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cfs.city.hamamatsu.jp\H001033\06_指導G\350_集団指導・運営指導・抜き打ち指導\002_運営指導\04_様式（事前提出資料等）\02_事前提出資料\R7【事前提出資料】（案）\"/>
    </mc:Choice>
  </mc:AlternateContent>
  <bookViews>
    <workbookView xWindow="-15" yWindow="0" windowWidth="12465" windowHeight="9240" firstSheet="1" activeTab="13"/>
  </bookViews>
  <sheets>
    <sheet name="資料一覧" sheetId="37" r:id="rId1"/>
    <sheet name="【共通】" sheetId="23" r:id="rId2"/>
    <sheet name="P1-1" sheetId="77" r:id="rId3"/>
    <sheet name="ますた君 " sheetId="78" state="hidden" r:id="rId4"/>
    <sheet name="P1-2" sheetId="81" r:id="rId5"/>
    <sheet name="選択肢" sheetId="83" state="hidden" r:id="rId6"/>
    <sheet name="P1-3" sheetId="85" r:id="rId7"/>
    <sheet name="P1-4" sheetId="84" r:id="rId8"/>
    <sheet name="P2" sheetId="71" r:id="rId9"/>
    <sheet name="P3" sheetId="67" r:id="rId10"/>
    <sheet name="P4" sheetId="70" r:id="rId11"/>
    <sheet name="浜松市担当確認用" sheetId="87" state="hidden" r:id="rId12"/>
    <sheet name="P5" sheetId="69" r:id="rId13"/>
    <sheet name="P6" sheetId="21" r:id="rId14"/>
    <sheet name="P7" sheetId="25" r:id="rId15"/>
    <sheet name="P8" sheetId="26" r:id="rId16"/>
    <sheet name="P9" sheetId="2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_kk06" localSheetId="3">#REF!</definedName>
    <definedName name="___kk29" localSheetId="3">#REF!</definedName>
    <definedName name="__kk06" localSheetId="3">#REF!</definedName>
    <definedName name="__kk29" localSheetId="3">#REF!</definedName>
    <definedName name="_box1" localSheetId="3">[1]帳票設定!#REF!</definedName>
    <definedName name="_kk06" localSheetId="3">#REF!</definedName>
    <definedName name="_kk29" localSheetId="3">#REF!</definedName>
    <definedName name="Avrg" localSheetId="3">#REF!</definedName>
    <definedName name="avrg1" localSheetId="3">#REF!</definedName>
    <definedName name="jiritu" localSheetId="3">#REF!</definedName>
    <definedName name="KK_03" localSheetId="3">#REF!</definedName>
    <definedName name="kk_04" localSheetId="3">#REF!</definedName>
    <definedName name="KK_06" localSheetId="3">#REF!</definedName>
    <definedName name="kk_07" localSheetId="3">#REF!</definedName>
    <definedName name="KK2_3" localSheetId="3">#REF!</definedName>
    <definedName name="_xlnm.Print_Area" localSheetId="1">【共通】!$A$1:$U$51</definedName>
    <definedName name="_xlnm.Print_Area" localSheetId="2">'P1-1'!$A$1:$AP$59</definedName>
    <definedName name="_xlnm.Print_Area" localSheetId="4">'P1-2'!$A$1:$AT$83</definedName>
    <definedName name="_xlnm.Print_Area" localSheetId="6">'P1-3'!$A$1:$AT$83</definedName>
    <definedName name="_xlnm.Print_Area" localSheetId="7">'P1-4'!$A$1:$AT$83</definedName>
    <definedName name="_xlnm.Print_Area" localSheetId="8">'P2'!$A$1:$R$26</definedName>
    <definedName name="_xlnm.Print_Area" localSheetId="9">'P3'!$A$1:$Z$30</definedName>
    <definedName name="_xlnm.Print_Area" localSheetId="10">'P4'!$A$1:$AF$31</definedName>
    <definedName name="_xlnm.Print_Area" localSheetId="12">'P5'!$A$1:$R$13</definedName>
    <definedName name="_xlnm.Print_Area" localSheetId="13">'P6'!$A$1:$K$19</definedName>
    <definedName name="_xlnm.Print_Area" localSheetId="14">'P7'!$A$1:$M$24</definedName>
    <definedName name="_xlnm.Print_Area" localSheetId="15">'P8'!$A$1:$F$18</definedName>
    <definedName name="_xlnm.Print_Area" localSheetId="16">'P9'!$A$1:$H$36</definedName>
    <definedName name="_xlnm.Print_Area" localSheetId="3">'ますた君 '!$A:$F</definedName>
    <definedName name="_xlnm.Print_Area" localSheetId="0">資料一覧!$A$1:$D$71</definedName>
    <definedName name="Roman_01" localSheetId="3">#REF!</definedName>
    <definedName name="Roman_03" localSheetId="3">#REF!</definedName>
    <definedName name="Roman_04" localSheetId="3">#REF!</definedName>
    <definedName name="Roman_06" localSheetId="3">#REF!</definedName>
    <definedName name="roman_09" localSheetId="3">#REF!</definedName>
    <definedName name="roman_11" localSheetId="3">#REF!</definedName>
    <definedName name="roman11" localSheetId="3">#REF!</definedName>
    <definedName name="Roman2_1" localSheetId="3">#REF!</definedName>
    <definedName name="Roman2_3" localSheetId="3">#REF!</definedName>
    <definedName name="roman31" localSheetId="3">#REF!</definedName>
    <definedName name="roman33" localSheetId="3">#REF!</definedName>
    <definedName name="roman4_3" localSheetId="3">#REF!</definedName>
    <definedName name="roman7_1" localSheetId="3">#REF!</definedName>
    <definedName name="roman77" localSheetId="3">#REF!</definedName>
    <definedName name="romann_12" localSheetId="3">#REF!</definedName>
    <definedName name="romann_66" localSheetId="3">#REF!</definedName>
    <definedName name="romann33" localSheetId="3">#REF!</definedName>
    <definedName name="sendmonth" localSheetId="3">#REF!</definedName>
    <definedName name="serv" localSheetId="3">#REF!</definedName>
    <definedName name="serv_" localSheetId="3">#REF!</definedName>
    <definedName name="Serv_LIST" localSheetId="3">#REF!</definedName>
    <definedName name="servo1" localSheetId="3">#REF!</definedName>
    <definedName name="ｔａｂｉｅ＿04" localSheetId="3">#REF!</definedName>
    <definedName name="table_03" localSheetId="3">#REF!</definedName>
    <definedName name="table_06" localSheetId="3">#REF!</definedName>
    <definedName name="table2_3" localSheetId="3">#REF!</definedName>
    <definedName name="tapi2" localSheetId="3">#REF!</definedName>
    <definedName name="tebie_o7" localSheetId="3">#REF!</definedName>
    <definedName name="tebie08" localSheetId="3">#REF!</definedName>
    <definedName name="tebie33" localSheetId="3">#REF!</definedName>
    <definedName name="tebiroo" localSheetId="3">#REF!</definedName>
    <definedName name="teble" localSheetId="3">#REF!</definedName>
    <definedName name="teble_09" localSheetId="3">#REF!</definedName>
    <definedName name="teble77" localSheetId="3">#REF!</definedName>
    <definedName name="あるふぁるふぁ">[2]プルダウン・リスト!$C$17:$L$17</definedName>
    <definedName name="サービス種別">[3]サービス種類一覧!$B$4:$B$20</definedName>
    <definedName name="サービス種類">[4]サービス種類一覧!$C$4:$C$20</definedName>
    <definedName name="なし" localSheetId="5">選択肢!$B$20:$F$20</definedName>
    <definedName name="医療型障害児入所施設" localSheetId="5">選択肢!$B$32:$J$32</definedName>
    <definedName name="一般相談支援事業" localSheetId="5">選択肢!$B$22:$D$22</definedName>
    <definedName name="管理者" localSheetId="5">選択肢!$C$21:$G$21</definedName>
    <definedName name="機能訓練" localSheetId="5">選択肢!$B$16:$I$16</definedName>
    <definedName name="居宅介護" localSheetId="5">選択肢!$B$2:$D$2</definedName>
    <definedName name="居宅介護・重度訪問介護・同行援護・行動援護" localSheetId="5">選択肢!$B$2:$D$2</definedName>
    <definedName name="居宅訪問型児童発達支援" localSheetId="5">選択肢!$B$30:$D$30</definedName>
    <definedName name="共同生活援助" localSheetId="5">選択肢!$B$12:$J$12</definedName>
    <definedName name="共同生活援助・介護サービス包括型" localSheetId="5">選択肢!$B$12:$F$12</definedName>
    <definedName name="共同生活援助・介護サービス包括型">選択肢!$B$12:$F$12</definedName>
    <definedName name="共同生活援助・外部サービス利用型" localSheetId="5">選択肢!$B$13:$E$13</definedName>
    <definedName name="共同生活援助・外部サービス利用型">選択肢!$B$13:$E$13</definedName>
    <definedName name="共同生活援助・日中サービス支援型" localSheetId="5">選択肢!$B$14:$G$14</definedName>
    <definedName name="共同生活援助・日中サービス支援型">選択肢!$B$14:$G$14</definedName>
    <definedName name="行動援護" localSheetId="5">選択肢!$B$5:$D$5</definedName>
    <definedName name="児童発達支援・児童発達支援センターであるもの" localSheetId="5">選択肢!$B$28:$K$28</definedName>
    <definedName name="児童発達支援・主として重症心身障害児を対象とする場合" localSheetId="5">選択肢!$B$27:$I$27</definedName>
    <definedName name="児童発達支援・放課後等デイサービス" localSheetId="5">選択肢!$B$26:$H$26</definedName>
    <definedName name="自立生活援助" localSheetId="5">選択肢!$B$24:$E$24</definedName>
    <definedName name="種類">[5]サービス種類一覧!$A$4:$A$20</definedName>
    <definedName name="就労移行支援" localSheetId="5">選択肢!$B$18:$G$18</definedName>
    <definedName name="就労継続支援Ａ型" localSheetId="5">選択肢!$B$20:$G$20</definedName>
    <definedName name="就労継続支援Ｂ型" localSheetId="3">#REF!</definedName>
    <definedName name="就労継続支援Ｂ型" localSheetId="5">選択肢!$B$21:$G$21</definedName>
    <definedName name="就労定着支援" localSheetId="5">選択肢!$B$23:$E$23</definedName>
    <definedName name="重度障害者等包括支援" localSheetId="5">選択肢!$B$11:$C$11</definedName>
    <definedName name="重度訪問介護" localSheetId="5">選択肢!$B$3:$D$3</definedName>
    <definedName name="障害者支援施設" localSheetId="5">選択肢!$B$15:$L$15</definedName>
    <definedName name="職種" localSheetId="12">[6]プルダウン・リスト!$C$17:$L$17</definedName>
    <definedName name="職種">[7]プルダウン・リスト!$C$17:$L$17</definedName>
    <definedName name="食事" localSheetId="3">#REF!</definedName>
    <definedName name="生活介護" localSheetId="5">選択肢!$B$7:$J$7</definedName>
    <definedName name="生活訓練" localSheetId="5">選択肢!$B$17:$F$17</definedName>
    <definedName name="短期入所・空床利用型" localSheetId="5">選択肢!$B$9:$C$9</definedName>
    <definedName name="短期入所・単独型" localSheetId="5">選択肢!$B$10:$C$10</definedName>
    <definedName name="短期入所・併設型" localSheetId="5">選択肢!$B$8:$C$8</definedName>
    <definedName name="町っ油" localSheetId="3">#REF!</definedName>
    <definedName name="同行援護" localSheetId="5">選択肢!$B$4:$D$4</definedName>
    <definedName name="特定相談支援・障害児相談支援" localSheetId="5">選択肢!$B$25:$E$25:'選択肢'!$D$25</definedName>
    <definedName name="認定指定就労移行支援" localSheetId="5">選択肢!$B$19:$F$199</definedName>
    <definedName name="福祉型障害児入所施設" localSheetId="5">選択肢!$B$31:$K$31</definedName>
    <definedName name="保育所等訪問支援" localSheetId="5">選択肢!$B$29:$D$29</definedName>
    <definedName name="曜日" localSheetId="9">[8]P3!$AK$4:$AL$10</definedName>
    <definedName name="曜日" localSheetId="10">[8]P3!$AK$4:$AL$10</definedName>
    <definedName name="利用日数記入例" localSheetId="3">#REF!</definedName>
    <definedName name="療養介護" localSheetId="5">選択肢!$B$6:$F$6</definedName>
  </definedNames>
  <calcPr calcId="162913"/>
</workbook>
</file>

<file path=xl/calcChain.xml><?xml version="1.0" encoding="utf-8"?>
<calcChain xmlns="http://schemas.openxmlformats.org/spreadsheetml/2006/main">
  <c r="C10" i="70" l="1"/>
  <c r="AC10" i="70"/>
  <c r="J6" i="87"/>
  <c r="C15" i="70" l="1"/>
  <c r="U8" i="87" l="1"/>
  <c r="O1" i="87"/>
  <c r="Q1" i="87" s="1"/>
  <c r="S8" i="87" s="1"/>
  <c r="AV12" i="70" l="1"/>
  <c r="AW12" i="70"/>
  <c r="AX12" i="70"/>
  <c r="AY12" i="70"/>
  <c r="AV13" i="70"/>
  <c r="AW13" i="70"/>
  <c r="AX13" i="70"/>
  <c r="AY13" i="70"/>
  <c r="AV14" i="70"/>
  <c r="AW14" i="70"/>
  <c r="AX14" i="70"/>
  <c r="AY14" i="70"/>
  <c r="AV15" i="70"/>
  <c r="AW15" i="70"/>
  <c r="AX15" i="70"/>
  <c r="AY15" i="70"/>
  <c r="AV16" i="70"/>
  <c r="AW16" i="70"/>
  <c r="AX16" i="70"/>
  <c r="AY16" i="70"/>
  <c r="AV17" i="70"/>
  <c r="AW17" i="70"/>
  <c r="AX17" i="70"/>
  <c r="AY17" i="70"/>
  <c r="AV18" i="70"/>
  <c r="AW18" i="70"/>
  <c r="AX18" i="70"/>
  <c r="AY18" i="70"/>
  <c r="AV19" i="70"/>
  <c r="AW19" i="70"/>
  <c r="AX19" i="70"/>
  <c r="AY19" i="70"/>
  <c r="AV20" i="70"/>
  <c r="AW20" i="70"/>
  <c r="AX20" i="70"/>
  <c r="AY20" i="70"/>
  <c r="AV21" i="70"/>
  <c r="AW21" i="70"/>
  <c r="AX21" i="70"/>
  <c r="AY21" i="70"/>
  <c r="AV22" i="70"/>
  <c r="AW22" i="70"/>
  <c r="AX22" i="70"/>
  <c r="AY22" i="70"/>
  <c r="AV23" i="70"/>
  <c r="AW23" i="70"/>
  <c r="AX23" i="70"/>
  <c r="AY23" i="70"/>
  <c r="AV24" i="70"/>
  <c r="AW24" i="70"/>
  <c r="AX24" i="70"/>
  <c r="AY24" i="70"/>
  <c r="AV25" i="70"/>
  <c r="AW25" i="70"/>
  <c r="AX25" i="70"/>
  <c r="AY25" i="70"/>
  <c r="AV26" i="70"/>
  <c r="AW26" i="70"/>
  <c r="AX26" i="70"/>
  <c r="AY26" i="70"/>
  <c r="AV27" i="70"/>
  <c r="AW27" i="70"/>
  <c r="AX27" i="70"/>
  <c r="AY27" i="70"/>
  <c r="AV28" i="70"/>
  <c r="AW28" i="70"/>
  <c r="AX28" i="70"/>
  <c r="AY28" i="70"/>
  <c r="AV29" i="70"/>
  <c r="AW29" i="70"/>
  <c r="AX29" i="70"/>
  <c r="AY29" i="70"/>
  <c r="AV30" i="70"/>
  <c r="AW30" i="70"/>
  <c r="AX30" i="70"/>
  <c r="AY30" i="70"/>
  <c r="AV31" i="70"/>
  <c r="AW31" i="70"/>
  <c r="AX31" i="70"/>
  <c r="AY31" i="70"/>
  <c r="AV32" i="70"/>
  <c r="AW32" i="70"/>
  <c r="AX32" i="70"/>
  <c r="AY32" i="70"/>
  <c r="AV33" i="70"/>
  <c r="AW33" i="70"/>
  <c r="AX33" i="70"/>
  <c r="AY33" i="70"/>
  <c r="AV34" i="70"/>
  <c r="AW34" i="70"/>
  <c r="AX34" i="70"/>
  <c r="AY34" i="70"/>
  <c r="AV35" i="70"/>
  <c r="AW35" i="70"/>
  <c r="AX35" i="70"/>
  <c r="AY35" i="70"/>
  <c r="AV36" i="70"/>
  <c r="AW36" i="70"/>
  <c r="AX36" i="70"/>
  <c r="AY36" i="70"/>
  <c r="AV37" i="70"/>
  <c r="AW37" i="70"/>
  <c r="AX37" i="70"/>
  <c r="AY37" i="70"/>
  <c r="AV38" i="70"/>
  <c r="AW38" i="70"/>
  <c r="AX38" i="70"/>
  <c r="AY38" i="70"/>
  <c r="AV39" i="70"/>
  <c r="AW39" i="70"/>
  <c r="AX39" i="70"/>
  <c r="AY39" i="70"/>
  <c r="AV40" i="70"/>
  <c r="AW40" i="70"/>
  <c r="AX40" i="70"/>
  <c r="AY40" i="70"/>
  <c r="AW11" i="70"/>
  <c r="AX11" i="70"/>
  <c r="AY11" i="70"/>
  <c r="AV11" i="70"/>
  <c r="T12" i="71"/>
  <c r="T13" i="71"/>
  <c r="T14" i="71"/>
  <c r="T15" i="71"/>
  <c r="T16" i="71"/>
  <c r="T17" i="71"/>
  <c r="T18" i="71"/>
  <c r="T19" i="71"/>
  <c r="T20" i="71"/>
  <c r="T21" i="71"/>
  <c r="T22" i="71"/>
  <c r="T23" i="71"/>
  <c r="T24" i="71"/>
  <c r="T25" i="71"/>
  <c r="T26" i="71"/>
  <c r="T27" i="71"/>
  <c r="T28" i="71"/>
  <c r="T29" i="71"/>
  <c r="T30" i="71"/>
  <c r="T31" i="71"/>
  <c r="T32" i="71"/>
  <c r="T33" i="71"/>
  <c r="T34" i="71"/>
  <c r="T35" i="71"/>
  <c r="T36" i="71"/>
  <c r="D5" i="87" l="1"/>
  <c r="F5" i="87"/>
  <c r="H5" i="87"/>
  <c r="J5" i="87"/>
  <c r="L5" i="87"/>
  <c r="D6" i="87"/>
  <c r="F6" i="87"/>
  <c r="H6" i="87"/>
  <c r="L6" i="87"/>
  <c r="D7" i="87"/>
  <c r="F7" i="87"/>
  <c r="H7" i="87"/>
  <c r="J7" i="87"/>
  <c r="L7" i="87"/>
  <c r="D8" i="87"/>
  <c r="F8" i="87"/>
  <c r="H8" i="87"/>
  <c r="J8" i="87"/>
  <c r="L8" i="87"/>
  <c r="D9" i="87"/>
  <c r="F9" i="87"/>
  <c r="H9" i="87"/>
  <c r="J9" i="87"/>
  <c r="L9" i="87"/>
  <c r="D10" i="87"/>
  <c r="F10" i="87"/>
  <c r="H10" i="87"/>
  <c r="J10" i="87"/>
  <c r="L10" i="87"/>
  <c r="D11" i="87"/>
  <c r="F11" i="87"/>
  <c r="H11" i="87"/>
  <c r="J11" i="87"/>
  <c r="L11" i="87"/>
  <c r="D12" i="87"/>
  <c r="F12" i="87"/>
  <c r="H12" i="87"/>
  <c r="J12" i="87"/>
  <c r="L12" i="87"/>
  <c r="D13" i="87"/>
  <c r="F13" i="87"/>
  <c r="H13" i="87"/>
  <c r="J13" i="87"/>
  <c r="L13" i="87"/>
  <c r="D14" i="87"/>
  <c r="F14" i="87"/>
  <c r="H14" i="87"/>
  <c r="J14" i="87"/>
  <c r="L14" i="87"/>
  <c r="D15" i="87"/>
  <c r="F15" i="87"/>
  <c r="H15" i="87"/>
  <c r="J15" i="87"/>
  <c r="L15" i="87"/>
  <c r="D16" i="87"/>
  <c r="F16" i="87"/>
  <c r="H16" i="87"/>
  <c r="J16" i="87"/>
  <c r="L16" i="87"/>
  <c r="D17" i="87"/>
  <c r="F17" i="87"/>
  <c r="H17" i="87"/>
  <c r="J17" i="87"/>
  <c r="L17" i="87"/>
  <c r="D18" i="87"/>
  <c r="F18" i="87"/>
  <c r="H18" i="87"/>
  <c r="J18" i="87"/>
  <c r="L18" i="87"/>
  <c r="D19" i="87"/>
  <c r="F19" i="87"/>
  <c r="H19" i="87"/>
  <c r="J19" i="87"/>
  <c r="L19" i="87"/>
  <c r="D20" i="87"/>
  <c r="F20" i="87"/>
  <c r="H20" i="87"/>
  <c r="J20" i="87"/>
  <c r="L20" i="87"/>
  <c r="D21" i="87"/>
  <c r="F21" i="87"/>
  <c r="H21" i="87"/>
  <c r="J21" i="87"/>
  <c r="L21" i="87"/>
  <c r="D22" i="87"/>
  <c r="F22" i="87"/>
  <c r="H22" i="87"/>
  <c r="J22" i="87"/>
  <c r="L22" i="87"/>
  <c r="D23" i="87"/>
  <c r="F23" i="87"/>
  <c r="H23" i="87"/>
  <c r="J23" i="87"/>
  <c r="L23" i="87"/>
  <c r="D24" i="87"/>
  <c r="F24" i="87"/>
  <c r="H24" i="87"/>
  <c r="J24" i="87"/>
  <c r="L24" i="87"/>
  <c r="D25" i="87"/>
  <c r="F25" i="87"/>
  <c r="H25" i="87"/>
  <c r="J25" i="87"/>
  <c r="L25" i="87"/>
  <c r="D26" i="87"/>
  <c r="F26" i="87"/>
  <c r="H26" i="87"/>
  <c r="J26" i="87"/>
  <c r="L26" i="87"/>
  <c r="D27" i="87"/>
  <c r="F27" i="87"/>
  <c r="H27" i="87"/>
  <c r="J27" i="87"/>
  <c r="L27" i="87"/>
  <c r="D28" i="87"/>
  <c r="F28" i="87"/>
  <c r="H28" i="87"/>
  <c r="J28" i="87"/>
  <c r="L28" i="87"/>
  <c r="D29" i="87"/>
  <c r="F29" i="87"/>
  <c r="H29" i="87"/>
  <c r="J29" i="87"/>
  <c r="L29" i="87"/>
  <c r="D30" i="87"/>
  <c r="F30" i="87"/>
  <c r="H30" i="87"/>
  <c r="J30" i="87"/>
  <c r="L30" i="87"/>
  <c r="D31" i="87"/>
  <c r="F31" i="87"/>
  <c r="H31" i="87"/>
  <c r="J31" i="87"/>
  <c r="L31" i="87"/>
  <c r="D32" i="87"/>
  <c r="F32" i="87"/>
  <c r="H32" i="87"/>
  <c r="J32" i="87"/>
  <c r="L32" i="87"/>
  <c r="L4" i="87"/>
  <c r="J4" i="87"/>
  <c r="H4" i="87"/>
  <c r="F4" i="87"/>
  <c r="D4" i="87"/>
  <c r="C5" i="87"/>
  <c r="C6" i="87"/>
  <c r="C7" i="87"/>
  <c r="C8" i="87"/>
  <c r="C9" i="87"/>
  <c r="C10" i="87"/>
  <c r="C11" i="87"/>
  <c r="C12" i="87"/>
  <c r="C13" i="87"/>
  <c r="C14" i="87"/>
  <c r="C15" i="87"/>
  <c r="C16" i="87"/>
  <c r="C17" i="87"/>
  <c r="C18" i="87"/>
  <c r="C19" i="87"/>
  <c r="C20" i="87"/>
  <c r="C21" i="87"/>
  <c r="C22" i="87"/>
  <c r="C23" i="87"/>
  <c r="C24" i="87"/>
  <c r="C25" i="87"/>
  <c r="C26" i="87"/>
  <c r="C27" i="87"/>
  <c r="C28" i="87"/>
  <c r="C29" i="87"/>
  <c r="C30" i="87"/>
  <c r="C31" i="87"/>
  <c r="C32" i="87"/>
  <c r="C33" i="87"/>
  <c r="C4" i="87"/>
  <c r="AO11" i="70"/>
  <c r="AP11" i="70" s="1"/>
  <c r="P3" i="87" l="1"/>
  <c r="S9" i="87" s="1"/>
  <c r="P5" i="87"/>
  <c r="W9" i="87" s="1"/>
  <c r="P6" i="87"/>
  <c r="Y9" i="87" s="1"/>
  <c r="P4" i="87"/>
  <c r="U9" i="87" s="1"/>
  <c r="P2" i="87"/>
  <c r="P9" i="87" l="1"/>
  <c r="P8" i="87"/>
  <c r="P13" i="87" s="1"/>
  <c r="U11" i="71"/>
  <c r="U12" i="71"/>
  <c r="U13" i="71"/>
  <c r="U14" i="71"/>
  <c r="U15" i="71"/>
  <c r="U16" i="71"/>
  <c r="U17" i="71"/>
  <c r="U18" i="71"/>
  <c r="U19" i="71"/>
  <c r="U20" i="71"/>
  <c r="U21" i="71"/>
  <c r="U22" i="71"/>
  <c r="U23" i="71"/>
  <c r="U24" i="71"/>
  <c r="U25" i="71"/>
  <c r="U26" i="71"/>
  <c r="U27" i="71"/>
  <c r="U28" i="71"/>
  <c r="U29" i="71"/>
  <c r="U30" i="71"/>
  <c r="U31" i="71"/>
  <c r="U32" i="71"/>
  <c r="U33" i="71"/>
  <c r="U34" i="71"/>
  <c r="U35" i="71"/>
  <c r="U36" i="71"/>
  <c r="U9" i="71"/>
  <c r="AC14" i="70"/>
  <c r="AC15" i="70"/>
  <c r="AC11" i="70"/>
  <c r="AC12" i="70"/>
  <c r="B14" i="70"/>
  <c r="AI2" i="70"/>
  <c r="V36" i="71"/>
  <c r="V8" i="71"/>
  <c r="V9" i="71"/>
  <c r="V10" i="71"/>
  <c r="V11" i="71"/>
  <c r="V12" i="71"/>
  <c r="V13" i="71"/>
  <c r="V14" i="71"/>
  <c r="V15" i="71"/>
  <c r="V16" i="71"/>
  <c r="V17" i="71"/>
  <c r="V18" i="71"/>
  <c r="V19" i="71"/>
  <c r="V20" i="71"/>
  <c r="V21" i="71"/>
  <c r="V22" i="71"/>
  <c r="V23" i="71"/>
  <c r="V24" i="71"/>
  <c r="V25" i="71"/>
  <c r="V26" i="71"/>
  <c r="V27" i="71"/>
  <c r="V28" i="71"/>
  <c r="V29" i="71"/>
  <c r="V30" i="71"/>
  <c r="V31" i="71"/>
  <c r="V32" i="71"/>
  <c r="V33" i="71"/>
  <c r="V34" i="71"/>
  <c r="V35" i="71"/>
  <c r="V7" i="71"/>
  <c r="AM11" i="70"/>
  <c r="AM12" i="70"/>
  <c r="AM13" i="70"/>
  <c r="AM14" i="70"/>
  <c r="AM15" i="70"/>
  <c r="AM16" i="70"/>
  <c r="AM17" i="70"/>
  <c r="AM18" i="70"/>
  <c r="AM19" i="70"/>
  <c r="AM20" i="70"/>
  <c r="AM21" i="70"/>
  <c r="AM22" i="70"/>
  <c r="AM23" i="70"/>
  <c r="AM24" i="70"/>
  <c r="AM25" i="70"/>
  <c r="AM26" i="70"/>
  <c r="AM27" i="70"/>
  <c r="AM28" i="70"/>
  <c r="AM29" i="70"/>
  <c r="AM30" i="70"/>
  <c r="AM31" i="70"/>
  <c r="AM32" i="70"/>
  <c r="AM33" i="70"/>
  <c r="AM34" i="70"/>
  <c r="AM35" i="70"/>
  <c r="AM36" i="70"/>
  <c r="AM37" i="70"/>
  <c r="AM38" i="70"/>
  <c r="AM39" i="70"/>
  <c r="AM40" i="70"/>
  <c r="AM41" i="70"/>
  <c r="AM42" i="70"/>
  <c r="AM43" i="70"/>
  <c r="AM44" i="70"/>
  <c r="AM45" i="70"/>
  <c r="AM46" i="70"/>
  <c r="AM47" i="70"/>
  <c r="AM48" i="70"/>
  <c r="AM49" i="70"/>
  <c r="AM50" i="70"/>
  <c r="AM51" i="70"/>
  <c r="AM52" i="70"/>
  <c r="AM53" i="70"/>
  <c r="AM54" i="70"/>
  <c r="AM55" i="70"/>
  <c r="AM56" i="70"/>
  <c r="AM57" i="70"/>
  <c r="AM58" i="70"/>
  <c r="AM59" i="70"/>
  <c r="AM60" i="70"/>
  <c r="AM61" i="70"/>
  <c r="AM62" i="70"/>
  <c r="AM63" i="70"/>
  <c r="AM64" i="70"/>
  <c r="AM65" i="70"/>
  <c r="AM66" i="70"/>
  <c r="AM67" i="70"/>
  <c r="AM68" i="70"/>
  <c r="AM69" i="70"/>
  <c r="AM70" i="70"/>
  <c r="AM71" i="70"/>
  <c r="AM72" i="70"/>
  <c r="AM73" i="70"/>
  <c r="AM74" i="70"/>
  <c r="AM75" i="70"/>
  <c r="AM76" i="70"/>
  <c r="AM77" i="70"/>
  <c r="AM78" i="70"/>
  <c r="AM79" i="70"/>
  <c r="AM80" i="70"/>
  <c r="AM81" i="70"/>
  <c r="AM82" i="70"/>
  <c r="AM83" i="70"/>
  <c r="AM84" i="70"/>
  <c r="AM85" i="70"/>
  <c r="AM86" i="70"/>
  <c r="AM87" i="70"/>
  <c r="AM88" i="70"/>
  <c r="AM89" i="70"/>
  <c r="AM90" i="70"/>
  <c r="AM91" i="70"/>
  <c r="AM92" i="70"/>
  <c r="AM93" i="70"/>
  <c r="AM94" i="70"/>
  <c r="AM95" i="70"/>
  <c r="AM96" i="70"/>
  <c r="AM97" i="70"/>
  <c r="AM98" i="70"/>
  <c r="AM99" i="70"/>
  <c r="AM100" i="70"/>
  <c r="AM101" i="70"/>
  <c r="AM102" i="70"/>
  <c r="AM103" i="70"/>
  <c r="AM104" i="70"/>
  <c r="AM105" i="70"/>
  <c r="AM106" i="70"/>
  <c r="AM107" i="70"/>
  <c r="AM108" i="70"/>
  <c r="AM109" i="70"/>
  <c r="AM110" i="70"/>
  <c r="AM111" i="70"/>
  <c r="AM112" i="70"/>
  <c r="AM113" i="70"/>
  <c r="AM114" i="70"/>
  <c r="AM115" i="70"/>
  <c r="AM116" i="70"/>
  <c r="AM117" i="70"/>
  <c r="AM118" i="70"/>
  <c r="AM119" i="70"/>
  <c r="AM120" i="70"/>
  <c r="AM121" i="70"/>
  <c r="AM122" i="70"/>
  <c r="AM123" i="70"/>
  <c r="AM124" i="70"/>
  <c r="AM125" i="70"/>
  <c r="AM126" i="70"/>
  <c r="AM127" i="70"/>
  <c r="AM128" i="70"/>
  <c r="AM129" i="70"/>
  <c r="AM130" i="70"/>
  <c r="AM131" i="70"/>
  <c r="AM132" i="70"/>
  <c r="AM133" i="70"/>
  <c r="AM134" i="70"/>
  <c r="AM135" i="70"/>
  <c r="AM136" i="70"/>
  <c r="AM137" i="70"/>
  <c r="AM138" i="70"/>
  <c r="AM139" i="70"/>
  <c r="AM140" i="70"/>
  <c r="AM141" i="70"/>
  <c r="AM142" i="70"/>
  <c r="AM143" i="70"/>
  <c r="AM144" i="70"/>
  <c r="AM145" i="70"/>
  <c r="AM146" i="70"/>
  <c r="AM147" i="70"/>
  <c r="AM148" i="70"/>
  <c r="AM149" i="70"/>
  <c r="AM150" i="70"/>
  <c r="AM151" i="70"/>
  <c r="AM152" i="70"/>
  <c r="AM153" i="70"/>
  <c r="AM154" i="70"/>
  <c r="AM155" i="70"/>
  <c r="AM156" i="70"/>
  <c r="AM157" i="70"/>
  <c r="AM158" i="70"/>
  <c r="AM159" i="70"/>
  <c r="AM160" i="70"/>
  <c r="AM161" i="70"/>
  <c r="AM162" i="70"/>
  <c r="AM163" i="70"/>
  <c r="AM164" i="70"/>
  <c r="AM165" i="70"/>
  <c r="AM166" i="70"/>
  <c r="AM167" i="70"/>
  <c r="AM168" i="70"/>
  <c r="AM169" i="70"/>
  <c r="AM170" i="70"/>
  <c r="AM171" i="70"/>
  <c r="AM172" i="70"/>
  <c r="AM173" i="70"/>
  <c r="AM174" i="70"/>
  <c r="AM175" i="70"/>
  <c r="AM176" i="70"/>
  <c r="AM177" i="70"/>
  <c r="AM178" i="70"/>
  <c r="AM179" i="70"/>
  <c r="AM180" i="70"/>
  <c r="AM181" i="70"/>
  <c r="AM182" i="70"/>
  <c r="AM183" i="70"/>
  <c r="AM184" i="70"/>
  <c r="AM185" i="70"/>
  <c r="AM186" i="70"/>
  <c r="AM187" i="70"/>
  <c r="AM188" i="70"/>
  <c r="AM189" i="70"/>
  <c r="AM190" i="70"/>
  <c r="AM191" i="70"/>
  <c r="AM192" i="70"/>
  <c r="AM193" i="70"/>
  <c r="AM194" i="70"/>
  <c r="AM195" i="70"/>
  <c r="AM196" i="70"/>
  <c r="AM197" i="70"/>
  <c r="AM198" i="70"/>
  <c r="AM199" i="70"/>
  <c r="AM200" i="70"/>
  <c r="AM201" i="70"/>
  <c r="AM202" i="70"/>
  <c r="AM203" i="70"/>
  <c r="AM10" i="70"/>
  <c r="V1" i="71"/>
  <c r="AC13" i="70"/>
  <c r="AC16" i="70"/>
  <c r="AC17" i="70"/>
  <c r="AE17" i="70" s="1"/>
  <c r="AC18" i="70"/>
  <c r="AE18" i="70" s="1"/>
  <c r="AC19" i="70"/>
  <c r="AC20" i="70"/>
  <c r="AE20" i="70" s="1"/>
  <c r="AC21" i="70"/>
  <c r="AE21" i="70" s="1"/>
  <c r="AC22" i="70"/>
  <c r="AE22" i="70" s="1"/>
  <c r="AC23" i="70"/>
  <c r="AE23" i="70" s="1"/>
  <c r="AC24" i="70"/>
  <c r="AE24" i="70" s="1"/>
  <c r="AC25" i="70"/>
  <c r="AE25" i="70" s="1"/>
  <c r="AC26" i="70"/>
  <c r="AE26" i="70" s="1"/>
  <c r="AC27" i="70"/>
  <c r="AE27" i="70" s="1"/>
  <c r="AC28" i="70"/>
  <c r="AE28" i="70" s="1"/>
  <c r="AC29" i="70"/>
  <c r="AE29" i="70" s="1"/>
  <c r="AC30" i="70"/>
  <c r="AE30" i="70" s="1"/>
  <c r="AC31" i="70"/>
  <c r="AE31" i="70" s="1"/>
  <c r="AC32" i="70"/>
  <c r="AE32" i="70" s="1"/>
  <c r="AC33" i="70"/>
  <c r="AE33" i="70" s="1"/>
  <c r="AC34" i="70"/>
  <c r="AE34" i="70" s="1"/>
  <c r="AC35" i="70"/>
  <c r="AE35" i="70" s="1"/>
  <c r="AC36" i="70"/>
  <c r="AE36" i="70" s="1"/>
  <c r="AC37" i="70"/>
  <c r="AE37" i="70" s="1"/>
  <c r="AC38" i="70"/>
  <c r="AE38" i="70" s="1"/>
  <c r="AC39" i="70"/>
  <c r="AE39" i="70" s="1"/>
  <c r="AC40" i="70"/>
  <c r="AE40" i="70" s="1"/>
  <c r="AC41" i="70"/>
  <c r="AE41" i="70" s="1"/>
  <c r="AC42" i="70"/>
  <c r="AE42" i="70" s="1"/>
  <c r="AC43" i="70"/>
  <c r="AC44" i="70"/>
  <c r="AE44" i="70" s="1"/>
  <c r="AC45" i="70"/>
  <c r="AE45" i="70" s="1"/>
  <c r="AC46" i="70"/>
  <c r="AE46" i="70" s="1"/>
  <c r="AC47" i="70"/>
  <c r="AE47" i="70" s="1"/>
  <c r="AC48" i="70"/>
  <c r="AE48" i="70" s="1"/>
  <c r="AC49" i="70"/>
  <c r="AE49" i="70" s="1"/>
  <c r="AC50" i="70"/>
  <c r="AE50" i="70" s="1"/>
  <c r="AC51" i="70"/>
  <c r="AE51" i="70" s="1"/>
  <c r="AC52" i="70"/>
  <c r="AE52" i="70" s="1"/>
  <c r="AC53" i="70"/>
  <c r="AC54" i="70"/>
  <c r="AE54" i="70" s="1"/>
  <c r="AC55" i="70"/>
  <c r="AC56" i="70"/>
  <c r="AE56" i="70" s="1"/>
  <c r="AC57" i="70"/>
  <c r="AE57" i="70" s="1"/>
  <c r="AC58" i="70"/>
  <c r="AE58" i="70" s="1"/>
  <c r="AC59" i="70"/>
  <c r="AE59" i="70" s="1"/>
  <c r="AC60" i="70"/>
  <c r="AE60" i="70" s="1"/>
  <c r="AC61" i="70"/>
  <c r="AE61" i="70" s="1"/>
  <c r="AC62" i="70"/>
  <c r="AE62" i="70" s="1"/>
  <c r="AC63" i="70"/>
  <c r="AE63" i="70" s="1"/>
  <c r="AC64" i="70"/>
  <c r="AE64" i="70" s="1"/>
  <c r="AC65" i="70"/>
  <c r="AE65" i="70" s="1"/>
  <c r="AC66" i="70"/>
  <c r="AE66" i="70" s="1"/>
  <c r="AC67" i="70"/>
  <c r="AE67" i="70" s="1"/>
  <c r="AC68" i="70"/>
  <c r="AE68" i="70" s="1"/>
  <c r="AC69" i="70"/>
  <c r="AE69" i="70" s="1"/>
  <c r="AC70" i="70"/>
  <c r="AE70" i="70" s="1"/>
  <c r="AC71" i="70"/>
  <c r="AE71" i="70" s="1"/>
  <c r="AC72" i="70"/>
  <c r="AE72" i="70" s="1"/>
  <c r="AC73" i="70"/>
  <c r="AE73" i="70" s="1"/>
  <c r="AC74" i="70"/>
  <c r="AE74" i="70" s="1"/>
  <c r="AC75" i="70"/>
  <c r="AE75" i="70" s="1"/>
  <c r="AC76" i="70"/>
  <c r="AE76" i="70" s="1"/>
  <c r="AC77" i="70"/>
  <c r="AE77" i="70" s="1"/>
  <c r="AC78" i="70"/>
  <c r="AE78" i="70" s="1"/>
  <c r="AC79" i="70"/>
  <c r="AC80" i="70"/>
  <c r="AE80" i="70" s="1"/>
  <c r="AC81" i="70"/>
  <c r="AE81" i="70" s="1"/>
  <c r="AC82" i="70"/>
  <c r="AE82" i="70" s="1"/>
  <c r="AC83" i="70"/>
  <c r="AE83" i="70" s="1"/>
  <c r="AC84" i="70"/>
  <c r="AE84" i="70" s="1"/>
  <c r="AC85" i="70"/>
  <c r="AE85" i="70" s="1"/>
  <c r="AC86" i="70"/>
  <c r="AE86" i="70" s="1"/>
  <c r="AC87" i="70"/>
  <c r="AE87" i="70" s="1"/>
  <c r="AC88" i="70"/>
  <c r="AE88" i="70" s="1"/>
  <c r="AC89" i="70"/>
  <c r="AE89" i="70" s="1"/>
  <c r="AC90" i="70"/>
  <c r="AE90" i="70" s="1"/>
  <c r="AC91" i="70"/>
  <c r="AC92" i="70"/>
  <c r="AE92" i="70" s="1"/>
  <c r="AC93" i="70"/>
  <c r="AE93" i="70" s="1"/>
  <c r="AC94" i="70"/>
  <c r="AE94" i="70" s="1"/>
  <c r="AC95" i="70"/>
  <c r="AE95" i="70" s="1"/>
  <c r="AC96" i="70"/>
  <c r="AE96" i="70" s="1"/>
  <c r="AC97" i="70"/>
  <c r="AE97" i="70" s="1"/>
  <c r="AC98" i="70"/>
  <c r="AE98" i="70" s="1"/>
  <c r="AC99" i="70"/>
  <c r="AE99" i="70" s="1"/>
  <c r="AC100" i="70"/>
  <c r="AE100" i="70" s="1"/>
  <c r="AC101" i="70"/>
  <c r="AE101" i="70" s="1"/>
  <c r="AC102" i="70"/>
  <c r="AE102" i="70" s="1"/>
  <c r="AC103" i="70"/>
  <c r="AE103" i="70" s="1"/>
  <c r="AC104" i="70"/>
  <c r="AE104" i="70" s="1"/>
  <c r="AC105" i="70"/>
  <c r="AE105" i="70" s="1"/>
  <c r="AC106" i="70"/>
  <c r="AE106" i="70" s="1"/>
  <c r="AC107" i="70"/>
  <c r="AE107" i="70" s="1"/>
  <c r="AC108" i="70"/>
  <c r="AE108" i="70" s="1"/>
  <c r="AC109" i="70"/>
  <c r="AE109" i="70" s="1"/>
  <c r="AC110" i="70"/>
  <c r="AE110" i="70" s="1"/>
  <c r="AC111" i="70"/>
  <c r="AE111" i="70" s="1"/>
  <c r="AC112" i="70"/>
  <c r="AE112" i="70" s="1"/>
  <c r="AC113" i="70"/>
  <c r="AE113" i="70" s="1"/>
  <c r="AC114" i="70"/>
  <c r="AE114" i="70" s="1"/>
  <c r="AC115" i="70"/>
  <c r="AC116" i="70"/>
  <c r="AE116" i="70" s="1"/>
  <c r="AC117" i="70"/>
  <c r="AE117" i="70" s="1"/>
  <c r="AC118" i="70"/>
  <c r="AE118" i="70" s="1"/>
  <c r="AC119" i="70"/>
  <c r="AE119" i="70" s="1"/>
  <c r="AC120" i="70"/>
  <c r="AE120" i="70" s="1"/>
  <c r="AC121" i="70"/>
  <c r="AE121" i="70" s="1"/>
  <c r="AC122" i="70"/>
  <c r="AE122" i="70" s="1"/>
  <c r="AC123" i="70"/>
  <c r="AE123" i="70" s="1"/>
  <c r="AC124" i="70"/>
  <c r="AE124" i="70" s="1"/>
  <c r="AC125" i="70"/>
  <c r="AE125" i="70" s="1"/>
  <c r="AC126" i="70"/>
  <c r="AE126" i="70" s="1"/>
  <c r="AC127" i="70"/>
  <c r="AC128" i="70"/>
  <c r="AE128" i="70" s="1"/>
  <c r="AC129" i="70"/>
  <c r="AE129" i="70" s="1"/>
  <c r="AC130" i="70"/>
  <c r="AE130" i="70" s="1"/>
  <c r="AC131" i="70"/>
  <c r="AE131" i="70" s="1"/>
  <c r="AC132" i="70"/>
  <c r="AE132" i="70" s="1"/>
  <c r="AC133" i="70"/>
  <c r="AE133" i="70" s="1"/>
  <c r="AC134" i="70"/>
  <c r="AE134" i="70" s="1"/>
  <c r="AC135" i="70"/>
  <c r="AE135" i="70" s="1"/>
  <c r="AC136" i="70"/>
  <c r="AE136" i="70" s="1"/>
  <c r="AC137" i="70"/>
  <c r="AE137" i="70" s="1"/>
  <c r="AC138" i="70"/>
  <c r="AE138" i="70" s="1"/>
  <c r="AC139" i="70"/>
  <c r="AE139" i="70" s="1"/>
  <c r="AC140" i="70"/>
  <c r="AE140" i="70" s="1"/>
  <c r="AC141" i="70"/>
  <c r="AE141" i="70" s="1"/>
  <c r="AC142" i="70"/>
  <c r="AE142" i="70" s="1"/>
  <c r="AC143" i="70"/>
  <c r="AE143" i="70" s="1"/>
  <c r="AC144" i="70"/>
  <c r="AE144" i="70" s="1"/>
  <c r="AC145" i="70"/>
  <c r="AE145" i="70" s="1"/>
  <c r="AC146" i="70"/>
  <c r="AE146" i="70" s="1"/>
  <c r="AC147" i="70"/>
  <c r="AE147" i="70" s="1"/>
  <c r="AC148" i="70"/>
  <c r="AE148" i="70" s="1"/>
  <c r="AC149" i="70"/>
  <c r="AE149" i="70" s="1"/>
  <c r="AC150" i="70"/>
  <c r="AE150" i="70" s="1"/>
  <c r="AC151" i="70"/>
  <c r="AC152" i="70"/>
  <c r="AE152" i="70" s="1"/>
  <c r="AC153" i="70"/>
  <c r="AE153" i="70" s="1"/>
  <c r="AC154" i="70"/>
  <c r="AE154" i="70" s="1"/>
  <c r="AC155" i="70"/>
  <c r="AE155" i="70" s="1"/>
  <c r="AC156" i="70"/>
  <c r="AE156" i="70" s="1"/>
  <c r="AC157" i="70"/>
  <c r="AE157" i="70" s="1"/>
  <c r="AC158" i="70"/>
  <c r="AE158" i="70" s="1"/>
  <c r="AC159" i="70"/>
  <c r="AE159" i="70" s="1"/>
  <c r="AC160" i="70"/>
  <c r="AE160" i="70" s="1"/>
  <c r="AC161" i="70"/>
  <c r="AC162" i="70"/>
  <c r="AE162" i="70" s="1"/>
  <c r="AC163" i="70"/>
  <c r="AC164" i="70"/>
  <c r="AE164" i="70" s="1"/>
  <c r="AC165" i="70"/>
  <c r="AE165" i="70" s="1"/>
  <c r="AC166" i="70"/>
  <c r="AE166" i="70" s="1"/>
  <c r="AC167" i="70"/>
  <c r="AE167" i="70" s="1"/>
  <c r="AC168" i="70"/>
  <c r="AE168" i="70" s="1"/>
  <c r="AC169" i="70"/>
  <c r="AE169" i="70" s="1"/>
  <c r="AC170" i="70"/>
  <c r="AE170" i="70" s="1"/>
  <c r="AC171" i="70"/>
  <c r="AE171" i="70" s="1"/>
  <c r="AC172" i="70"/>
  <c r="AE172" i="70" s="1"/>
  <c r="AC173" i="70"/>
  <c r="AE173" i="70" s="1"/>
  <c r="AC174" i="70"/>
  <c r="AE174" i="70" s="1"/>
  <c r="AC175" i="70"/>
  <c r="AE175" i="70" s="1"/>
  <c r="AC176" i="70"/>
  <c r="AE176" i="70" s="1"/>
  <c r="AC177" i="70"/>
  <c r="AE177" i="70" s="1"/>
  <c r="AC178" i="70"/>
  <c r="AE178" i="70" s="1"/>
  <c r="AC179" i="70"/>
  <c r="AE179" i="70" s="1"/>
  <c r="AC180" i="70"/>
  <c r="AE180" i="70" s="1"/>
  <c r="AC181" i="70"/>
  <c r="AE181" i="70" s="1"/>
  <c r="AC182" i="70"/>
  <c r="AE182" i="70" s="1"/>
  <c r="AC183" i="70"/>
  <c r="AE183" i="70" s="1"/>
  <c r="AC184" i="70"/>
  <c r="AE184" i="70" s="1"/>
  <c r="AC185" i="70"/>
  <c r="AE185" i="70" s="1"/>
  <c r="AC186" i="70"/>
  <c r="AE186" i="70" s="1"/>
  <c r="AC187" i="70"/>
  <c r="AE187" i="70" s="1"/>
  <c r="AC188" i="70"/>
  <c r="AE188" i="70" s="1"/>
  <c r="AC189" i="70"/>
  <c r="AE189" i="70" s="1"/>
  <c r="AC190" i="70"/>
  <c r="AE190" i="70" s="1"/>
  <c r="AC191" i="70"/>
  <c r="AE191" i="70" s="1"/>
  <c r="AC192" i="70"/>
  <c r="AE192" i="70" s="1"/>
  <c r="AC193" i="70"/>
  <c r="AE193" i="70" s="1"/>
  <c r="AC194" i="70"/>
  <c r="AE194" i="70" s="1"/>
  <c r="AC195" i="70"/>
  <c r="AE195" i="70" s="1"/>
  <c r="AC196" i="70"/>
  <c r="AE196" i="70" s="1"/>
  <c r="AC197" i="70"/>
  <c r="AC198" i="70"/>
  <c r="AE198" i="70" s="1"/>
  <c r="AC199" i="70"/>
  <c r="AC200" i="70"/>
  <c r="AE200" i="70" s="1"/>
  <c r="AC201" i="70"/>
  <c r="AE201" i="70" s="1"/>
  <c r="AC202" i="70"/>
  <c r="AE202" i="70" s="1"/>
  <c r="AC203" i="70"/>
  <c r="AE203" i="70" s="1"/>
  <c r="P11" i="87" l="1"/>
  <c r="P14" i="87"/>
  <c r="P12" i="87"/>
  <c r="AE16" i="70"/>
  <c r="X16" i="71"/>
  <c r="T11" i="71"/>
  <c r="T6" i="71"/>
  <c r="T8" i="71"/>
  <c r="AE11" i="70" s="1"/>
  <c r="T9" i="71"/>
  <c r="T10" i="71"/>
  <c r="AE13" i="70" s="1"/>
  <c r="AE12" i="70"/>
  <c r="AI12" i="70" s="1"/>
  <c r="AE14" i="70"/>
  <c r="AI14" i="70" s="1"/>
  <c r="AE15" i="70"/>
  <c r="AH197" i="70"/>
  <c r="AE197" i="70"/>
  <c r="AI197" i="70" s="1"/>
  <c r="AH10" i="70"/>
  <c r="AH161" i="70"/>
  <c r="AE161" i="70"/>
  <c r="AI161" i="70" s="1"/>
  <c r="AH53" i="70"/>
  <c r="AE53" i="70"/>
  <c r="AI53" i="70" s="1"/>
  <c r="AH199" i="70"/>
  <c r="AE199" i="70"/>
  <c r="AI199" i="70" s="1"/>
  <c r="AH163" i="70"/>
  <c r="AE163" i="70"/>
  <c r="AI163" i="70" s="1"/>
  <c r="AH151" i="70"/>
  <c r="AE151" i="70"/>
  <c r="AJ151" i="70" s="1"/>
  <c r="AH127" i="70"/>
  <c r="AE127" i="70"/>
  <c r="AI127" i="70" s="1"/>
  <c r="AH115" i="70"/>
  <c r="AE115" i="70"/>
  <c r="AL115" i="70" s="1"/>
  <c r="AH91" i="70"/>
  <c r="AE91" i="70"/>
  <c r="AK91" i="70" s="1"/>
  <c r="AH79" i="70"/>
  <c r="AE79" i="70"/>
  <c r="AI79" i="70" s="1"/>
  <c r="AH55" i="70"/>
  <c r="AE55" i="70"/>
  <c r="AK55" i="70" s="1"/>
  <c r="AH43" i="70"/>
  <c r="AE43" i="70"/>
  <c r="AJ43" i="70" s="1"/>
  <c r="AH19" i="70"/>
  <c r="AE19" i="70"/>
  <c r="AK19" i="70" s="1"/>
  <c r="AI162" i="70"/>
  <c r="AI18" i="70"/>
  <c r="AI125" i="70"/>
  <c r="AI29" i="70"/>
  <c r="AL112" i="70"/>
  <c r="AH162" i="70"/>
  <c r="AI198" i="70"/>
  <c r="AI90" i="70"/>
  <c r="AJ173" i="70"/>
  <c r="AI77" i="70"/>
  <c r="AL148" i="70"/>
  <c r="AL40" i="70"/>
  <c r="AI126" i="70"/>
  <c r="AK54" i="70"/>
  <c r="AK101" i="70"/>
  <c r="AJ184" i="70"/>
  <c r="AL100" i="70"/>
  <c r="AI28" i="70"/>
  <c r="AH126" i="70"/>
  <c r="AH18" i="70"/>
  <c r="AI186" i="70"/>
  <c r="AI102" i="70"/>
  <c r="AI113" i="70"/>
  <c r="AI17" i="70"/>
  <c r="AI160" i="70"/>
  <c r="AI76" i="70"/>
  <c r="AH125" i="70"/>
  <c r="AH17" i="70"/>
  <c r="AI114" i="70"/>
  <c r="AL30" i="70"/>
  <c r="AL185" i="70"/>
  <c r="AI89" i="70"/>
  <c r="AI196" i="70"/>
  <c r="AL124" i="70"/>
  <c r="AI52" i="70"/>
  <c r="AK174" i="70"/>
  <c r="AI66" i="70"/>
  <c r="AL136" i="70"/>
  <c r="AL64" i="70"/>
  <c r="AL138" i="70"/>
  <c r="AL42" i="70"/>
  <c r="AK149" i="70"/>
  <c r="AK65" i="70"/>
  <c r="AK172" i="70"/>
  <c r="AL88" i="70"/>
  <c r="AH54" i="70"/>
  <c r="AH90" i="70"/>
  <c r="AI150" i="70"/>
  <c r="AL78" i="70"/>
  <c r="AK137" i="70"/>
  <c r="AJ41" i="70"/>
  <c r="AL187" i="70"/>
  <c r="AJ175" i="70"/>
  <c r="AI139" i="70"/>
  <c r="AJ103" i="70"/>
  <c r="AI67" i="70"/>
  <c r="AK31" i="70"/>
  <c r="AH198" i="70"/>
  <c r="AH89" i="70"/>
  <c r="W25" i="71"/>
  <c r="W13" i="71"/>
  <c r="X32" i="71"/>
  <c r="X20" i="71"/>
  <c r="W7" i="71"/>
  <c r="AL196" i="70"/>
  <c r="W24" i="71"/>
  <c r="W35" i="71"/>
  <c r="X18" i="71"/>
  <c r="W34" i="71"/>
  <c r="W33" i="71"/>
  <c r="W21" i="71"/>
  <c r="W9" i="71"/>
  <c r="X28" i="71"/>
  <c r="AK89" i="70"/>
  <c r="W11" i="71"/>
  <c r="W32" i="71"/>
  <c r="W20" i="71"/>
  <c r="W8" i="71"/>
  <c r="X27" i="71"/>
  <c r="X15" i="71"/>
  <c r="W23" i="71"/>
  <c r="W22" i="71"/>
  <c r="W10" i="71"/>
  <c r="X29" i="71"/>
  <c r="X17" i="71"/>
  <c r="W31" i="71"/>
  <c r="W19" i="71"/>
  <c r="X8" i="71"/>
  <c r="X26" i="71"/>
  <c r="X14" i="71"/>
  <c r="U7" i="71"/>
  <c r="T7" i="71" s="1"/>
  <c r="AE10" i="70" s="1"/>
  <c r="AI10" i="70" s="1"/>
  <c r="W36" i="71"/>
  <c r="X31" i="71"/>
  <c r="W30" i="71"/>
  <c r="W18" i="71"/>
  <c r="X7" i="71"/>
  <c r="X25" i="71"/>
  <c r="X13" i="71"/>
  <c r="U10" i="71"/>
  <c r="W29" i="71"/>
  <c r="W17" i="71"/>
  <c r="X36" i="71"/>
  <c r="X24" i="71"/>
  <c r="X12" i="71"/>
  <c r="W12" i="71"/>
  <c r="X19" i="71"/>
  <c r="X30" i="71"/>
  <c r="W28" i="71"/>
  <c r="W16" i="71"/>
  <c r="X35" i="71"/>
  <c r="X23" i="71"/>
  <c r="X11" i="71"/>
  <c r="AJ162" i="70"/>
  <c r="AJ18" i="70"/>
  <c r="U8" i="71"/>
  <c r="W27" i="71"/>
  <c r="W15" i="71"/>
  <c r="X34" i="71"/>
  <c r="X22" i="71"/>
  <c r="X10" i="71"/>
  <c r="W26" i="71"/>
  <c r="W14" i="71"/>
  <c r="X33" i="71"/>
  <c r="X21" i="71"/>
  <c r="X9" i="71"/>
  <c r="AH202" i="70"/>
  <c r="AJ202" i="70"/>
  <c r="AH190" i="70"/>
  <c r="AJ190" i="70"/>
  <c r="AH154" i="70"/>
  <c r="AJ154" i="70"/>
  <c r="AH70" i="70"/>
  <c r="AJ70" i="70"/>
  <c r="AH58" i="70"/>
  <c r="AH46" i="70"/>
  <c r="AJ46" i="70"/>
  <c r="AH34" i="70"/>
  <c r="AL34" i="70"/>
  <c r="AH22" i="70"/>
  <c r="AL22" i="70"/>
  <c r="AH201" i="70"/>
  <c r="AJ201" i="70"/>
  <c r="AH177" i="70"/>
  <c r="AJ177" i="70"/>
  <c r="AH165" i="70"/>
  <c r="AJ165" i="70"/>
  <c r="AH153" i="70"/>
  <c r="AH141" i="70"/>
  <c r="AJ141" i="70"/>
  <c r="AH129" i="70"/>
  <c r="AJ129" i="70"/>
  <c r="AH117" i="70"/>
  <c r="AJ117" i="70"/>
  <c r="AH105" i="70"/>
  <c r="AJ105" i="70"/>
  <c r="AH93" i="70"/>
  <c r="AH81" i="70"/>
  <c r="AH69" i="70"/>
  <c r="AJ69" i="70"/>
  <c r="AH57" i="70"/>
  <c r="AK57" i="70"/>
  <c r="AH45" i="70"/>
  <c r="AL45" i="70"/>
  <c r="AH33" i="70"/>
  <c r="AJ33" i="70"/>
  <c r="AH21" i="70"/>
  <c r="AK21" i="70"/>
  <c r="AH176" i="70"/>
  <c r="AH164" i="70"/>
  <c r="AJ164" i="70"/>
  <c r="AH152" i="70"/>
  <c r="AL152" i="70"/>
  <c r="AH140" i="70"/>
  <c r="AK140" i="70"/>
  <c r="AH128" i="70"/>
  <c r="AJ128" i="70"/>
  <c r="AH116" i="70"/>
  <c r="AJ116" i="70"/>
  <c r="AH104" i="70"/>
  <c r="AH92" i="70"/>
  <c r="AL92" i="70"/>
  <c r="AH80" i="70"/>
  <c r="AL80" i="70"/>
  <c r="AH68" i="70"/>
  <c r="AJ68" i="70"/>
  <c r="AH56" i="70"/>
  <c r="AK56" i="70"/>
  <c r="AH44" i="70"/>
  <c r="AK44" i="70"/>
  <c r="AH32" i="70"/>
  <c r="AH20" i="70"/>
  <c r="AJ20" i="70"/>
  <c r="AH196" i="70"/>
  <c r="AH160" i="70"/>
  <c r="AH124" i="70"/>
  <c r="AH88" i="70"/>
  <c r="AH52" i="70"/>
  <c r="AH16" i="70"/>
  <c r="AH130" i="70"/>
  <c r="AJ130" i="70"/>
  <c r="AH187" i="70"/>
  <c r="AH118" i="70"/>
  <c r="AJ118" i="70"/>
  <c r="AH189" i="70"/>
  <c r="AL189" i="70"/>
  <c r="AH186" i="70"/>
  <c r="AH150" i="70"/>
  <c r="AH114" i="70"/>
  <c r="AH78" i="70"/>
  <c r="AH42" i="70"/>
  <c r="AH94" i="70"/>
  <c r="AH12" i="70"/>
  <c r="AH185" i="70"/>
  <c r="AH149" i="70"/>
  <c r="AH113" i="70"/>
  <c r="AH77" i="70"/>
  <c r="AH41" i="70"/>
  <c r="AH106" i="70"/>
  <c r="AL106" i="70"/>
  <c r="AH195" i="70"/>
  <c r="AK195" i="70"/>
  <c r="AH183" i="70"/>
  <c r="AK183" i="70"/>
  <c r="AH171" i="70"/>
  <c r="AJ171" i="70"/>
  <c r="AH159" i="70"/>
  <c r="AJ159" i="70"/>
  <c r="AH147" i="70"/>
  <c r="AK147" i="70"/>
  <c r="AH135" i="70"/>
  <c r="AK135" i="70"/>
  <c r="AH123" i="70"/>
  <c r="AJ123" i="70"/>
  <c r="AH111" i="70"/>
  <c r="AH99" i="70"/>
  <c r="AK99" i="70"/>
  <c r="AH87" i="70"/>
  <c r="AK87" i="70"/>
  <c r="AH75" i="70"/>
  <c r="AK75" i="70"/>
  <c r="AH63" i="70"/>
  <c r="AJ63" i="70"/>
  <c r="AH51" i="70"/>
  <c r="AJ51" i="70"/>
  <c r="AH39" i="70"/>
  <c r="AK39" i="70"/>
  <c r="AH27" i="70"/>
  <c r="AK27" i="70"/>
  <c r="AH13" i="70"/>
  <c r="AH11" i="70"/>
  <c r="AH184" i="70"/>
  <c r="AH148" i="70"/>
  <c r="AH112" i="70"/>
  <c r="AH76" i="70"/>
  <c r="AH40" i="70"/>
  <c r="AH142" i="70"/>
  <c r="AL142" i="70"/>
  <c r="AH194" i="70"/>
  <c r="AL194" i="70"/>
  <c r="AH182" i="70"/>
  <c r="AJ182" i="70"/>
  <c r="AH170" i="70"/>
  <c r="AL170" i="70"/>
  <c r="AH158" i="70"/>
  <c r="AL158" i="70"/>
  <c r="AH146" i="70"/>
  <c r="AH134" i="70"/>
  <c r="AH122" i="70"/>
  <c r="AJ122" i="70"/>
  <c r="AH110" i="70"/>
  <c r="AL110" i="70"/>
  <c r="AH98" i="70"/>
  <c r="AL98" i="70"/>
  <c r="AH86" i="70"/>
  <c r="AJ86" i="70"/>
  <c r="AH74" i="70"/>
  <c r="AH62" i="70"/>
  <c r="AH50" i="70"/>
  <c r="AK50" i="70"/>
  <c r="AH38" i="70"/>
  <c r="AJ38" i="70"/>
  <c r="AH26" i="70"/>
  <c r="AJ26" i="70"/>
  <c r="AH15" i="70"/>
  <c r="AH175" i="70"/>
  <c r="AH139" i="70"/>
  <c r="AH103" i="70"/>
  <c r="AH67" i="70"/>
  <c r="AH31" i="70"/>
  <c r="AH178" i="70"/>
  <c r="AJ178" i="70"/>
  <c r="AH193" i="70"/>
  <c r="AL193" i="70"/>
  <c r="AH181" i="70"/>
  <c r="AK181" i="70"/>
  <c r="AH169" i="70"/>
  <c r="AJ169" i="70"/>
  <c r="AH157" i="70"/>
  <c r="AH145" i="70"/>
  <c r="AL145" i="70"/>
  <c r="AH133" i="70"/>
  <c r="AK133" i="70"/>
  <c r="AH121" i="70"/>
  <c r="AK121" i="70"/>
  <c r="AH109" i="70"/>
  <c r="AL109" i="70"/>
  <c r="AH97" i="70"/>
  <c r="AK97" i="70"/>
  <c r="AH85" i="70"/>
  <c r="AJ85" i="70"/>
  <c r="AH73" i="70"/>
  <c r="AJ73" i="70"/>
  <c r="AH61" i="70"/>
  <c r="AL61" i="70"/>
  <c r="AH49" i="70"/>
  <c r="AK49" i="70"/>
  <c r="AH37" i="70"/>
  <c r="AJ37" i="70"/>
  <c r="AH25" i="70"/>
  <c r="AK25" i="70"/>
  <c r="AH174" i="70"/>
  <c r="AH138" i="70"/>
  <c r="AH102" i="70"/>
  <c r="AH66" i="70"/>
  <c r="AH30" i="70"/>
  <c r="AH82" i="70"/>
  <c r="AL82" i="70"/>
  <c r="AH200" i="70"/>
  <c r="AJ200" i="70"/>
  <c r="AH192" i="70"/>
  <c r="AH180" i="70"/>
  <c r="AH168" i="70"/>
  <c r="AK168" i="70"/>
  <c r="AH156" i="70"/>
  <c r="AL156" i="70"/>
  <c r="AH144" i="70"/>
  <c r="AK144" i="70"/>
  <c r="AH132" i="70"/>
  <c r="AJ132" i="70"/>
  <c r="AH120" i="70"/>
  <c r="AH108" i="70"/>
  <c r="AH96" i="70"/>
  <c r="AK96" i="70"/>
  <c r="AH84" i="70"/>
  <c r="AJ84" i="70"/>
  <c r="AH72" i="70"/>
  <c r="AL72" i="70"/>
  <c r="AH60" i="70"/>
  <c r="AH48" i="70"/>
  <c r="AH36" i="70"/>
  <c r="AH24" i="70"/>
  <c r="AL24" i="70"/>
  <c r="AH173" i="70"/>
  <c r="AH137" i="70"/>
  <c r="AH101" i="70"/>
  <c r="AH65" i="70"/>
  <c r="AH29" i="70"/>
  <c r="AH166" i="70"/>
  <c r="AH188" i="70"/>
  <c r="AK188" i="70"/>
  <c r="AH203" i="70"/>
  <c r="AK203" i="70"/>
  <c r="AH191" i="70"/>
  <c r="AK191" i="70"/>
  <c r="AH179" i="70"/>
  <c r="AK179" i="70"/>
  <c r="AH167" i="70"/>
  <c r="AJ167" i="70"/>
  <c r="AH155" i="70"/>
  <c r="AH143" i="70"/>
  <c r="AJ143" i="70"/>
  <c r="AH131" i="70"/>
  <c r="AJ131" i="70"/>
  <c r="AH119" i="70"/>
  <c r="AK119" i="70"/>
  <c r="AH107" i="70"/>
  <c r="AH95" i="70"/>
  <c r="AJ95" i="70"/>
  <c r="AH83" i="70"/>
  <c r="AH71" i="70"/>
  <c r="AK71" i="70"/>
  <c r="AH59" i="70"/>
  <c r="AJ59" i="70"/>
  <c r="AH47" i="70"/>
  <c r="AK47" i="70"/>
  <c r="AH35" i="70"/>
  <c r="AJ35" i="70"/>
  <c r="AH23" i="70"/>
  <c r="AJ23" i="70"/>
  <c r="AH172" i="70"/>
  <c r="AH136" i="70"/>
  <c r="AH100" i="70"/>
  <c r="AH64" i="70"/>
  <c r="AH28" i="70"/>
  <c r="AH14" i="70"/>
  <c r="AJ125" i="70"/>
  <c r="AJ114" i="70"/>
  <c r="AJ186" i="70"/>
  <c r="AL162" i="70"/>
  <c r="AJ126" i="70"/>
  <c r="AJ54" i="70"/>
  <c r="AJ144" i="70"/>
  <c r="AC5" i="70"/>
  <c r="AL93" i="70"/>
  <c r="AK66" i="70"/>
  <c r="AL54" i="70"/>
  <c r="AK162" i="70"/>
  <c r="AK18" i="70"/>
  <c r="AL126" i="70"/>
  <c r="AL89" i="70"/>
  <c r="AL186" i="70"/>
  <c r="AK136" i="70"/>
  <c r="AK52" i="70"/>
  <c r="AK72" i="70"/>
  <c r="C11" i="70"/>
  <c r="C12" i="70"/>
  <c r="C13" i="70"/>
  <c r="C14" i="70"/>
  <c r="C16" i="70"/>
  <c r="C17" i="70"/>
  <c r="C18" i="70"/>
  <c r="C19" i="70"/>
  <c r="C20" i="70"/>
  <c r="C21" i="70"/>
  <c r="C22" i="70"/>
  <c r="C23" i="70"/>
  <c r="C24" i="70"/>
  <c r="C25" i="70"/>
  <c r="C26" i="70"/>
  <c r="C27" i="70"/>
  <c r="C28" i="70"/>
  <c r="C29" i="70"/>
  <c r="C30" i="70"/>
  <c r="C31" i="70"/>
  <c r="C32" i="70"/>
  <c r="C33" i="70"/>
  <c r="C34" i="70"/>
  <c r="C35" i="70"/>
  <c r="C36" i="70"/>
  <c r="C37" i="70"/>
  <c r="C38" i="70"/>
  <c r="C39" i="70"/>
  <c r="C40" i="70"/>
  <c r="C41" i="70"/>
  <c r="C42" i="70"/>
  <c r="C43" i="70"/>
  <c r="C44" i="70"/>
  <c r="C45" i="70"/>
  <c r="C46" i="70"/>
  <c r="C47" i="70"/>
  <c r="C48" i="70"/>
  <c r="C49" i="70"/>
  <c r="C50" i="70"/>
  <c r="C51" i="70"/>
  <c r="C52" i="70"/>
  <c r="C53" i="70"/>
  <c r="C54" i="70"/>
  <c r="C55" i="70"/>
  <c r="C56" i="70"/>
  <c r="C57" i="70"/>
  <c r="C58" i="70"/>
  <c r="C59" i="70"/>
  <c r="C60"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C111" i="70"/>
  <c r="C112" i="70"/>
  <c r="C113" i="70"/>
  <c r="C114" i="70"/>
  <c r="C115" i="70"/>
  <c r="C116" i="70"/>
  <c r="C117" i="70"/>
  <c r="C118" i="70"/>
  <c r="C119" i="70"/>
  <c r="C120" i="70"/>
  <c r="C121" i="70"/>
  <c r="C122" i="70"/>
  <c r="C123" i="70"/>
  <c r="C124" i="70"/>
  <c r="C125" i="70"/>
  <c r="C126" i="70"/>
  <c r="C127" i="70"/>
  <c r="C128" i="70"/>
  <c r="C129" i="70"/>
  <c r="C130" i="70"/>
  <c r="C131" i="70"/>
  <c r="C132" i="70"/>
  <c r="C133" i="70"/>
  <c r="C134" i="70"/>
  <c r="C135" i="70"/>
  <c r="C136" i="70"/>
  <c r="C137" i="70"/>
  <c r="C138" i="70"/>
  <c r="C139" i="70"/>
  <c r="C140" i="70"/>
  <c r="C141" i="70"/>
  <c r="C142" i="70"/>
  <c r="C143" i="70"/>
  <c r="C144" i="70"/>
  <c r="C145" i="70"/>
  <c r="C146" i="70"/>
  <c r="C147" i="70"/>
  <c r="C148" i="70"/>
  <c r="C149" i="70"/>
  <c r="C150" i="70"/>
  <c r="C151" i="70"/>
  <c r="C152" i="70"/>
  <c r="C153" i="70"/>
  <c r="C154" i="70"/>
  <c r="C155" i="70"/>
  <c r="C156" i="70"/>
  <c r="C157" i="70"/>
  <c r="C158" i="70"/>
  <c r="C159" i="70"/>
  <c r="C160" i="70"/>
  <c r="C161" i="70"/>
  <c r="C162" i="70"/>
  <c r="C163" i="70"/>
  <c r="C164" i="70"/>
  <c r="C165" i="70"/>
  <c r="C166" i="70"/>
  <c r="C167" i="70"/>
  <c r="C168" i="70"/>
  <c r="C169" i="70"/>
  <c r="C170" i="70"/>
  <c r="C171" i="70"/>
  <c r="C172" i="70"/>
  <c r="C173" i="70"/>
  <c r="C174" i="70"/>
  <c r="C175" i="70"/>
  <c r="C176" i="70"/>
  <c r="C177" i="70"/>
  <c r="C178" i="70"/>
  <c r="C179" i="70"/>
  <c r="C180" i="70"/>
  <c r="C181" i="70"/>
  <c r="C182" i="70"/>
  <c r="C183" i="70"/>
  <c r="C184" i="70"/>
  <c r="C185" i="70"/>
  <c r="C186" i="70"/>
  <c r="C187" i="70"/>
  <c r="C188" i="70"/>
  <c r="C189" i="70"/>
  <c r="C190" i="70"/>
  <c r="C191" i="70"/>
  <c r="C192" i="70"/>
  <c r="C193" i="70"/>
  <c r="C194" i="70"/>
  <c r="C195" i="70"/>
  <c r="C196" i="70"/>
  <c r="C197" i="70"/>
  <c r="C198" i="70"/>
  <c r="C199" i="70"/>
  <c r="C200" i="70"/>
  <c r="C201" i="70"/>
  <c r="C202" i="70"/>
  <c r="C203" i="70"/>
  <c r="B11" i="70"/>
  <c r="B12" i="70"/>
  <c r="B13" i="70"/>
  <c r="B1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43" i="70"/>
  <c r="B44" i="70"/>
  <c r="B45" i="70"/>
  <c r="B46" i="70"/>
  <c r="B47" i="70"/>
  <c r="B48" i="70"/>
  <c r="B49" i="70"/>
  <c r="B50" i="70"/>
  <c r="B51" i="70"/>
  <c r="B52" i="70"/>
  <c r="B53" i="70"/>
  <c r="B54" i="70"/>
  <c r="B55" i="70"/>
  <c r="B56" i="70"/>
  <c r="B57" i="70"/>
  <c r="B58" i="70"/>
  <c r="B59" i="70"/>
  <c r="B60" i="70"/>
  <c r="B61" i="70"/>
  <c r="B62" i="70"/>
  <c r="B63" i="70"/>
  <c r="B64" i="70"/>
  <c r="B65" i="70"/>
  <c r="B66" i="70"/>
  <c r="B67" i="70"/>
  <c r="B68" i="70"/>
  <c r="B69" i="70"/>
  <c r="B70" i="70"/>
  <c r="B71" i="70"/>
  <c r="B72" i="70"/>
  <c r="B73" i="70"/>
  <c r="B74" i="70"/>
  <c r="B75" i="70"/>
  <c r="B76" i="70"/>
  <c r="B77" i="70"/>
  <c r="B78" i="70"/>
  <c r="B79" i="70"/>
  <c r="B80" i="70"/>
  <c r="B81" i="70"/>
  <c r="B82" i="70"/>
  <c r="B83" i="70"/>
  <c r="B84" i="70"/>
  <c r="B85" i="70"/>
  <c r="B86" i="70"/>
  <c r="B87" i="70"/>
  <c r="B88" i="70"/>
  <c r="B89" i="70"/>
  <c r="B90" i="70"/>
  <c r="B91" i="70"/>
  <c r="B92" i="70"/>
  <c r="B93" i="70"/>
  <c r="B94" i="70"/>
  <c r="B95" i="70"/>
  <c r="B96" i="70"/>
  <c r="B97" i="70"/>
  <c r="B98" i="70"/>
  <c r="B99" i="70"/>
  <c r="B100" i="70"/>
  <c r="B101" i="70"/>
  <c r="B102" i="70"/>
  <c r="B103" i="70"/>
  <c r="B104" i="70"/>
  <c r="B105" i="70"/>
  <c r="B106" i="70"/>
  <c r="B107" i="70"/>
  <c r="B108" i="70"/>
  <c r="B109" i="70"/>
  <c r="B110" i="70"/>
  <c r="B111" i="70"/>
  <c r="B112" i="70"/>
  <c r="B113" i="70"/>
  <c r="B114" i="70"/>
  <c r="B115" i="70"/>
  <c r="B116" i="70"/>
  <c r="B117" i="70"/>
  <c r="B118" i="70"/>
  <c r="B119" i="70"/>
  <c r="B120" i="70"/>
  <c r="B121" i="70"/>
  <c r="B122" i="70"/>
  <c r="B123" i="70"/>
  <c r="B124" i="70"/>
  <c r="B125" i="70"/>
  <c r="B126" i="70"/>
  <c r="B127" i="70"/>
  <c r="B128" i="70"/>
  <c r="B129" i="70"/>
  <c r="B130" i="70"/>
  <c r="B131" i="70"/>
  <c r="B132" i="70"/>
  <c r="B133" i="70"/>
  <c r="B134" i="70"/>
  <c r="B135" i="70"/>
  <c r="B136" i="70"/>
  <c r="B137" i="70"/>
  <c r="B138" i="70"/>
  <c r="B139" i="70"/>
  <c r="B140" i="70"/>
  <c r="B141" i="70"/>
  <c r="B142" i="70"/>
  <c r="B143" i="70"/>
  <c r="B144" i="70"/>
  <c r="B145" i="70"/>
  <c r="B146" i="70"/>
  <c r="B147" i="70"/>
  <c r="B148" i="70"/>
  <c r="B149" i="70"/>
  <c r="B150" i="70"/>
  <c r="B151" i="70"/>
  <c r="B152" i="70"/>
  <c r="B153" i="70"/>
  <c r="B154" i="70"/>
  <c r="B155" i="70"/>
  <c r="B156" i="70"/>
  <c r="B157" i="70"/>
  <c r="B158" i="70"/>
  <c r="B159" i="70"/>
  <c r="B160" i="70"/>
  <c r="B161" i="70"/>
  <c r="B162" i="70"/>
  <c r="B163" i="70"/>
  <c r="B164" i="70"/>
  <c r="B165" i="70"/>
  <c r="B166" i="70"/>
  <c r="B167" i="70"/>
  <c r="B168" i="70"/>
  <c r="B169" i="70"/>
  <c r="B170" i="70"/>
  <c r="B171" i="70"/>
  <c r="B172" i="70"/>
  <c r="B173" i="70"/>
  <c r="B174" i="70"/>
  <c r="B175" i="70"/>
  <c r="B176" i="70"/>
  <c r="B177" i="70"/>
  <c r="B178" i="70"/>
  <c r="B179" i="70"/>
  <c r="B180" i="70"/>
  <c r="B181" i="70"/>
  <c r="B182" i="70"/>
  <c r="B183" i="70"/>
  <c r="B184" i="70"/>
  <c r="B185" i="70"/>
  <c r="B186" i="70"/>
  <c r="B187" i="70"/>
  <c r="B188" i="70"/>
  <c r="B189" i="70"/>
  <c r="B190" i="70"/>
  <c r="B191" i="70"/>
  <c r="B192" i="70"/>
  <c r="B193" i="70"/>
  <c r="B194" i="70"/>
  <c r="B195" i="70"/>
  <c r="B196" i="70"/>
  <c r="B197" i="70"/>
  <c r="B198" i="70"/>
  <c r="B199" i="70"/>
  <c r="B200" i="70"/>
  <c r="B201" i="70"/>
  <c r="B202" i="70"/>
  <c r="B203" i="70"/>
  <c r="B10" i="70"/>
  <c r="AJ197" i="70" l="1"/>
  <c r="AK43" i="70"/>
  <c r="AI43" i="70"/>
  <c r="AL43" i="70"/>
  <c r="AJ19" i="70"/>
  <c r="AJ10" i="70"/>
  <c r="T3" i="71"/>
  <c r="F6" i="71" s="1"/>
  <c r="AL163" i="70"/>
  <c r="AJ113" i="70"/>
  <c r="AJ172" i="70"/>
  <c r="AJ196" i="70"/>
  <c r="AK186" i="70"/>
  <c r="AL77" i="70"/>
  <c r="AL113" i="70"/>
  <c r="AJ102" i="70"/>
  <c r="AL28" i="70"/>
  <c r="AK102" i="70"/>
  <c r="AK67" i="70"/>
  <c r="AL172" i="70"/>
  <c r="AS11" i="70"/>
  <c r="AT11" i="70"/>
  <c r="AK28" i="70"/>
  <c r="AL114" i="70"/>
  <c r="AJ28" i="70"/>
  <c r="AJ139" i="70"/>
  <c r="AK125" i="70"/>
  <c r="AK53" i="70"/>
  <c r="AI172" i="70"/>
  <c r="AL175" i="70"/>
  <c r="AJ124" i="70"/>
  <c r="AJ137" i="70"/>
  <c r="AK124" i="70"/>
  <c r="AK78" i="70"/>
  <c r="AJ136" i="70"/>
  <c r="AJ149" i="70"/>
  <c r="AK185" i="70"/>
  <c r="AI78" i="70"/>
  <c r="AK64" i="70"/>
  <c r="AK114" i="70"/>
  <c r="AI136" i="70"/>
  <c r="AJ30" i="70"/>
  <c r="AJ78" i="70"/>
  <c r="AL29" i="70"/>
  <c r="AK139" i="70"/>
  <c r="AJ77" i="70"/>
  <c r="AK197" i="70"/>
  <c r="AI19" i="70"/>
  <c r="AL127" i="70"/>
  <c r="AK77" i="70"/>
  <c r="AK161" i="70"/>
  <c r="AL101" i="70"/>
  <c r="AK138" i="70"/>
  <c r="AJ64" i="70"/>
  <c r="AJ198" i="70"/>
  <c r="AJ161" i="70"/>
  <c r="AL19" i="70"/>
  <c r="AK113" i="70"/>
  <c r="AK126" i="70"/>
  <c r="AL184" i="70"/>
  <c r="AK29" i="70"/>
  <c r="AK160" i="70"/>
  <c r="AJ112" i="70"/>
  <c r="AJ29" i="70"/>
  <c r="AL161" i="70"/>
  <c r="AJ42" i="70"/>
  <c r="AK112" i="70"/>
  <c r="AJ127" i="70"/>
  <c r="AL67" i="70"/>
  <c r="AL197" i="70"/>
  <c r="AK127" i="70"/>
  <c r="AJ160" i="70"/>
  <c r="AL139" i="70"/>
  <c r="AI173" i="70"/>
  <c r="AK88" i="70"/>
  <c r="AJ67" i="70"/>
  <c r="AJ89" i="70"/>
  <c r="AK151" i="70"/>
  <c r="AJ91" i="70"/>
  <c r="AK90" i="70"/>
  <c r="AI41" i="70"/>
  <c r="AL173" i="70"/>
  <c r="AL198" i="70"/>
  <c r="AJ163" i="70"/>
  <c r="AK187" i="70"/>
  <c r="AK173" i="70"/>
  <c r="AK198" i="70"/>
  <c r="AI124" i="70"/>
  <c r="AL90" i="70"/>
  <c r="AJ79" i="70"/>
  <c r="AJ199" i="70"/>
  <c r="AL160" i="70"/>
  <c r="AL125" i="70"/>
  <c r="AL91" i="70"/>
  <c r="AI149" i="70"/>
  <c r="AK41" i="70"/>
  <c r="AK184" i="70"/>
  <c r="AJ187" i="70"/>
  <c r="AL174" i="70"/>
  <c r="AK76" i="70"/>
  <c r="AJ174" i="70"/>
  <c r="AL76" i="70"/>
  <c r="AK199" i="70"/>
  <c r="AI91" i="70"/>
  <c r="AK163" i="70"/>
  <c r="AL53" i="70"/>
  <c r="AJ52" i="70"/>
  <c r="AL66" i="70"/>
  <c r="AL149" i="70"/>
  <c r="AL52" i="70"/>
  <c r="AJ100" i="70"/>
  <c r="AL79" i="70"/>
  <c r="AL41" i="70"/>
  <c r="AJ66" i="70"/>
  <c r="AI31" i="70"/>
  <c r="AI185" i="70"/>
  <c r="AK17" i="70"/>
  <c r="AK42" i="70"/>
  <c r="AL17" i="70"/>
  <c r="AK150" i="70"/>
  <c r="AI112" i="70"/>
  <c r="AK115" i="70"/>
  <c r="AK148" i="70"/>
  <c r="AJ148" i="70"/>
  <c r="AJ31" i="70"/>
  <c r="AJ138" i="70"/>
  <c r="AJ150" i="70"/>
  <c r="AL31" i="70"/>
  <c r="AK175" i="70"/>
  <c r="AL65" i="70"/>
  <c r="AL102" i="70"/>
  <c r="AI115" i="70"/>
  <c r="AI187" i="70"/>
  <c r="AI138" i="70"/>
  <c r="AI174" i="70"/>
  <c r="AI30" i="70"/>
  <c r="AI184" i="70"/>
  <c r="AI148" i="70"/>
  <c r="AI42" i="70"/>
  <c r="AI40" i="70"/>
  <c r="AK100" i="70"/>
  <c r="AK196" i="70"/>
  <c r="AL151" i="70"/>
  <c r="AJ90" i="70"/>
  <c r="AL18" i="70"/>
  <c r="AL55" i="70"/>
  <c r="AL199" i="70"/>
  <c r="AI55" i="70"/>
  <c r="AI88" i="70"/>
  <c r="AI64" i="70"/>
  <c r="AI101" i="70"/>
  <c r="AJ17" i="70"/>
  <c r="AI100" i="70"/>
  <c r="AL150" i="70"/>
  <c r="AK103" i="70"/>
  <c r="AJ40" i="70"/>
  <c r="AJ53" i="70"/>
  <c r="AJ101" i="70"/>
  <c r="AI103" i="70"/>
  <c r="AK30" i="70"/>
  <c r="AI175" i="70"/>
  <c r="AK40" i="70"/>
  <c r="AJ185" i="70"/>
  <c r="AK79" i="70"/>
  <c r="AL137" i="70"/>
  <c r="AJ76" i="70"/>
  <c r="AJ115" i="70"/>
  <c r="AJ55" i="70"/>
  <c r="AJ65" i="70"/>
  <c r="AL103" i="70"/>
  <c r="AI151" i="70"/>
  <c r="AI137" i="70"/>
  <c r="AI65" i="70"/>
  <c r="AI54" i="70"/>
  <c r="AJ88" i="70"/>
  <c r="AL14" i="70"/>
  <c r="AK13" i="70"/>
  <c r="AK11" i="70"/>
  <c r="AJ15" i="70"/>
  <c r="AL12" i="70"/>
  <c r="AK200" i="70"/>
  <c r="AK63" i="70"/>
  <c r="AJ106" i="70"/>
  <c r="AK123" i="70"/>
  <c r="AL97" i="70"/>
  <c r="AJ27" i="70"/>
  <c r="AJ179" i="70"/>
  <c r="AK169" i="70"/>
  <c r="AK37" i="70"/>
  <c r="AK51" i="70"/>
  <c r="AJ135" i="70"/>
  <c r="AK109" i="70"/>
  <c r="AK73" i="70"/>
  <c r="AL122" i="70"/>
  <c r="AK145" i="70"/>
  <c r="AJ203" i="70"/>
  <c r="AK167" i="70"/>
  <c r="AL141" i="70"/>
  <c r="AL96" i="70"/>
  <c r="AJ181" i="70"/>
  <c r="AK23" i="70"/>
  <c r="AL50" i="70"/>
  <c r="AJ34" i="70"/>
  <c r="AK59" i="70"/>
  <c r="AK171" i="70"/>
  <c r="AK10" i="70"/>
  <c r="AJ98" i="70"/>
  <c r="AK131" i="70"/>
  <c r="AJ92" i="70"/>
  <c r="AJ189" i="70"/>
  <c r="AK84" i="70"/>
  <c r="AL26" i="70"/>
  <c r="AL128" i="70"/>
  <c r="AK201" i="70"/>
  <c r="AJ71" i="70"/>
  <c r="AJ110" i="70"/>
  <c r="AK20" i="70"/>
  <c r="AJ188" i="70"/>
  <c r="AJ195" i="70"/>
  <c r="AK143" i="70"/>
  <c r="AJ21" i="70"/>
  <c r="AK194" i="70"/>
  <c r="AL68" i="70"/>
  <c r="AJ170" i="70"/>
  <c r="AK117" i="70"/>
  <c r="AJ82" i="70"/>
  <c r="AK35" i="70"/>
  <c r="AL38" i="70"/>
  <c r="AJ56" i="70"/>
  <c r="AJ45" i="70"/>
  <c r="AJ47" i="70"/>
  <c r="AL118" i="70"/>
  <c r="AL154" i="70"/>
  <c r="AK61" i="70"/>
  <c r="AJ57" i="70"/>
  <c r="AJ119" i="70"/>
  <c r="AK156" i="70"/>
  <c r="AL182" i="70"/>
  <c r="AL129" i="70"/>
  <c r="AK105" i="70"/>
  <c r="AJ75" i="70"/>
  <c r="AJ22" i="70"/>
  <c r="AK95" i="70"/>
  <c r="AJ133" i="70"/>
  <c r="AJ99" i="70"/>
  <c r="AL86" i="70"/>
  <c r="AL190" i="70"/>
  <c r="AJ140" i="70"/>
  <c r="AK177" i="70"/>
  <c r="AJ152" i="70"/>
  <c r="AL49" i="70"/>
  <c r="AI36" i="70"/>
  <c r="AL36" i="70"/>
  <c r="AI108" i="70"/>
  <c r="AL108" i="70"/>
  <c r="AI180" i="70"/>
  <c r="AL180" i="70"/>
  <c r="AI62" i="70"/>
  <c r="AK62" i="70"/>
  <c r="AI134" i="70"/>
  <c r="AK134" i="70"/>
  <c r="AI142" i="70"/>
  <c r="AK142" i="70"/>
  <c r="AI32" i="70"/>
  <c r="AL32" i="70"/>
  <c r="AI104" i="70"/>
  <c r="AK104" i="70"/>
  <c r="AI176" i="70"/>
  <c r="AK176" i="70"/>
  <c r="AI81" i="70"/>
  <c r="AK81" i="70"/>
  <c r="AI153" i="70"/>
  <c r="AK153" i="70"/>
  <c r="AI46" i="70"/>
  <c r="AK46" i="70"/>
  <c r="AJ104" i="70"/>
  <c r="AJ153" i="70"/>
  <c r="AJ36" i="70"/>
  <c r="AI83" i="70"/>
  <c r="AL83" i="70"/>
  <c r="AI155" i="70"/>
  <c r="AL155" i="70"/>
  <c r="AI166" i="70"/>
  <c r="AK166" i="70"/>
  <c r="AI85" i="70"/>
  <c r="AL85" i="70"/>
  <c r="AI157" i="70"/>
  <c r="AJ157" i="70"/>
  <c r="AI39" i="70"/>
  <c r="AL39" i="70"/>
  <c r="AI111" i="70"/>
  <c r="AL111" i="70"/>
  <c r="AI183" i="70"/>
  <c r="AL183" i="70"/>
  <c r="AK85" i="70"/>
  <c r="AI48" i="70"/>
  <c r="AJ48" i="70"/>
  <c r="AI120" i="70"/>
  <c r="AJ120" i="70"/>
  <c r="AI192" i="70"/>
  <c r="AJ192" i="70"/>
  <c r="AI74" i="70"/>
  <c r="AK74" i="70"/>
  <c r="AI146" i="70"/>
  <c r="AK146" i="70"/>
  <c r="AI94" i="70"/>
  <c r="AK94" i="70"/>
  <c r="AI130" i="70"/>
  <c r="AK130" i="70"/>
  <c r="AI44" i="70"/>
  <c r="AL44" i="70"/>
  <c r="AI116" i="70"/>
  <c r="AL116" i="70"/>
  <c r="AI21" i="70"/>
  <c r="AL21" i="70"/>
  <c r="AI93" i="70"/>
  <c r="AK93" i="70"/>
  <c r="AI165" i="70"/>
  <c r="AL165" i="70"/>
  <c r="AI58" i="70"/>
  <c r="AK58" i="70"/>
  <c r="AK155" i="70"/>
  <c r="AK108" i="70"/>
  <c r="AL146" i="70"/>
  <c r="AL164" i="70"/>
  <c r="AJ142" i="70"/>
  <c r="AJ108" i="70"/>
  <c r="AJ87" i="70"/>
  <c r="AI23" i="70"/>
  <c r="AL23" i="70"/>
  <c r="AI95" i="70"/>
  <c r="AL95" i="70"/>
  <c r="AI167" i="70"/>
  <c r="AL167" i="70"/>
  <c r="AI25" i="70"/>
  <c r="AJ25" i="70"/>
  <c r="AI97" i="70"/>
  <c r="AJ97" i="70"/>
  <c r="AI169" i="70"/>
  <c r="AL169" i="70"/>
  <c r="AI51" i="70"/>
  <c r="AL51" i="70"/>
  <c r="AI123" i="70"/>
  <c r="AL123" i="70"/>
  <c r="AI195" i="70"/>
  <c r="AL195" i="70"/>
  <c r="AK120" i="70"/>
  <c r="AL104" i="70"/>
  <c r="AI60" i="70"/>
  <c r="AJ60" i="70"/>
  <c r="AI132" i="70"/>
  <c r="AL132" i="70"/>
  <c r="AI200" i="70"/>
  <c r="AL200" i="70"/>
  <c r="AI86" i="70"/>
  <c r="AK86" i="70"/>
  <c r="AI158" i="70"/>
  <c r="AJ158" i="70"/>
  <c r="AI56" i="70"/>
  <c r="AL56" i="70"/>
  <c r="AI128" i="70"/>
  <c r="AK128" i="70"/>
  <c r="AI33" i="70"/>
  <c r="AL33" i="70"/>
  <c r="AI105" i="70"/>
  <c r="AL105" i="70"/>
  <c r="AI177" i="70"/>
  <c r="AL177" i="70"/>
  <c r="AI70" i="70"/>
  <c r="AK70" i="70"/>
  <c r="AK132" i="70"/>
  <c r="AL130" i="70"/>
  <c r="AL202" i="70"/>
  <c r="AK116" i="70"/>
  <c r="AJ166" i="70"/>
  <c r="AJ111" i="70"/>
  <c r="AI35" i="70"/>
  <c r="AL35" i="70"/>
  <c r="AI107" i="70"/>
  <c r="AL107" i="70"/>
  <c r="AI179" i="70"/>
  <c r="AL179" i="70"/>
  <c r="AI37" i="70"/>
  <c r="AL37" i="70"/>
  <c r="AI109" i="70"/>
  <c r="AJ109" i="70"/>
  <c r="AI181" i="70"/>
  <c r="AL181" i="70"/>
  <c r="AI63" i="70"/>
  <c r="AL63" i="70"/>
  <c r="AI135" i="70"/>
  <c r="AL135" i="70"/>
  <c r="AI106" i="70"/>
  <c r="AK106" i="70"/>
  <c r="AL70" i="70"/>
  <c r="AK33" i="70"/>
  <c r="AL62" i="70"/>
  <c r="AJ62" i="70"/>
  <c r="AJ168" i="70"/>
  <c r="AL60" i="70"/>
  <c r="AI72" i="70"/>
  <c r="AJ72" i="70"/>
  <c r="AI144" i="70"/>
  <c r="AL144" i="70"/>
  <c r="AI82" i="70"/>
  <c r="AK82" i="70"/>
  <c r="AI26" i="70"/>
  <c r="AK26" i="70"/>
  <c r="AI98" i="70"/>
  <c r="AK98" i="70"/>
  <c r="AI170" i="70"/>
  <c r="AK170" i="70"/>
  <c r="AI68" i="70"/>
  <c r="AK68" i="70"/>
  <c r="AI140" i="70"/>
  <c r="AL140" i="70"/>
  <c r="AI45" i="70"/>
  <c r="AK45" i="70"/>
  <c r="AI117" i="70"/>
  <c r="AL117" i="70"/>
  <c r="AI201" i="70"/>
  <c r="AL201" i="70"/>
  <c r="AI154" i="70"/>
  <c r="AK154" i="70"/>
  <c r="AK111" i="70"/>
  <c r="AK165" i="70"/>
  <c r="AL58" i="70"/>
  <c r="AJ32" i="70"/>
  <c r="AJ176" i="70"/>
  <c r="AJ81" i="70"/>
  <c r="AJ180" i="70"/>
  <c r="AI47" i="70"/>
  <c r="AL47" i="70"/>
  <c r="AI119" i="70"/>
  <c r="AL119" i="70"/>
  <c r="AI191" i="70"/>
  <c r="AL191" i="70"/>
  <c r="AI49" i="70"/>
  <c r="AJ49" i="70"/>
  <c r="AI121" i="70"/>
  <c r="AJ121" i="70"/>
  <c r="AI193" i="70"/>
  <c r="AJ193" i="70"/>
  <c r="AI75" i="70"/>
  <c r="AL75" i="70"/>
  <c r="AI147" i="70"/>
  <c r="AL147" i="70"/>
  <c r="AK24" i="70"/>
  <c r="AK157" i="70"/>
  <c r="AL46" i="70"/>
  <c r="AJ44" i="70"/>
  <c r="AJ93" i="70"/>
  <c r="AJ58" i="70"/>
  <c r="AL48" i="70"/>
  <c r="AJ146" i="70"/>
  <c r="AJ147" i="70"/>
  <c r="AJ83" i="70"/>
  <c r="AL120" i="70"/>
  <c r="AL121" i="70"/>
  <c r="AI84" i="70"/>
  <c r="AL84" i="70"/>
  <c r="AI156" i="70"/>
  <c r="AJ156" i="70"/>
  <c r="AI38" i="70"/>
  <c r="AK38" i="70"/>
  <c r="AI110" i="70"/>
  <c r="AK110" i="70"/>
  <c r="AI182" i="70"/>
  <c r="AK182" i="70"/>
  <c r="AI80" i="70"/>
  <c r="AK80" i="70"/>
  <c r="AI152" i="70"/>
  <c r="AK152" i="70"/>
  <c r="AI57" i="70"/>
  <c r="AL57" i="70"/>
  <c r="AI129" i="70"/>
  <c r="AK129" i="70"/>
  <c r="AI22" i="70"/>
  <c r="AK22" i="70"/>
  <c r="AI190" i="70"/>
  <c r="AK190" i="70"/>
  <c r="AK83" i="70"/>
  <c r="AK36" i="70"/>
  <c r="AK180" i="70"/>
  <c r="AL81" i="70"/>
  <c r="AL94" i="70"/>
  <c r="AL192" i="70"/>
  <c r="AI59" i="70"/>
  <c r="AL59" i="70"/>
  <c r="AI131" i="70"/>
  <c r="AL131" i="70"/>
  <c r="AI203" i="70"/>
  <c r="AL203" i="70"/>
  <c r="AI61" i="70"/>
  <c r="AJ61" i="70"/>
  <c r="AI133" i="70"/>
  <c r="AL133" i="70"/>
  <c r="AI178" i="70"/>
  <c r="AK178" i="70"/>
  <c r="AI87" i="70"/>
  <c r="AL87" i="70"/>
  <c r="AI159" i="70"/>
  <c r="AL159" i="70"/>
  <c r="AI189" i="70"/>
  <c r="AK189" i="70"/>
  <c r="AK48" i="70"/>
  <c r="AK192" i="70"/>
  <c r="AL134" i="70"/>
  <c r="AK32" i="70"/>
  <c r="AL153" i="70"/>
  <c r="AL157" i="70"/>
  <c r="AJ155" i="70"/>
  <c r="AI24" i="70"/>
  <c r="AJ24" i="70"/>
  <c r="AI96" i="70"/>
  <c r="AJ96" i="70"/>
  <c r="AI168" i="70"/>
  <c r="AL168" i="70"/>
  <c r="AI50" i="70"/>
  <c r="AJ50" i="70"/>
  <c r="AI122" i="70"/>
  <c r="AK122" i="70"/>
  <c r="AI194" i="70"/>
  <c r="AJ194" i="70"/>
  <c r="AI20" i="70"/>
  <c r="AL20" i="70"/>
  <c r="AI92" i="70"/>
  <c r="AK92" i="70"/>
  <c r="AI164" i="70"/>
  <c r="AK164" i="70"/>
  <c r="AI69" i="70"/>
  <c r="AK69" i="70"/>
  <c r="AI141" i="70"/>
  <c r="AK141" i="70"/>
  <c r="AI34" i="70"/>
  <c r="AK34" i="70"/>
  <c r="AI202" i="70"/>
  <c r="AK202" i="70"/>
  <c r="AK107" i="70"/>
  <c r="AK60" i="70"/>
  <c r="AK159" i="70"/>
  <c r="AK193" i="70"/>
  <c r="AL166" i="70"/>
  <c r="AL69" i="70"/>
  <c r="AL74" i="70"/>
  <c r="AL178" i="70"/>
  <c r="AL176" i="70"/>
  <c r="AJ80" i="70"/>
  <c r="AJ74" i="70"/>
  <c r="AJ94" i="70"/>
  <c r="AJ134" i="70"/>
  <c r="AJ39" i="70"/>
  <c r="AJ183" i="70"/>
  <c r="AK158" i="70"/>
  <c r="AJ191" i="70"/>
  <c r="AJ107" i="70"/>
  <c r="AL25" i="70"/>
  <c r="AI71" i="70"/>
  <c r="AL71" i="70"/>
  <c r="AI143" i="70"/>
  <c r="AL143" i="70"/>
  <c r="AI188" i="70"/>
  <c r="AL188" i="70"/>
  <c r="AI73" i="70"/>
  <c r="AL73" i="70"/>
  <c r="AI145" i="70"/>
  <c r="AJ145" i="70"/>
  <c r="AI27" i="70"/>
  <c r="AL27" i="70"/>
  <c r="AI99" i="70"/>
  <c r="AL99" i="70"/>
  <c r="AI171" i="70"/>
  <c r="AL171" i="70"/>
  <c r="AI118" i="70"/>
  <c r="AK118" i="70"/>
  <c r="AL10" i="70"/>
  <c r="V3" i="85"/>
  <c r="Y23" i="85" s="1"/>
  <c r="V3" i="84"/>
  <c r="AM320" i="85"/>
  <c r="AL320" i="85"/>
  <c r="AK320" i="85"/>
  <c r="AJ320" i="85"/>
  <c r="AI320" i="85"/>
  <c r="AH320" i="85"/>
  <c r="AG320" i="85"/>
  <c r="AF320" i="85"/>
  <c r="AE320" i="85"/>
  <c r="AD320" i="85"/>
  <c r="AC320" i="85"/>
  <c r="AB320" i="85"/>
  <c r="AA320" i="85"/>
  <c r="Z320" i="85"/>
  <c r="Y320" i="85"/>
  <c r="X320" i="85"/>
  <c r="W320" i="85"/>
  <c r="V320" i="85"/>
  <c r="U320" i="85"/>
  <c r="T320" i="85"/>
  <c r="S320" i="85"/>
  <c r="R320" i="85"/>
  <c r="Q320" i="85"/>
  <c r="P320" i="85"/>
  <c r="O320" i="85"/>
  <c r="N320" i="85"/>
  <c r="M320" i="85"/>
  <c r="L320" i="85"/>
  <c r="K320" i="85"/>
  <c r="J320" i="85"/>
  <c r="I320" i="85"/>
  <c r="AM319" i="85"/>
  <c r="AL319" i="85"/>
  <c r="AK319" i="85"/>
  <c r="AJ319" i="85"/>
  <c r="AI319" i="85"/>
  <c r="AH319" i="85"/>
  <c r="AG319" i="85"/>
  <c r="AF319" i="85"/>
  <c r="AE319" i="85"/>
  <c r="AD319" i="85"/>
  <c r="AC319" i="85"/>
  <c r="AB319" i="85"/>
  <c r="AA319" i="85"/>
  <c r="Z319" i="85"/>
  <c r="Y319" i="85"/>
  <c r="X319" i="85"/>
  <c r="W319" i="85"/>
  <c r="V319" i="85"/>
  <c r="U319" i="85"/>
  <c r="T319" i="85"/>
  <c r="S319" i="85"/>
  <c r="R319" i="85"/>
  <c r="Q319" i="85"/>
  <c r="P319" i="85"/>
  <c r="O319" i="85"/>
  <c r="N319" i="85"/>
  <c r="M319" i="85"/>
  <c r="L319" i="85"/>
  <c r="K319" i="85"/>
  <c r="J319" i="85"/>
  <c r="I319" i="85"/>
  <c r="AM317" i="85"/>
  <c r="AL317" i="85"/>
  <c r="AK317" i="85"/>
  <c r="AJ317" i="85"/>
  <c r="AI317" i="85"/>
  <c r="AH317" i="85"/>
  <c r="AG317" i="85"/>
  <c r="AF317" i="85"/>
  <c r="AE317" i="85"/>
  <c r="AD317" i="85"/>
  <c r="AC317" i="85"/>
  <c r="AB317" i="85"/>
  <c r="AA317" i="85"/>
  <c r="Z317" i="85"/>
  <c r="Y317" i="85"/>
  <c r="X317" i="85"/>
  <c r="W317" i="85"/>
  <c r="V317" i="85"/>
  <c r="U317" i="85"/>
  <c r="T317" i="85"/>
  <c r="S317" i="85"/>
  <c r="R317" i="85"/>
  <c r="Q317" i="85"/>
  <c r="P317" i="85"/>
  <c r="O317" i="85"/>
  <c r="N317" i="85"/>
  <c r="M317" i="85"/>
  <c r="L317" i="85"/>
  <c r="K317" i="85"/>
  <c r="J317" i="85"/>
  <c r="I317" i="85"/>
  <c r="AM316" i="85"/>
  <c r="AL316" i="85"/>
  <c r="AK316" i="85"/>
  <c r="AJ316" i="85"/>
  <c r="AI316" i="85"/>
  <c r="AH316" i="85"/>
  <c r="AG316" i="85"/>
  <c r="AF316" i="85"/>
  <c r="AE316" i="85"/>
  <c r="AD316" i="85"/>
  <c r="AC316" i="85"/>
  <c r="AB316" i="85"/>
  <c r="AA316" i="85"/>
  <c r="Z316" i="85"/>
  <c r="Y316" i="85"/>
  <c r="X316" i="85"/>
  <c r="W316" i="85"/>
  <c r="V316" i="85"/>
  <c r="U316" i="85"/>
  <c r="T316" i="85"/>
  <c r="S316" i="85"/>
  <c r="R316" i="85"/>
  <c r="Q316" i="85"/>
  <c r="P316" i="85"/>
  <c r="O316" i="85"/>
  <c r="N316" i="85"/>
  <c r="M316" i="85"/>
  <c r="L316" i="85"/>
  <c r="K316" i="85"/>
  <c r="J316" i="85"/>
  <c r="I316" i="85"/>
  <c r="AM314" i="85"/>
  <c r="AL314" i="85"/>
  <c r="AK314" i="85"/>
  <c r="AJ314" i="85"/>
  <c r="AI314" i="85"/>
  <c r="AH314" i="85"/>
  <c r="AG314" i="85"/>
  <c r="AF314" i="85"/>
  <c r="AE314" i="85"/>
  <c r="AD314" i="85"/>
  <c r="AC314" i="85"/>
  <c r="AB314" i="85"/>
  <c r="AA314" i="85"/>
  <c r="Z314" i="85"/>
  <c r="Y314" i="85"/>
  <c r="X314" i="85"/>
  <c r="W314" i="85"/>
  <c r="V314" i="85"/>
  <c r="U314" i="85"/>
  <c r="T314" i="85"/>
  <c r="S314" i="85"/>
  <c r="R314" i="85"/>
  <c r="Q314" i="85"/>
  <c r="P314" i="85"/>
  <c r="O314" i="85"/>
  <c r="N314" i="85"/>
  <c r="M314" i="85"/>
  <c r="L314" i="85"/>
  <c r="K314" i="85"/>
  <c r="J314" i="85"/>
  <c r="I314" i="85"/>
  <c r="AM313" i="85"/>
  <c r="AL313" i="85"/>
  <c r="AK313" i="85"/>
  <c r="AJ313" i="85"/>
  <c r="AI313" i="85"/>
  <c r="AH313" i="85"/>
  <c r="AG313" i="85"/>
  <c r="AF313" i="85"/>
  <c r="AE313" i="85"/>
  <c r="AD313" i="85"/>
  <c r="AC313" i="85"/>
  <c r="AB313" i="85"/>
  <c r="AA313" i="85"/>
  <c r="Z313" i="85"/>
  <c r="Y313" i="85"/>
  <c r="X313" i="85"/>
  <c r="W313" i="85"/>
  <c r="V313" i="85"/>
  <c r="U313" i="85"/>
  <c r="T313" i="85"/>
  <c r="S313" i="85"/>
  <c r="R313" i="85"/>
  <c r="Q313" i="85"/>
  <c r="P313" i="85"/>
  <c r="O313" i="85"/>
  <c r="N313" i="85"/>
  <c r="M313" i="85"/>
  <c r="L313" i="85"/>
  <c r="K313" i="85"/>
  <c r="J313" i="85"/>
  <c r="I313" i="85"/>
  <c r="AM311" i="85"/>
  <c r="AL311" i="85"/>
  <c r="AK311" i="85"/>
  <c r="AJ311" i="85"/>
  <c r="AI311" i="85"/>
  <c r="AH311" i="85"/>
  <c r="AG311" i="85"/>
  <c r="AF311" i="85"/>
  <c r="AE311" i="85"/>
  <c r="AD311" i="85"/>
  <c r="AC311" i="85"/>
  <c r="AB311" i="85"/>
  <c r="AA311" i="85"/>
  <c r="Z311" i="85"/>
  <c r="Y311" i="85"/>
  <c r="X311" i="85"/>
  <c r="W311" i="85"/>
  <c r="V311" i="85"/>
  <c r="U311" i="85"/>
  <c r="T311" i="85"/>
  <c r="S311" i="85"/>
  <c r="R311" i="85"/>
  <c r="Q311" i="85"/>
  <c r="P311" i="85"/>
  <c r="O311" i="85"/>
  <c r="N311" i="85"/>
  <c r="M311" i="85"/>
  <c r="L311" i="85"/>
  <c r="K311" i="85"/>
  <c r="J311" i="85"/>
  <c r="I311" i="85"/>
  <c r="AM310" i="85"/>
  <c r="AL310" i="85"/>
  <c r="AK310" i="85"/>
  <c r="AJ310" i="85"/>
  <c r="AI310" i="85"/>
  <c r="AH310" i="85"/>
  <c r="AG310" i="85"/>
  <c r="AF310" i="85"/>
  <c r="AE310" i="85"/>
  <c r="AD310" i="85"/>
  <c r="AC310" i="85"/>
  <c r="AB310" i="85"/>
  <c r="AA310" i="85"/>
  <c r="Z310" i="85"/>
  <c r="Y310" i="85"/>
  <c r="X310" i="85"/>
  <c r="W310" i="85"/>
  <c r="V310" i="85"/>
  <c r="U310" i="85"/>
  <c r="T310" i="85"/>
  <c r="S310" i="85"/>
  <c r="R310" i="85"/>
  <c r="Q310" i="85"/>
  <c r="P310" i="85"/>
  <c r="O310" i="85"/>
  <c r="N310" i="85"/>
  <c r="M310" i="85"/>
  <c r="L310" i="85"/>
  <c r="K310" i="85"/>
  <c r="J310" i="85"/>
  <c r="I310" i="85"/>
  <c r="AM308" i="85"/>
  <c r="AL308" i="85"/>
  <c r="AK308" i="85"/>
  <c r="AJ308" i="85"/>
  <c r="AI308" i="85"/>
  <c r="AH308" i="85"/>
  <c r="AG308" i="85"/>
  <c r="AF308" i="85"/>
  <c r="AE308" i="85"/>
  <c r="AD308" i="85"/>
  <c r="AC308" i="85"/>
  <c r="AB308" i="85"/>
  <c r="AA308" i="85"/>
  <c r="Z308" i="85"/>
  <c r="Y308" i="85"/>
  <c r="X308" i="85"/>
  <c r="W308" i="85"/>
  <c r="V308" i="85"/>
  <c r="U308" i="85"/>
  <c r="T308" i="85"/>
  <c r="S308" i="85"/>
  <c r="R308" i="85"/>
  <c r="Q308" i="85"/>
  <c r="P308" i="85"/>
  <c r="O308" i="85"/>
  <c r="N308" i="85"/>
  <c r="M308" i="85"/>
  <c r="L308" i="85"/>
  <c r="K308" i="85"/>
  <c r="J308" i="85"/>
  <c r="I308" i="85"/>
  <c r="AM307" i="85"/>
  <c r="AL307" i="85"/>
  <c r="AK307" i="85"/>
  <c r="AJ307" i="85"/>
  <c r="AI307" i="85"/>
  <c r="AH307" i="85"/>
  <c r="AG307" i="85"/>
  <c r="AF307" i="85"/>
  <c r="AE307" i="85"/>
  <c r="AD307" i="85"/>
  <c r="AC307" i="85"/>
  <c r="AB307" i="85"/>
  <c r="AA307" i="85"/>
  <c r="Z307" i="85"/>
  <c r="Y307" i="85"/>
  <c r="X307" i="85"/>
  <c r="W307" i="85"/>
  <c r="V307" i="85"/>
  <c r="U307" i="85"/>
  <c r="T307" i="85"/>
  <c r="S307" i="85"/>
  <c r="R307" i="85"/>
  <c r="Q307" i="85"/>
  <c r="P307" i="85"/>
  <c r="O307" i="85"/>
  <c r="N307" i="85"/>
  <c r="M307" i="85"/>
  <c r="L307" i="85"/>
  <c r="K307" i="85"/>
  <c r="J307" i="85"/>
  <c r="I307" i="85"/>
  <c r="AN306" i="85"/>
  <c r="AV307" i="85" s="1"/>
  <c r="AM305" i="85"/>
  <c r="AL305" i="85"/>
  <c r="AK305" i="85"/>
  <c r="AJ305" i="85"/>
  <c r="AI305" i="85"/>
  <c r="AH305" i="85"/>
  <c r="AG305" i="85"/>
  <c r="AF305" i="85"/>
  <c r="AE305" i="85"/>
  <c r="AD305" i="85"/>
  <c r="AC305" i="85"/>
  <c r="AB305" i="85"/>
  <c r="AA305" i="85"/>
  <c r="Z305" i="85"/>
  <c r="Y305" i="85"/>
  <c r="X305" i="85"/>
  <c r="W305" i="85"/>
  <c r="V305" i="85"/>
  <c r="U305" i="85"/>
  <c r="T305" i="85"/>
  <c r="S305" i="85"/>
  <c r="R305" i="85"/>
  <c r="Q305" i="85"/>
  <c r="P305" i="85"/>
  <c r="O305" i="85"/>
  <c r="N305" i="85"/>
  <c r="M305" i="85"/>
  <c r="L305" i="85"/>
  <c r="K305" i="85"/>
  <c r="J305" i="85"/>
  <c r="I305" i="85"/>
  <c r="AM304" i="85"/>
  <c r="AL304" i="85"/>
  <c r="AK304" i="85"/>
  <c r="AJ304" i="85"/>
  <c r="AI304" i="85"/>
  <c r="AH304" i="85"/>
  <c r="AG304" i="85"/>
  <c r="AF304" i="85"/>
  <c r="AE304" i="85"/>
  <c r="AD304" i="85"/>
  <c r="AC304" i="85"/>
  <c r="AB304" i="85"/>
  <c r="AA304" i="85"/>
  <c r="Z304" i="85"/>
  <c r="Y304" i="85"/>
  <c r="X304" i="85"/>
  <c r="W304" i="85"/>
  <c r="V304" i="85"/>
  <c r="U304" i="85"/>
  <c r="T304" i="85"/>
  <c r="S304" i="85"/>
  <c r="R304" i="85"/>
  <c r="Q304" i="85"/>
  <c r="P304" i="85"/>
  <c r="O304" i="85"/>
  <c r="N304" i="85"/>
  <c r="M304" i="85"/>
  <c r="L304" i="85"/>
  <c r="K304" i="85"/>
  <c r="J304" i="85"/>
  <c r="I304" i="85"/>
  <c r="AM302" i="85"/>
  <c r="AL302" i="85"/>
  <c r="AK302" i="85"/>
  <c r="AJ302" i="85"/>
  <c r="AI302" i="85"/>
  <c r="AH302" i="85"/>
  <c r="AG302" i="85"/>
  <c r="AF302" i="85"/>
  <c r="AE302" i="85"/>
  <c r="AD302" i="85"/>
  <c r="AC302" i="85"/>
  <c r="AB302" i="85"/>
  <c r="AA302" i="85"/>
  <c r="Z302" i="85"/>
  <c r="Y302" i="85"/>
  <c r="X302" i="85"/>
  <c r="W302" i="85"/>
  <c r="V302" i="85"/>
  <c r="U302" i="85"/>
  <c r="T302" i="85"/>
  <c r="S302" i="85"/>
  <c r="R302" i="85"/>
  <c r="Q302" i="85"/>
  <c r="P302" i="85"/>
  <c r="O302" i="85"/>
  <c r="N302" i="85"/>
  <c r="M302" i="85"/>
  <c r="L302" i="85"/>
  <c r="K302" i="85"/>
  <c r="J302" i="85"/>
  <c r="I302" i="85"/>
  <c r="AM301" i="85"/>
  <c r="AL301" i="85"/>
  <c r="AK301" i="85"/>
  <c r="AJ301" i="85"/>
  <c r="AI301" i="85"/>
  <c r="AH301" i="85"/>
  <c r="AG301" i="85"/>
  <c r="AF301" i="85"/>
  <c r="AE301" i="85"/>
  <c r="AD301" i="85"/>
  <c r="AC301" i="85"/>
  <c r="AB301" i="85"/>
  <c r="AA301" i="85"/>
  <c r="Z301" i="85"/>
  <c r="Y301" i="85"/>
  <c r="X301" i="85"/>
  <c r="W301" i="85"/>
  <c r="V301" i="85"/>
  <c r="U301" i="85"/>
  <c r="T301" i="85"/>
  <c r="S301" i="85"/>
  <c r="R301" i="85"/>
  <c r="Q301" i="85"/>
  <c r="P301" i="85"/>
  <c r="O301" i="85"/>
  <c r="N301" i="85"/>
  <c r="M301" i="85"/>
  <c r="L301" i="85"/>
  <c r="K301" i="85"/>
  <c r="J301" i="85"/>
  <c r="I301" i="85"/>
  <c r="AM299" i="85"/>
  <c r="AL299" i="85"/>
  <c r="AK299" i="85"/>
  <c r="AJ299" i="85"/>
  <c r="AI299" i="85"/>
  <c r="AH299" i="85"/>
  <c r="AG299" i="85"/>
  <c r="AF299" i="85"/>
  <c r="AE299" i="85"/>
  <c r="AD299" i="85"/>
  <c r="AC299" i="85"/>
  <c r="AB299" i="85"/>
  <c r="AA299" i="85"/>
  <c r="Z299" i="85"/>
  <c r="Y299" i="85"/>
  <c r="X299" i="85"/>
  <c r="W299" i="85"/>
  <c r="V299" i="85"/>
  <c r="U299" i="85"/>
  <c r="T299" i="85"/>
  <c r="S299" i="85"/>
  <c r="R299" i="85"/>
  <c r="Q299" i="85"/>
  <c r="P299" i="85"/>
  <c r="O299" i="85"/>
  <c r="N299" i="85"/>
  <c r="M299" i="85"/>
  <c r="L299" i="85"/>
  <c r="K299" i="85"/>
  <c r="J299" i="85"/>
  <c r="I299" i="85"/>
  <c r="AM298" i="85"/>
  <c r="AL298" i="85"/>
  <c r="AK298" i="85"/>
  <c r="AJ298" i="85"/>
  <c r="AI298" i="85"/>
  <c r="AH298" i="85"/>
  <c r="AG298" i="85"/>
  <c r="AF298" i="85"/>
  <c r="AE298" i="85"/>
  <c r="AD298" i="85"/>
  <c r="AC298" i="85"/>
  <c r="AB298" i="85"/>
  <c r="AA298" i="85"/>
  <c r="Z298" i="85"/>
  <c r="Y298" i="85"/>
  <c r="X298" i="85"/>
  <c r="W298" i="85"/>
  <c r="V298" i="85"/>
  <c r="U298" i="85"/>
  <c r="T298" i="85"/>
  <c r="S298" i="85"/>
  <c r="R298" i="85"/>
  <c r="Q298" i="85"/>
  <c r="P298" i="85"/>
  <c r="O298" i="85"/>
  <c r="N298" i="85"/>
  <c r="M298" i="85"/>
  <c r="L298" i="85"/>
  <c r="K298" i="85"/>
  <c r="J298" i="85"/>
  <c r="I298" i="85"/>
  <c r="AM296" i="85"/>
  <c r="AL296" i="85"/>
  <c r="AK296" i="85"/>
  <c r="AJ296" i="85"/>
  <c r="AI296" i="85"/>
  <c r="AH296" i="85"/>
  <c r="AG296" i="85"/>
  <c r="AF296" i="85"/>
  <c r="AE296" i="85"/>
  <c r="AD296" i="85"/>
  <c r="AC296" i="85"/>
  <c r="AB296" i="85"/>
  <c r="AA296" i="85"/>
  <c r="Z296" i="85"/>
  <c r="Y296" i="85"/>
  <c r="X296" i="85"/>
  <c r="W296" i="85"/>
  <c r="V296" i="85"/>
  <c r="U296" i="85"/>
  <c r="T296" i="85"/>
  <c r="S296" i="85"/>
  <c r="R296" i="85"/>
  <c r="Q296" i="85"/>
  <c r="P296" i="85"/>
  <c r="O296" i="85"/>
  <c r="N296" i="85"/>
  <c r="M296" i="85"/>
  <c r="L296" i="85"/>
  <c r="K296" i="85"/>
  <c r="J296" i="85"/>
  <c r="I296" i="85"/>
  <c r="AM295" i="85"/>
  <c r="AL295" i="85"/>
  <c r="AK295" i="85"/>
  <c r="AJ295" i="85"/>
  <c r="AI295" i="85"/>
  <c r="AH295" i="85"/>
  <c r="AG295" i="85"/>
  <c r="AF295" i="85"/>
  <c r="AE295" i="85"/>
  <c r="AD295" i="85"/>
  <c r="AC295" i="85"/>
  <c r="AB295" i="85"/>
  <c r="AA295" i="85"/>
  <c r="Z295" i="85"/>
  <c r="Y295" i="85"/>
  <c r="X295" i="85"/>
  <c r="W295" i="85"/>
  <c r="V295" i="85"/>
  <c r="U295" i="85"/>
  <c r="T295" i="85"/>
  <c r="S295" i="85"/>
  <c r="R295" i="85"/>
  <c r="Q295" i="85"/>
  <c r="P295" i="85"/>
  <c r="O295" i="85"/>
  <c r="N295" i="85"/>
  <c r="M295" i="85"/>
  <c r="L295" i="85"/>
  <c r="K295" i="85"/>
  <c r="J295" i="85"/>
  <c r="I295" i="85"/>
  <c r="AM293" i="85"/>
  <c r="AL293" i="85"/>
  <c r="AK293" i="85"/>
  <c r="AJ293" i="85"/>
  <c r="AI293" i="85"/>
  <c r="AH293" i="85"/>
  <c r="AG293" i="85"/>
  <c r="AF293" i="85"/>
  <c r="AE293" i="85"/>
  <c r="AD293" i="85"/>
  <c r="AC293" i="85"/>
  <c r="AB293" i="85"/>
  <c r="AA293" i="85"/>
  <c r="Z293" i="85"/>
  <c r="Y293" i="85"/>
  <c r="X293" i="85"/>
  <c r="W293" i="85"/>
  <c r="V293" i="85"/>
  <c r="U293" i="85"/>
  <c r="T293" i="85"/>
  <c r="S293" i="85"/>
  <c r="R293" i="85"/>
  <c r="Q293" i="85"/>
  <c r="P293" i="85"/>
  <c r="O293" i="85"/>
  <c r="N293" i="85"/>
  <c r="M293" i="85"/>
  <c r="L293" i="85"/>
  <c r="K293" i="85"/>
  <c r="J293" i="85"/>
  <c r="I293" i="85"/>
  <c r="AM292" i="85"/>
  <c r="AL292" i="85"/>
  <c r="AK292" i="85"/>
  <c r="AJ292" i="85"/>
  <c r="AI292" i="85"/>
  <c r="AH292" i="85"/>
  <c r="AG292" i="85"/>
  <c r="AF292" i="85"/>
  <c r="AE292" i="85"/>
  <c r="AD292" i="85"/>
  <c r="AC292" i="85"/>
  <c r="AB292" i="85"/>
  <c r="AA292" i="85"/>
  <c r="Z292" i="85"/>
  <c r="Y292" i="85"/>
  <c r="X292" i="85"/>
  <c r="W292" i="85"/>
  <c r="V292" i="85"/>
  <c r="U292" i="85"/>
  <c r="T292" i="85"/>
  <c r="S292" i="85"/>
  <c r="R292" i="85"/>
  <c r="Q292" i="85"/>
  <c r="P292" i="85"/>
  <c r="O292" i="85"/>
  <c r="N292" i="85"/>
  <c r="M292" i="85"/>
  <c r="L292" i="85"/>
  <c r="K292" i="85"/>
  <c r="J292" i="85"/>
  <c r="I292" i="85"/>
  <c r="AM290" i="85"/>
  <c r="AL290" i="85"/>
  <c r="AK290" i="85"/>
  <c r="AJ290" i="85"/>
  <c r="AI290" i="85"/>
  <c r="AH290" i="85"/>
  <c r="AG290" i="85"/>
  <c r="AF290" i="85"/>
  <c r="AE290" i="85"/>
  <c r="AD290" i="85"/>
  <c r="AC290" i="85"/>
  <c r="AB290" i="85"/>
  <c r="AA290" i="85"/>
  <c r="Z290" i="85"/>
  <c r="Y290" i="85"/>
  <c r="X290" i="85"/>
  <c r="W290" i="85"/>
  <c r="V290" i="85"/>
  <c r="U290" i="85"/>
  <c r="T290" i="85"/>
  <c r="S290" i="85"/>
  <c r="R290" i="85"/>
  <c r="Q290" i="85"/>
  <c r="P290" i="85"/>
  <c r="O290" i="85"/>
  <c r="N290" i="85"/>
  <c r="M290" i="85"/>
  <c r="L290" i="85"/>
  <c r="K290" i="85"/>
  <c r="J290" i="85"/>
  <c r="I290" i="85"/>
  <c r="AM289" i="85"/>
  <c r="AL289" i="85"/>
  <c r="AK289" i="85"/>
  <c r="AJ289" i="85"/>
  <c r="AI289" i="85"/>
  <c r="AH289" i="85"/>
  <c r="AG289" i="85"/>
  <c r="AF289" i="85"/>
  <c r="AE289" i="85"/>
  <c r="AD289" i="85"/>
  <c r="AC289" i="85"/>
  <c r="AB289" i="85"/>
  <c r="AA289" i="85"/>
  <c r="Z289" i="85"/>
  <c r="Y289" i="85"/>
  <c r="X289" i="85"/>
  <c r="W289" i="85"/>
  <c r="V289" i="85"/>
  <c r="U289" i="85"/>
  <c r="T289" i="85"/>
  <c r="S289" i="85"/>
  <c r="R289" i="85"/>
  <c r="Q289" i="85"/>
  <c r="P289" i="85"/>
  <c r="O289" i="85"/>
  <c r="N289" i="85"/>
  <c r="M289" i="85"/>
  <c r="L289" i="85"/>
  <c r="K289" i="85"/>
  <c r="J289" i="85"/>
  <c r="I289" i="85"/>
  <c r="AM287" i="85"/>
  <c r="AL287" i="85"/>
  <c r="AK287" i="85"/>
  <c r="AJ287" i="85"/>
  <c r="AI287" i="85"/>
  <c r="AH287" i="85"/>
  <c r="AG287" i="85"/>
  <c r="AF287" i="85"/>
  <c r="AE287" i="85"/>
  <c r="AD287" i="85"/>
  <c r="AC287" i="85"/>
  <c r="AB287" i="85"/>
  <c r="AA287" i="85"/>
  <c r="Z287" i="85"/>
  <c r="Y287" i="85"/>
  <c r="X287" i="85"/>
  <c r="W287" i="85"/>
  <c r="V287" i="85"/>
  <c r="U287" i="85"/>
  <c r="T287" i="85"/>
  <c r="S287" i="85"/>
  <c r="R287" i="85"/>
  <c r="Q287" i="85"/>
  <c r="P287" i="85"/>
  <c r="O287" i="85"/>
  <c r="N287" i="85"/>
  <c r="M287" i="85"/>
  <c r="L287" i="85"/>
  <c r="K287" i="85"/>
  <c r="J287" i="85"/>
  <c r="I287" i="85"/>
  <c r="AM286" i="85"/>
  <c r="AL286" i="85"/>
  <c r="AK286" i="85"/>
  <c r="AJ286" i="85"/>
  <c r="AI286" i="85"/>
  <c r="AH286" i="85"/>
  <c r="AG286" i="85"/>
  <c r="AF286" i="85"/>
  <c r="AE286" i="85"/>
  <c r="AD286" i="85"/>
  <c r="AC286" i="85"/>
  <c r="AB286" i="85"/>
  <c r="AA286" i="85"/>
  <c r="Z286" i="85"/>
  <c r="Y286" i="85"/>
  <c r="X286" i="85"/>
  <c r="W286" i="85"/>
  <c r="V286" i="85"/>
  <c r="U286" i="85"/>
  <c r="T286" i="85"/>
  <c r="S286" i="85"/>
  <c r="R286" i="85"/>
  <c r="Q286" i="85"/>
  <c r="P286" i="85"/>
  <c r="O286" i="85"/>
  <c r="N286" i="85"/>
  <c r="M286" i="85"/>
  <c r="L286" i="85"/>
  <c r="K286" i="85"/>
  <c r="J286" i="85"/>
  <c r="I286" i="85"/>
  <c r="AM284" i="85"/>
  <c r="AL284" i="85"/>
  <c r="AK284" i="85"/>
  <c r="AJ284" i="85"/>
  <c r="AI284" i="85"/>
  <c r="AH284" i="85"/>
  <c r="AG284" i="85"/>
  <c r="AF284" i="85"/>
  <c r="AE284" i="85"/>
  <c r="AD284" i="85"/>
  <c r="AC284" i="85"/>
  <c r="AB284" i="85"/>
  <c r="AA284" i="85"/>
  <c r="Z284" i="85"/>
  <c r="Y284" i="85"/>
  <c r="X284" i="85"/>
  <c r="W284" i="85"/>
  <c r="V284" i="85"/>
  <c r="U284" i="85"/>
  <c r="T284" i="85"/>
  <c r="S284" i="85"/>
  <c r="R284" i="85"/>
  <c r="Q284" i="85"/>
  <c r="P284" i="85"/>
  <c r="O284" i="85"/>
  <c r="N284" i="85"/>
  <c r="M284" i="85"/>
  <c r="L284" i="85"/>
  <c r="K284" i="85"/>
  <c r="J284" i="85"/>
  <c r="I284" i="85"/>
  <c r="AM283" i="85"/>
  <c r="AL283" i="85"/>
  <c r="AK283" i="85"/>
  <c r="AJ283" i="85"/>
  <c r="AI283" i="85"/>
  <c r="AH283" i="85"/>
  <c r="AG283" i="85"/>
  <c r="AF283" i="85"/>
  <c r="AE283" i="85"/>
  <c r="AD283" i="85"/>
  <c r="AC283" i="85"/>
  <c r="AB283" i="85"/>
  <c r="AA283" i="85"/>
  <c r="Z283" i="85"/>
  <c r="Y283" i="85"/>
  <c r="X283" i="85"/>
  <c r="W283" i="85"/>
  <c r="V283" i="85"/>
  <c r="U283" i="85"/>
  <c r="T283" i="85"/>
  <c r="S283" i="85"/>
  <c r="R283" i="85"/>
  <c r="Q283" i="85"/>
  <c r="P283" i="85"/>
  <c r="O283" i="85"/>
  <c r="N283" i="85"/>
  <c r="M283" i="85"/>
  <c r="AN282" i="85" s="1"/>
  <c r="AV283" i="85" s="1"/>
  <c r="L283" i="85"/>
  <c r="K283" i="85"/>
  <c r="J283" i="85"/>
  <c r="I283" i="85"/>
  <c r="AM281" i="85"/>
  <c r="AL281" i="85"/>
  <c r="AK281" i="85"/>
  <c r="AJ281" i="85"/>
  <c r="AI281" i="85"/>
  <c r="AH281" i="85"/>
  <c r="AG281" i="85"/>
  <c r="AF281" i="85"/>
  <c r="AE281" i="85"/>
  <c r="AD281" i="85"/>
  <c r="AC281" i="85"/>
  <c r="AB281" i="85"/>
  <c r="AA281" i="85"/>
  <c r="Z281" i="85"/>
  <c r="Y281" i="85"/>
  <c r="X281" i="85"/>
  <c r="W281" i="85"/>
  <c r="V281" i="85"/>
  <c r="U281" i="85"/>
  <c r="T281" i="85"/>
  <c r="S281" i="85"/>
  <c r="R281" i="85"/>
  <c r="Q281" i="85"/>
  <c r="P281" i="85"/>
  <c r="O281" i="85"/>
  <c r="N281" i="85"/>
  <c r="M281" i="85"/>
  <c r="L281" i="85"/>
  <c r="K281" i="85"/>
  <c r="J281" i="85"/>
  <c r="I281" i="85"/>
  <c r="AM280" i="85"/>
  <c r="AL280" i="85"/>
  <c r="AK280" i="85"/>
  <c r="AJ280" i="85"/>
  <c r="AI280" i="85"/>
  <c r="AH280" i="85"/>
  <c r="AG280" i="85"/>
  <c r="AF280" i="85"/>
  <c r="AE280" i="85"/>
  <c r="AD280" i="85"/>
  <c r="AC280" i="85"/>
  <c r="AB280" i="85"/>
  <c r="AA280" i="85"/>
  <c r="Z280" i="85"/>
  <c r="Y280" i="85"/>
  <c r="X280" i="85"/>
  <c r="W280" i="85"/>
  <c r="V280" i="85"/>
  <c r="U280" i="85"/>
  <c r="T280" i="85"/>
  <c r="S280" i="85"/>
  <c r="R280" i="85"/>
  <c r="Q280" i="85"/>
  <c r="P280" i="85"/>
  <c r="O280" i="85"/>
  <c r="N280" i="85"/>
  <c r="M280" i="85"/>
  <c r="L280" i="85"/>
  <c r="K280" i="85"/>
  <c r="J280" i="85"/>
  <c r="I280" i="85"/>
  <c r="AM278" i="85"/>
  <c r="AL278" i="85"/>
  <c r="AK278" i="85"/>
  <c r="AJ278" i="85"/>
  <c r="AI278" i="85"/>
  <c r="AH278" i="85"/>
  <c r="AG278" i="85"/>
  <c r="AF278" i="85"/>
  <c r="AE278" i="85"/>
  <c r="AD278" i="85"/>
  <c r="AC278" i="85"/>
  <c r="AB278" i="85"/>
  <c r="AA278" i="85"/>
  <c r="Z278" i="85"/>
  <c r="Y278" i="85"/>
  <c r="X278" i="85"/>
  <c r="W278" i="85"/>
  <c r="V278" i="85"/>
  <c r="U278" i="85"/>
  <c r="T278" i="85"/>
  <c r="S278" i="85"/>
  <c r="R278" i="85"/>
  <c r="Q278" i="85"/>
  <c r="P278" i="85"/>
  <c r="O278" i="85"/>
  <c r="N278" i="85"/>
  <c r="M278" i="85"/>
  <c r="L278" i="85"/>
  <c r="K278" i="85"/>
  <c r="J278" i="85"/>
  <c r="I278" i="85"/>
  <c r="AM277" i="85"/>
  <c r="AL277" i="85"/>
  <c r="AK277" i="85"/>
  <c r="AJ277" i="85"/>
  <c r="AI277" i="85"/>
  <c r="AH277" i="85"/>
  <c r="AG277" i="85"/>
  <c r="AF277" i="85"/>
  <c r="AE277" i="85"/>
  <c r="AD277" i="85"/>
  <c r="AC277" i="85"/>
  <c r="AB277" i="85"/>
  <c r="AA277" i="85"/>
  <c r="Z277" i="85"/>
  <c r="Y277" i="85"/>
  <c r="X277" i="85"/>
  <c r="W277" i="85"/>
  <c r="V277" i="85"/>
  <c r="U277" i="85"/>
  <c r="T277" i="85"/>
  <c r="S277" i="85"/>
  <c r="R277" i="85"/>
  <c r="Q277" i="85"/>
  <c r="P277" i="85"/>
  <c r="O277" i="85"/>
  <c r="N277" i="85"/>
  <c r="M277" i="85"/>
  <c r="L277" i="85"/>
  <c r="K277" i="85"/>
  <c r="J277" i="85"/>
  <c r="I277" i="85"/>
  <c r="AM275" i="85"/>
  <c r="AL275" i="85"/>
  <c r="AK275" i="85"/>
  <c r="AJ275" i="85"/>
  <c r="AI275" i="85"/>
  <c r="AH275" i="85"/>
  <c r="AG275" i="85"/>
  <c r="AF275" i="85"/>
  <c r="AE275" i="85"/>
  <c r="AD275" i="85"/>
  <c r="AC275" i="85"/>
  <c r="AB275" i="85"/>
  <c r="AA275" i="85"/>
  <c r="Z275" i="85"/>
  <c r="Y275" i="85"/>
  <c r="X275" i="85"/>
  <c r="W275" i="85"/>
  <c r="V275" i="85"/>
  <c r="U275" i="85"/>
  <c r="T275" i="85"/>
  <c r="S275" i="85"/>
  <c r="R275" i="85"/>
  <c r="Q275" i="85"/>
  <c r="P275" i="85"/>
  <c r="O275" i="85"/>
  <c r="N275" i="85"/>
  <c r="M275" i="85"/>
  <c r="L275" i="85"/>
  <c r="K275" i="85"/>
  <c r="J275" i="85"/>
  <c r="I275" i="85"/>
  <c r="AM274" i="85"/>
  <c r="AL274" i="85"/>
  <c r="AK274" i="85"/>
  <c r="AJ274" i="85"/>
  <c r="AI274" i="85"/>
  <c r="AH274" i="85"/>
  <c r="AG274" i="85"/>
  <c r="AF274" i="85"/>
  <c r="AE274" i="85"/>
  <c r="AD274" i="85"/>
  <c r="AC274" i="85"/>
  <c r="AB274" i="85"/>
  <c r="AA274" i="85"/>
  <c r="Z274" i="85"/>
  <c r="Y274" i="85"/>
  <c r="X274" i="85"/>
  <c r="W274" i="85"/>
  <c r="V274" i="85"/>
  <c r="U274" i="85"/>
  <c r="T274" i="85"/>
  <c r="S274" i="85"/>
  <c r="R274" i="85"/>
  <c r="Q274" i="85"/>
  <c r="P274" i="85"/>
  <c r="O274" i="85"/>
  <c r="N274" i="85"/>
  <c r="M274" i="85"/>
  <c r="L274" i="85"/>
  <c r="K274" i="85"/>
  <c r="J274" i="85"/>
  <c r="I274" i="85"/>
  <c r="AM272" i="85"/>
  <c r="AL272" i="85"/>
  <c r="AK272" i="85"/>
  <c r="AJ272" i="85"/>
  <c r="AI272" i="85"/>
  <c r="AH272" i="85"/>
  <c r="AG272" i="85"/>
  <c r="AF272" i="85"/>
  <c r="AE272" i="85"/>
  <c r="AD272" i="85"/>
  <c r="AC272" i="85"/>
  <c r="AB272" i="85"/>
  <c r="AA272" i="85"/>
  <c r="Z272" i="85"/>
  <c r="Y272" i="85"/>
  <c r="X272" i="85"/>
  <c r="W272" i="85"/>
  <c r="V272" i="85"/>
  <c r="U272" i="85"/>
  <c r="T272" i="85"/>
  <c r="S272" i="85"/>
  <c r="R272" i="85"/>
  <c r="Q272" i="85"/>
  <c r="P272" i="85"/>
  <c r="O272" i="85"/>
  <c r="N272" i="85"/>
  <c r="M272" i="85"/>
  <c r="L272" i="85"/>
  <c r="K272" i="85"/>
  <c r="J272" i="85"/>
  <c r="I272" i="85"/>
  <c r="AM271" i="85"/>
  <c r="AL271" i="85"/>
  <c r="AK271" i="85"/>
  <c r="AJ271" i="85"/>
  <c r="AI271" i="85"/>
  <c r="AH271" i="85"/>
  <c r="AG271" i="85"/>
  <c r="AF271" i="85"/>
  <c r="AE271" i="85"/>
  <c r="AD271" i="85"/>
  <c r="AC271" i="85"/>
  <c r="AB271" i="85"/>
  <c r="AA271" i="85"/>
  <c r="Z271" i="85"/>
  <c r="Y271" i="85"/>
  <c r="X271" i="85"/>
  <c r="W271" i="85"/>
  <c r="V271" i="85"/>
  <c r="U271" i="85"/>
  <c r="T271" i="85"/>
  <c r="S271" i="85"/>
  <c r="R271" i="85"/>
  <c r="Q271" i="85"/>
  <c r="P271" i="85"/>
  <c r="O271" i="85"/>
  <c r="N271" i="85"/>
  <c r="M271" i="85"/>
  <c r="L271" i="85"/>
  <c r="K271" i="85"/>
  <c r="J271" i="85"/>
  <c r="I271" i="85"/>
  <c r="AM269" i="85"/>
  <c r="AL269" i="85"/>
  <c r="AK269" i="85"/>
  <c r="AJ269" i="85"/>
  <c r="AI269" i="85"/>
  <c r="AH269" i="85"/>
  <c r="AG269" i="85"/>
  <c r="AF269" i="85"/>
  <c r="AE269" i="85"/>
  <c r="AD269" i="85"/>
  <c r="AC269" i="85"/>
  <c r="AB269" i="85"/>
  <c r="AA269" i="85"/>
  <c r="Z269" i="85"/>
  <c r="Y269" i="85"/>
  <c r="X269" i="85"/>
  <c r="W269" i="85"/>
  <c r="V269" i="85"/>
  <c r="U269" i="85"/>
  <c r="T269" i="85"/>
  <c r="S269" i="85"/>
  <c r="R269" i="85"/>
  <c r="Q269" i="85"/>
  <c r="P269" i="85"/>
  <c r="O269" i="85"/>
  <c r="N269" i="85"/>
  <c r="M269" i="85"/>
  <c r="L269" i="85"/>
  <c r="K269" i="85"/>
  <c r="J269" i="85"/>
  <c r="I269" i="85"/>
  <c r="AM268" i="85"/>
  <c r="AL268" i="85"/>
  <c r="AK268" i="85"/>
  <c r="AJ268" i="85"/>
  <c r="AI268" i="85"/>
  <c r="AH268" i="85"/>
  <c r="AG268" i="85"/>
  <c r="AF268" i="85"/>
  <c r="AE268" i="85"/>
  <c r="AD268" i="85"/>
  <c r="AC268" i="85"/>
  <c r="AB268" i="85"/>
  <c r="AA268" i="85"/>
  <c r="Z268" i="85"/>
  <c r="Y268" i="85"/>
  <c r="X268" i="85"/>
  <c r="W268" i="85"/>
  <c r="V268" i="85"/>
  <c r="U268" i="85"/>
  <c r="T268" i="85"/>
  <c r="S268" i="85"/>
  <c r="R268" i="85"/>
  <c r="Q268" i="85"/>
  <c r="P268" i="85"/>
  <c r="O268" i="85"/>
  <c r="N268" i="85"/>
  <c r="M268" i="85"/>
  <c r="L268" i="85"/>
  <c r="K268" i="85"/>
  <c r="J268" i="85"/>
  <c r="I268" i="85"/>
  <c r="AM266" i="85"/>
  <c r="AL266" i="85"/>
  <c r="AK266" i="85"/>
  <c r="AJ266" i="85"/>
  <c r="AI266" i="85"/>
  <c r="AH266" i="85"/>
  <c r="AG266" i="85"/>
  <c r="AF266" i="85"/>
  <c r="AE266" i="85"/>
  <c r="AD266" i="85"/>
  <c r="AC266" i="85"/>
  <c r="AB266" i="85"/>
  <c r="AA266" i="85"/>
  <c r="Z266" i="85"/>
  <c r="Y266" i="85"/>
  <c r="X266" i="85"/>
  <c r="W266" i="85"/>
  <c r="V266" i="85"/>
  <c r="U266" i="85"/>
  <c r="T266" i="85"/>
  <c r="S266" i="85"/>
  <c r="R266" i="85"/>
  <c r="Q266" i="85"/>
  <c r="P266" i="85"/>
  <c r="O266" i="85"/>
  <c r="N266" i="85"/>
  <c r="M266" i="85"/>
  <c r="L266" i="85"/>
  <c r="K266" i="85"/>
  <c r="J266" i="85"/>
  <c r="I266" i="85"/>
  <c r="AM265" i="85"/>
  <c r="AL265" i="85"/>
  <c r="AK265" i="85"/>
  <c r="AJ265" i="85"/>
  <c r="AI265" i="85"/>
  <c r="AH265" i="85"/>
  <c r="AG265" i="85"/>
  <c r="AF265" i="85"/>
  <c r="AE265" i="85"/>
  <c r="AD265" i="85"/>
  <c r="AC265" i="85"/>
  <c r="AB265" i="85"/>
  <c r="AA265" i="85"/>
  <c r="Z265" i="85"/>
  <c r="Y265" i="85"/>
  <c r="X265" i="85"/>
  <c r="W265" i="85"/>
  <c r="V265" i="85"/>
  <c r="U265" i="85"/>
  <c r="T265" i="85"/>
  <c r="S265" i="85"/>
  <c r="R265" i="85"/>
  <c r="Q265" i="85"/>
  <c r="P265" i="85"/>
  <c r="O265" i="85"/>
  <c r="N265" i="85"/>
  <c r="M265" i="85"/>
  <c r="L265" i="85"/>
  <c r="K265" i="85"/>
  <c r="J265" i="85"/>
  <c r="I265" i="85"/>
  <c r="AM263" i="85"/>
  <c r="AL263" i="85"/>
  <c r="AK263" i="85"/>
  <c r="AJ263" i="85"/>
  <c r="AI263" i="85"/>
  <c r="AH263" i="85"/>
  <c r="AG263" i="85"/>
  <c r="AF263" i="85"/>
  <c r="AE263" i="85"/>
  <c r="AD263" i="85"/>
  <c r="AC263" i="85"/>
  <c r="AB263" i="85"/>
  <c r="AA263" i="85"/>
  <c r="Z263" i="85"/>
  <c r="Y263" i="85"/>
  <c r="X263" i="85"/>
  <c r="W263" i="85"/>
  <c r="V263" i="85"/>
  <c r="U263" i="85"/>
  <c r="T263" i="85"/>
  <c r="S263" i="85"/>
  <c r="R263" i="85"/>
  <c r="Q263" i="85"/>
  <c r="P263" i="85"/>
  <c r="O263" i="85"/>
  <c r="N263" i="85"/>
  <c r="M263" i="85"/>
  <c r="L263" i="85"/>
  <c r="K263" i="85"/>
  <c r="J263" i="85"/>
  <c r="I263" i="85"/>
  <c r="AM262" i="85"/>
  <c r="AL262" i="85"/>
  <c r="AK262" i="85"/>
  <c r="AJ262" i="85"/>
  <c r="AI262" i="85"/>
  <c r="AH262" i="85"/>
  <c r="AG262" i="85"/>
  <c r="AF262" i="85"/>
  <c r="AE262" i="85"/>
  <c r="AD262" i="85"/>
  <c r="AC262" i="85"/>
  <c r="AB262" i="85"/>
  <c r="AA262" i="85"/>
  <c r="Z262" i="85"/>
  <c r="Y262" i="85"/>
  <c r="X262" i="85"/>
  <c r="W262" i="85"/>
  <c r="V262" i="85"/>
  <c r="U262" i="85"/>
  <c r="T262" i="85"/>
  <c r="S262" i="85"/>
  <c r="R262" i="85"/>
  <c r="Q262" i="85"/>
  <c r="P262" i="85"/>
  <c r="O262" i="85"/>
  <c r="N262" i="85"/>
  <c r="M262" i="85"/>
  <c r="L262" i="85"/>
  <c r="K262" i="85"/>
  <c r="J262" i="85"/>
  <c r="I262" i="85"/>
  <c r="AM260" i="85"/>
  <c r="AL260" i="85"/>
  <c r="AK260" i="85"/>
  <c r="AJ260" i="85"/>
  <c r="AI260" i="85"/>
  <c r="AH260" i="85"/>
  <c r="AG260" i="85"/>
  <c r="AF260" i="85"/>
  <c r="AE260" i="85"/>
  <c r="AD260" i="85"/>
  <c r="AC260" i="85"/>
  <c r="AB260" i="85"/>
  <c r="AA260" i="85"/>
  <c r="Z260" i="85"/>
  <c r="Y260" i="85"/>
  <c r="X260" i="85"/>
  <c r="W260" i="85"/>
  <c r="V260" i="85"/>
  <c r="U260" i="85"/>
  <c r="T260" i="85"/>
  <c r="S260" i="85"/>
  <c r="R260" i="85"/>
  <c r="Q260" i="85"/>
  <c r="P260" i="85"/>
  <c r="O260" i="85"/>
  <c r="N260" i="85"/>
  <c r="M260" i="85"/>
  <c r="L260" i="85"/>
  <c r="K260" i="85"/>
  <c r="J260" i="85"/>
  <c r="I260" i="85"/>
  <c r="AM259" i="85"/>
  <c r="AL259" i="85"/>
  <c r="AK259" i="85"/>
  <c r="AJ259" i="85"/>
  <c r="AI259" i="85"/>
  <c r="AH259" i="85"/>
  <c r="AG259" i="85"/>
  <c r="AF259" i="85"/>
  <c r="AE259" i="85"/>
  <c r="AD259" i="85"/>
  <c r="AC259" i="85"/>
  <c r="AB259" i="85"/>
  <c r="AA259" i="85"/>
  <c r="Z259" i="85"/>
  <c r="Y259" i="85"/>
  <c r="X259" i="85"/>
  <c r="W259" i="85"/>
  <c r="V259" i="85"/>
  <c r="U259" i="85"/>
  <c r="T259" i="85"/>
  <c r="S259" i="85"/>
  <c r="R259" i="85"/>
  <c r="Q259" i="85"/>
  <c r="P259" i="85"/>
  <c r="O259" i="85"/>
  <c r="N259" i="85"/>
  <c r="M259" i="85"/>
  <c r="L259" i="85"/>
  <c r="K259" i="85"/>
  <c r="J259" i="85"/>
  <c r="I259" i="85"/>
  <c r="AM257" i="85"/>
  <c r="AL257" i="85"/>
  <c r="AK257" i="85"/>
  <c r="AJ257" i="85"/>
  <c r="AI257" i="85"/>
  <c r="AH257" i="85"/>
  <c r="AG257" i="85"/>
  <c r="AF257" i="85"/>
  <c r="AE257" i="85"/>
  <c r="AD257" i="85"/>
  <c r="AC257" i="85"/>
  <c r="AB257" i="85"/>
  <c r="AA257" i="85"/>
  <c r="Z257" i="85"/>
  <c r="Y257" i="85"/>
  <c r="X257" i="85"/>
  <c r="W257" i="85"/>
  <c r="V257" i="85"/>
  <c r="U257" i="85"/>
  <c r="T257" i="85"/>
  <c r="S257" i="85"/>
  <c r="R257" i="85"/>
  <c r="Q257" i="85"/>
  <c r="P257" i="85"/>
  <c r="O257" i="85"/>
  <c r="N257" i="85"/>
  <c r="M257" i="85"/>
  <c r="L257" i="85"/>
  <c r="K257" i="85"/>
  <c r="J257" i="85"/>
  <c r="I257" i="85"/>
  <c r="AM256" i="85"/>
  <c r="AL256" i="85"/>
  <c r="AK256" i="85"/>
  <c r="AJ256" i="85"/>
  <c r="AI256" i="85"/>
  <c r="AH256" i="85"/>
  <c r="AG256" i="85"/>
  <c r="AF256" i="85"/>
  <c r="AE256" i="85"/>
  <c r="AD256" i="85"/>
  <c r="AC256" i="85"/>
  <c r="AB256" i="85"/>
  <c r="AA256" i="85"/>
  <c r="Z256" i="85"/>
  <c r="Y256" i="85"/>
  <c r="X256" i="85"/>
  <c r="W256" i="85"/>
  <c r="V256" i="85"/>
  <c r="U256" i="85"/>
  <c r="T256" i="85"/>
  <c r="S256" i="85"/>
  <c r="R256" i="85"/>
  <c r="Q256" i="85"/>
  <c r="P256" i="85"/>
  <c r="O256" i="85"/>
  <c r="N256" i="85"/>
  <c r="M256" i="85"/>
  <c r="L256" i="85"/>
  <c r="K256" i="85"/>
  <c r="J256" i="85"/>
  <c r="I256" i="85"/>
  <c r="AM254" i="85"/>
  <c r="AL254" i="85"/>
  <c r="AK254" i="85"/>
  <c r="AJ254" i="85"/>
  <c r="AI254" i="85"/>
  <c r="AH254" i="85"/>
  <c r="AG254" i="85"/>
  <c r="AF254" i="85"/>
  <c r="AE254" i="85"/>
  <c r="AD254" i="85"/>
  <c r="AC254" i="85"/>
  <c r="AB254" i="85"/>
  <c r="AA254" i="85"/>
  <c r="Z254" i="85"/>
  <c r="Y254" i="85"/>
  <c r="X254" i="85"/>
  <c r="W254" i="85"/>
  <c r="V254" i="85"/>
  <c r="U254" i="85"/>
  <c r="T254" i="85"/>
  <c r="S254" i="85"/>
  <c r="R254" i="85"/>
  <c r="Q254" i="85"/>
  <c r="P254" i="85"/>
  <c r="O254" i="85"/>
  <c r="N254" i="85"/>
  <c r="M254" i="85"/>
  <c r="L254" i="85"/>
  <c r="K254" i="85"/>
  <c r="J254" i="85"/>
  <c r="I254" i="85"/>
  <c r="AM253" i="85"/>
  <c r="AL253" i="85"/>
  <c r="AK253" i="85"/>
  <c r="AJ253" i="85"/>
  <c r="AI253" i="85"/>
  <c r="AH253" i="85"/>
  <c r="AG253" i="85"/>
  <c r="AF253" i="85"/>
  <c r="AE253" i="85"/>
  <c r="AD253" i="85"/>
  <c r="AC253" i="85"/>
  <c r="AB253" i="85"/>
  <c r="AA253" i="85"/>
  <c r="Z253" i="85"/>
  <c r="Y253" i="85"/>
  <c r="X253" i="85"/>
  <c r="W253" i="85"/>
  <c r="V253" i="85"/>
  <c r="U253" i="85"/>
  <c r="T253" i="85"/>
  <c r="S253" i="85"/>
  <c r="R253" i="85"/>
  <c r="Q253" i="85"/>
  <c r="P253" i="85"/>
  <c r="O253" i="85"/>
  <c r="N253" i="85"/>
  <c r="M253" i="85"/>
  <c r="L253" i="85"/>
  <c r="K253" i="85"/>
  <c r="J253" i="85"/>
  <c r="I253" i="85"/>
  <c r="AM251" i="85"/>
  <c r="AL251" i="85"/>
  <c r="AK251" i="85"/>
  <c r="AJ251" i="85"/>
  <c r="AI251" i="85"/>
  <c r="AH251" i="85"/>
  <c r="AG251" i="85"/>
  <c r="AF251" i="85"/>
  <c r="AE251" i="85"/>
  <c r="AD251" i="85"/>
  <c r="AC251" i="85"/>
  <c r="AB251" i="85"/>
  <c r="AA251" i="85"/>
  <c r="Z251" i="85"/>
  <c r="Y251" i="85"/>
  <c r="X251" i="85"/>
  <c r="W251" i="85"/>
  <c r="V251" i="85"/>
  <c r="U251" i="85"/>
  <c r="T251" i="85"/>
  <c r="S251" i="85"/>
  <c r="R251" i="85"/>
  <c r="Q251" i="85"/>
  <c r="P251" i="85"/>
  <c r="O251" i="85"/>
  <c r="N251" i="85"/>
  <c r="M251" i="85"/>
  <c r="L251" i="85"/>
  <c r="K251" i="85"/>
  <c r="J251" i="85"/>
  <c r="I251" i="85"/>
  <c r="AM250" i="85"/>
  <c r="AL250" i="85"/>
  <c r="AK250" i="85"/>
  <c r="AJ250" i="85"/>
  <c r="AI250" i="85"/>
  <c r="AH250" i="85"/>
  <c r="AG250" i="85"/>
  <c r="AF250" i="85"/>
  <c r="AE250" i="85"/>
  <c r="AD250" i="85"/>
  <c r="AC250" i="85"/>
  <c r="AB250" i="85"/>
  <c r="AA250" i="85"/>
  <c r="Z250" i="85"/>
  <c r="Y250" i="85"/>
  <c r="X250" i="85"/>
  <c r="W250" i="85"/>
  <c r="V250" i="85"/>
  <c r="U250" i="85"/>
  <c r="T250" i="85"/>
  <c r="S250" i="85"/>
  <c r="R250" i="85"/>
  <c r="Q250" i="85"/>
  <c r="P250" i="85"/>
  <c r="O250" i="85"/>
  <c r="N250" i="85"/>
  <c r="M250" i="85"/>
  <c r="L250" i="85"/>
  <c r="K250" i="85"/>
  <c r="J250" i="85"/>
  <c r="I250" i="85"/>
  <c r="AM248" i="85"/>
  <c r="AL248" i="85"/>
  <c r="AK248" i="85"/>
  <c r="AJ248" i="85"/>
  <c r="AI248" i="85"/>
  <c r="AH248" i="85"/>
  <c r="AG248" i="85"/>
  <c r="AF248" i="85"/>
  <c r="AE248" i="85"/>
  <c r="AD248" i="85"/>
  <c r="AC248" i="85"/>
  <c r="AB248" i="85"/>
  <c r="AA248" i="85"/>
  <c r="Z248" i="85"/>
  <c r="Y248" i="85"/>
  <c r="X248" i="85"/>
  <c r="W248" i="85"/>
  <c r="V248" i="85"/>
  <c r="U248" i="85"/>
  <c r="T248" i="85"/>
  <c r="S248" i="85"/>
  <c r="R248" i="85"/>
  <c r="Q248" i="85"/>
  <c r="P248" i="85"/>
  <c r="O248" i="85"/>
  <c r="N248" i="85"/>
  <c r="M248" i="85"/>
  <c r="L248" i="85"/>
  <c r="K248" i="85"/>
  <c r="J248" i="85"/>
  <c r="I248" i="85"/>
  <c r="AM247" i="85"/>
  <c r="AL247" i="85"/>
  <c r="AK247" i="85"/>
  <c r="AJ247" i="85"/>
  <c r="AI247" i="85"/>
  <c r="AH247" i="85"/>
  <c r="AG247" i="85"/>
  <c r="AF247" i="85"/>
  <c r="AE247" i="85"/>
  <c r="AD247" i="85"/>
  <c r="AC247" i="85"/>
  <c r="AB247" i="85"/>
  <c r="AA247" i="85"/>
  <c r="Z247" i="85"/>
  <c r="Y247" i="85"/>
  <c r="X247" i="85"/>
  <c r="W247" i="85"/>
  <c r="V247" i="85"/>
  <c r="U247" i="85"/>
  <c r="T247" i="85"/>
  <c r="S247" i="85"/>
  <c r="R247" i="85"/>
  <c r="Q247" i="85"/>
  <c r="P247" i="85"/>
  <c r="O247" i="85"/>
  <c r="N247" i="85"/>
  <c r="M247" i="85"/>
  <c r="L247" i="85"/>
  <c r="K247" i="85"/>
  <c r="J247" i="85"/>
  <c r="I247" i="85"/>
  <c r="AM245" i="85"/>
  <c r="AL245" i="85"/>
  <c r="AK245" i="85"/>
  <c r="AJ245" i="85"/>
  <c r="AI245" i="85"/>
  <c r="AH245" i="85"/>
  <c r="AG245" i="85"/>
  <c r="AF245" i="85"/>
  <c r="AE245" i="85"/>
  <c r="AD245" i="85"/>
  <c r="AC245" i="85"/>
  <c r="AB245" i="85"/>
  <c r="AA245" i="85"/>
  <c r="Z245" i="85"/>
  <c r="Y245" i="85"/>
  <c r="X245" i="85"/>
  <c r="W245" i="85"/>
  <c r="V245" i="85"/>
  <c r="U245" i="85"/>
  <c r="T245" i="85"/>
  <c r="S245" i="85"/>
  <c r="R245" i="85"/>
  <c r="Q245" i="85"/>
  <c r="P245" i="85"/>
  <c r="O245" i="85"/>
  <c r="N245" i="85"/>
  <c r="M245" i="85"/>
  <c r="L245" i="85"/>
  <c r="K245" i="85"/>
  <c r="J245" i="85"/>
  <c r="I245" i="85"/>
  <c r="AM244" i="85"/>
  <c r="AL244" i="85"/>
  <c r="AK244" i="85"/>
  <c r="AJ244" i="85"/>
  <c r="AI244" i="85"/>
  <c r="AH244" i="85"/>
  <c r="AG244" i="85"/>
  <c r="AF244" i="85"/>
  <c r="AE244" i="85"/>
  <c r="AD244" i="85"/>
  <c r="AC244" i="85"/>
  <c r="AB244" i="85"/>
  <c r="AA244" i="85"/>
  <c r="Z244" i="85"/>
  <c r="Y244" i="85"/>
  <c r="X244" i="85"/>
  <c r="W244" i="85"/>
  <c r="V244" i="85"/>
  <c r="U244" i="85"/>
  <c r="T244" i="85"/>
  <c r="S244" i="85"/>
  <c r="R244" i="85"/>
  <c r="Q244" i="85"/>
  <c r="P244" i="85"/>
  <c r="O244" i="85"/>
  <c r="N244" i="85"/>
  <c r="M244" i="85"/>
  <c r="L244" i="85"/>
  <c r="K244" i="85"/>
  <c r="J244" i="85"/>
  <c r="I244" i="85"/>
  <c r="AM242" i="85"/>
  <c r="AL242" i="85"/>
  <c r="AK242" i="85"/>
  <c r="AJ242" i="85"/>
  <c r="AI242" i="85"/>
  <c r="AH242" i="85"/>
  <c r="AG242" i="85"/>
  <c r="AF242" i="85"/>
  <c r="AE242" i="85"/>
  <c r="AD242" i="85"/>
  <c r="AC242" i="85"/>
  <c r="AB242" i="85"/>
  <c r="AA242" i="85"/>
  <c r="Z242" i="85"/>
  <c r="Y242" i="85"/>
  <c r="X242" i="85"/>
  <c r="W242" i="85"/>
  <c r="V242" i="85"/>
  <c r="U242" i="85"/>
  <c r="T242" i="85"/>
  <c r="S242" i="85"/>
  <c r="R242" i="85"/>
  <c r="Q242" i="85"/>
  <c r="P242" i="85"/>
  <c r="O242" i="85"/>
  <c r="N242" i="85"/>
  <c r="M242" i="85"/>
  <c r="L242" i="85"/>
  <c r="K242" i="85"/>
  <c r="J242" i="85"/>
  <c r="I242" i="85"/>
  <c r="AM241" i="85"/>
  <c r="AL241" i="85"/>
  <c r="AK241" i="85"/>
  <c r="AJ241" i="85"/>
  <c r="AI241" i="85"/>
  <c r="AH241" i="85"/>
  <c r="AG241" i="85"/>
  <c r="AF241" i="85"/>
  <c r="AE241" i="85"/>
  <c r="AD241" i="85"/>
  <c r="AC241" i="85"/>
  <c r="AB241" i="85"/>
  <c r="AA241" i="85"/>
  <c r="Z241" i="85"/>
  <c r="Y241" i="85"/>
  <c r="X241" i="85"/>
  <c r="W241" i="85"/>
  <c r="V241" i="85"/>
  <c r="U241" i="85"/>
  <c r="T241" i="85"/>
  <c r="S241" i="85"/>
  <c r="R241" i="85"/>
  <c r="Q241" i="85"/>
  <c r="P241" i="85"/>
  <c r="O241" i="85"/>
  <c r="N241" i="85"/>
  <c r="M241" i="85"/>
  <c r="L241" i="85"/>
  <c r="K241" i="85"/>
  <c r="J241" i="85"/>
  <c r="I241" i="85"/>
  <c r="AM239" i="85"/>
  <c r="AL239" i="85"/>
  <c r="AK239" i="85"/>
  <c r="AJ239" i="85"/>
  <c r="AI239" i="85"/>
  <c r="AH239" i="85"/>
  <c r="AG239" i="85"/>
  <c r="AF239" i="85"/>
  <c r="AE239" i="85"/>
  <c r="AD239" i="85"/>
  <c r="AC239" i="85"/>
  <c r="AB239" i="85"/>
  <c r="AA239" i="85"/>
  <c r="Z239" i="85"/>
  <c r="Y239" i="85"/>
  <c r="X239" i="85"/>
  <c r="W239" i="85"/>
  <c r="V239" i="85"/>
  <c r="U239" i="85"/>
  <c r="T239" i="85"/>
  <c r="S239" i="85"/>
  <c r="R239" i="85"/>
  <c r="Q239" i="85"/>
  <c r="P239" i="85"/>
  <c r="O239" i="85"/>
  <c r="N239" i="85"/>
  <c r="M239" i="85"/>
  <c r="L239" i="85"/>
  <c r="K239" i="85"/>
  <c r="J239" i="85"/>
  <c r="I239" i="85"/>
  <c r="AM238" i="85"/>
  <c r="AL238" i="85"/>
  <c r="AK238" i="85"/>
  <c r="AJ238" i="85"/>
  <c r="AI238" i="85"/>
  <c r="AH238" i="85"/>
  <c r="AG238" i="85"/>
  <c r="AF238" i="85"/>
  <c r="AE238" i="85"/>
  <c r="AD238" i="85"/>
  <c r="AC238" i="85"/>
  <c r="AB238" i="85"/>
  <c r="AA238" i="85"/>
  <c r="Z238" i="85"/>
  <c r="Y238" i="85"/>
  <c r="X238" i="85"/>
  <c r="W238" i="85"/>
  <c r="V238" i="85"/>
  <c r="U238" i="85"/>
  <c r="T238" i="85"/>
  <c r="S238" i="85"/>
  <c r="R238" i="85"/>
  <c r="Q238" i="85"/>
  <c r="P238" i="85"/>
  <c r="O238" i="85"/>
  <c r="N238" i="85"/>
  <c r="M238" i="85"/>
  <c r="L238" i="85"/>
  <c r="K238" i="85"/>
  <c r="J238" i="85"/>
  <c r="I238" i="85"/>
  <c r="AM236" i="85"/>
  <c r="AL236" i="85"/>
  <c r="AK236" i="85"/>
  <c r="AJ236" i="85"/>
  <c r="AI236" i="85"/>
  <c r="AH236" i="85"/>
  <c r="AG236" i="85"/>
  <c r="AF236" i="85"/>
  <c r="AE236" i="85"/>
  <c r="AD236" i="85"/>
  <c r="AC236" i="85"/>
  <c r="AB236" i="85"/>
  <c r="AA236" i="85"/>
  <c r="Z236" i="85"/>
  <c r="Y236" i="85"/>
  <c r="X236" i="85"/>
  <c r="W236" i="85"/>
  <c r="V236" i="85"/>
  <c r="U236" i="85"/>
  <c r="T236" i="85"/>
  <c r="S236" i="85"/>
  <c r="R236" i="85"/>
  <c r="Q236" i="85"/>
  <c r="P236" i="85"/>
  <c r="O236" i="85"/>
  <c r="N236" i="85"/>
  <c r="M236" i="85"/>
  <c r="L236" i="85"/>
  <c r="K236" i="85"/>
  <c r="J236" i="85"/>
  <c r="I236" i="85"/>
  <c r="AM235" i="85"/>
  <c r="AL235" i="85"/>
  <c r="AK235" i="85"/>
  <c r="AJ235" i="85"/>
  <c r="AI235" i="85"/>
  <c r="AH235" i="85"/>
  <c r="AG235" i="85"/>
  <c r="AF235" i="85"/>
  <c r="AE235" i="85"/>
  <c r="AD235" i="85"/>
  <c r="AC235" i="85"/>
  <c r="AB235" i="85"/>
  <c r="AA235" i="85"/>
  <c r="Z235" i="85"/>
  <c r="Y235" i="85"/>
  <c r="X235" i="85"/>
  <c r="W235" i="85"/>
  <c r="V235" i="85"/>
  <c r="U235" i="85"/>
  <c r="T235" i="85"/>
  <c r="S235" i="85"/>
  <c r="R235" i="85"/>
  <c r="Q235" i="85"/>
  <c r="P235" i="85"/>
  <c r="O235" i="85"/>
  <c r="N235" i="85"/>
  <c r="M235" i="85"/>
  <c r="L235" i="85"/>
  <c r="K235" i="85"/>
  <c r="J235" i="85"/>
  <c r="I235" i="85"/>
  <c r="AM233" i="85"/>
  <c r="AL233" i="85"/>
  <c r="AK233" i="85"/>
  <c r="AJ233" i="85"/>
  <c r="AI233" i="85"/>
  <c r="AH233" i="85"/>
  <c r="AG233" i="85"/>
  <c r="AF233" i="85"/>
  <c r="AE233" i="85"/>
  <c r="AD233" i="85"/>
  <c r="AC233" i="85"/>
  <c r="AB233" i="85"/>
  <c r="AA233" i="85"/>
  <c r="Z233" i="85"/>
  <c r="Y233" i="85"/>
  <c r="X233" i="85"/>
  <c r="W233" i="85"/>
  <c r="V233" i="85"/>
  <c r="U233" i="85"/>
  <c r="T233" i="85"/>
  <c r="S233" i="85"/>
  <c r="R233" i="85"/>
  <c r="Q233" i="85"/>
  <c r="P233" i="85"/>
  <c r="O233" i="85"/>
  <c r="N233" i="85"/>
  <c r="M233" i="85"/>
  <c r="L233" i="85"/>
  <c r="K233" i="85"/>
  <c r="J233" i="85"/>
  <c r="I233" i="85"/>
  <c r="AM232" i="85"/>
  <c r="AL232" i="85"/>
  <c r="AK232" i="85"/>
  <c r="AJ232" i="85"/>
  <c r="AI232" i="85"/>
  <c r="AH232" i="85"/>
  <c r="AG232" i="85"/>
  <c r="AF232" i="85"/>
  <c r="AE232" i="85"/>
  <c r="AD232" i="85"/>
  <c r="AC232" i="85"/>
  <c r="AB232" i="85"/>
  <c r="AA232" i="85"/>
  <c r="Z232" i="85"/>
  <c r="Y232" i="85"/>
  <c r="X232" i="85"/>
  <c r="W232" i="85"/>
  <c r="V232" i="85"/>
  <c r="U232" i="85"/>
  <c r="T232" i="85"/>
  <c r="S232" i="85"/>
  <c r="R232" i="85"/>
  <c r="Q232" i="85"/>
  <c r="P232" i="85"/>
  <c r="O232" i="85"/>
  <c r="N232" i="85"/>
  <c r="M232" i="85"/>
  <c r="L232" i="85"/>
  <c r="K232" i="85"/>
  <c r="J232" i="85"/>
  <c r="I232" i="85"/>
  <c r="AM230" i="85"/>
  <c r="AL230" i="85"/>
  <c r="AK230" i="85"/>
  <c r="AJ230" i="85"/>
  <c r="AI230" i="85"/>
  <c r="AH230" i="85"/>
  <c r="AG230" i="85"/>
  <c r="AF230" i="85"/>
  <c r="AE230" i="85"/>
  <c r="AD230" i="85"/>
  <c r="AC230" i="85"/>
  <c r="AB230" i="85"/>
  <c r="AA230" i="85"/>
  <c r="Z230" i="85"/>
  <c r="Y230" i="85"/>
  <c r="X230" i="85"/>
  <c r="W230" i="85"/>
  <c r="V230" i="85"/>
  <c r="U230" i="85"/>
  <c r="T230" i="85"/>
  <c r="S230" i="85"/>
  <c r="R230" i="85"/>
  <c r="Q230" i="85"/>
  <c r="P230" i="85"/>
  <c r="O230" i="85"/>
  <c r="N230" i="85"/>
  <c r="M230" i="85"/>
  <c r="L230" i="85"/>
  <c r="K230" i="85"/>
  <c r="J230" i="85"/>
  <c r="I230" i="85"/>
  <c r="AM229" i="85"/>
  <c r="AL229" i="85"/>
  <c r="AK229" i="85"/>
  <c r="AJ229" i="85"/>
  <c r="AI229" i="85"/>
  <c r="AH229" i="85"/>
  <c r="AG229" i="85"/>
  <c r="AF229" i="85"/>
  <c r="AE229" i="85"/>
  <c r="AD229" i="85"/>
  <c r="AC229" i="85"/>
  <c r="AB229" i="85"/>
  <c r="AA229" i="85"/>
  <c r="Z229" i="85"/>
  <c r="Y229" i="85"/>
  <c r="X229" i="85"/>
  <c r="W229" i="85"/>
  <c r="V229" i="85"/>
  <c r="U229" i="85"/>
  <c r="T229" i="85"/>
  <c r="S229" i="85"/>
  <c r="R229" i="85"/>
  <c r="Q229" i="85"/>
  <c r="P229" i="85"/>
  <c r="O229" i="85"/>
  <c r="N229" i="85"/>
  <c r="M229" i="85"/>
  <c r="L229" i="85"/>
  <c r="K229" i="85"/>
  <c r="J229" i="85"/>
  <c r="I229" i="85"/>
  <c r="AM227" i="85"/>
  <c r="AL227" i="85"/>
  <c r="AK227" i="85"/>
  <c r="AJ227" i="85"/>
  <c r="AI227" i="85"/>
  <c r="AH227" i="85"/>
  <c r="AG227" i="85"/>
  <c r="AF227" i="85"/>
  <c r="AE227" i="85"/>
  <c r="AD227" i="85"/>
  <c r="AC227" i="85"/>
  <c r="AB227" i="85"/>
  <c r="AA227" i="85"/>
  <c r="Z227" i="85"/>
  <c r="Y227" i="85"/>
  <c r="X227" i="85"/>
  <c r="W227" i="85"/>
  <c r="V227" i="85"/>
  <c r="U227" i="85"/>
  <c r="T227" i="85"/>
  <c r="S227" i="85"/>
  <c r="R227" i="85"/>
  <c r="Q227" i="85"/>
  <c r="P227" i="85"/>
  <c r="O227" i="85"/>
  <c r="N227" i="85"/>
  <c r="M227" i="85"/>
  <c r="L227" i="85"/>
  <c r="K227" i="85"/>
  <c r="J227" i="85"/>
  <c r="I227" i="85"/>
  <c r="AM226" i="85"/>
  <c r="AL226" i="85"/>
  <c r="AK226" i="85"/>
  <c r="AJ226" i="85"/>
  <c r="AI226" i="85"/>
  <c r="AH226" i="85"/>
  <c r="AG226" i="85"/>
  <c r="AF226" i="85"/>
  <c r="AE226" i="85"/>
  <c r="AD226" i="85"/>
  <c r="AC226" i="85"/>
  <c r="AB226" i="85"/>
  <c r="AA226" i="85"/>
  <c r="Z226" i="85"/>
  <c r="Y226" i="85"/>
  <c r="X226" i="85"/>
  <c r="W226" i="85"/>
  <c r="V226" i="85"/>
  <c r="U226" i="85"/>
  <c r="T226" i="85"/>
  <c r="S226" i="85"/>
  <c r="R226" i="85"/>
  <c r="Q226" i="85"/>
  <c r="P226" i="85"/>
  <c r="O226" i="85"/>
  <c r="N226" i="85"/>
  <c r="M226" i="85"/>
  <c r="L226" i="85"/>
  <c r="K226" i="85"/>
  <c r="J226" i="85"/>
  <c r="I226" i="85"/>
  <c r="AM224" i="85"/>
  <c r="AL224" i="85"/>
  <c r="AK224" i="85"/>
  <c r="AJ224" i="85"/>
  <c r="AI224" i="85"/>
  <c r="AH224" i="85"/>
  <c r="AG224" i="85"/>
  <c r="AF224" i="85"/>
  <c r="AE224" i="85"/>
  <c r="AD224" i="85"/>
  <c r="AC224" i="85"/>
  <c r="AB224" i="85"/>
  <c r="AA224" i="85"/>
  <c r="Z224" i="85"/>
  <c r="Y224" i="85"/>
  <c r="X224" i="85"/>
  <c r="W224" i="85"/>
  <c r="V224" i="85"/>
  <c r="U224" i="85"/>
  <c r="T224" i="85"/>
  <c r="S224" i="85"/>
  <c r="R224" i="85"/>
  <c r="Q224" i="85"/>
  <c r="P224" i="85"/>
  <c r="O224" i="85"/>
  <c r="N224" i="85"/>
  <c r="M224" i="85"/>
  <c r="L224" i="85"/>
  <c r="K224" i="85"/>
  <c r="J224" i="85"/>
  <c r="I224" i="85"/>
  <c r="AM223" i="85"/>
  <c r="AL223" i="85"/>
  <c r="AK223" i="85"/>
  <c r="AJ223" i="85"/>
  <c r="AI223" i="85"/>
  <c r="AH223" i="85"/>
  <c r="AG223" i="85"/>
  <c r="AF223" i="85"/>
  <c r="AE223" i="85"/>
  <c r="AD223" i="85"/>
  <c r="AC223" i="85"/>
  <c r="AB223" i="85"/>
  <c r="AA223" i="85"/>
  <c r="Z223" i="85"/>
  <c r="Y223" i="85"/>
  <c r="X223" i="85"/>
  <c r="W223" i="85"/>
  <c r="V223" i="85"/>
  <c r="U223" i="85"/>
  <c r="T223" i="85"/>
  <c r="S223" i="85"/>
  <c r="R223" i="85"/>
  <c r="Q223" i="85"/>
  <c r="P223" i="85"/>
  <c r="O223" i="85"/>
  <c r="N223" i="85"/>
  <c r="M223" i="85"/>
  <c r="L223" i="85"/>
  <c r="K223" i="85"/>
  <c r="J223" i="85"/>
  <c r="I223" i="85"/>
  <c r="AM221" i="85"/>
  <c r="AL221" i="85"/>
  <c r="AK221" i="85"/>
  <c r="AJ221" i="85"/>
  <c r="AI221" i="85"/>
  <c r="AH221" i="85"/>
  <c r="AG221" i="85"/>
  <c r="AF221" i="85"/>
  <c r="AE221" i="85"/>
  <c r="AD221" i="85"/>
  <c r="AC221" i="85"/>
  <c r="AB221" i="85"/>
  <c r="AA221" i="85"/>
  <c r="Z221" i="85"/>
  <c r="Y221" i="85"/>
  <c r="X221" i="85"/>
  <c r="W221" i="85"/>
  <c r="V221" i="85"/>
  <c r="U221" i="85"/>
  <c r="T221" i="85"/>
  <c r="S221" i="85"/>
  <c r="R221" i="85"/>
  <c r="Q221" i="85"/>
  <c r="P221" i="85"/>
  <c r="O221" i="85"/>
  <c r="N221" i="85"/>
  <c r="M221" i="85"/>
  <c r="L221" i="85"/>
  <c r="K221" i="85"/>
  <c r="J221" i="85"/>
  <c r="I221" i="85"/>
  <c r="AM220" i="85"/>
  <c r="AL220" i="85"/>
  <c r="AK220" i="85"/>
  <c r="AJ220" i="85"/>
  <c r="AI220" i="85"/>
  <c r="AH220" i="85"/>
  <c r="AG220" i="85"/>
  <c r="AF220" i="85"/>
  <c r="AE220" i="85"/>
  <c r="AD220" i="85"/>
  <c r="AC220" i="85"/>
  <c r="AB220" i="85"/>
  <c r="AA220" i="85"/>
  <c r="Z220" i="85"/>
  <c r="Y220" i="85"/>
  <c r="X220" i="85"/>
  <c r="W220" i="85"/>
  <c r="V220" i="85"/>
  <c r="U220" i="85"/>
  <c r="T220" i="85"/>
  <c r="S220" i="85"/>
  <c r="R220" i="85"/>
  <c r="Q220" i="85"/>
  <c r="P220" i="85"/>
  <c r="O220" i="85"/>
  <c r="N220" i="85"/>
  <c r="M220" i="85"/>
  <c r="L220" i="85"/>
  <c r="K220" i="85"/>
  <c r="J220" i="85"/>
  <c r="I220" i="85"/>
  <c r="AM218" i="85"/>
  <c r="AL218" i="85"/>
  <c r="AK218" i="85"/>
  <c r="AJ218" i="85"/>
  <c r="AI218" i="85"/>
  <c r="AH218" i="85"/>
  <c r="AG218" i="85"/>
  <c r="AF218" i="85"/>
  <c r="AE218" i="85"/>
  <c r="AD218" i="85"/>
  <c r="AC218" i="85"/>
  <c r="AB218" i="85"/>
  <c r="AA218" i="85"/>
  <c r="Z218" i="85"/>
  <c r="Y218" i="85"/>
  <c r="X218" i="85"/>
  <c r="W218" i="85"/>
  <c r="V218" i="85"/>
  <c r="U218" i="85"/>
  <c r="T218" i="85"/>
  <c r="S218" i="85"/>
  <c r="R218" i="85"/>
  <c r="Q218" i="85"/>
  <c r="P218" i="85"/>
  <c r="O218" i="85"/>
  <c r="N218" i="85"/>
  <c r="M218" i="85"/>
  <c r="L218" i="85"/>
  <c r="K218" i="85"/>
  <c r="J218" i="85"/>
  <c r="I218" i="85"/>
  <c r="AM217" i="85"/>
  <c r="AL217" i="85"/>
  <c r="AK217" i="85"/>
  <c r="AJ217" i="85"/>
  <c r="AI217" i="85"/>
  <c r="AH217" i="85"/>
  <c r="AG217" i="85"/>
  <c r="AF217" i="85"/>
  <c r="AE217" i="85"/>
  <c r="AD217" i="85"/>
  <c r="AC217" i="85"/>
  <c r="AB217" i="85"/>
  <c r="AA217" i="85"/>
  <c r="Z217" i="85"/>
  <c r="Y217" i="85"/>
  <c r="X217" i="85"/>
  <c r="W217" i="85"/>
  <c r="V217" i="85"/>
  <c r="U217" i="85"/>
  <c r="T217" i="85"/>
  <c r="S217" i="85"/>
  <c r="R217" i="85"/>
  <c r="Q217" i="85"/>
  <c r="P217" i="85"/>
  <c r="O217" i="85"/>
  <c r="N217" i="85"/>
  <c r="M217" i="85"/>
  <c r="L217" i="85"/>
  <c r="K217" i="85"/>
  <c r="J217" i="85"/>
  <c r="I217" i="85"/>
  <c r="AM215" i="85"/>
  <c r="AL215" i="85"/>
  <c r="AK215" i="85"/>
  <c r="AJ215" i="85"/>
  <c r="AI215" i="85"/>
  <c r="AH215" i="85"/>
  <c r="AG215" i="85"/>
  <c r="AF215" i="85"/>
  <c r="AE215" i="85"/>
  <c r="AD215" i="85"/>
  <c r="AC215" i="85"/>
  <c r="AB215" i="85"/>
  <c r="AA215" i="85"/>
  <c r="Z215" i="85"/>
  <c r="Y215" i="85"/>
  <c r="X215" i="85"/>
  <c r="W215" i="85"/>
  <c r="V215" i="85"/>
  <c r="U215" i="85"/>
  <c r="T215" i="85"/>
  <c r="S215" i="85"/>
  <c r="R215" i="85"/>
  <c r="Q215" i="85"/>
  <c r="P215" i="85"/>
  <c r="O215" i="85"/>
  <c r="N215" i="85"/>
  <c r="M215" i="85"/>
  <c r="L215" i="85"/>
  <c r="K215" i="85"/>
  <c r="J215" i="85"/>
  <c r="I215" i="85"/>
  <c r="AM214" i="85"/>
  <c r="AL214" i="85"/>
  <c r="AK214" i="85"/>
  <c r="AJ214" i="85"/>
  <c r="AI214" i="85"/>
  <c r="AH214" i="85"/>
  <c r="AG214" i="85"/>
  <c r="AF214" i="85"/>
  <c r="AE214" i="85"/>
  <c r="AD214" i="85"/>
  <c r="AC214" i="85"/>
  <c r="AB214" i="85"/>
  <c r="AA214" i="85"/>
  <c r="Z214" i="85"/>
  <c r="Y214" i="85"/>
  <c r="X214" i="85"/>
  <c r="W214" i="85"/>
  <c r="V214" i="85"/>
  <c r="U214" i="85"/>
  <c r="T214" i="85"/>
  <c r="S214" i="85"/>
  <c r="R214" i="85"/>
  <c r="Q214" i="85"/>
  <c r="P214" i="85"/>
  <c r="O214" i="85"/>
  <c r="N214" i="85"/>
  <c r="M214" i="85"/>
  <c r="L214" i="85"/>
  <c r="K214" i="85"/>
  <c r="J214" i="85"/>
  <c r="I214" i="85"/>
  <c r="AM212" i="85"/>
  <c r="AL212" i="85"/>
  <c r="AK212" i="85"/>
  <c r="AJ212" i="85"/>
  <c r="AI212" i="85"/>
  <c r="AH212" i="85"/>
  <c r="AG212" i="85"/>
  <c r="AF212" i="85"/>
  <c r="AE212" i="85"/>
  <c r="AD212" i="85"/>
  <c r="AC212" i="85"/>
  <c r="AB212" i="85"/>
  <c r="AA212" i="85"/>
  <c r="Z212" i="85"/>
  <c r="Y212" i="85"/>
  <c r="X212" i="85"/>
  <c r="W212" i="85"/>
  <c r="V212" i="85"/>
  <c r="U212" i="85"/>
  <c r="T212" i="85"/>
  <c r="S212" i="85"/>
  <c r="R212" i="85"/>
  <c r="Q212" i="85"/>
  <c r="P212" i="85"/>
  <c r="O212" i="85"/>
  <c r="N212" i="85"/>
  <c r="M212" i="85"/>
  <c r="L212" i="85"/>
  <c r="K212" i="85"/>
  <c r="J212" i="85"/>
  <c r="I212" i="85"/>
  <c r="AM211" i="85"/>
  <c r="AL211" i="85"/>
  <c r="AK211" i="85"/>
  <c r="AJ211" i="85"/>
  <c r="AI211" i="85"/>
  <c r="AH211" i="85"/>
  <c r="AG211" i="85"/>
  <c r="AF211" i="85"/>
  <c r="AE211" i="85"/>
  <c r="AD211" i="85"/>
  <c r="AC211" i="85"/>
  <c r="AB211" i="85"/>
  <c r="AA211" i="85"/>
  <c r="Z211" i="85"/>
  <c r="Y211" i="85"/>
  <c r="X211" i="85"/>
  <c r="W211" i="85"/>
  <c r="V211" i="85"/>
  <c r="U211" i="85"/>
  <c r="T211" i="85"/>
  <c r="S211" i="85"/>
  <c r="R211" i="85"/>
  <c r="Q211" i="85"/>
  <c r="P211" i="85"/>
  <c r="O211" i="85"/>
  <c r="N211" i="85"/>
  <c r="M211" i="85"/>
  <c r="L211" i="85"/>
  <c r="K211" i="85"/>
  <c r="J211" i="85"/>
  <c r="I211" i="85"/>
  <c r="AM209" i="85"/>
  <c r="AL209" i="85"/>
  <c r="AK209" i="85"/>
  <c r="AJ209" i="85"/>
  <c r="AI209" i="85"/>
  <c r="AH209" i="85"/>
  <c r="AG209" i="85"/>
  <c r="AF209" i="85"/>
  <c r="AE209" i="85"/>
  <c r="AD209" i="85"/>
  <c r="AC209" i="85"/>
  <c r="AB209" i="85"/>
  <c r="AA209" i="85"/>
  <c r="Z209" i="85"/>
  <c r="Y209" i="85"/>
  <c r="X209" i="85"/>
  <c r="W209" i="85"/>
  <c r="V209" i="85"/>
  <c r="U209" i="85"/>
  <c r="T209" i="85"/>
  <c r="S209" i="85"/>
  <c r="R209" i="85"/>
  <c r="Q209" i="85"/>
  <c r="P209" i="85"/>
  <c r="O209" i="85"/>
  <c r="N209" i="85"/>
  <c r="M209" i="85"/>
  <c r="L209" i="85"/>
  <c r="K209" i="85"/>
  <c r="J209" i="85"/>
  <c r="I209" i="85"/>
  <c r="AM208" i="85"/>
  <c r="AL208" i="85"/>
  <c r="AK208" i="85"/>
  <c r="AJ208" i="85"/>
  <c r="AI208" i="85"/>
  <c r="AH208" i="85"/>
  <c r="AG208" i="85"/>
  <c r="AF208" i="85"/>
  <c r="AE208" i="85"/>
  <c r="AD208" i="85"/>
  <c r="AC208" i="85"/>
  <c r="AB208" i="85"/>
  <c r="AA208" i="85"/>
  <c r="Z208" i="85"/>
  <c r="Y208" i="85"/>
  <c r="X208" i="85"/>
  <c r="W208" i="85"/>
  <c r="V208" i="85"/>
  <c r="U208" i="85"/>
  <c r="T208" i="85"/>
  <c r="S208" i="85"/>
  <c r="R208" i="85"/>
  <c r="Q208" i="85"/>
  <c r="P208" i="85"/>
  <c r="O208" i="85"/>
  <c r="N208" i="85"/>
  <c r="M208" i="85"/>
  <c r="L208" i="85"/>
  <c r="K208" i="85"/>
  <c r="J208" i="85"/>
  <c r="I208" i="85"/>
  <c r="AM206" i="85"/>
  <c r="AL206" i="85"/>
  <c r="AK206" i="85"/>
  <c r="AJ206" i="85"/>
  <c r="AI206" i="85"/>
  <c r="AH206" i="85"/>
  <c r="AG206" i="85"/>
  <c r="AF206" i="85"/>
  <c r="AE206" i="85"/>
  <c r="AD206" i="85"/>
  <c r="AC206" i="85"/>
  <c r="AB206" i="85"/>
  <c r="AA206" i="85"/>
  <c r="Z206" i="85"/>
  <c r="Y206" i="85"/>
  <c r="X206" i="85"/>
  <c r="W206" i="85"/>
  <c r="V206" i="85"/>
  <c r="U206" i="85"/>
  <c r="T206" i="85"/>
  <c r="S206" i="85"/>
  <c r="R206" i="85"/>
  <c r="Q206" i="85"/>
  <c r="P206" i="85"/>
  <c r="O206" i="85"/>
  <c r="N206" i="85"/>
  <c r="M206" i="85"/>
  <c r="L206" i="85"/>
  <c r="K206" i="85"/>
  <c r="J206" i="85"/>
  <c r="I206" i="85"/>
  <c r="AM205" i="85"/>
  <c r="AL205" i="85"/>
  <c r="AK205" i="85"/>
  <c r="AJ205" i="85"/>
  <c r="AI205" i="85"/>
  <c r="AH205" i="85"/>
  <c r="AG205" i="85"/>
  <c r="AF205" i="85"/>
  <c r="AE205" i="85"/>
  <c r="AD205" i="85"/>
  <c r="AC205" i="85"/>
  <c r="AB205" i="85"/>
  <c r="AA205" i="85"/>
  <c r="Z205" i="85"/>
  <c r="Y205" i="85"/>
  <c r="X205" i="85"/>
  <c r="W205" i="85"/>
  <c r="V205" i="85"/>
  <c r="U205" i="85"/>
  <c r="T205" i="85"/>
  <c r="S205" i="85"/>
  <c r="R205" i="85"/>
  <c r="Q205" i="85"/>
  <c r="P205" i="85"/>
  <c r="O205" i="85"/>
  <c r="N205" i="85"/>
  <c r="M205" i="85"/>
  <c r="L205" i="85"/>
  <c r="K205" i="85"/>
  <c r="J205" i="85"/>
  <c r="I205" i="85"/>
  <c r="AM203" i="85"/>
  <c r="AL203" i="85"/>
  <c r="AK203" i="85"/>
  <c r="AJ203" i="85"/>
  <c r="AI203" i="85"/>
  <c r="AH203" i="85"/>
  <c r="AG203" i="85"/>
  <c r="AF203" i="85"/>
  <c r="AE203" i="85"/>
  <c r="AD203" i="85"/>
  <c r="AC203" i="85"/>
  <c r="AB203" i="85"/>
  <c r="AA203" i="85"/>
  <c r="Z203" i="85"/>
  <c r="Y203" i="85"/>
  <c r="X203" i="85"/>
  <c r="W203" i="85"/>
  <c r="V203" i="85"/>
  <c r="U203" i="85"/>
  <c r="T203" i="85"/>
  <c r="S203" i="85"/>
  <c r="R203" i="85"/>
  <c r="Q203" i="85"/>
  <c r="P203" i="85"/>
  <c r="O203" i="85"/>
  <c r="N203" i="85"/>
  <c r="M203" i="85"/>
  <c r="L203" i="85"/>
  <c r="K203" i="85"/>
  <c r="J203" i="85"/>
  <c r="I203" i="85"/>
  <c r="AM202" i="85"/>
  <c r="AL202" i="85"/>
  <c r="AK202" i="85"/>
  <c r="AJ202" i="85"/>
  <c r="AI202" i="85"/>
  <c r="AH202" i="85"/>
  <c r="AG202" i="85"/>
  <c r="AF202" i="85"/>
  <c r="AE202" i="85"/>
  <c r="AD202" i="85"/>
  <c r="AC202" i="85"/>
  <c r="AB202" i="85"/>
  <c r="AA202" i="85"/>
  <c r="Z202" i="85"/>
  <c r="Y202" i="85"/>
  <c r="X202" i="85"/>
  <c r="W202" i="85"/>
  <c r="V202" i="85"/>
  <c r="U202" i="85"/>
  <c r="T202" i="85"/>
  <c r="S202" i="85"/>
  <c r="R202" i="85"/>
  <c r="Q202" i="85"/>
  <c r="P202" i="85"/>
  <c r="O202" i="85"/>
  <c r="N202" i="85"/>
  <c r="M202" i="85"/>
  <c r="L202" i="85"/>
  <c r="K202" i="85"/>
  <c r="J202" i="85"/>
  <c r="I202" i="85"/>
  <c r="AM200" i="85"/>
  <c r="AL200" i="85"/>
  <c r="AK200" i="85"/>
  <c r="AJ200" i="85"/>
  <c r="AI200" i="85"/>
  <c r="AH200" i="85"/>
  <c r="AG200" i="85"/>
  <c r="AF200" i="85"/>
  <c r="AE200" i="85"/>
  <c r="AD200" i="85"/>
  <c r="AC200" i="85"/>
  <c r="AB200" i="85"/>
  <c r="AA200" i="85"/>
  <c r="Z200" i="85"/>
  <c r="Y200" i="85"/>
  <c r="X200" i="85"/>
  <c r="W200" i="85"/>
  <c r="V200" i="85"/>
  <c r="U200" i="85"/>
  <c r="T200" i="85"/>
  <c r="S200" i="85"/>
  <c r="R200" i="85"/>
  <c r="Q200" i="85"/>
  <c r="P200" i="85"/>
  <c r="O200" i="85"/>
  <c r="N200" i="85"/>
  <c r="M200" i="85"/>
  <c r="L200" i="85"/>
  <c r="K200" i="85"/>
  <c r="J200" i="85"/>
  <c r="I200" i="85"/>
  <c r="AM199" i="85"/>
  <c r="AL199" i="85"/>
  <c r="AK199" i="85"/>
  <c r="AJ199" i="85"/>
  <c r="AI199" i="85"/>
  <c r="AH199" i="85"/>
  <c r="AG199" i="85"/>
  <c r="AF199" i="85"/>
  <c r="AE199" i="85"/>
  <c r="AD199" i="85"/>
  <c r="AC199" i="85"/>
  <c r="AB199" i="85"/>
  <c r="AA199" i="85"/>
  <c r="Z199" i="85"/>
  <c r="Y199" i="85"/>
  <c r="X199" i="85"/>
  <c r="W199" i="85"/>
  <c r="V199" i="85"/>
  <c r="U199" i="85"/>
  <c r="T199" i="85"/>
  <c r="S199" i="85"/>
  <c r="R199" i="85"/>
  <c r="Q199" i="85"/>
  <c r="P199" i="85"/>
  <c r="O199" i="85"/>
  <c r="N199" i="85"/>
  <c r="M199" i="85"/>
  <c r="L199" i="85"/>
  <c r="K199" i="85"/>
  <c r="J199" i="85"/>
  <c r="I199" i="85"/>
  <c r="AN198" i="85" s="1"/>
  <c r="AV199" i="85" s="1"/>
  <c r="AM197" i="85"/>
  <c r="AL197" i="85"/>
  <c r="AK197" i="85"/>
  <c r="AJ197" i="85"/>
  <c r="AI197" i="85"/>
  <c r="AH197" i="85"/>
  <c r="AG197" i="85"/>
  <c r="AF197" i="85"/>
  <c r="AE197" i="85"/>
  <c r="AD197" i="85"/>
  <c r="AC197" i="85"/>
  <c r="AB197" i="85"/>
  <c r="AA197" i="85"/>
  <c r="Z197" i="85"/>
  <c r="Y197" i="85"/>
  <c r="X197" i="85"/>
  <c r="W197" i="85"/>
  <c r="V197" i="85"/>
  <c r="U197" i="85"/>
  <c r="T197" i="85"/>
  <c r="S197" i="85"/>
  <c r="R197" i="85"/>
  <c r="Q197" i="85"/>
  <c r="P197" i="85"/>
  <c r="O197" i="85"/>
  <c r="N197" i="85"/>
  <c r="M197" i="85"/>
  <c r="L197" i="85"/>
  <c r="K197" i="85"/>
  <c r="J197" i="85"/>
  <c r="I197" i="85"/>
  <c r="AM196" i="85"/>
  <c r="AL196" i="85"/>
  <c r="AK196" i="85"/>
  <c r="AJ196" i="85"/>
  <c r="AI196" i="85"/>
  <c r="AH196" i="85"/>
  <c r="AG196" i="85"/>
  <c r="AF196" i="85"/>
  <c r="AE196" i="85"/>
  <c r="AD196" i="85"/>
  <c r="AC196" i="85"/>
  <c r="AB196" i="85"/>
  <c r="AA196" i="85"/>
  <c r="Z196" i="85"/>
  <c r="Y196" i="85"/>
  <c r="X196" i="85"/>
  <c r="W196" i="85"/>
  <c r="V196" i="85"/>
  <c r="U196" i="85"/>
  <c r="T196" i="85"/>
  <c r="S196" i="85"/>
  <c r="R196" i="85"/>
  <c r="Q196" i="85"/>
  <c r="P196" i="85"/>
  <c r="O196" i="85"/>
  <c r="N196" i="85"/>
  <c r="M196" i="85"/>
  <c r="L196" i="85"/>
  <c r="K196" i="85"/>
  <c r="J196" i="85"/>
  <c r="I196" i="85"/>
  <c r="AM194" i="85"/>
  <c r="AL194" i="85"/>
  <c r="AK194" i="85"/>
  <c r="AJ194" i="85"/>
  <c r="AI194" i="85"/>
  <c r="AH194" i="85"/>
  <c r="AG194" i="85"/>
  <c r="AF194" i="85"/>
  <c r="AE194" i="85"/>
  <c r="AD194" i="85"/>
  <c r="AC194" i="85"/>
  <c r="AB194" i="85"/>
  <c r="AA194" i="85"/>
  <c r="Z194" i="85"/>
  <c r="Y194" i="85"/>
  <c r="X194" i="85"/>
  <c r="W194" i="85"/>
  <c r="V194" i="85"/>
  <c r="U194" i="85"/>
  <c r="T194" i="85"/>
  <c r="S194" i="85"/>
  <c r="R194" i="85"/>
  <c r="Q194" i="85"/>
  <c r="P194" i="85"/>
  <c r="O194" i="85"/>
  <c r="N194" i="85"/>
  <c r="M194" i="85"/>
  <c r="L194" i="85"/>
  <c r="K194" i="85"/>
  <c r="J194" i="85"/>
  <c r="I194" i="85"/>
  <c r="AM193" i="85"/>
  <c r="AL193" i="85"/>
  <c r="AK193" i="85"/>
  <c r="AJ193" i="85"/>
  <c r="AI193" i="85"/>
  <c r="AH193" i="85"/>
  <c r="AG193" i="85"/>
  <c r="AF193" i="85"/>
  <c r="AE193" i="85"/>
  <c r="AD193" i="85"/>
  <c r="AC193" i="85"/>
  <c r="AB193" i="85"/>
  <c r="AA193" i="85"/>
  <c r="Z193" i="85"/>
  <c r="Y193" i="85"/>
  <c r="X193" i="85"/>
  <c r="W193" i="85"/>
  <c r="V193" i="85"/>
  <c r="U193" i="85"/>
  <c r="T193" i="85"/>
  <c r="S193" i="85"/>
  <c r="R193" i="85"/>
  <c r="Q193" i="85"/>
  <c r="P193" i="85"/>
  <c r="O193" i="85"/>
  <c r="N193" i="85"/>
  <c r="M193" i="85"/>
  <c r="L193" i="85"/>
  <c r="K193" i="85"/>
  <c r="J193" i="85"/>
  <c r="I193" i="85"/>
  <c r="AM191" i="85"/>
  <c r="AL191" i="85"/>
  <c r="AK191" i="85"/>
  <c r="AJ191" i="85"/>
  <c r="AI191" i="85"/>
  <c r="AH191" i="85"/>
  <c r="AG191" i="85"/>
  <c r="AF191" i="85"/>
  <c r="AE191" i="85"/>
  <c r="AD191" i="85"/>
  <c r="AC191" i="85"/>
  <c r="AB191" i="85"/>
  <c r="AA191" i="85"/>
  <c r="Z191" i="85"/>
  <c r="Y191" i="85"/>
  <c r="X191" i="85"/>
  <c r="W191" i="85"/>
  <c r="V191" i="85"/>
  <c r="U191" i="85"/>
  <c r="T191" i="85"/>
  <c r="S191" i="85"/>
  <c r="R191" i="85"/>
  <c r="Q191" i="85"/>
  <c r="P191" i="85"/>
  <c r="O191" i="85"/>
  <c r="N191" i="85"/>
  <c r="M191" i="85"/>
  <c r="L191" i="85"/>
  <c r="K191" i="85"/>
  <c r="J191" i="85"/>
  <c r="I191" i="85"/>
  <c r="AM190" i="85"/>
  <c r="AL190" i="85"/>
  <c r="AK190" i="85"/>
  <c r="AJ190" i="85"/>
  <c r="AI190" i="85"/>
  <c r="AH190" i="85"/>
  <c r="AG190" i="85"/>
  <c r="AF190" i="85"/>
  <c r="AE190" i="85"/>
  <c r="AD190" i="85"/>
  <c r="AC190" i="85"/>
  <c r="AB190" i="85"/>
  <c r="AA190" i="85"/>
  <c r="Z190" i="85"/>
  <c r="Y190" i="85"/>
  <c r="X190" i="85"/>
  <c r="W190" i="85"/>
  <c r="V190" i="85"/>
  <c r="U190" i="85"/>
  <c r="T190" i="85"/>
  <c r="S190" i="85"/>
  <c r="R190" i="85"/>
  <c r="Q190" i="85"/>
  <c r="P190" i="85"/>
  <c r="O190" i="85"/>
  <c r="N190" i="85"/>
  <c r="M190" i="85"/>
  <c r="L190" i="85"/>
  <c r="K190" i="85"/>
  <c r="J190" i="85"/>
  <c r="I190" i="85"/>
  <c r="AM188" i="85"/>
  <c r="AL188" i="85"/>
  <c r="AK188" i="85"/>
  <c r="AJ188" i="85"/>
  <c r="AI188" i="85"/>
  <c r="AH188" i="85"/>
  <c r="AG188" i="85"/>
  <c r="AF188" i="85"/>
  <c r="AE188" i="85"/>
  <c r="AD188" i="85"/>
  <c r="AC188" i="85"/>
  <c r="AB188" i="85"/>
  <c r="AA188" i="85"/>
  <c r="Z188" i="85"/>
  <c r="Y188" i="85"/>
  <c r="X188" i="85"/>
  <c r="W188" i="85"/>
  <c r="V188" i="85"/>
  <c r="U188" i="85"/>
  <c r="T188" i="85"/>
  <c r="S188" i="85"/>
  <c r="R188" i="85"/>
  <c r="Q188" i="85"/>
  <c r="P188" i="85"/>
  <c r="O188" i="85"/>
  <c r="N188" i="85"/>
  <c r="M188" i="85"/>
  <c r="L188" i="85"/>
  <c r="K188" i="85"/>
  <c r="J188" i="85"/>
  <c r="I188" i="85"/>
  <c r="AM187" i="85"/>
  <c r="AL187" i="85"/>
  <c r="AK187" i="85"/>
  <c r="AJ187" i="85"/>
  <c r="AI187" i="85"/>
  <c r="AH187" i="85"/>
  <c r="AG187" i="85"/>
  <c r="AF187" i="85"/>
  <c r="AE187" i="85"/>
  <c r="AD187" i="85"/>
  <c r="AC187" i="85"/>
  <c r="AB187" i="85"/>
  <c r="AA187" i="85"/>
  <c r="Z187" i="85"/>
  <c r="Y187" i="85"/>
  <c r="X187" i="85"/>
  <c r="W187" i="85"/>
  <c r="V187" i="85"/>
  <c r="U187" i="85"/>
  <c r="T187" i="85"/>
  <c r="S187" i="85"/>
  <c r="R187" i="85"/>
  <c r="Q187" i="85"/>
  <c r="P187" i="85"/>
  <c r="O187" i="85"/>
  <c r="N187" i="85"/>
  <c r="M187" i="85"/>
  <c r="L187" i="85"/>
  <c r="K187" i="85"/>
  <c r="J187" i="85"/>
  <c r="I187" i="85"/>
  <c r="AM185" i="85"/>
  <c r="AL185" i="85"/>
  <c r="AK185" i="85"/>
  <c r="AJ185" i="85"/>
  <c r="AI185" i="85"/>
  <c r="AH185" i="85"/>
  <c r="AG185" i="85"/>
  <c r="AF185" i="85"/>
  <c r="AE185" i="85"/>
  <c r="AD185" i="85"/>
  <c r="AC185" i="85"/>
  <c r="AB185" i="85"/>
  <c r="AA185" i="85"/>
  <c r="Z185" i="85"/>
  <c r="Y185" i="85"/>
  <c r="X185" i="85"/>
  <c r="W185" i="85"/>
  <c r="V185" i="85"/>
  <c r="U185" i="85"/>
  <c r="T185" i="85"/>
  <c r="S185" i="85"/>
  <c r="R185" i="85"/>
  <c r="Q185" i="85"/>
  <c r="P185" i="85"/>
  <c r="O185" i="85"/>
  <c r="N185" i="85"/>
  <c r="M185" i="85"/>
  <c r="L185" i="85"/>
  <c r="K185" i="85"/>
  <c r="J185" i="85"/>
  <c r="I185" i="85"/>
  <c r="AM184" i="85"/>
  <c r="AL184" i="85"/>
  <c r="AK184" i="85"/>
  <c r="AJ184" i="85"/>
  <c r="AI184" i="85"/>
  <c r="AH184" i="85"/>
  <c r="AG184" i="85"/>
  <c r="AF184" i="85"/>
  <c r="AE184" i="85"/>
  <c r="AD184" i="85"/>
  <c r="AC184" i="85"/>
  <c r="AB184" i="85"/>
  <c r="AA184" i="85"/>
  <c r="Z184" i="85"/>
  <c r="Y184" i="85"/>
  <c r="X184" i="85"/>
  <c r="W184" i="85"/>
  <c r="V184" i="85"/>
  <c r="U184" i="85"/>
  <c r="T184" i="85"/>
  <c r="S184" i="85"/>
  <c r="R184" i="85"/>
  <c r="Q184" i="85"/>
  <c r="P184" i="85"/>
  <c r="O184" i="85"/>
  <c r="N184" i="85"/>
  <c r="M184" i="85"/>
  <c r="L184" i="85"/>
  <c r="K184" i="85"/>
  <c r="J184" i="85"/>
  <c r="I184" i="85"/>
  <c r="AM182" i="85"/>
  <c r="AL182" i="85"/>
  <c r="AK182" i="85"/>
  <c r="AJ182" i="85"/>
  <c r="AI182" i="85"/>
  <c r="AH182" i="85"/>
  <c r="AG182" i="85"/>
  <c r="AF182" i="85"/>
  <c r="AE182" i="85"/>
  <c r="AD182" i="85"/>
  <c r="AC182" i="85"/>
  <c r="AB182" i="85"/>
  <c r="AA182" i="85"/>
  <c r="Z182" i="85"/>
  <c r="Y182" i="85"/>
  <c r="X182" i="85"/>
  <c r="W182" i="85"/>
  <c r="V182" i="85"/>
  <c r="U182" i="85"/>
  <c r="T182" i="85"/>
  <c r="S182" i="85"/>
  <c r="R182" i="85"/>
  <c r="Q182" i="85"/>
  <c r="P182" i="85"/>
  <c r="O182" i="85"/>
  <c r="N182" i="85"/>
  <c r="M182" i="85"/>
  <c r="L182" i="85"/>
  <c r="K182" i="85"/>
  <c r="J182" i="85"/>
  <c r="I182" i="85"/>
  <c r="AM181" i="85"/>
  <c r="AL181" i="85"/>
  <c r="AK181" i="85"/>
  <c r="AJ181" i="85"/>
  <c r="AI181" i="85"/>
  <c r="AH181" i="85"/>
  <c r="AG181" i="85"/>
  <c r="AF181" i="85"/>
  <c r="AE181" i="85"/>
  <c r="AD181" i="85"/>
  <c r="AC181" i="85"/>
  <c r="AB181" i="85"/>
  <c r="AA181" i="85"/>
  <c r="Z181" i="85"/>
  <c r="Y181" i="85"/>
  <c r="X181" i="85"/>
  <c r="W181" i="85"/>
  <c r="V181" i="85"/>
  <c r="U181" i="85"/>
  <c r="T181" i="85"/>
  <c r="S181" i="85"/>
  <c r="R181" i="85"/>
  <c r="Q181" i="85"/>
  <c r="P181" i="85"/>
  <c r="O181" i="85"/>
  <c r="N181" i="85"/>
  <c r="M181" i="85"/>
  <c r="L181" i="85"/>
  <c r="K181" i="85"/>
  <c r="J181" i="85"/>
  <c r="I181" i="85"/>
  <c r="AM179" i="85"/>
  <c r="AL179" i="85"/>
  <c r="AK179" i="85"/>
  <c r="AJ179" i="85"/>
  <c r="AI179" i="85"/>
  <c r="AH179" i="85"/>
  <c r="AG179" i="85"/>
  <c r="AF179" i="85"/>
  <c r="AE179" i="85"/>
  <c r="AD179" i="85"/>
  <c r="AC179" i="85"/>
  <c r="AB179" i="85"/>
  <c r="AA179" i="85"/>
  <c r="Z179" i="85"/>
  <c r="Y179" i="85"/>
  <c r="X179" i="85"/>
  <c r="W179" i="85"/>
  <c r="V179" i="85"/>
  <c r="U179" i="85"/>
  <c r="T179" i="85"/>
  <c r="S179" i="85"/>
  <c r="R179" i="85"/>
  <c r="Q179" i="85"/>
  <c r="P179" i="85"/>
  <c r="O179" i="85"/>
  <c r="N179" i="85"/>
  <c r="M179" i="85"/>
  <c r="L179" i="85"/>
  <c r="K179" i="85"/>
  <c r="J179" i="85"/>
  <c r="I179" i="85"/>
  <c r="AM178" i="85"/>
  <c r="AL178" i="85"/>
  <c r="AK178" i="85"/>
  <c r="AJ178" i="85"/>
  <c r="AI178" i="85"/>
  <c r="AH178" i="85"/>
  <c r="AG178" i="85"/>
  <c r="AF178" i="85"/>
  <c r="AE178" i="85"/>
  <c r="AD178" i="85"/>
  <c r="AC178" i="85"/>
  <c r="AB178" i="85"/>
  <c r="AA178" i="85"/>
  <c r="Z178" i="85"/>
  <c r="Y178" i="85"/>
  <c r="X178" i="85"/>
  <c r="W178" i="85"/>
  <c r="V178" i="85"/>
  <c r="U178" i="85"/>
  <c r="T178" i="85"/>
  <c r="S178" i="85"/>
  <c r="R178" i="85"/>
  <c r="Q178" i="85"/>
  <c r="P178" i="85"/>
  <c r="O178" i="85"/>
  <c r="N178" i="85"/>
  <c r="M178" i="85"/>
  <c r="L178" i="85"/>
  <c r="K178" i="85"/>
  <c r="J178" i="85"/>
  <c r="I178" i="85"/>
  <c r="AM176" i="85"/>
  <c r="AL176" i="85"/>
  <c r="AK176" i="85"/>
  <c r="AJ176" i="85"/>
  <c r="AI176" i="85"/>
  <c r="AH176" i="85"/>
  <c r="AG176" i="85"/>
  <c r="AF176" i="85"/>
  <c r="AE176" i="85"/>
  <c r="AD176" i="85"/>
  <c r="AC176" i="85"/>
  <c r="AB176" i="85"/>
  <c r="AA176" i="85"/>
  <c r="Z176" i="85"/>
  <c r="Y176" i="85"/>
  <c r="X176" i="85"/>
  <c r="W176" i="85"/>
  <c r="V176" i="85"/>
  <c r="U176" i="85"/>
  <c r="T176" i="85"/>
  <c r="S176" i="85"/>
  <c r="R176" i="85"/>
  <c r="Q176" i="85"/>
  <c r="P176" i="85"/>
  <c r="O176" i="85"/>
  <c r="N176" i="85"/>
  <c r="M176" i="85"/>
  <c r="L176" i="85"/>
  <c r="K176" i="85"/>
  <c r="J176" i="85"/>
  <c r="I176" i="85"/>
  <c r="AM175" i="85"/>
  <c r="AL175" i="85"/>
  <c r="AK175" i="85"/>
  <c r="AJ175" i="85"/>
  <c r="AI175" i="85"/>
  <c r="AH175" i="85"/>
  <c r="AG175" i="85"/>
  <c r="AF175" i="85"/>
  <c r="AE175" i="85"/>
  <c r="AD175" i="85"/>
  <c r="AC175" i="85"/>
  <c r="AB175" i="85"/>
  <c r="AA175" i="85"/>
  <c r="Z175" i="85"/>
  <c r="Y175" i="85"/>
  <c r="X175" i="85"/>
  <c r="W175" i="85"/>
  <c r="V175" i="85"/>
  <c r="U175" i="85"/>
  <c r="T175" i="85"/>
  <c r="S175" i="85"/>
  <c r="R175" i="85"/>
  <c r="Q175" i="85"/>
  <c r="P175" i="85"/>
  <c r="O175" i="85"/>
  <c r="N175" i="85"/>
  <c r="M175" i="85"/>
  <c r="L175" i="85"/>
  <c r="K175" i="85"/>
  <c r="J175" i="85"/>
  <c r="I175" i="85"/>
  <c r="AM173" i="85"/>
  <c r="AL173" i="85"/>
  <c r="AK173" i="85"/>
  <c r="AJ173" i="85"/>
  <c r="AI173" i="85"/>
  <c r="AH173" i="85"/>
  <c r="AG173" i="85"/>
  <c r="AF173" i="85"/>
  <c r="AE173" i="85"/>
  <c r="AD173" i="85"/>
  <c r="AC173" i="85"/>
  <c r="AB173" i="85"/>
  <c r="AA173" i="85"/>
  <c r="Z173" i="85"/>
  <c r="Y173" i="85"/>
  <c r="X173" i="85"/>
  <c r="W173" i="85"/>
  <c r="V173" i="85"/>
  <c r="U173" i="85"/>
  <c r="T173" i="85"/>
  <c r="S173" i="85"/>
  <c r="R173" i="85"/>
  <c r="Q173" i="85"/>
  <c r="P173" i="85"/>
  <c r="O173" i="85"/>
  <c r="N173" i="85"/>
  <c r="M173" i="85"/>
  <c r="L173" i="85"/>
  <c r="K173" i="85"/>
  <c r="J173" i="85"/>
  <c r="I173" i="85"/>
  <c r="AM172" i="85"/>
  <c r="AL172" i="85"/>
  <c r="AK172" i="85"/>
  <c r="AJ172" i="85"/>
  <c r="AI172" i="85"/>
  <c r="AH172" i="85"/>
  <c r="AG172" i="85"/>
  <c r="AF172" i="85"/>
  <c r="AE172" i="85"/>
  <c r="AD172" i="85"/>
  <c r="AC172" i="85"/>
  <c r="AB172" i="85"/>
  <c r="AA172" i="85"/>
  <c r="Z172" i="85"/>
  <c r="Y172" i="85"/>
  <c r="X172" i="85"/>
  <c r="W172" i="85"/>
  <c r="V172" i="85"/>
  <c r="U172" i="85"/>
  <c r="T172" i="85"/>
  <c r="S172" i="85"/>
  <c r="R172" i="85"/>
  <c r="Q172" i="85"/>
  <c r="P172" i="85"/>
  <c r="O172" i="85"/>
  <c r="N172" i="85"/>
  <c r="M172" i="85"/>
  <c r="L172" i="85"/>
  <c r="K172" i="85"/>
  <c r="J172" i="85"/>
  <c r="I172" i="85"/>
  <c r="AM170" i="85"/>
  <c r="AL170" i="85"/>
  <c r="AK170" i="85"/>
  <c r="AJ170" i="85"/>
  <c r="AI170" i="85"/>
  <c r="AH170" i="85"/>
  <c r="AG170" i="85"/>
  <c r="AF170" i="85"/>
  <c r="AE170" i="85"/>
  <c r="AD170" i="85"/>
  <c r="AC170" i="85"/>
  <c r="AB170" i="85"/>
  <c r="AA170" i="85"/>
  <c r="Z170" i="85"/>
  <c r="Y170" i="85"/>
  <c r="X170" i="85"/>
  <c r="W170" i="85"/>
  <c r="V170" i="85"/>
  <c r="U170" i="85"/>
  <c r="T170" i="85"/>
  <c r="S170" i="85"/>
  <c r="R170" i="85"/>
  <c r="Q170" i="85"/>
  <c r="P170" i="85"/>
  <c r="O170" i="85"/>
  <c r="N170" i="85"/>
  <c r="M170" i="85"/>
  <c r="L170" i="85"/>
  <c r="K170" i="85"/>
  <c r="J170" i="85"/>
  <c r="I170" i="85"/>
  <c r="AM169" i="85"/>
  <c r="AL169" i="85"/>
  <c r="AK169" i="85"/>
  <c r="AJ169" i="85"/>
  <c r="AI169" i="85"/>
  <c r="AH169" i="85"/>
  <c r="AG169" i="85"/>
  <c r="AF169" i="85"/>
  <c r="AE169" i="85"/>
  <c r="AD169" i="85"/>
  <c r="AC169" i="85"/>
  <c r="AB169" i="85"/>
  <c r="AA169" i="85"/>
  <c r="Z169" i="85"/>
  <c r="Y169" i="85"/>
  <c r="X169" i="85"/>
  <c r="W169" i="85"/>
  <c r="V169" i="85"/>
  <c r="U169" i="85"/>
  <c r="T169" i="85"/>
  <c r="S169" i="85"/>
  <c r="R169" i="85"/>
  <c r="Q169" i="85"/>
  <c r="P169" i="85"/>
  <c r="O169" i="85"/>
  <c r="N169" i="85"/>
  <c r="M169" i="85"/>
  <c r="L169" i="85"/>
  <c r="K169" i="85"/>
  <c r="J169" i="85"/>
  <c r="I169" i="85"/>
  <c r="AM167" i="85"/>
  <c r="AL167" i="85"/>
  <c r="AK167" i="85"/>
  <c r="AJ167" i="85"/>
  <c r="AI167" i="85"/>
  <c r="AH167" i="85"/>
  <c r="AG167" i="85"/>
  <c r="AF167" i="85"/>
  <c r="AE167" i="85"/>
  <c r="AD167" i="85"/>
  <c r="AC167" i="85"/>
  <c r="AB167" i="85"/>
  <c r="AA167" i="85"/>
  <c r="Z167" i="85"/>
  <c r="Y167" i="85"/>
  <c r="X167" i="85"/>
  <c r="W167" i="85"/>
  <c r="V167" i="85"/>
  <c r="U167" i="85"/>
  <c r="T167" i="85"/>
  <c r="S167" i="85"/>
  <c r="R167" i="85"/>
  <c r="Q167" i="85"/>
  <c r="P167" i="85"/>
  <c r="O167" i="85"/>
  <c r="N167" i="85"/>
  <c r="M167" i="85"/>
  <c r="L167" i="85"/>
  <c r="K167" i="85"/>
  <c r="J167" i="85"/>
  <c r="I167" i="85"/>
  <c r="AM166" i="85"/>
  <c r="AL166" i="85"/>
  <c r="AK166" i="85"/>
  <c r="AJ166" i="85"/>
  <c r="AI166" i="85"/>
  <c r="AH166" i="85"/>
  <c r="AG166" i="85"/>
  <c r="AF166" i="85"/>
  <c r="AE166" i="85"/>
  <c r="AD166" i="85"/>
  <c r="AC166" i="85"/>
  <c r="AB166" i="85"/>
  <c r="AA166" i="85"/>
  <c r="Z166" i="85"/>
  <c r="Y166" i="85"/>
  <c r="X166" i="85"/>
  <c r="W166" i="85"/>
  <c r="V166" i="85"/>
  <c r="U166" i="85"/>
  <c r="T166" i="85"/>
  <c r="S166" i="85"/>
  <c r="R166" i="85"/>
  <c r="Q166" i="85"/>
  <c r="P166" i="85"/>
  <c r="O166" i="85"/>
  <c r="N166" i="85"/>
  <c r="M166" i="85"/>
  <c r="L166" i="85"/>
  <c r="K166" i="85"/>
  <c r="J166" i="85"/>
  <c r="I166" i="85"/>
  <c r="AM164" i="85"/>
  <c r="AL164" i="85"/>
  <c r="AK164" i="85"/>
  <c r="AJ164" i="85"/>
  <c r="AI164" i="85"/>
  <c r="AH164" i="85"/>
  <c r="AG164" i="85"/>
  <c r="AF164" i="85"/>
  <c r="AE164" i="85"/>
  <c r="AD164" i="85"/>
  <c r="AC164" i="85"/>
  <c r="AB164" i="85"/>
  <c r="AA164" i="85"/>
  <c r="Z164" i="85"/>
  <c r="Y164" i="85"/>
  <c r="X164" i="85"/>
  <c r="W164" i="85"/>
  <c r="V164" i="85"/>
  <c r="U164" i="85"/>
  <c r="T164" i="85"/>
  <c r="S164" i="85"/>
  <c r="R164" i="85"/>
  <c r="Q164" i="85"/>
  <c r="P164" i="85"/>
  <c r="O164" i="85"/>
  <c r="N164" i="85"/>
  <c r="M164" i="85"/>
  <c r="L164" i="85"/>
  <c r="K164" i="85"/>
  <c r="J164" i="85"/>
  <c r="I164" i="85"/>
  <c r="AM163" i="85"/>
  <c r="AL163" i="85"/>
  <c r="AK163" i="85"/>
  <c r="AJ163" i="85"/>
  <c r="AI163" i="85"/>
  <c r="AH163" i="85"/>
  <c r="AG163" i="85"/>
  <c r="AF163" i="85"/>
  <c r="AE163" i="85"/>
  <c r="AD163" i="85"/>
  <c r="AC163" i="85"/>
  <c r="AB163" i="85"/>
  <c r="AA163" i="85"/>
  <c r="Z163" i="85"/>
  <c r="Y163" i="85"/>
  <c r="X163" i="85"/>
  <c r="W163" i="85"/>
  <c r="V163" i="85"/>
  <c r="U163" i="85"/>
  <c r="T163" i="85"/>
  <c r="S163" i="85"/>
  <c r="R163" i="85"/>
  <c r="Q163" i="85"/>
  <c r="P163" i="85"/>
  <c r="O163" i="85"/>
  <c r="N163" i="85"/>
  <c r="M163" i="85"/>
  <c r="L163" i="85"/>
  <c r="K163" i="85"/>
  <c r="J163" i="85"/>
  <c r="I163" i="85"/>
  <c r="AN162" i="85" s="1"/>
  <c r="AM161" i="85"/>
  <c r="AL161" i="85"/>
  <c r="AK161" i="85"/>
  <c r="AJ161" i="85"/>
  <c r="AI161" i="85"/>
  <c r="AH161" i="85"/>
  <c r="AG161" i="85"/>
  <c r="AF161" i="85"/>
  <c r="AE161" i="85"/>
  <c r="AD161" i="85"/>
  <c r="AC161" i="85"/>
  <c r="AB161" i="85"/>
  <c r="AA161" i="85"/>
  <c r="Z161" i="85"/>
  <c r="Y161" i="85"/>
  <c r="X161" i="85"/>
  <c r="W161" i="85"/>
  <c r="V161" i="85"/>
  <c r="U161" i="85"/>
  <c r="T161" i="85"/>
  <c r="S161" i="85"/>
  <c r="R161" i="85"/>
  <c r="Q161" i="85"/>
  <c r="P161" i="85"/>
  <c r="O161" i="85"/>
  <c r="N161" i="85"/>
  <c r="M161" i="85"/>
  <c r="L161" i="85"/>
  <c r="K161" i="85"/>
  <c r="J161" i="85"/>
  <c r="I161" i="85"/>
  <c r="AM160" i="85"/>
  <c r="AL160" i="85"/>
  <c r="AK160" i="85"/>
  <c r="AJ160" i="85"/>
  <c r="AI160" i="85"/>
  <c r="AH160" i="85"/>
  <c r="AG160" i="85"/>
  <c r="AF160" i="85"/>
  <c r="AE160" i="85"/>
  <c r="AD160" i="85"/>
  <c r="AC160" i="85"/>
  <c r="AB160" i="85"/>
  <c r="AA160" i="85"/>
  <c r="Z160" i="85"/>
  <c r="Y160" i="85"/>
  <c r="X160" i="85"/>
  <c r="W160" i="85"/>
  <c r="V160" i="85"/>
  <c r="U160" i="85"/>
  <c r="T160" i="85"/>
  <c r="S160" i="85"/>
  <c r="R160" i="85"/>
  <c r="Q160" i="85"/>
  <c r="P160" i="85"/>
  <c r="O160" i="85"/>
  <c r="N160" i="85"/>
  <c r="M160" i="85"/>
  <c r="L160" i="85"/>
  <c r="K160" i="85"/>
  <c r="J160" i="85"/>
  <c r="I160" i="85"/>
  <c r="AM158" i="85"/>
  <c r="AL158" i="85"/>
  <c r="AK158" i="85"/>
  <c r="AJ158" i="85"/>
  <c r="AI158" i="85"/>
  <c r="AH158" i="85"/>
  <c r="AG158" i="85"/>
  <c r="AF158" i="85"/>
  <c r="AE158" i="85"/>
  <c r="AD158" i="85"/>
  <c r="AC158" i="85"/>
  <c r="AB158" i="85"/>
  <c r="AA158" i="85"/>
  <c r="Z158" i="85"/>
  <c r="Y158" i="85"/>
  <c r="X158" i="85"/>
  <c r="W158" i="85"/>
  <c r="V158" i="85"/>
  <c r="U158" i="85"/>
  <c r="T158" i="85"/>
  <c r="S158" i="85"/>
  <c r="R158" i="85"/>
  <c r="Q158" i="85"/>
  <c r="P158" i="85"/>
  <c r="O158" i="85"/>
  <c r="N158" i="85"/>
  <c r="M158" i="85"/>
  <c r="L158" i="85"/>
  <c r="K158" i="85"/>
  <c r="J158" i="85"/>
  <c r="I158" i="85"/>
  <c r="AM157" i="85"/>
  <c r="AL157" i="85"/>
  <c r="AK157" i="85"/>
  <c r="AJ157" i="85"/>
  <c r="AI157" i="85"/>
  <c r="AH157" i="85"/>
  <c r="AG157" i="85"/>
  <c r="AF157" i="85"/>
  <c r="AE157" i="85"/>
  <c r="AD157" i="85"/>
  <c r="AC157" i="85"/>
  <c r="AB157" i="85"/>
  <c r="AA157" i="85"/>
  <c r="Z157" i="85"/>
  <c r="Y157" i="85"/>
  <c r="X157" i="85"/>
  <c r="W157" i="85"/>
  <c r="V157" i="85"/>
  <c r="U157" i="85"/>
  <c r="T157" i="85"/>
  <c r="S157" i="85"/>
  <c r="R157" i="85"/>
  <c r="Q157" i="85"/>
  <c r="P157" i="85"/>
  <c r="O157" i="85"/>
  <c r="N157" i="85"/>
  <c r="M157" i="85"/>
  <c r="L157" i="85"/>
  <c r="K157" i="85"/>
  <c r="J157" i="85"/>
  <c r="I157" i="85"/>
  <c r="AM155" i="85"/>
  <c r="AL155" i="85"/>
  <c r="AK155" i="85"/>
  <c r="AJ155" i="85"/>
  <c r="AI155" i="85"/>
  <c r="AH155" i="85"/>
  <c r="AG155" i="85"/>
  <c r="AF155" i="85"/>
  <c r="AE155" i="85"/>
  <c r="AD155" i="85"/>
  <c r="AC155" i="85"/>
  <c r="AB155" i="85"/>
  <c r="AA155" i="85"/>
  <c r="Z155" i="85"/>
  <c r="Y155" i="85"/>
  <c r="X155" i="85"/>
  <c r="W155" i="85"/>
  <c r="V155" i="85"/>
  <c r="U155" i="85"/>
  <c r="T155" i="85"/>
  <c r="S155" i="85"/>
  <c r="R155" i="85"/>
  <c r="Q155" i="85"/>
  <c r="P155" i="85"/>
  <c r="O155" i="85"/>
  <c r="N155" i="85"/>
  <c r="M155" i="85"/>
  <c r="L155" i="85"/>
  <c r="K155" i="85"/>
  <c r="J155" i="85"/>
  <c r="I155" i="85"/>
  <c r="AM154" i="85"/>
  <c r="AL154" i="85"/>
  <c r="AK154" i="85"/>
  <c r="AJ154" i="85"/>
  <c r="AI154" i="85"/>
  <c r="AH154" i="85"/>
  <c r="AG154" i="85"/>
  <c r="AF154" i="85"/>
  <c r="AE154" i="85"/>
  <c r="AD154" i="85"/>
  <c r="AC154" i="85"/>
  <c r="AB154" i="85"/>
  <c r="AA154" i="85"/>
  <c r="Z154" i="85"/>
  <c r="Y154" i="85"/>
  <c r="X154" i="85"/>
  <c r="W154" i="85"/>
  <c r="V154" i="85"/>
  <c r="U154" i="85"/>
  <c r="T154" i="85"/>
  <c r="S154" i="85"/>
  <c r="R154" i="85"/>
  <c r="Q154" i="85"/>
  <c r="P154" i="85"/>
  <c r="O154" i="85"/>
  <c r="N154" i="85"/>
  <c r="M154" i="85"/>
  <c r="L154" i="85"/>
  <c r="K154" i="85"/>
  <c r="J154" i="85"/>
  <c r="I154" i="85"/>
  <c r="AM152" i="85"/>
  <c r="AL152" i="85"/>
  <c r="AK152" i="85"/>
  <c r="AJ152" i="85"/>
  <c r="AI152" i="85"/>
  <c r="AH152" i="85"/>
  <c r="AG152" i="85"/>
  <c r="AF152" i="85"/>
  <c r="AE152" i="85"/>
  <c r="AD152" i="85"/>
  <c r="AC152" i="85"/>
  <c r="AB152" i="85"/>
  <c r="AA152" i="85"/>
  <c r="Z152" i="85"/>
  <c r="Y152" i="85"/>
  <c r="X152" i="85"/>
  <c r="W152" i="85"/>
  <c r="V152" i="85"/>
  <c r="U152" i="85"/>
  <c r="T152" i="85"/>
  <c r="S152" i="85"/>
  <c r="R152" i="85"/>
  <c r="Q152" i="85"/>
  <c r="P152" i="85"/>
  <c r="O152" i="85"/>
  <c r="N152" i="85"/>
  <c r="M152" i="85"/>
  <c r="L152" i="85"/>
  <c r="K152" i="85"/>
  <c r="J152" i="85"/>
  <c r="I152" i="85"/>
  <c r="AM151" i="85"/>
  <c r="AL151" i="85"/>
  <c r="AK151" i="85"/>
  <c r="AJ151" i="85"/>
  <c r="AI151" i="85"/>
  <c r="AH151" i="85"/>
  <c r="AG151" i="85"/>
  <c r="AF151" i="85"/>
  <c r="AE151" i="85"/>
  <c r="AD151" i="85"/>
  <c r="AC151" i="85"/>
  <c r="AB151" i="85"/>
  <c r="AA151" i="85"/>
  <c r="Z151" i="85"/>
  <c r="Y151" i="85"/>
  <c r="X151" i="85"/>
  <c r="W151" i="85"/>
  <c r="V151" i="85"/>
  <c r="U151" i="85"/>
  <c r="T151" i="85"/>
  <c r="S151" i="85"/>
  <c r="R151" i="85"/>
  <c r="Q151" i="85"/>
  <c r="P151" i="85"/>
  <c r="O151" i="85"/>
  <c r="N151" i="85"/>
  <c r="M151" i="85"/>
  <c r="L151" i="85"/>
  <c r="K151" i="85"/>
  <c r="J151" i="85"/>
  <c r="I151" i="85"/>
  <c r="AM149" i="85"/>
  <c r="AL149" i="85"/>
  <c r="AK149" i="85"/>
  <c r="AJ149" i="85"/>
  <c r="AI149" i="85"/>
  <c r="AH149" i="85"/>
  <c r="AG149" i="85"/>
  <c r="AF149" i="85"/>
  <c r="AE149" i="85"/>
  <c r="AD149" i="85"/>
  <c r="AC149" i="85"/>
  <c r="AB149" i="85"/>
  <c r="AA149" i="85"/>
  <c r="Z149" i="85"/>
  <c r="Y149" i="85"/>
  <c r="X149" i="85"/>
  <c r="W149" i="85"/>
  <c r="V149" i="85"/>
  <c r="U149" i="85"/>
  <c r="T149" i="85"/>
  <c r="S149" i="85"/>
  <c r="R149" i="85"/>
  <c r="Q149" i="85"/>
  <c r="P149" i="85"/>
  <c r="O149" i="85"/>
  <c r="N149" i="85"/>
  <c r="M149" i="85"/>
  <c r="L149" i="85"/>
  <c r="K149" i="85"/>
  <c r="J149" i="85"/>
  <c r="I149" i="85"/>
  <c r="AM148" i="85"/>
  <c r="AL148" i="85"/>
  <c r="AK148" i="85"/>
  <c r="AJ148" i="85"/>
  <c r="AI148" i="85"/>
  <c r="AH148" i="85"/>
  <c r="AG148" i="85"/>
  <c r="AF148" i="85"/>
  <c r="AE148" i="85"/>
  <c r="AD148" i="85"/>
  <c r="AC148" i="85"/>
  <c r="AB148" i="85"/>
  <c r="AA148" i="85"/>
  <c r="Z148" i="85"/>
  <c r="Y148" i="85"/>
  <c r="X148" i="85"/>
  <c r="W148" i="85"/>
  <c r="V148" i="85"/>
  <c r="U148" i="85"/>
  <c r="T148" i="85"/>
  <c r="S148" i="85"/>
  <c r="R148" i="85"/>
  <c r="Q148" i="85"/>
  <c r="P148" i="85"/>
  <c r="O148" i="85"/>
  <c r="N148" i="85"/>
  <c r="M148" i="85"/>
  <c r="L148" i="85"/>
  <c r="K148" i="85"/>
  <c r="J148" i="85"/>
  <c r="I148" i="85"/>
  <c r="AM146" i="85"/>
  <c r="AL146" i="85"/>
  <c r="AK146" i="85"/>
  <c r="AJ146" i="85"/>
  <c r="AI146" i="85"/>
  <c r="AH146" i="85"/>
  <c r="AG146" i="85"/>
  <c r="AF146" i="85"/>
  <c r="AE146" i="85"/>
  <c r="AD146" i="85"/>
  <c r="AC146" i="85"/>
  <c r="AB146" i="85"/>
  <c r="AA146" i="85"/>
  <c r="Z146" i="85"/>
  <c r="Y146" i="85"/>
  <c r="X146" i="85"/>
  <c r="W146" i="85"/>
  <c r="V146" i="85"/>
  <c r="U146" i="85"/>
  <c r="T146" i="85"/>
  <c r="S146" i="85"/>
  <c r="R146" i="85"/>
  <c r="Q146" i="85"/>
  <c r="P146" i="85"/>
  <c r="O146" i="85"/>
  <c r="N146" i="85"/>
  <c r="M146" i="85"/>
  <c r="L146" i="85"/>
  <c r="K146" i="85"/>
  <c r="J146" i="85"/>
  <c r="I146" i="85"/>
  <c r="AM145" i="85"/>
  <c r="AL145" i="85"/>
  <c r="AK145" i="85"/>
  <c r="AJ145" i="85"/>
  <c r="AI145" i="85"/>
  <c r="AH145" i="85"/>
  <c r="AG145" i="85"/>
  <c r="AF145" i="85"/>
  <c r="AE145" i="85"/>
  <c r="AD145" i="85"/>
  <c r="AC145" i="85"/>
  <c r="AB145" i="85"/>
  <c r="AA145" i="85"/>
  <c r="Z145" i="85"/>
  <c r="Y145" i="85"/>
  <c r="X145" i="85"/>
  <c r="W145" i="85"/>
  <c r="V145" i="85"/>
  <c r="U145" i="85"/>
  <c r="T145" i="85"/>
  <c r="S145" i="85"/>
  <c r="R145" i="85"/>
  <c r="Q145" i="85"/>
  <c r="P145" i="85"/>
  <c r="O145" i="85"/>
  <c r="N145" i="85"/>
  <c r="M145" i="85"/>
  <c r="L145" i="85"/>
  <c r="K145" i="85"/>
  <c r="J145" i="85"/>
  <c r="I145" i="85"/>
  <c r="AM143" i="85"/>
  <c r="AL143" i="85"/>
  <c r="AK143" i="85"/>
  <c r="AJ143" i="85"/>
  <c r="AI143" i="85"/>
  <c r="AH143" i="85"/>
  <c r="AG143" i="85"/>
  <c r="AF143" i="85"/>
  <c r="AE143" i="85"/>
  <c r="AD143" i="85"/>
  <c r="AC143" i="85"/>
  <c r="AB143" i="85"/>
  <c r="AA143" i="85"/>
  <c r="Z143" i="85"/>
  <c r="Y143" i="85"/>
  <c r="X143" i="85"/>
  <c r="W143" i="85"/>
  <c r="V143" i="85"/>
  <c r="U143" i="85"/>
  <c r="T143" i="85"/>
  <c r="S143" i="85"/>
  <c r="R143" i="85"/>
  <c r="Q143" i="85"/>
  <c r="P143" i="85"/>
  <c r="O143" i="85"/>
  <c r="N143" i="85"/>
  <c r="M143" i="85"/>
  <c r="L143" i="85"/>
  <c r="K143" i="85"/>
  <c r="J143" i="85"/>
  <c r="I143" i="85"/>
  <c r="AM142" i="85"/>
  <c r="AL142" i="85"/>
  <c r="AK142" i="85"/>
  <c r="AJ142" i="85"/>
  <c r="AI142" i="85"/>
  <c r="AH142" i="85"/>
  <c r="AG142" i="85"/>
  <c r="AF142" i="85"/>
  <c r="AE142" i="85"/>
  <c r="AD142" i="85"/>
  <c r="AC142" i="85"/>
  <c r="AB142" i="85"/>
  <c r="AA142" i="85"/>
  <c r="Z142" i="85"/>
  <c r="Y142" i="85"/>
  <c r="X142" i="85"/>
  <c r="W142" i="85"/>
  <c r="V142" i="85"/>
  <c r="U142" i="85"/>
  <c r="T142" i="85"/>
  <c r="S142" i="85"/>
  <c r="R142" i="85"/>
  <c r="Q142" i="85"/>
  <c r="P142" i="85"/>
  <c r="O142" i="85"/>
  <c r="N142" i="85"/>
  <c r="M142" i="85"/>
  <c r="L142" i="85"/>
  <c r="K142" i="85"/>
  <c r="J142" i="85"/>
  <c r="I142" i="85"/>
  <c r="AM140" i="85"/>
  <c r="AL140" i="85"/>
  <c r="AK140" i="85"/>
  <c r="AJ140" i="85"/>
  <c r="AI140" i="85"/>
  <c r="AH140" i="85"/>
  <c r="AG140" i="85"/>
  <c r="AF140" i="85"/>
  <c r="AE140" i="85"/>
  <c r="AD140" i="85"/>
  <c r="AC140" i="85"/>
  <c r="AB140" i="85"/>
  <c r="AA140" i="85"/>
  <c r="Z140" i="85"/>
  <c r="Y140" i="85"/>
  <c r="X140" i="85"/>
  <c r="W140" i="85"/>
  <c r="V140" i="85"/>
  <c r="U140" i="85"/>
  <c r="T140" i="85"/>
  <c r="S140" i="85"/>
  <c r="R140" i="85"/>
  <c r="Q140" i="85"/>
  <c r="P140" i="85"/>
  <c r="O140" i="85"/>
  <c r="N140" i="85"/>
  <c r="M140" i="85"/>
  <c r="L140" i="85"/>
  <c r="K140" i="85"/>
  <c r="J140" i="85"/>
  <c r="I140" i="85"/>
  <c r="AM139" i="85"/>
  <c r="AL139" i="85"/>
  <c r="AK139" i="85"/>
  <c r="AJ139" i="85"/>
  <c r="AI139" i="85"/>
  <c r="AH139" i="85"/>
  <c r="AG139" i="85"/>
  <c r="AF139" i="85"/>
  <c r="AE139" i="85"/>
  <c r="AD139" i="85"/>
  <c r="AC139" i="85"/>
  <c r="AB139" i="85"/>
  <c r="AA139" i="85"/>
  <c r="Z139" i="85"/>
  <c r="Y139" i="85"/>
  <c r="X139" i="85"/>
  <c r="W139" i="85"/>
  <c r="V139" i="85"/>
  <c r="U139" i="85"/>
  <c r="T139" i="85"/>
  <c r="S139" i="85"/>
  <c r="R139" i="85"/>
  <c r="Q139" i="85"/>
  <c r="P139" i="85"/>
  <c r="O139" i="85"/>
  <c r="N139" i="85"/>
  <c r="M139" i="85"/>
  <c r="L139" i="85"/>
  <c r="K139" i="85"/>
  <c r="J139" i="85"/>
  <c r="I139" i="85"/>
  <c r="AM137" i="85"/>
  <c r="AL137" i="85"/>
  <c r="AK137" i="85"/>
  <c r="AJ137" i="85"/>
  <c r="AI137" i="85"/>
  <c r="AH137" i="85"/>
  <c r="AG137" i="85"/>
  <c r="AF137" i="85"/>
  <c r="AE137" i="85"/>
  <c r="AD137" i="85"/>
  <c r="AC137" i="85"/>
  <c r="AB137" i="85"/>
  <c r="AA137" i="85"/>
  <c r="Z137" i="85"/>
  <c r="Y137" i="85"/>
  <c r="X137" i="85"/>
  <c r="W137" i="85"/>
  <c r="V137" i="85"/>
  <c r="U137" i="85"/>
  <c r="T137" i="85"/>
  <c r="S137" i="85"/>
  <c r="R137" i="85"/>
  <c r="Q137" i="85"/>
  <c r="P137" i="85"/>
  <c r="O137" i="85"/>
  <c r="N137" i="85"/>
  <c r="M137" i="85"/>
  <c r="L137" i="85"/>
  <c r="K137" i="85"/>
  <c r="J137" i="85"/>
  <c r="I137" i="85"/>
  <c r="AM136" i="85"/>
  <c r="AL136" i="85"/>
  <c r="AK136" i="85"/>
  <c r="AJ136" i="85"/>
  <c r="AI136" i="85"/>
  <c r="AH136" i="85"/>
  <c r="AG136" i="85"/>
  <c r="AF136" i="85"/>
  <c r="AE136" i="85"/>
  <c r="AD136" i="85"/>
  <c r="AC136" i="85"/>
  <c r="AB136" i="85"/>
  <c r="AA136" i="85"/>
  <c r="Z136" i="85"/>
  <c r="Y136" i="85"/>
  <c r="X136" i="85"/>
  <c r="W136" i="85"/>
  <c r="V136" i="85"/>
  <c r="U136" i="85"/>
  <c r="T136" i="85"/>
  <c r="S136" i="85"/>
  <c r="R136" i="85"/>
  <c r="Q136" i="85"/>
  <c r="P136" i="85"/>
  <c r="O136" i="85"/>
  <c r="N136" i="85"/>
  <c r="M136" i="85"/>
  <c r="L136" i="85"/>
  <c r="K136" i="85"/>
  <c r="J136" i="85"/>
  <c r="I136" i="85"/>
  <c r="AM134" i="85"/>
  <c r="AL134" i="85"/>
  <c r="AK134" i="85"/>
  <c r="AJ134" i="85"/>
  <c r="AI134" i="85"/>
  <c r="AH134" i="85"/>
  <c r="AG134" i="85"/>
  <c r="AF134" i="85"/>
  <c r="AE134" i="85"/>
  <c r="AD134" i="85"/>
  <c r="AC134" i="85"/>
  <c r="AB134" i="85"/>
  <c r="AA134" i="85"/>
  <c r="Z134" i="85"/>
  <c r="Y134" i="85"/>
  <c r="X134" i="85"/>
  <c r="W134" i="85"/>
  <c r="V134" i="85"/>
  <c r="U134" i="85"/>
  <c r="T134" i="85"/>
  <c r="S134" i="85"/>
  <c r="R134" i="85"/>
  <c r="Q134" i="85"/>
  <c r="P134" i="85"/>
  <c r="O134" i="85"/>
  <c r="N134" i="85"/>
  <c r="M134" i="85"/>
  <c r="L134" i="85"/>
  <c r="K134" i="85"/>
  <c r="J134" i="85"/>
  <c r="I134" i="85"/>
  <c r="AM133" i="85"/>
  <c r="AL133" i="85"/>
  <c r="AK133" i="85"/>
  <c r="AJ133" i="85"/>
  <c r="AI133" i="85"/>
  <c r="AH133" i="85"/>
  <c r="AG133" i="85"/>
  <c r="AF133" i="85"/>
  <c r="AE133" i="85"/>
  <c r="AD133" i="85"/>
  <c r="AC133" i="85"/>
  <c r="AB133" i="85"/>
  <c r="AA133" i="85"/>
  <c r="Z133" i="85"/>
  <c r="Y133" i="85"/>
  <c r="X133" i="85"/>
  <c r="W133" i="85"/>
  <c r="V133" i="85"/>
  <c r="U133" i="85"/>
  <c r="T133" i="85"/>
  <c r="S133" i="85"/>
  <c r="R133" i="85"/>
  <c r="Q133" i="85"/>
  <c r="P133" i="85"/>
  <c r="O133" i="85"/>
  <c r="N133" i="85"/>
  <c r="M133" i="85"/>
  <c r="L133" i="85"/>
  <c r="K133" i="85"/>
  <c r="J133" i="85"/>
  <c r="I133" i="85"/>
  <c r="AM131" i="85"/>
  <c r="AL131" i="85"/>
  <c r="AK131" i="85"/>
  <c r="AJ131" i="85"/>
  <c r="AI131" i="85"/>
  <c r="AH131" i="85"/>
  <c r="AG131" i="85"/>
  <c r="AF131" i="85"/>
  <c r="AE131" i="85"/>
  <c r="AD131" i="85"/>
  <c r="AC131" i="85"/>
  <c r="AB131" i="85"/>
  <c r="AA131" i="85"/>
  <c r="Z131" i="85"/>
  <c r="Y131" i="85"/>
  <c r="X131" i="85"/>
  <c r="W131" i="85"/>
  <c r="V131" i="85"/>
  <c r="U131" i="85"/>
  <c r="T131" i="85"/>
  <c r="S131" i="85"/>
  <c r="R131" i="85"/>
  <c r="Q131" i="85"/>
  <c r="P131" i="85"/>
  <c r="O131" i="85"/>
  <c r="N131" i="85"/>
  <c r="M131" i="85"/>
  <c r="L131" i="85"/>
  <c r="K131" i="85"/>
  <c r="J131" i="85"/>
  <c r="I131" i="85"/>
  <c r="AM130" i="85"/>
  <c r="AL130" i="85"/>
  <c r="AK130" i="85"/>
  <c r="AJ130" i="85"/>
  <c r="AI130" i="85"/>
  <c r="AH130" i="85"/>
  <c r="AG130" i="85"/>
  <c r="AF130" i="85"/>
  <c r="AE130" i="85"/>
  <c r="AD130" i="85"/>
  <c r="AC130" i="85"/>
  <c r="AB130" i="85"/>
  <c r="AA130" i="85"/>
  <c r="Z130" i="85"/>
  <c r="Y130" i="85"/>
  <c r="X130" i="85"/>
  <c r="W130" i="85"/>
  <c r="V130" i="85"/>
  <c r="U130" i="85"/>
  <c r="T130" i="85"/>
  <c r="S130" i="85"/>
  <c r="R130" i="85"/>
  <c r="Q130" i="85"/>
  <c r="P130" i="85"/>
  <c r="O130" i="85"/>
  <c r="N130" i="85"/>
  <c r="M130" i="85"/>
  <c r="L130" i="85"/>
  <c r="K130" i="85"/>
  <c r="J130" i="85"/>
  <c r="I130" i="85"/>
  <c r="AM128" i="85"/>
  <c r="AL128" i="85"/>
  <c r="AK128" i="85"/>
  <c r="AJ128" i="85"/>
  <c r="AI128" i="85"/>
  <c r="AH128" i="85"/>
  <c r="AG128" i="85"/>
  <c r="AF128" i="85"/>
  <c r="AE128" i="85"/>
  <c r="AD128" i="85"/>
  <c r="AC128" i="85"/>
  <c r="AB128" i="85"/>
  <c r="AA128" i="85"/>
  <c r="Z128" i="85"/>
  <c r="Y128" i="85"/>
  <c r="X128" i="85"/>
  <c r="W128" i="85"/>
  <c r="V128" i="85"/>
  <c r="U128" i="85"/>
  <c r="T128" i="85"/>
  <c r="S128" i="85"/>
  <c r="R128" i="85"/>
  <c r="Q128" i="85"/>
  <c r="P128" i="85"/>
  <c r="O128" i="85"/>
  <c r="N128" i="85"/>
  <c r="M128" i="85"/>
  <c r="L128" i="85"/>
  <c r="K128" i="85"/>
  <c r="J128" i="85"/>
  <c r="I128" i="85"/>
  <c r="AM127" i="85"/>
  <c r="AL127" i="85"/>
  <c r="AK127" i="85"/>
  <c r="AJ127" i="85"/>
  <c r="AI127" i="85"/>
  <c r="AH127" i="85"/>
  <c r="AG127" i="85"/>
  <c r="AF127" i="85"/>
  <c r="AE127" i="85"/>
  <c r="AD127" i="85"/>
  <c r="AC127" i="85"/>
  <c r="AB127" i="85"/>
  <c r="AA127" i="85"/>
  <c r="Z127" i="85"/>
  <c r="Y127" i="85"/>
  <c r="X127" i="85"/>
  <c r="W127" i="85"/>
  <c r="V127" i="85"/>
  <c r="U127" i="85"/>
  <c r="T127" i="85"/>
  <c r="S127" i="85"/>
  <c r="R127" i="85"/>
  <c r="Q127" i="85"/>
  <c r="P127" i="85"/>
  <c r="O127" i="85"/>
  <c r="N127" i="85"/>
  <c r="M127" i="85"/>
  <c r="L127" i="85"/>
  <c r="K127" i="85"/>
  <c r="J127" i="85"/>
  <c r="I127" i="85"/>
  <c r="AM125" i="85"/>
  <c r="AL125" i="85"/>
  <c r="AK125" i="85"/>
  <c r="AJ125" i="85"/>
  <c r="AI125" i="85"/>
  <c r="AH125" i="85"/>
  <c r="AG125" i="85"/>
  <c r="AF125" i="85"/>
  <c r="AE125" i="85"/>
  <c r="AD125" i="85"/>
  <c r="AC125" i="85"/>
  <c r="AB125" i="85"/>
  <c r="AA125" i="85"/>
  <c r="Z125" i="85"/>
  <c r="Y125" i="85"/>
  <c r="X125" i="85"/>
  <c r="W125" i="85"/>
  <c r="V125" i="85"/>
  <c r="U125" i="85"/>
  <c r="T125" i="85"/>
  <c r="S125" i="85"/>
  <c r="R125" i="85"/>
  <c r="Q125" i="85"/>
  <c r="P125" i="85"/>
  <c r="O125" i="85"/>
  <c r="N125" i="85"/>
  <c r="M125" i="85"/>
  <c r="L125" i="85"/>
  <c r="K125" i="85"/>
  <c r="J125" i="85"/>
  <c r="I125" i="85"/>
  <c r="AM124" i="85"/>
  <c r="AL124" i="85"/>
  <c r="AK124" i="85"/>
  <c r="AJ124" i="85"/>
  <c r="AI124" i="85"/>
  <c r="AH124" i="85"/>
  <c r="AG124" i="85"/>
  <c r="AF124" i="85"/>
  <c r="AE124" i="85"/>
  <c r="AD124" i="85"/>
  <c r="AC124" i="85"/>
  <c r="AB124" i="85"/>
  <c r="AA124" i="85"/>
  <c r="Z124" i="85"/>
  <c r="Y124" i="85"/>
  <c r="X124" i="85"/>
  <c r="W124" i="85"/>
  <c r="V124" i="85"/>
  <c r="U124" i="85"/>
  <c r="T124" i="85"/>
  <c r="S124" i="85"/>
  <c r="R124" i="85"/>
  <c r="Q124" i="85"/>
  <c r="P124" i="85"/>
  <c r="O124" i="85"/>
  <c r="N124" i="85"/>
  <c r="M124" i="85"/>
  <c r="L124" i="85"/>
  <c r="K124" i="85"/>
  <c r="J124" i="85"/>
  <c r="I124" i="85"/>
  <c r="AM122" i="85"/>
  <c r="AL122" i="85"/>
  <c r="AK122" i="85"/>
  <c r="AJ122" i="85"/>
  <c r="AI122" i="85"/>
  <c r="AH122" i="85"/>
  <c r="AG122" i="85"/>
  <c r="AF122" i="85"/>
  <c r="AE122" i="85"/>
  <c r="AD122" i="85"/>
  <c r="AC122" i="85"/>
  <c r="AB122" i="85"/>
  <c r="AA122" i="85"/>
  <c r="Z122" i="85"/>
  <c r="Y122" i="85"/>
  <c r="X122" i="85"/>
  <c r="W122" i="85"/>
  <c r="V122" i="85"/>
  <c r="U122" i="85"/>
  <c r="T122" i="85"/>
  <c r="S122" i="85"/>
  <c r="R122" i="85"/>
  <c r="Q122" i="85"/>
  <c r="P122" i="85"/>
  <c r="O122" i="85"/>
  <c r="N122" i="85"/>
  <c r="M122" i="85"/>
  <c r="L122" i="85"/>
  <c r="K122" i="85"/>
  <c r="J122" i="85"/>
  <c r="I122" i="85"/>
  <c r="AM121" i="85"/>
  <c r="AL121" i="85"/>
  <c r="AK121" i="85"/>
  <c r="AJ121" i="85"/>
  <c r="AI121" i="85"/>
  <c r="AH121" i="85"/>
  <c r="AG121" i="85"/>
  <c r="AF121" i="85"/>
  <c r="AE121" i="85"/>
  <c r="AD121" i="85"/>
  <c r="AC121" i="85"/>
  <c r="AB121" i="85"/>
  <c r="AA121" i="85"/>
  <c r="Z121" i="85"/>
  <c r="Y121" i="85"/>
  <c r="X121" i="85"/>
  <c r="W121" i="85"/>
  <c r="V121" i="85"/>
  <c r="U121" i="85"/>
  <c r="T121" i="85"/>
  <c r="S121" i="85"/>
  <c r="R121" i="85"/>
  <c r="Q121" i="85"/>
  <c r="P121" i="85"/>
  <c r="O121" i="85"/>
  <c r="N121" i="85"/>
  <c r="M121" i="85"/>
  <c r="L121" i="85"/>
  <c r="K121" i="85"/>
  <c r="J121" i="85"/>
  <c r="I121" i="85"/>
  <c r="AM119" i="85"/>
  <c r="AL119" i="85"/>
  <c r="AK119" i="85"/>
  <c r="AJ119" i="85"/>
  <c r="AI119" i="85"/>
  <c r="AH119" i="85"/>
  <c r="AG119" i="85"/>
  <c r="AF119" i="85"/>
  <c r="AE119" i="85"/>
  <c r="AD119" i="85"/>
  <c r="AC119" i="85"/>
  <c r="AB119" i="85"/>
  <c r="AA119" i="85"/>
  <c r="Z119" i="85"/>
  <c r="Y119" i="85"/>
  <c r="X119" i="85"/>
  <c r="W119" i="85"/>
  <c r="V119" i="85"/>
  <c r="U119" i="85"/>
  <c r="T119" i="85"/>
  <c r="S119" i="85"/>
  <c r="R119" i="85"/>
  <c r="Q119" i="85"/>
  <c r="P119" i="85"/>
  <c r="O119" i="85"/>
  <c r="N119" i="85"/>
  <c r="M119" i="85"/>
  <c r="L119" i="85"/>
  <c r="K119" i="85"/>
  <c r="J119" i="85"/>
  <c r="I119" i="85"/>
  <c r="AM118" i="85"/>
  <c r="AL118" i="85"/>
  <c r="AK118" i="85"/>
  <c r="AJ118" i="85"/>
  <c r="AI118" i="85"/>
  <c r="AH118" i="85"/>
  <c r="AG118" i="85"/>
  <c r="AF118" i="85"/>
  <c r="AE118" i="85"/>
  <c r="AD118" i="85"/>
  <c r="AC118" i="85"/>
  <c r="AB118" i="85"/>
  <c r="AA118" i="85"/>
  <c r="Z118" i="85"/>
  <c r="Y118" i="85"/>
  <c r="X118" i="85"/>
  <c r="W118" i="85"/>
  <c r="V118" i="85"/>
  <c r="U118" i="85"/>
  <c r="T118" i="85"/>
  <c r="S118" i="85"/>
  <c r="R118" i="85"/>
  <c r="Q118" i="85"/>
  <c r="P118" i="85"/>
  <c r="O118" i="85"/>
  <c r="N118" i="85"/>
  <c r="M118" i="85"/>
  <c r="L118" i="85"/>
  <c r="K118" i="85"/>
  <c r="J118" i="85"/>
  <c r="I118" i="85"/>
  <c r="AM116" i="85"/>
  <c r="AL116" i="85"/>
  <c r="AK116" i="85"/>
  <c r="AJ116" i="85"/>
  <c r="AI116" i="85"/>
  <c r="AH116" i="85"/>
  <c r="AG116" i="85"/>
  <c r="AF116" i="85"/>
  <c r="AE116" i="85"/>
  <c r="AD116" i="85"/>
  <c r="AC116" i="85"/>
  <c r="AB116" i="85"/>
  <c r="AA116" i="85"/>
  <c r="Z116" i="85"/>
  <c r="Y116" i="85"/>
  <c r="X116" i="85"/>
  <c r="W116" i="85"/>
  <c r="V116" i="85"/>
  <c r="U116" i="85"/>
  <c r="T116" i="85"/>
  <c r="S116" i="85"/>
  <c r="R116" i="85"/>
  <c r="Q116" i="85"/>
  <c r="P116" i="85"/>
  <c r="O116" i="85"/>
  <c r="N116" i="85"/>
  <c r="M116" i="85"/>
  <c r="L116" i="85"/>
  <c r="K116" i="85"/>
  <c r="J116" i="85"/>
  <c r="I116" i="85"/>
  <c r="AM115" i="85"/>
  <c r="AL115" i="85"/>
  <c r="AK115" i="85"/>
  <c r="AJ115" i="85"/>
  <c r="AI115" i="85"/>
  <c r="AH115" i="85"/>
  <c r="AG115" i="85"/>
  <c r="AF115" i="85"/>
  <c r="AE115" i="85"/>
  <c r="AD115" i="85"/>
  <c r="AC115" i="85"/>
  <c r="AB115" i="85"/>
  <c r="AA115" i="85"/>
  <c r="Z115" i="85"/>
  <c r="Y115" i="85"/>
  <c r="X115" i="85"/>
  <c r="W115" i="85"/>
  <c r="V115" i="85"/>
  <c r="U115" i="85"/>
  <c r="T115" i="85"/>
  <c r="S115" i="85"/>
  <c r="R115" i="85"/>
  <c r="Q115" i="85"/>
  <c r="P115" i="85"/>
  <c r="O115" i="85"/>
  <c r="N115" i="85"/>
  <c r="M115" i="85"/>
  <c r="L115" i="85"/>
  <c r="K115" i="85"/>
  <c r="J115" i="85"/>
  <c r="I115" i="85"/>
  <c r="AM113" i="85"/>
  <c r="AL113" i="85"/>
  <c r="AK113" i="85"/>
  <c r="AJ113" i="85"/>
  <c r="AI113" i="85"/>
  <c r="AH113" i="85"/>
  <c r="AG113" i="85"/>
  <c r="AF113" i="85"/>
  <c r="AE113" i="85"/>
  <c r="AD113" i="85"/>
  <c r="AC113" i="85"/>
  <c r="AB113" i="85"/>
  <c r="AA113" i="85"/>
  <c r="Z113" i="85"/>
  <c r="Y113" i="85"/>
  <c r="X113" i="85"/>
  <c r="W113" i="85"/>
  <c r="V113" i="85"/>
  <c r="U113" i="85"/>
  <c r="T113" i="85"/>
  <c r="S113" i="85"/>
  <c r="R113" i="85"/>
  <c r="Q113" i="85"/>
  <c r="P113" i="85"/>
  <c r="O113" i="85"/>
  <c r="N113" i="85"/>
  <c r="M113" i="85"/>
  <c r="L113" i="85"/>
  <c r="K113" i="85"/>
  <c r="J113" i="85"/>
  <c r="I113" i="85"/>
  <c r="AM112" i="85"/>
  <c r="AL112" i="85"/>
  <c r="AK112" i="85"/>
  <c r="AJ112" i="85"/>
  <c r="AI112" i="85"/>
  <c r="AH112" i="85"/>
  <c r="AG112" i="85"/>
  <c r="AF112" i="85"/>
  <c r="AE112" i="85"/>
  <c r="AD112" i="85"/>
  <c r="AC112" i="85"/>
  <c r="AB112" i="85"/>
  <c r="AA112" i="85"/>
  <c r="Z112" i="85"/>
  <c r="Y112" i="85"/>
  <c r="X112" i="85"/>
  <c r="W112" i="85"/>
  <c r="V112" i="85"/>
  <c r="U112" i="85"/>
  <c r="T112" i="85"/>
  <c r="S112" i="85"/>
  <c r="R112" i="85"/>
  <c r="Q112" i="85"/>
  <c r="P112" i="85"/>
  <c r="O112" i="85"/>
  <c r="N112" i="85"/>
  <c r="M112" i="85"/>
  <c r="L112" i="85"/>
  <c r="K112" i="85"/>
  <c r="J112" i="85"/>
  <c r="I112" i="85"/>
  <c r="AM110" i="85"/>
  <c r="AL110" i="85"/>
  <c r="AK110" i="85"/>
  <c r="AJ110" i="85"/>
  <c r="AI110" i="85"/>
  <c r="AH110" i="85"/>
  <c r="AG110" i="85"/>
  <c r="AF110" i="85"/>
  <c r="AE110" i="85"/>
  <c r="AD110" i="85"/>
  <c r="AC110" i="85"/>
  <c r="AB110" i="85"/>
  <c r="AA110" i="85"/>
  <c r="Z110" i="85"/>
  <c r="Y110" i="85"/>
  <c r="X110" i="85"/>
  <c r="W110" i="85"/>
  <c r="V110" i="85"/>
  <c r="U110" i="85"/>
  <c r="T110" i="85"/>
  <c r="S110" i="85"/>
  <c r="R110" i="85"/>
  <c r="Q110" i="85"/>
  <c r="P110" i="85"/>
  <c r="O110" i="85"/>
  <c r="N110" i="85"/>
  <c r="M110" i="85"/>
  <c r="L110" i="85"/>
  <c r="K110" i="85"/>
  <c r="J110" i="85"/>
  <c r="I110" i="85"/>
  <c r="AM109" i="85"/>
  <c r="AL109" i="85"/>
  <c r="AK109" i="85"/>
  <c r="AJ109" i="85"/>
  <c r="AI109" i="85"/>
  <c r="AH109" i="85"/>
  <c r="AG109" i="85"/>
  <c r="AF109" i="85"/>
  <c r="AE109" i="85"/>
  <c r="AD109" i="85"/>
  <c r="AC109" i="85"/>
  <c r="AB109" i="85"/>
  <c r="AA109" i="85"/>
  <c r="Z109" i="85"/>
  <c r="Y109" i="85"/>
  <c r="X109" i="85"/>
  <c r="W109" i="85"/>
  <c r="V109" i="85"/>
  <c r="U109" i="85"/>
  <c r="T109" i="85"/>
  <c r="S109" i="85"/>
  <c r="R109" i="85"/>
  <c r="Q109" i="85"/>
  <c r="P109" i="85"/>
  <c r="O109" i="85"/>
  <c r="N109" i="85"/>
  <c r="M109" i="85"/>
  <c r="L109" i="85"/>
  <c r="K109" i="85"/>
  <c r="J109" i="85"/>
  <c r="I109" i="85"/>
  <c r="AM107" i="85"/>
  <c r="AL107" i="85"/>
  <c r="AK107" i="85"/>
  <c r="AJ107" i="85"/>
  <c r="AI107" i="85"/>
  <c r="AH107" i="85"/>
  <c r="AG107" i="85"/>
  <c r="AF107" i="85"/>
  <c r="AE107" i="85"/>
  <c r="AD107" i="85"/>
  <c r="AC107" i="85"/>
  <c r="AB107" i="85"/>
  <c r="AA107" i="85"/>
  <c r="Z107" i="85"/>
  <c r="Y107" i="85"/>
  <c r="X107" i="85"/>
  <c r="W107" i="85"/>
  <c r="V107" i="85"/>
  <c r="U107" i="85"/>
  <c r="T107" i="85"/>
  <c r="S107" i="85"/>
  <c r="R107" i="85"/>
  <c r="Q107" i="85"/>
  <c r="P107" i="85"/>
  <c r="O107" i="85"/>
  <c r="N107" i="85"/>
  <c r="M107" i="85"/>
  <c r="L107" i="85"/>
  <c r="K107" i="85"/>
  <c r="J107" i="85"/>
  <c r="I107" i="85"/>
  <c r="AM106" i="85"/>
  <c r="AL106" i="85"/>
  <c r="AK106" i="85"/>
  <c r="AJ106" i="85"/>
  <c r="AI106" i="85"/>
  <c r="AH106" i="85"/>
  <c r="AG106" i="85"/>
  <c r="AF106" i="85"/>
  <c r="AE106" i="85"/>
  <c r="AD106" i="85"/>
  <c r="AC106" i="85"/>
  <c r="AB106" i="85"/>
  <c r="AA106" i="85"/>
  <c r="Z106" i="85"/>
  <c r="Y106" i="85"/>
  <c r="X106" i="85"/>
  <c r="W106" i="85"/>
  <c r="V106" i="85"/>
  <c r="U106" i="85"/>
  <c r="T106" i="85"/>
  <c r="S106" i="85"/>
  <c r="R106" i="85"/>
  <c r="Q106" i="85"/>
  <c r="P106" i="85"/>
  <c r="O106" i="85"/>
  <c r="N106" i="85"/>
  <c r="M106" i="85"/>
  <c r="L106" i="85"/>
  <c r="K106" i="85"/>
  <c r="J106" i="85"/>
  <c r="I106" i="85"/>
  <c r="AM104" i="85"/>
  <c r="AL104" i="85"/>
  <c r="AK104" i="85"/>
  <c r="AJ104" i="85"/>
  <c r="AI104" i="85"/>
  <c r="AH104" i="85"/>
  <c r="AG104" i="85"/>
  <c r="AF104" i="85"/>
  <c r="AE104" i="85"/>
  <c r="AD104" i="85"/>
  <c r="AC104" i="85"/>
  <c r="AB104" i="85"/>
  <c r="AA104" i="85"/>
  <c r="Z104" i="85"/>
  <c r="Y104" i="85"/>
  <c r="X104" i="85"/>
  <c r="W104" i="85"/>
  <c r="V104" i="85"/>
  <c r="U104" i="85"/>
  <c r="T104" i="85"/>
  <c r="S104" i="85"/>
  <c r="R104" i="85"/>
  <c r="Q104" i="85"/>
  <c r="P104" i="85"/>
  <c r="O104" i="85"/>
  <c r="N104" i="85"/>
  <c r="M104" i="85"/>
  <c r="L104" i="85"/>
  <c r="K104" i="85"/>
  <c r="J104" i="85"/>
  <c r="I104" i="85"/>
  <c r="AM103" i="85"/>
  <c r="AL103" i="85"/>
  <c r="AK103" i="85"/>
  <c r="AJ103" i="85"/>
  <c r="AI103" i="85"/>
  <c r="AH103" i="85"/>
  <c r="AG103" i="85"/>
  <c r="AF103" i="85"/>
  <c r="AE103" i="85"/>
  <c r="AD103" i="85"/>
  <c r="AC103" i="85"/>
  <c r="AB103" i="85"/>
  <c r="AA103" i="85"/>
  <c r="Z103" i="85"/>
  <c r="Y103" i="85"/>
  <c r="X103" i="85"/>
  <c r="W103" i="85"/>
  <c r="V103" i="85"/>
  <c r="U103" i="85"/>
  <c r="T103" i="85"/>
  <c r="S103" i="85"/>
  <c r="R103" i="85"/>
  <c r="Q103" i="85"/>
  <c r="P103" i="85"/>
  <c r="O103" i="85"/>
  <c r="N103" i="85"/>
  <c r="M103" i="85"/>
  <c r="L103" i="85"/>
  <c r="K103" i="85"/>
  <c r="J103" i="85"/>
  <c r="I103" i="85"/>
  <c r="AM101" i="85"/>
  <c r="AL101" i="85"/>
  <c r="AK101" i="85"/>
  <c r="AJ101" i="85"/>
  <c r="AI101" i="85"/>
  <c r="AH101" i="85"/>
  <c r="AG101" i="85"/>
  <c r="AF101" i="85"/>
  <c r="AE101" i="85"/>
  <c r="AD101" i="85"/>
  <c r="AC101" i="85"/>
  <c r="AB101" i="85"/>
  <c r="AA101" i="85"/>
  <c r="Z101" i="85"/>
  <c r="Y101" i="85"/>
  <c r="X101" i="85"/>
  <c r="W101" i="85"/>
  <c r="V101" i="85"/>
  <c r="U101" i="85"/>
  <c r="T101" i="85"/>
  <c r="S101" i="85"/>
  <c r="R101" i="85"/>
  <c r="Q101" i="85"/>
  <c r="P101" i="85"/>
  <c r="O101" i="85"/>
  <c r="N101" i="85"/>
  <c r="M101" i="85"/>
  <c r="L101" i="85"/>
  <c r="K101" i="85"/>
  <c r="J101" i="85"/>
  <c r="I101" i="85"/>
  <c r="AM100" i="85"/>
  <c r="AL100" i="85"/>
  <c r="AK100" i="85"/>
  <c r="AJ100" i="85"/>
  <c r="AI100" i="85"/>
  <c r="AH100" i="85"/>
  <c r="AG100" i="85"/>
  <c r="AF100" i="85"/>
  <c r="AE100" i="85"/>
  <c r="AD100" i="85"/>
  <c r="AC100" i="85"/>
  <c r="AB100" i="85"/>
  <c r="AA100" i="85"/>
  <c r="Z100" i="85"/>
  <c r="Y100" i="85"/>
  <c r="X100" i="85"/>
  <c r="W100" i="85"/>
  <c r="V100" i="85"/>
  <c r="U100" i="85"/>
  <c r="T100" i="85"/>
  <c r="S100" i="85"/>
  <c r="R100" i="85"/>
  <c r="Q100" i="85"/>
  <c r="P100" i="85"/>
  <c r="O100" i="85"/>
  <c r="N100" i="85"/>
  <c r="M100" i="85"/>
  <c r="L100" i="85"/>
  <c r="K100" i="85"/>
  <c r="J100" i="85"/>
  <c r="I100" i="85"/>
  <c r="AM98" i="85"/>
  <c r="AL98" i="85"/>
  <c r="AK98" i="85"/>
  <c r="AJ98" i="85"/>
  <c r="AI98" i="85"/>
  <c r="AH98" i="85"/>
  <c r="AG98" i="85"/>
  <c r="AF98" i="85"/>
  <c r="AE98" i="85"/>
  <c r="AD98" i="85"/>
  <c r="AC98" i="85"/>
  <c r="AB98" i="85"/>
  <c r="AA98" i="85"/>
  <c r="Z98" i="85"/>
  <c r="Y98" i="85"/>
  <c r="X98" i="85"/>
  <c r="W98" i="85"/>
  <c r="V98" i="85"/>
  <c r="U98" i="85"/>
  <c r="T98" i="85"/>
  <c r="S98" i="85"/>
  <c r="R98" i="85"/>
  <c r="Q98" i="85"/>
  <c r="P98" i="85"/>
  <c r="O98" i="85"/>
  <c r="N98" i="85"/>
  <c r="M98" i="85"/>
  <c r="L98" i="85"/>
  <c r="K98" i="85"/>
  <c r="J98" i="85"/>
  <c r="I98" i="85"/>
  <c r="AM97" i="85"/>
  <c r="AL97" i="85"/>
  <c r="AK97" i="85"/>
  <c r="AJ97" i="85"/>
  <c r="AI97" i="85"/>
  <c r="AH97" i="85"/>
  <c r="AG97" i="85"/>
  <c r="AF97" i="85"/>
  <c r="AE97" i="85"/>
  <c r="AD97" i="85"/>
  <c r="AC97" i="85"/>
  <c r="AB97" i="85"/>
  <c r="AA97" i="85"/>
  <c r="Z97" i="85"/>
  <c r="Y97" i="85"/>
  <c r="X97" i="85"/>
  <c r="W97" i="85"/>
  <c r="V97" i="85"/>
  <c r="U97" i="85"/>
  <c r="T97" i="85"/>
  <c r="S97" i="85"/>
  <c r="R97" i="85"/>
  <c r="Q97" i="85"/>
  <c r="P97" i="85"/>
  <c r="O97" i="85"/>
  <c r="N97" i="85"/>
  <c r="M97" i="85"/>
  <c r="L97" i="85"/>
  <c r="K97" i="85"/>
  <c r="J97" i="85"/>
  <c r="I97" i="85"/>
  <c r="AM95" i="85"/>
  <c r="AL95" i="85"/>
  <c r="AK95" i="85"/>
  <c r="AJ95" i="85"/>
  <c r="AI95" i="85"/>
  <c r="AH95" i="85"/>
  <c r="AG95" i="85"/>
  <c r="AF95" i="85"/>
  <c r="AE95" i="85"/>
  <c r="AD95" i="85"/>
  <c r="AC95" i="85"/>
  <c r="AB95" i="85"/>
  <c r="AA95" i="85"/>
  <c r="Z95" i="85"/>
  <c r="Y95" i="85"/>
  <c r="X95" i="85"/>
  <c r="W95" i="85"/>
  <c r="V95" i="85"/>
  <c r="U95" i="85"/>
  <c r="T95" i="85"/>
  <c r="S95" i="85"/>
  <c r="R95" i="85"/>
  <c r="Q95" i="85"/>
  <c r="P95" i="85"/>
  <c r="O95" i="85"/>
  <c r="N95" i="85"/>
  <c r="M95" i="85"/>
  <c r="L95" i="85"/>
  <c r="K95" i="85"/>
  <c r="J95" i="85"/>
  <c r="I95" i="85"/>
  <c r="AM94" i="85"/>
  <c r="AL94" i="85"/>
  <c r="AK94" i="85"/>
  <c r="AJ94" i="85"/>
  <c r="AI94" i="85"/>
  <c r="AH94" i="85"/>
  <c r="AG94" i="85"/>
  <c r="AF94" i="85"/>
  <c r="AE94" i="85"/>
  <c r="AD94" i="85"/>
  <c r="AC94" i="85"/>
  <c r="AB94" i="85"/>
  <c r="AA94" i="85"/>
  <c r="Z94" i="85"/>
  <c r="Y94" i="85"/>
  <c r="X94" i="85"/>
  <c r="W94" i="85"/>
  <c r="V94" i="85"/>
  <c r="U94" i="85"/>
  <c r="T94" i="85"/>
  <c r="S94" i="85"/>
  <c r="R94" i="85"/>
  <c r="Q94" i="85"/>
  <c r="P94" i="85"/>
  <c r="O94" i="85"/>
  <c r="N94" i="85"/>
  <c r="M94" i="85"/>
  <c r="L94" i="85"/>
  <c r="K94" i="85"/>
  <c r="J94" i="85"/>
  <c r="I94" i="85"/>
  <c r="AM92" i="85"/>
  <c r="AL92" i="85"/>
  <c r="AK92" i="85"/>
  <c r="AJ92" i="85"/>
  <c r="AI92" i="85"/>
  <c r="AH92" i="85"/>
  <c r="AG92" i="85"/>
  <c r="AF92" i="85"/>
  <c r="AE92" i="85"/>
  <c r="AD92" i="85"/>
  <c r="AC92" i="85"/>
  <c r="AB92" i="85"/>
  <c r="AA92" i="85"/>
  <c r="Z92" i="85"/>
  <c r="Y92" i="85"/>
  <c r="X92" i="85"/>
  <c r="W92" i="85"/>
  <c r="V92" i="85"/>
  <c r="U92" i="85"/>
  <c r="T92" i="85"/>
  <c r="S92" i="85"/>
  <c r="R92" i="85"/>
  <c r="Q92" i="85"/>
  <c r="P92" i="85"/>
  <c r="O92" i="85"/>
  <c r="N92" i="85"/>
  <c r="M92" i="85"/>
  <c r="L92" i="85"/>
  <c r="K92" i="85"/>
  <c r="J92" i="85"/>
  <c r="I92" i="85"/>
  <c r="AM91" i="85"/>
  <c r="AL91" i="85"/>
  <c r="AK91" i="85"/>
  <c r="AJ91" i="85"/>
  <c r="AI91" i="85"/>
  <c r="AH91" i="85"/>
  <c r="AG91" i="85"/>
  <c r="AF91" i="85"/>
  <c r="AE91" i="85"/>
  <c r="AD91" i="85"/>
  <c r="AC91" i="85"/>
  <c r="AB91" i="85"/>
  <c r="AA91" i="85"/>
  <c r="Z91" i="85"/>
  <c r="Y91" i="85"/>
  <c r="X91" i="85"/>
  <c r="W91" i="85"/>
  <c r="V91" i="85"/>
  <c r="U91" i="85"/>
  <c r="T91" i="85"/>
  <c r="S91" i="85"/>
  <c r="R91" i="85"/>
  <c r="Q91" i="85"/>
  <c r="P91" i="85"/>
  <c r="O91" i="85"/>
  <c r="N91" i="85"/>
  <c r="M91" i="85"/>
  <c r="L91" i="85"/>
  <c r="K91" i="85"/>
  <c r="J91" i="85"/>
  <c r="I91" i="85"/>
  <c r="AM89" i="85"/>
  <c r="AL89" i="85"/>
  <c r="AK89" i="85"/>
  <c r="AJ89" i="85"/>
  <c r="AI89" i="85"/>
  <c r="AH89" i="85"/>
  <c r="AG89" i="85"/>
  <c r="AF89" i="85"/>
  <c r="AE89" i="85"/>
  <c r="AD89" i="85"/>
  <c r="AC89" i="85"/>
  <c r="AB89" i="85"/>
  <c r="AA89" i="85"/>
  <c r="Z89" i="85"/>
  <c r="Y89" i="85"/>
  <c r="X89" i="85"/>
  <c r="W89" i="85"/>
  <c r="V89" i="85"/>
  <c r="U89" i="85"/>
  <c r="T89" i="85"/>
  <c r="S89" i="85"/>
  <c r="R89" i="85"/>
  <c r="Q89" i="85"/>
  <c r="P89" i="85"/>
  <c r="O89" i="85"/>
  <c r="N89" i="85"/>
  <c r="M89" i="85"/>
  <c r="L89" i="85"/>
  <c r="K89" i="85"/>
  <c r="J89" i="85"/>
  <c r="I89" i="85"/>
  <c r="AM88" i="85"/>
  <c r="AL88" i="85"/>
  <c r="AK88" i="85"/>
  <c r="AJ88" i="85"/>
  <c r="AI88" i="85"/>
  <c r="AH88" i="85"/>
  <c r="AG88" i="85"/>
  <c r="AF88" i="85"/>
  <c r="AE88" i="85"/>
  <c r="AD88" i="85"/>
  <c r="AC88" i="85"/>
  <c r="AB88" i="85"/>
  <c r="AA88" i="85"/>
  <c r="Z88" i="85"/>
  <c r="Y88" i="85"/>
  <c r="X88" i="85"/>
  <c r="W88" i="85"/>
  <c r="V88" i="85"/>
  <c r="U88" i="85"/>
  <c r="T88" i="85"/>
  <c r="S88" i="85"/>
  <c r="R88" i="85"/>
  <c r="Q88" i="85"/>
  <c r="P88" i="85"/>
  <c r="O88" i="85"/>
  <c r="N88" i="85"/>
  <c r="M88" i="85"/>
  <c r="L88" i="85"/>
  <c r="K88" i="85"/>
  <c r="J88" i="85"/>
  <c r="I88" i="85"/>
  <c r="AM86" i="85"/>
  <c r="AL86" i="85"/>
  <c r="AK86" i="85"/>
  <c r="AJ86" i="85"/>
  <c r="AI86" i="85"/>
  <c r="AH86" i="85"/>
  <c r="AG86" i="85"/>
  <c r="AF86" i="85"/>
  <c r="AE86" i="85"/>
  <c r="AD86" i="85"/>
  <c r="AC86" i="85"/>
  <c r="AB86" i="85"/>
  <c r="AA86" i="85"/>
  <c r="Z86" i="85"/>
  <c r="Y86" i="85"/>
  <c r="X86" i="85"/>
  <c r="W86" i="85"/>
  <c r="V86" i="85"/>
  <c r="U86" i="85"/>
  <c r="T86" i="85"/>
  <c r="S86" i="85"/>
  <c r="R86" i="85"/>
  <c r="Q86" i="85"/>
  <c r="P86" i="85"/>
  <c r="O86" i="85"/>
  <c r="N86" i="85"/>
  <c r="M86" i="85"/>
  <c r="L86" i="85"/>
  <c r="K86" i="85"/>
  <c r="J86" i="85"/>
  <c r="I86" i="85"/>
  <c r="AM85" i="85"/>
  <c r="AL85" i="85"/>
  <c r="AK85" i="85"/>
  <c r="AJ85" i="85"/>
  <c r="AI85" i="85"/>
  <c r="AH85" i="85"/>
  <c r="AG85" i="85"/>
  <c r="AF85" i="85"/>
  <c r="AE85" i="85"/>
  <c r="AD85" i="85"/>
  <c r="AC85" i="85"/>
  <c r="AB85" i="85"/>
  <c r="AA85" i="85"/>
  <c r="Z85" i="85"/>
  <c r="Y85" i="85"/>
  <c r="X85" i="85"/>
  <c r="W85" i="85"/>
  <c r="V85" i="85"/>
  <c r="U85" i="85"/>
  <c r="T85" i="85"/>
  <c r="S85" i="85"/>
  <c r="R85" i="85"/>
  <c r="Q85" i="85"/>
  <c r="P85" i="85"/>
  <c r="O85" i="85"/>
  <c r="N85" i="85"/>
  <c r="M85" i="85"/>
  <c r="L85" i="85"/>
  <c r="K85" i="85"/>
  <c r="J85" i="85"/>
  <c r="I85" i="85"/>
  <c r="AM83" i="85"/>
  <c r="AL83" i="85"/>
  <c r="AK83" i="85"/>
  <c r="AJ83" i="85"/>
  <c r="AI83" i="85"/>
  <c r="AH83" i="85"/>
  <c r="AG83" i="85"/>
  <c r="AF83" i="85"/>
  <c r="AE83" i="85"/>
  <c r="AD83" i="85"/>
  <c r="AC83" i="85"/>
  <c r="AB83" i="85"/>
  <c r="AA83" i="85"/>
  <c r="Z83" i="85"/>
  <c r="Y83" i="85"/>
  <c r="X83" i="85"/>
  <c r="W83" i="85"/>
  <c r="V83" i="85"/>
  <c r="U83" i="85"/>
  <c r="T83" i="85"/>
  <c r="S83" i="85"/>
  <c r="R83" i="85"/>
  <c r="Q83" i="85"/>
  <c r="P83" i="85"/>
  <c r="O83" i="85"/>
  <c r="N83" i="85"/>
  <c r="M83" i="85"/>
  <c r="L83" i="85"/>
  <c r="K83" i="85"/>
  <c r="J83" i="85"/>
  <c r="I83" i="85"/>
  <c r="AM82" i="85"/>
  <c r="AL82" i="85"/>
  <c r="AK82" i="85"/>
  <c r="AJ82" i="85"/>
  <c r="AI82" i="85"/>
  <c r="AH82" i="85"/>
  <c r="AG82" i="85"/>
  <c r="AF82" i="85"/>
  <c r="AE82" i="85"/>
  <c r="AD82" i="85"/>
  <c r="AC82" i="85"/>
  <c r="AB82" i="85"/>
  <c r="AA82" i="85"/>
  <c r="Z82" i="85"/>
  <c r="Y82" i="85"/>
  <c r="X82" i="85"/>
  <c r="W82" i="85"/>
  <c r="V82" i="85"/>
  <c r="U82" i="85"/>
  <c r="T82" i="85"/>
  <c r="S82" i="85"/>
  <c r="R82" i="85"/>
  <c r="Q82" i="85"/>
  <c r="P82" i="85"/>
  <c r="O82" i="85"/>
  <c r="N82" i="85"/>
  <c r="M82" i="85"/>
  <c r="L82" i="85"/>
  <c r="K82" i="85"/>
  <c r="J82" i="85"/>
  <c r="I82" i="85"/>
  <c r="AM80" i="85"/>
  <c r="AL80" i="85"/>
  <c r="AK80" i="85"/>
  <c r="AJ80" i="85"/>
  <c r="AI80" i="85"/>
  <c r="AH80" i="85"/>
  <c r="AG80" i="85"/>
  <c r="AF80" i="85"/>
  <c r="AE80" i="85"/>
  <c r="AD80" i="85"/>
  <c r="AC80" i="85"/>
  <c r="AB80" i="85"/>
  <c r="AA80" i="85"/>
  <c r="Z80" i="85"/>
  <c r="Y80" i="85"/>
  <c r="X80" i="85"/>
  <c r="W80" i="85"/>
  <c r="V80" i="85"/>
  <c r="U80" i="85"/>
  <c r="T80" i="85"/>
  <c r="S80" i="85"/>
  <c r="R80" i="85"/>
  <c r="Q80" i="85"/>
  <c r="P80" i="85"/>
  <c r="O80" i="85"/>
  <c r="N80" i="85"/>
  <c r="M80" i="85"/>
  <c r="L80" i="85"/>
  <c r="K80" i="85"/>
  <c r="J80" i="85"/>
  <c r="I80" i="85"/>
  <c r="AM79" i="85"/>
  <c r="AL79" i="85"/>
  <c r="AK79" i="85"/>
  <c r="AJ79" i="85"/>
  <c r="AI79" i="85"/>
  <c r="AH79" i="85"/>
  <c r="AG79" i="85"/>
  <c r="AF79" i="85"/>
  <c r="AE79" i="85"/>
  <c r="AD79" i="85"/>
  <c r="AC79" i="85"/>
  <c r="AB79" i="85"/>
  <c r="AA79" i="85"/>
  <c r="Z79" i="85"/>
  <c r="Y79" i="85"/>
  <c r="X79" i="85"/>
  <c r="W79" i="85"/>
  <c r="V79" i="85"/>
  <c r="U79" i="85"/>
  <c r="T79" i="85"/>
  <c r="S79" i="85"/>
  <c r="R79" i="85"/>
  <c r="Q79" i="85"/>
  <c r="P79" i="85"/>
  <c r="O79" i="85"/>
  <c r="N79" i="85"/>
  <c r="M79" i="85"/>
  <c r="L79" i="85"/>
  <c r="K79" i="85"/>
  <c r="J79" i="85"/>
  <c r="I79" i="85"/>
  <c r="AM77" i="85"/>
  <c r="AL77" i="85"/>
  <c r="AK77" i="85"/>
  <c r="AJ77" i="85"/>
  <c r="AI77" i="85"/>
  <c r="AH77" i="85"/>
  <c r="AG77" i="85"/>
  <c r="AF77" i="85"/>
  <c r="AE77" i="85"/>
  <c r="AD77" i="85"/>
  <c r="AC77" i="85"/>
  <c r="AB77" i="85"/>
  <c r="AA77" i="85"/>
  <c r="Z77" i="85"/>
  <c r="Y77" i="85"/>
  <c r="X77" i="85"/>
  <c r="W77" i="85"/>
  <c r="V77" i="85"/>
  <c r="U77" i="85"/>
  <c r="T77" i="85"/>
  <c r="S77" i="85"/>
  <c r="R77" i="85"/>
  <c r="Q77" i="85"/>
  <c r="P77" i="85"/>
  <c r="O77" i="85"/>
  <c r="N77" i="85"/>
  <c r="M77" i="85"/>
  <c r="L77" i="85"/>
  <c r="K77" i="85"/>
  <c r="J77" i="85"/>
  <c r="I77" i="85"/>
  <c r="AM76" i="85"/>
  <c r="AL76" i="85"/>
  <c r="AK76" i="85"/>
  <c r="AJ76" i="85"/>
  <c r="AI76" i="85"/>
  <c r="AH76" i="85"/>
  <c r="AG76" i="85"/>
  <c r="AF76" i="85"/>
  <c r="AE76" i="85"/>
  <c r="AD76" i="85"/>
  <c r="AC76" i="85"/>
  <c r="AB76" i="85"/>
  <c r="AA76" i="85"/>
  <c r="Z76" i="85"/>
  <c r="Y76" i="85"/>
  <c r="X76" i="85"/>
  <c r="W76" i="85"/>
  <c r="V76" i="85"/>
  <c r="U76" i="85"/>
  <c r="T76" i="85"/>
  <c r="S76" i="85"/>
  <c r="R76" i="85"/>
  <c r="Q76" i="85"/>
  <c r="P76" i="85"/>
  <c r="O76" i="85"/>
  <c r="N76" i="85"/>
  <c r="M76" i="85"/>
  <c r="L76" i="85"/>
  <c r="K76" i="85"/>
  <c r="J76" i="85"/>
  <c r="I76" i="85"/>
  <c r="AM74" i="85"/>
  <c r="AL74" i="85"/>
  <c r="AK74" i="85"/>
  <c r="AJ74" i="85"/>
  <c r="AI74" i="85"/>
  <c r="AH74" i="85"/>
  <c r="AG74" i="85"/>
  <c r="AF74" i="85"/>
  <c r="AE74" i="85"/>
  <c r="AD74" i="85"/>
  <c r="AC74" i="85"/>
  <c r="AB74" i="85"/>
  <c r="AA74" i="85"/>
  <c r="Z74" i="85"/>
  <c r="Y74" i="85"/>
  <c r="X74" i="85"/>
  <c r="W74" i="85"/>
  <c r="V74" i="85"/>
  <c r="U74" i="85"/>
  <c r="T74" i="85"/>
  <c r="S74" i="85"/>
  <c r="R74" i="85"/>
  <c r="Q74" i="85"/>
  <c r="P74" i="85"/>
  <c r="O74" i="85"/>
  <c r="N74" i="85"/>
  <c r="M74" i="85"/>
  <c r="L74" i="85"/>
  <c r="K74" i="85"/>
  <c r="J74" i="85"/>
  <c r="I74" i="85"/>
  <c r="AM73" i="85"/>
  <c r="AL73" i="85"/>
  <c r="AK73" i="85"/>
  <c r="AJ73" i="85"/>
  <c r="AI73" i="85"/>
  <c r="AH73" i="85"/>
  <c r="AG73" i="85"/>
  <c r="AF73" i="85"/>
  <c r="AE73" i="85"/>
  <c r="AD73" i="85"/>
  <c r="AC73" i="85"/>
  <c r="AB73" i="85"/>
  <c r="AA73" i="85"/>
  <c r="Z73" i="85"/>
  <c r="Y73" i="85"/>
  <c r="X73" i="85"/>
  <c r="W73" i="85"/>
  <c r="V73" i="85"/>
  <c r="U73" i="85"/>
  <c r="T73" i="85"/>
  <c r="S73" i="85"/>
  <c r="R73" i="85"/>
  <c r="Q73" i="85"/>
  <c r="P73" i="85"/>
  <c r="O73" i="85"/>
  <c r="N73" i="85"/>
  <c r="M73" i="85"/>
  <c r="L73" i="85"/>
  <c r="K73" i="85"/>
  <c r="J73" i="85"/>
  <c r="I73" i="85"/>
  <c r="AM71" i="85"/>
  <c r="AL71" i="85"/>
  <c r="AK71" i="85"/>
  <c r="AJ71" i="85"/>
  <c r="AI71" i="85"/>
  <c r="AH71" i="85"/>
  <c r="AG71" i="85"/>
  <c r="AF71" i="85"/>
  <c r="AE71" i="85"/>
  <c r="AD71" i="85"/>
  <c r="AC71" i="85"/>
  <c r="AB71" i="85"/>
  <c r="AA71" i="85"/>
  <c r="Z71" i="85"/>
  <c r="Y71" i="85"/>
  <c r="X71" i="85"/>
  <c r="W71" i="85"/>
  <c r="V71" i="85"/>
  <c r="U71" i="85"/>
  <c r="T71" i="85"/>
  <c r="S71" i="85"/>
  <c r="R71" i="85"/>
  <c r="Q71" i="85"/>
  <c r="P71" i="85"/>
  <c r="O71" i="85"/>
  <c r="N71" i="85"/>
  <c r="M71" i="85"/>
  <c r="L71" i="85"/>
  <c r="K71" i="85"/>
  <c r="J71" i="85"/>
  <c r="I71" i="85"/>
  <c r="AM70" i="85"/>
  <c r="AL70" i="85"/>
  <c r="AK70" i="85"/>
  <c r="AJ70" i="85"/>
  <c r="AI70" i="85"/>
  <c r="AH70" i="85"/>
  <c r="AG70" i="85"/>
  <c r="AF70" i="85"/>
  <c r="AE70" i="85"/>
  <c r="AD70" i="85"/>
  <c r="AC70" i="85"/>
  <c r="AB70" i="85"/>
  <c r="AA70" i="85"/>
  <c r="Z70" i="85"/>
  <c r="Y70" i="85"/>
  <c r="X70" i="85"/>
  <c r="W70" i="85"/>
  <c r="V70" i="85"/>
  <c r="U70" i="85"/>
  <c r="T70" i="85"/>
  <c r="S70" i="85"/>
  <c r="R70" i="85"/>
  <c r="Q70" i="85"/>
  <c r="P70" i="85"/>
  <c r="O70" i="85"/>
  <c r="N70" i="85"/>
  <c r="M70" i="85"/>
  <c r="L70" i="85"/>
  <c r="K70" i="85"/>
  <c r="J70" i="85"/>
  <c r="I70" i="85"/>
  <c r="AM68" i="85"/>
  <c r="AL68" i="85"/>
  <c r="AK68" i="85"/>
  <c r="AJ68" i="85"/>
  <c r="AI68" i="85"/>
  <c r="AH68" i="85"/>
  <c r="AG68" i="85"/>
  <c r="AF68" i="85"/>
  <c r="AE68" i="85"/>
  <c r="AD68" i="85"/>
  <c r="AC68" i="85"/>
  <c r="AB68" i="85"/>
  <c r="AA68" i="85"/>
  <c r="Z68" i="85"/>
  <c r="Y68" i="85"/>
  <c r="X68" i="85"/>
  <c r="W68" i="85"/>
  <c r="V68" i="85"/>
  <c r="U68" i="85"/>
  <c r="T68" i="85"/>
  <c r="S68" i="85"/>
  <c r="R68" i="85"/>
  <c r="Q68" i="85"/>
  <c r="P68" i="85"/>
  <c r="O68" i="85"/>
  <c r="N68" i="85"/>
  <c r="M68" i="85"/>
  <c r="L68" i="85"/>
  <c r="K68" i="85"/>
  <c r="J68" i="85"/>
  <c r="I68" i="85"/>
  <c r="AM67" i="85"/>
  <c r="AL67" i="85"/>
  <c r="AK67" i="85"/>
  <c r="AJ67" i="85"/>
  <c r="AI67" i="85"/>
  <c r="AH67" i="85"/>
  <c r="AG67" i="85"/>
  <c r="AF67" i="85"/>
  <c r="AE67" i="85"/>
  <c r="AD67" i="85"/>
  <c r="AC67" i="85"/>
  <c r="AB67" i="85"/>
  <c r="AA67" i="85"/>
  <c r="Z67" i="85"/>
  <c r="Y67" i="85"/>
  <c r="X67" i="85"/>
  <c r="W67" i="85"/>
  <c r="V67" i="85"/>
  <c r="U67" i="85"/>
  <c r="T67" i="85"/>
  <c r="S67" i="85"/>
  <c r="R67" i="85"/>
  <c r="Q67" i="85"/>
  <c r="P67" i="85"/>
  <c r="O67" i="85"/>
  <c r="N67" i="85"/>
  <c r="M67" i="85"/>
  <c r="L67" i="85"/>
  <c r="K67" i="85"/>
  <c r="J67" i="85"/>
  <c r="I67" i="85"/>
  <c r="AM65" i="85"/>
  <c r="AL65" i="85"/>
  <c r="AK65" i="85"/>
  <c r="AJ65" i="85"/>
  <c r="AI65" i="85"/>
  <c r="AH65" i="85"/>
  <c r="AG65" i="85"/>
  <c r="AF65" i="85"/>
  <c r="AE65" i="85"/>
  <c r="AD65" i="85"/>
  <c r="AC65" i="85"/>
  <c r="AB65" i="85"/>
  <c r="AA65" i="85"/>
  <c r="Z65" i="85"/>
  <c r="Y65" i="85"/>
  <c r="X65" i="85"/>
  <c r="W65" i="85"/>
  <c r="V65" i="85"/>
  <c r="U65" i="85"/>
  <c r="T65" i="85"/>
  <c r="S65" i="85"/>
  <c r="R65" i="85"/>
  <c r="Q65" i="85"/>
  <c r="P65" i="85"/>
  <c r="O65" i="85"/>
  <c r="N65" i="85"/>
  <c r="M65" i="85"/>
  <c r="L65" i="85"/>
  <c r="K65" i="85"/>
  <c r="J65" i="85"/>
  <c r="I65" i="85"/>
  <c r="AM64" i="85"/>
  <c r="AL64" i="85"/>
  <c r="AK64" i="85"/>
  <c r="AJ64" i="85"/>
  <c r="AI64" i="85"/>
  <c r="AH64" i="85"/>
  <c r="AG64" i="85"/>
  <c r="AF64" i="85"/>
  <c r="AE64" i="85"/>
  <c r="AD64" i="85"/>
  <c r="AC64" i="85"/>
  <c r="AB64" i="85"/>
  <c r="AA64" i="85"/>
  <c r="Z64" i="85"/>
  <c r="Y64" i="85"/>
  <c r="X64" i="85"/>
  <c r="W64" i="85"/>
  <c r="V64" i="85"/>
  <c r="U64" i="85"/>
  <c r="T64" i="85"/>
  <c r="S64" i="85"/>
  <c r="R64" i="85"/>
  <c r="Q64" i="85"/>
  <c r="P64" i="85"/>
  <c r="O64" i="85"/>
  <c r="N64" i="85"/>
  <c r="M64" i="85"/>
  <c r="L64" i="85"/>
  <c r="K64" i="85"/>
  <c r="J64" i="85"/>
  <c r="I64" i="85"/>
  <c r="AM62" i="85"/>
  <c r="AL62" i="85"/>
  <c r="AK62" i="85"/>
  <c r="AJ62" i="85"/>
  <c r="AI62" i="85"/>
  <c r="AH62" i="85"/>
  <c r="AG62" i="85"/>
  <c r="AF62" i="85"/>
  <c r="AE62" i="85"/>
  <c r="AD62" i="85"/>
  <c r="AC62" i="85"/>
  <c r="AB62" i="85"/>
  <c r="AA62" i="85"/>
  <c r="Z62" i="85"/>
  <c r="Y62" i="85"/>
  <c r="X62" i="85"/>
  <c r="W62" i="85"/>
  <c r="V62" i="85"/>
  <c r="U62" i="85"/>
  <c r="T62" i="85"/>
  <c r="S62" i="85"/>
  <c r="R62" i="85"/>
  <c r="Q62" i="85"/>
  <c r="P62" i="85"/>
  <c r="O62" i="85"/>
  <c r="N62" i="85"/>
  <c r="M62" i="85"/>
  <c r="L62" i="85"/>
  <c r="K62" i="85"/>
  <c r="J62" i="85"/>
  <c r="I62" i="85"/>
  <c r="AM61" i="85"/>
  <c r="AL61" i="85"/>
  <c r="AK61" i="85"/>
  <c r="AJ61" i="85"/>
  <c r="AI61" i="85"/>
  <c r="AH61" i="85"/>
  <c r="AG61" i="85"/>
  <c r="AF61" i="85"/>
  <c r="AE61" i="85"/>
  <c r="AD61" i="85"/>
  <c r="AC61" i="85"/>
  <c r="AB61" i="85"/>
  <c r="AA61" i="85"/>
  <c r="Z61" i="85"/>
  <c r="Y61" i="85"/>
  <c r="X61" i="85"/>
  <c r="W61" i="85"/>
  <c r="V61" i="85"/>
  <c r="U61" i="85"/>
  <c r="T61" i="85"/>
  <c r="S61" i="85"/>
  <c r="R61" i="85"/>
  <c r="Q61" i="85"/>
  <c r="P61" i="85"/>
  <c r="O61" i="85"/>
  <c r="N61" i="85"/>
  <c r="M61" i="85"/>
  <c r="L61" i="85"/>
  <c r="K61" i="85"/>
  <c r="J61" i="85"/>
  <c r="I61" i="85"/>
  <c r="AM59" i="85"/>
  <c r="AL59" i="85"/>
  <c r="AK59" i="85"/>
  <c r="AJ59" i="85"/>
  <c r="AI59" i="85"/>
  <c r="AH59" i="85"/>
  <c r="AG59" i="85"/>
  <c r="AF59" i="85"/>
  <c r="AE59" i="85"/>
  <c r="AD59" i="85"/>
  <c r="AC59" i="85"/>
  <c r="AB59" i="85"/>
  <c r="AA59" i="85"/>
  <c r="Z59" i="85"/>
  <c r="Y59" i="85"/>
  <c r="X59" i="85"/>
  <c r="W59" i="85"/>
  <c r="V59" i="85"/>
  <c r="U59" i="85"/>
  <c r="T59" i="85"/>
  <c r="S59" i="85"/>
  <c r="R59" i="85"/>
  <c r="Q59" i="85"/>
  <c r="P59" i="85"/>
  <c r="O59" i="85"/>
  <c r="N59" i="85"/>
  <c r="M59" i="85"/>
  <c r="L59" i="85"/>
  <c r="K59" i="85"/>
  <c r="J59" i="85"/>
  <c r="I59" i="85"/>
  <c r="AM58" i="85"/>
  <c r="AL58" i="85"/>
  <c r="AK58" i="85"/>
  <c r="AJ58" i="85"/>
  <c r="AI58" i="85"/>
  <c r="AH58" i="85"/>
  <c r="AG58" i="85"/>
  <c r="AF58" i="85"/>
  <c r="AE58" i="85"/>
  <c r="AD58" i="85"/>
  <c r="AC58" i="85"/>
  <c r="AB58" i="85"/>
  <c r="AA58" i="85"/>
  <c r="Z58" i="85"/>
  <c r="Y58" i="85"/>
  <c r="X58" i="85"/>
  <c r="W58" i="85"/>
  <c r="V58" i="85"/>
  <c r="U58" i="85"/>
  <c r="T58" i="85"/>
  <c r="S58" i="85"/>
  <c r="R58" i="85"/>
  <c r="Q58" i="85"/>
  <c r="P58" i="85"/>
  <c r="O58" i="85"/>
  <c r="N58" i="85"/>
  <c r="M58" i="85"/>
  <c r="L58" i="85"/>
  <c r="K58" i="85"/>
  <c r="J58" i="85"/>
  <c r="I58" i="85"/>
  <c r="AM56" i="85"/>
  <c r="AL56" i="85"/>
  <c r="AK56" i="85"/>
  <c r="AJ56" i="85"/>
  <c r="AI56" i="85"/>
  <c r="AH56" i="85"/>
  <c r="AG56" i="85"/>
  <c r="AF56" i="85"/>
  <c r="AE56" i="85"/>
  <c r="AD56" i="85"/>
  <c r="AC56" i="85"/>
  <c r="AB56" i="85"/>
  <c r="AA56" i="85"/>
  <c r="Z56" i="85"/>
  <c r="Y56" i="85"/>
  <c r="X56" i="85"/>
  <c r="W56" i="85"/>
  <c r="V56" i="85"/>
  <c r="U56" i="85"/>
  <c r="T56" i="85"/>
  <c r="S56" i="85"/>
  <c r="R56" i="85"/>
  <c r="Q56" i="85"/>
  <c r="P56" i="85"/>
  <c r="O56" i="85"/>
  <c r="N56" i="85"/>
  <c r="M56" i="85"/>
  <c r="L56" i="85"/>
  <c r="K56" i="85"/>
  <c r="J56" i="85"/>
  <c r="I56" i="85"/>
  <c r="AM55" i="85"/>
  <c r="AL55" i="85"/>
  <c r="AK55" i="85"/>
  <c r="AJ55" i="85"/>
  <c r="AI55" i="85"/>
  <c r="AH55" i="85"/>
  <c r="AG55" i="85"/>
  <c r="AF55" i="85"/>
  <c r="AE55" i="85"/>
  <c r="AD55" i="85"/>
  <c r="AC55" i="85"/>
  <c r="AB55" i="85"/>
  <c r="AA55" i="85"/>
  <c r="Z55" i="85"/>
  <c r="Y55" i="85"/>
  <c r="X55" i="85"/>
  <c r="W55" i="85"/>
  <c r="V55" i="85"/>
  <c r="U55" i="85"/>
  <c r="T55" i="85"/>
  <c r="S55" i="85"/>
  <c r="R55" i="85"/>
  <c r="Q55" i="85"/>
  <c r="P55" i="85"/>
  <c r="O55" i="85"/>
  <c r="N55" i="85"/>
  <c r="M55" i="85"/>
  <c r="L55" i="85"/>
  <c r="K55" i="85"/>
  <c r="J55" i="85"/>
  <c r="I55" i="85"/>
  <c r="AM53" i="85"/>
  <c r="AL53" i="85"/>
  <c r="AK53" i="85"/>
  <c r="AJ53" i="85"/>
  <c r="AI53" i="85"/>
  <c r="AH53" i="85"/>
  <c r="AG53" i="85"/>
  <c r="AF53" i="85"/>
  <c r="AE53" i="85"/>
  <c r="AD53" i="85"/>
  <c r="AC53" i="85"/>
  <c r="AB53" i="85"/>
  <c r="AA53" i="85"/>
  <c r="Z53" i="85"/>
  <c r="Y53" i="85"/>
  <c r="X53" i="85"/>
  <c r="W53" i="85"/>
  <c r="V53" i="85"/>
  <c r="U53" i="85"/>
  <c r="T53" i="85"/>
  <c r="S53" i="85"/>
  <c r="R53" i="85"/>
  <c r="Q53" i="85"/>
  <c r="P53" i="85"/>
  <c r="O53" i="85"/>
  <c r="N53" i="85"/>
  <c r="M53" i="85"/>
  <c r="L53" i="85"/>
  <c r="K53" i="85"/>
  <c r="J53" i="85"/>
  <c r="I53" i="85"/>
  <c r="AM52" i="85"/>
  <c r="AL52" i="85"/>
  <c r="AK52" i="85"/>
  <c r="AJ52" i="85"/>
  <c r="AI52" i="85"/>
  <c r="AH52" i="85"/>
  <c r="AG52" i="85"/>
  <c r="AF52" i="85"/>
  <c r="AE52" i="85"/>
  <c r="AD52" i="85"/>
  <c r="AC52" i="85"/>
  <c r="AB52" i="85"/>
  <c r="AA52" i="85"/>
  <c r="Z52" i="85"/>
  <c r="Y52" i="85"/>
  <c r="X52" i="85"/>
  <c r="W52" i="85"/>
  <c r="V52" i="85"/>
  <c r="U52" i="85"/>
  <c r="T52" i="85"/>
  <c r="S52" i="85"/>
  <c r="R52" i="85"/>
  <c r="Q52" i="85"/>
  <c r="P52" i="85"/>
  <c r="O52" i="85"/>
  <c r="N52" i="85"/>
  <c r="M52" i="85"/>
  <c r="L52" i="85"/>
  <c r="K52" i="85"/>
  <c r="J52" i="85"/>
  <c r="I52" i="85"/>
  <c r="AM50" i="85"/>
  <c r="AL50" i="85"/>
  <c r="AK50" i="85"/>
  <c r="AJ50" i="85"/>
  <c r="AI50" i="85"/>
  <c r="AH50" i="85"/>
  <c r="AG50" i="85"/>
  <c r="AF50" i="85"/>
  <c r="AE50" i="85"/>
  <c r="AD50" i="85"/>
  <c r="AC50" i="85"/>
  <c r="AB50" i="85"/>
  <c r="AA50" i="85"/>
  <c r="Z50" i="85"/>
  <c r="Y50" i="85"/>
  <c r="X50" i="85"/>
  <c r="W50" i="85"/>
  <c r="V50" i="85"/>
  <c r="U50" i="85"/>
  <c r="T50" i="85"/>
  <c r="S50" i="85"/>
  <c r="R50" i="85"/>
  <c r="Q50" i="85"/>
  <c r="P50" i="85"/>
  <c r="O50" i="85"/>
  <c r="N50" i="85"/>
  <c r="M50" i="85"/>
  <c r="L50" i="85"/>
  <c r="K50" i="85"/>
  <c r="J50" i="85"/>
  <c r="I50" i="85"/>
  <c r="AM49" i="85"/>
  <c r="AL49" i="85"/>
  <c r="AK49" i="85"/>
  <c r="AJ49" i="85"/>
  <c r="AI49" i="85"/>
  <c r="AH49" i="85"/>
  <c r="AG49" i="85"/>
  <c r="AF49" i="85"/>
  <c r="AE49" i="85"/>
  <c r="AD49" i="85"/>
  <c r="AC49" i="85"/>
  <c r="AB49" i="85"/>
  <c r="AA49" i="85"/>
  <c r="Z49" i="85"/>
  <c r="Y49" i="85"/>
  <c r="X49" i="85"/>
  <c r="W49" i="85"/>
  <c r="V49" i="85"/>
  <c r="U49" i="85"/>
  <c r="T49" i="85"/>
  <c r="S49" i="85"/>
  <c r="R49" i="85"/>
  <c r="Q49" i="85"/>
  <c r="P49" i="85"/>
  <c r="O49" i="85"/>
  <c r="N49" i="85"/>
  <c r="M49" i="85"/>
  <c r="L49" i="85"/>
  <c r="K49" i="85"/>
  <c r="J49" i="85"/>
  <c r="I49" i="85"/>
  <c r="AM47" i="85"/>
  <c r="AL47" i="85"/>
  <c r="AK47" i="85"/>
  <c r="AJ47" i="85"/>
  <c r="AI47" i="85"/>
  <c r="AH47" i="85"/>
  <c r="AG47" i="85"/>
  <c r="AF47" i="85"/>
  <c r="AE47" i="85"/>
  <c r="AD47" i="85"/>
  <c r="AC47" i="85"/>
  <c r="AB47" i="85"/>
  <c r="AA47" i="85"/>
  <c r="Z47" i="85"/>
  <c r="Y47" i="85"/>
  <c r="X47" i="85"/>
  <c r="W47" i="85"/>
  <c r="V47" i="85"/>
  <c r="U47" i="85"/>
  <c r="T47" i="85"/>
  <c r="S47" i="85"/>
  <c r="R47" i="85"/>
  <c r="Q47" i="85"/>
  <c r="P47" i="85"/>
  <c r="O47" i="85"/>
  <c r="N47" i="85"/>
  <c r="M47" i="85"/>
  <c r="L47" i="85"/>
  <c r="K47" i="85"/>
  <c r="J47" i="85"/>
  <c r="I47" i="85"/>
  <c r="AM46" i="85"/>
  <c r="AL46" i="85"/>
  <c r="AK46" i="85"/>
  <c r="AJ46" i="85"/>
  <c r="AI46" i="85"/>
  <c r="AH46" i="85"/>
  <c r="AG46" i="85"/>
  <c r="AF46" i="85"/>
  <c r="AE46" i="85"/>
  <c r="AD46" i="85"/>
  <c r="AC46" i="85"/>
  <c r="AB46" i="85"/>
  <c r="AA46" i="85"/>
  <c r="Z46" i="85"/>
  <c r="Y46" i="85"/>
  <c r="X46" i="85"/>
  <c r="W46" i="85"/>
  <c r="V46" i="85"/>
  <c r="U46" i="85"/>
  <c r="T46" i="85"/>
  <c r="S46" i="85"/>
  <c r="R46" i="85"/>
  <c r="Q46" i="85"/>
  <c r="P46" i="85"/>
  <c r="O46" i="85"/>
  <c r="N46" i="85"/>
  <c r="M46" i="85"/>
  <c r="L46" i="85"/>
  <c r="K46" i="85"/>
  <c r="J46" i="85"/>
  <c r="I46" i="85"/>
  <c r="AM44" i="85"/>
  <c r="AL44" i="85"/>
  <c r="AK44" i="85"/>
  <c r="AJ44" i="85"/>
  <c r="AI44" i="85"/>
  <c r="AH44" i="85"/>
  <c r="AG44" i="85"/>
  <c r="AF44" i="85"/>
  <c r="AE44" i="85"/>
  <c r="AD44" i="85"/>
  <c r="AC44" i="85"/>
  <c r="AB44" i="85"/>
  <c r="AA44" i="85"/>
  <c r="Z44" i="85"/>
  <c r="Y44" i="85"/>
  <c r="X44" i="85"/>
  <c r="W44" i="85"/>
  <c r="V44" i="85"/>
  <c r="U44" i="85"/>
  <c r="T44" i="85"/>
  <c r="S44" i="85"/>
  <c r="R44" i="85"/>
  <c r="Q44" i="85"/>
  <c r="P44" i="85"/>
  <c r="O44" i="85"/>
  <c r="N44" i="85"/>
  <c r="M44" i="85"/>
  <c r="L44" i="85"/>
  <c r="K44" i="85"/>
  <c r="J44" i="85"/>
  <c r="I44" i="85"/>
  <c r="AM43" i="85"/>
  <c r="AL43" i="85"/>
  <c r="AK43" i="85"/>
  <c r="AJ43" i="85"/>
  <c r="AI43" i="85"/>
  <c r="AH43" i="85"/>
  <c r="AG43" i="85"/>
  <c r="AF43" i="85"/>
  <c r="AE43" i="85"/>
  <c r="AD43" i="85"/>
  <c r="AC43" i="85"/>
  <c r="AB43" i="85"/>
  <c r="AA43" i="85"/>
  <c r="Z43" i="85"/>
  <c r="Y43" i="85"/>
  <c r="X43" i="85"/>
  <c r="W43" i="85"/>
  <c r="V43" i="85"/>
  <c r="U43" i="85"/>
  <c r="T43" i="85"/>
  <c r="S43" i="85"/>
  <c r="R43" i="85"/>
  <c r="Q43" i="85"/>
  <c r="P43" i="85"/>
  <c r="O43" i="85"/>
  <c r="N43" i="85"/>
  <c r="M43" i="85"/>
  <c r="L43" i="85"/>
  <c r="K43" i="85"/>
  <c r="J43" i="85"/>
  <c r="I43" i="85"/>
  <c r="AM41" i="85"/>
  <c r="AL41" i="85"/>
  <c r="AK41" i="85"/>
  <c r="AJ41" i="85"/>
  <c r="AI41" i="85"/>
  <c r="AH41" i="85"/>
  <c r="AG41" i="85"/>
  <c r="AF41" i="85"/>
  <c r="AE41" i="85"/>
  <c r="AD41" i="85"/>
  <c r="AC41" i="85"/>
  <c r="AB41" i="85"/>
  <c r="AA41" i="85"/>
  <c r="Z41" i="85"/>
  <c r="Y41" i="85"/>
  <c r="X41" i="85"/>
  <c r="W41" i="85"/>
  <c r="V41" i="85"/>
  <c r="U41" i="85"/>
  <c r="T41" i="85"/>
  <c r="S41" i="85"/>
  <c r="R41" i="85"/>
  <c r="Q41" i="85"/>
  <c r="P41" i="85"/>
  <c r="O41" i="85"/>
  <c r="N41" i="85"/>
  <c r="M41" i="85"/>
  <c r="L41" i="85"/>
  <c r="K41" i="85"/>
  <c r="J41" i="85"/>
  <c r="I41" i="85"/>
  <c r="AM40" i="85"/>
  <c r="AL40" i="85"/>
  <c r="AK40" i="85"/>
  <c r="AJ40" i="85"/>
  <c r="AI40" i="85"/>
  <c r="AH40" i="85"/>
  <c r="AG40" i="85"/>
  <c r="AF40" i="85"/>
  <c r="AE40" i="85"/>
  <c r="AD40" i="85"/>
  <c r="AC40" i="85"/>
  <c r="AB40" i="85"/>
  <c r="AA40" i="85"/>
  <c r="Z40" i="85"/>
  <c r="Y40" i="85"/>
  <c r="X40" i="85"/>
  <c r="W40" i="85"/>
  <c r="V40" i="85"/>
  <c r="U40" i="85"/>
  <c r="T40" i="85"/>
  <c r="S40" i="85"/>
  <c r="R40" i="85"/>
  <c r="Q40" i="85"/>
  <c r="P40" i="85"/>
  <c r="O40" i="85"/>
  <c r="N40" i="85"/>
  <c r="M40" i="85"/>
  <c r="L40" i="85"/>
  <c r="K40" i="85"/>
  <c r="J40" i="85"/>
  <c r="I40" i="85"/>
  <c r="AM38" i="85"/>
  <c r="AL38" i="85"/>
  <c r="AK38" i="85"/>
  <c r="AJ38" i="85"/>
  <c r="AI38" i="85"/>
  <c r="AH38" i="85"/>
  <c r="AG38" i="85"/>
  <c r="AF38" i="85"/>
  <c r="AE38" i="85"/>
  <c r="AD38" i="85"/>
  <c r="AC38" i="85"/>
  <c r="AB38" i="85"/>
  <c r="AA38" i="85"/>
  <c r="Z38" i="85"/>
  <c r="Y38" i="85"/>
  <c r="X38" i="85"/>
  <c r="W38" i="85"/>
  <c r="V38" i="85"/>
  <c r="U38" i="85"/>
  <c r="T38" i="85"/>
  <c r="S38" i="85"/>
  <c r="R38" i="85"/>
  <c r="Q38" i="85"/>
  <c r="P38" i="85"/>
  <c r="O38" i="85"/>
  <c r="N38" i="85"/>
  <c r="M38" i="85"/>
  <c r="L38" i="85"/>
  <c r="K38" i="85"/>
  <c r="J38" i="85"/>
  <c r="I38" i="85"/>
  <c r="AM37" i="85"/>
  <c r="AL37" i="85"/>
  <c r="AK37" i="85"/>
  <c r="AJ37" i="85"/>
  <c r="AI37" i="85"/>
  <c r="AH37" i="85"/>
  <c r="AG37" i="85"/>
  <c r="AF37" i="85"/>
  <c r="AE37" i="85"/>
  <c r="AD37" i="85"/>
  <c r="AC37" i="85"/>
  <c r="AB37" i="85"/>
  <c r="AA37" i="85"/>
  <c r="Z37" i="85"/>
  <c r="Y37" i="85"/>
  <c r="X37" i="85"/>
  <c r="W37" i="85"/>
  <c r="V37" i="85"/>
  <c r="U37" i="85"/>
  <c r="T37" i="85"/>
  <c r="S37" i="85"/>
  <c r="R37" i="85"/>
  <c r="Q37" i="85"/>
  <c r="P37" i="85"/>
  <c r="O37" i="85"/>
  <c r="N37" i="85"/>
  <c r="M37" i="85"/>
  <c r="L37" i="85"/>
  <c r="K37" i="85"/>
  <c r="J37" i="85"/>
  <c r="I37" i="85"/>
  <c r="AM35" i="85"/>
  <c r="AL35" i="85"/>
  <c r="AK35" i="85"/>
  <c r="AJ35" i="85"/>
  <c r="AI35" i="85"/>
  <c r="AH35" i="85"/>
  <c r="AG35" i="85"/>
  <c r="AF35" i="85"/>
  <c r="AE35" i="85"/>
  <c r="AD35" i="85"/>
  <c r="AC35" i="85"/>
  <c r="AB35" i="85"/>
  <c r="AA35" i="85"/>
  <c r="Z35" i="85"/>
  <c r="Y35" i="85"/>
  <c r="X35" i="85"/>
  <c r="W35" i="85"/>
  <c r="V35" i="85"/>
  <c r="U35" i="85"/>
  <c r="T35" i="85"/>
  <c r="S35" i="85"/>
  <c r="R35" i="85"/>
  <c r="Q35" i="85"/>
  <c r="P35" i="85"/>
  <c r="O35" i="85"/>
  <c r="N35" i="85"/>
  <c r="M35" i="85"/>
  <c r="L35" i="85"/>
  <c r="K35" i="85"/>
  <c r="J35" i="85"/>
  <c r="I35" i="85"/>
  <c r="AM34" i="85"/>
  <c r="AL34" i="85"/>
  <c r="AK34" i="85"/>
  <c r="AJ34" i="85"/>
  <c r="AI34" i="85"/>
  <c r="AH34" i="85"/>
  <c r="AG34" i="85"/>
  <c r="AF34" i="85"/>
  <c r="AE34" i="85"/>
  <c r="AD34" i="85"/>
  <c r="AC34" i="85"/>
  <c r="AB34" i="85"/>
  <c r="AA34" i="85"/>
  <c r="Z34" i="85"/>
  <c r="Y34" i="85"/>
  <c r="X34" i="85"/>
  <c r="W34" i="85"/>
  <c r="V34" i="85"/>
  <c r="U34" i="85"/>
  <c r="T34" i="85"/>
  <c r="S34" i="85"/>
  <c r="R34" i="85"/>
  <c r="Q34" i="85"/>
  <c r="P34" i="85"/>
  <c r="O34" i="85"/>
  <c r="N34" i="85"/>
  <c r="M34" i="85"/>
  <c r="L34" i="85"/>
  <c r="K34" i="85"/>
  <c r="J34" i="85"/>
  <c r="I34" i="85"/>
  <c r="AM32" i="85"/>
  <c r="AL32" i="85"/>
  <c r="AK32" i="85"/>
  <c r="AJ32" i="85"/>
  <c r="AI32" i="85"/>
  <c r="AH32" i="85"/>
  <c r="AG32" i="85"/>
  <c r="AF32" i="85"/>
  <c r="AE32" i="85"/>
  <c r="AD32" i="85"/>
  <c r="AC32" i="85"/>
  <c r="AB32" i="85"/>
  <c r="AA32" i="85"/>
  <c r="Z32" i="85"/>
  <c r="Y32" i="85"/>
  <c r="X32" i="85"/>
  <c r="W32" i="85"/>
  <c r="V32" i="85"/>
  <c r="U32" i="85"/>
  <c r="T32" i="85"/>
  <c r="S32" i="85"/>
  <c r="R32" i="85"/>
  <c r="Q32" i="85"/>
  <c r="P32" i="85"/>
  <c r="O32" i="85"/>
  <c r="N32" i="85"/>
  <c r="M32" i="85"/>
  <c r="L32" i="85"/>
  <c r="K32" i="85"/>
  <c r="J32" i="85"/>
  <c r="I32" i="85"/>
  <c r="AM31" i="85"/>
  <c r="AL31" i="85"/>
  <c r="AK31" i="85"/>
  <c r="AJ31" i="85"/>
  <c r="AI31" i="85"/>
  <c r="AH31" i="85"/>
  <c r="AG31" i="85"/>
  <c r="AF31" i="85"/>
  <c r="AE31" i="85"/>
  <c r="AD31" i="85"/>
  <c r="AC31" i="85"/>
  <c r="AB31" i="85"/>
  <c r="AA31" i="85"/>
  <c r="Z31" i="85"/>
  <c r="Y31" i="85"/>
  <c r="X31" i="85"/>
  <c r="W31" i="85"/>
  <c r="V31" i="85"/>
  <c r="U31" i="85"/>
  <c r="T31" i="85"/>
  <c r="S31" i="85"/>
  <c r="R31" i="85"/>
  <c r="Q31" i="85"/>
  <c r="P31" i="85"/>
  <c r="O31" i="85"/>
  <c r="N31" i="85"/>
  <c r="M31" i="85"/>
  <c r="L31" i="85"/>
  <c r="K31" i="85"/>
  <c r="J31" i="85"/>
  <c r="I31" i="85"/>
  <c r="AM29" i="85"/>
  <c r="AL29" i="85"/>
  <c r="AK29" i="85"/>
  <c r="AJ29" i="85"/>
  <c r="AI29" i="85"/>
  <c r="AH29" i="85"/>
  <c r="AG29" i="85"/>
  <c r="AF29" i="85"/>
  <c r="AE29" i="85"/>
  <c r="AD29" i="85"/>
  <c r="AC29" i="85"/>
  <c r="AB29" i="85"/>
  <c r="AA29" i="85"/>
  <c r="Z29" i="85"/>
  <c r="Y29" i="85"/>
  <c r="X29" i="85"/>
  <c r="W29" i="85"/>
  <c r="V29" i="85"/>
  <c r="U29" i="85"/>
  <c r="T29" i="85"/>
  <c r="S29" i="85"/>
  <c r="R29" i="85"/>
  <c r="Q29" i="85"/>
  <c r="P29" i="85"/>
  <c r="O29" i="85"/>
  <c r="N29" i="85"/>
  <c r="M29" i="85"/>
  <c r="L29" i="85"/>
  <c r="K29" i="85"/>
  <c r="J29" i="85"/>
  <c r="I29" i="85"/>
  <c r="AM28" i="85"/>
  <c r="AL28" i="85"/>
  <c r="AK28" i="85"/>
  <c r="AJ28" i="85"/>
  <c r="AI28" i="85"/>
  <c r="AH28" i="85"/>
  <c r="AG28" i="85"/>
  <c r="AF28" i="85"/>
  <c r="AE28" i="85"/>
  <c r="AD28" i="85"/>
  <c r="AC28" i="85"/>
  <c r="AB28" i="85"/>
  <c r="AA28" i="85"/>
  <c r="Z28" i="85"/>
  <c r="Y28" i="85"/>
  <c r="X28" i="85"/>
  <c r="W28" i="85"/>
  <c r="V28" i="85"/>
  <c r="U28" i="85"/>
  <c r="T28" i="85"/>
  <c r="S28" i="85"/>
  <c r="R28" i="85"/>
  <c r="Q28" i="85"/>
  <c r="P28" i="85"/>
  <c r="O28" i="85"/>
  <c r="N28" i="85"/>
  <c r="M28" i="85"/>
  <c r="L28" i="85"/>
  <c r="K28" i="85"/>
  <c r="J28" i="85"/>
  <c r="I28" i="85"/>
  <c r="AM26" i="85"/>
  <c r="AL26" i="85"/>
  <c r="AK26" i="85"/>
  <c r="AJ26" i="85"/>
  <c r="AI26" i="85"/>
  <c r="AH26" i="85"/>
  <c r="AG26" i="85"/>
  <c r="AF26" i="85"/>
  <c r="AE26" i="85"/>
  <c r="AD26" i="85"/>
  <c r="AC26" i="85"/>
  <c r="AB26" i="85"/>
  <c r="AA26" i="85"/>
  <c r="Z26" i="85"/>
  <c r="Y26" i="85"/>
  <c r="X26" i="85"/>
  <c r="W26" i="85"/>
  <c r="V26" i="85"/>
  <c r="U26" i="85"/>
  <c r="T26" i="85"/>
  <c r="S26" i="85"/>
  <c r="R26" i="85"/>
  <c r="Q26" i="85"/>
  <c r="P26" i="85"/>
  <c r="O26" i="85"/>
  <c r="N26" i="85"/>
  <c r="M26" i="85"/>
  <c r="L26" i="85"/>
  <c r="K26" i="85"/>
  <c r="J26" i="85"/>
  <c r="I26" i="85"/>
  <c r="AM25" i="85"/>
  <c r="AL25" i="85"/>
  <c r="AK25" i="85"/>
  <c r="AJ25" i="85"/>
  <c r="AI25" i="85"/>
  <c r="AH25" i="85"/>
  <c r="AG25" i="85"/>
  <c r="AF25" i="85"/>
  <c r="AE25" i="85"/>
  <c r="AD25" i="85"/>
  <c r="AC25" i="85"/>
  <c r="AB25" i="85"/>
  <c r="AA25" i="85"/>
  <c r="Z25" i="85"/>
  <c r="Y25" i="85"/>
  <c r="X25" i="85"/>
  <c r="W25" i="85"/>
  <c r="V25" i="85"/>
  <c r="U25" i="85"/>
  <c r="T25" i="85"/>
  <c r="S25" i="85"/>
  <c r="R25" i="85"/>
  <c r="Q25" i="85"/>
  <c r="P25" i="85"/>
  <c r="O25" i="85"/>
  <c r="N25" i="85"/>
  <c r="M25" i="85"/>
  <c r="L25" i="85"/>
  <c r="K25" i="85"/>
  <c r="J25" i="85"/>
  <c r="I25" i="85"/>
  <c r="AK21" i="85"/>
  <c r="AR12" i="85"/>
  <c r="AP12" i="85"/>
  <c r="AP15" i="85" s="1"/>
  <c r="AN12" i="85"/>
  <c r="AN15" i="85" s="1"/>
  <c r="AH12" i="85"/>
  <c r="AK14" i="85" s="1"/>
  <c r="AB12" i="85"/>
  <c r="AE14" i="85" s="1"/>
  <c r="V12" i="85"/>
  <c r="Y15" i="85" s="1"/>
  <c r="P12" i="85"/>
  <c r="S15" i="85" s="1"/>
  <c r="J12" i="85"/>
  <c r="G12" i="85"/>
  <c r="G14" i="85" s="1"/>
  <c r="E12" i="85"/>
  <c r="E14" i="85" s="1"/>
  <c r="AR11" i="85"/>
  <c r="AP11" i="85"/>
  <c r="AN11" i="85"/>
  <c r="AH11" i="85"/>
  <c r="AB11" i="85"/>
  <c r="V11" i="85"/>
  <c r="P11" i="85"/>
  <c r="J11" i="85"/>
  <c r="G11" i="85"/>
  <c r="E11" i="85"/>
  <c r="AN4" i="85"/>
  <c r="AM320" i="84"/>
  <c r="AL320" i="84"/>
  <c r="AK320" i="84"/>
  <c r="AJ320" i="84"/>
  <c r="AI320" i="84"/>
  <c r="AH320" i="84"/>
  <c r="AG320" i="84"/>
  <c r="AF320" i="84"/>
  <c r="AE320" i="84"/>
  <c r="AD320" i="84"/>
  <c r="AC320" i="84"/>
  <c r="AB320" i="84"/>
  <c r="AA320" i="84"/>
  <c r="Z320" i="84"/>
  <c r="Y320" i="84"/>
  <c r="X320" i="84"/>
  <c r="W320" i="84"/>
  <c r="V320" i="84"/>
  <c r="U320" i="84"/>
  <c r="T320" i="84"/>
  <c r="S320" i="84"/>
  <c r="R320" i="84"/>
  <c r="Q320" i="84"/>
  <c r="P320" i="84"/>
  <c r="O320" i="84"/>
  <c r="N320" i="84"/>
  <c r="M320" i="84"/>
  <c r="L320" i="84"/>
  <c r="K320" i="84"/>
  <c r="J320" i="84"/>
  <c r="I320" i="84"/>
  <c r="AM319" i="84"/>
  <c r="AL319" i="84"/>
  <c r="AK319" i="84"/>
  <c r="AJ319" i="84"/>
  <c r="AI319" i="84"/>
  <c r="AH319" i="84"/>
  <c r="AG319" i="84"/>
  <c r="AF319" i="84"/>
  <c r="AE319" i="84"/>
  <c r="AD319" i="84"/>
  <c r="AC319" i="84"/>
  <c r="AB319" i="84"/>
  <c r="AA319" i="84"/>
  <c r="Z319" i="84"/>
  <c r="Y319" i="84"/>
  <c r="X319" i="84"/>
  <c r="W319" i="84"/>
  <c r="V319" i="84"/>
  <c r="U319" i="84"/>
  <c r="T319" i="84"/>
  <c r="S319" i="84"/>
  <c r="R319" i="84"/>
  <c r="Q319" i="84"/>
  <c r="P319" i="84"/>
  <c r="O319" i="84"/>
  <c r="N319" i="84"/>
  <c r="M319" i="84"/>
  <c r="L319" i="84"/>
  <c r="K319" i="84"/>
  <c r="J319" i="84"/>
  <c r="I319" i="84"/>
  <c r="AM317" i="84"/>
  <c r="AL317" i="84"/>
  <c r="AK317" i="84"/>
  <c r="AJ317" i="84"/>
  <c r="AI317" i="84"/>
  <c r="AH317" i="84"/>
  <c r="AG317" i="84"/>
  <c r="AF317" i="84"/>
  <c r="AE317" i="84"/>
  <c r="AD317" i="84"/>
  <c r="AC317" i="84"/>
  <c r="AB317" i="84"/>
  <c r="AA317" i="84"/>
  <c r="Z317" i="84"/>
  <c r="Y317" i="84"/>
  <c r="X317" i="84"/>
  <c r="W317" i="84"/>
  <c r="V317" i="84"/>
  <c r="U317" i="84"/>
  <c r="T317" i="84"/>
  <c r="S317" i="84"/>
  <c r="R317" i="84"/>
  <c r="Q317" i="84"/>
  <c r="P317" i="84"/>
  <c r="O317" i="84"/>
  <c r="N317" i="84"/>
  <c r="M317" i="84"/>
  <c r="L317" i="84"/>
  <c r="K317" i="84"/>
  <c r="J317" i="84"/>
  <c r="I317" i="84"/>
  <c r="AM316" i="84"/>
  <c r="AL316" i="84"/>
  <c r="AK316" i="84"/>
  <c r="AJ316" i="84"/>
  <c r="AI316" i="84"/>
  <c r="AH316" i="84"/>
  <c r="AG316" i="84"/>
  <c r="AF316" i="84"/>
  <c r="AE316" i="84"/>
  <c r="AD316" i="84"/>
  <c r="AC316" i="84"/>
  <c r="AB316" i="84"/>
  <c r="AA316" i="84"/>
  <c r="Z316" i="84"/>
  <c r="Y316" i="84"/>
  <c r="X316" i="84"/>
  <c r="W316" i="84"/>
  <c r="V316" i="84"/>
  <c r="U316" i="84"/>
  <c r="T316" i="84"/>
  <c r="S316" i="84"/>
  <c r="R316" i="84"/>
  <c r="Q316" i="84"/>
  <c r="P316" i="84"/>
  <c r="O316" i="84"/>
  <c r="N316" i="84"/>
  <c r="M316" i="84"/>
  <c r="L316" i="84"/>
  <c r="K316" i="84"/>
  <c r="J316" i="84"/>
  <c r="I316" i="84"/>
  <c r="AM314" i="84"/>
  <c r="AL314" i="84"/>
  <c r="AK314" i="84"/>
  <c r="AJ314" i="84"/>
  <c r="AI314" i="84"/>
  <c r="AH314" i="84"/>
  <c r="AG314" i="84"/>
  <c r="AF314" i="84"/>
  <c r="AE314" i="84"/>
  <c r="AD314" i="84"/>
  <c r="AC314" i="84"/>
  <c r="AB314" i="84"/>
  <c r="AA314" i="84"/>
  <c r="Z314" i="84"/>
  <c r="Y314" i="84"/>
  <c r="X314" i="84"/>
  <c r="W314" i="84"/>
  <c r="V314" i="84"/>
  <c r="U314" i="84"/>
  <c r="T314" i="84"/>
  <c r="S314" i="84"/>
  <c r="R314" i="84"/>
  <c r="Q314" i="84"/>
  <c r="P314" i="84"/>
  <c r="O314" i="84"/>
  <c r="N314" i="84"/>
  <c r="M314" i="84"/>
  <c r="L314" i="84"/>
  <c r="K314" i="84"/>
  <c r="J314" i="84"/>
  <c r="I314" i="84"/>
  <c r="AM313" i="84"/>
  <c r="AL313" i="84"/>
  <c r="AK313" i="84"/>
  <c r="AJ313" i="84"/>
  <c r="AI313" i="84"/>
  <c r="AH313" i="84"/>
  <c r="AG313" i="84"/>
  <c r="AF313" i="84"/>
  <c r="AE313" i="84"/>
  <c r="AD313" i="84"/>
  <c r="AC313" i="84"/>
  <c r="AB313" i="84"/>
  <c r="AA313" i="84"/>
  <c r="Z313" i="84"/>
  <c r="Y313" i="84"/>
  <c r="X313" i="84"/>
  <c r="W313" i="84"/>
  <c r="V313" i="84"/>
  <c r="U313" i="84"/>
  <c r="T313" i="84"/>
  <c r="S313" i="84"/>
  <c r="R313" i="84"/>
  <c r="Q313" i="84"/>
  <c r="P313" i="84"/>
  <c r="O313" i="84"/>
  <c r="N313" i="84"/>
  <c r="M313" i="84"/>
  <c r="L313" i="84"/>
  <c r="K313" i="84"/>
  <c r="J313" i="84"/>
  <c r="I313" i="84"/>
  <c r="AM311" i="84"/>
  <c r="AL311" i="84"/>
  <c r="AK311" i="84"/>
  <c r="AJ311" i="84"/>
  <c r="AI311" i="84"/>
  <c r="AH311" i="84"/>
  <c r="AG311" i="84"/>
  <c r="AF311" i="84"/>
  <c r="AE311" i="84"/>
  <c r="AD311" i="84"/>
  <c r="AC311" i="84"/>
  <c r="AB311" i="84"/>
  <c r="AA311" i="84"/>
  <c r="Z311" i="84"/>
  <c r="Y311" i="84"/>
  <c r="X311" i="84"/>
  <c r="W311" i="84"/>
  <c r="V311" i="84"/>
  <c r="U311" i="84"/>
  <c r="T311" i="84"/>
  <c r="S311" i="84"/>
  <c r="R311" i="84"/>
  <c r="Q311" i="84"/>
  <c r="P311" i="84"/>
  <c r="O311" i="84"/>
  <c r="N311" i="84"/>
  <c r="M311" i="84"/>
  <c r="L311" i="84"/>
  <c r="K311" i="84"/>
  <c r="J311" i="84"/>
  <c r="I311" i="84"/>
  <c r="AM310" i="84"/>
  <c r="AL310" i="84"/>
  <c r="AK310" i="84"/>
  <c r="AJ310" i="84"/>
  <c r="AI310" i="84"/>
  <c r="AH310" i="84"/>
  <c r="AG310" i="84"/>
  <c r="AF310" i="84"/>
  <c r="AE310" i="84"/>
  <c r="AD310" i="84"/>
  <c r="AC310" i="84"/>
  <c r="AB310" i="84"/>
  <c r="AA310" i="84"/>
  <c r="Z310" i="84"/>
  <c r="Y310" i="84"/>
  <c r="X310" i="84"/>
  <c r="W310" i="84"/>
  <c r="V310" i="84"/>
  <c r="U310" i="84"/>
  <c r="T310" i="84"/>
  <c r="S310" i="84"/>
  <c r="R310" i="84"/>
  <c r="Q310" i="84"/>
  <c r="P310" i="84"/>
  <c r="O310" i="84"/>
  <c r="N310" i="84"/>
  <c r="M310" i="84"/>
  <c r="L310" i="84"/>
  <c r="K310" i="84"/>
  <c r="J310" i="84"/>
  <c r="I310" i="84"/>
  <c r="AM308" i="84"/>
  <c r="AL308" i="84"/>
  <c r="AK308" i="84"/>
  <c r="AJ308" i="84"/>
  <c r="AI308" i="84"/>
  <c r="AH308" i="84"/>
  <c r="AG308" i="84"/>
  <c r="AF308" i="84"/>
  <c r="AE308" i="84"/>
  <c r="AD308" i="84"/>
  <c r="AC308" i="84"/>
  <c r="AB308" i="84"/>
  <c r="AA308" i="84"/>
  <c r="Z308" i="84"/>
  <c r="Y308" i="84"/>
  <c r="X308" i="84"/>
  <c r="W308" i="84"/>
  <c r="V308" i="84"/>
  <c r="U308" i="84"/>
  <c r="T308" i="84"/>
  <c r="S308" i="84"/>
  <c r="R308" i="84"/>
  <c r="Q308" i="84"/>
  <c r="P308" i="84"/>
  <c r="O308" i="84"/>
  <c r="N308" i="84"/>
  <c r="M308" i="84"/>
  <c r="L308" i="84"/>
  <c r="K308" i="84"/>
  <c r="J308" i="84"/>
  <c r="I308" i="84"/>
  <c r="AM307" i="84"/>
  <c r="AL307" i="84"/>
  <c r="AK307" i="84"/>
  <c r="AJ307" i="84"/>
  <c r="AI307" i="84"/>
  <c r="AH307" i="84"/>
  <c r="AG307" i="84"/>
  <c r="AF307" i="84"/>
  <c r="AE307" i="84"/>
  <c r="AD307" i="84"/>
  <c r="AC307" i="84"/>
  <c r="AB307" i="84"/>
  <c r="AA307" i="84"/>
  <c r="Z307" i="84"/>
  <c r="Y307" i="84"/>
  <c r="X307" i="84"/>
  <c r="W307" i="84"/>
  <c r="V307" i="84"/>
  <c r="U307" i="84"/>
  <c r="T307" i="84"/>
  <c r="S307" i="84"/>
  <c r="R307" i="84"/>
  <c r="Q307" i="84"/>
  <c r="P307" i="84"/>
  <c r="O307" i="84"/>
  <c r="N307" i="84"/>
  <c r="M307" i="84"/>
  <c r="L307" i="84"/>
  <c r="K307" i="84"/>
  <c r="J307" i="84"/>
  <c r="I307" i="84"/>
  <c r="AM305" i="84"/>
  <c r="AL305" i="84"/>
  <c r="AK305" i="84"/>
  <c r="AJ305" i="84"/>
  <c r="AI305" i="84"/>
  <c r="AH305" i="84"/>
  <c r="AG305" i="84"/>
  <c r="AF305" i="84"/>
  <c r="AE305" i="84"/>
  <c r="AD305" i="84"/>
  <c r="AC305" i="84"/>
  <c r="AB305" i="84"/>
  <c r="AA305" i="84"/>
  <c r="Z305" i="84"/>
  <c r="Y305" i="84"/>
  <c r="X305" i="84"/>
  <c r="W305" i="84"/>
  <c r="V305" i="84"/>
  <c r="U305" i="84"/>
  <c r="T305" i="84"/>
  <c r="S305" i="84"/>
  <c r="R305" i="84"/>
  <c r="Q305" i="84"/>
  <c r="P305" i="84"/>
  <c r="O305" i="84"/>
  <c r="N305" i="84"/>
  <c r="M305" i="84"/>
  <c r="L305" i="84"/>
  <c r="K305" i="84"/>
  <c r="J305" i="84"/>
  <c r="I305" i="84"/>
  <c r="AM304" i="84"/>
  <c r="AL304" i="84"/>
  <c r="AK304" i="84"/>
  <c r="AJ304" i="84"/>
  <c r="AI304" i="84"/>
  <c r="AH304" i="84"/>
  <c r="AG304" i="84"/>
  <c r="AF304" i="84"/>
  <c r="AE304" i="84"/>
  <c r="AD304" i="84"/>
  <c r="AC304" i="84"/>
  <c r="AB304" i="84"/>
  <c r="AA304" i="84"/>
  <c r="Z304" i="84"/>
  <c r="Y304" i="84"/>
  <c r="X304" i="84"/>
  <c r="W304" i="84"/>
  <c r="V304" i="84"/>
  <c r="U304" i="84"/>
  <c r="T304" i="84"/>
  <c r="S304" i="84"/>
  <c r="R304" i="84"/>
  <c r="Q304" i="84"/>
  <c r="P304" i="84"/>
  <c r="O304" i="84"/>
  <c r="N304" i="84"/>
  <c r="M304" i="84"/>
  <c r="L304" i="84"/>
  <c r="K304" i="84"/>
  <c r="J304" i="84"/>
  <c r="I304" i="84"/>
  <c r="AM302" i="84"/>
  <c r="AL302" i="84"/>
  <c r="AK302" i="84"/>
  <c r="AJ302" i="84"/>
  <c r="AI302" i="84"/>
  <c r="AH302" i="84"/>
  <c r="AG302" i="84"/>
  <c r="AF302" i="84"/>
  <c r="AE302" i="84"/>
  <c r="AD302" i="84"/>
  <c r="AC302" i="84"/>
  <c r="AB302" i="84"/>
  <c r="AA302" i="84"/>
  <c r="Z302" i="84"/>
  <c r="Y302" i="84"/>
  <c r="X302" i="84"/>
  <c r="W302" i="84"/>
  <c r="V302" i="84"/>
  <c r="U302" i="84"/>
  <c r="T302" i="84"/>
  <c r="S302" i="84"/>
  <c r="R302" i="84"/>
  <c r="Q302" i="84"/>
  <c r="P302" i="84"/>
  <c r="O302" i="84"/>
  <c r="N302" i="84"/>
  <c r="M302" i="84"/>
  <c r="L302" i="84"/>
  <c r="K302" i="84"/>
  <c r="J302" i="84"/>
  <c r="I302" i="84"/>
  <c r="AM301" i="84"/>
  <c r="AL301" i="84"/>
  <c r="AK301" i="84"/>
  <c r="AJ301" i="84"/>
  <c r="AI301" i="84"/>
  <c r="AH301" i="84"/>
  <c r="AG301" i="84"/>
  <c r="AF301" i="84"/>
  <c r="AE301" i="84"/>
  <c r="AD301" i="84"/>
  <c r="AC301" i="84"/>
  <c r="AB301" i="84"/>
  <c r="AA301" i="84"/>
  <c r="Z301" i="84"/>
  <c r="Y301" i="84"/>
  <c r="X301" i="84"/>
  <c r="W301" i="84"/>
  <c r="V301" i="84"/>
  <c r="U301" i="84"/>
  <c r="T301" i="84"/>
  <c r="S301" i="84"/>
  <c r="R301" i="84"/>
  <c r="Q301" i="84"/>
  <c r="P301" i="84"/>
  <c r="O301" i="84"/>
  <c r="N301" i="84"/>
  <c r="M301" i="84"/>
  <c r="L301" i="84"/>
  <c r="K301" i="84"/>
  <c r="J301" i="84"/>
  <c r="I301" i="84"/>
  <c r="AM299" i="84"/>
  <c r="AL299" i="84"/>
  <c r="AK299" i="84"/>
  <c r="AJ299" i="84"/>
  <c r="AI299" i="84"/>
  <c r="AH299" i="84"/>
  <c r="AG299" i="84"/>
  <c r="AF299" i="84"/>
  <c r="AE299" i="84"/>
  <c r="AD299" i="84"/>
  <c r="AC299" i="84"/>
  <c r="AB299" i="84"/>
  <c r="AA299" i="84"/>
  <c r="Z299" i="84"/>
  <c r="Y299" i="84"/>
  <c r="X299" i="84"/>
  <c r="W299" i="84"/>
  <c r="V299" i="84"/>
  <c r="U299" i="84"/>
  <c r="T299" i="84"/>
  <c r="S299" i="84"/>
  <c r="R299" i="84"/>
  <c r="Q299" i="84"/>
  <c r="P299" i="84"/>
  <c r="O299" i="84"/>
  <c r="N299" i="84"/>
  <c r="M299" i="84"/>
  <c r="L299" i="84"/>
  <c r="K299" i="84"/>
  <c r="J299" i="84"/>
  <c r="I299" i="84"/>
  <c r="AM298" i="84"/>
  <c r="AL298" i="84"/>
  <c r="AK298" i="84"/>
  <c r="AJ298" i="84"/>
  <c r="AI298" i="84"/>
  <c r="AH298" i="84"/>
  <c r="AG298" i="84"/>
  <c r="AF298" i="84"/>
  <c r="AE298" i="84"/>
  <c r="AD298" i="84"/>
  <c r="AC298" i="84"/>
  <c r="AB298" i="84"/>
  <c r="AA298" i="84"/>
  <c r="Z298" i="84"/>
  <c r="Y298" i="84"/>
  <c r="X298" i="84"/>
  <c r="W298" i="84"/>
  <c r="V298" i="84"/>
  <c r="U298" i="84"/>
  <c r="T298" i="84"/>
  <c r="S298" i="84"/>
  <c r="R298" i="84"/>
  <c r="Q298" i="84"/>
  <c r="P298" i="84"/>
  <c r="O298" i="84"/>
  <c r="N298" i="84"/>
  <c r="M298" i="84"/>
  <c r="L298" i="84"/>
  <c r="K298" i="84"/>
  <c r="J298" i="84"/>
  <c r="I298" i="84"/>
  <c r="AM296" i="84"/>
  <c r="AL296" i="84"/>
  <c r="AK296" i="84"/>
  <c r="AJ296" i="84"/>
  <c r="AI296" i="84"/>
  <c r="AH296" i="84"/>
  <c r="AG296" i="84"/>
  <c r="AF296" i="84"/>
  <c r="AE296" i="84"/>
  <c r="AD296" i="84"/>
  <c r="AC296" i="84"/>
  <c r="AB296" i="84"/>
  <c r="AA296" i="84"/>
  <c r="Z296" i="84"/>
  <c r="Y296" i="84"/>
  <c r="X296" i="84"/>
  <c r="W296" i="84"/>
  <c r="V296" i="84"/>
  <c r="U296" i="84"/>
  <c r="T296" i="84"/>
  <c r="S296" i="84"/>
  <c r="R296" i="84"/>
  <c r="Q296" i="84"/>
  <c r="P296" i="84"/>
  <c r="O296" i="84"/>
  <c r="N296" i="84"/>
  <c r="M296" i="84"/>
  <c r="L296" i="84"/>
  <c r="K296" i="84"/>
  <c r="J296" i="84"/>
  <c r="I296" i="84"/>
  <c r="AM295" i="84"/>
  <c r="AL295" i="84"/>
  <c r="AK295" i="84"/>
  <c r="AJ295" i="84"/>
  <c r="AI295" i="84"/>
  <c r="AH295" i="84"/>
  <c r="AG295" i="84"/>
  <c r="AF295" i="84"/>
  <c r="AE295" i="84"/>
  <c r="AD295" i="84"/>
  <c r="AC295" i="84"/>
  <c r="AB295" i="84"/>
  <c r="AA295" i="84"/>
  <c r="Z295" i="84"/>
  <c r="Y295" i="84"/>
  <c r="X295" i="84"/>
  <c r="W295" i="84"/>
  <c r="V295" i="84"/>
  <c r="U295" i="84"/>
  <c r="T295" i="84"/>
  <c r="S295" i="84"/>
  <c r="R295" i="84"/>
  <c r="Q295" i="84"/>
  <c r="P295" i="84"/>
  <c r="O295" i="84"/>
  <c r="N295" i="84"/>
  <c r="M295" i="84"/>
  <c r="L295" i="84"/>
  <c r="K295" i="84"/>
  <c r="J295" i="84"/>
  <c r="I295" i="84"/>
  <c r="AM293" i="84"/>
  <c r="AL293" i="84"/>
  <c r="AK293" i="84"/>
  <c r="AJ293" i="84"/>
  <c r="AI293" i="84"/>
  <c r="AH293" i="84"/>
  <c r="AG293" i="84"/>
  <c r="AF293" i="84"/>
  <c r="AE293" i="84"/>
  <c r="AD293" i="84"/>
  <c r="AC293" i="84"/>
  <c r="AB293" i="84"/>
  <c r="AA293" i="84"/>
  <c r="Z293" i="84"/>
  <c r="Y293" i="84"/>
  <c r="X293" i="84"/>
  <c r="W293" i="84"/>
  <c r="V293" i="84"/>
  <c r="U293" i="84"/>
  <c r="T293" i="84"/>
  <c r="S293" i="84"/>
  <c r="R293" i="84"/>
  <c r="Q293" i="84"/>
  <c r="P293" i="84"/>
  <c r="O293" i="84"/>
  <c r="N293" i="84"/>
  <c r="M293" i="84"/>
  <c r="L293" i="84"/>
  <c r="K293" i="84"/>
  <c r="J293" i="84"/>
  <c r="I293" i="84"/>
  <c r="AM292" i="84"/>
  <c r="AL292" i="84"/>
  <c r="AK292" i="84"/>
  <c r="AJ292" i="84"/>
  <c r="AI292" i="84"/>
  <c r="AH292" i="84"/>
  <c r="AG292" i="84"/>
  <c r="AF292" i="84"/>
  <c r="AE292" i="84"/>
  <c r="AD292" i="84"/>
  <c r="AC292" i="84"/>
  <c r="AB292" i="84"/>
  <c r="AA292" i="84"/>
  <c r="Z292" i="84"/>
  <c r="Y292" i="84"/>
  <c r="X292" i="84"/>
  <c r="W292" i="84"/>
  <c r="V292" i="84"/>
  <c r="U292" i="84"/>
  <c r="T292" i="84"/>
  <c r="S292" i="84"/>
  <c r="R292" i="84"/>
  <c r="Q292" i="84"/>
  <c r="P292" i="84"/>
  <c r="O292" i="84"/>
  <c r="N292" i="84"/>
  <c r="M292" i="84"/>
  <c r="L292" i="84"/>
  <c r="K292" i="84"/>
  <c r="J292" i="84"/>
  <c r="I292" i="84"/>
  <c r="AM290" i="84"/>
  <c r="AL290" i="84"/>
  <c r="AK290" i="84"/>
  <c r="AJ290" i="84"/>
  <c r="AI290" i="84"/>
  <c r="AH290" i="84"/>
  <c r="AG290" i="84"/>
  <c r="AF290" i="84"/>
  <c r="AE290" i="84"/>
  <c r="AD290" i="84"/>
  <c r="AC290" i="84"/>
  <c r="AB290" i="84"/>
  <c r="AA290" i="84"/>
  <c r="Z290" i="84"/>
  <c r="Y290" i="84"/>
  <c r="X290" i="84"/>
  <c r="W290" i="84"/>
  <c r="V290" i="84"/>
  <c r="U290" i="84"/>
  <c r="T290" i="84"/>
  <c r="S290" i="84"/>
  <c r="R290" i="84"/>
  <c r="Q290" i="84"/>
  <c r="P290" i="84"/>
  <c r="O290" i="84"/>
  <c r="N290" i="84"/>
  <c r="M290" i="84"/>
  <c r="L290" i="84"/>
  <c r="K290" i="84"/>
  <c r="J290" i="84"/>
  <c r="I290" i="84"/>
  <c r="AM289" i="84"/>
  <c r="AL289" i="84"/>
  <c r="AK289" i="84"/>
  <c r="AJ289" i="84"/>
  <c r="AI289" i="84"/>
  <c r="AH289" i="84"/>
  <c r="AG289" i="84"/>
  <c r="AF289" i="84"/>
  <c r="AE289" i="84"/>
  <c r="AD289" i="84"/>
  <c r="AC289" i="84"/>
  <c r="AB289" i="84"/>
  <c r="AA289" i="84"/>
  <c r="Z289" i="84"/>
  <c r="Y289" i="84"/>
  <c r="X289" i="84"/>
  <c r="W289" i="84"/>
  <c r="V289" i="84"/>
  <c r="U289" i="84"/>
  <c r="T289" i="84"/>
  <c r="S289" i="84"/>
  <c r="R289" i="84"/>
  <c r="Q289" i="84"/>
  <c r="P289" i="84"/>
  <c r="O289" i="84"/>
  <c r="N289" i="84"/>
  <c r="M289" i="84"/>
  <c r="L289" i="84"/>
  <c r="K289" i="84"/>
  <c r="J289" i="84"/>
  <c r="I289" i="84"/>
  <c r="AM287" i="84"/>
  <c r="AL287" i="84"/>
  <c r="AK287" i="84"/>
  <c r="AJ287" i="84"/>
  <c r="AI287" i="84"/>
  <c r="AH287" i="84"/>
  <c r="AG287" i="84"/>
  <c r="AF287" i="84"/>
  <c r="AE287" i="84"/>
  <c r="AD287" i="84"/>
  <c r="AC287" i="84"/>
  <c r="AB287" i="84"/>
  <c r="AA287" i="84"/>
  <c r="Z287" i="84"/>
  <c r="Y287" i="84"/>
  <c r="X287" i="84"/>
  <c r="W287" i="84"/>
  <c r="V287" i="84"/>
  <c r="U287" i="84"/>
  <c r="T287" i="84"/>
  <c r="S287" i="84"/>
  <c r="R287" i="84"/>
  <c r="Q287" i="84"/>
  <c r="P287" i="84"/>
  <c r="O287" i="84"/>
  <c r="N287" i="84"/>
  <c r="M287" i="84"/>
  <c r="L287" i="84"/>
  <c r="K287" i="84"/>
  <c r="J287" i="84"/>
  <c r="I287" i="84"/>
  <c r="AM286" i="84"/>
  <c r="AL286" i="84"/>
  <c r="AK286" i="84"/>
  <c r="AJ286" i="84"/>
  <c r="AI286" i="84"/>
  <c r="AH286" i="84"/>
  <c r="AG286" i="84"/>
  <c r="AF286" i="84"/>
  <c r="AE286" i="84"/>
  <c r="AD286" i="84"/>
  <c r="AC286" i="84"/>
  <c r="AB286" i="84"/>
  <c r="AA286" i="84"/>
  <c r="Z286" i="84"/>
  <c r="Y286" i="84"/>
  <c r="X286" i="84"/>
  <c r="W286" i="84"/>
  <c r="V286" i="84"/>
  <c r="U286" i="84"/>
  <c r="T286" i="84"/>
  <c r="S286" i="84"/>
  <c r="R286" i="84"/>
  <c r="Q286" i="84"/>
  <c r="P286" i="84"/>
  <c r="O286" i="84"/>
  <c r="N286" i="84"/>
  <c r="M286" i="84"/>
  <c r="L286" i="84"/>
  <c r="K286" i="84"/>
  <c r="J286" i="84"/>
  <c r="I286" i="84"/>
  <c r="AM284" i="84"/>
  <c r="AL284" i="84"/>
  <c r="AK284" i="84"/>
  <c r="AJ284" i="84"/>
  <c r="AI284" i="84"/>
  <c r="AH284" i="84"/>
  <c r="AG284" i="84"/>
  <c r="AF284" i="84"/>
  <c r="AE284" i="84"/>
  <c r="AD284" i="84"/>
  <c r="AC284" i="84"/>
  <c r="AB284" i="84"/>
  <c r="AA284" i="84"/>
  <c r="Z284" i="84"/>
  <c r="Y284" i="84"/>
  <c r="X284" i="84"/>
  <c r="W284" i="84"/>
  <c r="V284" i="84"/>
  <c r="U284" i="84"/>
  <c r="T284" i="84"/>
  <c r="S284" i="84"/>
  <c r="R284" i="84"/>
  <c r="Q284" i="84"/>
  <c r="P284" i="84"/>
  <c r="O284" i="84"/>
  <c r="N284" i="84"/>
  <c r="M284" i="84"/>
  <c r="L284" i="84"/>
  <c r="K284" i="84"/>
  <c r="J284" i="84"/>
  <c r="I284" i="84"/>
  <c r="AM283" i="84"/>
  <c r="AL283" i="84"/>
  <c r="AK283" i="84"/>
  <c r="AJ283" i="84"/>
  <c r="AI283" i="84"/>
  <c r="AH283" i="84"/>
  <c r="AG283" i="84"/>
  <c r="AF283" i="84"/>
  <c r="AE283" i="84"/>
  <c r="AD283" i="84"/>
  <c r="AC283" i="84"/>
  <c r="AB283" i="84"/>
  <c r="AA283" i="84"/>
  <c r="Z283" i="84"/>
  <c r="Y283" i="84"/>
  <c r="X283" i="84"/>
  <c r="W283" i="84"/>
  <c r="V283" i="84"/>
  <c r="U283" i="84"/>
  <c r="T283" i="84"/>
  <c r="S283" i="84"/>
  <c r="R283" i="84"/>
  <c r="Q283" i="84"/>
  <c r="P283" i="84"/>
  <c r="O283" i="84"/>
  <c r="N283" i="84"/>
  <c r="M283" i="84"/>
  <c r="L283" i="84"/>
  <c r="K283" i="84"/>
  <c r="J283" i="84"/>
  <c r="I283" i="84"/>
  <c r="AM281" i="84"/>
  <c r="AL281" i="84"/>
  <c r="AK281" i="84"/>
  <c r="AJ281" i="84"/>
  <c r="AI281" i="84"/>
  <c r="AH281" i="84"/>
  <c r="AG281" i="84"/>
  <c r="AF281" i="84"/>
  <c r="AE281" i="84"/>
  <c r="AD281" i="84"/>
  <c r="AC281" i="84"/>
  <c r="AB281" i="84"/>
  <c r="AA281" i="84"/>
  <c r="Z281" i="84"/>
  <c r="Y281" i="84"/>
  <c r="X281" i="84"/>
  <c r="W281" i="84"/>
  <c r="V281" i="84"/>
  <c r="U281" i="84"/>
  <c r="T281" i="84"/>
  <c r="S281" i="84"/>
  <c r="R281" i="84"/>
  <c r="Q281" i="84"/>
  <c r="P281" i="84"/>
  <c r="O281" i="84"/>
  <c r="N281" i="84"/>
  <c r="M281" i="84"/>
  <c r="L281" i="84"/>
  <c r="K281" i="84"/>
  <c r="J281" i="84"/>
  <c r="I281" i="84"/>
  <c r="AM280" i="84"/>
  <c r="AL280" i="84"/>
  <c r="AK280" i="84"/>
  <c r="AJ280" i="84"/>
  <c r="AI280" i="84"/>
  <c r="AH280" i="84"/>
  <c r="AG280" i="84"/>
  <c r="AF280" i="84"/>
  <c r="AE280" i="84"/>
  <c r="AD280" i="84"/>
  <c r="AC280" i="84"/>
  <c r="AB280" i="84"/>
  <c r="AA280" i="84"/>
  <c r="Z280" i="84"/>
  <c r="Y280" i="84"/>
  <c r="X280" i="84"/>
  <c r="W280" i="84"/>
  <c r="V280" i="84"/>
  <c r="U280" i="84"/>
  <c r="T280" i="84"/>
  <c r="S280" i="84"/>
  <c r="R280" i="84"/>
  <c r="Q280" i="84"/>
  <c r="P280" i="84"/>
  <c r="O280" i="84"/>
  <c r="N280" i="84"/>
  <c r="M280" i="84"/>
  <c r="L280" i="84"/>
  <c r="K280" i="84"/>
  <c r="J280" i="84"/>
  <c r="I280" i="84"/>
  <c r="AM278" i="84"/>
  <c r="AL278" i="84"/>
  <c r="AK278" i="84"/>
  <c r="AJ278" i="84"/>
  <c r="AI278" i="84"/>
  <c r="AH278" i="84"/>
  <c r="AG278" i="84"/>
  <c r="AF278" i="84"/>
  <c r="AE278" i="84"/>
  <c r="AD278" i="84"/>
  <c r="AC278" i="84"/>
  <c r="AB278" i="84"/>
  <c r="AA278" i="84"/>
  <c r="Z278" i="84"/>
  <c r="Y278" i="84"/>
  <c r="X278" i="84"/>
  <c r="W278" i="84"/>
  <c r="V278" i="84"/>
  <c r="U278" i="84"/>
  <c r="T278" i="84"/>
  <c r="S278" i="84"/>
  <c r="R278" i="84"/>
  <c r="Q278" i="84"/>
  <c r="P278" i="84"/>
  <c r="O278" i="84"/>
  <c r="N278" i="84"/>
  <c r="M278" i="84"/>
  <c r="L278" i="84"/>
  <c r="K278" i="84"/>
  <c r="J278" i="84"/>
  <c r="I278" i="84"/>
  <c r="AM277" i="84"/>
  <c r="AL277" i="84"/>
  <c r="AK277" i="84"/>
  <c r="AJ277" i="84"/>
  <c r="AI277" i="84"/>
  <c r="AH277" i="84"/>
  <c r="AG277" i="84"/>
  <c r="AF277" i="84"/>
  <c r="AE277" i="84"/>
  <c r="AD277" i="84"/>
  <c r="AC277" i="84"/>
  <c r="AB277" i="84"/>
  <c r="AA277" i="84"/>
  <c r="Z277" i="84"/>
  <c r="Y277" i="84"/>
  <c r="X277" i="84"/>
  <c r="W277" i="84"/>
  <c r="V277" i="84"/>
  <c r="U277" i="84"/>
  <c r="T277" i="84"/>
  <c r="S277" i="84"/>
  <c r="R277" i="84"/>
  <c r="Q277" i="84"/>
  <c r="P277" i="84"/>
  <c r="O277" i="84"/>
  <c r="N277" i="84"/>
  <c r="M277" i="84"/>
  <c r="L277" i="84"/>
  <c r="K277" i="84"/>
  <c r="J277" i="84"/>
  <c r="I277" i="84"/>
  <c r="AM275" i="84"/>
  <c r="AL275" i="84"/>
  <c r="AK275" i="84"/>
  <c r="AJ275" i="84"/>
  <c r="AI275" i="84"/>
  <c r="AH275" i="84"/>
  <c r="AG275" i="84"/>
  <c r="AF275" i="84"/>
  <c r="AE275" i="84"/>
  <c r="AD275" i="84"/>
  <c r="AC275" i="84"/>
  <c r="AB275" i="84"/>
  <c r="AA275" i="84"/>
  <c r="Z275" i="84"/>
  <c r="Y275" i="84"/>
  <c r="X275" i="84"/>
  <c r="W275" i="84"/>
  <c r="V275" i="84"/>
  <c r="U275" i="84"/>
  <c r="T275" i="84"/>
  <c r="S275" i="84"/>
  <c r="R275" i="84"/>
  <c r="Q275" i="84"/>
  <c r="P275" i="84"/>
  <c r="O275" i="84"/>
  <c r="N275" i="84"/>
  <c r="M275" i="84"/>
  <c r="L275" i="84"/>
  <c r="K275" i="84"/>
  <c r="J275" i="84"/>
  <c r="I275" i="84"/>
  <c r="AM274" i="84"/>
  <c r="AL274" i="84"/>
  <c r="AK274" i="84"/>
  <c r="AJ274" i="84"/>
  <c r="AI274" i="84"/>
  <c r="AH274" i="84"/>
  <c r="AG274" i="84"/>
  <c r="AF274" i="84"/>
  <c r="AE274" i="84"/>
  <c r="AD274" i="84"/>
  <c r="AC274" i="84"/>
  <c r="AB274" i="84"/>
  <c r="AA274" i="84"/>
  <c r="Z274" i="84"/>
  <c r="Y274" i="84"/>
  <c r="X274" i="84"/>
  <c r="W274" i="84"/>
  <c r="V274" i="84"/>
  <c r="U274" i="84"/>
  <c r="T274" i="84"/>
  <c r="S274" i="84"/>
  <c r="R274" i="84"/>
  <c r="Q274" i="84"/>
  <c r="P274" i="84"/>
  <c r="O274" i="84"/>
  <c r="N274" i="84"/>
  <c r="M274" i="84"/>
  <c r="L274" i="84"/>
  <c r="K274" i="84"/>
  <c r="J274" i="84"/>
  <c r="I274" i="84"/>
  <c r="AM272" i="84"/>
  <c r="AL272" i="84"/>
  <c r="AK272" i="84"/>
  <c r="AJ272" i="84"/>
  <c r="AI272" i="84"/>
  <c r="AH272" i="84"/>
  <c r="AG272" i="84"/>
  <c r="AF272" i="84"/>
  <c r="AE272" i="84"/>
  <c r="AD272" i="84"/>
  <c r="AC272" i="84"/>
  <c r="AB272" i="84"/>
  <c r="AA272" i="84"/>
  <c r="Z272" i="84"/>
  <c r="Y272" i="84"/>
  <c r="X272" i="84"/>
  <c r="W272" i="84"/>
  <c r="V272" i="84"/>
  <c r="U272" i="84"/>
  <c r="T272" i="84"/>
  <c r="S272" i="84"/>
  <c r="R272" i="84"/>
  <c r="Q272" i="84"/>
  <c r="P272" i="84"/>
  <c r="O272" i="84"/>
  <c r="N272" i="84"/>
  <c r="M272" i="84"/>
  <c r="L272" i="84"/>
  <c r="K272" i="84"/>
  <c r="J272" i="84"/>
  <c r="I272" i="84"/>
  <c r="AM271" i="84"/>
  <c r="AL271" i="84"/>
  <c r="AK271" i="84"/>
  <c r="AJ271" i="84"/>
  <c r="AI271" i="84"/>
  <c r="AH271" i="84"/>
  <c r="AG271" i="84"/>
  <c r="AF271" i="84"/>
  <c r="AE271" i="84"/>
  <c r="AD271" i="84"/>
  <c r="AC271" i="84"/>
  <c r="AB271" i="84"/>
  <c r="AA271" i="84"/>
  <c r="Z271" i="84"/>
  <c r="Y271" i="84"/>
  <c r="X271" i="84"/>
  <c r="W271" i="84"/>
  <c r="V271" i="84"/>
  <c r="U271" i="84"/>
  <c r="T271" i="84"/>
  <c r="S271" i="84"/>
  <c r="R271" i="84"/>
  <c r="Q271" i="84"/>
  <c r="P271" i="84"/>
  <c r="O271" i="84"/>
  <c r="N271" i="84"/>
  <c r="M271" i="84"/>
  <c r="L271" i="84"/>
  <c r="K271" i="84"/>
  <c r="J271" i="84"/>
  <c r="I271" i="84"/>
  <c r="AM269" i="84"/>
  <c r="AL269" i="84"/>
  <c r="AK269" i="84"/>
  <c r="AJ269" i="84"/>
  <c r="AI269" i="84"/>
  <c r="AH269" i="84"/>
  <c r="AG269" i="84"/>
  <c r="AF269" i="84"/>
  <c r="AE269" i="84"/>
  <c r="AD269" i="84"/>
  <c r="AC269" i="84"/>
  <c r="AB269" i="84"/>
  <c r="AA269" i="84"/>
  <c r="Z269" i="84"/>
  <c r="Y269" i="84"/>
  <c r="X269" i="84"/>
  <c r="W269" i="84"/>
  <c r="V269" i="84"/>
  <c r="U269" i="84"/>
  <c r="T269" i="84"/>
  <c r="S269" i="84"/>
  <c r="R269" i="84"/>
  <c r="Q269" i="84"/>
  <c r="P269" i="84"/>
  <c r="O269" i="84"/>
  <c r="N269" i="84"/>
  <c r="M269" i="84"/>
  <c r="L269" i="84"/>
  <c r="K269" i="84"/>
  <c r="J269" i="84"/>
  <c r="I269" i="84"/>
  <c r="AM268" i="84"/>
  <c r="AL268" i="84"/>
  <c r="AK268" i="84"/>
  <c r="AJ268" i="84"/>
  <c r="AI268" i="84"/>
  <c r="AH268" i="84"/>
  <c r="AG268" i="84"/>
  <c r="AF268" i="84"/>
  <c r="AE268" i="84"/>
  <c r="AD268" i="84"/>
  <c r="AC268" i="84"/>
  <c r="AB268" i="84"/>
  <c r="AA268" i="84"/>
  <c r="Z268" i="84"/>
  <c r="Y268" i="84"/>
  <c r="X268" i="84"/>
  <c r="W268" i="84"/>
  <c r="V268" i="84"/>
  <c r="U268" i="84"/>
  <c r="T268" i="84"/>
  <c r="S268" i="84"/>
  <c r="R268" i="84"/>
  <c r="Q268" i="84"/>
  <c r="P268" i="84"/>
  <c r="O268" i="84"/>
  <c r="N268" i="84"/>
  <c r="M268" i="84"/>
  <c r="L268" i="84"/>
  <c r="K268" i="84"/>
  <c r="J268" i="84"/>
  <c r="I268" i="84"/>
  <c r="AM266" i="84"/>
  <c r="AL266" i="84"/>
  <c r="AK266" i="84"/>
  <c r="AJ266" i="84"/>
  <c r="AI266" i="84"/>
  <c r="AH266" i="84"/>
  <c r="AG266" i="84"/>
  <c r="AF266" i="84"/>
  <c r="AE266" i="84"/>
  <c r="AD266" i="84"/>
  <c r="AC266" i="84"/>
  <c r="AB266" i="84"/>
  <c r="AA266" i="84"/>
  <c r="Z266" i="84"/>
  <c r="Y266" i="84"/>
  <c r="X266" i="84"/>
  <c r="W266" i="84"/>
  <c r="V266" i="84"/>
  <c r="U266" i="84"/>
  <c r="T266" i="84"/>
  <c r="S266" i="84"/>
  <c r="R266" i="84"/>
  <c r="Q266" i="84"/>
  <c r="P266" i="84"/>
  <c r="O266" i="84"/>
  <c r="N266" i="84"/>
  <c r="M266" i="84"/>
  <c r="L266" i="84"/>
  <c r="K266" i="84"/>
  <c r="J266" i="84"/>
  <c r="I266" i="84"/>
  <c r="AM265" i="84"/>
  <c r="AL265" i="84"/>
  <c r="AK265" i="84"/>
  <c r="AJ265" i="84"/>
  <c r="AI265" i="84"/>
  <c r="AH265" i="84"/>
  <c r="AG265" i="84"/>
  <c r="AF265" i="84"/>
  <c r="AE265" i="84"/>
  <c r="AD265" i="84"/>
  <c r="AC265" i="84"/>
  <c r="AB265" i="84"/>
  <c r="AA265" i="84"/>
  <c r="Z265" i="84"/>
  <c r="Y265" i="84"/>
  <c r="X265" i="84"/>
  <c r="W265" i="84"/>
  <c r="V265" i="84"/>
  <c r="U265" i="84"/>
  <c r="T265" i="84"/>
  <c r="S265" i="84"/>
  <c r="R265" i="84"/>
  <c r="Q265" i="84"/>
  <c r="P265" i="84"/>
  <c r="O265" i="84"/>
  <c r="N265" i="84"/>
  <c r="M265" i="84"/>
  <c r="L265" i="84"/>
  <c r="K265" i="84"/>
  <c r="J265" i="84"/>
  <c r="I265" i="84"/>
  <c r="AM263" i="84"/>
  <c r="AL263" i="84"/>
  <c r="AK263" i="84"/>
  <c r="AJ263" i="84"/>
  <c r="AI263" i="84"/>
  <c r="AH263" i="84"/>
  <c r="AG263" i="84"/>
  <c r="AF263" i="84"/>
  <c r="AE263" i="84"/>
  <c r="AD263" i="84"/>
  <c r="AC263" i="84"/>
  <c r="AB263" i="84"/>
  <c r="AA263" i="84"/>
  <c r="Z263" i="84"/>
  <c r="Y263" i="84"/>
  <c r="X263" i="84"/>
  <c r="W263" i="84"/>
  <c r="V263" i="84"/>
  <c r="U263" i="84"/>
  <c r="T263" i="84"/>
  <c r="S263" i="84"/>
  <c r="R263" i="84"/>
  <c r="Q263" i="84"/>
  <c r="P263" i="84"/>
  <c r="O263" i="84"/>
  <c r="N263" i="84"/>
  <c r="M263" i="84"/>
  <c r="L263" i="84"/>
  <c r="K263" i="84"/>
  <c r="J263" i="84"/>
  <c r="I263" i="84"/>
  <c r="AM262" i="84"/>
  <c r="AL262" i="84"/>
  <c r="AK262" i="84"/>
  <c r="AJ262" i="84"/>
  <c r="AI262" i="84"/>
  <c r="AH262" i="84"/>
  <c r="AG262" i="84"/>
  <c r="AF262" i="84"/>
  <c r="AE262" i="84"/>
  <c r="AD262" i="84"/>
  <c r="AC262" i="84"/>
  <c r="AB262" i="84"/>
  <c r="AA262" i="84"/>
  <c r="Z262" i="84"/>
  <c r="Y262" i="84"/>
  <c r="X262" i="84"/>
  <c r="W262" i="84"/>
  <c r="V262" i="84"/>
  <c r="U262" i="84"/>
  <c r="T262" i="84"/>
  <c r="S262" i="84"/>
  <c r="R262" i="84"/>
  <c r="Q262" i="84"/>
  <c r="P262" i="84"/>
  <c r="O262" i="84"/>
  <c r="N262" i="84"/>
  <c r="M262" i="84"/>
  <c r="L262" i="84"/>
  <c r="K262" i="84"/>
  <c r="J262" i="84"/>
  <c r="I262" i="84"/>
  <c r="AM260" i="84"/>
  <c r="AL260" i="84"/>
  <c r="AK260" i="84"/>
  <c r="AJ260" i="84"/>
  <c r="AI260" i="84"/>
  <c r="AH260" i="84"/>
  <c r="AG260" i="84"/>
  <c r="AF260" i="84"/>
  <c r="AE260" i="84"/>
  <c r="AD260" i="84"/>
  <c r="AC260" i="84"/>
  <c r="AB260" i="84"/>
  <c r="AA260" i="84"/>
  <c r="Z260" i="84"/>
  <c r="Y260" i="84"/>
  <c r="X260" i="84"/>
  <c r="W260" i="84"/>
  <c r="V260" i="84"/>
  <c r="U260" i="84"/>
  <c r="T260" i="84"/>
  <c r="S260" i="84"/>
  <c r="R260" i="84"/>
  <c r="Q260" i="84"/>
  <c r="P260" i="84"/>
  <c r="O260" i="84"/>
  <c r="N260" i="84"/>
  <c r="M260" i="84"/>
  <c r="L260" i="84"/>
  <c r="K260" i="84"/>
  <c r="J260" i="84"/>
  <c r="I260" i="84"/>
  <c r="AM259" i="84"/>
  <c r="AL259" i="84"/>
  <c r="AK259" i="84"/>
  <c r="AJ259" i="84"/>
  <c r="AI259" i="84"/>
  <c r="AH259" i="84"/>
  <c r="AG259" i="84"/>
  <c r="AF259" i="84"/>
  <c r="AE259" i="84"/>
  <c r="AD259" i="84"/>
  <c r="AC259" i="84"/>
  <c r="AB259" i="84"/>
  <c r="AA259" i="84"/>
  <c r="Z259" i="84"/>
  <c r="Y259" i="84"/>
  <c r="X259" i="84"/>
  <c r="W259" i="84"/>
  <c r="V259" i="84"/>
  <c r="U259" i="84"/>
  <c r="T259" i="84"/>
  <c r="S259" i="84"/>
  <c r="R259" i="84"/>
  <c r="Q259" i="84"/>
  <c r="P259" i="84"/>
  <c r="O259" i="84"/>
  <c r="N259" i="84"/>
  <c r="M259" i="84"/>
  <c r="L259" i="84"/>
  <c r="K259" i="84"/>
  <c r="J259" i="84"/>
  <c r="I259" i="84"/>
  <c r="AM257" i="84"/>
  <c r="AL257" i="84"/>
  <c r="AK257" i="84"/>
  <c r="AJ257" i="84"/>
  <c r="AI257" i="84"/>
  <c r="AH257" i="84"/>
  <c r="AG257" i="84"/>
  <c r="AF257" i="84"/>
  <c r="AE257" i="84"/>
  <c r="AD257" i="84"/>
  <c r="AC257" i="84"/>
  <c r="AB257" i="84"/>
  <c r="AA257" i="84"/>
  <c r="Z257" i="84"/>
  <c r="Y257" i="84"/>
  <c r="X257" i="84"/>
  <c r="W257" i="84"/>
  <c r="V257" i="84"/>
  <c r="U257" i="84"/>
  <c r="T257" i="84"/>
  <c r="S257" i="84"/>
  <c r="R257" i="84"/>
  <c r="Q257" i="84"/>
  <c r="P257" i="84"/>
  <c r="O257" i="84"/>
  <c r="N257" i="84"/>
  <c r="M257" i="84"/>
  <c r="L257" i="84"/>
  <c r="K257" i="84"/>
  <c r="J257" i="84"/>
  <c r="I257" i="84"/>
  <c r="AM256" i="84"/>
  <c r="AL256" i="84"/>
  <c r="AK256" i="84"/>
  <c r="AJ256" i="84"/>
  <c r="AI256" i="84"/>
  <c r="AH256" i="84"/>
  <c r="AG256" i="84"/>
  <c r="AF256" i="84"/>
  <c r="AE256" i="84"/>
  <c r="AD256" i="84"/>
  <c r="AC256" i="84"/>
  <c r="AB256" i="84"/>
  <c r="AA256" i="84"/>
  <c r="Z256" i="84"/>
  <c r="Y256" i="84"/>
  <c r="X256" i="84"/>
  <c r="W256" i="84"/>
  <c r="V256" i="84"/>
  <c r="U256" i="84"/>
  <c r="T256" i="84"/>
  <c r="S256" i="84"/>
  <c r="R256" i="84"/>
  <c r="Q256" i="84"/>
  <c r="P256" i="84"/>
  <c r="O256" i="84"/>
  <c r="N256" i="84"/>
  <c r="M256" i="84"/>
  <c r="L256" i="84"/>
  <c r="K256" i="84"/>
  <c r="J256" i="84"/>
  <c r="I256" i="84"/>
  <c r="AM254" i="84"/>
  <c r="AL254" i="84"/>
  <c r="AK254" i="84"/>
  <c r="AJ254" i="84"/>
  <c r="AI254" i="84"/>
  <c r="AH254" i="84"/>
  <c r="AG254" i="84"/>
  <c r="AF254" i="84"/>
  <c r="AE254" i="84"/>
  <c r="AD254" i="84"/>
  <c r="AC254" i="84"/>
  <c r="AB254" i="84"/>
  <c r="AA254" i="84"/>
  <c r="Z254" i="84"/>
  <c r="Y254" i="84"/>
  <c r="X254" i="84"/>
  <c r="W254" i="84"/>
  <c r="V254" i="84"/>
  <c r="U254" i="84"/>
  <c r="T254" i="84"/>
  <c r="S254" i="84"/>
  <c r="R254" i="84"/>
  <c r="Q254" i="84"/>
  <c r="P254" i="84"/>
  <c r="O254" i="84"/>
  <c r="N254" i="84"/>
  <c r="M254" i="84"/>
  <c r="L254" i="84"/>
  <c r="K254" i="84"/>
  <c r="J254" i="84"/>
  <c r="I254" i="84"/>
  <c r="AM253" i="84"/>
  <c r="AL253" i="84"/>
  <c r="AK253" i="84"/>
  <c r="AJ253" i="84"/>
  <c r="AI253" i="84"/>
  <c r="AH253" i="84"/>
  <c r="AG253" i="84"/>
  <c r="AF253" i="84"/>
  <c r="AE253" i="84"/>
  <c r="AD253" i="84"/>
  <c r="AC253" i="84"/>
  <c r="AB253" i="84"/>
  <c r="AA253" i="84"/>
  <c r="Z253" i="84"/>
  <c r="Y253" i="84"/>
  <c r="X253" i="84"/>
  <c r="W253" i="84"/>
  <c r="V253" i="84"/>
  <c r="U253" i="84"/>
  <c r="T253" i="84"/>
  <c r="S253" i="84"/>
  <c r="R253" i="84"/>
  <c r="Q253" i="84"/>
  <c r="P253" i="84"/>
  <c r="O253" i="84"/>
  <c r="N253" i="84"/>
  <c r="M253" i="84"/>
  <c r="L253" i="84"/>
  <c r="K253" i="84"/>
  <c r="J253" i="84"/>
  <c r="I253" i="84"/>
  <c r="AM251" i="84"/>
  <c r="AL251" i="84"/>
  <c r="AK251" i="84"/>
  <c r="AJ251" i="84"/>
  <c r="AI251" i="84"/>
  <c r="AH251" i="84"/>
  <c r="AG251" i="84"/>
  <c r="AF251" i="84"/>
  <c r="AE251" i="84"/>
  <c r="AD251" i="84"/>
  <c r="AC251" i="84"/>
  <c r="AB251" i="84"/>
  <c r="AA251" i="84"/>
  <c r="Z251" i="84"/>
  <c r="Y251" i="84"/>
  <c r="X251" i="84"/>
  <c r="W251" i="84"/>
  <c r="V251" i="84"/>
  <c r="U251" i="84"/>
  <c r="T251" i="84"/>
  <c r="S251" i="84"/>
  <c r="R251" i="84"/>
  <c r="Q251" i="84"/>
  <c r="P251" i="84"/>
  <c r="O251" i="84"/>
  <c r="N251" i="84"/>
  <c r="M251" i="84"/>
  <c r="L251" i="84"/>
  <c r="K251" i="84"/>
  <c r="J251" i="84"/>
  <c r="I251" i="84"/>
  <c r="AM250" i="84"/>
  <c r="AL250" i="84"/>
  <c r="AK250" i="84"/>
  <c r="AJ250" i="84"/>
  <c r="AI250" i="84"/>
  <c r="AH250" i="84"/>
  <c r="AG250" i="84"/>
  <c r="AF250" i="84"/>
  <c r="AE250" i="84"/>
  <c r="AD250" i="84"/>
  <c r="AC250" i="84"/>
  <c r="AB250" i="84"/>
  <c r="AA250" i="84"/>
  <c r="Z250" i="84"/>
  <c r="Y250" i="84"/>
  <c r="X250" i="84"/>
  <c r="W250" i="84"/>
  <c r="V250" i="84"/>
  <c r="U250" i="84"/>
  <c r="T250" i="84"/>
  <c r="S250" i="84"/>
  <c r="R250" i="84"/>
  <c r="Q250" i="84"/>
  <c r="P250" i="84"/>
  <c r="O250" i="84"/>
  <c r="N250" i="84"/>
  <c r="M250" i="84"/>
  <c r="L250" i="84"/>
  <c r="K250" i="84"/>
  <c r="J250" i="84"/>
  <c r="I250" i="84"/>
  <c r="AM248" i="84"/>
  <c r="AL248" i="84"/>
  <c r="AK248" i="84"/>
  <c r="AJ248" i="84"/>
  <c r="AI248" i="84"/>
  <c r="AH248" i="84"/>
  <c r="AG248" i="84"/>
  <c r="AF248" i="84"/>
  <c r="AE248" i="84"/>
  <c r="AD248" i="84"/>
  <c r="AC248" i="84"/>
  <c r="AB248" i="84"/>
  <c r="AA248" i="84"/>
  <c r="Z248" i="84"/>
  <c r="Y248" i="84"/>
  <c r="X248" i="84"/>
  <c r="W248" i="84"/>
  <c r="V248" i="84"/>
  <c r="U248" i="84"/>
  <c r="T248" i="84"/>
  <c r="S248" i="84"/>
  <c r="R248" i="84"/>
  <c r="Q248" i="84"/>
  <c r="P248" i="84"/>
  <c r="O248" i="84"/>
  <c r="N248" i="84"/>
  <c r="M248" i="84"/>
  <c r="L248" i="84"/>
  <c r="K248" i="84"/>
  <c r="J248" i="84"/>
  <c r="I248" i="84"/>
  <c r="AM247" i="84"/>
  <c r="AL247" i="84"/>
  <c r="AK247" i="84"/>
  <c r="AJ247" i="84"/>
  <c r="AI247" i="84"/>
  <c r="AH247" i="84"/>
  <c r="AG247" i="84"/>
  <c r="AF247" i="84"/>
  <c r="AE247" i="84"/>
  <c r="AD247" i="84"/>
  <c r="AC247" i="84"/>
  <c r="AB247" i="84"/>
  <c r="AA247" i="84"/>
  <c r="Z247" i="84"/>
  <c r="Y247" i="84"/>
  <c r="X247" i="84"/>
  <c r="W247" i="84"/>
  <c r="V247" i="84"/>
  <c r="U247" i="84"/>
  <c r="T247" i="84"/>
  <c r="S247" i="84"/>
  <c r="R247" i="84"/>
  <c r="Q247" i="84"/>
  <c r="P247" i="84"/>
  <c r="O247" i="84"/>
  <c r="N247" i="84"/>
  <c r="M247" i="84"/>
  <c r="L247" i="84"/>
  <c r="K247" i="84"/>
  <c r="J247" i="84"/>
  <c r="I247" i="84"/>
  <c r="AM245" i="84"/>
  <c r="AL245" i="84"/>
  <c r="AK245" i="84"/>
  <c r="AJ245" i="84"/>
  <c r="AI245" i="84"/>
  <c r="AH245" i="84"/>
  <c r="AG245" i="84"/>
  <c r="AF245" i="84"/>
  <c r="AE245" i="84"/>
  <c r="AD245" i="84"/>
  <c r="AC245" i="84"/>
  <c r="AB245" i="84"/>
  <c r="AA245" i="84"/>
  <c r="Z245" i="84"/>
  <c r="Y245" i="84"/>
  <c r="X245" i="84"/>
  <c r="W245" i="84"/>
  <c r="V245" i="84"/>
  <c r="U245" i="84"/>
  <c r="T245" i="84"/>
  <c r="S245" i="84"/>
  <c r="R245" i="84"/>
  <c r="Q245" i="84"/>
  <c r="P245" i="84"/>
  <c r="O245" i="84"/>
  <c r="N245" i="84"/>
  <c r="M245" i="84"/>
  <c r="L245" i="84"/>
  <c r="K245" i="84"/>
  <c r="J245" i="84"/>
  <c r="I245" i="84"/>
  <c r="AM244" i="84"/>
  <c r="AL244" i="84"/>
  <c r="AK244" i="84"/>
  <c r="AJ244" i="84"/>
  <c r="AI244" i="84"/>
  <c r="AH244" i="84"/>
  <c r="AG244" i="84"/>
  <c r="AF244" i="84"/>
  <c r="AE244" i="84"/>
  <c r="AD244" i="84"/>
  <c r="AC244" i="84"/>
  <c r="AB244" i="84"/>
  <c r="AA244" i="84"/>
  <c r="Z244" i="84"/>
  <c r="Y244" i="84"/>
  <c r="X244" i="84"/>
  <c r="W244" i="84"/>
  <c r="V244" i="84"/>
  <c r="U244" i="84"/>
  <c r="T244" i="84"/>
  <c r="S244" i="84"/>
  <c r="R244" i="84"/>
  <c r="Q244" i="84"/>
  <c r="P244" i="84"/>
  <c r="O244" i="84"/>
  <c r="N244" i="84"/>
  <c r="M244" i="84"/>
  <c r="L244" i="84"/>
  <c r="K244" i="84"/>
  <c r="J244" i="84"/>
  <c r="I244" i="84"/>
  <c r="AM242" i="84"/>
  <c r="AL242" i="84"/>
  <c r="AK242" i="84"/>
  <c r="AJ242" i="84"/>
  <c r="AI242" i="84"/>
  <c r="AH242" i="84"/>
  <c r="AG242" i="84"/>
  <c r="AF242" i="84"/>
  <c r="AE242" i="84"/>
  <c r="AD242" i="84"/>
  <c r="AC242" i="84"/>
  <c r="AB242" i="84"/>
  <c r="AA242" i="84"/>
  <c r="Z242" i="84"/>
  <c r="Y242" i="84"/>
  <c r="X242" i="84"/>
  <c r="W242" i="84"/>
  <c r="V242" i="84"/>
  <c r="U242" i="84"/>
  <c r="T242" i="84"/>
  <c r="S242" i="84"/>
  <c r="R242" i="84"/>
  <c r="Q242" i="84"/>
  <c r="P242" i="84"/>
  <c r="O242" i="84"/>
  <c r="N242" i="84"/>
  <c r="M242" i="84"/>
  <c r="L242" i="84"/>
  <c r="K242" i="84"/>
  <c r="J242" i="84"/>
  <c r="I242" i="84"/>
  <c r="AM241" i="84"/>
  <c r="AL241" i="84"/>
  <c r="AK241" i="84"/>
  <c r="AJ241" i="84"/>
  <c r="AI241" i="84"/>
  <c r="AH241" i="84"/>
  <c r="AG241" i="84"/>
  <c r="AF241" i="84"/>
  <c r="AE241" i="84"/>
  <c r="AD241" i="84"/>
  <c r="AC241" i="84"/>
  <c r="AB241" i="84"/>
  <c r="AA241" i="84"/>
  <c r="Z241" i="84"/>
  <c r="Y241" i="84"/>
  <c r="X241" i="84"/>
  <c r="W241" i="84"/>
  <c r="V241" i="84"/>
  <c r="U241" i="84"/>
  <c r="T241" i="84"/>
  <c r="S241" i="84"/>
  <c r="R241" i="84"/>
  <c r="Q241" i="84"/>
  <c r="P241" i="84"/>
  <c r="O241" i="84"/>
  <c r="N241" i="84"/>
  <c r="M241" i="84"/>
  <c r="L241" i="84"/>
  <c r="K241" i="84"/>
  <c r="J241" i="84"/>
  <c r="I241" i="84"/>
  <c r="AM239" i="84"/>
  <c r="AL239" i="84"/>
  <c r="AK239" i="84"/>
  <c r="AJ239" i="84"/>
  <c r="AI239" i="84"/>
  <c r="AH239" i="84"/>
  <c r="AG239" i="84"/>
  <c r="AF239" i="84"/>
  <c r="AE239" i="84"/>
  <c r="AD239" i="84"/>
  <c r="AC239" i="84"/>
  <c r="AB239" i="84"/>
  <c r="AA239" i="84"/>
  <c r="Z239" i="84"/>
  <c r="Y239" i="84"/>
  <c r="X239" i="84"/>
  <c r="W239" i="84"/>
  <c r="V239" i="84"/>
  <c r="U239" i="84"/>
  <c r="T239" i="84"/>
  <c r="S239" i="84"/>
  <c r="R239" i="84"/>
  <c r="Q239" i="84"/>
  <c r="P239" i="84"/>
  <c r="O239" i="84"/>
  <c r="N239" i="84"/>
  <c r="M239" i="84"/>
  <c r="L239" i="84"/>
  <c r="K239" i="84"/>
  <c r="J239" i="84"/>
  <c r="I239" i="84"/>
  <c r="AM238" i="84"/>
  <c r="AL238" i="84"/>
  <c r="AK238" i="84"/>
  <c r="AJ238" i="84"/>
  <c r="AI238" i="84"/>
  <c r="AH238" i="84"/>
  <c r="AG238" i="84"/>
  <c r="AF238" i="84"/>
  <c r="AE238" i="84"/>
  <c r="AD238" i="84"/>
  <c r="AC238" i="84"/>
  <c r="AB238" i="84"/>
  <c r="AA238" i="84"/>
  <c r="Z238" i="84"/>
  <c r="Y238" i="84"/>
  <c r="X238" i="84"/>
  <c r="W238" i="84"/>
  <c r="V238" i="84"/>
  <c r="U238" i="84"/>
  <c r="T238" i="84"/>
  <c r="S238" i="84"/>
  <c r="R238" i="84"/>
  <c r="Q238" i="84"/>
  <c r="P238" i="84"/>
  <c r="O238" i="84"/>
  <c r="N238" i="84"/>
  <c r="M238" i="84"/>
  <c r="L238" i="84"/>
  <c r="K238" i="84"/>
  <c r="J238" i="84"/>
  <c r="I238" i="84"/>
  <c r="AM236" i="84"/>
  <c r="AL236" i="84"/>
  <c r="AK236" i="84"/>
  <c r="AJ236" i="84"/>
  <c r="AI236" i="84"/>
  <c r="AH236" i="84"/>
  <c r="AG236" i="84"/>
  <c r="AF236" i="84"/>
  <c r="AE236" i="84"/>
  <c r="AD236" i="84"/>
  <c r="AC236" i="84"/>
  <c r="AB236" i="84"/>
  <c r="AA236" i="84"/>
  <c r="Z236" i="84"/>
  <c r="Y236" i="84"/>
  <c r="X236" i="84"/>
  <c r="W236" i="84"/>
  <c r="V236" i="84"/>
  <c r="U236" i="84"/>
  <c r="T236" i="84"/>
  <c r="S236" i="84"/>
  <c r="R236" i="84"/>
  <c r="Q236" i="84"/>
  <c r="P236" i="84"/>
  <c r="O236" i="84"/>
  <c r="N236" i="84"/>
  <c r="M236" i="84"/>
  <c r="L236" i="84"/>
  <c r="K236" i="84"/>
  <c r="J236" i="84"/>
  <c r="I236" i="84"/>
  <c r="AM235" i="84"/>
  <c r="AL235" i="84"/>
  <c r="AK235" i="84"/>
  <c r="AJ235" i="84"/>
  <c r="AI235" i="84"/>
  <c r="AH235" i="84"/>
  <c r="AG235" i="84"/>
  <c r="AF235" i="84"/>
  <c r="AE235" i="84"/>
  <c r="AD235" i="84"/>
  <c r="AC235" i="84"/>
  <c r="AB235" i="84"/>
  <c r="AA235" i="84"/>
  <c r="Z235" i="84"/>
  <c r="Y235" i="84"/>
  <c r="X235" i="84"/>
  <c r="W235" i="84"/>
  <c r="V235" i="84"/>
  <c r="U235" i="84"/>
  <c r="T235" i="84"/>
  <c r="S235" i="84"/>
  <c r="R235" i="84"/>
  <c r="Q235" i="84"/>
  <c r="P235" i="84"/>
  <c r="O235" i="84"/>
  <c r="N235" i="84"/>
  <c r="M235" i="84"/>
  <c r="L235" i="84"/>
  <c r="K235" i="84"/>
  <c r="J235" i="84"/>
  <c r="I235" i="84"/>
  <c r="AM233" i="84"/>
  <c r="AL233" i="84"/>
  <c r="AK233" i="84"/>
  <c r="AJ233" i="84"/>
  <c r="AI233" i="84"/>
  <c r="AH233" i="84"/>
  <c r="AG233" i="84"/>
  <c r="AF233" i="84"/>
  <c r="AE233" i="84"/>
  <c r="AD233" i="84"/>
  <c r="AC233" i="84"/>
  <c r="AB233" i="84"/>
  <c r="AA233" i="84"/>
  <c r="Z233" i="84"/>
  <c r="Y233" i="84"/>
  <c r="X233" i="84"/>
  <c r="W233" i="84"/>
  <c r="V233" i="84"/>
  <c r="U233" i="84"/>
  <c r="T233" i="84"/>
  <c r="S233" i="84"/>
  <c r="R233" i="84"/>
  <c r="Q233" i="84"/>
  <c r="P233" i="84"/>
  <c r="O233" i="84"/>
  <c r="N233" i="84"/>
  <c r="M233" i="84"/>
  <c r="L233" i="84"/>
  <c r="K233" i="84"/>
  <c r="J233" i="84"/>
  <c r="I233" i="84"/>
  <c r="AM232" i="84"/>
  <c r="AL232" i="84"/>
  <c r="AK232" i="84"/>
  <c r="AJ232" i="84"/>
  <c r="AI232" i="84"/>
  <c r="AH232" i="84"/>
  <c r="AG232" i="84"/>
  <c r="AF232" i="84"/>
  <c r="AE232" i="84"/>
  <c r="AD232" i="84"/>
  <c r="AC232" i="84"/>
  <c r="AB232" i="84"/>
  <c r="AA232" i="84"/>
  <c r="Z232" i="84"/>
  <c r="Y232" i="84"/>
  <c r="X232" i="84"/>
  <c r="W232" i="84"/>
  <c r="V232" i="84"/>
  <c r="U232" i="84"/>
  <c r="T232" i="84"/>
  <c r="S232" i="84"/>
  <c r="R232" i="84"/>
  <c r="Q232" i="84"/>
  <c r="P232" i="84"/>
  <c r="O232" i="84"/>
  <c r="N232" i="84"/>
  <c r="M232" i="84"/>
  <c r="L232" i="84"/>
  <c r="K232" i="84"/>
  <c r="J232" i="84"/>
  <c r="I232" i="84"/>
  <c r="AM230" i="84"/>
  <c r="AL230" i="84"/>
  <c r="AK230" i="84"/>
  <c r="AJ230" i="84"/>
  <c r="AI230" i="84"/>
  <c r="AH230" i="84"/>
  <c r="AG230" i="84"/>
  <c r="AF230" i="84"/>
  <c r="AE230" i="84"/>
  <c r="AD230" i="84"/>
  <c r="AC230" i="84"/>
  <c r="AB230" i="84"/>
  <c r="AA230" i="84"/>
  <c r="Z230" i="84"/>
  <c r="Y230" i="84"/>
  <c r="X230" i="84"/>
  <c r="W230" i="84"/>
  <c r="V230" i="84"/>
  <c r="U230" i="84"/>
  <c r="T230" i="84"/>
  <c r="S230" i="84"/>
  <c r="R230" i="84"/>
  <c r="Q230" i="84"/>
  <c r="P230" i="84"/>
  <c r="O230" i="84"/>
  <c r="N230" i="84"/>
  <c r="M230" i="84"/>
  <c r="L230" i="84"/>
  <c r="K230" i="84"/>
  <c r="J230" i="84"/>
  <c r="I230" i="84"/>
  <c r="AM229" i="84"/>
  <c r="AL229" i="84"/>
  <c r="AK229" i="84"/>
  <c r="AJ229" i="84"/>
  <c r="AI229" i="84"/>
  <c r="AH229" i="84"/>
  <c r="AG229" i="84"/>
  <c r="AF229" i="84"/>
  <c r="AE229" i="84"/>
  <c r="AD229" i="84"/>
  <c r="AC229" i="84"/>
  <c r="AB229" i="84"/>
  <c r="AA229" i="84"/>
  <c r="Z229" i="84"/>
  <c r="Y229" i="84"/>
  <c r="X229" i="84"/>
  <c r="W229" i="84"/>
  <c r="V229" i="84"/>
  <c r="U229" i="84"/>
  <c r="T229" i="84"/>
  <c r="S229" i="84"/>
  <c r="R229" i="84"/>
  <c r="Q229" i="84"/>
  <c r="P229" i="84"/>
  <c r="O229" i="84"/>
  <c r="N229" i="84"/>
  <c r="M229" i="84"/>
  <c r="L229" i="84"/>
  <c r="K229" i="84"/>
  <c r="J229" i="84"/>
  <c r="I229" i="84"/>
  <c r="AM227" i="84"/>
  <c r="AL227" i="84"/>
  <c r="AK227" i="84"/>
  <c r="AJ227" i="84"/>
  <c r="AI227" i="84"/>
  <c r="AH227" i="84"/>
  <c r="AG227" i="84"/>
  <c r="AF227" i="84"/>
  <c r="AE227" i="84"/>
  <c r="AD227" i="84"/>
  <c r="AC227" i="84"/>
  <c r="AB227" i="84"/>
  <c r="AA227" i="84"/>
  <c r="Z227" i="84"/>
  <c r="Y227" i="84"/>
  <c r="X227" i="84"/>
  <c r="W227" i="84"/>
  <c r="V227" i="84"/>
  <c r="U227" i="84"/>
  <c r="T227" i="84"/>
  <c r="S227" i="84"/>
  <c r="R227" i="84"/>
  <c r="Q227" i="84"/>
  <c r="P227" i="84"/>
  <c r="O227" i="84"/>
  <c r="N227" i="84"/>
  <c r="M227" i="84"/>
  <c r="L227" i="84"/>
  <c r="K227" i="84"/>
  <c r="J227" i="84"/>
  <c r="I227" i="84"/>
  <c r="AM226" i="84"/>
  <c r="AL226" i="84"/>
  <c r="AK226" i="84"/>
  <c r="AJ226" i="84"/>
  <c r="AI226" i="84"/>
  <c r="AH226" i="84"/>
  <c r="AG226" i="84"/>
  <c r="AF226" i="84"/>
  <c r="AE226" i="84"/>
  <c r="AD226" i="84"/>
  <c r="AC226" i="84"/>
  <c r="AB226" i="84"/>
  <c r="AA226" i="84"/>
  <c r="Z226" i="84"/>
  <c r="Y226" i="84"/>
  <c r="X226" i="84"/>
  <c r="W226" i="84"/>
  <c r="V226" i="84"/>
  <c r="U226" i="84"/>
  <c r="T226" i="84"/>
  <c r="S226" i="84"/>
  <c r="R226" i="84"/>
  <c r="Q226" i="84"/>
  <c r="P226" i="84"/>
  <c r="O226" i="84"/>
  <c r="N226" i="84"/>
  <c r="M226" i="84"/>
  <c r="L226" i="84"/>
  <c r="K226" i="84"/>
  <c r="J226" i="84"/>
  <c r="I226" i="84"/>
  <c r="AM224" i="84"/>
  <c r="AL224" i="84"/>
  <c r="AK224" i="84"/>
  <c r="AJ224" i="84"/>
  <c r="AI224" i="84"/>
  <c r="AH224" i="84"/>
  <c r="AG224" i="84"/>
  <c r="AF224" i="84"/>
  <c r="AE224" i="84"/>
  <c r="AD224" i="84"/>
  <c r="AC224" i="84"/>
  <c r="AB224" i="84"/>
  <c r="AA224" i="84"/>
  <c r="Z224" i="84"/>
  <c r="Y224" i="84"/>
  <c r="X224" i="84"/>
  <c r="W224" i="84"/>
  <c r="V224" i="84"/>
  <c r="U224" i="84"/>
  <c r="T224" i="84"/>
  <c r="S224" i="84"/>
  <c r="R224" i="84"/>
  <c r="Q224" i="84"/>
  <c r="P224" i="84"/>
  <c r="O224" i="84"/>
  <c r="N224" i="84"/>
  <c r="M224" i="84"/>
  <c r="L224" i="84"/>
  <c r="K224" i="84"/>
  <c r="J224" i="84"/>
  <c r="I224" i="84"/>
  <c r="AM223" i="84"/>
  <c r="AL223" i="84"/>
  <c r="AK223" i="84"/>
  <c r="AJ223" i="84"/>
  <c r="AI223" i="84"/>
  <c r="AH223" i="84"/>
  <c r="AG223" i="84"/>
  <c r="AF223" i="84"/>
  <c r="AE223" i="84"/>
  <c r="AD223" i="84"/>
  <c r="AC223" i="84"/>
  <c r="AB223" i="84"/>
  <c r="AA223" i="84"/>
  <c r="Z223" i="84"/>
  <c r="Y223" i="84"/>
  <c r="X223" i="84"/>
  <c r="W223" i="84"/>
  <c r="V223" i="84"/>
  <c r="U223" i="84"/>
  <c r="T223" i="84"/>
  <c r="S223" i="84"/>
  <c r="R223" i="84"/>
  <c r="Q223" i="84"/>
  <c r="P223" i="84"/>
  <c r="O223" i="84"/>
  <c r="N223" i="84"/>
  <c r="M223" i="84"/>
  <c r="L223" i="84"/>
  <c r="K223" i="84"/>
  <c r="J223" i="84"/>
  <c r="I223" i="84"/>
  <c r="AM221" i="84"/>
  <c r="AL221" i="84"/>
  <c r="AK221" i="84"/>
  <c r="AJ221" i="84"/>
  <c r="AI221" i="84"/>
  <c r="AH221" i="84"/>
  <c r="AG221" i="84"/>
  <c r="AF221" i="84"/>
  <c r="AE221" i="84"/>
  <c r="AD221" i="84"/>
  <c r="AC221" i="84"/>
  <c r="AB221" i="84"/>
  <c r="AA221" i="84"/>
  <c r="Z221" i="84"/>
  <c r="Y221" i="84"/>
  <c r="X221" i="84"/>
  <c r="W221" i="84"/>
  <c r="V221" i="84"/>
  <c r="U221" i="84"/>
  <c r="T221" i="84"/>
  <c r="S221" i="84"/>
  <c r="R221" i="84"/>
  <c r="Q221" i="84"/>
  <c r="P221" i="84"/>
  <c r="O221" i="84"/>
  <c r="N221" i="84"/>
  <c r="M221" i="84"/>
  <c r="L221" i="84"/>
  <c r="K221" i="84"/>
  <c r="J221" i="84"/>
  <c r="I221" i="84"/>
  <c r="AM220" i="84"/>
  <c r="AL220" i="84"/>
  <c r="AK220" i="84"/>
  <c r="AJ220" i="84"/>
  <c r="AI220" i="84"/>
  <c r="AH220" i="84"/>
  <c r="AG220" i="84"/>
  <c r="AF220" i="84"/>
  <c r="AE220" i="84"/>
  <c r="AD220" i="84"/>
  <c r="AC220" i="84"/>
  <c r="AB220" i="84"/>
  <c r="AA220" i="84"/>
  <c r="Z220" i="84"/>
  <c r="Y220" i="84"/>
  <c r="X220" i="84"/>
  <c r="W220" i="84"/>
  <c r="V220" i="84"/>
  <c r="U220" i="84"/>
  <c r="T220" i="84"/>
  <c r="S220" i="84"/>
  <c r="R220" i="84"/>
  <c r="Q220" i="84"/>
  <c r="P220" i="84"/>
  <c r="O220" i="84"/>
  <c r="N220" i="84"/>
  <c r="M220" i="84"/>
  <c r="L220" i="84"/>
  <c r="K220" i="84"/>
  <c r="J220" i="84"/>
  <c r="I220" i="84"/>
  <c r="AM218" i="84"/>
  <c r="AL218" i="84"/>
  <c r="AK218" i="84"/>
  <c r="AJ218" i="84"/>
  <c r="AI218" i="84"/>
  <c r="AH218" i="84"/>
  <c r="AG218" i="84"/>
  <c r="AF218" i="84"/>
  <c r="AE218" i="84"/>
  <c r="AD218" i="84"/>
  <c r="AC218" i="84"/>
  <c r="AB218" i="84"/>
  <c r="AA218" i="84"/>
  <c r="Z218" i="84"/>
  <c r="Y218" i="84"/>
  <c r="X218" i="84"/>
  <c r="W218" i="84"/>
  <c r="V218" i="84"/>
  <c r="U218" i="84"/>
  <c r="T218" i="84"/>
  <c r="S218" i="84"/>
  <c r="R218" i="84"/>
  <c r="Q218" i="84"/>
  <c r="P218" i="84"/>
  <c r="O218" i="84"/>
  <c r="N218" i="84"/>
  <c r="M218" i="84"/>
  <c r="L218" i="84"/>
  <c r="K218" i="84"/>
  <c r="J218" i="84"/>
  <c r="I218" i="84"/>
  <c r="AM217" i="84"/>
  <c r="AL217" i="84"/>
  <c r="AK217" i="84"/>
  <c r="AJ217" i="84"/>
  <c r="AI217" i="84"/>
  <c r="AH217" i="84"/>
  <c r="AG217" i="84"/>
  <c r="AF217" i="84"/>
  <c r="AE217" i="84"/>
  <c r="AD217" i="84"/>
  <c r="AC217" i="84"/>
  <c r="AB217" i="84"/>
  <c r="AA217" i="84"/>
  <c r="Z217" i="84"/>
  <c r="Y217" i="84"/>
  <c r="X217" i="84"/>
  <c r="W217" i="84"/>
  <c r="V217" i="84"/>
  <c r="U217" i="84"/>
  <c r="T217" i="84"/>
  <c r="S217" i="84"/>
  <c r="R217" i="84"/>
  <c r="Q217" i="84"/>
  <c r="P217" i="84"/>
  <c r="O217" i="84"/>
  <c r="N217" i="84"/>
  <c r="M217" i="84"/>
  <c r="L217" i="84"/>
  <c r="K217" i="84"/>
  <c r="J217" i="84"/>
  <c r="I217" i="84"/>
  <c r="AM215" i="84"/>
  <c r="AL215" i="84"/>
  <c r="AK215" i="84"/>
  <c r="AJ215" i="84"/>
  <c r="AI215" i="84"/>
  <c r="AH215" i="84"/>
  <c r="AG215" i="84"/>
  <c r="AF215" i="84"/>
  <c r="AE215" i="84"/>
  <c r="AD215" i="84"/>
  <c r="AC215" i="84"/>
  <c r="AB215" i="84"/>
  <c r="AA215" i="84"/>
  <c r="Z215" i="84"/>
  <c r="Y215" i="84"/>
  <c r="X215" i="84"/>
  <c r="W215" i="84"/>
  <c r="V215" i="84"/>
  <c r="U215" i="84"/>
  <c r="T215" i="84"/>
  <c r="S215" i="84"/>
  <c r="R215" i="84"/>
  <c r="Q215" i="84"/>
  <c r="P215" i="84"/>
  <c r="O215" i="84"/>
  <c r="N215" i="84"/>
  <c r="M215" i="84"/>
  <c r="L215" i="84"/>
  <c r="K215" i="84"/>
  <c r="J215" i="84"/>
  <c r="I215" i="84"/>
  <c r="AM214" i="84"/>
  <c r="AL214" i="84"/>
  <c r="AK214" i="84"/>
  <c r="AJ214" i="84"/>
  <c r="AI214" i="84"/>
  <c r="AH214" i="84"/>
  <c r="AG214" i="84"/>
  <c r="AF214" i="84"/>
  <c r="AE214" i="84"/>
  <c r="AD214" i="84"/>
  <c r="AC214" i="84"/>
  <c r="AB214" i="84"/>
  <c r="AA214" i="84"/>
  <c r="Z214" i="84"/>
  <c r="Y214" i="84"/>
  <c r="X214" i="84"/>
  <c r="W214" i="84"/>
  <c r="V214" i="84"/>
  <c r="U214" i="84"/>
  <c r="T214" i="84"/>
  <c r="S214" i="84"/>
  <c r="R214" i="84"/>
  <c r="Q214" i="84"/>
  <c r="P214" i="84"/>
  <c r="O214" i="84"/>
  <c r="N214" i="84"/>
  <c r="M214" i="84"/>
  <c r="L214" i="84"/>
  <c r="K214" i="84"/>
  <c r="J214" i="84"/>
  <c r="I214" i="84"/>
  <c r="AM212" i="84"/>
  <c r="AL212" i="84"/>
  <c r="AK212" i="84"/>
  <c r="AJ212" i="84"/>
  <c r="AI212" i="84"/>
  <c r="AH212" i="84"/>
  <c r="AG212" i="84"/>
  <c r="AF212" i="84"/>
  <c r="AE212" i="84"/>
  <c r="AD212" i="84"/>
  <c r="AC212" i="84"/>
  <c r="AB212" i="84"/>
  <c r="AA212" i="84"/>
  <c r="Z212" i="84"/>
  <c r="Y212" i="84"/>
  <c r="X212" i="84"/>
  <c r="W212" i="84"/>
  <c r="V212" i="84"/>
  <c r="U212" i="84"/>
  <c r="T212" i="84"/>
  <c r="S212" i="84"/>
  <c r="R212" i="84"/>
  <c r="Q212" i="84"/>
  <c r="P212" i="84"/>
  <c r="O212" i="84"/>
  <c r="N212" i="84"/>
  <c r="M212" i="84"/>
  <c r="L212" i="84"/>
  <c r="K212" i="84"/>
  <c r="J212" i="84"/>
  <c r="I212" i="84"/>
  <c r="AM211" i="84"/>
  <c r="AL211" i="84"/>
  <c r="AK211" i="84"/>
  <c r="AJ211" i="84"/>
  <c r="AI211" i="84"/>
  <c r="AH211" i="84"/>
  <c r="AG211" i="84"/>
  <c r="AF211" i="84"/>
  <c r="AE211" i="84"/>
  <c r="AD211" i="84"/>
  <c r="AC211" i="84"/>
  <c r="AB211" i="84"/>
  <c r="AA211" i="84"/>
  <c r="Z211" i="84"/>
  <c r="Y211" i="84"/>
  <c r="X211" i="84"/>
  <c r="W211" i="84"/>
  <c r="V211" i="84"/>
  <c r="U211" i="84"/>
  <c r="T211" i="84"/>
  <c r="S211" i="84"/>
  <c r="R211" i="84"/>
  <c r="Q211" i="84"/>
  <c r="P211" i="84"/>
  <c r="O211" i="84"/>
  <c r="N211" i="84"/>
  <c r="M211" i="84"/>
  <c r="L211" i="84"/>
  <c r="K211" i="84"/>
  <c r="J211" i="84"/>
  <c r="I211" i="84"/>
  <c r="AM209" i="84"/>
  <c r="AL209" i="84"/>
  <c r="AK209" i="84"/>
  <c r="AJ209" i="84"/>
  <c r="AI209" i="84"/>
  <c r="AH209" i="84"/>
  <c r="AG209" i="84"/>
  <c r="AF209" i="84"/>
  <c r="AE209" i="84"/>
  <c r="AD209" i="84"/>
  <c r="AC209" i="84"/>
  <c r="AB209" i="84"/>
  <c r="AA209" i="84"/>
  <c r="Z209" i="84"/>
  <c r="Y209" i="84"/>
  <c r="X209" i="84"/>
  <c r="W209" i="84"/>
  <c r="V209" i="84"/>
  <c r="U209" i="84"/>
  <c r="T209" i="84"/>
  <c r="S209" i="84"/>
  <c r="R209" i="84"/>
  <c r="Q209" i="84"/>
  <c r="P209" i="84"/>
  <c r="O209" i="84"/>
  <c r="N209" i="84"/>
  <c r="M209" i="84"/>
  <c r="L209" i="84"/>
  <c r="K209" i="84"/>
  <c r="J209" i="84"/>
  <c r="I209" i="84"/>
  <c r="AM208" i="84"/>
  <c r="AL208" i="84"/>
  <c r="AK208" i="84"/>
  <c r="AJ208" i="84"/>
  <c r="AI208" i="84"/>
  <c r="AH208" i="84"/>
  <c r="AG208" i="84"/>
  <c r="AF208" i="84"/>
  <c r="AE208" i="84"/>
  <c r="AD208" i="84"/>
  <c r="AC208" i="84"/>
  <c r="AB208" i="84"/>
  <c r="AA208" i="84"/>
  <c r="Z208" i="84"/>
  <c r="Y208" i="84"/>
  <c r="X208" i="84"/>
  <c r="W208" i="84"/>
  <c r="V208" i="84"/>
  <c r="U208" i="84"/>
  <c r="T208" i="84"/>
  <c r="S208" i="84"/>
  <c r="R208" i="84"/>
  <c r="Q208" i="84"/>
  <c r="P208" i="84"/>
  <c r="O208" i="84"/>
  <c r="N208" i="84"/>
  <c r="M208" i="84"/>
  <c r="L208" i="84"/>
  <c r="K208" i="84"/>
  <c r="J208" i="84"/>
  <c r="I208" i="84"/>
  <c r="AM206" i="84"/>
  <c r="AL206" i="84"/>
  <c r="AK206" i="84"/>
  <c r="AJ206" i="84"/>
  <c r="AI206" i="84"/>
  <c r="AH206" i="84"/>
  <c r="AG206" i="84"/>
  <c r="AF206" i="84"/>
  <c r="AE206" i="84"/>
  <c r="AD206" i="84"/>
  <c r="AC206" i="84"/>
  <c r="AB206" i="84"/>
  <c r="AA206" i="84"/>
  <c r="Z206" i="84"/>
  <c r="Y206" i="84"/>
  <c r="X206" i="84"/>
  <c r="W206" i="84"/>
  <c r="V206" i="84"/>
  <c r="U206" i="84"/>
  <c r="T206" i="84"/>
  <c r="S206" i="84"/>
  <c r="R206" i="84"/>
  <c r="Q206" i="84"/>
  <c r="P206" i="84"/>
  <c r="O206" i="84"/>
  <c r="N206" i="84"/>
  <c r="M206" i="84"/>
  <c r="L206" i="84"/>
  <c r="K206" i="84"/>
  <c r="J206" i="84"/>
  <c r="I206" i="84"/>
  <c r="AM205" i="84"/>
  <c r="AL205" i="84"/>
  <c r="AK205" i="84"/>
  <c r="AJ205" i="84"/>
  <c r="AI205" i="84"/>
  <c r="AH205" i="84"/>
  <c r="AG205" i="84"/>
  <c r="AF205" i="84"/>
  <c r="AE205" i="84"/>
  <c r="AD205" i="84"/>
  <c r="AC205" i="84"/>
  <c r="AB205" i="84"/>
  <c r="AA205" i="84"/>
  <c r="Z205" i="84"/>
  <c r="Y205" i="84"/>
  <c r="X205" i="84"/>
  <c r="W205" i="84"/>
  <c r="V205" i="84"/>
  <c r="U205" i="84"/>
  <c r="T205" i="84"/>
  <c r="S205" i="84"/>
  <c r="R205" i="84"/>
  <c r="Q205" i="84"/>
  <c r="P205" i="84"/>
  <c r="O205" i="84"/>
  <c r="N205" i="84"/>
  <c r="M205" i="84"/>
  <c r="L205" i="84"/>
  <c r="K205" i="84"/>
  <c r="J205" i="84"/>
  <c r="I205" i="84"/>
  <c r="AM203" i="84"/>
  <c r="AL203" i="84"/>
  <c r="AK203" i="84"/>
  <c r="AJ203" i="84"/>
  <c r="AI203" i="84"/>
  <c r="AH203" i="84"/>
  <c r="AG203" i="84"/>
  <c r="AF203" i="84"/>
  <c r="AE203" i="84"/>
  <c r="AD203" i="84"/>
  <c r="AC203" i="84"/>
  <c r="AB203" i="84"/>
  <c r="AA203" i="84"/>
  <c r="Z203" i="84"/>
  <c r="Y203" i="84"/>
  <c r="X203" i="84"/>
  <c r="W203" i="84"/>
  <c r="V203" i="84"/>
  <c r="U203" i="84"/>
  <c r="T203" i="84"/>
  <c r="S203" i="84"/>
  <c r="R203" i="84"/>
  <c r="Q203" i="84"/>
  <c r="P203" i="84"/>
  <c r="O203" i="84"/>
  <c r="N203" i="84"/>
  <c r="M203" i="84"/>
  <c r="L203" i="84"/>
  <c r="K203" i="84"/>
  <c r="J203" i="84"/>
  <c r="I203" i="84"/>
  <c r="AM202" i="84"/>
  <c r="AL202" i="84"/>
  <c r="AK202" i="84"/>
  <c r="AJ202" i="84"/>
  <c r="AI202" i="84"/>
  <c r="AH202" i="84"/>
  <c r="AG202" i="84"/>
  <c r="AF202" i="84"/>
  <c r="AE202" i="84"/>
  <c r="AD202" i="84"/>
  <c r="AC202" i="84"/>
  <c r="AB202" i="84"/>
  <c r="AA202" i="84"/>
  <c r="Z202" i="84"/>
  <c r="Y202" i="84"/>
  <c r="X202" i="84"/>
  <c r="W202" i="84"/>
  <c r="V202" i="84"/>
  <c r="U202" i="84"/>
  <c r="T202" i="84"/>
  <c r="S202" i="84"/>
  <c r="R202" i="84"/>
  <c r="Q202" i="84"/>
  <c r="P202" i="84"/>
  <c r="O202" i="84"/>
  <c r="N202" i="84"/>
  <c r="M202" i="84"/>
  <c r="L202" i="84"/>
  <c r="K202" i="84"/>
  <c r="J202" i="84"/>
  <c r="I202" i="84"/>
  <c r="AM200" i="84"/>
  <c r="AL200" i="84"/>
  <c r="AK200" i="84"/>
  <c r="AJ200" i="84"/>
  <c r="AI200" i="84"/>
  <c r="AH200" i="84"/>
  <c r="AG200" i="84"/>
  <c r="AF200" i="84"/>
  <c r="AE200" i="84"/>
  <c r="AD200" i="84"/>
  <c r="AC200" i="84"/>
  <c r="AB200" i="84"/>
  <c r="AA200" i="84"/>
  <c r="Z200" i="84"/>
  <c r="Y200" i="84"/>
  <c r="X200" i="84"/>
  <c r="W200" i="84"/>
  <c r="V200" i="84"/>
  <c r="U200" i="84"/>
  <c r="T200" i="84"/>
  <c r="S200" i="84"/>
  <c r="R200" i="84"/>
  <c r="Q200" i="84"/>
  <c r="P200" i="84"/>
  <c r="O200" i="84"/>
  <c r="N200" i="84"/>
  <c r="M200" i="84"/>
  <c r="L200" i="84"/>
  <c r="K200" i="84"/>
  <c r="J200" i="84"/>
  <c r="I200" i="84"/>
  <c r="AM199" i="84"/>
  <c r="AL199" i="84"/>
  <c r="AK199" i="84"/>
  <c r="AJ199" i="84"/>
  <c r="AI199" i="84"/>
  <c r="AH199" i="84"/>
  <c r="AG199" i="84"/>
  <c r="AF199" i="84"/>
  <c r="AE199" i="84"/>
  <c r="AD199" i="84"/>
  <c r="AC199" i="84"/>
  <c r="AB199" i="84"/>
  <c r="AA199" i="84"/>
  <c r="Z199" i="84"/>
  <c r="Y199" i="84"/>
  <c r="X199" i="84"/>
  <c r="W199" i="84"/>
  <c r="V199" i="84"/>
  <c r="U199" i="84"/>
  <c r="T199" i="84"/>
  <c r="S199" i="84"/>
  <c r="R199" i="84"/>
  <c r="Q199" i="84"/>
  <c r="P199" i="84"/>
  <c r="O199" i="84"/>
  <c r="N199" i="84"/>
  <c r="M199" i="84"/>
  <c r="L199" i="84"/>
  <c r="K199" i="84"/>
  <c r="J199" i="84"/>
  <c r="I199" i="84"/>
  <c r="AM197" i="84"/>
  <c r="AL197" i="84"/>
  <c r="AK197" i="84"/>
  <c r="AJ197" i="84"/>
  <c r="AI197" i="84"/>
  <c r="AH197" i="84"/>
  <c r="AG197" i="84"/>
  <c r="AF197" i="84"/>
  <c r="AE197" i="84"/>
  <c r="AD197" i="84"/>
  <c r="AC197" i="84"/>
  <c r="AB197" i="84"/>
  <c r="AA197" i="84"/>
  <c r="Z197" i="84"/>
  <c r="Y197" i="84"/>
  <c r="X197" i="84"/>
  <c r="W197" i="84"/>
  <c r="V197" i="84"/>
  <c r="U197" i="84"/>
  <c r="T197" i="84"/>
  <c r="S197" i="84"/>
  <c r="R197" i="84"/>
  <c r="Q197" i="84"/>
  <c r="P197" i="84"/>
  <c r="O197" i="84"/>
  <c r="N197" i="84"/>
  <c r="M197" i="84"/>
  <c r="L197" i="84"/>
  <c r="K197" i="84"/>
  <c r="J197" i="84"/>
  <c r="I197" i="84"/>
  <c r="AM196" i="84"/>
  <c r="AL196" i="84"/>
  <c r="AK196" i="84"/>
  <c r="AJ196" i="84"/>
  <c r="AI196" i="84"/>
  <c r="AH196" i="84"/>
  <c r="AG196" i="84"/>
  <c r="AF196" i="84"/>
  <c r="AE196" i="84"/>
  <c r="AD196" i="84"/>
  <c r="AC196" i="84"/>
  <c r="AB196" i="84"/>
  <c r="AA196" i="84"/>
  <c r="Z196" i="84"/>
  <c r="Y196" i="84"/>
  <c r="X196" i="84"/>
  <c r="W196" i="84"/>
  <c r="V196" i="84"/>
  <c r="U196" i="84"/>
  <c r="T196" i="84"/>
  <c r="S196" i="84"/>
  <c r="R196" i="84"/>
  <c r="Q196" i="84"/>
  <c r="P196" i="84"/>
  <c r="O196" i="84"/>
  <c r="N196" i="84"/>
  <c r="M196" i="84"/>
  <c r="L196" i="84"/>
  <c r="K196" i="84"/>
  <c r="J196" i="84"/>
  <c r="I196" i="84"/>
  <c r="AM194" i="84"/>
  <c r="AL194" i="84"/>
  <c r="AK194" i="84"/>
  <c r="AJ194" i="84"/>
  <c r="AI194" i="84"/>
  <c r="AH194" i="84"/>
  <c r="AG194" i="84"/>
  <c r="AF194" i="84"/>
  <c r="AE194" i="84"/>
  <c r="AD194" i="84"/>
  <c r="AC194" i="84"/>
  <c r="AB194" i="84"/>
  <c r="AA194" i="84"/>
  <c r="Z194" i="84"/>
  <c r="Y194" i="84"/>
  <c r="X194" i="84"/>
  <c r="W194" i="84"/>
  <c r="V194" i="84"/>
  <c r="U194" i="84"/>
  <c r="T194" i="84"/>
  <c r="S194" i="84"/>
  <c r="R194" i="84"/>
  <c r="Q194" i="84"/>
  <c r="P194" i="84"/>
  <c r="O194" i="84"/>
  <c r="N194" i="84"/>
  <c r="M194" i="84"/>
  <c r="L194" i="84"/>
  <c r="K194" i="84"/>
  <c r="J194" i="84"/>
  <c r="I194" i="84"/>
  <c r="AM193" i="84"/>
  <c r="AL193" i="84"/>
  <c r="AK193" i="84"/>
  <c r="AJ193" i="84"/>
  <c r="AI193" i="84"/>
  <c r="AH193" i="84"/>
  <c r="AG193" i="84"/>
  <c r="AF193" i="84"/>
  <c r="AE193" i="84"/>
  <c r="AD193" i="84"/>
  <c r="AC193" i="84"/>
  <c r="AB193" i="84"/>
  <c r="AA193" i="84"/>
  <c r="Z193" i="84"/>
  <c r="Y193" i="84"/>
  <c r="X193" i="84"/>
  <c r="W193" i="84"/>
  <c r="V193" i="84"/>
  <c r="U193" i="84"/>
  <c r="T193" i="84"/>
  <c r="S193" i="84"/>
  <c r="R193" i="84"/>
  <c r="Q193" i="84"/>
  <c r="P193" i="84"/>
  <c r="O193" i="84"/>
  <c r="N193" i="84"/>
  <c r="M193" i="84"/>
  <c r="L193" i="84"/>
  <c r="K193" i="84"/>
  <c r="J193" i="84"/>
  <c r="I193" i="84"/>
  <c r="AM191" i="84"/>
  <c r="AL191" i="84"/>
  <c r="AK191" i="84"/>
  <c r="AJ191" i="84"/>
  <c r="AI191" i="84"/>
  <c r="AH191" i="84"/>
  <c r="AG191" i="84"/>
  <c r="AF191" i="84"/>
  <c r="AE191" i="84"/>
  <c r="AD191" i="84"/>
  <c r="AC191" i="84"/>
  <c r="AB191" i="84"/>
  <c r="AA191" i="84"/>
  <c r="Z191" i="84"/>
  <c r="Y191" i="84"/>
  <c r="X191" i="84"/>
  <c r="W191" i="84"/>
  <c r="V191" i="84"/>
  <c r="U191" i="84"/>
  <c r="T191" i="84"/>
  <c r="S191" i="84"/>
  <c r="R191" i="84"/>
  <c r="Q191" i="84"/>
  <c r="P191" i="84"/>
  <c r="O191" i="84"/>
  <c r="N191" i="84"/>
  <c r="M191" i="84"/>
  <c r="L191" i="84"/>
  <c r="K191" i="84"/>
  <c r="J191" i="84"/>
  <c r="I191" i="84"/>
  <c r="AM190" i="84"/>
  <c r="AL190" i="84"/>
  <c r="AK190" i="84"/>
  <c r="AJ190" i="84"/>
  <c r="AI190" i="84"/>
  <c r="AH190" i="84"/>
  <c r="AG190" i="84"/>
  <c r="AF190" i="84"/>
  <c r="AE190" i="84"/>
  <c r="AD190" i="84"/>
  <c r="AC190" i="84"/>
  <c r="AB190" i="84"/>
  <c r="AA190" i="84"/>
  <c r="Z190" i="84"/>
  <c r="Y190" i="84"/>
  <c r="X190" i="84"/>
  <c r="W190" i="84"/>
  <c r="V190" i="84"/>
  <c r="U190" i="84"/>
  <c r="T190" i="84"/>
  <c r="S190" i="84"/>
  <c r="R190" i="84"/>
  <c r="Q190" i="84"/>
  <c r="P190" i="84"/>
  <c r="O190" i="84"/>
  <c r="N190" i="84"/>
  <c r="M190" i="84"/>
  <c r="L190" i="84"/>
  <c r="K190" i="84"/>
  <c r="J190" i="84"/>
  <c r="I190" i="84"/>
  <c r="AM188" i="84"/>
  <c r="AL188" i="84"/>
  <c r="AK188" i="84"/>
  <c r="AJ188" i="84"/>
  <c r="AI188" i="84"/>
  <c r="AH188" i="84"/>
  <c r="AG188" i="84"/>
  <c r="AF188" i="84"/>
  <c r="AE188" i="84"/>
  <c r="AD188" i="84"/>
  <c r="AC188" i="84"/>
  <c r="AB188" i="84"/>
  <c r="AA188" i="84"/>
  <c r="Z188" i="84"/>
  <c r="Y188" i="84"/>
  <c r="X188" i="84"/>
  <c r="W188" i="84"/>
  <c r="V188" i="84"/>
  <c r="U188" i="84"/>
  <c r="T188" i="84"/>
  <c r="S188" i="84"/>
  <c r="R188" i="84"/>
  <c r="Q188" i="84"/>
  <c r="P188" i="84"/>
  <c r="O188" i="84"/>
  <c r="N188" i="84"/>
  <c r="M188" i="84"/>
  <c r="L188" i="84"/>
  <c r="K188" i="84"/>
  <c r="J188" i="84"/>
  <c r="I188" i="84"/>
  <c r="AM187" i="84"/>
  <c r="AL187" i="84"/>
  <c r="AK187" i="84"/>
  <c r="AJ187" i="84"/>
  <c r="AI187" i="84"/>
  <c r="AH187" i="84"/>
  <c r="AG187" i="84"/>
  <c r="AF187" i="84"/>
  <c r="AE187" i="84"/>
  <c r="AD187" i="84"/>
  <c r="AC187" i="84"/>
  <c r="AB187" i="84"/>
  <c r="AA187" i="84"/>
  <c r="Z187" i="84"/>
  <c r="Y187" i="84"/>
  <c r="X187" i="84"/>
  <c r="W187" i="84"/>
  <c r="V187" i="84"/>
  <c r="U187" i="84"/>
  <c r="T187" i="84"/>
  <c r="S187" i="84"/>
  <c r="R187" i="84"/>
  <c r="Q187" i="84"/>
  <c r="P187" i="84"/>
  <c r="O187" i="84"/>
  <c r="N187" i="84"/>
  <c r="M187" i="84"/>
  <c r="L187" i="84"/>
  <c r="K187" i="84"/>
  <c r="J187" i="84"/>
  <c r="I187" i="84"/>
  <c r="AM185" i="84"/>
  <c r="AL185" i="84"/>
  <c r="AK185" i="84"/>
  <c r="AJ185" i="84"/>
  <c r="AI185" i="84"/>
  <c r="AH185" i="84"/>
  <c r="AG185" i="84"/>
  <c r="AF185" i="84"/>
  <c r="AE185" i="84"/>
  <c r="AD185" i="84"/>
  <c r="AC185" i="84"/>
  <c r="AB185" i="84"/>
  <c r="AA185" i="84"/>
  <c r="Z185" i="84"/>
  <c r="Y185" i="84"/>
  <c r="X185" i="84"/>
  <c r="W185" i="84"/>
  <c r="V185" i="84"/>
  <c r="U185" i="84"/>
  <c r="T185" i="84"/>
  <c r="S185" i="84"/>
  <c r="R185" i="84"/>
  <c r="Q185" i="84"/>
  <c r="P185" i="84"/>
  <c r="O185" i="84"/>
  <c r="N185" i="84"/>
  <c r="M185" i="84"/>
  <c r="L185" i="84"/>
  <c r="K185" i="84"/>
  <c r="J185" i="84"/>
  <c r="I185" i="84"/>
  <c r="AM184" i="84"/>
  <c r="AL184" i="84"/>
  <c r="AK184" i="84"/>
  <c r="AJ184" i="84"/>
  <c r="AI184" i="84"/>
  <c r="AH184" i="84"/>
  <c r="AG184" i="84"/>
  <c r="AF184" i="84"/>
  <c r="AE184" i="84"/>
  <c r="AD184" i="84"/>
  <c r="AC184" i="84"/>
  <c r="AB184" i="84"/>
  <c r="AA184" i="84"/>
  <c r="Z184" i="84"/>
  <c r="Y184" i="84"/>
  <c r="X184" i="84"/>
  <c r="W184" i="84"/>
  <c r="V184" i="84"/>
  <c r="U184" i="84"/>
  <c r="T184" i="84"/>
  <c r="S184" i="84"/>
  <c r="R184" i="84"/>
  <c r="Q184" i="84"/>
  <c r="P184" i="84"/>
  <c r="O184" i="84"/>
  <c r="N184" i="84"/>
  <c r="M184" i="84"/>
  <c r="L184" i="84"/>
  <c r="K184" i="84"/>
  <c r="J184" i="84"/>
  <c r="I184" i="84"/>
  <c r="AM182" i="84"/>
  <c r="AL182" i="84"/>
  <c r="AK182" i="84"/>
  <c r="AJ182" i="84"/>
  <c r="AI182" i="84"/>
  <c r="AH182" i="84"/>
  <c r="AG182" i="84"/>
  <c r="AF182" i="84"/>
  <c r="AE182" i="84"/>
  <c r="AD182" i="84"/>
  <c r="AC182" i="84"/>
  <c r="AB182" i="84"/>
  <c r="AA182" i="84"/>
  <c r="Z182" i="84"/>
  <c r="Y182" i="84"/>
  <c r="X182" i="84"/>
  <c r="W182" i="84"/>
  <c r="V182" i="84"/>
  <c r="U182" i="84"/>
  <c r="T182" i="84"/>
  <c r="S182" i="84"/>
  <c r="R182" i="84"/>
  <c r="Q182" i="84"/>
  <c r="P182" i="84"/>
  <c r="O182" i="84"/>
  <c r="N182" i="84"/>
  <c r="M182" i="84"/>
  <c r="L182" i="84"/>
  <c r="K182" i="84"/>
  <c r="J182" i="84"/>
  <c r="I182" i="84"/>
  <c r="AM181" i="84"/>
  <c r="AL181" i="84"/>
  <c r="AK181" i="84"/>
  <c r="AJ181" i="84"/>
  <c r="AI181" i="84"/>
  <c r="AH181" i="84"/>
  <c r="AG181" i="84"/>
  <c r="AF181" i="84"/>
  <c r="AE181" i="84"/>
  <c r="AD181" i="84"/>
  <c r="AC181" i="84"/>
  <c r="AB181" i="84"/>
  <c r="AA181" i="84"/>
  <c r="Z181" i="84"/>
  <c r="Y181" i="84"/>
  <c r="X181" i="84"/>
  <c r="W181" i="84"/>
  <c r="V181" i="84"/>
  <c r="U181" i="84"/>
  <c r="T181" i="84"/>
  <c r="S181" i="84"/>
  <c r="R181" i="84"/>
  <c r="Q181" i="84"/>
  <c r="P181" i="84"/>
  <c r="O181" i="84"/>
  <c r="N181" i="84"/>
  <c r="M181" i="84"/>
  <c r="L181" i="84"/>
  <c r="K181" i="84"/>
  <c r="J181" i="84"/>
  <c r="I181" i="84"/>
  <c r="AM179" i="84"/>
  <c r="AL179" i="84"/>
  <c r="AK179" i="84"/>
  <c r="AJ179" i="84"/>
  <c r="AI179" i="84"/>
  <c r="AH179" i="84"/>
  <c r="AG179" i="84"/>
  <c r="AF179" i="84"/>
  <c r="AE179" i="84"/>
  <c r="AD179" i="84"/>
  <c r="AC179" i="84"/>
  <c r="AB179" i="84"/>
  <c r="AA179" i="84"/>
  <c r="Z179" i="84"/>
  <c r="Y179" i="84"/>
  <c r="X179" i="84"/>
  <c r="W179" i="84"/>
  <c r="V179" i="84"/>
  <c r="U179" i="84"/>
  <c r="T179" i="84"/>
  <c r="S179" i="84"/>
  <c r="R179" i="84"/>
  <c r="Q179" i="84"/>
  <c r="P179" i="84"/>
  <c r="O179" i="84"/>
  <c r="N179" i="84"/>
  <c r="M179" i="84"/>
  <c r="L179" i="84"/>
  <c r="K179" i="84"/>
  <c r="J179" i="84"/>
  <c r="I179" i="84"/>
  <c r="AM178" i="84"/>
  <c r="AL178" i="84"/>
  <c r="AK178" i="84"/>
  <c r="AJ178" i="84"/>
  <c r="AI178" i="84"/>
  <c r="AH178" i="84"/>
  <c r="AG178" i="84"/>
  <c r="AF178" i="84"/>
  <c r="AE178" i="84"/>
  <c r="AD178" i="84"/>
  <c r="AC178" i="84"/>
  <c r="AB178" i="84"/>
  <c r="AA178" i="84"/>
  <c r="Z178" i="84"/>
  <c r="Y178" i="84"/>
  <c r="X178" i="84"/>
  <c r="W178" i="84"/>
  <c r="V178" i="84"/>
  <c r="U178" i="84"/>
  <c r="T178" i="84"/>
  <c r="S178" i="84"/>
  <c r="R178" i="84"/>
  <c r="Q178" i="84"/>
  <c r="P178" i="84"/>
  <c r="O178" i="84"/>
  <c r="N178" i="84"/>
  <c r="M178" i="84"/>
  <c r="L178" i="84"/>
  <c r="K178" i="84"/>
  <c r="J178" i="84"/>
  <c r="I178" i="84"/>
  <c r="AM176" i="84"/>
  <c r="AL176" i="84"/>
  <c r="AK176" i="84"/>
  <c r="AJ176" i="84"/>
  <c r="AI176" i="84"/>
  <c r="AH176" i="84"/>
  <c r="AG176" i="84"/>
  <c r="AF176" i="84"/>
  <c r="AE176" i="84"/>
  <c r="AD176" i="84"/>
  <c r="AC176" i="84"/>
  <c r="AB176" i="84"/>
  <c r="AA176" i="84"/>
  <c r="Z176" i="84"/>
  <c r="Y176" i="84"/>
  <c r="X176" i="84"/>
  <c r="W176" i="84"/>
  <c r="V176" i="84"/>
  <c r="U176" i="84"/>
  <c r="T176" i="84"/>
  <c r="S176" i="84"/>
  <c r="R176" i="84"/>
  <c r="Q176" i="84"/>
  <c r="P176" i="84"/>
  <c r="O176" i="84"/>
  <c r="N176" i="84"/>
  <c r="M176" i="84"/>
  <c r="L176" i="84"/>
  <c r="K176" i="84"/>
  <c r="J176" i="84"/>
  <c r="I176" i="84"/>
  <c r="AM175" i="84"/>
  <c r="AL175" i="84"/>
  <c r="AK175" i="84"/>
  <c r="AJ175" i="84"/>
  <c r="AI175" i="84"/>
  <c r="AH175" i="84"/>
  <c r="AG175" i="84"/>
  <c r="AF175" i="84"/>
  <c r="AE175" i="84"/>
  <c r="AD175" i="84"/>
  <c r="AC175" i="84"/>
  <c r="AB175" i="84"/>
  <c r="AA175" i="84"/>
  <c r="Z175" i="84"/>
  <c r="Y175" i="84"/>
  <c r="X175" i="84"/>
  <c r="W175" i="84"/>
  <c r="V175" i="84"/>
  <c r="U175" i="84"/>
  <c r="T175" i="84"/>
  <c r="S175" i="84"/>
  <c r="R175" i="84"/>
  <c r="Q175" i="84"/>
  <c r="P175" i="84"/>
  <c r="O175" i="84"/>
  <c r="N175" i="84"/>
  <c r="M175" i="84"/>
  <c r="L175" i="84"/>
  <c r="K175" i="84"/>
  <c r="J175" i="84"/>
  <c r="I175" i="84"/>
  <c r="AM173" i="84"/>
  <c r="AL173" i="84"/>
  <c r="AK173" i="84"/>
  <c r="AJ173" i="84"/>
  <c r="AI173" i="84"/>
  <c r="AH173" i="84"/>
  <c r="AG173" i="84"/>
  <c r="AF173" i="84"/>
  <c r="AE173" i="84"/>
  <c r="AD173" i="84"/>
  <c r="AC173" i="84"/>
  <c r="AB173" i="84"/>
  <c r="AA173" i="84"/>
  <c r="Z173" i="84"/>
  <c r="Y173" i="84"/>
  <c r="X173" i="84"/>
  <c r="W173" i="84"/>
  <c r="V173" i="84"/>
  <c r="U173" i="84"/>
  <c r="T173" i="84"/>
  <c r="S173" i="84"/>
  <c r="R173" i="84"/>
  <c r="Q173" i="84"/>
  <c r="P173" i="84"/>
  <c r="O173" i="84"/>
  <c r="N173" i="84"/>
  <c r="M173" i="84"/>
  <c r="L173" i="84"/>
  <c r="K173" i="84"/>
  <c r="J173" i="84"/>
  <c r="I173" i="84"/>
  <c r="AM172" i="84"/>
  <c r="AL172" i="84"/>
  <c r="AK172" i="84"/>
  <c r="AJ172" i="84"/>
  <c r="AI172" i="84"/>
  <c r="AH172" i="84"/>
  <c r="AG172" i="84"/>
  <c r="AF172" i="84"/>
  <c r="AE172" i="84"/>
  <c r="AD172" i="84"/>
  <c r="AC172" i="84"/>
  <c r="AB172" i="84"/>
  <c r="AA172" i="84"/>
  <c r="Z172" i="84"/>
  <c r="Y172" i="84"/>
  <c r="X172" i="84"/>
  <c r="W172" i="84"/>
  <c r="V172" i="84"/>
  <c r="U172" i="84"/>
  <c r="T172" i="84"/>
  <c r="S172" i="84"/>
  <c r="R172" i="84"/>
  <c r="Q172" i="84"/>
  <c r="P172" i="84"/>
  <c r="O172" i="84"/>
  <c r="N172" i="84"/>
  <c r="M172" i="84"/>
  <c r="L172" i="84"/>
  <c r="K172" i="84"/>
  <c r="J172" i="84"/>
  <c r="I172" i="84"/>
  <c r="AM170" i="84"/>
  <c r="AL170" i="84"/>
  <c r="AK170" i="84"/>
  <c r="AJ170" i="84"/>
  <c r="AI170" i="84"/>
  <c r="AH170" i="84"/>
  <c r="AG170" i="84"/>
  <c r="AF170" i="84"/>
  <c r="AE170" i="84"/>
  <c r="AD170" i="84"/>
  <c r="AC170" i="84"/>
  <c r="AB170" i="84"/>
  <c r="AA170" i="84"/>
  <c r="Z170" i="84"/>
  <c r="Y170" i="84"/>
  <c r="X170" i="84"/>
  <c r="W170" i="84"/>
  <c r="V170" i="84"/>
  <c r="U170" i="84"/>
  <c r="T170" i="84"/>
  <c r="S170" i="84"/>
  <c r="R170" i="84"/>
  <c r="Q170" i="84"/>
  <c r="P170" i="84"/>
  <c r="O170" i="84"/>
  <c r="N170" i="84"/>
  <c r="M170" i="84"/>
  <c r="L170" i="84"/>
  <c r="K170" i="84"/>
  <c r="J170" i="84"/>
  <c r="I170" i="84"/>
  <c r="AM169" i="84"/>
  <c r="AL169" i="84"/>
  <c r="AK169" i="84"/>
  <c r="AJ169" i="84"/>
  <c r="AI169" i="84"/>
  <c r="AH169" i="84"/>
  <c r="AG169" i="84"/>
  <c r="AF169" i="84"/>
  <c r="AE169" i="84"/>
  <c r="AD169" i="84"/>
  <c r="AC169" i="84"/>
  <c r="AB169" i="84"/>
  <c r="AA169" i="84"/>
  <c r="Z169" i="84"/>
  <c r="Y169" i="84"/>
  <c r="X169" i="84"/>
  <c r="W169" i="84"/>
  <c r="V169" i="84"/>
  <c r="U169" i="84"/>
  <c r="T169" i="84"/>
  <c r="S169" i="84"/>
  <c r="R169" i="84"/>
  <c r="Q169" i="84"/>
  <c r="P169" i="84"/>
  <c r="O169" i="84"/>
  <c r="N169" i="84"/>
  <c r="M169" i="84"/>
  <c r="L169" i="84"/>
  <c r="K169" i="84"/>
  <c r="J169" i="84"/>
  <c r="I169" i="84"/>
  <c r="AM167" i="84"/>
  <c r="AL167" i="84"/>
  <c r="AK167" i="84"/>
  <c r="AJ167" i="84"/>
  <c r="AI167" i="84"/>
  <c r="AH167" i="84"/>
  <c r="AG167" i="84"/>
  <c r="AF167" i="84"/>
  <c r="AE167" i="84"/>
  <c r="AD167" i="84"/>
  <c r="AC167" i="84"/>
  <c r="AB167" i="84"/>
  <c r="AA167" i="84"/>
  <c r="Z167" i="84"/>
  <c r="Y167" i="84"/>
  <c r="X167" i="84"/>
  <c r="W167" i="84"/>
  <c r="V167" i="84"/>
  <c r="U167" i="84"/>
  <c r="T167" i="84"/>
  <c r="S167" i="84"/>
  <c r="R167" i="84"/>
  <c r="Q167" i="84"/>
  <c r="P167" i="84"/>
  <c r="O167" i="84"/>
  <c r="N167" i="84"/>
  <c r="M167" i="84"/>
  <c r="L167" i="84"/>
  <c r="K167" i="84"/>
  <c r="J167" i="84"/>
  <c r="I167" i="84"/>
  <c r="AM166" i="84"/>
  <c r="AL166" i="84"/>
  <c r="AK166" i="84"/>
  <c r="AJ166" i="84"/>
  <c r="AI166" i="84"/>
  <c r="AH166" i="84"/>
  <c r="AG166" i="84"/>
  <c r="AF166" i="84"/>
  <c r="AE166" i="84"/>
  <c r="AD166" i="84"/>
  <c r="AC166" i="84"/>
  <c r="AB166" i="84"/>
  <c r="AA166" i="84"/>
  <c r="Z166" i="84"/>
  <c r="Y166" i="84"/>
  <c r="X166" i="84"/>
  <c r="W166" i="84"/>
  <c r="V166" i="84"/>
  <c r="U166" i="84"/>
  <c r="T166" i="84"/>
  <c r="S166" i="84"/>
  <c r="R166" i="84"/>
  <c r="Q166" i="84"/>
  <c r="P166" i="84"/>
  <c r="O166" i="84"/>
  <c r="N166" i="84"/>
  <c r="M166" i="84"/>
  <c r="L166" i="84"/>
  <c r="K166" i="84"/>
  <c r="J166" i="84"/>
  <c r="I166" i="84"/>
  <c r="AM164" i="84"/>
  <c r="AL164" i="84"/>
  <c r="AK164" i="84"/>
  <c r="AJ164" i="84"/>
  <c r="AI164" i="84"/>
  <c r="AH164" i="84"/>
  <c r="AG164" i="84"/>
  <c r="AF164" i="84"/>
  <c r="AE164" i="84"/>
  <c r="AD164" i="84"/>
  <c r="AC164" i="84"/>
  <c r="AB164" i="84"/>
  <c r="AA164" i="84"/>
  <c r="Z164" i="84"/>
  <c r="Y164" i="84"/>
  <c r="X164" i="84"/>
  <c r="W164" i="84"/>
  <c r="V164" i="84"/>
  <c r="U164" i="84"/>
  <c r="T164" i="84"/>
  <c r="S164" i="84"/>
  <c r="R164" i="84"/>
  <c r="Q164" i="84"/>
  <c r="P164" i="84"/>
  <c r="O164" i="84"/>
  <c r="N164" i="84"/>
  <c r="M164" i="84"/>
  <c r="L164" i="84"/>
  <c r="K164" i="84"/>
  <c r="J164" i="84"/>
  <c r="I164" i="84"/>
  <c r="AM163" i="84"/>
  <c r="AL163" i="84"/>
  <c r="AK163" i="84"/>
  <c r="AJ163" i="84"/>
  <c r="AI163" i="84"/>
  <c r="AH163" i="84"/>
  <c r="AG163" i="84"/>
  <c r="AF163" i="84"/>
  <c r="AE163" i="84"/>
  <c r="AD163" i="84"/>
  <c r="AC163" i="84"/>
  <c r="AB163" i="84"/>
  <c r="AA163" i="84"/>
  <c r="Z163" i="84"/>
  <c r="Y163" i="84"/>
  <c r="X163" i="84"/>
  <c r="W163" i="84"/>
  <c r="V163" i="84"/>
  <c r="U163" i="84"/>
  <c r="T163" i="84"/>
  <c r="S163" i="84"/>
  <c r="R163" i="84"/>
  <c r="Q163" i="84"/>
  <c r="P163" i="84"/>
  <c r="O163" i="84"/>
  <c r="N163" i="84"/>
  <c r="M163" i="84"/>
  <c r="L163" i="84"/>
  <c r="K163" i="84"/>
  <c r="J163" i="84"/>
  <c r="I163" i="84"/>
  <c r="AM161" i="84"/>
  <c r="AL161" i="84"/>
  <c r="AK161" i="84"/>
  <c r="AJ161" i="84"/>
  <c r="AI161" i="84"/>
  <c r="AH161" i="84"/>
  <c r="AG161" i="84"/>
  <c r="AF161" i="84"/>
  <c r="AE161" i="84"/>
  <c r="AD161" i="84"/>
  <c r="AC161" i="84"/>
  <c r="AB161" i="84"/>
  <c r="AA161" i="84"/>
  <c r="Z161" i="84"/>
  <c r="Y161" i="84"/>
  <c r="X161" i="84"/>
  <c r="W161" i="84"/>
  <c r="V161" i="84"/>
  <c r="U161" i="84"/>
  <c r="T161" i="84"/>
  <c r="S161" i="84"/>
  <c r="R161" i="84"/>
  <c r="Q161" i="84"/>
  <c r="P161" i="84"/>
  <c r="O161" i="84"/>
  <c r="N161" i="84"/>
  <c r="M161" i="84"/>
  <c r="L161" i="84"/>
  <c r="K161" i="84"/>
  <c r="J161" i="84"/>
  <c r="I161" i="84"/>
  <c r="AM160" i="84"/>
  <c r="AL160" i="84"/>
  <c r="AK160" i="84"/>
  <c r="AJ160" i="84"/>
  <c r="AI160" i="84"/>
  <c r="AH160" i="84"/>
  <c r="AG160" i="84"/>
  <c r="AF160" i="84"/>
  <c r="AE160" i="84"/>
  <c r="AD160" i="84"/>
  <c r="AC160" i="84"/>
  <c r="AB160" i="84"/>
  <c r="AA160" i="84"/>
  <c r="Z160" i="84"/>
  <c r="Y160" i="84"/>
  <c r="X160" i="84"/>
  <c r="W160" i="84"/>
  <c r="V160" i="84"/>
  <c r="U160" i="84"/>
  <c r="T160" i="84"/>
  <c r="S160" i="84"/>
  <c r="R160" i="84"/>
  <c r="Q160" i="84"/>
  <c r="P160" i="84"/>
  <c r="O160" i="84"/>
  <c r="N160" i="84"/>
  <c r="M160" i="84"/>
  <c r="L160" i="84"/>
  <c r="K160" i="84"/>
  <c r="J160" i="84"/>
  <c r="I160" i="84"/>
  <c r="AM158" i="84"/>
  <c r="AL158" i="84"/>
  <c r="AK158" i="84"/>
  <c r="AJ158" i="84"/>
  <c r="AI158" i="84"/>
  <c r="AH158" i="84"/>
  <c r="AG158" i="84"/>
  <c r="AF158" i="84"/>
  <c r="AE158" i="84"/>
  <c r="AD158" i="84"/>
  <c r="AC158" i="84"/>
  <c r="AB158" i="84"/>
  <c r="AA158" i="84"/>
  <c r="Z158" i="84"/>
  <c r="Y158" i="84"/>
  <c r="X158" i="84"/>
  <c r="W158" i="84"/>
  <c r="V158" i="84"/>
  <c r="U158" i="84"/>
  <c r="T158" i="84"/>
  <c r="S158" i="84"/>
  <c r="R158" i="84"/>
  <c r="Q158" i="84"/>
  <c r="P158" i="84"/>
  <c r="O158" i="84"/>
  <c r="N158" i="84"/>
  <c r="M158" i="84"/>
  <c r="L158" i="84"/>
  <c r="K158" i="84"/>
  <c r="J158" i="84"/>
  <c r="I158" i="84"/>
  <c r="AM157" i="84"/>
  <c r="AL157" i="84"/>
  <c r="AK157" i="84"/>
  <c r="AJ157" i="84"/>
  <c r="AI157" i="84"/>
  <c r="AH157" i="84"/>
  <c r="AG157" i="84"/>
  <c r="AF157" i="84"/>
  <c r="AE157" i="84"/>
  <c r="AD157" i="84"/>
  <c r="AC157" i="84"/>
  <c r="AB157" i="84"/>
  <c r="AA157" i="84"/>
  <c r="Z157" i="84"/>
  <c r="Y157" i="84"/>
  <c r="X157" i="84"/>
  <c r="W157" i="84"/>
  <c r="V157" i="84"/>
  <c r="U157" i="84"/>
  <c r="T157" i="84"/>
  <c r="S157" i="84"/>
  <c r="R157" i="84"/>
  <c r="Q157" i="84"/>
  <c r="P157" i="84"/>
  <c r="O157" i="84"/>
  <c r="N157" i="84"/>
  <c r="M157" i="84"/>
  <c r="L157" i="84"/>
  <c r="K157" i="84"/>
  <c r="J157" i="84"/>
  <c r="I157" i="84"/>
  <c r="AM155" i="84"/>
  <c r="AL155" i="84"/>
  <c r="AK155" i="84"/>
  <c r="AJ155" i="84"/>
  <c r="AI155" i="84"/>
  <c r="AH155" i="84"/>
  <c r="AG155" i="84"/>
  <c r="AF155" i="84"/>
  <c r="AE155" i="84"/>
  <c r="AD155" i="84"/>
  <c r="AC155" i="84"/>
  <c r="AB155" i="84"/>
  <c r="AA155" i="84"/>
  <c r="Z155" i="84"/>
  <c r="Y155" i="84"/>
  <c r="X155" i="84"/>
  <c r="W155" i="84"/>
  <c r="V155" i="84"/>
  <c r="U155" i="84"/>
  <c r="T155" i="84"/>
  <c r="S155" i="84"/>
  <c r="R155" i="84"/>
  <c r="Q155" i="84"/>
  <c r="P155" i="84"/>
  <c r="O155" i="84"/>
  <c r="N155" i="84"/>
  <c r="M155" i="84"/>
  <c r="L155" i="84"/>
  <c r="K155" i="84"/>
  <c r="J155" i="84"/>
  <c r="I155" i="84"/>
  <c r="AM154" i="84"/>
  <c r="AL154" i="84"/>
  <c r="AK154" i="84"/>
  <c r="AJ154" i="84"/>
  <c r="AI154" i="84"/>
  <c r="AH154" i="84"/>
  <c r="AG154" i="84"/>
  <c r="AF154" i="84"/>
  <c r="AE154" i="84"/>
  <c r="AD154" i="84"/>
  <c r="AC154" i="84"/>
  <c r="AB154" i="84"/>
  <c r="AA154" i="84"/>
  <c r="Z154" i="84"/>
  <c r="Y154" i="84"/>
  <c r="X154" i="84"/>
  <c r="W154" i="84"/>
  <c r="V154" i="84"/>
  <c r="U154" i="84"/>
  <c r="T154" i="84"/>
  <c r="S154" i="84"/>
  <c r="R154" i="84"/>
  <c r="Q154" i="84"/>
  <c r="P154" i="84"/>
  <c r="O154" i="84"/>
  <c r="N154" i="84"/>
  <c r="M154" i="84"/>
  <c r="L154" i="84"/>
  <c r="K154" i="84"/>
  <c r="J154" i="84"/>
  <c r="I154" i="84"/>
  <c r="AM152" i="84"/>
  <c r="AL152" i="84"/>
  <c r="AK152" i="84"/>
  <c r="AJ152" i="84"/>
  <c r="AI152" i="84"/>
  <c r="AH152" i="84"/>
  <c r="AG152" i="84"/>
  <c r="AF152" i="84"/>
  <c r="AE152" i="84"/>
  <c r="AD152" i="84"/>
  <c r="AC152" i="84"/>
  <c r="AB152" i="84"/>
  <c r="AA152" i="84"/>
  <c r="Z152" i="84"/>
  <c r="Y152" i="84"/>
  <c r="X152" i="84"/>
  <c r="W152" i="84"/>
  <c r="V152" i="84"/>
  <c r="U152" i="84"/>
  <c r="T152" i="84"/>
  <c r="S152" i="84"/>
  <c r="R152" i="84"/>
  <c r="Q152" i="84"/>
  <c r="P152" i="84"/>
  <c r="O152" i="84"/>
  <c r="N152" i="84"/>
  <c r="M152" i="84"/>
  <c r="L152" i="84"/>
  <c r="K152" i="84"/>
  <c r="J152" i="84"/>
  <c r="I152" i="84"/>
  <c r="AM151" i="84"/>
  <c r="AL151" i="84"/>
  <c r="AK151" i="84"/>
  <c r="AJ151" i="84"/>
  <c r="AI151" i="84"/>
  <c r="AH151" i="84"/>
  <c r="AG151" i="84"/>
  <c r="AF151" i="84"/>
  <c r="AE151" i="84"/>
  <c r="AD151" i="84"/>
  <c r="AC151" i="84"/>
  <c r="AB151" i="84"/>
  <c r="AA151" i="84"/>
  <c r="Z151" i="84"/>
  <c r="Y151" i="84"/>
  <c r="X151" i="84"/>
  <c r="W151" i="84"/>
  <c r="V151" i="84"/>
  <c r="U151" i="84"/>
  <c r="T151" i="84"/>
  <c r="S151" i="84"/>
  <c r="R151" i="84"/>
  <c r="Q151" i="84"/>
  <c r="P151" i="84"/>
  <c r="O151" i="84"/>
  <c r="N151" i="84"/>
  <c r="M151" i="84"/>
  <c r="L151" i="84"/>
  <c r="K151" i="84"/>
  <c r="J151" i="84"/>
  <c r="I151" i="84"/>
  <c r="AM149" i="84"/>
  <c r="AL149" i="84"/>
  <c r="AK149" i="84"/>
  <c r="AJ149" i="84"/>
  <c r="AI149" i="84"/>
  <c r="AH149" i="84"/>
  <c r="AG149" i="84"/>
  <c r="AF149" i="84"/>
  <c r="AE149" i="84"/>
  <c r="AD149" i="84"/>
  <c r="AC149" i="84"/>
  <c r="AB149" i="84"/>
  <c r="AA149" i="84"/>
  <c r="Z149" i="84"/>
  <c r="Y149" i="84"/>
  <c r="X149" i="84"/>
  <c r="W149" i="84"/>
  <c r="V149" i="84"/>
  <c r="U149" i="84"/>
  <c r="T149" i="84"/>
  <c r="S149" i="84"/>
  <c r="R149" i="84"/>
  <c r="Q149" i="84"/>
  <c r="P149" i="84"/>
  <c r="O149" i="84"/>
  <c r="N149" i="84"/>
  <c r="M149" i="84"/>
  <c r="L149" i="84"/>
  <c r="K149" i="84"/>
  <c r="J149" i="84"/>
  <c r="I149" i="84"/>
  <c r="AM148" i="84"/>
  <c r="AL148" i="84"/>
  <c r="AK148" i="84"/>
  <c r="AJ148" i="84"/>
  <c r="AI148" i="84"/>
  <c r="AH148" i="84"/>
  <c r="AG148" i="84"/>
  <c r="AF148" i="84"/>
  <c r="AE148" i="84"/>
  <c r="AD148" i="84"/>
  <c r="AC148" i="84"/>
  <c r="AB148" i="84"/>
  <c r="AA148" i="84"/>
  <c r="Z148" i="84"/>
  <c r="Y148" i="84"/>
  <c r="X148" i="84"/>
  <c r="W148" i="84"/>
  <c r="V148" i="84"/>
  <c r="U148" i="84"/>
  <c r="T148" i="84"/>
  <c r="S148" i="84"/>
  <c r="R148" i="84"/>
  <c r="Q148" i="84"/>
  <c r="P148" i="84"/>
  <c r="O148" i="84"/>
  <c r="N148" i="84"/>
  <c r="M148" i="84"/>
  <c r="L148" i="84"/>
  <c r="K148" i="84"/>
  <c r="J148" i="84"/>
  <c r="I148" i="84"/>
  <c r="AM146" i="84"/>
  <c r="AL146" i="84"/>
  <c r="AK146" i="84"/>
  <c r="AJ146" i="84"/>
  <c r="AI146" i="84"/>
  <c r="AH146" i="84"/>
  <c r="AG146" i="84"/>
  <c r="AF146" i="84"/>
  <c r="AE146" i="84"/>
  <c r="AD146" i="84"/>
  <c r="AC146" i="84"/>
  <c r="AB146" i="84"/>
  <c r="AA146" i="84"/>
  <c r="Z146" i="84"/>
  <c r="Y146" i="84"/>
  <c r="X146" i="84"/>
  <c r="W146" i="84"/>
  <c r="V146" i="84"/>
  <c r="U146" i="84"/>
  <c r="T146" i="84"/>
  <c r="S146" i="84"/>
  <c r="R146" i="84"/>
  <c r="Q146" i="84"/>
  <c r="P146" i="84"/>
  <c r="O146" i="84"/>
  <c r="N146" i="84"/>
  <c r="M146" i="84"/>
  <c r="L146" i="84"/>
  <c r="K146" i="84"/>
  <c r="J146" i="84"/>
  <c r="I146" i="84"/>
  <c r="AM145" i="84"/>
  <c r="AL145" i="84"/>
  <c r="AK145" i="84"/>
  <c r="AJ145" i="84"/>
  <c r="AI145" i="84"/>
  <c r="AH145" i="84"/>
  <c r="AG145" i="84"/>
  <c r="AF145" i="84"/>
  <c r="AE145" i="84"/>
  <c r="AD145" i="84"/>
  <c r="AC145" i="84"/>
  <c r="AB145" i="84"/>
  <c r="AA145" i="84"/>
  <c r="Z145" i="84"/>
  <c r="Y145" i="84"/>
  <c r="X145" i="84"/>
  <c r="W145" i="84"/>
  <c r="V145" i="84"/>
  <c r="U145" i="84"/>
  <c r="T145" i="84"/>
  <c r="S145" i="84"/>
  <c r="R145" i="84"/>
  <c r="Q145" i="84"/>
  <c r="P145" i="84"/>
  <c r="O145" i="84"/>
  <c r="N145" i="84"/>
  <c r="M145" i="84"/>
  <c r="L145" i="84"/>
  <c r="K145" i="84"/>
  <c r="J145" i="84"/>
  <c r="I145" i="84"/>
  <c r="AM143" i="84"/>
  <c r="AL143" i="84"/>
  <c r="AK143" i="84"/>
  <c r="AJ143" i="84"/>
  <c r="AI143" i="84"/>
  <c r="AH143" i="84"/>
  <c r="AG143" i="84"/>
  <c r="AF143" i="84"/>
  <c r="AE143" i="84"/>
  <c r="AD143" i="84"/>
  <c r="AC143" i="84"/>
  <c r="AB143" i="84"/>
  <c r="AA143" i="84"/>
  <c r="Z143" i="84"/>
  <c r="Y143" i="84"/>
  <c r="X143" i="84"/>
  <c r="W143" i="84"/>
  <c r="V143" i="84"/>
  <c r="U143" i="84"/>
  <c r="T143" i="84"/>
  <c r="S143" i="84"/>
  <c r="R143" i="84"/>
  <c r="Q143" i="84"/>
  <c r="P143" i="84"/>
  <c r="O143" i="84"/>
  <c r="N143" i="84"/>
  <c r="M143" i="84"/>
  <c r="L143" i="84"/>
  <c r="K143" i="84"/>
  <c r="J143" i="84"/>
  <c r="I143" i="84"/>
  <c r="AM142" i="84"/>
  <c r="AL142" i="84"/>
  <c r="AK142" i="84"/>
  <c r="AJ142" i="84"/>
  <c r="AI142" i="84"/>
  <c r="AH142" i="84"/>
  <c r="AG142" i="84"/>
  <c r="AF142" i="84"/>
  <c r="AE142" i="84"/>
  <c r="AD142" i="84"/>
  <c r="AC142" i="84"/>
  <c r="AB142" i="84"/>
  <c r="AA142" i="84"/>
  <c r="Z142" i="84"/>
  <c r="Y142" i="84"/>
  <c r="X142" i="84"/>
  <c r="W142" i="84"/>
  <c r="V142" i="84"/>
  <c r="U142" i="84"/>
  <c r="T142" i="84"/>
  <c r="S142" i="84"/>
  <c r="R142" i="84"/>
  <c r="Q142" i="84"/>
  <c r="P142" i="84"/>
  <c r="O142" i="84"/>
  <c r="N142" i="84"/>
  <c r="M142" i="84"/>
  <c r="L142" i="84"/>
  <c r="K142" i="84"/>
  <c r="J142" i="84"/>
  <c r="I142" i="84"/>
  <c r="AM140" i="84"/>
  <c r="AL140" i="84"/>
  <c r="AK140" i="84"/>
  <c r="AJ140" i="84"/>
  <c r="AI140" i="84"/>
  <c r="AH140" i="84"/>
  <c r="AG140" i="84"/>
  <c r="AF140" i="84"/>
  <c r="AE140" i="84"/>
  <c r="AD140" i="84"/>
  <c r="AC140" i="84"/>
  <c r="AB140" i="84"/>
  <c r="AA140" i="84"/>
  <c r="Z140" i="84"/>
  <c r="Y140" i="84"/>
  <c r="X140" i="84"/>
  <c r="W140" i="84"/>
  <c r="V140" i="84"/>
  <c r="U140" i="84"/>
  <c r="T140" i="84"/>
  <c r="S140" i="84"/>
  <c r="R140" i="84"/>
  <c r="Q140" i="84"/>
  <c r="P140" i="84"/>
  <c r="O140" i="84"/>
  <c r="N140" i="84"/>
  <c r="M140" i="84"/>
  <c r="L140" i="84"/>
  <c r="K140" i="84"/>
  <c r="J140" i="84"/>
  <c r="I140" i="84"/>
  <c r="AM139" i="84"/>
  <c r="AL139" i="84"/>
  <c r="AK139" i="84"/>
  <c r="AJ139" i="84"/>
  <c r="AI139" i="84"/>
  <c r="AH139" i="84"/>
  <c r="AG139" i="84"/>
  <c r="AF139" i="84"/>
  <c r="AE139" i="84"/>
  <c r="AD139" i="84"/>
  <c r="AC139" i="84"/>
  <c r="AB139" i="84"/>
  <c r="AA139" i="84"/>
  <c r="Z139" i="84"/>
  <c r="Y139" i="84"/>
  <c r="X139" i="84"/>
  <c r="W139" i="84"/>
  <c r="V139" i="84"/>
  <c r="U139" i="84"/>
  <c r="T139" i="84"/>
  <c r="S139" i="84"/>
  <c r="R139" i="84"/>
  <c r="Q139" i="84"/>
  <c r="P139" i="84"/>
  <c r="O139" i="84"/>
  <c r="N139" i="84"/>
  <c r="M139" i="84"/>
  <c r="L139" i="84"/>
  <c r="K139" i="84"/>
  <c r="J139" i="84"/>
  <c r="I139" i="84"/>
  <c r="AM137" i="84"/>
  <c r="AL137" i="84"/>
  <c r="AK137" i="84"/>
  <c r="AJ137" i="84"/>
  <c r="AI137" i="84"/>
  <c r="AH137" i="84"/>
  <c r="AG137" i="84"/>
  <c r="AF137" i="84"/>
  <c r="AE137" i="84"/>
  <c r="AD137" i="84"/>
  <c r="AC137" i="84"/>
  <c r="AB137" i="84"/>
  <c r="AA137" i="84"/>
  <c r="Z137" i="84"/>
  <c r="Y137" i="84"/>
  <c r="X137" i="84"/>
  <c r="W137" i="84"/>
  <c r="V137" i="84"/>
  <c r="U137" i="84"/>
  <c r="T137" i="84"/>
  <c r="S137" i="84"/>
  <c r="R137" i="84"/>
  <c r="Q137" i="84"/>
  <c r="P137" i="84"/>
  <c r="O137" i="84"/>
  <c r="N137" i="84"/>
  <c r="M137" i="84"/>
  <c r="L137" i="84"/>
  <c r="K137" i="84"/>
  <c r="J137" i="84"/>
  <c r="I137" i="84"/>
  <c r="AM136" i="84"/>
  <c r="AL136" i="84"/>
  <c r="AK136" i="84"/>
  <c r="AJ136" i="84"/>
  <c r="AI136" i="84"/>
  <c r="AH136" i="84"/>
  <c r="AG136" i="84"/>
  <c r="AF136" i="84"/>
  <c r="AE136" i="84"/>
  <c r="AD136" i="84"/>
  <c r="AC136" i="84"/>
  <c r="AB136" i="84"/>
  <c r="AA136" i="84"/>
  <c r="Z136" i="84"/>
  <c r="Y136" i="84"/>
  <c r="X136" i="84"/>
  <c r="W136" i="84"/>
  <c r="V136" i="84"/>
  <c r="U136" i="84"/>
  <c r="T136" i="84"/>
  <c r="S136" i="84"/>
  <c r="R136" i="84"/>
  <c r="Q136" i="84"/>
  <c r="P136" i="84"/>
  <c r="O136" i="84"/>
  <c r="N136" i="84"/>
  <c r="M136" i="84"/>
  <c r="L136" i="84"/>
  <c r="K136" i="84"/>
  <c r="J136" i="84"/>
  <c r="I136" i="84"/>
  <c r="AM134" i="84"/>
  <c r="AL134" i="84"/>
  <c r="AK134" i="84"/>
  <c r="AJ134" i="84"/>
  <c r="AI134" i="84"/>
  <c r="AH134" i="84"/>
  <c r="AG134" i="84"/>
  <c r="AF134" i="84"/>
  <c r="AE134" i="84"/>
  <c r="AD134" i="84"/>
  <c r="AC134" i="84"/>
  <c r="AB134" i="84"/>
  <c r="AA134" i="84"/>
  <c r="Z134" i="84"/>
  <c r="Y134" i="84"/>
  <c r="X134" i="84"/>
  <c r="W134" i="84"/>
  <c r="V134" i="84"/>
  <c r="U134" i="84"/>
  <c r="T134" i="84"/>
  <c r="S134" i="84"/>
  <c r="R134" i="84"/>
  <c r="Q134" i="84"/>
  <c r="P134" i="84"/>
  <c r="O134" i="84"/>
  <c r="N134" i="84"/>
  <c r="M134" i="84"/>
  <c r="L134" i="84"/>
  <c r="K134" i="84"/>
  <c r="J134" i="84"/>
  <c r="I134" i="84"/>
  <c r="AM133" i="84"/>
  <c r="AL133" i="84"/>
  <c r="AK133" i="84"/>
  <c r="AJ133" i="84"/>
  <c r="AI133" i="84"/>
  <c r="AH133" i="84"/>
  <c r="AG133" i="84"/>
  <c r="AF133" i="84"/>
  <c r="AE133" i="84"/>
  <c r="AD133" i="84"/>
  <c r="AC133" i="84"/>
  <c r="AB133" i="84"/>
  <c r="AA133" i="84"/>
  <c r="Z133" i="84"/>
  <c r="Y133" i="84"/>
  <c r="X133" i="84"/>
  <c r="W133" i="84"/>
  <c r="V133" i="84"/>
  <c r="U133" i="84"/>
  <c r="T133" i="84"/>
  <c r="S133" i="84"/>
  <c r="R133" i="84"/>
  <c r="Q133" i="84"/>
  <c r="P133" i="84"/>
  <c r="O133" i="84"/>
  <c r="N133" i="84"/>
  <c r="M133" i="84"/>
  <c r="L133" i="84"/>
  <c r="K133" i="84"/>
  <c r="J133" i="84"/>
  <c r="I133" i="84"/>
  <c r="AM131" i="84"/>
  <c r="AL131" i="84"/>
  <c r="AK131" i="84"/>
  <c r="AJ131" i="84"/>
  <c r="AI131" i="84"/>
  <c r="AH131" i="84"/>
  <c r="AG131" i="84"/>
  <c r="AF131" i="84"/>
  <c r="AE131" i="84"/>
  <c r="AD131" i="84"/>
  <c r="AC131" i="84"/>
  <c r="AB131" i="84"/>
  <c r="AA131" i="84"/>
  <c r="Z131" i="84"/>
  <c r="Y131" i="84"/>
  <c r="X131" i="84"/>
  <c r="W131" i="84"/>
  <c r="V131" i="84"/>
  <c r="U131" i="84"/>
  <c r="T131" i="84"/>
  <c r="S131" i="84"/>
  <c r="R131" i="84"/>
  <c r="Q131" i="84"/>
  <c r="P131" i="84"/>
  <c r="O131" i="84"/>
  <c r="N131" i="84"/>
  <c r="M131" i="84"/>
  <c r="L131" i="84"/>
  <c r="K131" i="84"/>
  <c r="J131" i="84"/>
  <c r="I131" i="84"/>
  <c r="AM130" i="84"/>
  <c r="AL130" i="84"/>
  <c r="AK130" i="84"/>
  <c r="AJ130" i="84"/>
  <c r="AI130" i="84"/>
  <c r="AH130" i="84"/>
  <c r="AG130" i="84"/>
  <c r="AF130" i="84"/>
  <c r="AE130" i="84"/>
  <c r="AD130" i="84"/>
  <c r="AC130" i="84"/>
  <c r="AB130" i="84"/>
  <c r="AA130" i="84"/>
  <c r="Z130" i="84"/>
  <c r="Y130" i="84"/>
  <c r="X130" i="84"/>
  <c r="W130" i="84"/>
  <c r="V130" i="84"/>
  <c r="U130" i="84"/>
  <c r="T130" i="84"/>
  <c r="S130" i="84"/>
  <c r="R130" i="84"/>
  <c r="Q130" i="84"/>
  <c r="P130" i="84"/>
  <c r="O130" i="84"/>
  <c r="N130" i="84"/>
  <c r="M130" i="84"/>
  <c r="L130" i="84"/>
  <c r="K130" i="84"/>
  <c r="J130" i="84"/>
  <c r="I130" i="84"/>
  <c r="AM128" i="84"/>
  <c r="AL128" i="84"/>
  <c r="AK128" i="84"/>
  <c r="AJ128" i="84"/>
  <c r="AI128" i="84"/>
  <c r="AH128" i="84"/>
  <c r="AG128" i="84"/>
  <c r="AF128" i="84"/>
  <c r="AE128" i="84"/>
  <c r="AD128" i="84"/>
  <c r="AC128" i="84"/>
  <c r="AB128" i="84"/>
  <c r="AA128" i="84"/>
  <c r="Z128" i="84"/>
  <c r="Y128" i="84"/>
  <c r="X128" i="84"/>
  <c r="W128" i="84"/>
  <c r="V128" i="84"/>
  <c r="U128" i="84"/>
  <c r="T128" i="84"/>
  <c r="S128" i="84"/>
  <c r="R128" i="84"/>
  <c r="Q128" i="84"/>
  <c r="P128" i="84"/>
  <c r="O128" i="84"/>
  <c r="N128" i="84"/>
  <c r="M128" i="84"/>
  <c r="L128" i="84"/>
  <c r="K128" i="84"/>
  <c r="J128" i="84"/>
  <c r="I128" i="84"/>
  <c r="AM127" i="84"/>
  <c r="AL127" i="84"/>
  <c r="AK127" i="84"/>
  <c r="AJ127" i="84"/>
  <c r="AI127" i="84"/>
  <c r="AH127" i="84"/>
  <c r="AG127" i="84"/>
  <c r="AF127" i="84"/>
  <c r="AE127" i="84"/>
  <c r="AD127" i="84"/>
  <c r="AC127" i="84"/>
  <c r="AB127" i="84"/>
  <c r="AA127" i="84"/>
  <c r="Z127" i="84"/>
  <c r="Y127" i="84"/>
  <c r="X127" i="84"/>
  <c r="W127" i="84"/>
  <c r="V127" i="84"/>
  <c r="U127" i="84"/>
  <c r="T127" i="84"/>
  <c r="S127" i="84"/>
  <c r="R127" i="84"/>
  <c r="Q127" i="84"/>
  <c r="P127" i="84"/>
  <c r="O127" i="84"/>
  <c r="N127" i="84"/>
  <c r="M127" i="84"/>
  <c r="L127" i="84"/>
  <c r="K127" i="84"/>
  <c r="J127" i="84"/>
  <c r="I127" i="84"/>
  <c r="AM125" i="84"/>
  <c r="AL125" i="84"/>
  <c r="AK125" i="84"/>
  <c r="AJ125" i="84"/>
  <c r="AI125" i="84"/>
  <c r="AH125" i="84"/>
  <c r="AG125" i="84"/>
  <c r="AF125" i="84"/>
  <c r="AE125" i="84"/>
  <c r="AD125" i="84"/>
  <c r="AC125" i="84"/>
  <c r="AB125" i="84"/>
  <c r="AA125" i="84"/>
  <c r="Z125" i="84"/>
  <c r="Y125" i="84"/>
  <c r="X125" i="84"/>
  <c r="W125" i="84"/>
  <c r="V125" i="84"/>
  <c r="U125" i="84"/>
  <c r="T125" i="84"/>
  <c r="S125" i="84"/>
  <c r="R125" i="84"/>
  <c r="Q125" i="84"/>
  <c r="P125" i="84"/>
  <c r="O125" i="84"/>
  <c r="N125" i="84"/>
  <c r="M125" i="84"/>
  <c r="L125" i="84"/>
  <c r="K125" i="84"/>
  <c r="J125" i="84"/>
  <c r="I125" i="84"/>
  <c r="AM124" i="84"/>
  <c r="AL124" i="84"/>
  <c r="AK124" i="84"/>
  <c r="AJ124" i="84"/>
  <c r="AI124" i="84"/>
  <c r="AH124" i="84"/>
  <c r="AG124" i="84"/>
  <c r="AF124" i="84"/>
  <c r="AE124" i="84"/>
  <c r="AD124" i="84"/>
  <c r="AC124" i="84"/>
  <c r="AB124" i="84"/>
  <c r="AA124" i="84"/>
  <c r="Z124" i="84"/>
  <c r="Y124" i="84"/>
  <c r="X124" i="84"/>
  <c r="W124" i="84"/>
  <c r="V124" i="84"/>
  <c r="U124" i="84"/>
  <c r="T124" i="84"/>
  <c r="S124" i="84"/>
  <c r="R124" i="84"/>
  <c r="Q124" i="84"/>
  <c r="P124" i="84"/>
  <c r="O124" i="84"/>
  <c r="N124" i="84"/>
  <c r="M124" i="84"/>
  <c r="L124" i="84"/>
  <c r="K124" i="84"/>
  <c r="J124" i="84"/>
  <c r="I124" i="84"/>
  <c r="AM122" i="84"/>
  <c r="AL122" i="84"/>
  <c r="AK122" i="84"/>
  <c r="AJ122" i="84"/>
  <c r="AI122" i="84"/>
  <c r="AH122" i="84"/>
  <c r="AG122" i="84"/>
  <c r="AF122" i="84"/>
  <c r="AE122" i="84"/>
  <c r="AD122" i="84"/>
  <c r="AC122" i="84"/>
  <c r="AB122" i="84"/>
  <c r="AA122" i="84"/>
  <c r="Z122" i="84"/>
  <c r="Y122" i="84"/>
  <c r="X122" i="84"/>
  <c r="W122" i="84"/>
  <c r="V122" i="84"/>
  <c r="U122" i="84"/>
  <c r="T122" i="84"/>
  <c r="S122" i="84"/>
  <c r="R122" i="84"/>
  <c r="Q122" i="84"/>
  <c r="P122" i="84"/>
  <c r="O122" i="84"/>
  <c r="N122" i="84"/>
  <c r="M122" i="84"/>
  <c r="L122" i="84"/>
  <c r="K122" i="84"/>
  <c r="J122" i="84"/>
  <c r="I122" i="84"/>
  <c r="AM121" i="84"/>
  <c r="AL121" i="84"/>
  <c r="AK121" i="84"/>
  <c r="AJ121" i="84"/>
  <c r="AI121" i="84"/>
  <c r="AH121" i="84"/>
  <c r="AG121" i="84"/>
  <c r="AF121" i="84"/>
  <c r="AE121" i="84"/>
  <c r="AD121" i="84"/>
  <c r="AC121" i="84"/>
  <c r="AB121" i="84"/>
  <c r="AA121" i="84"/>
  <c r="Z121" i="84"/>
  <c r="Y121" i="84"/>
  <c r="X121" i="84"/>
  <c r="W121" i="84"/>
  <c r="V121" i="84"/>
  <c r="U121" i="84"/>
  <c r="T121" i="84"/>
  <c r="S121" i="84"/>
  <c r="R121" i="84"/>
  <c r="Q121" i="84"/>
  <c r="P121" i="84"/>
  <c r="O121" i="84"/>
  <c r="N121" i="84"/>
  <c r="M121" i="84"/>
  <c r="L121" i="84"/>
  <c r="K121" i="84"/>
  <c r="J121" i="84"/>
  <c r="I121" i="84"/>
  <c r="AM119" i="84"/>
  <c r="AL119" i="84"/>
  <c r="AK119" i="84"/>
  <c r="AJ119" i="84"/>
  <c r="AI119" i="84"/>
  <c r="AH119" i="84"/>
  <c r="AG119" i="84"/>
  <c r="AF119" i="84"/>
  <c r="AE119" i="84"/>
  <c r="AD119" i="84"/>
  <c r="AC119" i="84"/>
  <c r="AB119" i="84"/>
  <c r="AA119" i="84"/>
  <c r="Z119" i="84"/>
  <c r="Y119" i="84"/>
  <c r="X119" i="84"/>
  <c r="W119" i="84"/>
  <c r="V119" i="84"/>
  <c r="U119" i="84"/>
  <c r="T119" i="84"/>
  <c r="S119" i="84"/>
  <c r="R119" i="84"/>
  <c r="Q119" i="84"/>
  <c r="P119" i="84"/>
  <c r="O119" i="84"/>
  <c r="N119" i="84"/>
  <c r="M119" i="84"/>
  <c r="L119" i="84"/>
  <c r="K119" i="84"/>
  <c r="J119" i="84"/>
  <c r="I119" i="84"/>
  <c r="AM118" i="84"/>
  <c r="AL118" i="84"/>
  <c r="AK118" i="84"/>
  <c r="AJ118" i="84"/>
  <c r="AI118" i="84"/>
  <c r="AH118" i="84"/>
  <c r="AG118" i="84"/>
  <c r="AF118" i="84"/>
  <c r="AE118" i="84"/>
  <c r="AD118" i="84"/>
  <c r="AC118" i="84"/>
  <c r="AB118" i="84"/>
  <c r="AA118" i="84"/>
  <c r="Z118" i="84"/>
  <c r="Y118" i="84"/>
  <c r="X118" i="84"/>
  <c r="W118" i="84"/>
  <c r="V118" i="84"/>
  <c r="U118" i="84"/>
  <c r="T118" i="84"/>
  <c r="S118" i="84"/>
  <c r="R118" i="84"/>
  <c r="Q118" i="84"/>
  <c r="P118" i="84"/>
  <c r="O118" i="84"/>
  <c r="N118" i="84"/>
  <c r="M118" i="84"/>
  <c r="L118" i="84"/>
  <c r="K118" i="84"/>
  <c r="J118" i="84"/>
  <c r="I118" i="84"/>
  <c r="AM116" i="84"/>
  <c r="AL116" i="84"/>
  <c r="AK116" i="84"/>
  <c r="AJ116" i="84"/>
  <c r="AI116" i="84"/>
  <c r="AH116" i="84"/>
  <c r="AG116" i="84"/>
  <c r="AF116" i="84"/>
  <c r="AE116" i="84"/>
  <c r="AD116" i="84"/>
  <c r="AC116" i="84"/>
  <c r="AB116" i="84"/>
  <c r="AA116" i="84"/>
  <c r="Z116" i="84"/>
  <c r="Y116" i="84"/>
  <c r="X116" i="84"/>
  <c r="W116" i="84"/>
  <c r="V116" i="84"/>
  <c r="U116" i="84"/>
  <c r="T116" i="84"/>
  <c r="S116" i="84"/>
  <c r="R116" i="84"/>
  <c r="Q116" i="84"/>
  <c r="P116" i="84"/>
  <c r="O116" i="84"/>
  <c r="N116" i="84"/>
  <c r="M116" i="84"/>
  <c r="L116" i="84"/>
  <c r="K116" i="84"/>
  <c r="J116" i="84"/>
  <c r="I116" i="84"/>
  <c r="AM115" i="84"/>
  <c r="AL115" i="84"/>
  <c r="AK115" i="84"/>
  <c r="AJ115" i="84"/>
  <c r="AI115" i="84"/>
  <c r="AH115" i="84"/>
  <c r="AG115" i="84"/>
  <c r="AF115" i="84"/>
  <c r="AE115" i="84"/>
  <c r="AD115" i="84"/>
  <c r="AC115" i="84"/>
  <c r="AB115" i="84"/>
  <c r="AA115" i="84"/>
  <c r="Z115" i="84"/>
  <c r="Y115" i="84"/>
  <c r="X115" i="84"/>
  <c r="W115" i="84"/>
  <c r="V115" i="84"/>
  <c r="U115" i="84"/>
  <c r="T115" i="84"/>
  <c r="S115" i="84"/>
  <c r="R115" i="84"/>
  <c r="Q115" i="84"/>
  <c r="P115" i="84"/>
  <c r="O115" i="84"/>
  <c r="N115" i="84"/>
  <c r="M115" i="84"/>
  <c r="L115" i="84"/>
  <c r="K115" i="84"/>
  <c r="J115" i="84"/>
  <c r="I115" i="84"/>
  <c r="AM113" i="84"/>
  <c r="AL113" i="84"/>
  <c r="AK113" i="84"/>
  <c r="AJ113" i="84"/>
  <c r="AI113" i="84"/>
  <c r="AH113" i="84"/>
  <c r="AG113" i="84"/>
  <c r="AF113" i="84"/>
  <c r="AE113" i="84"/>
  <c r="AD113" i="84"/>
  <c r="AC113" i="84"/>
  <c r="AB113" i="84"/>
  <c r="AA113" i="84"/>
  <c r="Z113" i="84"/>
  <c r="Y113" i="84"/>
  <c r="X113" i="84"/>
  <c r="W113" i="84"/>
  <c r="V113" i="84"/>
  <c r="U113" i="84"/>
  <c r="T113" i="84"/>
  <c r="S113" i="84"/>
  <c r="R113" i="84"/>
  <c r="Q113" i="84"/>
  <c r="P113" i="84"/>
  <c r="O113" i="84"/>
  <c r="N113" i="84"/>
  <c r="M113" i="84"/>
  <c r="L113" i="84"/>
  <c r="K113" i="84"/>
  <c r="J113" i="84"/>
  <c r="I113" i="84"/>
  <c r="AM112" i="84"/>
  <c r="AL112" i="84"/>
  <c r="AK112" i="84"/>
  <c r="AJ112" i="84"/>
  <c r="AI112" i="84"/>
  <c r="AH112" i="84"/>
  <c r="AG112" i="84"/>
  <c r="AF112" i="84"/>
  <c r="AE112" i="84"/>
  <c r="AD112" i="84"/>
  <c r="AC112" i="84"/>
  <c r="AB112" i="84"/>
  <c r="AA112" i="84"/>
  <c r="Z112" i="84"/>
  <c r="Y112" i="84"/>
  <c r="X112" i="84"/>
  <c r="W112" i="84"/>
  <c r="V112" i="84"/>
  <c r="U112" i="84"/>
  <c r="T112" i="84"/>
  <c r="S112" i="84"/>
  <c r="R112" i="84"/>
  <c r="Q112" i="84"/>
  <c r="P112" i="84"/>
  <c r="O112" i="84"/>
  <c r="N112" i="84"/>
  <c r="M112" i="84"/>
  <c r="L112" i="84"/>
  <c r="K112" i="84"/>
  <c r="J112" i="84"/>
  <c r="I112" i="84"/>
  <c r="AM110" i="84"/>
  <c r="AL110" i="84"/>
  <c r="AK110" i="84"/>
  <c r="AJ110" i="84"/>
  <c r="AI110" i="84"/>
  <c r="AH110" i="84"/>
  <c r="AG110" i="84"/>
  <c r="AF110" i="84"/>
  <c r="AE110" i="84"/>
  <c r="AD110" i="84"/>
  <c r="AC110" i="84"/>
  <c r="AB110" i="84"/>
  <c r="AA110" i="84"/>
  <c r="Z110" i="84"/>
  <c r="Y110" i="84"/>
  <c r="X110" i="84"/>
  <c r="W110" i="84"/>
  <c r="V110" i="84"/>
  <c r="U110" i="84"/>
  <c r="T110" i="84"/>
  <c r="S110" i="84"/>
  <c r="R110" i="84"/>
  <c r="Q110" i="84"/>
  <c r="P110" i="84"/>
  <c r="O110" i="84"/>
  <c r="N110" i="84"/>
  <c r="M110" i="84"/>
  <c r="L110" i="84"/>
  <c r="K110" i="84"/>
  <c r="J110" i="84"/>
  <c r="I110" i="84"/>
  <c r="AM109" i="84"/>
  <c r="AL109" i="84"/>
  <c r="AK109" i="84"/>
  <c r="AJ109" i="84"/>
  <c r="AI109" i="84"/>
  <c r="AH109" i="84"/>
  <c r="AG109" i="84"/>
  <c r="AF109" i="84"/>
  <c r="AE109" i="84"/>
  <c r="AD109" i="84"/>
  <c r="AC109" i="84"/>
  <c r="AB109" i="84"/>
  <c r="AA109" i="84"/>
  <c r="Z109" i="84"/>
  <c r="Y109" i="84"/>
  <c r="X109" i="84"/>
  <c r="W109" i="84"/>
  <c r="V109" i="84"/>
  <c r="U109" i="84"/>
  <c r="T109" i="84"/>
  <c r="S109" i="84"/>
  <c r="R109" i="84"/>
  <c r="Q109" i="84"/>
  <c r="P109" i="84"/>
  <c r="O109" i="84"/>
  <c r="N109" i="84"/>
  <c r="M109" i="84"/>
  <c r="L109" i="84"/>
  <c r="K109" i="84"/>
  <c r="J109" i="84"/>
  <c r="I109" i="84"/>
  <c r="AM107" i="84"/>
  <c r="AL107" i="84"/>
  <c r="AK107" i="84"/>
  <c r="AJ107" i="84"/>
  <c r="AI107" i="84"/>
  <c r="AH107" i="84"/>
  <c r="AG107" i="84"/>
  <c r="AF107" i="84"/>
  <c r="AE107" i="84"/>
  <c r="AD107" i="84"/>
  <c r="AC107" i="84"/>
  <c r="AB107" i="84"/>
  <c r="AA107" i="84"/>
  <c r="Z107" i="84"/>
  <c r="Y107" i="84"/>
  <c r="X107" i="84"/>
  <c r="W107" i="84"/>
  <c r="V107" i="84"/>
  <c r="U107" i="84"/>
  <c r="T107" i="84"/>
  <c r="S107" i="84"/>
  <c r="R107" i="84"/>
  <c r="Q107" i="84"/>
  <c r="P107" i="84"/>
  <c r="O107" i="84"/>
  <c r="N107" i="84"/>
  <c r="M107" i="84"/>
  <c r="L107" i="84"/>
  <c r="K107" i="84"/>
  <c r="J107" i="84"/>
  <c r="I107" i="84"/>
  <c r="AM106" i="84"/>
  <c r="AL106" i="84"/>
  <c r="AK106" i="84"/>
  <c r="AJ106" i="84"/>
  <c r="AI106" i="84"/>
  <c r="AH106" i="84"/>
  <c r="AG106" i="84"/>
  <c r="AF106" i="84"/>
  <c r="AE106" i="84"/>
  <c r="AD106" i="84"/>
  <c r="AC106" i="84"/>
  <c r="AB106" i="84"/>
  <c r="AA106" i="84"/>
  <c r="Z106" i="84"/>
  <c r="Y106" i="84"/>
  <c r="X106" i="84"/>
  <c r="W106" i="84"/>
  <c r="V106" i="84"/>
  <c r="U106" i="84"/>
  <c r="T106" i="84"/>
  <c r="S106" i="84"/>
  <c r="R106" i="84"/>
  <c r="Q106" i="84"/>
  <c r="P106" i="84"/>
  <c r="O106" i="84"/>
  <c r="N106" i="84"/>
  <c r="M106" i="84"/>
  <c r="L106" i="84"/>
  <c r="K106" i="84"/>
  <c r="J106" i="84"/>
  <c r="I106" i="84"/>
  <c r="AM104" i="84"/>
  <c r="AL104" i="84"/>
  <c r="AK104" i="84"/>
  <c r="AJ104" i="84"/>
  <c r="AI104" i="84"/>
  <c r="AH104" i="84"/>
  <c r="AG104" i="84"/>
  <c r="AF104" i="84"/>
  <c r="AE104" i="84"/>
  <c r="AD104" i="84"/>
  <c r="AC104" i="84"/>
  <c r="AB104" i="84"/>
  <c r="AA104" i="84"/>
  <c r="Z104" i="84"/>
  <c r="Y104" i="84"/>
  <c r="X104" i="84"/>
  <c r="W104" i="84"/>
  <c r="V104" i="84"/>
  <c r="U104" i="84"/>
  <c r="T104" i="84"/>
  <c r="S104" i="84"/>
  <c r="R104" i="84"/>
  <c r="Q104" i="84"/>
  <c r="P104" i="84"/>
  <c r="O104" i="84"/>
  <c r="N104" i="84"/>
  <c r="M104" i="84"/>
  <c r="L104" i="84"/>
  <c r="K104" i="84"/>
  <c r="J104" i="84"/>
  <c r="I104" i="84"/>
  <c r="AM103" i="84"/>
  <c r="AL103" i="84"/>
  <c r="AK103" i="84"/>
  <c r="AJ103" i="84"/>
  <c r="AI103" i="84"/>
  <c r="AH103" i="84"/>
  <c r="AG103" i="84"/>
  <c r="AF103" i="84"/>
  <c r="AE103" i="84"/>
  <c r="AD103" i="84"/>
  <c r="AC103" i="84"/>
  <c r="AB103" i="84"/>
  <c r="AA103" i="84"/>
  <c r="Z103" i="84"/>
  <c r="Y103" i="84"/>
  <c r="X103" i="84"/>
  <c r="W103" i="84"/>
  <c r="V103" i="84"/>
  <c r="U103" i="84"/>
  <c r="T103" i="84"/>
  <c r="S103" i="84"/>
  <c r="R103" i="84"/>
  <c r="Q103" i="84"/>
  <c r="P103" i="84"/>
  <c r="O103" i="84"/>
  <c r="N103" i="84"/>
  <c r="M103" i="84"/>
  <c r="L103" i="84"/>
  <c r="K103" i="84"/>
  <c r="J103" i="84"/>
  <c r="I103" i="84"/>
  <c r="AM101" i="84"/>
  <c r="AL101" i="84"/>
  <c r="AK101" i="84"/>
  <c r="AJ101" i="84"/>
  <c r="AI101" i="84"/>
  <c r="AH101" i="84"/>
  <c r="AG101" i="84"/>
  <c r="AF101" i="84"/>
  <c r="AE101" i="84"/>
  <c r="AD101" i="84"/>
  <c r="AC101" i="84"/>
  <c r="AB101" i="84"/>
  <c r="AA101" i="84"/>
  <c r="Z101" i="84"/>
  <c r="Y101" i="84"/>
  <c r="X101" i="84"/>
  <c r="W101" i="84"/>
  <c r="V101" i="84"/>
  <c r="U101" i="84"/>
  <c r="T101" i="84"/>
  <c r="S101" i="84"/>
  <c r="R101" i="84"/>
  <c r="Q101" i="84"/>
  <c r="P101" i="84"/>
  <c r="O101" i="84"/>
  <c r="N101" i="84"/>
  <c r="M101" i="84"/>
  <c r="L101" i="84"/>
  <c r="K101" i="84"/>
  <c r="J101" i="84"/>
  <c r="I101" i="84"/>
  <c r="AM100" i="84"/>
  <c r="AL100" i="84"/>
  <c r="AK100" i="84"/>
  <c r="AJ100" i="84"/>
  <c r="AI100" i="84"/>
  <c r="AH100" i="84"/>
  <c r="AG100" i="84"/>
  <c r="AF100" i="84"/>
  <c r="AE100" i="84"/>
  <c r="AD100" i="84"/>
  <c r="AC100" i="84"/>
  <c r="AB100" i="84"/>
  <c r="AA100" i="84"/>
  <c r="Z100" i="84"/>
  <c r="Y100" i="84"/>
  <c r="X100" i="84"/>
  <c r="W100" i="84"/>
  <c r="V100" i="84"/>
  <c r="U100" i="84"/>
  <c r="T100" i="84"/>
  <c r="S100" i="84"/>
  <c r="R100" i="84"/>
  <c r="Q100" i="84"/>
  <c r="P100" i="84"/>
  <c r="O100" i="84"/>
  <c r="N100" i="84"/>
  <c r="M100" i="84"/>
  <c r="L100" i="84"/>
  <c r="K100" i="84"/>
  <c r="J100" i="84"/>
  <c r="I100" i="84"/>
  <c r="AM98" i="84"/>
  <c r="AL98" i="84"/>
  <c r="AK98" i="84"/>
  <c r="AJ98" i="84"/>
  <c r="AI98" i="84"/>
  <c r="AH98" i="84"/>
  <c r="AG98" i="84"/>
  <c r="AF98" i="84"/>
  <c r="AE98" i="84"/>
  <c r="AD98" i="84"/>
  <c r="AC98" i="84"/>
  <c r="AB98" i="84"/>
  <c r="AA98" i="84"/>
  <c r="Z98" i="84"/>
  <c r="Y98" i="84"/>
  <c r="X98" i="84"/>
  <c r="W98" i="84"/>
  <c r="V98" i="84"/>
  <c r="U98" i="84"/>
  <c r="T98" i="84"/>
  <c r="S98" i="84"/>
  <c r="R98" i="84"/>
  <c r="Q98" i="84"/>
  <c r="P98" i="84"/>
  <c r="O98" i="84"/>
  <c r="N98" i="84"/>
  <c r="M98" i="84"/>
  <c r="L98" i="84"/>
  <c r="K98" i="84"/>
  <c r="J98" i="84"/>
  <c r="I98" i="84"/>
  <c r="AM97" i="84"/>
  <c r="AL97" i="84"/>
  <c r="AK97" i="84"/>
  <c r="AJ97" i="84"/>
  <c r="AI97" i="84"/>
  <c r="AH97" i="84"/>
  <c r="AG97" i="84"/>
  <c r="AF97" i="84"/>
  <c r="AE97" i="84"/>
  <c r="AD97" i="84"/>
  <c r="AC97" i="84"/>
  <c r="AB97" i="84"/>
  <c r="AA97" i="84"/>
  <c r="Z97" i="84"/>
  <c r="Y97" i="84"/>
  <c r="X97" i="84"/>
  <c r="W97" i="84"/>
  <c r="V97" i="84"/>
  <c r="U97" i="84"/>
  <c r="T97" i="84"/>
  <c r="S97" i="84"/>
  <c r="R97" i="84"/>
  <c r="Q97" i="84"/>
  <c r="P97" i="84"/>
  <c r="O97" i="84"/>
  <c r="N97" i="84"/>
  <c r="M97" i="84"/>
  <c r="L97" i="84"/>
  <c r="K97" i="84"/>
  <c r="J97" i="84"/>
  <c r="I97" i="84"/>
  <c r="AM95" i="84"/>
  <c r="AL95" i="84"/>
  <c r="AK95" i="84"/>
  <c r="AJ95" i="84"/>
  <c r="AI95" i="84"/>
  <c r="AH95" i="84"/>
  <c r="AG95" i="84"/>
  <c r="AF95" i="84"/>
  <c r="AE95" i="84"/>
  <c r="AD95" i="84"/>
  <c r="AC95" i="84"/>
  <c r="AB95" i="84"/>
  <c r="AA95" i="84"/>
  <c r="Z95" i="84"/>
  <c r="Y95" i="84"/>
  <c r="X95" i="84"/>
  <c r="W95" i="84"/>
  <c r="V95" i="84"/>
  <c r="U95" i="84"/>
  <c r="T95" i="84"/>
  <c r="S95" i="84"/>
  <c r="R95" i="84"/>
  <c r="Q95" i="84"/>
  <c r="P95" i="84"/>
  <c r="O95" i="84"/>
  <c r="N95" i="84"/>
  <c r="M95" i="84"/>
  <c r="L95" i="84"/>
  <c r="K95" i="84"/>
  <c r="J95" i="84"/>
  <c r="I95" i="84"/>
  <c r="AM94" i="84"/>
  <c r="AL94" i="84"/>
  <c r="AK94" i="84"/>
  <c r="AJ94" i="84"/>
  <c r="AI94" i="84"/>
  <c r="AH94" i="84"/>
  <c r="AG94" i="84"/>
  <c r="AF94" i="84"/>
  <c r="AE94" i="84"/>
  <c r="AD94" i="84"/>
  <c r="AC94" i="84"/>
  <c r="AB94" i="84"/>
  <c r="AA94" i="84"/>
  <c r="Z94" i="84"/>
  <c r="Y94" i="84"/>
  <c r="X94" i="84"/>
  <c r="W94" i="84"/>
  <c r="V94" i="84"/>
  <c r="U94" i="84"/>
  <c r="T94" i="84"/>
  <c r="S94" i="84"/>
  <c r="R94" i="84"/>
  <c r="Q94" i="84"/>
  <c r="P94" i="84"/>
  <c r="O94" i="84"/>
  <c r="N94" i="84"/>
  <c r="M94" i="84"/>
  <c r="L94" i="84"/>
  <c r="K94" i="84"/>
  <c r="J94" i="84"/>
  <c r="I94" i="84"/>
  <c r="AM92" i="84"/>
  <c r="AL92" i="84"/>
  <c r="AK92" i="84"/>
  <c r="AJ92" i="84"/>
  <c r="AI92" i="84"/>
  <c r="AH92" i="84"/>
  <c r="AG92" i="84"/>
  <c r="AF92" i="84"/>
  <c r="AE92" i="84"/>
  <c r="AD92" i="84"/>
  <c r="AC92" i="84"/>
  <c r="AB92" i="84"/>
  <c r="AA92" i="84"/>
  <c r="Z92" i="84"/>
  <c r="Y92" i="84"/>
  <c r="X92" i="84"/>
  <c r="W92" i="84"/>
  <c r="V92" i="84"/>
  <c r="U92" i="84"/>
  <c r="T92" i="84"/>
  <c r="S92" i="84"/>
  <c r="R92" i="84"/>
  <c r="Q92" i="84"/>
  <c r="P92" i="84"/>
  <c r="O92" i="84"/>
  <c r="N92" i="84"/>
  <c r="M92" i="84"/>
  <c r="L92" i="84"/>
  <c r="K92" i="84"/>
  <c r="J92" i="84"/>
  <c r="I92" i="84"/>
  <c r="AM91" i="84"/>
  <c r="AL91" i="84"/>
  <c r="AK91" i="84"/>
  <c r="AJ91" i="84"/>
  <c r="AI91" i="84"/>
  <c r="AH91" i="84"/>
  <c r="AG91" i="84"/>
  <c r="AF91" i="84"/>
  <c r="AE91" i="84"/>
  <c r="AD91" i="84"/>
  <c r="AC91" i="84"/>
  <c r="AB91" i="84"/>
  <c r="AA91" i="84"/>
  <c r="Z91" i="84"/>
  <c r="Y91" i="84"/>
  <c r="X91" i="84"/>
  <c r="W91" i="84"/>
  <c r="V91" i="84"/>
  <c r="U91" i="84"/>
  <c r="T91" i="84"/>
  <c r="S91" i="84"/>
  <c r="R91" i="84"/>
  <c r="Q91" i="84"/>
  <c r="P91" i="84"/>
  <c r="O91" i="84"/>
  <c r="N91" i="84"/>
  <c r="M91" i="84"/>
  <c r="L91" i="84"/>
  <c r="K91" i="84"/>
  <c r="J91" i="84"/>
  <c r="I91" i="84"/>
  <c r="AM89" i="84"/>
  <c r="AL89" i="84"/>
  <c r="AK89" i="84"/>
  <c r="AJ89" i="84"/>
  <c r="AI89" i="84"/>
  <c r="AH89" i="84"/>
  <c r="AG89" i="84"/>
  <c r="AF89" i="84"/>
  <c r="AE89" i="84"/>
  <c r="AD89" i="84"/>
  <c r="AC89" i="84"/>
  <c r="AB89" i="84"/>
  <c r="AA89" i="84"/>
  <c r="Z89" i="84"/>
  <c r="Y89" i="84"/>
  <c r="X89" i="84"/>
  <c r="W89" i="84"/>
  <c r="V89" i="84"/>
  <c r="U89" i="84"/>
  <c r="T89" i="84"/>
  <c r="S89" i="84"/>
  <c r="R89" i="84"/>
  <c r="Q89" i="84"/>
  <c r="P89" i="84"/>
  <c r="O89" i="84"/>
  <c r="N89" i="84"/>
  <c r="M89" i="84"/>
  <c r="L89" i="84"/>
  <c r="K89" i="84"/>
  <c r="J89" i="84"/>
  <c r="I89" i="84"/>
  <c r="AM88" i="84"/>
  <c r="AL88" i="84"/>
  <c r="AK88" i="84"/>
  <c r="AJ88" i="84"/>
  <c r="AI88" i="84"/>
  <c r="AH88" i="84"/>
  <c r="AG88" i="84"/>
  <c r="AF88" i="84"/>
  <c r="AE88" i="84"/>
  <c r="AD88" i="84"/>
  <c r="AC88" i="84"/>
  <c r="AB88" i="84"/>
  <c r="AA88" i="84"/>
  <c r="Z88" i="84"/>
  <c r="Y88" i="84"/>
  <c r="X88" i="84"/>
  <c r="W88" i="84"/>
  <c r="V88" i="84"/>
  <c r="U88" i="84"/>
  <c r="T88" i="84"/>
  <c r="S88" i="84"/>
  <c r="R88" i="84"/>
  <c r="Q88" i="84"/>
  <c r="P88" i="84"/>
  <c r="O88" i="84"/>
  <c r="N88" i="84"/>
  <c r="M88" i="84"/>
  <c r="L88" i="84"/>
  <c r="K88" i="84"/>
  <c r="J88" i="84"/>
  <c r="I88" i="84"/>
  <c r="AM86" i="84"/>
  <c r="AL86" i="84"/>
  <c r="AK86" i="84"/>
  <c r="AJ86" i="84"/>
  <c r="AI86" i="84"/>
  <c r="AH86" i="84"/>
  <c r="AG86" i="84"/>
  <c r="AF86" i="84"/>
  <c r="AE86" i="84"/>
  <c r="AD86" i="84"/>
  <c r="AC86" i="84"/>
  <c r="AB86" i="84"/>
  <c r="AA86" i="84"/>
  <c r="Z86" i="84"/>
  <c r="Y86" i="84"/>
  <c r="X86" i="84"/>
  <c r="W86" i="84"/>
  <c r="V86" i="84"/>
  <c r="U86" i="84"/>
  <c r="T86" i="84"/>
  <c r="S86" i="84"/>
  <c r="R86" i="84"/>
  <c r="Q86" i="84"/>
  <c r="P86" i="84"/>
  <c r="O86" i="84"/>
  <c r="N86" i="84"/>
  <c r="M86" i="84"/>
  <c r="L86" i="84"/>
  <c r="K86" i="84"/>
  <c r="J86" i="84"/>
  <c r="I86" i="84"/>
  <c r="AM85" i="84"/>
  <c r="AL85" i="84"/>
  <c r="AK85" i="84"/>
  <c r="AJ85" i="84"/>
  <c r="AI85" i="84"/>
  <c r="AH85" i="84"/>
  <c r="AG85" i="84"/>
  <c r="AF85" i="84"/>
  <c r="AE85" i="84"/>
  <c r="AD85" i="84"/>
  <c r="AC85" i="84"/>
  <c r="AB85" i="84"/>
  <c r="AA85" i="84"/>
  <c r="Z85" i="84"/>
  <c r="Y85" i="84"/>
  <c r="X85" i="84"/>
  <c r="W85" i="84"/>
  <c r="V85" i="84"/>
  <c r="U85" i="84"/>
  <c r="T85" i="84"/>
  <c r="S85" i="84"/>
  <c r="R85" i="84"/>
  <c r="Q85" i="84"/>
  <c r="P85" i="84"/>
  <c r="O85" i="84"/>
  <c r="N85" i="84"/>
  <c r="M85" i="84"/>
  <c r="L85" i="84"/>
  <c r="K85" i="84"/>
  <c r="J85" i="84"/>
  <c r="I85" i="84"/>
  <c r="AM83" i="84"/>
  <c r="AL83" i="84"/>
  <c r="AK83" i="84"/>
  <c r="AJ83" i="84"/>
  <c r="AI83" i="84"/>
  <c r="AH83" i="84"/>
  <c r="AG83" i="84"/>
  <c r="AF83" i="84"/>
  <c r="AE83" i="84"/>
  <c r="AD83" i="84"/>
  <c r="AC83" i="84"/>
  <c r="AB83" i="84"/>
  <c r="AA83" i="84"/>
  <c r="Z83" i="84"/>
  <c r="Y83" i="84"/>
  <c r="X83" i="84"/>
  <c r="W83" i="84"/>
  <c r="V83" i="84"/>
  <c r="U83" i="84"/>
  <c r="T83" i="84"/>
  <c r="S83" i="84"/>
  <c r="R83" i="84"/>
  <c r="Q83" i="84"/>
  <c r="P83" i="84"/>
  <c r="O83" i="84"/>
  <c r="N83" i="84"/>
  <c r="M83" i="84"/>
  <c r="L83" i="84"/>
  <c r="K83" i="84"/>
  <c r="J83" i="84"/>
  <c r="I83" i="84"/>
  <c r="AM82" i="84"/>
  <c r="AL82" i="84"/>
  <c r="AK82" i="84"/>
  <c r="AJ82" i="84"/>
  <c r="AI82" i="84"/>
  <c r="AH82" i="84"/>
  <c r="AG82" i="84"/>
  <c r="AF82" i="84"/>
  <c r="AE82" i="84"/>
  <c r="AD82" i="84"/>
  <c r="AC82" i="84"/>
  <c r="AB82" i="84"/>
  <c r="AA82" i="84"/>
  <c r="Z82" i="84"/>
  <c r="Y82" i="84"/>
  <c r="X82" i="84"/>
  <c r="W82" i="84"/>
  <c r="V82" i="84"/>
  <c r="U82" i="84"/>
  <c r="T82" i="84"/>
  <c r="S82" i="84"/>
  <c r="R82" i="84"/>
  <c r="Q82" i="84"/>
  <c r="P82" i="84"/>
  <c r="O82" i="84"/>
  <c r="N82" i="84"/>
  <c r="M82" i="84"/>
  <c r="L82" i="84"/>
  <c r="K82" i="84"/>
  <c r="J82" i="84"/>
  <c r="I82" i="84"/>
  <c r="AM80" i="84"/>
  <c r="AL80" i="84"/>
  <c r="AK80" i="84"/>
  <c r="AJ80" i="84"/>
  <c r="AI80" i="84"/>
  <c r="AH80" i="84"/>
  <c r="AG80" i="84"/>
  <c r="AF80" i="84"/>
  <c r="AE80" i="84"/>
  <c r="AD80" i="84"/>
  <c r="AC80" i="84"/>
  <c r="AB80" i="84"/>
  <c r="AA80" i="84"/>
  <c r="Z80" i="84"/>
  <c r="Y80" i="84"/>
  <c r="X80" i="84"/>
  <c r="W80" i="84"/>
  <c r="V80" i="84"/>
  <c r="U80" i="84"/>
  <c r="T80" i="84"/>
  <c r="S80" i="84"/>
  <c r="R80" i="84"/>
  <c r="Q80" i="84"/>
  <c r="P80" i="84"/>
  <c r="O80" i="84"/>
  <c r="N80" i="84"/>
  <c r="M80" i="84"/>
  <c r="L80" i="84"/>
  <c r="K80" i="84"/>
  <c r="J80" i="84"/>
  <c r="I80" i="84"/>
  <c r="AM79" i="84"/>
  <c r="AL79" i="84"/>
  <c r="AK79" i="84"/>
  <c r="AJ79" i="84"/>
  <c r="AI79" i="84"/>
  <c r="AH79" i="84"/>
  <c r="AG79" i="84"/>
  <c r="AF79" i="84"/>
  <c r="AE79" i="84"/>
  <c r="AD79" i="84"/>
  <c r="AC79" i="84"/>
  <c r="AB79" i="84"/>
  <c r="AA79" i="84"/>
  <c r="Z79" i="84"/>
  <c r="Y79" i="84"/>
  <c r="X79" i="84"/>
  <c r="W79" i="84"/>
  <c r="V79" i="84"/>
  <c r="U79" i="84"/>
  <c r="T79" i="84"/>
  <c r="S79" i="84"/>
  <c r="R79" i="84"/>
  <c r="Q79" i="84"/>
  <c r="P79" i="84"/>
  <c r="O79" i="84"/>
  <c r="N79" i="84"/>
  <c r="M79" i="84"/>
  <c r="L79" i="84"/>
  <c r="K79" i="84"/>
  <c r="J79" i="84"/>
  <c r="I79" i="84"/>
  <c r="AM77" i="84"/>
  <c r="AL77" i="84"/>
  <c r="AK77" i="84"/>
  <c r="AJ77" i="84"/>
  <c r="AI77" i="84"/>
  <c r="AH77" i="84"/>
  <c r="AG77" i="84"/>
  <c r="AF77" i="84"/>
  <c r="AE77" i="84"/>
  <c r="AD77" i="84"/>
  <c r="AC77" i="84"/>
  <c r="AB77" i="84"/>
  <c r="AA77" i="84"/>
  <c r="Z77" i="84"/>
  <c r="Y77" i="84"/>
  <c r="X77" i="84"/>
  <c r="W77" i="84"/>
  <c r="V77" i="84"/>
  <c r="U77" i="84"/>
  <c r="T77" i="84"/>
  <c r="S77" i="84"/>
  <c r="R77" i="84"/>
  <c r="Q77" i="84"/>
  <c r="P77" i="84"/>
  <c r="O77" i="84"/>
  <c r="N77" i="84"/>
  <c r="M77" i="84"/>
  <c r="L77" i="84"/>
  <c r="K77" i="84"/>
  <c r="J77" i="84"/>
  <c r="I77" i="84"/>
  <c r="AM76" i="84"/>
  <c r="AL76" i="84"/>
  <c r="AK76" i="84"/>
  <c r="AJ76" i="84"/>
  <c r="AI76" i="84"/>
  <c r="AH76" i="84"/>
  <c r="AG76" i="84"/>
  <c r="AF76" i="84"/>
  <c r="AE76" i="84"/>
  <c r="AD76" i="84"/>
  <c r="AC76" i="84"/>
  <c r="AB76" i="84"/>
  <c r="AA76" i="84"/>
  <c r="Z76" i="84"/>
  <c r="Y76" i="84"/>
  <c r="X76" i="84"/>
  <c r="W76" i="84"/>
  <c r="V76" i="84"/>
  <c r="U76" i="84"/>
  <c r="T76" i="84"/>
  <c r="S76" i="84"/>
  <c r="R76" i="84"/>
  <c r="Q76" i="84"/>
  <c r="P76" i="84"/>
  <c r="O76" i="84"/>
  <c r="N76" i="84"/>
  <c r="M76" i="84"/>
  <c r="L76" i="84"/>
  <c r="K76" i="84"/>
  <c r="J76" i="84"/>
  <c r="I76" i="84"/>
  <c r="AM74" i="84"/>
  <c r="AL74" i="84"/>
  <c r="AK74" i="84"/>
  <c r="AJ74" i="84"/>
  <c r="AI74" i="84"/>
  <c r="AH74" i="84"/>
  <c r="AG74" i="84"/>
  <c r="AF74" i="84"/>
  <c r="AE74" i="84"/>
  <c r="AD74" i="84"/>
  <c r="AC74" i="84"/>
  <c r="AB74" i="84"/>
  <c r="AA74" i="84"/>
  <c r="Z74" i="84"/>
  <c r="Y74" i="84"/>
  <c r="X74" i="84"/>
  <c r="W74" i="84"/>
  <c r="V74" i="84"/>
  <c r="U74" i="84"/>
  <c r="T74" i="84"/>
  <c r="S74" i="84"/>
  <c r="R74" i="84"/>
  <c r="Q74" i="84"/>
  <c r="P74" i="84"/>
  <c r="O74" i="84"/>
  <c r="N74" i="84"/>
  <c r="M74" i="84"/>
  <c r="L74" i="84"/>
  <c r="K74" i="84"/>
  <c r="J74" i="84"/>
  <c r="I74" i="84"/>
  <c r="AM73" i="84"/>
  <c r="AL73" i="84"/>
  <c r="AK73" i="84"/>
  <c r="AJ73" i="84"/>
  <c r="AI73" i="84"/>
  <c r="AH73" i="84"/>
  <c r="AG73" i="84"/>
  <c r="AF73" i="84"/>
  <c r="AE73" i="84"/>
  <c r="AD73" i="84"/>
  <c r="AC73" i="84"/>
  <c r="AB73" i="84"/>
  <c r="AA73" i="84"/>
  <c r="Z73" i="84"/>
  <c r="Y73" i="84"/>
  <c r="X73" i="84"/>
  <c r="W73" i="84"/>
  <c r="V73" i="84"/>
  <c r="U73" i="84"/>
  <c r="T73" i="84"/>
  <c r="S73" i="84"/>
  <c r="R73" i="84"/>
  <c r="Q73" i="84"/>
  <c r="P73" i="84"/>
  <c r="O73" i="84"/>
  <c r="N73" i="84"/>
  <c r="M73" i="84"/>
  <c r="L73" i="84"/>
  <c r="K73" i="84"/>
  <c r="J73" i="84"/>
  <c r="I73" i="84"/>
  <c r="AM71" i="84"/>
  <c r="AL71" i="84"/>
  <c r="AK71" i="84"/>
  <c r="AJ71" i="84"/>
  <c r="AI71" i="84"/>
  <c r="AH71" i="84"/>
  <c r="AG71" i="84"/>
  <c r="AF71" i="84"/>
  <c r="AE71" i="84"/>
  <c r="AD71" i="84"/>
  <c r="AC71" i="84"/>
  <c r="AB71" i="84"/>
  <c r="AA71" i="84"/>
  <c r="Z71" i="84"/>
  <c r="Y71" i="84"/>
  <c r="X71" i="84"/>
  <c r="W71" i="84"/>
  <c r="V71" i="84"/>
  <c r="U71" i="84"/>
  <c r="T71" i="84"/>
  <c r="S71" i="84"/>
  <c r="R71" i="84"/>
  <c r="Q71" i="84"/>
  <c r="P71" i="84"/>
  <c r="O71" i="84"/>
  <c r="N71" i="84"/>
  <c r="M71" i="84"/>
  <c r="L71" i="84"/>
  <c r="K71" i="84"/>
  <c r="J71" i="84"/>
  <c r="I71" i="84"/>
  <c r="AM70" i="84"/>
  <c r="AL70" i="84"/>
  <c r="AK70" i="84"/>
  <c r="AJ70" i="84"/>
  <c r="AI70" i="84"/>
  <c r="AH70" i="84"/>
  <c r="AG70" i="84"/>
  <c r="AF70" i="84"/>
  <c r="AE70" i="84"/>
  <c r="AD70" i="84"/>
  <c r="AC70" i="84"/>
  <c r="AB70" i="84"/>
  <c r="AA70" i="84"/>
  <c r="Z70" i="84"/>
  <c r="Y70" i="84"/>
  <c r="X70" i="84"/>
  <c r="W70" i="84"/>
  <c r="V70" i="84"/>
  <c r="U70" i="84"/>
  <c r="T70" i="84"/>
  <c r="S70" i="84"/>
  <c r="R70" i="84"/>
  <c r="Q70" i="84"/>
  <c r="P70" i="84"/>
  <c r="O70" i="84"/>
  <c r="N70" i="84"/>
  <c r="M70" i="84"/>
  <c r="L70" i="84"/>
  <c r="K70" i="84"/>
  <c r="J70" i="84"/>
  <c r="I70" i="84"/>
  <c r="AM68" i="84"/>
  <c r="AL68" i="84"/>
  <c r="AK68" i="84"/>
  <c r="AJ68" i="84"/>
  <c r="AI68" i="84"/>
  <c r="AH68" i="84"/>
  <c r="AG68" i="84"/>
  <c r="AF68" i="84"/>
  <c r="AE68" i="84"/>
  <c r="AD68" i="84"/>
  <c r="AC68" i="84"/>
  <c r="AB68" i="84"/>
  <c r="AA68" i="84"/>
  <c r="Z68" i="84"/>
  <c r="Y68" i="84"/>
  <c r="X68" i="84"/>
  <c r="W68" i="84"/>
  <c r="V68" i="84"/>
  <c r="U68" i="84"/>
  <c r="T68" i="84"/>
  <c r="S68" i="84"/>
  <c r="R68" i="84"/>
  <c r="Q68" i="84"/>
  <c r="P68" i="84"/>
  <c r="O68" i="84"/>
  <c r="N68" i="84"/>
  <c r="M68" i="84"/>
  <c r="L68" i="84"/>
  <c r="K68" i="84"/>
  <c r="J68" i="84"/>
  <c r="I68" i="84"/>
  <c r="AM67" i="84"/>
  <c r="AL67" i="84"/>
  <c r="AK67" i="84"/>
  <c r="AJ67" i="84"/>
  <c r="AI67" i="84"/>
  <c r="AH67" i="84"/>
  <c r="AG67" i="84"/>
  <c r="AF67" i="84"/>
  <c r="AE67" i="84"/>
  <c r="AD67" i="84"/>
  <c r="AC67" i="84"/>
  <c r="AB67" i="84"/>
  <c r="AA67" i="84"/>
  <c r="Z67" i="84"/>
  <c r="Y67" i="84"/>
  <c r="X67" i="84"/>
  <c r="W67" i="84"/>
  <c r="V67" i="84"/>
  <c r="U67" i="84"/>
  <c r="T67" i="84"/>
  <c r="S67" i="84"/>
  <c r="R67" i="84"/>
  <c r="Q67" i="84"/>
  <c r="P67" i="84"/>
  <c r="O67" i="84"/>
  <c r="N67" i="84"/>
  <c r="M67" i="84"/>
  <c r="L67" i="84"/>
  <c r="K67" i="84"/>
  <c r="J67" i="84"/>
  <c r="I67" i="84"/>
  <c r="AM65" i="84"/>
  <c r="AL65" i="84"/>
  <c r="AK65" i="84"/>
  <c r="AJ65" i="84"/>
  <c r="AI65" i="84"/>
  <c r="AH65" i="84"/>
  <c r="AG65" i="84"/>
  <c r="AF65" i="84"/>
  <c r="AE65" i="84"/>
  <c r="AD65" i="84"/>
  <c r="AC65" i="84"/>
  <c r="AB65" i="84"/>
  <c r="AA65" i="84"/>
  <c r="Z65" i="84"/>
  <c r="Y65" i="84"/>
  <c r="X65" i="84"/>
  <c r="W65" i="84"/>
  <c r="V65" i="84"/>
  <c r="U65" i="84"/>
  <c r="T65" i="84"/>
  <c r="S65" i="84"/>
  <c r="R65" i="84"/>
  <c r="Q65" i="84"/>
  <c r="P65" i="84"/>
  <c r="O65" i="84"/>
  <c r="N65" i="84"/>
  <c r="M65" i="84"/>
  <c r="L65" i="84"/>
  <c r="K65" i="84"/>
  <c r="J65" i="84"/>
  <c r="I65" i="84"/>
  <c r="AM64" i="84"/>
  <c r="AL64" i="84"/>
  <c r="AK64" i="84"/>
  <c r="AJ64" i="84"/>
  <c r="AI64" i="84"/>
  <c r="AH64" i="84"/>
  <c r="AG64" i="84"/>
  <c r="AF64" i="84"/>
  <c r="AE64" i="84"/>
  <c r="AD64" i="84"/>
  <c r="AC64" i="84"/>
  <c r="AB64" i="84"/>
  <c r="AA64" i="84"/>
  <c r="Z64" i="84"/>
  <c r="Y64" i="84"/>
  <c r="X64" i="84"/>
  <c r="W64" i="84"/>
  <c r="V64" i="84"/>
  <c r="U64" i="84"/>
  <c r="T64" i="84"/>
  <c r="S64" i="84"/>
  <c r="R64" i="84"/>
  <c r="Q64" i="84"/>
  <c r="P64" i="84"/>
  <c r="O64" i="84"/>
  <c r="N64" i="84"/>
  <c r="M64" i="84"/>
  <c r="L64" i="84"/>
  <c r="K64" i="84"/>
  <c r="J64" i="84"/>
  <c r="I64" i="84"/>
  <c r="AM62" i="84"/>
  <c r="AL62" i="84"/>
  <c r="AK62" i="84"/>
  <c r="AJ62" i="84"/>
  <c r="AI62" i="84"/>
  <c r="AH62" i="84"/>
  <c r="AG62" i="84"/>
  <c r="AF62" i="84"/>
  <c r="AE62" i="84"/>
  <c r="AD62" i="84"/>
  <c r="AC62" i="84"/>
  <c r="AB62" i="84"/>
  <c r="AA62" i="84"/>
  <c r="Z62" i="84"/>
  <c r="Y62" i="84"/>
  <c r="X62" i="84"/>
  <c r="W62" i="84"/>
  <c r="V62" i="84"/>
  <c r="U62" i="84"/>
  <c r="T62" i="84"/>
  <c r="S62" i="84"/>
  <c r="R62" i="84"/>
  <c r="Q62" i="84"/>
  <c r="P62" i="84"/>
  <c r="O62" i="84"/>
  <c r="N62" i="84"/>
  <c r="M62" i="84"/>
  <c r="L62" i="84"/>
  <c r="K62" i="84"/>
  <c r="J62" i="84"/>
  <c r="I62" i="84"/>
  <c r="AM61" i="84"/>
  <c r="AL61" i="84"/>
  <c r="AK61" i="84"/>
  <c r="AJ61" i="84"/>
  <c r="AI61" i="84"/>
  <c r="AH61" i="84"/>
  <c r="AG61" i="84"/>
  <c r="AF61" i="84"/>
  <c r="AE61" i="84"/>
  <c r="AD61" i="84"/>
  <c r="AC61" i="84"/>
  <c r="AB61" i="84"/>
  <c r="AA61" i="84"/>
  <c r="Z61" i="84"/>
  <c r="Y61" i="84"/>
  <c r="X61" i="84"/>
  <c r="W61" i="84"/>
  <c r="V61" i="84"/>
  <c r="U61" i="84"/>
  <c r="T61" i="84"/>
  <c r="S61" i="84"/>
  <c r="R61" i="84"/>
  <c r="Q61" i="84"/>
  <c r="P61" i="84"/>
  <c r="O61" i="84"/>
  <c r="N61" i="84"/>
  <c r="M61" i="84"/>
  <c r="L61" i="84"/>
  <c r="K61" i="84"/>
  <c r="J61" i="84"/>
  <c r="I61" i="84"/>
  <c r="AM59" i="84"/>
  <c r="AL59" i="84"/>
  <c r="AK59" i="84"/>
  <c r="AJ59" i="84"/>
  <c r="AI59" i="84"/>
  <c r="AH59" i="84"/>
  <c r="AG59" i="84"/>
  <c r="AF59" i="84"/>
  <c r="AE59" i="84"/>
  <c r="AD59" i="84"/>
  <c r="AC59" i="84"/>
  <c r="AB59" i="84"/>
  <c r="AA59" i="84"/>
  <c r="Z59" i="84"/>
  <c r="Y59" i="84"/>
  <c r="X59" i="84"/>
  <c r="W59" i="84"/>
  <c r="V59" i="84"/>
  <c r="U59" i="84"/>
  <c r="T59" i="84"/>
  <c r="S59" i="84"/>
  <c r="R59" i="84"/>
  <c r="Q59" i="84"/>
  <c r="P59" i="84"/>
  <c r="O59" i="84"/>
  <c r="N59" i="84"/>
  <c r="M59" i="84"/>
  <c r="L59" i="84"/>
  <c r="K59" i="84"/>
  <c r="J59" i="84"/>
  <c r="I59" i="84"/>
  <c r="AM58" i="84"/>
  <c r="AL58" i="84"/>
  <c r="AK58" i="84"/>
  <c r="AJ58" i="84"/>
  <c r="AI58" i="84"/>
  <c r="AH58" i="84"/>
  <c r="AG58" i="84"/>
  <c r="AF58" i="84"/>
  <c r="AE58" i="84"/>
  <c r="AD58" i="84"/>
  <c r="AC58" i="84"/>
  <c r="AB58" i="84"/>
  <c r="AA58" i="84"/>
  <c r="Z58" i="84"/>
  <c r="Y58" i="84"/>
  <c r="X58" i="84"/>
  <c r="W58" i="84"/>
  <c r="V58" i="84"/>
  <c r="U58" i="84"/>
  <c r="T58" i="84"/>
  <c r="S58" i="84"/>
  <c r="R58" i="84"/>
  <c r="Q58" i="84"/>
  <c r="P58" i="84"/>
  <c r="O58" i="84"/>
  <c r="N58" i="84"/>
  <c r="M58" i="84"/>
  <c r="L58" i="84"/>
  <c r="K58" i="84"/>
  <c r="J58" i="84"/>
  <c r="I58" i="84"/>
  <c r="AM56" i="84"/>
  <c r="AL56" i="84"/>
  <c r="AK56" i="84"/>
  <c r="AJ56" i="84"/>
  <c r="AI56" i="84"/>
  <c r="AH56" i="84"/>
  <c r="AG56" i="84"/>
  <c r="AF56" i="84"/>
  <c r="AE56" i="84"/>
  <c r="AD56" i="84"/>
  <c r="AC56" i="84"/>
  <c r="AB56" i="84"/>
  <c r="AA56" i="84"/>
  <c r="Z56" i="84"/>
  <c r="Y56" i="84"/>
  <c r="X56" i="84"/>
  <c r="W56" i="84"/>
  <c r="V56" i="84"/>
  <c r="U56" i="84"/>
  <c r="T56" i="84"/>
  <c r="S56" i="84"/>
  <c r="R56" i="84"/>
  <c r="Q56" i="84"/>
  <c r="P56" i="84"/>
  <c r="O56" i="84"/>
  <c r="N56" i="84"/>
  <c r="M56" i="84"/>
  <c r="L56" i="84"/>
  <c r="K56" i="84"/>
  <c r="J56" i="84"/>
  <c r="I56" i="84"/>
  <c r="AM55" i="84"/>
  <c r="AL55" i="84"/>
  <c r="AK55" i="84"/>
  <c r="AJ55" i="84"/>
  <c r="AI55" i="84"/>
  <c r="AH55" i="84"/>
  <c r="AG55" i="84"/>
  <c r="AF55" i="84"/>
  <c r="AE55" i="84"/>
  <c r="AD55" i="84"/>
  <c r="AC55" i="84"/>
  <c r="AB55" i="84"/>
  <c r="AA55" i="84"/>
  <c r="Z55" i="84"/>
  <c r="Y55" i="84"/>
  <c r="X55" i="84"/>
  <c r="W55" i="84"/>
  <c r="V55" i="84"/>
  <c r="U55" i="84"/>
  <c r="T55" i="84"/>
  <c r="S55" i="84"/>
  <c r="R55" i="84"/>
  <c r="Q55" i="84"/>
  <c r="P55" i="84"/>
  <c r="O55" i="84"/>
  <c r="N55" i="84"/>
  <c r="M55" i="84"/>
  <c r="L55" i="84"/>
  <c r="K55" i="84"/>
  <c r="J55" i="84"/>
  <c r="I55" i="84"/>
  <c r="AM53" i="84"/>
  <c r="AL53" i="84"/>
  <c r="AK53" i="84"/>
  <c r="AJ53" i="84"/>
  <c r="AI53" i="84"/>
  <c r="AH53" i="84"/>
  <c r="AG53" i="84"/>
  <c r="AF53" i="84"/>
  <c r="AE53" i="84"/>
  <c r="AD53" i="84"/>
  <c r="AC53" i="84"/>
  <c r="AB53" i="84"/>
  <c r="AA53" i="84"/>
  <c r="Z53" i="84"/>
  <c r="Y53" i="84"/>
  <c r="X53" i="84"/>
  <c r="W53" i="84"/>
  <c r="V53" i="84"/>
  <c r="U53" i="84"/>
  <c r="T53" i="84"/>
  <c r="S53" i="84"/>
  <c r="R53" i="84"/>
  <c r="Q53" i="84"/>
  <c r="P53" i="84"/>
  <c r="O53" i="84"/>
  <c r="N53" i="84"/>
  <c r="M53" i="84"/>
  <c r="L53" i="84"/>
  <c r="K53" i="84"/>
  <c r="J53" i="84"/>
  <c r="I53" i="84"/>
  <c r="AM52" i="84"/>
  <c r="AL52" i="84"/>
  <c r="AK52" i="84"/>
  <c r="AJ52" i="84"/>
  <c r="AI52" i="84"/>
  <c r="AH52" i="84"/>
  <c r="AG52" i="84"/>
  <c r="AF52" i="84"/>
  <c r="AE52" i="84"/>
  <c r="AD52" i="84"/>
  <c r="AC52" i="84"/>
  <c r="AB52" i="84"/>
  <c r="AA52" i="84"/>
  <c r="Z52" i="84"/>
  <c r="Y52" i="84"/>
  <c r="X52" i="84"/>
  <c r="W52" i="84"/>
  <c r="V52" i="84"/>
  <c r="U52" i="84"/>
  <c r="T52" i="84"/>
  <c r="S52" i="84"/>
  <c r="R52" i="84"/>
  <c r="Q52" i="84"/>
  <c r="P52" i="84"/>
  <c r="O52" i="84"/>
  <c r="N52" i="84"/>
  <c r="M52" i="84"/>
  <c r="L52" i="84"/>
  <c r="K52" i="84"/>
  <c r="J52" i="84"/>
  <c r="I52" i="84"/>
  <c r="AM50" i="84"/>
  <c r="AL50" i="84"/>
  <c r="AK50" i="84"/>
  <c r="AJ50" i="84"/>
  <c r="AI50" i="84"/>
  <c r="AH50" i="84"/>
  <c r="AG50" i="84"/>
  <c r="AF50" i="84"/>
  <c r="AE50" i="84"/>
  <c r="AD50" i="84"/>
  <c r="AC50" i="84"/>
  <c r="AB50" i="84"/>
  <c r="AA50" i="84"/>
  <c r="Z50" i="84"/>
  <c r="Y50" i="84"/>
  <c r="X50" i="84"/>
  <c r="W50" i="84"/>
  <c r="V50" i="84"/>
  <c r="U50" i="84"/>
  <c r="T50" i="84"/>
  <c r="S50" i="84"/>
  <c r="R50" i="84"/>
  <c r="Q50" i="84"/>
  <c r="P50" i="84"/>
  <c r="O50" i="84"/>
  <c r="N50" i="84"/>
  <c r="M50" i="84"/>
  <c r="L50" i="84"/>
  <c r="K50" i="84"/>
  <c r="J50" i="84"/>
  <c r="I50" i="84"/>
  <c r="AM49" i="84"/>
  <c r="AL49" i="84"/>
  <c r="AK49" i="84"/>
  <c r="AJ49" i="84"/>
  <c r="AI49" i="84"/>
  <c r="AH49" i="84"/>
  <c r="AG49" i="84"/>
  <c r="AF49" i="84"/>
  <c r="AE49" i="84"/>
  <c r="AD49" i="84"/>
  <c r="AC49" i="84"/>
  <c r="AB49" i="84"/>
  <c r="AA49" i="84"/>
  <c r="Z49" i="84"/>
  <c r="Y49" i="84"/>
  <c r="X49" i="84"/>
  <c r="W49" i="84"/>
  <c r="V49" i="84"/>
  <c r="U49" i="84"/>
  <c r="T49" i="84"/>
  <c r="S49" i="84"/>
  <c r="R49" i="84"/>
  <c r="Q49" i="84"/>
  <c r="P49" i="84"/>
  <c r="O49" i="84"/>
  <c r="N49" i="84"/>
  <c r="M49" i="84"/>
  <c r="L49" i="84"/>
  <c r="K49" i="84"/>
  <c r="J49" i="84"/>
  <c r="I49" i="84"/>
  <c r="AM47" i="84"/>
  <c r="AL47" i="84"/>
  <c r="AK47" i="84"/>
  <c r="AJ47" i="84"/>
  <c r="AI47" i="84"/>
  <c r="AH47" i="84"/>
  <c r="AG47" i="84"/>
  <c r="AF47" i="84"/>
  <c r="AE47" i="84"/>
  <c r="AD47" i="84"/>
  <c r="AC47" i="84"/>
  <c r="AB47" i="84"/>
  <c r="AA47" i="84"/>
  <c r="Z47" i="84"/>
  <c r="Y47" i="84"/>
  <c r="X47" i="84"/>
  <c r="W47" i="84"/>
  <c r="V47" i="84"/>
  <c r="U47" i="84"/>
  <c r="T47" i="84"/>
  <c r="S47" i="84"/>
  <c r="R47" i="84"/>
  <c r="Q47" i="84"/>
  <c r="P47" i="84"/>
  <c r="O47" i="84"/>
  <c r="N47" i="84"/>
  <c r="M47" i="84"/>
  <c r="L47" i="84"/>
  <c r="K47" i="84"/>
  <c r="J47" i="84"/>
  <c r="I47" i="84"/>
  <c r="AM46" i="84"/>
  <c r="AL46" i="84"/>
  <c r="AK46" i="84"/>
  <c r="AJ46" i="84"/>
  <c r="AI46" i="84"/>
  <c r="AH46" i="84"/>
  <c r="AG46" i="84"/>
  <c r="AF46" i="84"/>
  <c r="AE46" i="84"/>
  <c r="AD46" i="84"/>
  <c r="AC46" i="84"/>
  <c r="AB46" i="84"/>
  <c r="AA46" i="84"/>
  <c r="Z46" i="84"/>
  <c r="Y46" i="84"/>
  <c r="X46" i="84"/>
  <c r="W46" i="84"/>
  <c r="V46" i="84"/>
  <c r="U46" i="84"/>
  <c r="T46" i="84"/>
  <c r="S46" i="84"/>
  <c r="R46" i="84"/>
  <c r="Q46" i="84"/>
  <c r="P46" i="84"/>
  <c r="O46" i="84"/>
  <c r="N46" i="84"/>
  <c r="M46" i="84"/>
  <c r="L46" i="84"/>
  <c r="K46" i="84"/>
  <c r="J46" i="84"/>
  <c r="I46" i="84"/>
  <c r="AM44" i="84"/>
  <c r="AL44" i="84"/>
  <c r="AK44" i="84"/>
  <c r="AJ44" i="84"/>
  <c r="AI44" i="84"/>
  <c r="AH44" i="84"/>
  <c r="AG44" i="84"/>
  <c r="AF44" i="84"/>
  <c r="AE44" i="84"/>
  <c r="AD44" i="84"/>
  <c r="AC44" i="84"/>
  <c r="AB44" i="84"/>
  <c r="AA44" i="84"/>
  <c r="Z44" i="84"/>
  <c r="Y44" i="84"/>
  <c r="X44" i="84"/>
  <c r="W44" i="84"/>
  <c r="V44" i="84"/>
  <c r="U44" i="84"/>
  <c r="T44" i="84"/>
  <c r="S44" i="84"/>
  <c r="R44" i="84"/>
  <c r="Q44" i="84"/>
  <c r="P44" i="84"/>
  <c r="O44" i="84"/>
  <c r="N44" i="84"/>
  <c r="M44" i="84"/>
  <c r="L44" i="84"/>
  <c r="K44" i="84"/>
  <c r="J44" i="84"/>
  <c r="I44" i="84"/>
  <c r="AM43" i="84"/>
  <c r="AL43" i="84"/>
  <c r="AK43" i="84"/>
  <c r="AJ43" i="84"/>
  <c r="AI43" i="84"/>
  <c r="AH43" i="84"/>
  <c r="AG43" i="84"/>
  <c r="AF43" i="84"/>
  <c r="AE43" i="84"/>
  <c r="AD43" i="84"/>
  <c r="AC43" i="84"/>
  <c r="AB43" i="84"/>
  <c r="AA43" i="84"/>
  <c r="Z43" i="84"/>
  <c r="Y43" i="84"/>
  <c r="X43" i="84"/>
  <c r="W43" i="84"/>
  <c r="V43" i="84"/>
  <c r="U43" i="84"/>
  <c r="T43" i="84"/>
  <c r="S43" i="84"/>
  <c r="R43" i="84"/>
  <c r="Q43" i="84"/>
  <c r="P43" i="84"/>
  <c r="O43" i="84"/>
  <c r="N43" i="84"/>
  <c r="M43" i="84"/>
  <c r="L43" i="84"/>
  <c r="K43" i="84"/>
  <c r="J43" i="84"/>
  <c r="I43" i="84"/>
  <c r="AM41" i="84"/>
  <c r="AL41" i="84"/>
  <c r="AK41" i="84"/>
  <c r="AJ41" i="84"/>
  <c r="AI41" i="84"/>
  <c r="AH41" i="84"/>
  <c r="AG41" i="84"/>
  <c r="AF41" i="84"/>
  <c r="AE41" i="84"/>
  <c r="AD41" i="84"/>
  <c r="AC41" i="84"/>
  <c r="AB41" i="84"/>
  <c r="AA41" i="84"/>
  <c r="Z41" i="84"/>
  <c r="Y41" i="84"/>
  <c r="X41" i="84"/>
  <c r="W41" i="84"/>
  <c r="V41" i="84"/>
  <c r="U41" i="84"/>
  <c r="T41" i="84"/>
  <c r="S41" i="84"/>
  <c r="R41" i="84"/>
  <c r="Q41" i="84"/>
  <c r="P41" i="84"/>
  <c r="O41" i="84"/>
  <c r="N41" i="84"/>
  <c r="M41" i="84"/>
  <c r="L41" i="84"/>
  <c r="K41" i="84"/>
  <c r="J41" i="84"/>
  <c r="I41" i="84"/>
  <c r="AM40" i="84"/>
  <c r="AL40" i="84"/>
  <c r="AK40" i="84"/>
  <c r="AJ40" i="84"/>
  <c r="AI40" i="84"/>
  <c r="AH40" i="84"/>
  <c r="AG40" i="84"/>
  <c r="AF40" i="84"/>
  <c r="AE40" i="84"/>
  <c r="AD40" i="84"/>
  <c r="AC40" i="84"/>
  <c r="AB40" i="84"/>
  <c r="AA40" i="84"/>
  <c r="Z40" i="84"/>
  <c r="Y40" i="84"/>
  <c r="X40" i="84"/>
  <c r="W40" i="84"/>
  <c r="V40" i="84"/>
  <c r="U40" i="84"/>
  <c r="T40" i="84"/>
  <c r="S40" i="84"/>
  <c r="R40" i="84"/>
  <c r="Q40" i="84"/>
  <c r="P40" i="84"/>
  <c r="O40" i="84"/>
  <c r="N40" i="84"/>
  <c r="M40" i="84"/>
  <c r="L40" i="84"/>
  <c r="K40" i="84"/>
  <c r="J40" i="84"/>
  <c r="I40" i="84"/>
  <c r="AM38" i="84"/>
  <c r="AL38" i="84"/>
  <c r="AK38" i="84"/>
  <c r="AJ38" i="84"/>
  <c r="AI38" i="84"/>
  <c r="AH38" i="84"/>
  <c r="AG38" i="84"/>
  <c r="AF38" i="84"/>
  <c r="AE38" i="84"/>
  <c r="AD38" i="84"/>
  <c r="AC38" i="84"/>
  <c r="AB38" i="84"/>
  <c r="AA38" i="84"/>
  <c r="Z38" i="84"/>
  <c r="Y38" i="84"/>
  <c r="X38" i="84"/>
  <c r="W38" i="84"/>
  <c r="V38" i="84"/>
  <c r="U38" i="84"/>
  <c r="T38" i="84"/>
  <c r="S38" i="84"/>
  <c r="R38" i="84"/>
  <c r="Q38" i="84"/>
  <c r="P38" i="84"/>
  <c r="O38" i="84"/>
  <c r="N38" i="84"/>
  <c r="M38" i="84"/>
  <c r="L38" i="84"/>
  <c r="K38" i="84"/>
  <c r="J38" i="84"/>
  <c r="I38" i="84"/>
  <c r="AM37" i="84"/>
  <c r="AL37" i="84"/>
  <c r="AK37" i="84"/>
  <c r="AJ37" i="84"/>
  <c r="AI37" i="84"/>
  <c r="AH37" i="84"/>
  <c r="AG37" i="84"/>
  <c r="AF37" i="84"/>
  <c r="AE37" i="84"/>
  <c r="AD37" i="84"/>
  <c r="AC37" i="84"/>
  <c r="AB37" i="84"/>
  <c r="AA37" i="84"/>
  <c r="Z37" i="84"/>
  <c r="Y37" i="84"/>
  <c r="X37" i="84"/>
  <c r="W37" i="84"/>
  <c r="V37" i="84"/>
  <c r="U37" i="84"/>
  <c r="T37" i="84"/>
  <c r="S37" i="84"/>
  <c r="R37" i="84"/>
  <c r="Q37" i="84"/>
  <c r="P37" i="84"/>
  <c r="O37" i="84"/>
  <c r="N37" i="84"/>
  <c r="M37" i="84"/>
  <c r="L37" i="84"/>
  <c r="K37" i="84"/>
  <c r="J37" i="84"/>
  <c r="I37" i="84"/>
  <c r="AM35" i="84"/>
  <c r="AL35" i="84"/>
  <c r="AK35" i="84"/>
  <c r="AJ35" i="84"/>
  <c r="AI35" i="84"/>
  <c r="AH35" i="84"/>
  <c r="AG35" i="84"/>
  <c r="AF35" i="84"/>
  <c r="AE35" i="84"/>
  <c r="AD35" i="84"/>
  <c r="AC35" i="84"/>
  <c r="AB35" i="84"/>
  <c r="AA35" i="84"/>
  <c r="Z35" i="84"/>
  <c r="Y35" i="84"/>
  <c r="X35" i="84"/>
  <c r="W35" i="84"/>
  <c r="V35" i="84"/>
  <c r="U35" i="84"/>
  <c r="T35" i="84"/>
  <c r="S35" i="84"/>
  <c r="R35" i="84"/>
  <c r="Q35" i="84"/>
  <c r="P35" i="84"/>
  <c r="O35" i="84"/>
  <c r="N35" i="84"/>
  <c r="M35" i="84"/>
  <c r="L35" i="84"/>
  <c r="K35" i="84"/>
  <c r="J35" i="84"/>
  <c r="I35" i="84"/>
  <c r="AM34" i="84"/>
  <c r="AL34" i="84"/>
  <c r="AK34" i="84"/>
  <c r="AJ34" i="84"/>
  <c r="AI34" i="84"/>
  <c r="AH34" i="84"/>
  <c r="AG34" i="84"/>
  <c r="AF34" i="84"/>
  <c r="AE34" i="84"/>
  <c r="AD34" i="84"/>
  <c r="AC34" i="84"/>
  <c r="AB34" i="84"/>
  <c r="AA34" i="84"/>
  <c r="Z34" i="84"/>
  <c r="Y34" i="84"/>
  <c r="X34" i="84"/>
  <c r="W34" i="84"/>
  <c r="V34" i="84"/>
  <c r="U34" i="84"/>
  <c r="T34" i="84"/>
  <c r="S34" i="84"/>
  <c r="R34" i="84"/>
  <c r="Q34" i="84"/>
  <c r="P34" i="84"/>
  <c r="O34" i="84"/>
  <c r="N34" i="84"/>
  <c r="M34" i="84"/>
  <c r="L34" i="84"/>
  <c r="K34" i="84"/>
  <c r="J34" i="84"/>
  <c r="I34" i="84"/>
  <c r="AM32" i="84"/>
  <c r="AL32" i="84"/>
  <c r="AK32" i="84"/>
  <c r="AJ32" i="84"/>
  <c r="AI32" i="84"/>
  <c r="AH32" i="84"/>
  <c r="AG32" i="84"/>
  <c r="AF32" i="84"/>
  <c r="AE32" i="84"/>
  <c r="AD32" i="84"/>
  <c r="AC32" i="84"/>
  <c r="AB32" i="84"/>
  <c r="AA32" i="84"/>
  <c r="Z32" i="84"/>
  <c r="Y32" i="84"/>
  <c r="X32" i="84"/>
  <c r="W32" i="84"/>
  <c r="V32" i="84"/>
  <c r="U32" i="84"/>
  <c r="T32" i="84"/>
  <c r="S32" i="84"/>
  <c r="R32" i="84"/>
  <c r="Q32" i="84"/>
  <c r="P32" i="84"/>
  <c r="O32" i="84"/>
  <c r="N32" i="84"/>
  <c r="M32" i="84"/>
  <c r="L32" i="84"/>
  <c r="K32" i="84"/>
  <c r="J32" i="84"/>
  <c r="I32" i="84"/>
  <c r="AM31" i="84"/>
  <c r="AL31" i="84"/>
  <c r="AK31" i="84"/>
  <c r="AJ31" i="84"/>
  <c r="AI31" i="84"/>
  <c r="AH31" i="84"/>
  <c r="AG31" i="84"/>
  <c r="AF31" i="84"/>
  <c r="AE31" i="84"/>
  <c r="AD31" i="84"/>
  <c r="AC31" i="84"/>
  <c r="AB31" i="84"/>
  <c r="AA31" i="84"/>
  <c r="Z31" i="84"/>
  <c r="Y31" i="84"/>
  <c r="X31" i="84"/>
  <c r="W31" i="84"/>
  <c r="V31" i="84"/>
  <c r="U31" i="84"/>
  <c r="T31" i="84"/>
  <c r="S31" i="84"/>
  <c r="R31" i="84"/>
  <c r="Q31" i="84"/>
  <c r="P31" i="84"/>
  <c r="O31" i="84"/>
  <c r="N31" i="84"/>
  <c r="M31" i="84"/>
  <c r="L31" i="84"/>
  <c r="K31" i="84"/>
  <c r="J31" i="84"/>
  <c r="I31" i="84"/>
  <c r="AM29" i="84"/>
  <c r="AL29" i="84"/>
  <c r="AK29" i="84"/>
  <c r="AJ29" i="84"/>
  <c r="AI29" i="84"/>
  <c r="AH29" i="84"/>
  <c r="AG29" i="84"/>
  <c r="AF29" i="84"/>
  <c r="AE29" i="84"/>
  <c r="AD29" i="84"/>
  <c r="AC29" i="84"/>
  <c r="AB29" i="84"/>
  <c r="AA29" i="84"/>
  <c r="Z29" i="84"/>
  <c r="Y29" i="84"/>
  <c r="X29" i="84"/>
  <c r="W29" i="84"/>
  <c r="V29" i="84"/>
  <c r="U29" i="84"/>
  <c r="T29" i="84"/>
  <c r="S29" i="84"/>
  <c r="R29" i="84"/>
  <c r="Q29" i="84"/>
  <c r="P29" i="84"/>
  <c r="O29" i="84"/>
  <c r="N29" i="84"/>
  <c r="M29" i="84"/>
  <c r="L29" i="84"/>
  <c r="K29" i="84"/>
  <c r="J29" i="84"/>
  <c r="I29" i="84"/>
  <c r="AM28" i="84"/>
  <c r="AL28" i="84"/>
  <c r="AK28" i="84"/>
  <c r="AJ28" i="84"/>
  <c r="AI28" i="84"/>
  <c r="AH28" i="84"/>
  <c r="AG28" i="84"/>
  <c r="AF28" i="84"/>
  <c r="AE28" i="84"/>
  <c r="AD28" i="84"/>
  <c r="AC28" i="84"/>
  <c r="AB28" i="84"/>
  <c r="AA28" i="84"/>
  <c r="Z28" i="84"/>
  <c r="Y28" i="84"/>
  <c r="X28" i="84"/>
  <c r="W28" i="84"/>
  <c r="V28" i="84"/>
  <c r="U28" i="84"/>
  <c r="T28" i="84"/>
  <c r="S28" i="84"/>
  <c r="R28" i="84"/>
  <c r="Q28" i="84"/>
  <c r="P28" i="84"/>
  <c r="O28" i="84"/>
  <c r="N28" i="84"/>
  <c r="M28" i="84"/>
  <c r="L28" i="84"/>
  <c r="K28" i="84"/>
  <c r="J28" i="84"/>
  <c r="I28" i="84"/>
  <c r="AM26" i="84"/>
  <c r="AL26" i="84"/>
  <c r="AK26" i="84"/>
  <c r="AJ26" i="84"/>
  <c r="AI26" i="84"/>
  <c r="AH26" i="84"/>
  <c r="AG26" i="84"/>
  <c r="AF26" i="84"/>
  <c r="AE26" i="84"/>
  <c r="AD26" i="84"/>
  <c r="AC26" i="84"/>
  <c r="AB26" i="84"/>
  <c r="AA26" i="84"/>
  <c r="Z26" i="84"/>
  <c r="Y26" i="84"/>
  <c r="X26" i="84"/>
  <c r="W26" i="84"/>
  <c r="V26" i="84"/>
  <c r="U26" i="84"/>
  <c r="T26" i="84"/>
  <c r="S26" i="84"/>
  <c r="R26" i="84"/>
  <c r="Q26" i="84"/>
  <c r="P26" i="84"/>
  <c r="O26" i="84"/>
  <c r="N26" i="84"/>
  <c r="M26" i="84"/>
  <c r="L26" i="84"/>
  <c r="K26" i="84"/>
  <c r="J26" i="84"/>
  <c r="I26" i="84"/>
  <c r="AM25" i="84"/>
  <c r="AL25" i="84"/>
  <c r="AK25" i="84"/>
  <c r="AJ25" i="84"/>
  <c r="AI25" i="84"/>
  <c r="AH25" i="84"/>
  <c r="AG25" i="84"/>
  <c r="AF25" i="84"/>
  <c r="AE25" i="84"/>
  <c r="AD25" i="84"/>
  <c r="AC25" i="84"/>
  <c r="AB25" i="84"/>
  <c r="AA25" i="84"/>
  <c r="Z25" i="84"/>
  <c r="Y25" i="84"/>
  <c r="X25" i="84"/>
  <c r="W25" i="84"/>
  <c r="V25" i="84"/>
  <c r="U25" i="84"/>
  <c r="T25" i="84"/>
  <c r="S25" i="84"/>
  <c r="R25" i="84"/>
  <c r="Q25" i="84"/>
  <c r="P25" i="84"/>
  <c r="O25" i="84"/>
  <c r="N25" i="84"/>
  <c r="M25" i="84"/>
  <c r="L25" i="84"/>
  <c r="K25" i="84"/>
  <c r="J25" i="84"/>
  <c r="I25" i="84"/>
  <c r="AN16" i="84"/>
  <c r="V16" i="84"/>
  <c r="J16" i="84"/>
  <c r="AS15" i="84"/>
  <c r="AP15" i="84"/>
  <c r="AN15" i="84"/>
  <c r="Y15" i="84"/>
  <c r="M15" i="84"/>
  <c r="J15" i="84"/>
  <c r="AS14" i="84"/>
  <c r="AR14" i="84"/>
  <c r="AP14" i="84"/>
  <c r="AN14" i="84"/>
  <c r="AK14" i="84"/>
  <c r="Y14" i="84"/>
  <c r="V14" i="84"/>
  <c r="J14" i="84"/>
  <c r="AR12" i="84"/>
  <c r="AR16" i="84" s="1"/>
  <c r="AP12" i="84"/>
  <c r="AQ14" i="84" s="1"/>
  <c r="AN12" i="84"/>
  <c r="AO14" i="84" s="1"/>
  <c r="AH12" i="84"/>
  <c r="AK15" i="84" s="1"/>
  <c r="AB12" i="84"/>
  <c r="AB14" i="84" s="1"/>
  <c r="V12" i="84"/>
  <c r="V15" i="84" s="1"/>
  <c r="P12" i="84"/>
  <c r="P16" i="84" s="1"/>
  <c r="J12" i="84"/>
  <c r="M14" i="84" s="1"/>
  <c r="G12" i="84"/>
  <c r="G14" i="84" s="1"/>
  <c r="E12" i="84"/>
  <c r="F15" i="84" s="1"/>
  <c r="AR11" i="84"/>
  <c r="AP11" i="84"/>
  <c r="AN11" i="84"/>
  <c r="AH11" i="84"/>
  <c r="AB11" i="84"/>
  <c r="V11" i="84"/>
  <c r="P11" i="84"/>
  <c r="J11" i="84"/>
  <c r="G11" i="84"/>
  <c r="E11" i="84"/>
  <c r="AN4" i="84"/>
  <c r="AJ23" i="84"/>
  <c r="AR12" i="81"/>
  <c r="AP12" i="81"/>
  <c r="AN12" i="81"/>
  <c r="AH12" i="81"/>
  <c r="AB12" i="81"/>
  <c r="V12" i="81"/>
  <c r="P12" i="81"/>
  <c r="J12" i="81"/>
  <c r="G12" i="81"/>
  <c r="E12" i="81"/>
  <c r="AN147" i="84" l="1"/>
  <c r="AV148" i="84" s="1"/>
  <c r="AN252" i="85"/>
  <c r="AV253" i="85" s="1"/>
  <c r="AR252" i="85" s="1"/>
  <c r="AN93" i="85"/>
  <c r="AV94" i="85" s="1"/>
  <c r="AN75" i="85"/>
  <c r="AV76" i="85" s="1"/>
  <c r="AN111" i="85"/>
  <c r="AV112" i="85" s="1"/>
  <c r="AN147" i="85"/>
  <c r="AV148" i="85" s="1"/>
  <c r="AN66" i="85"/>
  <c r="AV67" i="85" s="1"/>
  <c r="AR66" i="85" s="1"/>
  <c r="AN255" i="84"/>
  <c r="AV256" i="84" s="1"/>
  <c r="AR255" i="84" s="1"/>
  <c r="AN219" i="84"/>
  <c r="AV220" i="84" s="1"/>
  <c r="AR219" i="84" s="1"/>
  <c r="AN183" i="84"/>
  <c r="AV184" i="84" s="1"/>
  <c r="AR183" i="84" s="1"/>
  <c r="AN210" i="84"/>
  <c r="AV211" i="84" s="1"/>
  <c r="AR210" i="84" s="1"/>
  <c r="AN75" i="84"/>
  <c r="AV76" i="84" s="1"/>
  <c r="AR75" i="84" s="1"/>
  <c r="AN111" i="84"/>
  <c r="AV112" i="84" s="1"/>
  <c r="AR111" i="84" s="1"/>
  <c r="AN144" i="84"/>
  <c r="AV145" i="84" s="1"/>
  <c r="AR144" i="84" s="1"/>
  <c r="AN162" i="84"/>
  <c r="AN93" i="84"/>
  <c r="AV94" i="84" s="1"/>
  <c r="AN291" i="84"/>
  <c r="AV292" i="84" s="1"/>
  <c r="AN39" i="84"/>
  <c r="AV40" i="84" s="1"/>
  <c r="AN42" i="84"/>
  <c r="AV43" i="84" s="1"/>
  <c r="AR42" i="84" s="1"/>
  <c r="AN60" i="84"/>
  <c r="AV61" i="84" s="1"/>
  <c r="AR60" i="84" s="1"/>
  <c r="AN105" i="85"/>
  <c r="AV106" i="85" s="1"/>
  <c r="AR105" i="85" s="1"/>
  <c r="AN27" i="84"/>
  <c r="AV28" i="84" s="1"/>
  <c r="AR27" i="84" s="1"/>
  <c r="AN96" i="84"/>
  <c r="AV97" i="84" s="1"/>
  <c r="AR96" i="84" s="1"/>
  <c r="AN129" i="84"/>
  <c r="AV130" i="84" s="1"/>
  <c r="AR129" i="84" s="1"/>
  <c r="AN180" i="84"/>
  <c r="AV181" i="84" s="1"/>
  <c r="AR180" i="84" s="1"/>
  <c r="AN195" i="84"/>
  <c r="AV196" i="84" s="1"/>
  <c r="AR195" i="84" s="1"/>
  <c r="AN246" i="84"/>
  <c r="AV247" i="84" s="1"/>
  <c r="AN24" i="84"/>
  <c r="AV25" i="84" s="1"/>
  <c r="AN63" i="84"/>
  <c r="AV64" i="84" s="1"/>
  <c r="AN33" i="84"/>
  <c r="AV34" i="84" s="1"/>
  <c r="AR33" i="84" s="1"/>
  <c r="AN45" i="84"/>
  <c r="AV46" i="84" s="1"/>
  <c r="AR45" i="84" s="1"/>
  <c r="AN48" i="84"/>
  <c r="AV49" i="84" s="1"/>
  <c r="AR48" i="84" s="1"/>
  <c r="AN117" i="84"/>
  <c r="AV118" i="84" s="1"/>
  <c r="AR117" i="84" s="1"/>
  <c r="AN135" i="84"/>
  <c r="AV136" i="84" s="1"/>
  <c r="AR135" i="84" s="1"/>
  <c r="AN186" i="84"/>
  <c r="AV187" i="84" s="1"/>
  <c r="AR186" i="84" s="1"/>
  <c r="AN204" i="84"/>
  <c r="AV205" i="84" s="1"/>
  <c r="AR204" i="84" s="1"/>
  <c r="AN237" i="84"/>
  <c r="AV238" i="84" s="1"/>
  <c r="AR237" i="84" s="1"/>
  <c r="AN288" i="84"/>
  <c r="AV289" i="84" s="1"/>
  <c r="AR288" i="84" s="1"/>
  <c r="AN303" i="84"/>
  <c r="AV304" i="84" s="1"/>
  <c r="AN306" i="84"/>
  <c r="AN276" i="85"/>
  <c r="AV277" i="85" s="1"/>
  <c r="AR276" i="85" s="1"/>
  <c r="AN78" i="85"/>
  <c r="AV79" i="85" s="1"/>
  <c r="AR78" i="85" s="1"/>
  <c r="AN273" i="85"/>
  <c r="AV274" i="85" s="1"/>
  <c r="AR273" i="85" s="1"/>
  <c r="AN69" i="84"/>
  <c r="AV70" i="84" s="1"/>
  <c r="AR69" i="84" s="1"/>
  <c r="AN84" i="84"/>
  <c r="AV85" i="84" s="1"/>
  <c r="AR84" i="84" s="1"/>
  <c r="AN153" i="84"/>
  <c r="AV154" i="84" s="1"/>
  <c r="AR153" i="84" s="1"/>
  <c r="AN171" i="84"/>
  <c r="AV172" i="84" s="1"/>
  <c r="AR171" i="84" s="1"/>
  <c r="AN222" i="84"/>
  <c r="AV223" i="84" s="1"/>
  <c r="AR222" i="84" s="1"/>
  <c r="AN240" i="84"/>
  <c r="AV241" i="84" s="1"/>
  <c r="AR240" i="84" s="1"/>
  <c r="AN273" i="84"/>
  <c r="AV274" i="84" s="1"/>
  <c r="AR273" i="84" s="1"/>
  <c r="AN153" i="85"/>
  <c r="AV154" i="85" s="1"/>
  <c r="AN171" i="85"/>
  <c r="AV172" i="85" s="1"/>
  <c r="AR171" i="85" s="1"/>
  <c r="AN213" i="85"/>
  <c r="AN231" i="84"/>
  <c r="AV232" i="84" s="1"/>
  <c r="AR231" i="84" s="1"/>
  <c r="AN45" i="85"/>
  <c r="AV46" i="85" s="1"/>
  <c r="AR45" i="85" s="1"/>
  <c r="AN51" i="84"/>
  <c r="AV52" i="84" s="1"/>
  <c r="AR51" i="84" s="1"/>
  <c r="AN105" i="84"/>
  <c r="AV106" i="84" s="1"/>
  <c r="AR105" i="84" s="1"/>
  <c r="AN120" i="84"/>
  <c r="AV121" i="84" s="1"/>
  <c r="AR120" i="84" s="1"/>
  <c r="AN189" i="84"/>
  <c r="AV190" i="84" s="1"/>
  <c r="AR189" i="84" s="1"/>
  <c r="AN207" i="84"/>
  <c r="AV208" i="84" s="1"/>
  <c r="AR207" i="84" s="1"/>
  <c r="AN258" i="84"/>
  <c r="AV259" i="84" s="1"/>
  <c r="AR258" i="84" s="1"/>
  <c r="AN276" i="84"/>
  <c r="AV277" i="84" s="1"/>
  <c r="AR276" i="84" s="1"/>
  <c r="AN309" i="84"/>
  <c r="AV310" i="84" s="1"/>
  <c r="AN126" i="85"/>
  <c r="AN177" i="85"/>
  <c r="AN207" i="85"/>
  <c r="AV208" i="85" s="1"/>
  <c r="AR207" i="85" s="1"/>
  <c r="AN297" i="85"/>
  <c r="AV298" i="85" s="1"/>
  <c r="AR297" i="85" s="1"/>
  <c r="AN78" i="84"/>
  <c r="AV79" i="84" s="1"/>
  <c r="AR78" i="84" s="1"/>
  <c r="AN198" i="84"/>
  <c r="AV199" i="84" s="1"/>
  <c r="AR198" i="84" s="1"/>
  <c r="AN24" i="85"/>
  <c r="AV25" i="85" s="1"/>
  <c r="AR24" i="85" s="1"/>
  <c r="AN132" i="84"/>
  <c r="AV133" i="84" s="1"/>
  <c r="AR132" i="84" s="1"/>
  <c r="AN165" i="84"/>
  <c r="AV166" i="84" s="1"/>
  <c r="AR165" i="84" s="1"/>
  <c r="AN234" i="84"/>
  <c r="AV235" i="84" s="1"/>
  <c r="AR234" i="84" s="1"/>
  <c r="AN30" i="84"/>
  <c r="AV31" i="84" s="1"/>
  <c r="AR30" i="84" s="1"/>
  <c r="AN36" i="84"/>
  <c r="AV37" i="84" s="1"/>
  <c r="AN87" i="84"/>
  <c r="AV88" i="84" s="1"/>
  <c r="AN141" i="84"/>
  <c r="AV142" i="84" s="1"/>
  <c r="AR141" i="84" s="1"/>
  <c r="AN156" i="84"/>
  <c r="AV157" i="84" s="1"/>
  <c r="AN225" i="84"/>
  <c r="AV226" i="84" s="1"/>
  <c r="AR225" i="84" s="1"/>
  <c r="AN243" i="84"/>
  <c r="AV244" i="84" s="1"/>
  <c r="AR243" i="84" s="1"/>
  <c r="AN294" i="84"/>
  <c r="AV295" i="84" s="1"/>
  <c r="AR294" i="84" s="1"/>
  <c r="AN312" i="84"/>
  <c r="AV313" i="84" s="1"/>
  <c r="AR312" i="84" s="1"/>
  <c r="AN33" i="85"/>
  <c r="AV34" i="85" s="1"/>
  <c r="AR33" i="85" s="1"/>
  <c r="AN36" i="85"/>
  <c r="AV37" i="85" s="1"/>
  <c r="AR36" i="85" s="1"/>
  <c r="AN66" i="84"/>
  <c r="AV67" i="84" s="1"/>
  <c r="AR66" i="84" s="1"/>
  <c r="AN123" i="84"/>
  <c r="AV124" i="84" s="1"/>
  <c r="AR123" i="84" s="1"/>
  <c r="AN177" i="84"/>
  <c r="AV178" i="84" s="1"/>
  <c r="AR177" i="84" s="1"/>
  <c r="AN192" i="84"/>
  <c r="AV193" i="84" s="1"/>
  <c r="AN279" i="84"/>
  <c r="AV280" i="84" s="1"/>
  <c r="AN54" i="85"/>
  <c r="AV55" i="85" s="1"/>
  <c r="AR54" i="85" s="1"/>
  <c r="AN69" i="85"/>
  <c r="AV70" i="85" s="1"/>
  <c r="AR69" i="85" s="1"/>
  <c r="AN183" i="85"/>
  <c r="AV184" i="85" s="1"/>
  <c r="AN234" i="85"/>
  <c r="AV235" i="85" s="1"/>
  <c r="AR234" i="85" s="1"/>
  <c r="AN270" i="85"/>
  <c r="AV271" i="85" s="1"/>
  <c r="AR270" i="85" s="1"/>
  <c r="AN81" i="84"/>
  <c r="AV82" i="84" s="1"/>
  <c r="AR81" i="84" s="1"/>
  <c r="AN99" i="84"/>
  <c r="AV100" i="84" s="1"/>
  <c r="AR99" i="84" s="1"/>
  <c r="AN150" i="84"/>
  <c r="AV151" i="84" s="1"/>
  <c r="AR150" i="84" s="1"/>
  <c r="AN168" i="84"/>
  <c r="AV169" i="84" s="1"/>
  <c r="AR168" i="84" s="1"/>
  <c r="AN201" i="84"/>
  <c r="AV202" i="84" s="1"/>
  <c r="AN252" i="84"/>
  <c r="AV253" i="84" s="1"/>
  <c r="AN267" i="84"/>
  <c r="AV268" i="84" s="1"/>
  <c r="AN270" i="84"/>
  <c r="AV271" i="84" s="1"/>
  <c r="AR270" i="84" s="1"/>
  <c r="AN318" i="84"/>
  <c r="AV319" i="84" s="1"/>
  <c r="AR318" i="84" s="1"/>
  <c r="AN54" i="84"/>
  <c r="AV55" i="84" s="1"/>
  <c r="AR54" i="84" s="1"/>
  <c r="AN102" i="84"/>
  <c r="AV103" i="84" s="1"/>
  <c r="AR102" i="84" s="1"/>
  <c r="AN159" i="84"/>
  <c r="AV160" i="84" s="1"/>
  <c r="AR159" i="84" s="1"/>
  <c r="AN213" i="84"/>
  <c r="AV214" i="84" s="1"/>
  <c r="AR213" i="84" s="1"/>
  <c r="AN228" i="84"/>
  <c r="AV229" i="84" s="1"/>
  <c r="AR228" i="84" s="1"/>
  <c r="AN261" i="84"/>
  <c r="AV262" i="84" s="1"/>
  <c r="AR261" i="84" s="1"/>
  <c r="AN297" i="84"/>
  <c r="AV298" i="84" s="1"/>
  <c r="AR297" i="84" s="1"/>
  <c r="AN315" i="84"/>
  <c r="AV316" i="84" s="1"/>
  <c r="AN30" i="85"/>
  <c r="AV31" i="85" s="1"/>
  <c r="AN39" i="85"/>
  <c r="AV40" i="85" s="1"/>
  <c r="AN102" i="85"/>
  <c r="AV103" i="85" s="1"/>
  <c r="AR102" i="85" s="1"/>
  <c r="AN123" i="85"/>
  <c r="AV124" i="85" s="1"/>
  <c r="AN219" i="85"/>
  <c r="AV220" i="85" s="1"/>
  <c r="AR219" i="85" s="1"/>
  <c r="AN249" i="85"/>
  <c r="AV250" i="85" s="1"/>
  <c r="AR249" i="85" s="1"/>
  <c r="AN285" i="85"/>
  <c r="AV286" i="85" s="1"/>
  <c r="AR285" i="85" s="1"/>
  <c r="AN291" i="85"/>
  <c r="AV292" i="85" s="1"/>
  <c r="AR291" i="85" s="1"/>
  <c r="AN72" i="84"/>
  <c r="AV73" i="84" s="1"/>
  <c r="AR72" i="84" s="1"/>
  <c r="AN90" i="84"/>
  <c r="AV91" i="84" s="1"/>
  <c r="AR90" i="84" s="1"/>
  <c r="AN138" i="84"/>
  <c r="AV139" i="84" s="1"/>
  <c r="AR138" i="84" s="1"/>
  <c r="AN249" i="84"/>
  <c r="AV250" i="84" s="1"/>
  <c r="AR249" i="84" s="1"/>
  <c r="AN264" i="84"/>
  <c r="AV265" i="84" s="1"/>
  <c r="AN90" i="85"/>
  <c r="AV91" i="85" s="1"/>
  <c r="AR90" i="85" s="1"/>
  <c r="AN138" i="85"/>
  <c r="AV139" i="85" s="1"/>
  <c r="AR138" i="85" s="1"/>
  <c r="AN141" i="85"/>
  <c r="AV142" i="85" s="1"/>
  <c r="AR141" i="85" s="1"/>
  <c r="AN144" i="85"/>
  <c r="AV145" i="85" s="1"/>
  <c r="AR144" i="85" s="1"/>
  <c r="AN114" i="84"/>
  <c r="AV115" i="84" s="1"/>
  <c r="AR114" i="84" s="1"/>
  <c r="AN216" i="84"/>
  <c r="AV217" i="84" s="1"/>
  <c r="AR216" i="84" s="1"/>
  <c r="AN282" i="84"/>
  <c r="AV283" i="84" s="1"/>
  <c r="AR282" i="84" s="1"/>
  <c r="AN288" i="85"/>
  <c r="AV289" i="85" s="1"/>
  <c r="AR288" i="85" s="1"/>
  <c r="AN57" i="84"/>
  <c r="AV58" i="84" s="1"/>
  <c r="AR57" i="84" s="1"/>
  <c r="AN108" i="84"/>
  <c r="AV109" i="84" s="1"/>
  <c r="AR108" i="84" s="1"/>
  <c r="AN126" i="84"/>
  <c r="AN174" i="84"/>
  <c r="AV175" i="84" s="1"/>
  <c r="AN285" i="84"/>
  <c r="AV286" i="84" s="1"/>
  <c r="AR285" i="84" s="1"/>
  <c r="AN300" i="84"/>
  <c r="AV301" i="84" s="1"/>
  <c r="AN231" i="85"/>
  <c r="AV232" i="85" s="1"/>
  <c r="AR231" i="85" s="1"/>
  <c r="AN255" i="85"/>
  <c r="AV256" i="85" s="1"/>
  <c r="AR255" i="85" s="1"/>
  <c r="AH14" i="85"/>
  <c r="G15" i="85"/>
  <c r="H15" i="85"/>
  <c r="AB15" i="85"/>
  <c r="AE15" i="85"/>
  <c r="G16" i="85"/>
  <c r="H14" i="85"/>
  <c r="V16" i="85"/>
  <c r="V14" i="85"/>
  <c r="AB16" i="85"/>
  <c r="Y14" i="85"/>
  <c r="AN16" i="85"/>
  <c r="AB14" i="85"/>
  <c r="AH22" i="85"/>
  <c r="J22" i="85"/>
  <c r="M22" i="85"/>
  <c r="T22" i="85"/>
  <c r="O23" i="85"/>
  <c r="R23" i="85"/>
  <c r="AR11" i="70"/>
  <c r="AQ11" i="70"/>
  <c r="E4" i="87" s="1"/>
  <c r="AL11" i="70"/>
  <c r="AK12" i="70"/>
  <c r="AJ14" i="70"/>
  <c r="AJ12" i="70"/>
  <c r="AJ11" i="70"/>
  <c r="AI11" i="70"/>
  <c r="AL13" i="70"/>
  <c r="AL15" i="70"/>
  <c r="AI13" i="70"/>
  <c r="AK15" i="70"/>
  <c r="AI15" i="70"/>
  <c r="AU11" i="70" s="1"/>
  <c r="AJ13" i="70"/>
  <c r="AK14" i="70"/>
  <c r="AJ16" i="70"/>
  <c r="AL16" i="70"/>
  <c r="AI16" i="70"/>
  <c r="AK16" i="70"/>
  <c r="AV214" i="85"/>
  <c r="AR213" i="85" s="1"/>
  <c r="AV127" i="85"/>
  <c r="AR126" i="85" s="1"/>
  <c r="AV178" i="85"/>
  <c r="AR177" i="85" s="1"/>
  <c r="AN84" i="85"/>
  <c r="AN186" i="85"/>
  <c r="AV187" i="85" s="1"/>
  <c r="AR186" i="85" s="1"/>
  <c r="AN96" i="85"/>
  <c r="AV97" i="85" s="1"/>
  <c r="AR96" i="85" s="1"/>
  <c r="AN264" i="85"/>
  <c r="AN318" i="85"/>
  <c r="AV319" i="85" s="1"/>
  <c r="AR318" i="85" s="1"/>
  <c r="AK15" i="85"/>
  <c r="AH15" i="85"/>
  <c r="U22" i="85"/>
  <c r="Z23" i="85"/>
  <c r="AN27" i="85"/>
  <c r="AV28" i="85" s="1"/>
  <c r="AR27" i="85" s="1"/>
  <c r="AN135" i="85"/>
  <c r="AV136" i="85" s="1"/>
  <c r="AR135" i="85" s="1"/>
  <c r="AN165" i="85"/>
  <c r="AV166" i="85" s="1"/>
  <c r="AN174" i="85"/>
  <c r="AV175" i="85" s="1"/>
  <c r="AN243" i="85"/>
  <c r="AV244" i="85" s="1"/>
  <c r="AR243" i="85" s="1"/>
  <c r="AN309" i="85"/>
  <c r="AV310" i="85" s="1"/>
  <c r="AR309" i="85" s="1"/>
  <c r="V22" i="85"/>
  <c r="AA23" i="85"/>
  <c r="AN57" i="85"/>
  <c r="AV58" i="85" s="1"/>
  <c r="AR57" i="85" s="1"/>
  <c r="AN87" i="85"/>
  <c r="AV88" i="85" s="1"/>
  <c r="AR87" i="85" s="1"/>
  <c r="AN168" i="85"/>
  <c r="AV169" i="85" s="1"/>
  <c r="AR168" i="85" s="1"/>
  <c r="AN189" i="85"/>
  <c r="AN222" i="85"/>
  <c r="AV223" i="85" s="1"/>
  <c r="AR222" i="85" s="1"/>
  <c r="AN312" i="85"/>
  <c r="AV313" i="85" s="1"/>
  <c r="AR312" i="85" s="1"/>
  <c r="Y22" i="85"/>
  <c r="AD23" i="85"/>
  <c r="AN48" i="85"/>
  <c r="AN108" i="85"/>
  <c r="AV109" i="85" s="1"/>
  <c r="AR108" i="85" s="1"/>
  <c r="AN117" i="85"/>
  <c r="AN156" i="85"/>
  <c r="AN300" i="85"/>
  <c r="AF22" i="85"/>
  <c r="AN60" i="85"/>
  <c r="AV61" i="85" s="1"/>
  <c r="AR60" i="85" s="1"/>
  <c r="AV163" i="85"/>
  <c r="AR162" i="85" s="1"/>
  <c r="AN180" i="85"/>
  <c r="AV181" i="85" s="1"/>
  <c r="AR180" i="85" s="1"/>
  <c r="AN201" i="85"/>
  <c r="AV202" i="85" s="1"/>
  <c r="AR201" i="85" s="1"/>
  <c r="AN210" i="85"/>
  <c r="AV211" i="85" s="1"/>
  <c r="AR210" i="85" s="1"/>
  <c r="AN279" i="85"/>
  <c r="AV280" i="85" s="1"/>
  <c r="AR279" i="85" s="1"/>
  <c r="J16" i="85"/>
  <c r="M14" i="85"/>
  <c r="M15" i="85"/>
  <c r="P16" i="85"/>
  <c r="P14" i="85"/>
  <c r="P15" i="85"/>
  <c r="S14" i="85"/>
  <c r="J15" i="85"/>
  <c r="AQ14" i="85"/>
  <c r="AP16" i="85"/>
  <c r="AQ15" i="85"/>
  <c r="AR14" i="85"/>
  <c r="AR16" i="85"/>
  <c r="AR15" i="85"/>
  <c r="AP14" i="85"/>
  <c r="AS15" i="85"/>
  <c r="AG22" i="85"/>
  <c r="AN99" i="85"/>
  <c r="AV100" i="85" s="1"/>
  <c r="AR99" i="85" s="1"/>
  <c r="AN204" i="85"/>
  <c r="AV205" i="85" s="1"/>
  <c r="AR204" i="85" s="1"/>
  <c r="AN225" i="85"/>
  <c r="AN258" i="85"/>
  <c r="AV259" i="85" s="1"/>
  <c r="AR258" i="85" s="1"/>
  <c r="AN267" i="85"/>
  <c r="AV268" i="85" s="1"/>
  <c r="AR267" i="85" s="1"/>
  <c r="AN114" i="85"/>
  <c r="AV115" i="85" s="1"/>
  <c r="AR114" i="85" s="1"/>
  <c r="AO14" i="85"/>
  <c r="AN14" i="85"/>
  <c r="AO15" i="85"/>
  <c r="AS14" i="85"/>
  <c r="AN51" i="85"/>
  <c r="AV52" i="85" s="1"/>
  <c r="AR51" i="85" s="1"/>
  <c r="AN129" i="85"/>
  <c r="AV130" i="85" s="1"/>
  <c r="AR129" i="85" s="1"/>
  <c r="AN159" i="85"/>
  <c r="AV160" i="85" s="1"/>
  <c r="AR159" i="85" s="1"/>
  <c r="AN192" i="85"/>
  <c r="AN315" i="85"/>
  <c r="AV316" i="85" s="1"/>
  <c r="AR315" i="85" s="1"/>
  <c r="J14" i="85"/>
  <c r="AJ23" i="85"/>
  <c r="X23" i="85"/>
  <c r="L23" i="85"/>
  <c r="AE22" i="85"/>
  <c r="S22" i="85"/>
  <c r="AI23" i="85"/>
  <c r="W23" i="85"/>
  <c r="K23" i="85"/>
  <c r="AD22" i="85"/>
  <c r="R22" i="85"/>
  <c r="AH23" i="85"/>
  <c r="V23" i="85"/>
  <c r="J23" i="85"/>
  <c r="AC22" i="85"/>
  <c r="Q22" i="85"/>
  <c r="AG23" i="85"/>
  <c r="U23" i="85"/>
  <c r="I23" i="85"/>
  <c r="AB22" i="85"/>
  <c r="P22" i="85"/>
  <c r="AF23" i="85"/>
  <c r="T23" i="85"/>
  <c r="AA22" i="85"/>
  <c r="O22" i="85"/>
  <c r="AE23" i="85"/>
  <c r="S23" i="85"/>
  <c r="N22" i="85"/>
  <c r="Z22" i="85"/>
  <c r="AC23" i="85"/>
  <c r="Q23" i="85"/>
  <c r="AJ22" i="85"/>
  <c r="X22" i="85"/>
  <c r="L22" i="85"/>
  <c r="AB23" i="85"/>
  <c r="P23" i="85"/>
  <c r="AI22" i="85"/>
  <c r="W22" i="85"/>
  <c r="K22" i="85"/>
  <c r="F15" i="85"/>
  <c r="E15" i="85"/>
  <c r="E16" i="85"/>
  <c r="F14" i="85"/>
  <c r="AN42" i="85"/>
  <c r="AV43" i="85" s="1"/>
  <c r="AR42" i="85" s="1"/>
  <c r="AN72" i="85"/>
  <c r="AV73" i="85" s="1"/>
  <c r="AR72" i="85" s="1"/>
  <c r="AN81" i="85"/>
  <c r="AN120" i="85"/>
  <c r="AN150" i="85"/>
  <c r="AV151" i="85" s="1"/>
  <c r="AR150" i="85" s="1"/>
  <c r="AN216" i="85"/>
  <c r="AV217" i="85" s="1"/>
  <c r="AR216" i="85" s="1"/>
  <c r="AN237" i="85"/>
  <c r="AV238" i="85" s="1"/>
  <c r="AR237" i="85" s="1"/>
  <c r="AN246" i="85"/>
  <c r="AV247" i="85" s="1"/>
  <c r="AR246" i="85" s="1"/>
  <c r="AN261" i="85"/>
  <c r="M23" i="85"/>
  <c r="AN132" i="85"/>
  <c r="AV133" i="85" s="1"/>
  <c r="AR132" i="85" s="1"/>
  <c r="AN240" i="85"/>
  <c r="AV241" i="85" s="1"/>
  <c r="AR240" i="85" s="1"/>
  <c r="AN294" i="85"/>
  <c r="AV295" i="85" s="1"/>
  <c r="AR294" i="85" s="1"/>
  <c r="AN303" i="85"/>
  <c r="AV304" i="85" s="1"/>
  <c r="AR303" i="85" s="1"/>
  <c r="AH16" i="85"/>
  <c r="I22" i="85"/>
  <c r="AO198" i="85" s="1"/>
  <c r="AU199" i="85" s="1"/>
  <c r="N23" i="85"/>
  <c r="AN63" i="85"/>
  <c r="AV64" i="85" s="1"/>
  <c r="AR63" i="85" s="1"/>
  <c r="AN195" i="85"/>
  <c r="AV196" i="85" s="1"/>
  <c r="AR195" i="85" s="1"/>
  <c r="AN228" i="85"/>
  <c r="AR198" i="85"/>
  <c r="AR306" i="85"/>
  <c r="AR39" i="85"/>
  <c r="AR75" i="85"/>
  <c r="AR111" i="85"/>
  <c r="AR147" i="85"/>
  <c r="AR183" i="85"/>
  <c r="AO276" i="85"/>
  <c r="AU277" i="85" s="1"/>
  <c r="AR153" i="85"/>
  <c r="V15" i="85"/>
  <c r="AR30" i="85"/>
  <c r="AR174" i="85"/>
  <c r="AR282" i="85"/>
  <c r="AR123" i="85"/>
  <c r="AR93" i="85"/>
  <c r="AR165" i="85"/>
  <c r="AV307" i="84"/>
  <c r="AR306" i="84" s="1"/>
  <c r="AV127" i="84"/>
  <c r="AR126" i="84" s="1"/>
  <c r="AV163" i="84"/>
  <c r="AR162" i="84" s="1"/>
  <c r="S14" i="84"/>
  <c r="AE14" i="84"/>
  <c r="G15" i="84"/>
  <c r="T22" i="84"/>
  <c r="AF22" i="84"/>
  <c r="M23" i="84"/>
  <c r="Y23" i="84"/>
  <c r="AR63" i="84"/>
  <c r="AB16" i="84"/>
  <c r="AK21" i="84"/>
  <c r="AR279" i="84"/>
  <c r="AR315" i="84"/>
  <c r="E14" i="84"/>
  <c r="AH14" i="84"/>
  <c r="H15" i="84"/>
  <c r="AO15" i="84"/>
  <c r="AH16" i="84"/>
  <c r="I22" i="84"/>
  <c r="AO306" i="84" s="1"/>
  <c r="AU307" i="84" s="1"/>
  <c r="U22" i="84"/>
  <c r="AG22" i="84"/>
  <c r="N23" i="84"/>
  <c r="Z23" i="84"/>
  <c r="AR156" i="84"/>
  <c r="AR192" i="84"/>
  <c r="AR264" i="84"/>
  <c r="AO285" i="84"/>
  <c r="AU286" i="84" s="1"/>
  <c r="AR300" i="84"/>
  <c r="K22" i="84"/>
  <c r="W22" i="84"/>
  <c r="AI22" i="84"/>
  <c r="P23" i="84"/>
  <c r="AB23" i="84"/>
  <c r="O23" i="84"/>
  <c r="AQ15" i="84"/>
  <c r="AP16" i="84"/>
  <c r="H14" i="84"/>
  <c r="P15" i="84"/>
  <c r="AR15" i="84"/>
  <c r="L22" i="84"/>
  <c r="X22" i="84"/>
  <c r="AJ22" i="84"/>
  <c r="Q23" i="84"/>
  <c r="AC23" i="84"/>
  <c r="AR39" i="84"/>
  <c r="AR147" i="84"/>
  <c r="AR291" i="84"/>
  <c r="F14" i="84"/>
  <c r="Y22" i="84"/>
  <c r="R23" i="84"/>
  <c r="AD23" i="84"/>
  <c r="AR24" i="84"/>
  <c r="V22" i="84"/>
  <c r="S15" i="84"/>
  <c r="M22" i="84"/>
  <c r="N22" i="84"/>
  <c r="Z22" i="84"/>
  <c r="S23" i="84"/>
  <c r="AE23" i="84"/>
  <c r="P14" i="84"/>
  <c r="E16" i="84"/>
  <c r="O22" i="84"/>
  <c r="AA22" i="84"/>
  <c r="T23" i="84"/>
  <c r="AF23" i="84"/>
  <c r="AR174" i="84"/>
  <c r="AR246" i="84"/>
  <c r="P22" i="84"/>
  <c r="AB22" i="84"/>
  <c r="I23" i="84"/>
  <c r="AM23" i="84" s="1"/>
  <c r="U23" i="84"/>
  <c r="AG23" i="84"/>
  <c r="AR87" i="84"/>
  <c r="AR267" i="84"/>
  <c r="AR303" i="84"/>
  <c r="AB15" i="84"/>
  <c r="G16" i="84"/>
  <c r="AC22" i="84"/>
  <c r="J23" i="84"/>
  <c r="V23" i="84"/>
  <c r="AH23" i="84"/>
  <c r="AR36" i="84"/>
  <c r="AR252" i="84"/>
  <c r="AO309" i="84"/>
  <c r="AU310" i="84" s="1"/>
  <c r="J22" i="84"/>
  <c r="AH22" i="84"/>
  <c r="AA23" i="84"/>
  <c r="E15" i="84"/>
  <c r="AH15" i="84"/>
  <c r="R22" i="84"/>
  <c r="AD22" i="84"/>
  <c r="K23" i="84"/>
  <c r="W23" i="84"/>
  <c r="AI23" i="84"/>
  <c r="AR93" i="84"/>
  <c r="AR201" i="84"/>
  <c r="AR309" i="84"/>
  <c r="AE15" i="84"/>
  <c r="Q22" i="84"/>
  <c r="S22" i="84"/>
  <c r="AE22" i="84"/>
  <c r="L23" i="84"/>
  <c r="X23" i="84"/>
  <c r="AO246" i="84" l="1"/>
  <c r="AU247" i="84" s="1"/>
  <c r="AO255" i="85"/>
  <c r="AU256" i="85" s="1"/>
  <c r="AO183" i="85"/>
  <c r="AU184" i="85" s="1"/>
  <c r="AB19" i="85"/>
  <c r="N19" i="85"/>
  <c r="AO282" i="84"/>
  <c r="AU283" i="84" s="1"/>
  <c r="AH19" i="85"/>
  <c r="X19" i="85"/>
  <c r="V19" i="85"/>
  <c r="AC19" i="85"/>
  <c r="AJ19" i="85"/>
  <c r="AE19" i="85"/>
  <c r="AO42" i="84"/>
  <c r="AU43" i="84" s="1"/>
  <c r="T19" i="85"/>
  <c r="AK19" i="85"/>
  <c r="Y19" i="85"/>
  <c r="AI19" i="85"/>
  <c r="AM19" i="85"/>
  <c r="M19" i="85"/>
  <c r="AO153" i="85"/>
  <c r="AU154" i="85" s="1"/>
  <c r="AA19" i="85"/>
  <c r="W19" i="85"/>
  <c r="AF19" i="85"/>
  <c r="AO123" i="84"/>
  <c r="AU124" i="84" s="1"/>
  <c r="AO267" i="85"/>
  <c r="AU268" i="85" s="1"/>
  <c r="P19" i="85"/>
  <c r="AO45" i="85"/>
  <c r="AU46" i="85" s="1"/>
  <c r="AO54" i="85"/>
  <c r="AU55" i="85" s="1"/>
  <c r="L19" i="85"/>
  <c r="K19" i="85"/>
  <c r="S19" i="85"/>
  <c r="AD19" i="85"/>
  <c r="AL19" i="85"/>
  <c r="Q19" i="85"/>
  <c r="AG19" i="85"/>
  <c r="R19" i="85"/>
  <c r="Z19" i="85"/>
  <c r="J19" i="85"/>
  <c r="O19" i="85"/>
  <c r="I19" i="85"/>
  <c r="U19" i="85"/>
  <c r="AO135" i="84"/>
  <c r="AU136" i="84" s="1"/>
  <c r="AO294" i="84"/>
  <c r="AU295" i="84" s="1"/>
  <c r="AO252" i="84"/>
  <c r="AU253" i="84" s="1"/>
  <c r="AO255" i="84"/>
  <c r="AU256" i="84" s="1"/>
  <c r="AO90" i="84"/>
  <c r="AU91" i="84" s="1"/>
  <c r="AO240" i="84"/>
  <c r="AU241" i="84" s="1"/>
  <c r="AO216" i="85"/>
  <c r="AU217" i="85" s="1"/>
  <c r="AO99" i="84"/>
  <c r="AU100" i="84" s="1"/>
  <c r="AO30" i="84"/>
  <c r="AU31" i="84" s="1"/>
  <c r="AO159" i="84"/>
  <c r="AU160" i="84" s="1"/>
  <c r="AO318" i="84"/>
  <c r="AU319" i="84" s="1"/>
  <c r="AO204" i="84"/>
  <c r="AU205" i="84" s="1"/>
  <c r="AO93" i="84"/>
  <c r="AU94" i="84" s="1"/>
  <c r="AO261" i="84"/>
  <c r="AU262" i="84" s="1"/>
  <c r="AO189" i="84"/>
  <c r="AU190" i="84" s="1"/>
  <c r="AO75" i="84"/>
  <c r="AU76" i="84" s="1"/>
  <c r="AO303" i="85"/>
  <c r="AU304" i="85" s="1"/>
  <c r="AO204" i="85"/>
  <c r="AU205" i="85" s="1"/>
  <c r="AO168" i="84"/>
  <c r="AU169" i="84" s="1"/>
  <c r="AO180" i="84"/>
  <c r="AU181" i="84" s="1"/>
  <c r="AO225" i="84"/>
  <c r="AU226" i="84" s="1"/>
  <c r="AO267" i="84"/>
  <c r="AU268" i="84" s="1"/>
  <c r="AO138" i="84"/>
  <c r="AU139" i="84" s="1"/>
  <c r="AO222" i="85"/>
  <c r="AU223" i="85" s="1"/>
  <c r="AO78" i="84"/>
  <c r="AU79" i="84" s="1"/>
  <c r="AO144" i="84"/>
  <c r="AU145" i="84" s="1"/>
  <c r="AO129" i="85"/>
  <c r="AU130" i="85" s="1"/>
  <c r="AO24" i="84"/>
  <c r="AU25" i="84" s="1"/>
  <c r="AO144" i="85"/>
  <c r="AU145" i="85" s="1"/>
  <c r="AO318" i="85"/>
  <c r="AU319" i="85" s="1"/>
  <c r="AO99" i="85"/>
  <c r="AU100" i="85" s="1"/>
  <c r="AO57" i="85"/>
  <c r="AU58" i="85" s="1"/>
  <c r="AO102" i="85"/>
  <c r="AU103" i="85" s="1"/>
  <c r="AO108" i="84"/>
  <c r="AU109" i="84" s="1"/>
  <c r="AO102" i="84"/>
  <c r="AU103" i="84" s="1"/>
  <c r="AO132" i="84"/>
  <c r="AU133" i="84" s="1"/>
  <c r="AO69" i="84"/>
  <c r="AU70" i="84" s="1"/>
  <c r="AO237" i="84"/>
  <c r="AU238" i="84" s="1"/>
  <c r="AO153" i="84"/>
  <c r="AU154" i="84" s="1"/>
  <c r="AO309" i="85"/>
  <c r="AU310" i="85" s="1"/>
  <c r="AO36" i="85"/>
  <c r="AU37" i="85" s="1"/>
  <c r="AO210" i="85"/>
  <c r="AU211" i="85" s="1"/>
  <c r="AO51" i="85"/>
  <c r="AU52" i="85" s="1"/>
  <c r="AO273" i="85"/>
  <c r="AU274" i="85" s="1"/>
  <c r="AO138" i="85"/>
  <c r="AU139" i="85" s="1"/>
  <c r="AO207" i="85"/>
  <c r="AU208" i="85" s="1"/>
  <c r="AO93" i="85"/>
  <c r="AU94" i="85" s="1"/>
  <c r="AO180" i="85"/>
  <c r="AU181" i="85" s="1"/>
  <c r="AL22" i="85"/>
  <c r="AO171" i="85"/>
  <c r="AU172" i="85" s="1"/>
  <c r="AO186" i="85"/>
  <c r="AU187" i="85" s="1"/>
  <c r="AO174" i="85"/>
  <c r="AU175" i="85" s="1"/>
  <c r="AO63" i="84"/>
  <c r="AU64" i="84" s="1"/>
  <c r="AO258" i="84"/>
  <c r="AU259" i="84" s="1"/>
  <c r="AO228" i="84"/>
  <c r="AU229" i="84" s="1"/>
  <c r="AO279" i="84"/>
  <c r="AU280" i="84" s="1"/>
  <c r="AO222" i="84"/>
  <c r="AU223" i="84" s="1"/>
  <c r="AO51" i="84"/>
  <c r="AU52" i="84" s="1"/>
  <c r="AO213" i="84"/>
  <c r="AU214" i="84" s="1"/>
  <c r="AO165" i="84"/>
  <c r="AU166" i="84" s="1"/>
  <c r="AL22" i="84"/>
  <c r="AO81" i="84"/>
  <c r="AU82" i="84" s="1"/>
  <c r="AO72" i="84"/>
  <c r="AU73" i="84" s="1"/>
  <c r="AO231" i="84"/>
  <c r="AU232" i="84" s="1"/>
  <c r="AO210" i="84"/>
  <c r="AU211" i="84" s="1"/>
  <c r="AO312" i="84"/>
  <c r="AU313" i="84" s="1"/>
  <c r="AO96" i="84"/>
  <c r="AU97" i="84" s="1"/>
  <c r="AO171" i="84"/>
  <c r="AU172" i="84" s="1"/>
  <c r="AO57" i="84"/>
  <c r="AU58" i="84" s="1"/>
  <c r="AO39" i="84"/>
  <c r="AU40" i="84" s="1"/>
  <c r="AO177" i="84"/>
  <c r="AU178" i="84" s="1"/>
  <c r="AO84" i="84"/>
  <c r="AU85" i="84" s="1"/>
  <c r="AO150" i="84"/>
  <c r="AU151" i="84" s="1"/>
  <c r="AO129" i="84"/>
  <c r="AU130" i="84" s="1"/>
  <c r="AO288" i="84"/>
  <c r="AU289" i="84" s="1"/>
  <c r="AM22" i="84"/>
  <c r="AO114" i="84"/>
  <c r="AU115" i="84" s="1"/>
  <c r="AO36" i="84"/>
  <c r="AU37" i="84" s="1"/>
  <c r="AO195" i="84"/>
  <c r="AU196" i="84" s="1"/>
  <c r="AO297" i="84"/>
  <c r="AU298" i="84" s="1"/>
  <c r="AO276" i="84"/>
  <c r="AU277" i="84" s="1"/>
  <c r="AO60" i="84"/>
  <c r="AU61" i="84" s="1"/>
  <c r="AO105" i="84"/>
  <c r="AU106" i="84" s="1"/>
  <c r="AO132" i="85"/>
  <c r="AU133" i="85" s="1"/>
  <c r="AO63" i="85"/>
  <c r="AU64" i="85" s="1"/>
  <c r="AO150" i="85"/>
  <c r="AU151" i="85" s="1"/>
  <c r="AO108" i="85"/>
  <c r="AU109" i="85" s="1"/>
  <c r="AO60" i="85"/>
  <c r="AU61" i="85" s="1"/>
  <c r="AO111" i="85"/>
  <c r="AU112" i="85" s="1"/>
  <c r="AO237" i="85"/>
  <c r="AU238" i="85" s="1"/>
  <c r="AO279" i="85"/>
  <c r="AU280" i="85" s="1"/>
  <c r="AO27" i="85"/>
  <c r="AU28" i="85" s="1"/>
  <c r="AO114" i="85"/>
  <c r="AU115" i="85" s="1"/>
  <c r="AO201" i="85"/>
  <c r="AU202" i="85" s="1"/>
  <c r="AO123" i="85"/>
  <c r="AU124" i="85" s="1"/>
  <c r="AO39" i="85"/>
  <c r="AU40" i="85" s="1"/>
  <c r="C14" i="85"/>
  <c r="AO243" i="85"/>
  <c r="AU244" i="85" s="1"/>
  <c r="AO78" i="85"/>
  <c r="AU79" i="85" s="1"/>
  <c r="AO252" i="85"/>
  <c r="AU253" i="85" s="1"/>
  <c r="AO87" i="85"/>
  <c r="AU88" i="85" s="1"/>
  <c r="AO297" i="85"/>
  <c r="AU298" i="85" s="1"/>
  <c r="C16" i="84"/>
  <c r="AO207" i="84"/>
  <c r="AU208" i="84" s="1"/>
  <c r="AO186" i="84"/>
  <c r="AU187" i="84" s="1"/>
  <c r="AO201" i="84"/>
  <c r="AU202" i="84" s="1"/>
  <c r="AO303" i="84"/>
  <c r="AU304" i="84" s="1"/>
  <c r="AO87" i="84"/>
  <c r="AU88" i="84" s="1"/>
  <c r="AO66" i="84"/>
  <c r="AU67" i="84" s="1"/>
  <c r="AO117" i="84"/>
  <c r="AU118" i="84" s="1"/>
  <c r="AO291" i="84"/>
  <c r="AU292" i="84" s="1"/>
  <c r="AO141" i="84"/>
  <c r="AU142" i="84" s="1"/>
  <c r="AO156" i="84"/>
  <c r="AU157" i="84" s="1"/>
  <c r="AO234" i="84"/>
  <c r="AU235" i="84" s="1"/>
  <c r="AO198" i="84"/>
  <c r="AU199" i="84" s="1"/>
  <c r="AO147" i="84"/>
  <c r="AU148" i="84" s="1"/>
  <c r="AO264" i="84"/>
  <c r="AU265" i="84" s="1"/>
  <c r="AO249" i="84"/>
  <c r="AU250" i="84" s="1"/>
  <c r="AO33" i="84"/>
  <c r="AU34" i="84" s="1"/>
  <c r="AO300" i="84"/>
  <c r="AU301" i="84" s="1"/>
  <c r="AO120" i="84"/>
  <c r="AU121" i="84" s="1"/>
  <c r="AO162" i="84"/>
  <c r="AU163" i="84" s="1"/>
  <c r="AO111" i="84"/>
  <c r="AU112" i="84" s="1"/>
  <c r="AV157" i="85"/>
  <c r="AR156" i="85" s="1"/>
  <c r="AO156" i="85"/>
  <c r="AU157" i="85" s="1"/>
  <c r="AV118" i="85"/>
  <c r="AR117" i="85" s="1"/>
  <c r="AO117" i="85"/>
  <c r="AU118" i="85" s="1"/>
  <c r="AO294" i="85"/>
  <c r="AU295" i="85" s="1"/>
  <c r="AO90" i="85"/>
  <c r="AU91" i="85" s="1"/>
  <c r="AO306" i="85"/>
  <c r="AU307" i="85" s="1"/>
  <c r="AK22" i="85"/>
  <c r="AV121" i="85"/>
  <c r="AR120" i="85" s="1"/>
  <c r="AO120" i="85"/>
  <c r="AU121" i="85" s="1"/>
  <c r="AO315" i="85"/>
  <c r="AU316" i="85" s="1"/>
  <c r="AV49" i="85"/>
  <c r="AR48" i="85" s="1"/>
  <c r="AO48" i="85"/>
  <c r="AU49" i="85" s="1"/>
  <c r="AO285" i="85"/>
  <c r="AU286" i="85" s="1"/>
  <c r="AO33" i="85"/>
  <c r="AU34" i="85" s="1"/>
  <c r="AO231" i="85"/>
  <c r="AU232" i="85" s="1"/>
  <c r="AM22" i="85"/>
  <c r="AO168" i="85"/>
  <c r="AU169" i="85" s="1"/>
  <c r="AO291" i="85"/>
  <c r="AU292" i="85" s="1"/>
  <c r="AO75" i="85"/>
  <c r="AU76" i="85" s="1"/>
  <c r="AV82" i="85"/>
  <c r="AR81" i="85" s="1"/>
  <c r="AO81" i="85"/>
  <c r="AU82" i="85" s="1"/>
  <c r="AO135" i="85"/>
  <c r="AU136" i="85" s="1"/>
  <c r="AO258" i="85"/>
  <c r="AU259" i="85" s="1"/>
  <c r="AO42" i="85"/>
  <c r="AU43" i="85" s="1"/>
  <c r="AO165" i="85"/>
  <c r="AU166" i="85" s="1"/>
  <c r="AO288" i="85"/>
  <c r="AU289" i="85" s="1"/>
  <c r="AO72" i="85"/>
  <c r="AU73" i="85" s="1"/>
  <c r="AO282" i="85"/>
  <c r="AU283" i="85" s="1"/>
  <c r="AO66" i="85"/>
  <c r="AU67" i="85" s="1"/>
  <c r="AV193" i="85"/>
  <c r="AR192" i="85" s="1"/>
  <c r="AO192" i="85"/>
  <c r="AU193" i="85" s="1"/>
  <c r="AV265" i="85"/>
  <c r="AR264" i="85" s="1"/>
  <c r="AO264" i="85"/>
  <c r="AU265" i="85" s="1"/>
  <c r="AO249" i="85"/>
  <c r="AU250" i="85" s="1"/>
  <c r="AO177" i="85"/>
  <c r="AU178" i="85" s="1"/>
  <c r="AO195" i="85"/>
  <c r="AU196" i="85" s="1"/>
  <c r="AM23" i="85"/>
  <c r="AL23" i="85"/>
  <c r="AK23" i="85"/>
  <c r="AO225" i="85"/>
  <c r="AU226" i="85" s="1"/>
  <c r="AV226" i="85"/>
  <c r="AR225" i="85" s="1"/>
  <c r="AO246" i="85"/>
  <c r="AU247" i="85" s="1"/>
  <c r="AO159" i="85"/>
  <c r="AU160" i="85" s="1"/>
  <c r="AO30" i="85"/>
  <c r="AU31" i="85" s="1"/>
  <c r="AO312" i="85"/>
  <c r="AU313" i="85" s="1"/>
  <c r="AO96" i="85"/>
  <c r="AU97" i="85" s="1"/>
  <c r="AO219" i="85"/>
  <c r="AU220" i="85" s="1"/>
  <c r="C16" i="85"/>
  <c r="AO126" i="85"/>
  <c r="AU127" i="85" s="1"/>
  <c r="AO105" i="85"/>
  <c r="AU106" i="85" s="1"/>
  <c r="AO270" i="85"/>
  <c r="AU271" i="85" s="1"/>
  <c r="AO189" i="85"/>
  <c r="AU190" i="85" s="1"/>
  <c r="AV190" i="85"/>
  <c r="AR189" i="85" s="1"/>
  <c r="AV85" i="85"/>
  <c r="AR84" i="85" s="1"/>
  <c r="AO84" i="85"/>
  <c r="AU85" i="85" s="1"/>
  <c r="AO234" i="85"/>
  <c r="AU235" i="85" s="1"/>
  <c r="AO213" i="85"/>
  <c r="AU214" i="85" s="1"/>
  <c r="AO162" i="85"/>
  <c r="AU163" i="85" s="1"/>
  <c r="AV229" i="85"/>
  <c r="AR228" i="85" s="1"/>
  <c r="AO228" i="85"/>
  <c r="AU229" i="85" s="1"/>
  <c r="C15" i="85"/>
  <c r="AO261" i="85"/>
  <c r="AU262" i="85" s="1"/>
  <c r="AV262" i="85"/>
  <c r="AR261" i="85" s="1"/>
  <c r="AO240" i="85"/>
  <c r="AU241" i="85" s="1"/>
  <c r="AO24" i="85"/>
  <c r="AU25" i="85" s="1"/>
  <c r="AO147" i="85"/>
  <c r="AU148" i="85" s="1"/>
  <c r="AV301" i="85"/>
  <c r="AR300" i="85" s="1"/>
  <c r="AO300" i="85"/>
  <c r="AU301" i="85" s="1"/>
  <c r="AO141" i="85"/>
  <c r="AU142" i="85" s="1"/>
  <c r="AO69" i="85"/>
  <c r="AU70" i="85" s="1"/>
  <c r="C14" i="84"/>
  <c r="AO48" i="84"/>
  <c r="AU49" i="84" s="1"/>
  <c r="AO54" i="84"/>
  <c r="AU55" i="84" s="1"/>
  <c r="C15" i="84"/>
  <c r="AM19" i="84"/>
  <c r="AA19" i="84"/>
  <c r="O19" i="84"/>
  <c r="Y19" i="84"/>
  <c r="M19" i="84"/>
  <c r="AL19" i="84"/>
  <c r="Z19" i="84"/>
  <c r="N19" i="84"/>
  <c r="AK19" i="84"/>
  <c r="X19" i="84"/>
  <c r="L19" i="84"/>
  <c r="AJ19" i="84"/>
  <c r="AI19" i="84"/>
  <c r="W19" i="84"/>
  <c r="K19" i="84"/>
  <c r="AH19" i="84"/>
  <c r="V19" i="84"/>
  <c r="J19" i="84"/>
  <c r="U19" i="84"/>
  <c r="I19" i="84"/>
  <c r="AG19" i="84"/>
  <c r="R19" i="84"/>
  <c r="AF19" i="84"/>
  <c r="T19" i="84"/>
  <c r="AD19" i="84"/>
  <c r="AE19" i="84"/>
  <c r="S19" i="84"/>
  <c r="AC19" i="84"/>
  <c r="Q19" i="84"/>
  <c r="P19" i="84"/>
  <c r="AB19" i="84"/>
  <c r="AL23" i="84"/>
  <c r="AO243" i="84"/>
  <c r="AU244" i="84" s="1"/>
  <c r="AO27" i="84"/>
  <c r="AU28" i="84" s="1"/>
  <c r="AO273" i="84"/>
  <c r="AU274" i="84" s="1"/>
  <c r="AO216" i="84"/>
  <c r="AU217" i="84" s="1"/>
  <c r="AO174" i="84"/>
  <c r="AU175" i="84" s="1"/>
  <c r="AO45" i="84"/>
  <c r="AU46" i="84" s="1"/>
  <c r="AK22" i="84"/>
  <c r="AO219" i="84"/>
  <c r="AU220" i="84" s="1"/>
  <c r="AO270" i="84"/>
  <c r="AU271" i="84" s="1"/>
  <c r="AO192" i="84"/>
  <c r="AU193" i="84" s="1"/>
  <c r="AO126" i="84"/>
  <c r="AU127" i="84" s="1"/>
  <c r="AO183" i="84"/>
  <c r="AU184" i="84" s="1"/>
  <c r="AK23" i="84"/>
  <c r="AO315" i="84"/>
  <c r="AU316" i="84" s="1"/>
  <c r="V3" i="81" l="1"/>
  <c r="AI23" i="81" s="1"/>
  <c r="AM320" i="81"/>
  <c r="AL320" i="81"/>
  <c r="AK320" i="81"/>
  <c r="AJ320" i="81"/>
  <c r="AI320" i="81"/>
  <c r="AH320" i="81"/>
  <c r="AG320" i="81"/>
  <c r="AF320" i="81"/>
  <c r="AE320" i="81"/>
  <c r="AD320" i="81"/>
  <c r="AC320" i="81"/>
  <c r="AB320" i="81"/>
  <c r="AA320" i="81"/>
  <c r="Z320" i="81"/>
  <c r="Y320" i="81"/>
  <c r="X320" i="81"/>
  <c r="W320" i="81"/>
  <c r="V320" i="81"/>
  <c r="U320" i="81"/>
  <c r="T320" i="81"/>
  <c r="S320" i="81"/>
  <c r="R320" i="81"/>
  <c r="Q320" i="81"/>
  <c r="P320" i="81"/>
  <c r="O320" i="81"/>
  <c r="N320" i="81"/>
  <c r="M320" i="81"/>
  <c r="L320" i="81"/>
  <c r="K320" i="81"/>
  <c r="J320" i="81"/>
  <c r="I320" i="81"/>
  <c r="AM319" i="81"/>
  <c r="AL319" i="81"/>
  <c r="AK319" i="81"/>
  <c r="AJ319" i="81"/>
  <c r="AI319" i="81"/>
  <c r="AH319" i="81"/>
  <c r="AG319" i="81"/>
  <c r="AF319" i="81"/>
  <c r="AE319" i="81"/>
  <c r="AD319" i="81"/>
  <c r="AC319" i="81"/>
  <c r="AB319" i="81"/>
  <c r="AA319" i="81"/>
  <c r="Z319" i="81"/>
  <c r="Y319" i="81"/>
  <c r="X319" i="81"/>
  <c r="W319" i="81"/>
  <c r="V319" i="81"/>
  <c r="U319" i="81"/>
  <c r="T319" i="81"/>
  <c r="S319" i="81"/>
  <c r="R319" i="81"/>
  <c r="Q319" i="81"/>
  <c r="P319" i="81"/>
  <c r="O319" i="81"/>
  <c r="N319" i="81"/>
  <c r="M319" i="81"/>
  <c r="L319" i="81"/>
  <c r="K319" i="81"/>
  <c r="J319" i="81"/>
  <c r="I319" i="81"/>
  <c r="AM317" i="81"/>
  <c r="AL317" i="81"/>
  <c r="AK317" i="81"/>
  <c r="AJ317" i="81"/>
  <c r="AI317" i="81"/>
  <c r="AH317" i="81"/>
  <c r="AG317" i="81"/>
  <c r="AF317" i="81"/>
  <c r="AE317" i="81"/>
  <c r="AD317" i="81"/>
  <c r="AC317" i="81"/>
  <c r="AB317" i="81"/>
  <c r="AA317" i="81"/>
  <c r="Z317" i="81"/>
  <c r="Y317" i="81"/>
  <c r="X317" i="81"/>
  <c r="W317" i="81"/>
  <c r="V317" i="81"/>
  <c r="U317" i="81"/>
  <c r="T317" i="81"/>
  <c r="S317" i="81"/>
  <c r="R317" i="81"/>
  <c r="Q317" i="81"/>
  <c r="P317" i="81"/>
  <c r="O317" i="81"/>
  <c r="N317" i="81"/>
  <c r="M317" i="81"/>
  <c r="L317" i="81"/>
  <c r="K317" i="81"/>
  <c r="J317" i="81"/>
  <c r="I317" i="81"/>
  <c r="AM316" i="81"/>
  <c r="AL316" i="81"/>
  <c r="AK316" i="81"/>
  <c r="AJ316" i="81"/>
  <c r="AI316" i="81"/>
  <c r="AH316" i="81"/>
  <c r="AG316" i="81"/>
  <c r="AF316" i="81"/>
  <c r="AE316" i="81"/>
  <c r="AD316" i="81"/>
  <c r="AC316" i="81"/>
  <c r="AB316" i="81"/>
  <c r="AA316" i="81"/>
  <c r="Z316" i="81"/>
  <c r="Y316" i="81"/>
  <c r="X316" i="81"/>
  <c r="W316" i="81"/>
  <c r="V316" i="81"/>
  <c r="U316" i="81"/>
  <c r="T316" i="81"/>
  <c r="S316" i="81"/>
  <c r="R316" i="81"/>
  <c r="Q316" i="81"/>
  <c r="P316" i="81"/>
  <c r="O316" i="81"/>
  <c r="N316" i="81"/>
  <c r="M316" i="81"/>
  <c r="L316" i="81"/>
  <c r="K316" i="81"/>
  <c r="J316" i="81"/>
  <c r="I316" i="81"/>
  <c r="AM314" i="81"/>
  <c r="AL314" i="81"/>
  <c r="AK314" i="81"/>
  <c r="AJ314" i="81"/>
  <c r="AI314" i="81"/>
  <c r="AH314" i="81"/>
  <c r="AG314" i="81"/>
  <c r="AF314" i="81"/>
  <c r="AE314" i="81"/>
  <c r="AD314" i="81"/>
  <c r="AC314" i="81"/>
  <c r="AB314" i="81"/>
  <c r="AA314" i="81"/>
  <c r="Z314" i="81"/>
  <c r="Y314" i="81"/>
  <c r="X314" i="81"/>
  <c r="W314" i="81"/>
  <c r="V314" i="81"/>
  <c r="U314" i="81"/>
  <c r="T314" i="81"/>
  <c r="S314" i="81"/>
  <c r="R314" i="81"/>
  <c r="Q314" i="81"/>
  <c r="P314" i="81"/>
  <c r="O314" i="81"/>
  <c r="N314" i="81"/>
  <c r="M314" i="81"/>
  <c r="L314" i="81"/>
  <c r="K314" i="81"/>
  <c r="J314" i="81"/>
  <c r="I314" i="81"/>
  <c r="AM313" i="81"/>
  <c r="AL313" i="81"/>
  <c r="AK313" i="81"/>
  <c r="AJ313" i="81"/>
  <c r="AI313" i="81"/>
  <c r="AH313" i="81"/>
  <c r="AG313" i="81"/>
  <c r="AF313" i="81"/>
  <c r="AE313" i="81"/>
  <c r="AD313" i="81"/>
  <c r="AC313" i="81"/>
  <c r="AB313" i="81"/>
  <c r="AA313" i="81"/>
  <c r="Z313" i="81"/>
  <c r="Y313" i="81"/>
  <c r="X313" i="81"/>
  <c r="W313" i="81"/>
  <c r="V313" i="81"/>
  <c r="U313" i="81"/>
  <c r="T313" i="81"/>
  <c r="S313" i="81"/>
  <c r="R313" i="81"/>
  <c r="Q313" i="81"/>
  <c r="P313" i="81"/>
  <c r="O313" i="81"/>
  <c r="N313" i="81"/>
  <c r="M313" i="81"/>
  <c r="L313" i="81"/>
  <c r="K313" i="81"/>
  <c r="J313" i="81"/>
  <c r="I313" i="81"/>
  <c r="AM311" i="81"/>
  <c r="AL311" i="81"/>
  <c r="AK311" i="81"/>
  <c r="AJ311" i="81"/>
  <c r="AI311" i="81"/>
  <c r="AH311" i="81"/>
  <c r="AG311" i="81"/>
  <c r="AF311" i="81"/>
  <c r="AE311" i="81"/>
  <c r="AD311" i="81"/>
  <c r="AC311" i="81"/>
  <c r="AB311" i="81"/>
  <c r="AA311" i="81"/>
  <c r="Z311" i="81"/>
  <c r="Y311" i="81"/>
  <c r="X311" i="81"/>
  <c r="W311" i="81"/>
  <c r="V311" i="81"/>
  <c r="U311" i="81"/>
  <c r="T311" i="81"/>
  <c r="S311" i="81"/>
  <c r="R311" i="81"/>
  <c r="Q311" i="81"/>
  <c r="P311" i="81"/>
  <c r="O311" i="81"/>
  <c r="N311" i="81"/>
  <c r="M311" i="81"/>
  <c r="L311" i="81"/>
  <c r="K311" i="81"/>
  <c r="J311" i="81"/>
  <c r="I311" i="81"/>
  <c r="AM310" i="81"/>
  <c r="AL310" i="81"/>
  <c r="AK310" i="81"/>
  <c r="AJ310" i="81"/>
  <c r="AI310" i="81"/>
  <c r="AH310" i="81"/>
  <c r="AG310" i="81"/>
  <c r="AF310" i="81"/>
  <c r="AE310" i="81"/>
  <c r="AD310" i="81"/>
  <c r="AC310" i="81"/>
  <c r="AB310" i="81"/>
  <c r="AA310" i="81"/>
  <c r="Z310" i="81"/>
  <c r="Y310" i="81"/>
  <c r="X310" i="81"/>
  <c r="W310" i="81"/>
  <c r="V310" i="81"/>
  <c r="U310" i="81"/>
  <c r="T310" i="81"/>
  <c r="S310" i="81"/>
  <c r="R310" i="81"/>
  <c r="Q310" i="81"/>
  <c r="P310" i="81"/>
  <c r="O310" i="81"/>
  <c r="N310" i="81"/>
  <c r="M310" i="81"/>
  <c r="L310" i="81"/>
  <c r="K310" i="81"/>
  <c r="J310" i="81"/>
  <c r="I310" i="81"/>
  <c r="AM308" i="81"/>
  <c r="AL308" i="81"/>
  <c r="AK308" i="81"/>
  <c r="AJ308" i="81"/>
  <c r="AI308" i="81"/>
  <c r="AH308" i="81"/>
  <c r="AG308" i="81"/>
  <c r="AF308" i="81"/>
  <c r="AE308" i="81"/>
  <c r="AD308" i="81"/>
  <c r="AC308" i="81"/>
  <c r="AB308" i="81"/>
  <c r="AA308" i="81"/>
  <c r="Z308" i="81"/>
  <c r="Y308" i="81"/>
  <c r="X308" i="81"/>
  <c r="W308" i="81"/>
  <c r="V308" i="81"/>
  <c r="U308" i="81"/>
  <c r="T308" i="81"/>
  <c r="S308" i="81"/>
  <c r="R308" i="81"/>
  <c r="Q308" i="81"/>
  <c r="P308" i="81"/>
  <c r="O308" i="81"/>
  <c r="N308" i="81"/>
  <c r="M308" i="81"/>
  <c r="L308" i="81"/>
  <c r="K308" i="81"/>
  <c r="J308" i="81"/>
  <c r="I308" i="81"/>
  <c r="AM307" i="81"/>
  <c r="AL307" i="81"/>
  <c r="AK307" i="81"/>
  <c r="AJ307" i="81"/>
  <c r="AI307" i="81"/>
  <c r="AH307" i="81"/>
  <c r="AG307" i="81"/>
  <c r="AF307" i="81"/>
  <c r="AE307" i="81"/>
  <c r="AD307" i="81"/>
  <c r="AC307" i="81"/>
  <c r="AB307" i="81"/>
  <c r="AA307" i="81"/>
  <c r="Z307" i="81"/>
  <c r="Y307" i="81"/>
  <c r="X307" i="81"/>
  <c r="W307" i="81"/>
  <c r="V307" i="81"/>
  <c r="U307" i="81"/>
  <c r="T307" i="81"/>
  <c r="S307" i="81"/>
  <c r="R307" i="81"/>
  <c r="Q307" i="81"/>
  <c r="P307" i="81"/>
  <c r="O307" i="81"/>
  <c r="N307" i="81"/>
  <c r="M307" i="81"/>
  <c r="L307" i="81"/>
  <c r="K307" i="81"/>
  <c r="J307" i="81"/>
  <c r="I307" i="81"/>
  <c r="AM305" i="81"/>
  <c r="AL305" i="81"/>
  <c r="AK305" i="81"/>
  <c r="AJ305" i="81"/>
  <c r="AI305" i="81"/>
  <c r="AH305" i="81"/>
  <c r="AG305" i="81"/>
  <c r="AF305" i="81"/>
  <c r="AE305" i="81"/>
  <c r="AD305" i="81"/>
  <c r="AC305" i="81"/>
  <c r="AB305" i="81"/>
  <c r="AA305" i="81"/>
  <c r="Z305" i="81"/>
  <c r="Y305" i="81"/>
  <c r="X305" i="81"/>
  <c r="W305" i="81"/>
  <c r="V305" i="81"/>
  <c r="U305" i="81"/>
  <c r="T305" i="81"/>
  <c r="S305" i="81"/>
  <c r="R305" i="81"/>
  <c r="Q305" i="81"/>
  <c r="P305" i="81"/>
  <c r="O305" i="81"/>
  <c r="N305" i="81"/>
  <c r="M305" i="81"/>
  <c r="L305" i="81"/>
  <c r="K305" i="81"/>
  <c r="J305" i="81"/>
  <c r="I305" i="81"/>
  <c r="AM304" i="81"/>
  <c r="AL304" i="81"/>
  <c r="AK304" i="81"/>
  <c r="AJ304" i="81"/>
  <c r="AI304" i="81"/>
  <c r="AH304" i="81"/>
  <c r="AG304" i="81"/>
  <c r="AF304" i="81"/>
  <c r="AE304" i="81"/>
  <c r="AD304" i="81"/>
  <c r="AC304" i="81"/>
  <c r="AB304" i="81"/>
  <c r="AA304" i="81"/>
  <c r="Z304" i="81"/>
  <c r="Y304" i="81"/>
  <c r="X304" i="81"/>
  <c r="W304" i="81"/>
  <c r="V304" i="81"/>
  <c r="U304" i="81"/>
  <c r="T304" i="81"/>
  <c r="S304" i="81"/>
  <c r="R304" i="81"/>
  <c r="Q304" i="81"/>
  <c r="P304" i="81"/>
  <c r="O304" i="81"/>
  <c r="N304" i="81"/>
  <c r="M304" i="81"/>
  <c r="L304" i="81"/>
  <c r="K304" i="81"/>
  <c r="J304" i="81"/>
  <c r="I304" i="81"/>
  <c r="AM302" i="81"/>
  <c r="AL302" i="81"/>
  <c r="AK302" i="81"/>
  <c r="AJ302" i="81"/>
  <c r="AI302" i="81"/>
  <c r="AH302" i="81"/>
  <c r="AG302" i="81"/>
  <c r="AF302" i="81"/>
  <c r="AE302" i="81"/>
  <c r="AD302" i="81"/>
  <c r="AC302" i="81"/>
  <c r="AB302" i="81"/>
  <c r="AA302" i="81"/>
  <c r="Z302" i="81"/>
  <c r="Y302" i="81"/>
  <c r="X302" i="81"/>
  <c r="W302" i="81"/>
  <c r="V302" i="81"/>
  <c r="U302" i="81"/>
  <c r="T302" i="81"/>
  <c r="S302" i="81"/>
  <c r="R302" i="81"/>
  <c r="Q302" i="81"/>
  <c r="P302" i="81"/>
  <c r="O302" i="81"/>
  <c r="N302" i="81"/>
  <c r="M302" i="81"/>
  <c r="L302" i="81"/>
  <c r="K302" i="81"/>
  <c r="J302" i="81"/>
  <c r="I302" i="81"/>
  <c r="AM301" i="81"/>
  <c r="AL301" i="81"/>
  <c r="AK301" i="81"/>
  <c r="AJ301" i="81"/>
  <c r="AI301" i="81"/>
  <c r="AH301" i="81"/>
  <c r="AG301" i="81"/>
  <c r="AF301" i="81"/>
  <c r="AE301" i="81"/>
  <c r="AD301" i="81"/>
  <c r="AC301" i="81"/>
  <c r="AB301" i="81"/>
  <c r="AA301" i="81"/>
  <c r="Z301" i="81"/>
  <c r="Y301" i="81"/>
  <c r="X301" i="81"/>
  <c r="W301" i="81"/>
  <c r="V301" i="81"/>
  <c r="U301" i="81"/>
  <c r="T301" i="81"/>
  <c r="S301" i="81"/>
  <c r="R301" i="81"/>
  <c r="Q301" i="81"/>
  <c r="P301" i="81"/>
  <c r="O301" i="81"/>
  <c r="N301" i="81"/>
  <c r="M301" i="81"/>
  <c r="L301" i="81"/>
  <c r="K301" i="81"/>
  <c r="J301" i="81"/>
  <c r="I301" i="81"/>
  <c r="AM299" i="81"/>
  <c r="AL299" i="81"/>
  <c r="AK299" i="81"/>
  <c r="AJ299" i="81"/>
  <c r="AI299" i="81"/>
  <c r="AH299" i="81"/>
  <c r="AG299" i="81"/>
  <c r="AF299" i="81"/>
  <c r="AE299" i="81"/>
  <c r="AD299" i="81"/>
  <c r="AC299" i="81"/>
  <c r="AB299" i="81"/>
  <c r="AA299" i="81"/>
  <c r="Z299" i="81"/>
  <c r="Y299" i="81"/>
  <c r="X299" i="81"/>
  <c r="W299" i="81"/>
  <c r="V299" i="81"/>
  <c r="U299" i="81"/>
  <c r="T299" i="81"/>
  <c r="S299" i="81"/>
  <c r="R299" i="81"/>
  <c r="Q299" i="81"/>
  <c r="P299" i="81"/>
  <c r="O299" i="81"/>
  <c r="N299" i="81"/>
  <c r="M299" i="81"/>
  <c r="L299" i="81"/>
  <c r="K299" i="81"/>
  <c r="J299" i="81"/>
  <c r="I299" i="81"/>
  <c r="AM298" i="81"/>
  <c r="AL298" i="81"/>
  <c r="AK298" i="81"/>
  <c r="AJ298" i="81"/>
  <c r="AI298" i="81"/>
  <c r="AH298" i="81"/>
  <c r="AG298" i="81"/>
  <c r="AF298" i="81"/>
  <c r="AE298" i="81"/>
  <c r="AD298" i="81"/>
  <c r="AC298" i="81"/>
  <c r="AB298" i="81"/>
  <c r="AA298" i="81"/>
  <c r="Z298" i="81"/>
  <c r="Y298" i="81"/>
  <c r="X298" i="81"/>
  <c r="W298" i="81"/>
  <c r="V298" i="81"/>
  <c r="U298" i="81"/>
  <c r="T298" i="81"/>
  <c r="S298" i="81"/>
  <c r="R298" i="81"/>
  <c r="Q298" i="81"/>
  <c r="P298" i="81"/>
  <c r="O298" i="81"/>
  <c r="N298" i="81"/>
  <c r="M298" i="81"/>
  <c r="L298" i="81"/>
  <c r="K298" i="81"/>
  <c r="J298" i="81"/>
  <c r="I298" i="81"/>
  <c r="AM296" i="81"/>
  <c r="AL296" i="81"/>
  <c r="AK296" i="81"/>
  <c r="AJ296" i="81"/>
  <c r="AI296" i="81"/>
  <c r="AH296" i="81"/>
  <c r="AG296" i="81"/>
  <c r="AF296" i="81"/>
  <c r="AE296" i="81"/>
  <c r="AD296" i="81"/>
  <c r="AC296" i="81"/>
  <c r="AB296" i="81"/>
  <c r="AA296" i="81"/>
  <c r="Z296" i="81"/>
  <c r="Y296" i="81"/>
  <c r="X296" i="81"/>
  <c r="W296" i="81"/>
  <c r="V296" i="81"/>
  <c r="U296" i="81"/>
  <c r="T296" i="81"/>
  <c r="S296" i="81"/>
  <c r="R296" i="81"/>
  <c r="Q296" i="81"/>
  <c r="P296" i="81"/>
  <c r="O296" i="81"/>
  <c r="N296" i="81"/>
  <c r="M296" i="81"/>
  <c r="L296" i="81"/>
  <c r="K296" i="81"/>
  <c r="J296" i="81"/>
  <c r="I296" i="81"/>
  <c r="AM295" i="81"/>
  <c r="AL295" i="81"/>
  <c r="AK295" i="81"/>
  <c r="AJ295" i="81"/>
  <c r="AI295" i="81"/>
  <c r="AH295" i="81"/>
  <c r="AG295" i="81"/>
  <c r="AF295" i="81"/>
  <c r="AE295" i="81"/>
  <c r="AD295" i="81"/>
  <c r="AC295" i="81"/>
  <c r="AB295" i="81"/>
  <c r="AA295" i="81"/>
  <c r="Z295" i="81"/>
  <c r="Y295" i="81"/>
  <c r="X295" i="81"/>
  <c r="W295" i="81"/>
  <c r="V295" i="81"/>
  <c r="U295" i="81"/>
  <c r="T295" i="81"/>
  <c r="S295" i="81"/>
  <c r="R295" i="81"/>
  <c r="Q295" i="81"/>
  <c r="P295" i="81"/>
  <c r="O295" i="81"/>
  <c r="N295" i="81"/>
  <c r="M295" i="81"/>
  <c r="L295" i="81"/>
  <c r="K295" i="81"/>
  <c r="J295" i="81"/>
  <c r="I295" i="81"/>
  <c r="AM293" i="81"/>
  <c r="AL293" i="81"/>
  <c r="AK293" i="81"/>
  <c r="AJ293" i="81"/>
  <c r="AI293" i="81"/>
  <c r="AH293" i="81"/>
  <c r="AG293" i="81"/>
  <c r="AF293" i="81"/>
  <c r="AE293" i="81"/>
  <c r="AD293" i="81"/>
  <c r="AC293" i="81"/>
  <c r="AB293" i="81"/>
  <c r="AA293" i="81"/>
  <c r="Z293" i="81"/>
  <c r="Y293" i="81"/>
  <c r="X293" i="81"/>
  <c r="W293" i="81"/>
  <c r="V293" i="81"/>
  <c r="U293" i="81"/>
  <c r="T293" i="81"/>
  <c r="S293" i="81"/>
  <c r="R293" i="81"/>
  <c r="Q293" i="81"/>
  <c r="P293" i="81"/>
  <c r="O293" i="81"/>
  <c r="N293" i="81"/>
  <c r="M293" i="81"/>
  <c r="L293" i="81"/>
  <c r="K293" i="81"/>
  <c r="J293" i="81"/>
  <c r="I293" i="81"/>
  <c r="AM292" i="81"/>
  <c r="AL292" i="81"/>
  <c r="AK292" i="81"/>
  <c r="AJ292" i="81"/>
  <c r="AI292" i="81"/>
  <c r="AH292" i="81"/>
  <c r="AG292" i="81"/>
  <c r="AF292" i="81"/>
  <c r="AE292" i="81"/>
  <c r="AD292" i="81"/>
  <c r="AC292" i="81"/>
  <c r="AB292" i="81"/>
  <c r="AA292" i="81"/>
  <c r="Z292" i="81"/>
  <c r="Y292" i="81"/>
  <c r="X292" i="81"/>
  <c r="W292" i="81"/>
  <c r="V292" i="81"/>
  <c r="U292" i="81"/>
  <c r="T292" i="81"/>
  <c r="S292" i="81"/>
  <c r="R292" i="81"/>
  <c r="Q292" i="81"/>
  <c r="P292" i="81"/>
  <c r="O292" i="81"/>
  <c r="N292" i="81"/>
  <c r="M292" i="81"/>
  <c r="L292" i="81"/>
  <c r="K292" i="81"/>
  <c r="J292" i="81"/>
  <c r="I292" i="81"/>
  <c r="AM290" i="81"/>
  <c r="AL290" i="81"/>
  <c r="AK290" i="81"/>
  <c r="AJ290" i="81"/>
  <c r="AI290" i="81"/>
  <c r="AH290" i="81"/>
  <c r="AG290" i="81"/>
  <c r="AF290" i="81"/>
  <c r="AE290" i="81"/>
  <c r="AD290" i="81"/>
  <c r="AC290" i="81"/>
  <c r="AB290" i="81"/>
  <c r="AA290" i="81"/>
  <c r="Z290" i="81"/>
  <c r="Y290" i="81"/>
  <c r="X290" i="81"/>
  <c r="W290" i="81"/>
  <c r="V290" i="81"/>
  <c r="U290" i="81"/>
  <c r="T290" i="81"/>
  <c r="S290" i="81"/>
  <c r="R290" i="81"/>
  <c r="Q290" i="81"/>
  <c r="P290" i="81"/>
  <c r="O290" i="81"/>
  <c r="N290" i="81"/>
  <c r="M290" i="81"/>
  <c r="L290" i="81"/>
  <c r="K290" i="81"/>
  <c r="J290" i="81"/>
  <c r="I290" i="81"/>
  <c r="AM289" i="81"/>
  <c r="AL289" i="81"/>
  <c r="AK289" i="81"/>
  <c r="AJ289" i="81"/>
  <c r="AI289" i="81"/>
  <c r="AH289" i="81"/>
  <c r="AG289" i="81"/>
  <c r="AF289" i="81"/>
  <c r="AE289" i="81"/>
  <c r="AD289" i="81"/>
  <c r="AC289" i="81"/>
  <c r="AB289" i="81"/>
  <c r="AA289" i="81"/>
  <c r="Z289" i="81"/>
  <c r="Y289" i="81"/>
  <c r="X289" i="81"/>
  <c r="W289" i="81"/>
  <c r="V289" i="81"/>
  <c r="U289" i="81"/>
  <c r="T289" i="81"/>
  <c r="S289" i="81"/>
  <c r="R289" i="81"/>
  <c r="Q289" i="81"/>
  <c r="P289" i="81"/>
  <c r="O289" i="81"/>
  <c r="N289" i="81"/>
  <c r="M289" i="81"/>
  <c r="L289" i="81"/>
  <c r="K289" i="81"/>
  <c r="J289" i="81"/>
  <c r="I289" i="81"/>
  <c r="AM287" i="81"/>
  <c r="AL287" i="81"/>
  <c r="AK287" i="81"/>
  <c r="AJ287" i="81"/>
  <c r="AI287" i="81"/>
  <c r="AH287" i="81"/>
  <c r="AG287" i="81"/>
  <c r="AF287" i="81"/>
  <c r="AE287" i="81"/>
  <c r="AD287" i="81"/>
  <c r="AC287" i="81"/>
  <c r="AB287" i="81"/>
  <c r="AA287" i="81"/>
  <c r="Z287" i="81"/>
  <c r="Y287" i="81"/>
  <c r="X287" i="81"/>
  <c r="W287" i="81"/>
  <c r="V287" i="81"/>
  <c r="U287" i="81"/>
  <c r="T287" i="81"/>
  <c r="S287" i="81"/>
  <c r="R287" i="81"/>
  <c r="Q287" i="81"/>
  <c r="P287" i="81"/>
  <c r="O287" i="81"/>
  <c r="N287" i="81"/>
  <c r="M287" i="81"/>
  <c r="L287" i="81"/>
  <c r="K287" i="81"/>
  <c r="J287" i="81"/>
  <c r="I287" i="81"/>
  <c r="AM286" i="81"/>
  <c r="AL286" i="81"/>
  <c r="AK286" i="81"/>
  <c r="AJ286" i="81"/>
  <c r="AI286" i="81"/>
  <c r="AH286" i="81"/>
  <c r="AG286" i="81"/>
  <c r="AF286" i="81"/>
  <c r="AE286" i="81"/>
  <c r="AD286" i="81"/>
  <c r="AC286" i="81"/>
  <c r="AB286" i="81"/>
  <c r="AA286" i="81"/>
  <c r="Z286" i="81"/>
  <c r="Y286" i="81"/>
  <c r="X286" i="81"/>
  <c r="W286" i="81"/>
  <c r="V286" i="81"/>
  <c r="U286" i="81"/>
  <c r="T286" i="81"/>
  <c r="S286" i="81"/>
  <c r="R286" i="81"/>
  <c r="Q286" i="81"/>
  <c r="P286" i="81"/>
  <c r="O286" i="81"/>
  <c r="N286" i="81"/>
  <c r="M286" i="81"/>
  <c r="L286" i="81"/>
  <c r="K286" i="81"/>
  <c r="J286" i="81"/>
  <c r="I286" i="81"/>
  <c r="AM284" i="81"/>
  <c r="AL284" i="81"/>
  <c r="AK284" i="81"/>
  <c r="AJ284" i="81"/>
  <c r="AI284" i="81"/>
  <c r="AH284" i="81"/>
  <c r="AG284" i="81"/>
  <c r="AF284" i="81"/>
  <c r="AE284" i="81"/>
  <c r="AD284" i="81"/>
  <c r="AC284" i="81"/>
  <c r="AB284" i="81"/>
  <c r="AA284" i="81"/>
  <c r="Z284" i="81"/>
  <c r="Y284" i="81"/>
  <c r="X284" i="81"/>
  <c r="W284" i="81"/>
  <c r="V284" i="81"/>
  <c r="U284" i="81"/>
  <c r="T284" i="81"/>
  <c r="S284" i="81"/>
  <c r="R284" i="81"/>
  <c r="Q284" i="81"/>
  <c r="P284" i="81"/>
  <c r="O284" i="81"/>
  <c r="N284" i="81"/>
  <c r="M284" i="81"/>
  <c r="L284" i="81"/>
  <c r="K284" i="81"/>
  <c r="J284" i="81"/>
  <c r="I284" i="81"/>
  <c r="AM283" i="81"/>
  <c r="AL283" i="81"/>
  <c r="AK283" i="81"/>
  <c r="AJ283" i="81"/>
  <c r="AI283" i="81"/>
  <c r="AH283" i="81"/>
  <c r="AG283" i="81"/>
  <c r="AF283" i="81"/>
  <c r="AE283" i="81"/>
  <c r="AD283" i="81"/>
  <c r="AC283" i="81"/>
  <c r="AB283" i="81"/>
  <c r="AA283" i="81"/>
  <c r="Z283" i="81"/>
  <c r="Y283" i="81"/>
  <c r="X283" i="81"/>
  <c r="W283" i="81"/>
  <c r="V283" i="81"/>
  <c r="U283" i="81"/>
  <c r="T283" i="81"/>
  <c r="S283" i="81"/>
  <c r="R283" i="81"/>
  <c r="Q283" i="81"/>
  <c r="P283" i="81"/>
  <c r="O283" i="81"/>
  <c r="N283" i="81"/>
  <c r="M283" i="81"/>
  <c r="L283" i="81"/>
  <c r="K283" i="81"/>
  <c r="J283" i="81"/>
  <c r="I283" i="81"/>
  <c r="AM281" i="81"/>
  <c r="AL281" i="81"/>
  <c r="AK281" i="81"/>
  <c r="AJ281" i="81"/>
  <c r="AI281" i="81"/>
  <c r="AH281" i="81"/>
  <c r="AG281" i="81"/>
  <c r="AF281" i="81"/>
  <c r="AE281" i="81"/>
  <c r="AD281" i="81"/>
  <c r="AC281" i="81"/>
  <c r="AB281" i="81"/>
  <c r="AA281" i="81"/>
  <c r="Z281" i="81"/>
  <c r="Y281" i="81"/>
  <c r="X281" i="81"/>
  <c r="W281" i="81"/>
  <c r="V281" i="81"/>
  <c r="U281" i="81"/>
  <c r="T281" i="81"/>
  <c r="S281" i="81"/>
  <c r="R281" i="81"/>
  <c r="Q281" i="81"/>
  <c r="P281" i="81"/>
  <c r="O281" i="81"/>
  <c r="N281" i="81"/>
  <c r="M281" i="81"/>
  <c r="L281" i="81"/>
  <c r="K281" i="81"/>
  <c r="J281" i="81"/>
  <c r="I281" i="81"/>
  <c r="AM280" i="81"/>
  <c r="AL280" i="81"/>
  <c r="AK280" i="81"/>
  <c r="AJ280" i="81"/>
  <c r="AI280" i="81"/>
  <c r="AH280" i="81"/>
  <c r="AG280" i="81"/>
  <c r="AF280" i="81"/>
  <c r="AE280" i="81"/>
  <c r="AD280" i="81"/>
  <c r="AC280" i="81"/>
  <c r="AB280" i="81"/>
  <c r="AA280" i="81"/>
  <c r="Z280" i="81"/>
  <c r="Y280" i="81"/>
  <c r="X280" i="81"/>
  <c r="W280" i="81"/>
  <c r="V280" i="81"/>
  <c r="U280" i="81"/>
  <c r="T280" i="81"/>
  <c r="S280" i="81"/>
  <c r="R280" i="81"/>
  <c r="Q280" i="81"/>
  <c r="P280" i="81"/>
  <c r="O280" i="81"/>
  <c r="N280" i="81"/>
  <c r="M280" i="81"/>
  <c r="L280" i="81"/>
  <c r="K280" i="81"/>
  <c r="J280" i="81"/>
  <c r="I280" i="81"/>
  <c r="AM278" i="81"/>
  <c r="AL278" i="81"/>
  <c r="AK278" i="81"/>
  <c r="AJ278" i="81"/>
  <c r="AI278" i="81"/>
  <c r="AH278" i="81"/>
  <c r="AG278" i="81"/>
  <c r="AF278" i="81"/>
  <c r="AE278" i="81"/>
  <c r="AD278" i="81"/>
  <c r="AC278" i="81"/>
  <c r="AB278" i="81"/>
  <c r="AA278" i="81"/>
  <c r="Z278" i="81"/>
  <c r="Y278" i="81"/>
  <c r="X278" i="81"/>
  <c r="W278" i="81"/>
  <c r="V278" i="81"/>
  <c r="U278" i="81"/>
  <c r="T278" i="81"/>
  <c r="S278" i="81"/>
  <c r="R278" i="81"/>
  <c r="Q278" i="81"/>
  <c r="P278" i="81"/>
  <c r="O278" i="81"/>
  <c r="N278" i="81"/>
  <c r="M278" i="81"/>
  <c r="L278" i="81"/>
  <c r="K278" i="81"/>
  <c r="J278" i="81"/>
  <c r="I278" i="81"/>
  <c r="AM277" i="81"/>
  <c r="AL277" i="81"/>
  <c r="AK277" i="81"/>
  <c r="AJ277" i="81"/>
  <c r="AI277" i="81"/>
  <c r="AH277" i="81"/>
  <c r="AG277" i="81"/>
  <c r="AF277" i="81"/>
  <c r="AE277" i="81"/>
  <c r="AD277" i="81"/>
  <c r="AC277" i="81"/>
  <c r="AB277" i="81"/>
  <c r="AA277" i="81"/>
  <c r="Z277" i="81"/>
  <c r="Y277" i="81"/>
  <c r="X277" i="81"/>
  <c r="W277" i="81"/>
  <c r="V277" i="81"/>
  <c r="U277" i="81"/>
  <c r="T277" i="81"/>
  <c r="S277" i="81"/>
  <c r="R277" i="81"/>
  <c r="Q277" i="81"/>
  <c r="P277" i="81"/>
  <c r="O277" i="81"/>
  <c r="N277" i="81"/>
  <c r="M277" i="81"/>
  <c r="L277" i="81"/>
  <c r="K277" i="81"/>
  <c r="J277" i="81"/>
  <c r="I277" i="81"/>
  <c r="AM275" i="81"/>
  <c r="AL275" i="81"/>
  <c r="AK275" i="81"/>
  <c r="AJ275" i="81"/>
  <c r="AI275" i="81"/>
  <c r="AH275" i="81"/>
  <c r="AG275" i="81"/>
  <c r="AF275" i="81"/>
  <c r="AE275" i="81"/>
  <c r="AD275" i="81"/>
  <c r="AC275" i="81"/>
  <c r="AB275" i="81"/>
  <c r="AA275" i="81"/>
  <c r="Z275" i="81"/>
  <c r="Y275" i="81"/>
  <c r="X275" i="81"/>
  <c r="W275" i="81"/>
  <c r="V275" i="81"/>
  <c r="U275" i="81"/>
  <c r="T275" i="81"/>
  <c r="S275" i="81"/>
  <c r="R275" i="81"/>
  <c r="Q275" i="81"/>
  <c r="P275" i="81"/>
  <c r="O275" i="81"/>
  <c r="N275" i="81"/>
  <c r="M275" i="81"/>
  <c r="L275" i="81"/>
  <c r="K275" i="81"/>
  <c r="J275" i="81"/>
  <c r="I275" i="81"/>
  <c r="AM274" i="81"/>
  <c r="AL274" i="81"/>
  <c r="AK274" i="81"/>
  <c r="AJ274" i="81"/>
  <c r="AI274" i="81"/>
  <c r="AH274" i="81"/>
  <c r="AG274" i="81"/>
  <c r="AF274" i="81"/>
  <c r="AE274" i="81"/>
  <c r="AD274" i="81"/>
  <c r="AC274" i="81"/>
  <c r="AB274" i="81"/>
  <c r="AA274" i="81"/>
  <c r="Z274" i="81"/>
  <c r="Y274" i="81"/>
  <c r="X274" i="81"/>
  <c r="W274" i="81"/>
  <c r="V274" i="81"/>
  <c r="U274" i="81"/>
  <c r="T274" i="81"/>
  <c r="S274" i="81"/>
  <c r="R274" i="81"/>
  <c r="Q274" i="81"/>
  <c r="P274" i="81"/>
  <c r="O274" i="81"/>
  <c r="N274" i="81"/>
  <c r="M274" i="81"/>
  <c r="L274" i="81"/>
  <c r="K274" i="81"/>
  <c r="J274" i="81"/>
  <c r="I274" i="81"/>
  <c r="AM272" i="81"/>
  <c r="AL272" i="81"/>
  <c r="AK272" i="81"/>
  <c r="AJ272" i="81"/>
  <c r="AI272" i="81"/>
  <c r="AH272" i="81"/>
  <c r="AG272" i="81"/>
  <c r="AF272" i="81"/>
  <c r="AE272" i="81"/>
  <c r="AD272" i="81"/>
  <c r="AC272" i="81"/>
  <c r="AB272" i="81"/>
  <c r="AA272" i="81"/>
  <c r="Z272" i="81"/>
  <c r="Y272" i="81"/>
  <c r="X272" i="81"/>
  <c r="W272" i="81"/>
  <c r="V272" i="81"/>
  <c r="U272" i="81"/>
  <c r="T272" i="81"/>
  <c r="S272" i="81"/>
  <c r="R272" i="81"/>
  <c r="Q272" i="81"/>
  <c r="P272" i="81"/>
  <c r="O272" i="81"/>
  <c r="N272" i="81"/>
  <c r="M272" i="81"/>
  <c r="L272" i="81"/>
  <c r="K272" i="81"/>
  <c r="J272" i="81"/>
  <c r="I272" i="81"/>
  <c r="AM271" i="81"/>
  <c r="AL271" i="81"/>
  <c r="AK271" i="81"/>
  <c r="AJ271" i="81"/>
  <c r="AI271" i="81"/>
  <c r="AH271" i="81"/>
  <c r="AG271" i="81"/>
  <c r="AF271" i="81"/>
  <c r="AE271" i="81"/>
  <c r="AD271" i="81"/>
  <c r="AC271" i="81"/>
  <c r="AB271" i="81"/>
  <c r="AA271" i="81"/>
  <c r="Z271" i="81"/>
  <c r="Y271" i="81"/>
  <c r="X271" i="81"/>
  <c r="W271" i="81"/>
  <c r="V271" i="81"/>
  <c r="U271" i="81"/>
  <c r="T271" i="81"/>
  <c r="S271" i="81"/>
  <c r="R271" i="81"/>
  <c r="Q271" i="81"/>
  <c r="P271" i="81"/>
  <c r="O271" i="81"/>
  <c r="N271" i="81"/>
  <c r="M271" i="81"/>
  <c r="L271" i="81"/>
  <c r="K271" i="81"/>
  <c r="J271" i="81"/>
  <c r="I271" i="81"/>
  <c r="AM269" i="81"/>
  <c r="AL269" i="81"/>
  <c r="AK269" i="81"/>
  <c r="AJ269" i="81"/>
  <c r="AI269" i="81"/>
  <c r="AH269" i="81"/>
  <c r="AG269" i="81"/>
  <c r="AF269" i="81"/>
  <c r="AE269" i="81"/>
  <c r="AD269" i="81"/>
  <c r="AC269" i="81"/>
  <c r="AB269" i="81"/>
  <c r="AA269" i="81"/>
  <c r="Z269" i="81"/>
  <c r="Y269" i="81"/>
  <c r="X269" i="81"/>
  <c r="W269" i="81"/>
  <c r="V269" i="81"/>
  <c r="U269" i="81"/>
  <c r="T269" i="81"/>
  <c r="S269" i="81"/>
  <c r="R269" i="81"/>
  <c r="Q269" i="81"/>
  <c r="P269" i="81"/>
  <c r="O269" i="81"/>
  <c r="N269" i="81"/>
  <c r="M269" i="81"/>
  <c r="L269" i="81"/>
  <c r="K269" i="81"/>
  <c r="J269" i="81"/>
  <c r="I269" i="81"/>
  <c r="AM268" i="81"/>
  <c r="AL268" i="81"/>
  <c r="AK268" i="81"/>
  <c r="AJ268" i="81"/>
  <c r="AI268" i="81"/>
  <c r="AH268" i="81"/>
  <c r="AG268" i="81"/>
  <c r="AF268" i="81"/>
  <c r="AE268" i="81"/>
  <c r="AD268" i="81"/>
  <c r="AC268" i="81"/>
  <c r="AB268" i="81"/>
  <c r="AA268" i="81"/>
  <c r="Z268" i="81"/>
  <c r="Y268" i="81"/>
  <c r="X268" i="81"/>
  <c r="W268" i="81"/>
  <c r="V268" i="81"/>
  <c r="U268" i="81"/>
  <c r="T268" i="81"/>
  <c r="S268" i="81"/>
  <c r="R268" i="81"/>
  <c r="Q268" i="81"/>
  <c r="P268" i="81"/>
  <c r="O268" i="81"/>
  <c r="N268" i="81"/>
  <c r="M268" i="81"/>
  <c r="L268" i="81"/>
  <c r="K268" i="81"/>
  <c r="J268" i="81"/>
  <c r="I268" i="81"/>
  <c r="AM266" i="81"/>
  <c r="AL266" i="81"/>
  <c r="AK266" i="81"/>
  <c r="AJ266" i="81"/>
  <c r="AI266" i="81"/>
  <c r="AH266" i="81"/>
  <c r="AG266" i="81"/>
  <c r="AF266" i="81"/>
  <c r="AE266" i="81"/>
  <c r="AD266" i="81"/>
  <c r="AC266" i="81"/>
  <c r="AB266" i="81"/>
  <c r="AA266" i="81"/>
  <c r="Z266" i="81"/>
  <c r="Y266" i="81"/>
  <c r="X266" i="81"/>
  <c r="W266" i="81"/>
  <c r="V266" i="81"/>
  <c r="U266" i="81"/>
  <c r="T266" i="81"/>
  <c r="S266" i="81"/>
  <c r="R266" i="81"/>
  <c r="Q266" i="81"/>
  <c r="P266" i="81"/>
  <c r="O266" i="81"/>
  <c r="N266" i="81"/>
  <c r="M266" i="81"/>
  <c r="L266" i="81"/>
  <c r="K266" i="81"/>
  <c r="J266" i="81"/>
  <c r="I266" i="81"/>
  <c r="AM265" i="81"/>
  <c r="AL265" i="81"/>
  <c r="AK265" i="81"/>
  <c r="AJ265" i="81"/>
  <c r="AI265" i="81"/>
  <c r="AH265" i="81"/>
  <c r="AG265" i="81"/>
  <c r="AF265" i="81"/>
  <c r="AE265" i="81"/>
  <c r="AD265" i="81"/>
  <c r="AC265" i="81"/>
  <c r="AB265" i="81"/>
  <c r="AA265" i="81"/>
  <c r="Z265" i="81"/>
  <c r="Y265" i="81"/>
  <c r="X265" i="81"/>
  <c r="W265" i="81"/>
  <c r="V265" i="81"/>
  <c r="U265" i="81"/>
  <c r="T265" i="81"/>
  <c r="S265" i="81"/>
  <c r="R265" i="81"/>
  <c r="Q265" i="81"/>
  <c r="P265" i="81"/>
  <c r="O265" i="81"/>
  <c r="N265" i="81"/>
  <c r="M265" i="81"/>
  <c r="L265" i="81"/>
  <c r="K265" i="81"/>
  <c r="J265" i="81"/>
  <c r="I265" i="81"/>
  <c r="AM263" i="81"/>
  <c r="AL263" i="81"/>
  <c r="AK263" i="81"/>
  <c r="AJ263" i="81"/>
  <c r="AI263" i="81"/>
  <c r="AH263" i="81"/>
  <c r="AG263" i="81"/>
  <c r="AF263" i="81"/>
  <c r="AE263" i="81"/>
  <c r="AD263" i="81"/>
  <c r="AC263" i="81"/>
  <c r="AB263" i="81"/>
  <c r="AA263" i="81"/>
  <c r="Z263" i="81"/>
  <c r="Y263" i="81"/>
  <c r="X263" i="81"/>
  <c r="W263" i="81"/>
  <c r="V263" i="81"/>
  <c r="U263" i="81"/>
  <c r="T263" i="81"/>
  <c r="S263" i="81"/>
  <c r="R263" i="81"/>
  <c r="Q263" i="81"/>
  <c r="P263" i="81"/>
  <c r="O263" i="81"/>
  <c r="N263" i="81"/>
  <c r="M263" i="81"/>
  <c r="L263" i="81"/>
  <c r="K263" i="81"/>
  <c r="J263" i="81"/>
  <c r="I263" i="81"/>
  <c r="AM262" i="81"/>
  <c r="AL262" i="81"/>
  <c r="AK262" i="81"/>
  <c r="AJ262" i="81"/>
  <c r="AI262" i="81"/>
  <c r="AH262" i="81"/>
  <c r="AG262" i="81"/>
  <c r="AF262" i="81"/>
  <c r="AE262" i="81"/>
  <c r="AD262" i="81"/>
  <c r="AC262" i="81"/>
  <c r="AB262" i="81"/>
  <c r="AA262" i="81"/>
  <c r="Z262" i="81"/>
  <c r="Y262" i="81"/>
  <c r="X262" i="81"/>
  <c r="W262" i="81"/>
  <c r="V262" i="81"/>
  <c r="U262" i="81"/>
  <c r="T262" i="81"/>
  <c r="S262" i="81"/>
  <c r="R262" i="81"/>
  <c r="Q262" i="81"/>
  <c r="P262" i="81"/>
  <c r="O262" i="81"/>
  <c r="N262" i="81"/>
  <c r="M262" i="81"/>
  <c r="L262" i="81"/>
  <c r="K262" i="81"/>
  <c r="J262" i="81"/>
  <c r="I262" i="81"/>
  <c r="AM260" i="81"/>
  <c r="AL260" i="81"/>
  <c r="AK260" i="81"/>
  <c r="AJ260" i="81"/>
  <c r="AI260" i="81"/>
  <c r="AH260" i="81"/>
  <c r="AG260" i="81"/>
  <c r="AF260" i="81"/>
  <c r="AE260" i="81"/>
  <c r="AD260" i="81"/>
  <c r="AC260" i="81"/>
  <c r="AB260" i="81"/>
  <c r="AA260" i="81"/>
  <c r="Z260" i="81"/>
  <c r="Y260" i="81"/>
  <c r="X260" i="81"/>
  <c r="W260" i="81"/>
  <c r="V260" i="81"/>
  <c r="U260" i="81"/>
  <c r="T260" i="81"/>
  <c r="S260" i="81"/>
  <c r="R260" i="81"/>
  <c r="Q260" i="81"/>
  <c r="P260" i="81"/>
  <c r="O260" i="81"/>
  <c r="N260" i="81"/>
  <c r="M260" i="81"/>
  <c r="L260" i="81"/>
  <c r="K260" i="81"/>
  <c r="J260" i="81"/>
  <c r="I260" i="81"/>
  <c r="AM259" i="81"/>
  <c r="AL259" i="81"/>
  <c r="AK259" i="81"/>
  <c r="AJ259" i="81"/>
  <c r="AI259" i="81"/>
  <c r="AH259" i="81"/>
  <c r="AG259" i="81"/>
  <c r="AF259" i="81"/>
  <c r="AE259" i="81"/>
  <c r="AD259" i="81"/>
  <c r="AC259" i="81"/>
  <c r="AB259" i="81"/>
  <c r="AA259" i="81"/>
  <c r="Z259" i="81"/>
  <c r="Y259" i="81"/>
  <c r="X259" i="81"/>
  <c r="W259" i="81"/>
  <c r="V259" i="81"/>
  <c r="U259" i="81"/>
  <c r="T259" i="81"/>
  <c r="S259" i="81"/>
  <c r="R259" i="81"/>
  <c r="Q259" i="81"/>
  <c r="P259" i="81"/>
  <c r="O259" i="81"/>
  <c r="N259" i="81"/>
  <c r="M259" i="81"/>
  <c r="L259" i="81"/>
  <c r="K259" i="81"/>
  <c r="J259" i="81"/>
  <c r="I259" i="81"/>
  <c r="AM257" i="81"/>
  <c r="AL257" i="81"/>
  <c r="AK257" i="81"/>
  <c r="AJ257" i="81"/>
  <c r="AI257" i="81"/>
  <c r="AH257" i="81"/>
  <c r="AG257" i="81"/>
  <c r="AF257" i="81"/>
  <c r="AE257" i="81"/>
  <c r="AD257" i="81"/>
  <c r="AC257" i="81"/>
  <c r="AB257" i="81"/>
  <c r="AA257" i="81"/>
  <c r="Z257" i="81"/>
  <c r="Y257" i="81"/>
  <c r="X257" i="81"/>
  <c r="W257" i="81"/>
  <c r="V257" i="81"/>
  <c r="U257" i="81"/>
  <c r="T257" i="81"/>
  <c r="S257" i="81"/>
  <c r="R257" i="81"/>
  <c r="Q257" i="81"/>
  <c r="P257" i="81"/>
  <c r="O257" i="81"/>
  <c r="N257" i="81"/>
  <c r="M257" i="81"/>
  <c r="L257" i="81"/>
  <c r="K257" i="81"/>
  <c r="J257" i="81"/>
  <c r="I257" i="81"/>
  <c r="AM256" i="81"/>
  <c r="AL256" i="81"/>
  <c r="AK256" i="81"/>
  <c r="AJ256" i="81"/>
  <c r="AI256" i="81"/>
  <c r="AH256" i="81"/>
  <c r="AG256" i="81"/>
  <c r="AF256" i="81"/>
  <c r="AE256" i="81"/>
  <c r="AD256" i="81"/>
  <c r="AC256" i="81"/>
  <c r="AB256" i="81"/>
  <c r="AA256" i="81"/>
  <c r="Z256" i="81"/>
  <c r="Y256" i="81"/>
  <c r="X256" i="81"/>
  <c r="W256" i="81"/>
  <c r="V256" i="81"/>
  <c r="U256" i="81"/>
  <c r="T256" i="81"/>
  <c r="S256" i="81"/>
  <c r="R256" i="81"/>
  <c r="Q256" i="81"/>
  <c r="P256" i="81"/>
  <c r="O256" i="81"/>
  <c r="N256" i="81"/>
  <c r="M256" i="81"/>
  <c r="L256" i="81"/>
  <c r="K256" i="81"/>
  <c r="J256" i="81"/>
  <c r="I256" i="81"/>
  <c r="AM254" i="81"/>
  <c r="AL254" i="81"/>
  <c r="AK254" i="81"/>
  <c r="AJ254" i="81"/>
  <c r="AI254" i="81"/>
  <c r="AH254" i="81"/>
  <c r="AG254" i="81"/>
  <c r="AF254" i="81"/>
  <c r="AE254" i="81"/>
  <c r="AD254" i="81"/>
  <c r="AC254" i="81"/>
  <c r="AB254" i="81"/>
  <c r="AA254" i="81"/>
  <c r="Z254" i="81"/>
  <c r="Y254" i="81"/>
  <c r="X254" i="81"/>
  <c r="W254" i="81"/>
  <c r="V254" i="81"/>
  <c r="U254" i="81"/>
  <c r="T254" i="81"/>
  <c r="S254" i="81"/>
  <c r="R254" i="81"/>
  <c r="Q254" i="81"/>
  <c r="P254" i="81"/>
  <c r="O254" i="81"/>
  <c r="N254" i="81"/>
  <c r="M254" i="81"/>
  <c r="L254" i="81"/>
  <c r="K254" i="81"/>
  <c r="J254" i="81"/>
  <c r="I254" i="81"/>
  <c r="AM253" i="81"/>
  <c r="AL253" i="81"/>
  <c r="AK253" i="81"/>
  <c r="AJ253" i="81"/>
  <c r="AI253" i="81"/>
  <c r="AH253" i="81"/>
  <c r="AG253" i="81"/>
  <c r="AF253" i="81"/>
  <c r="AE253" i="81"/>
  <c r="AD253" i="81"/>
  <c r="AC253" i="81"/>
  <c r="AB253" i="81"/>
  <c r="AA253" i="81"/>
  <c r="Z253" i="81"/>
  <c r="Y253" i="81"/>
  <c r="X253" i="81"/>
  <c r="W253" i="81"/>
  <c r="V253" i="81"/>
  <c r="U253" i="81"/>
  <c r="T253" i="81"/>
  <c r="S253" i="81"/>
  <c r="R253" i="81"/>
  <c r="Q253" i="81"/>
  <c r="P253" i="81"/>
  <c r="O253" i="81"/>
  <c r="N253" i="81"/>
  <c r="M253" i="81"/>
  <c r="L253" i="81"/>
  <c r="K253" i="81"/>
  <c r="J253" i="81"/>
  <c r="I253" i="81"/>
  <c r="AM251" i="81"/>
  <c r="AL251" i="81"/>
  <c r="AK251" i="81"/>
  <c r="AJ251" i="81"/>
  <c r="AI251" i="81"/>
  <c r="AH251" i="81"/>
  <c r="AG251" i="81"/>
  <c r="AF251" i="81"/>
  <c r="AE251" i="81"/>
  <c r="AD251" i="81"/>
  <c r="AC251" i="81"/>
  <c r="AB251" i="81"/>
  <c r="AA251" i="81"/>
  <c r="Z251" i="81"/>
  <c r="Y251" i="81"/>
  <c r="X251" i="81"/>
  <c r="W251" i="81"/>
  <c r="V251" i="81"/>
  <c r="U251" i="81"/>
  <c r="T251" i="81"/>
  <c r="S251" i="81"/>
  <c r="R251" i="81"/>
  <c r="Q251" i="81"/>
  <c r="P251" i="81"/>
  <c r="O251" i="81"/>
  <c r="N251" i="81"/>
  <c r="M251" i="81"/>
  <c r="L251" i="81"/>
  <c r="K251" i="81"/>
  <c r="J251" i="81"/>
  <c r="I251" i="81"/>
  <c r="AM250" i="81"/>
  <c r="AL250" i="81"/>
  <c r="AK250" i="81"/>
  <c r="AJ250" i="81"/>
  <c r="AI250" i="81"/>
  <c r="AH250" i="81"/>
  <c r="AG250" i="81"/>
  <c r="AF250" i="81"/>
  <c r="AE250" i="81"/>
  <c r="AD250" i="81"/>
  <c r="AC250" i="81"/>
  <c r="AB250" i="81"/>
  <c r="AA250" i="81"/>
  <c r="Z250" i="81"/>
  <c r="Y250" i="81"/>
  <c r="X250" i="81"/>
  <c r="W250" i="81"/>
  <c r="V250" i="81"/>
  <c r="U250" i="81"/>
  <c r="T250" i="81"/>
  <c r="S250" i="81"/>
  <c r="R250" i="81"/>
  <c r="Q250" i="81"/>
  <c r="P250" i="81"/>
  <c r="O250" i="81"/>
  <c r="N250" i="81"/>
  <c r="M250" i="81"/>
  <c r="L250" i="81"/>
  <c r="K250" i="81"/>
  <c r="J250" i="81"/>
  <c r="I250" i="81"/>
  <c r="AM248" i="81"/>
  <c r="AL248" i="81"/>
  <c r="AK248" i="81"/>
  <c r="AJ248" i="81"/>
  <c r="AI248" i="81"/>
  <c r="AH248" i="81"/>
  <c r="AG248" i="81"/>
  <c r="AF248" i="81"/>
  <c r="AE248" i="81"/>
  <c r="AD248" i="81"/>
  <c r="AC248" i="81"/>
  <c r="AB248" i="81"/>
  <c r="AA248" i="81"/>
  <c r="Z248" i="81"/>
  <c r="Y248" i="81"/>
  <c r="X248" i="81"/>
  <c r="W248" i="81"/>
  <c r="V248" i="81"/>
  <c r="U248" i="81"/>
  <c r="T248" i="81"/>
  <c r="S248" i="81"/>
  <c r="R248" i="81"/>
  <c r="Q248" i="81"/>
  <c r="P248" i="81"/>
  <c r="O248" i="81"/>
  <c r="N248" i="81"/>
  <c r="M248" i="81"/>
  <c r="L248" i="81"/>
  <c r="K248" i="81"/>
  <c r="J248" i="81"/>
  <c r="I248" i="81"/>
  <c r="AM247" i="81"/>
  <c r="AL247" i="81"/>
  <c r="AK247" i="81"/>
  <c r="AJ247" i="81"/>
  <c r="AI247" i="81"/>
  <c r="AH247" i="81"/>
  <c r="AG247" i="81"/>
  <c r="AF247" i="81"/>
  <c r="AE247" i="81"/>
  <c r="AD247" i="81"/>
  <c r="AC247" i="81"/>
  <c r="AB247" i="81"/>
  <c r="AA247" i="81"/>
  <c r="Z247" i="81"/>
  <c r="Y247" i="81"/>
  <c r="X247" i="81"/>
  <c r="W247" i="81"/>
  <c r="V247" i="81"/>
  <c r="U247" i="81"/>
  <c r="T247" i="81"/>
  <c r="S247" i="81"/>
  <c r="R247" i="81"/>
  <c r="Q247" i="81"/>
  <c r="P247" i="81"/>
  <c r="O247" i="81"/>
  <c r="N247" i="81"/>
  <c r="M247" i="81"/>
  <c r="L247" i="81"/>
  <c r="K247" i="81"/>
  <c r="J247" i="81"/>
  <c r="I247" i="81"/>
  <c r="AM245" i="81"/>
  <c r="AL245" i="81"/>
  <c r="AK245" i="81"/>
  <c r="AJ245" i="81"/>
  <c r="AI245" i="81"/>
  <c r="AH245" i="81"/>
  <c r="AG245" i="81"/>
  <c r="AF245" i="81"/>
  <c r="AE245" i="81"/>
  <c r="AD245" i="81"/>
  <c r="AC245" i="81"/>
  <c r="AB245" i="81"/>
  <c r="AA245" i="81"/>
  <c r="Z245" i="81"/>
  <c r="Y245" i="81"/>
  <c r="X245" i="81"/>
  <c r="W245" i="81"/>
  <c r="V245" i="81"/>
  <c r="U245" i="81"/>
  <c r="T245" i="81"/>
  <c r="S245" i="81"/>
  <c r="R245" i="81"/>
  <c r="Q245" i="81"/>
  <c r="P245" i="81"/>
  <c r="O245" i="81"/>
  <c r="N245" i="81"/>
  <c r="M245" i="81"/>
  <c r="L245" i="81"/>
  <c r="K245" i="81"/>
  <c r="J245" i="81"/>
  <c r="I245" i="81"/>
  <c r="AM244" i="81"/>
  <c r="AL244" i="81"/>
  <c r="AK244" i="81"/>
  <c r="AJ244" i="81"/>
  <c r="AI244" i="81"/>
  <c r="AH244" i="81"/>
  <c r="AG244" i="81"/>
  <c r="AF244" i="81"/>
  <c r="AE244" i="81"/>
  <c r="AD244" i="81"/>
  <c r="AC244" i="81"/>
  <c r="AB244" i="81"/>
  <c r="AA244" i="81"/>
  <c r="Z244" i="81"/>
  <c r="Y244" i="81"/>
  <c r="X244" i="81"/>
  <c r="W244" i="81"/>
  <c r="V244" i="81"/>
  <c r="U244" i="81"/>
  <c r="T244" i="81"/>
  <c r="S244" i="81"/>
  <c r="R244" i="81"/>
  <c r="Q244" i="81"/>
  <c r="P244" i="81"/>
  <c r="O244" i="81"/>
  <c r="N244" i="81"/>
  <c r="M244" i="81"/>
  <c r="L244" i="81"/>
  <c r="K244" i="81"/>
  <c r="J244" i="81"/>
  <c r="I244" i="81"/>
  <c r="AM242" i="81"/>
  <c r="AL242" i="81"/>
  <c r="AK242" i="81"/>
  <c r="AJ242" i="81"/>
  <c r="AI242" i="81"/>
  <c r="AH242" i="81"/>
  <c r="AG242" i="81"/>
  <c r="AF242" i="81"/>
  <c r="AE242" i="81"/>
  <c r="AD242" i="81"/>
  <c r="AC242" i="81"/>
  <c r="AB242" i="81"/>
  <c r="AA242" i="81"/>
  <c r="Z242" i="81"/>
  <c r="Y242" i="81"/>
  <c r="X242" i="81"/>
  <c r="W242" i="81"/>
  <c r="V242" i="81"/>
  <c r="U242" i="81"/>
  <c r="T242" i="81"/>
  <c r="S242" i="81"/>
  <c r="R242" i="81"/>
  <c r="Q242" i="81"/>
  <c r="P242" i="81"/>
  <c r="O242" i="81"/>
  <c r="N242" i="81"/>
  <c r="M242" i="81"/>
  <c r="L242" i="81"/>
  <c r="K242" i="81"/>
  <c r="J242" i="81"/>
  <c r="I242" i="81"/>
  <c r="AM241" i="81"/>
  <c r="AL241" i="81"/>
  <c r="AK241" i="81"/>
  <c r="AJ241" i="81"/>
  <c r="AI241" i="81"/>
  <c r="AH241" i="81"/>
  <c r="AG241" i="81"/>
  <c r="AF241" i="81"/>
  <c r="AE241" i="81"/>
  <c r="AD241" i="81"/>
  <c r="AC241" i="81"/>
  <c r="AB241" i="81"/>
  <c r="AA241" i="81"/>
  <c r="Z241" i="81"/>
  <c r="Y241" i="81"/>
  <c r="X241" i="81"/>
  <c r="W241" i="81"/>
  <c r="V241" i="81"/>
  <c r="U241" i="81"/>
  <c r="T241" i="81"/>
  <c r="S241" i="81"/>
  <c r="R241" i="81"/>
  <c r="Q241" i="81"/>
  <c r="P241" i="81"/>
  <c r="O241" i="81"/>
  <c r="N241" i="81"/>
  <c r="M241" i="81"/>
  <c r="L241" i="81"/>
  <c r="K241" i="81"/>
  <c r="J241" i="81"/>
  <c r="I241" i="81"/>
  <c r="AM239" i="81"/>
  <c r="AL239" i="81"/>
  <c r="AK239" i="81"/>
  <c r="AJ239" i="81"/>
  <c r="AI239" i="81"/>
  <c r="AH239" i="81"/>
  <c r="AG239" i="81"/>
  <c r="AF239" i="81"/>
  <c r="AE239" i="81"/>
  <c r="AD239" i="81"/>
  <c r="AC239" i="81"/>
  <c r="AB239" i="81"/>
  <c r="AA239" i="81"/>
  <c r="Z239" i="81"/>
  <c r="Y239" i="81"/>
  <c r="X239" i="81"/>
  <c r="W239" i="81"/>
  <c r="V239" i="81"/>
  <c r="U239" i="81"/>
  <c r="T239" i="81"/>
  <c r="S239" i="81"/>
  <c r="R239" i="81"/>
  <c r="Q239" i="81"/>
  <c r="P239" i="81"/>
  <c r="O239" i="81"/>
  <c r="N239" i="81"/>
  <c r="M239" i="81"/>
  <c r="L239" i="81"/>
  <c r="K239" i="81"/>
  <c r="J239" i="81"/>
  <c r="I239" i="81"/>
  <c r="AM238" i="81"/>
  <c r="AL238" i="81"/>
  <c r="AK238" i="81"/>
  <c r="AJ238" i="81"/>
  <c r="AI238" i="81"/>
  <c r="AH238" i="81"/>
  <c r="AG238" i="81"/>
  <c r="AF238" i="81"/>
  <c r="AE238" i="81"/>
  <c r="AD238" i="81"/>
  <c r="AC238" i="81"/>
  <c r="AB238" i="81"/>
  <c r="AA238" i="81"/>
  <c r="Z238" i="81"/>
  <c r="Y238" i="81"/>
  <c r="X238" i="81"/>
  <c r="W238" i="81"/>
  <c r="V238" i="81"/>
  <c r="U238" i="81"/>
  <c r="T238" i="81"/>
  <c r="S238" i="81"/>
  <c r="R238" i="81"/>
  <c r="Q238" i="81"/>
  <c r="P238" i="81"/>
  <c r="O238" i="81"/>
  <c r="N238" i="81"/>
  <c r="M238" i="81"/>
  <c r="L238" i="81"/>
  <c r="K238" i="81"/>
  <c r="J238" i="81"/>
  <c r="I238" i="81"/>
  <c r="AM236" i="81"/>
  <c r="AL236" i="81"/>
  <c r="AK236" i="81"/>
  <c r="AJ236" i="81"/>
  <c r="AI236" i="81"/>
  <c r="AH236" i="81"/>
  <c r="AG236" i="81"/>
  <c r="AF236" i="81"/>
  <c r="AE236" i="81"/>
  <c r="AD236" i="81"/>
  <c r="AC236" i="81"/>
  <c r="AB236" i="81"/>
  <c r="AA236" i="81"/>
  <c r="Z236" i="81"/>
  <c r="Y236" i="81"/>
  <c r="X236" i="81"/>
  <c r="W236" i="81"/>
  <c r="V236" i="81"/>
  <c r="U236" i="81"/>
  <c r="T236" i="81"/>
  <c r="S236" i="81"/>
  <c r="R236" i="81"/>
  <c r="Q236" i="81"/>
  <c r="P236" i="81"/>
  <c r="O236" i="81"/>
  <c r="N236" i="81"/>
  <c r="M236" i="81"/>
  <c r="L236" i="81"/>
  <c r="K236" i="81"/>
  <c r="J236" i="81"/>
  <c r="I236" i="81"/>
  <c r="AM235" i="81"/>
  <c r="AL235" i="81"/>
  <c r="AK235" i="81"/>
  <c r="AJ235" i="81"/>
  <c r="AI235" i="81"/>
  <c r="AH235" i="81"/>
  <c r="AG235" i="81"/>
  <c r="AF235" i="81"/>
  <c r="AE235" i="81"/>
  <c r="AD235" i="81"/>
  <c r="AC235" i="81"/>
  <c r="AB235" i="81"/>
  <c r="AA235" i="81"/>
  <c r="Z235" i="81"/>
  <c r="Y235" i="81"/>
  <c r="X235" i="81"/>
  <c r="W235" i="81"/>
  <c r="V235" i="81"/>
  <c r="U235" i="81"/>
  <c r="T235" i="81"/>
  <c r="S235" i="81"/>
  <c r="R235" i="81"/>
  <c r="Q235" i="81"/>
  <c r="P235" i="81"/>
  <c r="O235" i="81"/>
  <c r="N235" i="81"/>
  <c r="M235" i="81"/>
  <c r="L235" i="81"/>
  <c r="K235" i="81"/>
  <c r="J235" i="81"/>
  <c r="I235" i="81"/>
  <c r="AM233" i="81"/>
  <c r="AL233" i="81"/>
  <c r="AK233" i="81"/>
  <c r="AJ233" i="81"/>
  <c r="AI233" i="81"/>
  <c r="AH233" i="81"/>
  <c r="AG233" i="81"/>
  <c r="AF233" i="81"/>
  <c r="AE233" i="81"/>
  <c r="AD233" i="81"/>
  <c r="AC233" i="81"/>
  <c r="AB233" i="81"/>
  <c r="AA233" i="81"/>
  <c r="Z233" i="81"/>
  <c r="Y233" i="81"/>
  <c r="X233" i="81"/>
  <c r="W233" i="81"/>
  <c r="V233" i="81"/>
  <c r="U233" i="81"/>
  <c r="T233" i="81"/>
  <c r="S233" i="81"/>
  <c r="R233" i="81"/>
  <c r="Q233" i="81"/>
  <c r="P233" i="81"/>
  <c r="O233" i="81"/>
  <c r="N233" i="81"/>
  <c r="M233" i="81"/>
  <c r="L233" i="81"/>
  <c r="K233" i="81"/>
  <c r="J233" i="81"/>
  <c r="I233" i="81"/>
  <c r="AM232" i="81"/>
  <c r="AL232" i="81"/>
  <c r="AK232" i="81"/>
  <c r="AJ232" i="81"/>
  <c r="AI232" i="81"/>
  <c r="AH232" i="81"/>
  <c r="AG232" i="81"/>
  <c r="AF232" i="81"/>
  <c r="AE232" i="81"/>
  <c r="AD232" i="81"/>
  <c r="AC232" i="81"/>
  <c r="AB232" i="81"/>
  <c r="AA232" i="81"/>
  <c r="Z232" i="81"/>
  <c r="Y232" i="81"/>
  <c r="X232" i="81"/>
  <c r="W232" i="81"/>
  <c r="V232" i="81"/>
  <c r="U232" i="81"/>
  <c r="T232" i="81"/>
  <c r="S232" i="81"/>
  <c r="R232" i="81"/>
  <c r="Q232" i="81"/>
  <c r="P232" i="81"/>
  <c r="O232" i="81"/>
  <c r="N232" i="81"/>
  <c r="M232" i="81"/>
  <c r="L232" i="81"/>
  <c r="K232" i="81"/>
  <c r="J232" i="81"/>
  <c r="I232" i="81"/>
  <c r="AM230" i="81"/>
  <c r="AL230" i="81"/>
  <c r="AK230" i="81"/>
  <c r="AJ230" i="81"/>
  <c r="AI230" i="81"/>
  <c r="AH230" i="81"/>
  <c r="AG230" i="81"/>
  <c r="AF230" i="81"/>
  <c r="AE230" i="81"/>
  <c r="AD230" i="81"/>
  <c r="AC230" i="81"/>
  <c r="AB230" i="81"/>
  <c r="AA230" i="81"/>
  <c r="Z230" i="81"/>
  <c r="Y230" i="81"/>
  <c r="X230" i="81"/>
  <c r="W230" i="81"/>
  <c r="V230" i="81"/>
  <c r="U230" i="81"/>
  <c r="T230" i="81"/>
  <c r="S230" i="81"/>
  <c r="R230" i="81"/>
  <c r="Q230" i="81"/>
  <c r="P230" i="81"/>
  <c r="O230" i="81"/>
  <c r="N230" i="81"/>
  <c r="M230" i="81"/>
  <c r="L230" i="81"/>
  <c r="K230" i="81"/>
  <c r="J230" i="81"/>
  <c r="I230" i="81"/>
  <c r="AM229" i="81"/>
  <c r="AL229" i="81"/>
  <c r="AK229" i="81"/>
  <c r="AJ229" i="81"/>
  <c r="AI229" i="81"/>
  <c r="AH229" i="81"/>
  <c r="AG229" i="81"/>
  <c r="AF229" i="81"/>
  <c r="AE229" i="81"/>
  <c r="AD229" i="81"/>
  <c r="AC229" i="81"/>
  <c r="AB229" i="81"/>
  <c r="AA229" i="81"/>
  <c r="Z229" i="81"/>
  <c r="Y229" i="81"/>
  <c r="X229" i="81"/>
  <c r="W229" i="81"/>
  <c r="V229" i="81"/>
  <c r="U229" i="81"/>
  <c r="T229" i="81"/>
  <c r="S229" i="81"/>
  <c r="R229" i="81"/>
  <c r="Q229" i="81"/>
  <c r="P229" i="81"/>
  <c r="O229" i="81"/>
  <c r="N229" i="81"/>
  <c r="M229" i="81"/>
  <c r="L229" i="81"/>
  <c r="K229" i="81"/>
  <c r="J229" i="81"/>
  <c r="I229" i="81"/>
  <c r="AM227" i="81"/>
  <c r="AL227" i="81"/>
  <c r="AK227" i="81"/>
  <c r="AJ227" i="81"/>
  <c r="AI227" i="81"/>
  <c r="AH227" i="81"/>
  <c r="AG227" i="81"/>
  <c r="AF227" i="81"/>
  <c r="AE227" i="81"/>
  <c r="AD227" i="81"/>
  <c r="AC227" i="81"/>
  <c r="AB227" i="81"/>
  <c r="AA227" i="81"/>
  <c r="Z227" i="81"/>
  <c r="Y227" i="81"/>
  <c r="X227" i="81"/>
  <c r="W227" i="81"/>
  <c r="V227" i="81"/>
  <c r="U227" i="81"/>
  <c r="T227" i="81"/>
  <c r="S227" i="81"/>
  <c r="R227" i="81"/>
  <c r="Q227" i="81"/>
  <c r="P227" i="81"/>
  <c r="O227" i="81"/>
  <c r="N227" i="81"/>
  <c r="M227" i="81"/>
  <c r="L227" i="81"/>
  <c r="K227" i="81"/>
  <c r="J227" i="81"/>
  <c r="I227" i="81"/>
  <c r="AM226" i="81"/>
  <c r="AL226" i="81"/>
  <c r="AK226" i="81"/>
  <c r="AJ226" i="81"/>
  <c r="AI226" i="81"/>
  <c r="AH226" i="81"/>
  <c r="AG226" i="81"/>
  <c r="AF226" i="81"/>
  <c r="AE226" i="81"/>
  <c r="AD226" i="81"/>
  <c r="AC226" i="81"/>
  <c r="AB226" i="81"/>
  <c r="AA226" i="81"/>
  <c r="Z226" i="81"/>
  <c r="Y226" i="81"/>
  <c r="X226" i="81"/>
  <c r="W226" i="81"/>
  <c r="V226" i="81"/>
  <c r="U226" i="81"/>
  <c r="T226" i="81"/>
  <c r="S226" i="81"/>
  <c r="R226" i="81"/>
  <c r="Q226" i="81"/>
  <c r="P226" i="81"/>
  <c r="O226" i="81"/>
  <c r="N226" i="81"/>
  <c r="M226" i="81"/>
  <c r="L226" i="81"/>
  <c r="K226" i="81"/>
  <c r="J226" i="81"/>
  <c r="I226" i="81"/>
  <c r="AM224" i="81"/>
  <c r="AL224" i="81"/>
  <c r="AK224" i="81"/>
  <c r="AJ224" i="81"/>
  <c r="AI224" i="81"/>
  <c r="AH224" i="81"/>
  <c r="AG224" i="81"/>
  <c r="AF224" i="81"/>
  <c r="AE224" i="81"/>
  <c r="AD224" i="81"/>
  <c r="AC224" i="81"/>
  <c r="AB224" i="81"/>
  <c r="AA224" i="81"/>
  <c r="Z224" i="81"/>
  <c r="Y224" i="81"/>
  <c r="X224" i="81"/>
  <c r="W224" i="81"/>
  <c r="V224" i="81"/>
  <c r="U224" i="81"/>
  <c r="T224" i="81"/>
  <c r="S224" i="81"/>
  <c r="R224" i="81"/>
  <c r="Q224" i="81"/>
  <c r="P224" i="81"/>
  <c r="O224" i="81"/>
  <c r="N224" i="81"/>
  <c r="M224" i="81"/>
  <c r="L224" i="81"/>
  <c r="K224" i="81"/>
  <c r="J224" i="81"/>
  <c r="I224" i="81"/>
  <c r="AM223" i="81"/>
  <c r="AL223" i="81"/>
  <c r="AK223" i="81"/>
  <c r="AJ223" i="81"/>
  <c r="AI223" i="81"/>
  <c r="AH223" i="81"/>
  <c r="AG223" i="81"/>
  <c r="AF223" i="81"/>
  <c r="AE223" i="81"/>
  <c r="AD223" i="81"/>
  <c r="AC223" i="81"/>
  <c r="AB223" i="81"/>
  <c r="AA223" i="81"/>
  <c r="Z223" i="81"/>
  <c r="Y223" i="81"/>
  <c r="X223" i="81"/>
  <c r="W223" i="81"/>
  <c r="V223" i="81"/>
  <c r="U223" i="81"/>
  <c r="T223" i="81"/>
  <c r="S223" i="81"/>
  <c r="R223" i="81"/>
  <c r="Q223" i="81"/>
  <c r="P223" i="81"/>
  <c r="O223" i="81"/>
  <c r="N223" i="81"/>
  <c r="M223" i="81"/>
  <c r="L223" i="81"/>
  <c r="K223" i="81"/>
  <c r="J223" i="81"/>
  <c r="I223" i="81"/>
  <c r="AM221" i="81"/>
  <c r="AL221" i="81"/>
  <c r="AK221" i="81"/>
  <c r="AJ221" i="81"/>
  <c r="AI221" i="81"/>
  <c r="AH221" i="81"/>
  <c r="AG221" i="81"/>
  <c r="AF221" i="81"/>
  <c r="AE221" i="81"/>
  <c r="AD221" i="81"/>
  <c r="AC221" i="81"/>
  <c r="AB221" i="81"/>
  <c r="AA221" i="81"/>
  <c r="Z221" i="81"/>
  <c r="Y221" i="81"/>
  <c r="X221" i="81"/>
  <c r="W221" i="81"/>
  <c r="V221" i="81"/>
  <c r="U221" i="81"/>
  <c r="T221" i="81"/>
  <c r="S221" i="81"/>
  <c r="R221" i="81"/>
  <c r="Q221" i="81"/>
  <c r="P221" i="81"/>
  <c r="O221" i="81"/>
  <c r="N221" i="81"/>
  <c r="M221" i="81"/>
  <c r="L221" i="81"/>
  <c r="K221" i="81"/>
  <c r="J221" i="81"/>
  <c r="I221" i="81"/>
  <c r="AM220" i="81"/>
  <c r="AL220" i="81"/>
  <c r="AK220" i="81"/>
  <c r="AJ220" i="81"/>
  <c r="AI220" i="81"/>
  <c r="AH220" i="81"/>
  <c r="AG220" i="81"/>
  <c r="AF220" i="81"/>
  <c r="AE220" i="81"/>
  <c r="AD220" i="81"/>
  <c r="AC220" i="81"/>
  <c r="AB220" i="81"/>
  <c r="AA220" i="81"/>
  <c r="Z220" i="81"/>
  <c r="Y220" i="81"/>
  <c r="X220" i="81"/>
  <c r="W220" i="81"/>
  <c r="V220" i="81"/>
  <c r="U220" i="81"/>
  <c r="T220" i="81"/>
  <c r="S220" i="81"/>
  <c r="R220" i="81"/>
  <c r="Q220" i="81"/>
  <c r="P220" i="81"/>
  <c r="O220" i="81"/>
  <c r="N220" i="81"/>
  <c r="M220" i="81"/>
  <c r="L220" i="81"/>
  <c r="K220" i="81"/>
  <c r="J220" i="81"/>
  <c r="I220" i="81"/>
  <c r="AM218" i="81"/>
  <c r="AL218" i="81"/>
  <c r="AK218" i="81"/>
  <c r="AJ218" i="81"/>
  <c r="AI218" i="81"/>
  <c r="AH218" i="81"/>
  <c r="AG218" i="81"/>
  <c r="AF218" i="81"/>
  <c r="AE218" i="81"/>
  <c r="AD218" i="81"/>
  <c r="AC218" i="81"/>
  <c r="AB218" i="81"/>
  <c r="AA218" i="81"/>
  <c r="Z218" i="81"/>
  <c r="Y218" i="81"/>
  <c r="X218" i="81"/>
  <c r="W218" i="81"/>
  <c r="V218" i="81"/>
  <c r="U218" i="81"/>
  <c r="T218" i="81"/>
  <c r="S218" i="81"/>
  <c r="R218" i="81"/>
  <c r="Q218" i="81"/>
  <c r="P218" i="81"/>
  <c r="O218" i="81"/>
  <c r="N218" i="81"/>
  <c r="M218" i="81"/>
  <c r="L218" i="81"/>
  <c r="K218" i="81"/>
  <c r="J218" i="81"/>
  <c r="I218" i="81"/>
  <c r="AM217" i="81"/>
  <c r="AL217" i="81"/>
  <c r="AK217" i="81"/>
  <c r="AJ217" i="81"/>
  <c r="AI217" i="81"/>
  <c r="AH217" i="81"/>
  <c r="AG217" i="81"/>
  <c r="AF217" i="81"/>
  <c r="AE217" i="81"/>
  <c r="AD217" i="81"/>
  <c r="AC217" i="81"/>
  <c r="AB217" i="81"/>
  <c r="AA217" i="81"/>
  <c r="Z217" i="81"/>
  <c r="Y217" i="81"/>
  <c r="X217" i="81"/>
  <c r="W217" i="81"/>
  <c r="V217" i="81"/>
  <c r="U217" i="81"/>
  <c r="T217" i="81"/>
  <c r="S217" i="81"/>
  <c r="R217" i="81"/>
  <c r="Q217" i="81"/>
  <c r="P217" i="81"/>
  <c r="O217" i="81"/>
  <c r="N217" i="81"/>
  <c r="M217" i="81"/>
  <c r="L217" i="81"/>
  <c r="K217" i="81"/>
  <c r="J217" i="81"/>
  <c r="I217" i="81"/>
  <c r="AM215" i="81"/>
  <c r="AL215" i="81"/>
  <c r="AK215" i="81"/>
  <c r="AJ215" i="81"/>
  <c r="AI215" i="81"/>
  <c r="AH215" i="81"/>
  <c r="AG215" i="81"/>
  <c r="AF215" i="81"/>
  <c r="AE215" i="81"/>
  <c r="AD215" i="81"/>
  <c r="AC215" i="81"/>
  <c r="AB215" i="81"/>
  <c r="AA215" i="81"/>
  <c r="Z215" i="81"/>
  <c r="Y215" i="81"/>
  <c r="X215" i="81"/>
  <c r="W215" i="81"/>
  <c r="V215" i="81"/>
  <c r="U215" i="81"/>
  <c r="T215" i="81"/>
  <c r="S215" i="81"/>
  <c r="R215" i="81"/>
  <c r="Q215" i="81"/>
  <c r="P215" i="81"/>
  <c r="O215" i="81"/>
  <c r="N215" i="81"/>
  <c r="M215" i="81"/>
  <c r="L215" i="81"/>
  <c r="K215" i="81"/>
  <c r="J215" i="81"/>
  <c r="I215" i="81"/>
  <c r="AM214" i="81"/>
  <c r="AL214" i="81"/>
  <c r="AK214" i="81"/>
  <c r="AJ214" i="81"/>
  <c r="AI214" i="81"/>
  <c r="AH214" i="81"/>
  <c r="AG214" i="81"/>
  <c r="AF214" i="81"/>
  <c r="AE214" i="81"/>
  <c r="AD214" i="81"/>
  <c r="AC214" i="81"/>
  <c r="AB214" i="81"/>
  <c r="AA214" i="81"/>
  <c r="Z214" i="81"/>
  <c r="Y214" i="81"/>
  <c r="X214" i="81"/>
  <c r="W214" i="81"/>
  <c r="V214" i="81"/>
  <c r="U214" i="81"/>
  <c r="T214" i="81"/>
  <c r="S214" i="81"/>
  <c r="R214" i="81"/>
  <c r="Q214" i="81"/>
  <c r="P214" i="81"/>
  <c r="O214" i="81"/>
  <c r="N214" i="81"/>
  <c r="M214" i="81"/>
  <c r="L214" i="81"/>
  <c r="K214" i="81"/>
  <c r="J214" i="81"/>
  <c r="I214" i="81"/>
  <c r="AM212" i="81"/>
  <c r="AL212" i="81"/>
  <c r="AK212" i="81"/>
  <c r="AJ212" i="81"/>
  <c r="AI212" i="81"/>
  <c r="AH212" i="81"/>
  <c r="AG212" i="81"/>
  <c r="AF212" i="81"/>
  <c r="AE212" i="81"/>
  <c r="AD212" i="81"/>
  <c r="AC212" i="81"/>
  <c r="AB212" i="81"/>
  <c r="AA212" i="81"/>
  <c r="Z212" i="81"/>
  <c r="Y212" i="81"/>
  <c r="X212" i="81"/>
  <c r="W212" i="81"/>
  <c r="V212" i="81"/>
  <c r="U212" i="81"/>
  <c r="T212" i="81"/>
  <c r="S212" i="81"/>
  <c r="R212" i="81"/>
  <c r="Q212" i="81"/>
  <c r="P212" i="81"/>
  <c r="O212" i="81"/>
  <c r="N212" i="81"/>
  <c r="M212" i="81"/>
  <c r="L212" i="81"/>
  <c r="K212" i="81"/>
  <c r="J212" i="81"/>
  <c r="I212" i="81"/>
  <c r="AM211" i="81"/>
  <c r="AL211" i="81"/>
  <c r="AK211" i="81"/>
  <c r="AJ211" i="81"/>
  <c r="AI211" i="81"/>
  <c r="AH211" i="81"/>
  <c r="AG211" i="81"/>
  <c r="AF211" i="81"/>
  <c r="AE211" i="81"/>
  <c r="AD211" i="81"/>
  <c r="AC211" i="81"/>
  <c r="AB211" i="81"/>
  <c r="AA211" i="81"/>
  <c r="Z211" i="81"/>
  <c r="Y211" i="81"/>
  <c r="X211" i="81"/>
  <c r="W211" i="81"/>
  <c r="V211" i="81"/>
  <c r="U211" i="81"/>
  <c r="T211" i="81"/>
  <c r="S211" i="81"/>
  <c r="R211" i="81"/>
  <c r="Q211" i="81"/>
  <c r="P211" i="81"/>
  <c r="O211" i="81"/>
  <c r="N211" i="81"/>
  <c r="M211" i="81"/>
  <c r="L211" i="81"/>
  <c r="K211" i="81"/>
  <c r="J211" i="81"/>
  <c r="I211" i="81"/>
  <c r="AM209" i="81"/>
  <c r="AL209" i="81"/>
  <c r="AK209" i="81"/>
  <c r="AJ209" i="81"/>
  <c r="AI209" i="81"/>
  <c r="AH209" i="81"/>
  <c r="AG209" i="81"/>
  <c r="AF209" i="81"/>
  <c r="AE209" i="81"/>
  <c r="AD209" i="81"/>
  <c r="AC209" i="81"/>
  <c r="AB209" i="81"/>
  <c r="AA209" i="81"/>
  <c r="Z209" i="81"/>
  <c r="Y209" i="81"/>
  <c r="X209" i="81"/>
  <c r="W209" i="81"/>
  <c r="V209" i="81"/>
  <c r="U209" i="81"/>
  <c r="T209" i="81"/>
  <c r="S209" i="81"/>
  <c r="R209" i="81"/>
  <c r="Q209" i="81"/>
  <c r="P209" i="81"/>
  <c r="O209" i="81"/>
  <c r="N209" i="81"/>
  <c r="M209" i="81"/>
  <c r="L209" i="81"/>
  <c r="K209" i="81"/>
  <c r="J209" i="81"/>
  <c r="I209" i="81"/>
  <c r="AM208" i="81"/>
  <c r="AL208" i="81"/>
  <c r="AK208" i="81"/>
  <c r="AJ208" i="81"/>
  <c r="AI208" i="81"/>
  <c r="AH208" i="81"/>
  <c r="AG208" i="81"/>
  <c r="AF208" i="81"/>
  <c r="AE208" i="81"/>
  <c r="AD208" i="81"/>
  <c r="AC208" i="81"/>
  <c r="AB208" i="81"/>
  <c r="AA208" i="81"/>
  <c r="Z208" i="81"/>
  <c r="Y208" i="81"/>
  <c r="X208" i="81"/>
  <c r="W208" i="81"/>
  <c r="V208" i="81"/>
  <c r="U208" i="81"/>
  <c r="T208" i="81"/>
  <c r="S208" i="81"/>
  <c r="R208" i="81"/>
  <c r="Q208" i="81"/>
  <c r="P208" i="81"/>
  <c r="O208" i="81"/>
  <c r="N208" i="81"/>
  <c r="M208" i="81"/>
  <c r="L208" i="81"/>
  <c r="K208" i="81"/>
  <c r="J208" i="81"/>
  <c r="I208" i="81"/>
  <c r="AM206" i="81"/>
  <c r="AL206" i="81"/>
  <c r="AK206" i="81"/>
  <c r="AJ206" i="81"/>
  <c r="AI206" i="81"/>
  <c r="AH206" i="81"/>
  <c r="AG206" i="81"/>
  <c r="AF206" i="81"/>
  <c r="AE206" i="81"/>
  <c r="AD206" i="81"/>
  <c r="AC206" i="81"/>
  <c r="AB206" i="81"/>
  <c r="AA206" i="81"/>
  <c r="Z206" i="81"/>
  <c r="Y206" i="81"/>
  <c r="X206" i="81"/>
  <c r="W206" i="81"/>
  <c r="V206" i="81"/>
  <c r="U206" i="81"/>
  <c r="T206" i="81"/>
  <c r="S206" i="81"/>
  <c r="R206" i="81"/>
  <c r="Q206" i="81"/>
  <c r="P206" i="81"/>
  <c r="O206" i="81"/>
  <c r="N206" i="81"/>
  <c r="M206" i="81"/>
  <c r="L206" i="81"/>
  <c r="K206" i="81"/>
  <c r="J206" i="81"/>
  <c r="I206" i="81"/>
  <c r="AM205" i="81"/>
  <c r="AL205" i="81"/>
  <c r="AK205" i="81"/>
  <c r="AJ205" i="81"/>
  <c r="AI205" i="81"/>
  <c r="AH205" i="81"/>
  <c r="AG205" i="81"/>
  <c r="AF205" i="81"/>
  <c r="AE205" i="81"/>
  <c r="AD205" i="81"/>
  <c r="AC205" i="81"/>
  <c r="AB205" i="81"/>
  <c r="AA205" i="81"/>
  <c r="Z205" i="81"/>
  <c r="Y205" i="81"/>
  <c r="X205" i="81"/>
  <c r="W205" i="81"/>
  <c r="V205" i="81"/>
  <c r="U205" i="81"/>
  <c r="T205" i="81"/>
  <c r="S205" i="81"/>
  <c r="R205" i="81"/>
  <c r="Q205" i="81"/>
  <c r="P205" i="81"/>
  <c r="O205" i="81"/>
  <c r="N205" i="81"/>
  <c r="M205" i="81"/>
  <c r="L205" i="81"/>
  <c r="K205" i="81"/>
  <c r="J205" i="81"/>
  <c r="I205" i="81"/>
  <c r="AM203" i="81"/>
  <c r="AL203" i="81"/>
  <c r="AK203" i="81"/>
  <c r="AJ203" i="81"/>
  <c r="AI203" i="81"/>
  <c r="AH203" i="81"/>
  <c r="AG203" i="81"/>
  <c r="AF203" i="81"/>
  <c r="AE203" i="81"/>
  <c r="AD203" i="81"/>
  <c r="AC203" i="81"/>
  <c r="AB203" i="81"/>
  <c r="AA203" i="81"/>
  <c r="Z203" i="81"/>
  <c r="Y203" i="81"/>
  <c r="X203" i="81"/>
  <c r="W203" i="81"/>
  <c r="V203" i="81"/>
  <c r="U203" i="81"/>
  <c r="T203" i="81"/>
  <c r="S203" i="81"/>
  <c r="R203" i="81"/>
  <c r="Q203" i="81"/>
  <c r="P203" i="81"/>
  <c r="O203" i="81"/>
  <c r="N203" i="81"/>
  <c r="M203" i="81"/>
  <c r="L203" i="81"/>
  <c r="K203" i="81"/>
  <c r="J203" i="81"/>
  <c r="I203" i="81"/>
  <c r="AM202" i="81"/>
  <c r="AL202" i="81"/>
  <c r="AK202" i="81"/>
  <c r="AJ202" i="81"/>
  <c r="AI202" i="81"/>
  <c r="AH202" i="81"/>
  <c r="AG202" i="81"/>
  <c r="AF202" i="81"/>
  <c r="AE202" i="81"/>
  <c r="AD202" i="81"/>
  <c r="AC202" i="81"/>
  <c r="AB202" i="81"/>
  <c r="AA202" i="81"/>
  <c r="Z202" i="81"/>
  <c r="Y202" i="81"/>
  <c r="X202" i="81"/>
  <c r="W202" i="81"/>
  <c r="V202" i="81"/>
  <c r="U202" i="81"/>
  <c r="T202" i="81"/>
  <c r="S202" i="81"/>
  <c r="R202" i="81"/>
  <c r="Q202" i="81"/>
  <c r="P202" i="81"/>
  <c r="O202" i="81"/>
  <c r="N202" i="81"/>
  <c r="M202" i="81"/>
  <c r="L202" i="81"/>
  <c r="K202" i="81"/>
  <c r="J202" i="81"/>
  <c r="I202" i="81"/>
  <c r="AM200" i="81"/>
  <c r="AL200" i="81"/>
  <c r="AK200" i="81"/>
  <c r="AJ200" i="81"/>
  <c r="AI200" i="81"/>
  <c r="AH200" i="81"/>
  <c r="AG200" i="81"/>
  <c r="AF200" i="81"/>
  <c r="AE200" i="81"/>
  <c r="AD200" i="81"/>
  <c r="AC200" i="81"/>
  <c r="AB200" i="81"/>
  <c r="AA200" i="81"/>
  <c r="Z200" i="81"/>
  <c r="Y200" i="81"/>
  <c r="X200" i="81"/>
  <c r="W200" i="81"/>
  <c r="V200" i="81"/>
  <c r="U200" i="81"/>
  <c r="T200" i="81"/>
  <c r="S200" i="81"/>
  <c r="R200" i="81"/>
  <c r="Q200" i="81"/>
  <c r="P200" i="81"/>
  <c r="O200" i="81"/>
  <c r="N200" i="81"/>
  <c r="M200" i="81"/>
  <c r="L200" i="81"/>
  <c r="K200" i="81"/>
  <c r="J200" i="81"/>
  <c r="I200" i="81"/>
  <c r="AM199" i="81"/>
  <c r="AL199" i="81"/>
  <c r="AK199" i="81"/>
  <c r="AJ199" i="81"/>
  <c r="AI199" i="81"/>
  <c r="AH199" i="81"/>
  <c r="AG199" i="81"/>
  <c r="AF199" i="81"/>
  <c r="AE199" i="81"/>
  <c r="AD199" i="81"/>
  <c r="AC199" i="81"/>
  <c r="AB199" i="81"/>
  <c r="AA199" i="81"/>
  <c r="Z199" i="81"/>
  <c r="Y199" i="81"/>
  <c r="X199" i="81"/>
  <c r="W199" i="81"/>
  <c r="V199" i="81"/>
  <c r="U199" i="81"/>
  <c r="T199" i="81"/>
  <c r="S199" i="81"/>
  <c r="R199" i="81"/>
  <c r="Q199" i="81"/>
  <c r="P199" i="81"/>
  <c r="O199" i="81"/>
  <c r="N199" i="81"/>
  <c r="M199" i="81"/>
  <c r="L199" i="81"/>
  <c r="K199" i="81"/>
  <c r="J199" i="81"/>
  <c r="I199" i="81"/>
  <c r="AM197" i="81"/>
  <c r="AL197" i="81"/>
  <c r="AK197" i="81"/>
  <c r="AJ197" i="81"/>
  <c r="AI197" i="81"/>
  <c r="AH197" i="81"/>
  <c r="AG197" i="81"/>
  <c r="AF197" i="81"/>
  <c r="AE197" i="81"/>
  <c r="AD197" i="81"/>
  <c r="AC197" i="81"/>
  <c r="AB197" i="81"/>
  <c r="AA197" i="81"/>
  <c r="Z197" i="81"/>
  <c r="Y197" i="81"/>
  <c r="X197" i="81"/>
  <c r="W197" i="81"/>
  <c r="V197" i="81"/>
  <c r="U197" i="81"/>
  <c r="T197" i="81"/>
  <c r="S197" i="81"/>
  <c r="R197" i="81"/>
  <c r="Q197" i="81"/>
  <c r="P197" i="81"/>
  <c r="O197" i="81"/>
  <c r="N197" i="81"/>
  <c r="M197" i="81"/>
  <c r="L197" i="81"/>
  <c r="K197" i="81"/>
  <c r="J197" i="81"/>
  <c r="I197" i="81"/>
  <c r="AM196" i="81"/>
  <c r="AL196" i="81"/>
  <c r="AK196" i="81"/>
  <c r="AJ196" i="81"/>
  <c r="AI196" i="81"/>
  <c r="AH196" i="81"/>
  <c r="AG196" i="81"/>
  <c r="AF196" i="81"/>
  <c r="AE196" i="81"/>
  <c r="AD196" i="81"/>
  <c r="AC196" i="81"/>
  <c r="AB196" i="81"/>
  <c r="AA196" i="81"/>
  <c r="Z196" i="81"/>
  <c r="Y196" i="81"/>
  <c r="X196" i="81"/>
  <c r="W196" i="81"/>
  <c r="V196" i="81"/>
  <c r="U196" i="81"/>
  <c r="T196" i="81"/>
  <c r="S196" i="81"/>
  <c r="R196" i="81"/>
  <c r="Q196" i="81"/>
  <c r="P196" i="81"/>
  <c r="O196" i="81"/>
  <c r="N196" i="81"/>
  <c r="M196" i="81"/>
  <c r="L196" i="81"/>
  <c r="K196" i="81"/>
  <c r="J196" i="81"/>
  <c r="I196" i="81"/>
  <c r="AM194" i="81"/>
  <c r="AL194" i="81"/>
  <c r="AK194" i="81"/>
  <c r="AJ194" i="81"/>
  <c r="AI194" i="81"/>
  <c r="AH194" i="81"/>
  <c r="AG194" i="81"/>
  <c r="AF194" i="81"/>
  <c r="AE194" i="81"/>
  <c r="AD194" i="81"/>
  <c r="AC194" i="81"/>
  <c r="AB194" i="81"/>
  <c r="AA194" i="81"/>
  <c r="Z194" i="81"/>
  <c r="Y194" i="81"/>
  <c r="X194" i="81"/>
  <c r="W194" i="81"/>
  <c r="V194" i="81"/>
  <c r="U194" i="81"/>
  <c r="T194" i="81"/>
  <c r="S194" i="81"/>
  <c r="R194" i="81"/>
  <c r="Q194" i="81"/>
  <c r="P194" i="81"/>
  <c r="O194" i="81"/>
  <c r="N194" i="81"/>
  <c r="M194" i="81"/>
  <c r="L194" i="81"/>
  <c r="K194" i="81"/>
  <c r="J194" i="81"/>
  <c r="I194" i="81"/>
  <c r="AM193" i="81"/>
  <c r="AL193" i="81"/>
  <c r="AK193" i="81"/>
  <c r="AJ193" i="81"/>
  <c r="AI193" i="81"/>
  <c r="AH193" i="81"/>
  <c r="AG193" i="81"/>
  <c r="AF193" i="81"/>
  <c r="AE193" i="81"/>
  <c r="AD193" i="81"/>
  <c r="AC193" i="81"/>
  <c r="AB193" i="81"/>
  <c r="AA193" i="81"/>
  <c r="Z193" i="81"/>
  <c r="Y193" i="81"/>
  <c r="X193" i="81"/>
  <c r="W193" i="81"/>
  <c r="V193" i="81"/>
  <c r="U193" i="81"/>
  <c r="T193" i="81"/>
  <c r="S193" i="81"/>
  <c r="R193" i="81"/>
  <c r="Q193" i="81"/>
  <c r="P193" i="81"/>
  <c r="O193" i="81"/>
  <c r="N193" i="81"/>
  <c r="M193" i="81"/>
  <c r="L193" i="81"/>
  <c r="K193" i="81"/>
  <c r="J193" i="81"/>
  <c r="I193" i="81"/>
  <c r="AM191" i="81"/>
  <c r="AL191" i="81"/>
  <c r="AK191" i="81"/>
  <c r="AJ191" i="81"/>
  <c r="AI191" i="81"/>
  <c r="AH191" i="81"/>
  <c r="AG191" i="81"/>
  <c r="AF191" i="81"/>
  <c r="AE191" i="81"/>
  <c r="AD191" i="81"/>
  <c r="AC191" i="81"/>
  <c r="AB191" i="81"/>
  <c r="AA191" i="81"/>
  <c r="Z191" i="81"/>
  <c r="Y191" i="81"/>
  <c r="X191" i="81"/>
  <c r="W191" i="81"/>
  <c r="V191" i="81"/>
  <c r="U191" i="81"/>
  <c r="T191" i="81"/>
  <c r="S191" i="81"/>
  <c r="R191" i="81"/>
  <c r="Q191" i="81"/>
  <c r="P191" i="81"/>
  <c r="O191" i="81"/>
  <c r="N191" i="81"/>
  <c r="M191" i="81"/>
  <c r="L191" i="81"/>
  <c r="K191" i="81"/>
  <c r="J191" i="81"/>
  <c r="I191" i="81"/>
  <c r="AM190" i="81"/>
  <c r="AL190" i="81"/>
  <c r="AK190" i="81"/>
  <c r="AJ190" i="81"/>
  <c r="AI190" i="81"/>
  <c r="AH190" i="81"/>
  <c r="AG190" i="81"/>
  <c r="AF190" i="81"/>
  <c r="AE190" i="81"/>
  <c r="AD190" i="81"/>
  <c r="AC190" i="81"/>
  <c r="AB190" i="81"/>
  <c r="AA190" i="81"/>
  <c r="Z190" i="81"/>
  <c r="Y190" i="81"/>
  <c r="X190" i="81"/>
  <c r="W190" i="81"/>
  <c r="V190" i="81"/>
  <c r="U190" i="81"/>
  <c r="T190" i="81"/>
  <c r="S190" i="81"/>
  <c r="R190" i="81"/>
  <c r="Q190" i="81"/>
  <c r="P190" i="81"/>
  <c r="O190" i="81"/>
  <c r="N190" i="81"/>
  <c r="M190" i="81"/>
  <c r="L190" i="81"/>
  <c r="K190" i="81"/>
  <c r="J190" i="81"/>
  <c r="I190" i="81"/>
  <c r="AM188" i="81"/>
  <c r="AL188" i="81"/>
  <c r="AK188" i="81"/>
  <c r="AJ188" i="81"/>
  <c r="AI188" i="81"/>
  <c r="AH188" i="81"/>
  <c r="AG188" i="81"/>
  <c r="AF188" i="81"/>
  <c r="AE188" i="81"/>
  <c r="AD188" i="81"/>
  <c r="AC188" i="81"/>
  <c r="AB188" i="81"/>
  <c r="AA188" i="81"/>
  <c r="Z188" i="81"/>
  <c r="Y188" i="81"/>
  <c r="X188" i="81"/>
  <c r="W188" i="81"/>
  <c r="V188" i="81"/>
  <c r="U188" i="81"/>
  <c r="T188" i="81"/>
  <c r="S188" i="81"/>
  <c r="R188" i="81"/>
  <c r="Q188" i="81"/>
  <c r="P188" i="81"/>
  <c r="O188" i="81"/>
  <c r="N188" i="81"/>
  <c r="M188" i="81"/>
  <c r="L188" i="81"/>
  <c r="K188" i="81"/>
  <c r="J188" i="81"/>
  <c r="I188" i="81"/>
  <c r="AM187" i="81"/>
  <c r="AL187" i="81"/>
  <c r="AK187" i="81"/>
  <c r="AJ187" i="81"/>
  <c r="AI187" i="81"/>
  <c r="AH187" i="81"/>
  <c r="AG187" i="81"/>
  <c r="AF187" i="81"/>
  <c r="AE187" i="81"/>
  <c r="AD187" i="81"/>
  <c r="AC187" i="81"/>
  <c r="AB187" i="81"/>
  <c r="AA187" i="81"/>
  <c r="Z187" i="81"/>
  <c r="Y187" i="81"/>
  <c r="X187" i="81"/>
  <c r="W187" i="81"/>
  <c r="V187" i="81"/>
  <c r="U187" i="81"/>
  <c r="T187" i="81"/>
  <c r="S187" i="81"/>
  <c r="R187" i="81"/>
  <c r="Q187" i="81"/>
  <c r="P187" i="81"/>
  <c r="O187" i="81"/>
  <c r="N187" i="81"/>
  <c r="M187" i="81"/>
  <c r="L187" i="81"/>
  <c r="K187" i="81"/>
  <c r="J187" i="81"/>
  <c r="I187" i="81"/>
  <c r="AM185" i="81"/>
  <c r="AL185" i="81"/>
  <c r="AK185" i="81"/>
  <c r="AJ185" i="81"/>
  <c r="AI185" i="81"/>
  <c r="AH185" i="81"/>
  <c r="AG185" i="81"/>
  <c r="AF185" i="81"/>
  <c r="AE185" i="81"/>
  <c r="AD185" i="81"/>
  <c r="AC185" i="81"/>
  <c r="AB185" i="81"/>
  <c r="AA185" i="81"/>
  <c r="Z185" i="81"/>
  <c r="Y185" i="81"/>
  <c r="X185" i="81"/>
  <c r="W185" i="81"/>
  <c r="V185" i="81"/>
  <c r="U185" i="81"/>
  <c r="T185" i="81"/>
  <c r="S185" i="81"/>
  <c r="R185" i="81"/>
  <c r="Q185" i="81"/>
  <c r="P185" i="81"/>
  <c r="O185" i="81"/>
  <c r="N185" i="81"/>
  <c r="M185" i="81"/>
  <c r="L185" i="81"/>
  <c r="K185" i="81"/>
  <c r="J185" i="81"/>
  <c r="I185" i="81"/>
  <c r="AM184" i="81"/>
  <c r="AL184" i="81"/>
  <c r="AK184" i="81"/>
  <c r="AJ184" i="81"/>
  <c r="AI184" i="81"/>
  <c r="AH184" i="81"/>
  <c r="AG184" i="81"/>
  <c r="AF184" i="81"/>
  <c r="AE184" i="81"/>
  <c r="AD184" i="81"/>
  <c r="AC184" i="81"/>
  <c r="AB184" i="81"/>
  <c r="AA184" i="81"/>
  <c r="Z184" i="81"/>
  <c r="Y184" i="81"/>
  <c r="X184" i="81"/>
  <c r="W184" i="81"/>
  <c r="V184" i="81"/>
  <c r="U184" i="81"/>
  <c r="T184" i="81"/>
  <c r="S184" i="81"/>
  <c r="R184" i="81"/>
  <c r="Q184" i="81"/>
  <c r="P184" i="81"/>
  <c r="O184" i="81"/>
  <c r="N184" i="81"/>
  <c r="M184" i="81"/>
  <c r="L184" i="81"/>
  <c r="K184" i="81"/>
  <c r="J184" i="81"/>
  <c r="I184" i="81"/>
  <c r="AM182" i="81"/>
  <c r="AL182" i="81"/>
  <c r="AK182" i="81"/>
  <c r="AJ182" i="81"/>
  <c r="AI182" i="81"/>
  <c r="AH182" i="81"/>
  <c r="AG182" i="81"/>
  <c r="AF182" i="81"/>
  <c r="AE182" i="81"/>
  <c r="AD182" i="81"/>
  <c r="AC182" i="81"/>
  <c r="AB182" i="81"/>
  <c r="AA182" i="81"/>
  <c r="Z182" i="81"/>
  <c r="Y182" i="81"/>
  <c r="X182" i="81"/>
  <c r="W182" i="81"/>
  <c r="V182" i="81"/>
  <c r="U182" i="81"/>
  <c r="T182" i="81"/>
  <c r="S182" i="81"/>
  <c r="R182" i="81"/>
  <c r="Q182" i="81"/>
  <c r="P182" i="81"/>
  <c r="O182" i="81"/>
  <c r="N182" i="81"/>
  <c r="M182" i="81"/>
  <c r="L182" i="81"/>
  <c r="K182" i="81"/>
  <c r="J182" i="81"/>
  <c r="I182" i="81"/>
  <c r="AM181" i="81"/>
  <c r="AL181" i="81"/>
  <c r="AK181" i="81"/>
  <c r="AJ181" i="81"/>
  <c r="AI181" i="81"/>
  <c r="AH181" i="81"/>
  <c r="AG181" i="81"/>
  <c r="AF181" i="81"/>
  <c r="AE181" i="81"/>
  <c r="AD181" i="81"/>
  <c r="AC181" i="81"/>
  <c r="AB181" i="81"/>
  <c r="AA181" i="81"/>
  <c r="Z181" i="81"/>
  <c r="Y181" i="81"/>
  <c r="X181" i="81"/>
  <c r="W181" i="81"/>
  <c r="V181" i="81"/>
  <c r="U181" i="81"/>
  <c r="T181" i="81"/>
  <c r="S181" i="81"/>
  <c r="R181" i="81"/>
  <c r="Q181" i="81"/>
  <c r="P181" i="81"/>
  <c r="O181" i="81"/>
  <c r="N181" i="81"/>
  <c r="M181" i="81"/>
  <c r="L181" i="81"/>
  <c r="K181" i="81"/>
  <c r="J181" i="81"/>
  <c r="I181" i="81"/>
  <c r="AM179" i="81"/>
  <c r="AL179" i="81"/>
  <c r="AK179" i="81"/>
  <c r="AJ179" i="81"/>
  <c r="AI179" i="81"/>
  <c r="AH179" i="81"/>
  <c r="AG179" i="81"/>
  <c r="AF179" i="81"/>
  <c r="AE179" i="81"/>
  <c r="AD179" i="81"/>
  <c r="AC179" i="81"/>
  <c r="AB179" i="81"/>
  <c r="AA179" i="81"/>
  <c r="Z179" i="81"/>
  <c r="Y179" i="81"/>
  <c r="X179" i="81"/>
  <c r="W179" i="81"/>
  <c r="V179" i="81"/>
  <c r="U179" i="81"/>
  <c r="T179" i="81"/>
  <c r="S179" i="81"/>
  <c r="R179" i="81"/>
  <c r="Q179" i="81"/>
  <c r="P179" i="81"/>
  <c r="O179" i="81"/>
  <c r="N179" i="81"/>
  <c r="M179" i="81"/>
  <c r="L179" i="81"/>
  <c r="K179" i="81"/>
  <c r="J179" i="81"/>
  <c r="I179" i="81"/>
  <c r="AM178" i="81"/>
  <c r="AL178" i="81"/>
  <c r="AK178" i="81"/>
  <c r="AJ178" i="81"/>
  <c r="AI178" i="81"/>
  <c r="AH178" i="81"/>
  <c r="AG178" i="81"/>
  <c r="AF178" i="81"/>
  <c r="AE178" i="81"/>
  <c r="AD178" i="81"/>
  <c r="AC178" i="81"/>
  <c r="AB178" i="81"/>
  <c r="AA178" i="81"/>
  <c r="Z178" i="81"/>
  <c r="Y178" i="81"/>
  <c r="X178" i="81"/>
  <c r="W178" i="81"/>
  <c r="V178" i="81"/>
  <c r="U178" i="81"/>
  <c r="T178" i="81"/>
  <c r="S178" i="81"/>
  <c r="R178" i="81"/>
  <c r="Q178" i="81"/>
  <c r="P178" i="81"/>
  <c r="O178" i="81"/>
  <c r="N178" i="81"/>
  <c r="M178" i="81"/>
  <c r="L178" i="81"/>
  <c r="K178" i="81"/>
  <c r="J178" i="81"/>
  <c r="I178" i="81"/>
  <c r="AM176" i="81"/>
  <c r="AL176" i="81"/>
  <c r="AK176" i="81"/>
  <c r="AJ176" i="81"/>
  <c r="AI176" i="81"/>
  <c r="AH176" i="81"/>
  <c r="AG176" i="81"/>
  <c r="AF176" i="81"/>
  <c r="AE176" i="81"/>
  <c r="AD176" i="81"/>
  <c r="AC176" i="81"/>
  <c r="AB176" i="81"/>
  <c r="AA176" i="81"/>
  <c r="Z176" i="81"/>
  <c r="Y176" i="81"/>
  <c r="X176" i="81"/>
  <c r="W176" i="81"/>
  <c r="V176" i="81"/>
  <c r="U176" i="81"/>
  <c r="T176" i="81"/>
  <c r="S176" i="81"/>
  <c r="R176" i="81"/>
  <c r="Q176" i="81"/>
  <c r="P176" i="81"/>
  <c r="O176" i="81"/>
  <c r="N176" i="81"/>
  <c r="M176" i="81"/>
  <c r="L176" i="81"/>
  <c r="K176" i="81"/>
  <c r="J176" i="81"/>
  <c r="I176" i="81"/>
  <c r="AM175" i="81"/>
  <c r="AL175" i="81"/>
  <c r="AK175" i="81"/>
  <c r="AJ175" i="81"/>
  <c r="AI175" i="81"/>
  <c r="AH175" i="81"/>
  <c r="AG175" i="81"/>
  <c r="AF175" i="81"/>
  <c r="AE175" i="81"/>
  <c r="AD175" i="81"/>
  <c r="AC175" i="81"/>
  <c r="AB175" i="81"/>
  <c r="AA175" i="81"/>
  <c r="Z175" i="81"/>
  <c r="Y175" i="81"/>
  <c r="X175" i="81"/>
  <c r="W175" i="81"/>
  <c r="V175" i="81"/>
  <c r="U175" i="81"/>
  <c r="T175" i="81"/>
  <c r="S175" i="81"/>
  <c r="R175" i="81"/>
  <c r="Q175" i="81"/>
  <c r="P175" i="81"/>
  <c r="O175" i="81"/>
  <c r="N175" i="81"/>
  <c r="M175" i="81"/>
  <c r="L175" i="81"/>
  <c r="K175" i="81"/>
  <c r="J175" i="81"/>
  <c r="I175" i="81"/>
  <c r="AM173" i="81"/>
  <c r="AL173" i="81"/>
  <c r="AK173" i="81"/>
  <c r="AJ173" i="81"/>
  <c r="AI173" i="81"/>
  <c r="AH173" i="81"/>
  <c r="AG173" i="81"/>
  <c r="AF173" i="81"/>
  <c r="AE173" i="81"/>
  <c r="AD173" i="81"/>
  <c r="AC173" i="81"/>
  <c r="AB173" i="81"/>
  <c r="AA173" i="81"/>
  <c r="Z173" i="81"/>
  <c r="Y173" i="81"/>
  <c r="X173" i="81"/>
  <c r="W173" i="81"/>
  <c r="V173" i="81"/>
  <c r="U173" i="81"/>
  <c r="T173" i="81"/>
  <c r="S173" i="81"/>
  <c r="R173" i="81"/>
  <c r="Q173" i="81"/>
  <c r="P173" i="81"/>
  <c r="O173" i="81"/>
  <c r="N173" i="81"/>
  <c r="M173" i="81"/>
  <c r="L173" i="81"/>
  <c r="K173" i="81"/>
  <c r="J173" i="81"/>
  <c r="I173" i="81"/>
  <c r="AM172" i="81"/>
  <c r="AL172" i="81"/>
  <c r="AK172" i="81"/>
  <c r="AJ172" i="81"/>
  <c r="AI172" i="81"/>
  <c r="AH172" i="81"/>
  <c r="AG172" i="81"/>
  <c r="AF172" i="81"/>
  <c r="AE172" i="81"/>
  <c r="AD172" i="81"/>
  <c r="AC172" i="81"/>
  <c r="AB172" i="81"/>
  <c r="AA172" i="81"/>
  <c r="Z172" i="81"/>
  <c r="Y172" i="81"/>
  <c r="X172" i="81"/>
  <c r="W172" i="81"/>
  <c r="V172" i="81"/>
  <c r="U172" i="81"/>
  <c r="T172" i="81"/>
  <c r="S172" i="81"/>
  <c r="R172" i="81"/>
  <c r="Q172" i="81"/>
  <c r="P172" i="81"/>
  <c r="O172" i="81"/>
  <c r="N172" i="81"/>
  <c r="M172" i="81"/>
  <c r="L172" i="81"/>
  <c r="K172" i="81"/>
  <c r="J172" i="81"/>
  <c r="I172" i="81"/>
  <c r="AM170" i="81"/>
  <c r="AL170" i="81"/>
  <c r="AK170" i="81"/>
  <c r="AJ170" i="81"/>
  <c r="AI170" i="81"/>
  <c r="AH170" i="81"/>
  <c r="AG170" i="81"/>
  <c r="AF170" i="81"/>
  <c r="AE170" i="81"/>
  <c r="AD170" i="81"/>
  <c r="AC170" i="81"/>
  <c r="AB170" i="81"/>
  <c r="AA170" i="81"/>
  <c r="Z170" i="81"/>
  <c r="Y170" i="81"/>
  <c r="X170" i="81"/>
  <c r="W170" i="81"/>
  <c r="V170" i="81"/>
  <c r="U170" i="81"/>
  <c r="T170" i="81"/>
  <c r="S170" i="81"/>
  <c r="R170" i="81"/>
  <c r="Q170" i="81"/>
  <c r="P170" i="81"/>
  <c r="O170" i="81"/>
  <c r="N170" i="81"/>
  <c r="M170" i="81"/>
  <c r="L170" i="81"/>
  <c r="K170" i="81"/>
  <c r="J170" i="81"/>
  <c r="I170" i="81"/>
  <c r="AM169" i="81"/>
  <c r="AL169" i="81"/>
  <c r="AK169" i="81"/>
  <c r="AJ169" i="81"/>
  <c r="AI169" i="81"/>
  <c r="AH169" i="81"/>
  <c r="AG169" i="81"/>
  <c r="AF169" i="81"/>
  <c r="AE169" i="81"/>
  <c r="AD169" i="81"/>
  <c r="AC169" i="81"/>
  <c r="AB169" i="81"/>
  <c r="AA169" i="81"/>
  <c r="Z169" i="81"/>
  <c r="Y169" i="81"/>
  <c r="X169" i="81"/>
  <c r="W169" i="81"/>
  <c r="V169" i="81"/>
  <c r="U169" i="81"/>
  <c r="T169" i="81"/>
  <c r="S169" i="81"/>
  <c r="R169" i="81"/>
  <c r="Q169" i="81"/>
  <c r="P169" i="81"/>
  <c r="O169" i="81"/>
  <c r="N169" i="81"/>
  <c r="M169" i="81"/>
  <c r="L169" i="81"/>
  <c r="K169" i="81"/>
  <c r="J169" i="81"/>
  <c r="I169" i="81"/>
  <c r="AM167" i="81"/>
  <c r="AL167" i="81"/>
  <c r="AK167" i="81"/>
  <c r="AJ167" i="81"/>
  <c r="AI167" i="81"/>
  <c r="AH167" i="81"/>
  <c r="AG167" i="81"/>
  <c r="AF167" i="81"/>
  <c r="AE167" i="81"/>
  <c r="AD167" i="81"/>
  <c r="AC167" i="81"/>
  <c r="AB167" i="81"/>
  <c r="AA167" i="81"/>
  <c r="Z167" i="81"/>
  <c r="Y167" i="81"/>
  <c r="X167" i="81"/>
  <c r="W167" i="81"/>
  <c r="V167" i="81"/>
  <c r="U167" i="81"/>
  <c r="T167" i="81"/>
  <c r="S167" i="81"/>
  <c r="R167" i="81"/>
  <c r="Q167" i="81"/>
  <c r="P167" i="81"/>
  <c r="O167" i="81"/>
  <c r="N167" i="81"/>
  <c r="M167" i="81"/>
  <c r="L167" i="81"/>
  <c r="K167" i="81"/>
  <c r="J167" i="81"/>
  <c r="I167" i="81"/>
  <c r="AM166" i="81"/>
  <c r="AL166" i="81"/>
  <c r="AK166" i="81"/>
  <c r="AJ166" i="81"/>
  <c r="AI166" i="81"/>
  <c r="AH166" i="81"/>
  <c r="AG166" i="81"/>
  <c r="AF166" i="81"/>
  <c r="AE166" i="81"/>
  <c r="AD166" i="81"/>
  <c r="AC166" i="81"/>
  <c r="AB166" i="81"/>
  <c r="AA166" i="81"/>
  <c r="Z166" i="81"/>
  <c r="Y166" i="81"/>
  <c r="X166" i="81"/>
  <c r="W166" i="81"/>
  <c r="V166" i="81"/>
  <c r="U166" i="81"/>
  <c r="T166" i="81"/>
  <c r="S166" i="81"/>
  <c r="R166" i="81"/>
  <c r="Q166" i="81"/>
  <c r="P166" i="81"/>
  <c r="O166" i="81"/>
  <c r="N166" i="81"/>
  <c r="M166" i="81"/>
  <c r="L166" i="81"/>
  <c r="K166" i="81"/>
  <c r="J166" i="81"/>
  <c r="I166" i="81"/>
  <c r="AM164" i="81"/>
  <c r="AL164" i="81"/>
  <c r="AK164" i="81"/>
  <c r="AJ164" i="81"/>
  <c r="AI164" i="81"/>
  <c r="AH164" i="81"/>
  <c r="AG164" i="81"/>
  <c r="AF164" i="81"/>
  <c r="AE164" i="81"/>
  <c r="AD164" i="81"/>
  <c r="AC164" i="81"/>
  <c r="AB164" i="81"/>
  <c r="AA164" i="81"/>
  <c r="Z164" i="81"/>
  <c r="Y164" i="81"/>
  <c r="X164" i="81"/>
  <c r="W164" i="81"/>
  <c r="V164" i="81"/>
  <c r="U164" i="81"/>
  <c r="T164" i="81"/>
  <c r="S164" i="81"/>
  <c r="R164" i="81"/>
  <c r="Q164" i="81"/>
  <c r="P164" i="81"/>
  <c r="O164" i="81"/>
  <c r="N164" i="81"/>
  <c r="M164" i="81"/>
  <c r="L164" i="81"/>
  <c r="K164" i="81"/>
  <c r="J164" i="81"/>
  <c r="I164" i="81"/>
  <c r="AM163" i="81"/>
  <c r="AL163" i="81"/>
  <c r="AK163" i="81"/>
  <c r="AJ163" i="81"/>
  <c r="AI163" i="81"/>
  <c r="AH163" i="81"/>
  <c r="AG163" i="81"/>
  <c r="AF163" i="81"/>
  <c r="AE163" i="81"/>
  <c r="AD163" i="81"/>
  <c r="AC163" i="81"/>
  <c r="AB163" i="81"/>
  <c r="AA163" i="81"/>
  <c r="Z163" i="81"/>
  <c r="Y163" i="81"/>
  <c r="X163" i="81"/>
  <c r="W163" i="81"/>
  <c r="V163" i="81"/>
  <c r="U163" i="81"/>
  <c r="T163" i="81"/>
  <c r="S163" i="81"/>
  <c r="R163" i="81"/>
  <c r="Q163" i="81"/>
  <c r="P163" i="81"/>
  <c r="O163" i="81"/>
  <c r="N163" i="81"/>
  <c r="M163" i="81"/>
  <c r="L163" i="81"/>
  <c r="K163" i="81"/>
  <c r="J163" i="81"/>
  <c r="I163" i="81"/>
  <c r="AM161" i="81"/>
  <c r="AL161" i="81"/>
  <c r="AK161" i="81"/>
  <c r="AJ161" i="81"/>
  <c r="AI161" i="81"/>
  <c r="AH161" i="81"/>
  <c r="AG161" i="81"/>
  <c r="AF161" i="81"/>
  <c r="AE161" i="81"/>
  <c r="AD161" i="81"/>
  <c r="AC161" i="81"/>
  <c r="AB161" i="81"/>
  <c r="AA161" i="81"/>
  <c r="Z161" i="81"/>
  <c r="Y161" i="81"/>
  <c r="X161" i="81"/>
  <c r="W161" i="81"/>
  <c r="V161" i="81"/>
  <c r="U161" i="81"/>
  <c r="T161" i="81"/>
  <c r="S161" i="81"/>
  <c r="R161" i="81"/>
  <c r="Q161" i="81"/>
  <c r="P161" i="81"/>
  <c r="O161" i="81"/>
  <c r="N161" i="81"/>
  <c r="M161" i="81"/>
  <c r="L161" i="81"/>
  <c r="K161" i="81"/>
  <c r="J161" i="81"/>
  <c r="I161" i="81"/>
  <c r="AM160" i="81"/>
  <c r="AL160" i="81"/>
  <c r="AK160" i="81"/>
  <c r="AJ160" i="81"/>
  <c r="AI160" i="81"/>
  <c r="AH160" i="81"/>
  <c r="AG160" i="81"/>
  <c r="AF160" i="81"/>
  <c r="AE160" i="81"/>
  <c r="AD160" i="81"/>
  <c r="AC160" i="81"/>
  <c r="AB160" i="81"/>
  <c r="AA160" i="81"/>
  <c r="Z160" i="81"/>
  <c r="Y160" i="81"/>
  <c r="X160" i="81"/>
  <c r="W160" i="81"/>
  <c r="V160" i="81"/>
  <c r="U160" i="81"/>
  <c r="T160" i="81"/>
  <c r="S160" i="81"/>
  <c r="R160" i="81"/>
  <c r="Q160" i="81"/>
  <c r="P160" i="81"/>
  <c r="O160" i="81"/>
  <c r="N160" i="81"/>
  <c r="M160" i="81"/>
  <c r="L160" i="81"/>
  <c r="K160" i="81"/>
  <c r="J160" i="81"/>
  <c r="I160" i="81"/>
  <c r="AM158" i="81"/>
  <c r="AL158" i="81"/>
  <c r="AK158" i="81"/>
  <c r="AJ158" i="81"/>
  <c r="AI158" i="81"/>
  <c r="AH158" i="81"/>
  <c r="AG158" i="81"/>
  <c r="AF158" i="81"/>
  <c r="AE158" i="81"/>
  <c r="AD158" i="81"/>
  <c r="AC158" i="81"/>
  <c r="AB158" i="81"/>
  <c r="AA158" i="81"/>
  <c r="Z158" i="81"/>
  <c r="Y158" i="81"/>
  <c r="X158" i="81"/>
  <c r="W158" i="81"/>
  <c r="V158" i="81"/>
  <c r="U158" i="81"/>
  <c r="T158" i="81"/>
  <c r="S158" i="81"/>
  <c r="R158" i="81"/>
  <c r="Q158" i="81"/>
  <c r="P158" i="81"/>
  <c r="O158" i="81"/>
  <c r="N158" i="81"/>
  <c r="M158" i="81"/>
  <c r="L158" i="81"/>
  <c r="K158" i="81"/>
  <c r="J158" i="81"/>
  <c r="I158" i="81"/>
  <c r="AM157" i="81"/>
  <c r="AL157" i="81"/>
  <c r="AK157" i="81"/>
  <c r="AJ157" i="81"/>
  <c r="AI157" i="81"/>
  <c r="AH157" i="81"/>
  <c r="AG157" i="81"/>
  <c r="AF157" i="81"/>
  <c r="AE157" i="81"/>
  <c r="AD157" i="81"/>
  <c r="AC157" i="81"/>
  <c r="AB157" i="81"/>
  <c r="AA157" i="81"/>
  <c r="Z157" i="81"/>
  <c r="Y157" i="81"/>
  <c r="X157" i="81"/>
  <c r="W157" i="81"/>
  <c r="V157" i="81"/>
  <c r="U157" i="81"/>
  <c r="T157" i="81"/>
  <c r="S157" i="81"/>
  <c r="R157" i="81"/>
  <c r="Q157" i="81"/>
  <c r="P157" i="81"/>
  <c r="O157" i="81"/>
  <c r="N157" i="81"/>
  <c r="M157" i="81"/>
  <c r="L157" i="81"/>
  <c r="K157" i="81"/>
  <c r="J157" i="81"/>
  <c r="I157" i="81"/>
  <c r="AM155" i="81"/>
  <c r="AL155" i="81"/>
  <c r="AK155" i="81"/>
  <c r="AJ155" i="81"/>
  <c r="AI155" i="81"/>
  <c r="AH155" i="81"/>
  <c r="AG155" i="81"/>
  <c r="AF155" i="81"/>
  <c r="AE155" i="81"/>
  <c r="AD155" i="81"/>
  <c r="AC155" i="81"/>
  <c r="AB155" i="81"/>
  <c r="AA155" i="81"/>
  <c r="Z155" i="81"/>
  <c r="Y155" i="81"/>
  <c r="X155" i="81"/>
  <c r="W155" i="81"/>
  <c r="V155" i="81"/>
  <c r="U155" i="81"/>
  <c r="T155" i="81"/>
  <c r="S155" i="81"/>
  <c r="R155" i="81"/>
  <c r="Q155" i="81"/>
  <c r="P155" i="81"/>
  <c r="O155" i="81"/>
  <c r="N155" i="81"/>
  <c r="M155" i="81"/>
  <c r="L155" i="81"/>
  <c r="K155" i="81"/>
  <c r="J155" i="81"/>
  <c r="I155" i="81"/>
  <c r="AM154" i="81"/>
  <c r="AL154" i="81"/>
  <c r="AK154" i="81"/>
  <c r="AJ154" i="81"/>
  <c r="AI154" i="81"/>
  <c r="AH154" i="81"/>
  <c r="AG154" i="81"/>
  <c r="AF154" i="81"/>
  <c r="AE154" i="81"/>
  <c r="AD154" i="81"/>
  <c r="AC154" i="81"/>
  <c r="AB154" i="81"/>
  <c r="AA154" i="81"/>
  <c r="Z154" i="81"/>
  <c r="Y154" i="81"/>
  <c r="X154" i="81"/>
  <c r="W154" i="81"/>
  <c r="V154" i="81"/>
  <c r="U154" i="81"/>
  <c r="T154" i="81"/>
  <c r="S154" i="81"/>
  <c r="R154" i="81"/>
  <c r="Q154" i="81"/>
  <c r="P154" i="81"/>
  <c r="O154" i="81"/>
  <c r="N154" i="81"/>
  <c r="M154" i="81"/>
  <c r="L154" i="81"/>
  <c r="K154" i="81"/>
  <c r="J154" i="81"/>
  <c r="I154" i="81"/>
  <c r="AM152" i="81"/>
  <c r="AL152" i="81"/>
  <c r="AK152" i="81"/>
  <c r="AJ152" i="81"/>
  <c r="AI152" i="81"/>
  <c r="AH152" i="81"/>
  <c r="AG152" i="81"/>
  <c r="AF152" i="81"/>
  <c r="AE152" i="81"/>
  <c r="AD152" i="81"/>
  <c r="AC152" i="81"/>
  <c r="AB152" i="81"/>
  <c r="AA152" i="81"/>
  <c r="Z152" i="81"/>
  <c r="Y152" i="81"/>
  <c r="X152" i="81"/>
  <c r="W152" i="81"/>
  <c r="V152" i="81"/>
  <c r="U152" i="81"/>
  <c r="T152" i="81"/>
  <c r="S152" i="81"/>
  <c r="R152" i="81"/>
  <c r="Q152" i="81"/>
  <c r="P152" i="81"/>
  <c r="O152" i="81"/>
  <c r="N152" i="81"/>
  <c r="M152" i="81"/>
  <c r="L152" i="81"/>
  <c r="K152" i="81"/>
  <c r="J152" i="81"/>
  <c r="I152" i="81"/>
  <c r="AM151" i="81"/>
  <c r="AL151" i="81"/>
  <c r="AK151" i="81"/>
  <c r="AJ151" i="81"/>
  <c r="AI151" i="81"/>
  <c r="AH151" i="81"/>
  <c r="AG151" i="81"/>
  <c r="AF151" i="81"/>
  <c r="AE151" i="81"/>
  <c r="AD151" i="81"/>
  <c r="AC151" i="81"/>
  <c r="AB151" i="81"/>
  <c r="AA151" i="81"/>
  <c r="Z151" i="81"/>
  <c r="Y151" i="81"/>
  <c r="X151" i="81"/>
  <c r="W151" i="81"/>
  <c r="V151" i="81"/>
  <c r="U151" i="81"/>
  <c r="T151" i="81"/>
  <c r="S151" i="81"/>
  <c r="R151" i="81"/>
  <c r="Q151" i="81"/>
  <c r="P151" i="81"/>
  <c r="O151" i="81"/>
  <c r="N151" i="81"/>
  <c r="M151" i="81"/>
  <c r="L151" i="81"/>
  <c r="K151" i="81"/>
  <c r="J151" i="81"/>
  <c r="I151" i="81"/>
  <c r="AM149" i="81"/>
  <c r="AL149" i="81"/>
  <c r="AK149" i="81"/>
  <c r="AJ149" i="81"/>
  <c r="AI149" i="81"/>
  <c r="AH149" i="81"/>
  <c r="AG149" i="81"/>
  <c r="AF149" i="81"/>
  <c r="AE149" i="81"/>
  <c r="AD149" i="81"/>
  <c r="AC149" i="81"/>
  <c r="AB149" i="81"/>
  <c r="AA149" i="81"/>
  <c r="Z149" i="81"/>
  <c r="Y149" i="81"/>
  <c r="X149" i="81"/>
  <c r="W149" i="81"/>
  <c r="V149" i="81"/>
  <c r="U149" i="81"/>
  <c r="T149" i="81"/>
  <c r="S149" i="81"/>
  <c r="R149" i="81"/>
  <c r="Q149" i="81"/>
  <c r="P149" i="81"/>
  <c r="O149" i="81"/>
  <c r="N149" i="81"/>
  <c r="M149" i="81"/>
  <c r="L149" i="81"/>
  <c r="K149" i="81"/>
  <c r="J149" i="81"/>
  <c r="I149" i="81"/>
  <c r="AM148" i="81"/>
  <c r="AL148" i="81"/>
  <c r="AK148" i="81"/>
  <c r="AJ148" i="81"/>
  <c r="AI148" i="81"/>
  <c r="AH148" i="81"/>
  <c r="AG148" i="81"/>
  <c r="AF148" i="81"/>
  <c r="AE148" i="81"/>
  <c r="AD148" i="81"/>
  <c r="AC148" i="81"/>
  <c r="AB148" i="81"/>
  <c r="AA148" i="81"/>
  <c r="Z148" i="81"/>
  <c r="Y148" i="81"/>
  <c r="X148" i="81"/>
  <c r="W148" i="81"/>
  <c r="V148" i="81"/>
  <c r="U148" i="81"/>
  <c r="T148" i="81"/>
  <c r="S148" i="81"/>
  <c r="R148" i="81"/>
  <c r="Q148" i="81"/>
  <c r="P148" i="81"/>
  <c r="O148" i="81"/>
  <c r="N148" i="81"/>
  <c r="M148" i="81"/>
  <c r="L148" i="81"/>
  <c r="K148" i="81"/>
  <c r="J148" i="81"/>
  <c r="I148" i="81"/>
  <c r="AM146" i="81"/>
  <c r="AL146" i="81"/>
  <c r="AK146" i="81"/>
  <c r="AJ146" i="81"/>
  <c r="AI146" i="81"/>
  <c r="AH146" i="81"/>
  <c r="AG146" i="81"/>
  <c r="AF146" i="81"/>
  <c r="AE146" i="81"/>
  <c r="AD146" i="81"/>
  <c r="AC146" i="81"/>
  <c r="AB146" i="81"/>
  <c r="AA146" i="81"/>
  <c r="Z146" i="81"/>
  <c r="Y146" i="81"/>
  <c r="X146" i="81"/>
  <c r="W146" i="81"/>
  <c r="V146" i="81"/>
  <c r="U146" i="81"/>
  <c r="T146" i="81"/>
  <c r="S146" i="81"/>
  <c r="R146" i="81"/>
  <c r="Q146" i="81"/>
  <c r="P146" i="81"/>
  <c r="O146" i="81"/>
  <c r="N146" i="81"/>
  <c r="M146" i="81"/>
  <c r="L146" i="81"/>
  <c r="K146" i="81"/>
  <c r="J146" i="81"/>
  <c r="I146" i="81"/>
  <c r="AM145" i="81"/>
  <c r="AL145" i="81"/>
  <c r="AK145" i="81"/>
  <c r="AJ145" i="81"/>
  <c r="AI145" i="81"/>
  <c r="AH145" i="81"/>
  <c r="AG145" i="81"/>
  <c r="AF145" i="81"/>
  <c r="AE145" i="81"/>
  <c r="AD145" i="81"/>
  <c r="AC145" i="81"/>
  <c r="AB145" i="81"/>
  <c r="AA145" i="81"/>
  <c r="Z145" i="81"/>
  <c r="Y145" i="81"/>
  <c r="X145" i="81"/>
  <c r="W145" i="81"/>
  <c r="V145" i="81"/>
  <c r="U145" i="81"/>
  <c r="T145" i="81"/>
  <c r="S145" i="81"/>
  <c r="R145" i="81"/>
  <c r="Q145" i="81"/>
  <c r="P145" i="81"/>
  <c r="O145" i="81"/>
  <c r="N145" i="81"/>
  <c r="M145" i="81"/>
  <c r="L145" i="81"/>
  <c r="K145" i="81"/>
  <c r="J145" i="81"/>
  <c r="I145" i="81"/>
  <c r="AM143" i="81"/>
  <c r="AL143" i="81"/>
  <c r="AK143" i="81"/>
  <c r="AJ143" i="81"/>
  <c r="AI143" i="81"/>
  <c r="AH143" i="81"/>
  <c r="AG143" i="81"/>
  <c r="AF143" i="81"/>
  <c r="AE143" i="81"/>
  <c r="AD143" i="81"/>
  <c r="AC143" i="81"/>
  <c r="AB143" i="81"/>
  <c r="AA143" i="81"/>
  <c r="Z143" i="81"/>
  <c r="Y143" i="81"/>
  <c r="X143" i="81"/>
  <c r="W143" i="81"/>
  <c r="V143" i="81"/>
  <c r="U143" i="81"/>
  <c r="T143" i="81"/>
  <c r="S143" i="81"/>
  <c r="R143" i="81"/>
  <c r="Q143" i="81"/>
  <c r="P143" i="81"/>
  <c r="O143" i="81"/>
  <c r="N143" i="81"/>
  <c r="M143" i="81"/>
  <c r="L143" i="81"/>
  <c r="K143" i="81"/>
  <c r="J143" i="81"/>
  <c r="I143" i="81"/>
  <c r="AM142" i="81"/>
  <c r="AL142" i="81"/>
  <c r="AK142" i="81"/>
  <c r="AJ142" i="81"/>
  <c r="AI142" i="81"/>
  <c r="AH142" i="81"/>
  <c r="AG142" i="81"/>
  <c r="AF142" i="81"/>
  <c r="AE142" i="81"/>
  <c r="AD142" i="81"/>
  <c r="AC142" i="81"/>
  <c r="AB142" i="81"/>
  <c r="AA142" i="81"/>
  <c r="Z142" i="81"/>
  <c r="Y142" i="81"/>
  <c r="X142" i="81"/>
  <c r="W142" i="81"/>
  <c r="V142" i="81"/>
  <c r="U142" i="81"/>
  <c r="T142" i="81"/>
  <c r="S142" i="81"/>
  <c r="R142" i="81"/>
  <c r="Q142" i="81"/>
  <c r="P142" i="81"/>
  <c r="O142" i="81"/>
  <c r="N142" i="81"/>
  <c r="M142" i="81"/>
  <c r="L142" i="81"/>
  <c r="K142" i="81"/>
  <c r="J142" i="81"/>
  <c r="I142" i="81"/>
  <c r="AM140" i="81"/>
  <c r="AL140" i="81"/>
  <c r="AK140" i="81"/>
  <c r="AJ140" i="81"/>
  <c r="AI140" i="81"/>
  <c r="AH140" i="81"/>
  <c r="AG140" i="81"/>
  <c r="AF140" i="81"/>
  <c r="AE140" i="81"/>
  <c r="AD140" i="81"/>
  <c r="AC140" i="81"/>
  <c r="AB140" i="81"/>
  <c r="AA140" i="81"/>
  <c r="Z140" i="81"/>
  <c r="Y140" i="81"/>
  <c r="X140" i="81"/>
  <c r="W140" i="81"/>
  <c r="V140" i="81"/>
  <c r="U140" i="81"/>
  <c r="T140" i="81"/>
  <c r="S140" i="81"/>
  <c r="R140" i="81"/>
  <c r="Q140" i="81"/>
  <c r="P140" i="81"/>
  <c r="O140" i="81"/>
  <c r="N140" i="81"/>
  <c r="M140" i="81"/>
  <c r="L140" i="81"/>
  <c r="K140" i="81"/>
  <c r="J140" i="81"/>
  <c r="I140" i="81"/>
  <c r="AM139" i="81"/>
  <c r="AL139" i="81"/>
  <c r="AK139" i="81"/>
  <c r="AJ139" i="81"/>
  <c r="AI139" i="81"/>
  <c r="AH139" i="81"/>
  <c r="AG139" i="81"/>
  <c r="AF139" i="81"/>
  <c r="AE139" i="81"/>
  <c r="AD139" i="81"/>
  <c r="AC139" i="81"/>
  <c r="AB139" i="81"/>
  <c r="AA139" i="81"/>
  <c r="Z139" i="81"/>
  <c r="Y139" i="81"/>
  <c r="X139" i="81"/>
  <c r="W139" i="81"/>
  <c r="V139" i="81"/>
  <c r="U139" i="81"/>
  <c r="T139" i="81"/>
  <c r="S139" i="81"/>
  <c r="R139" i="81"/>
  <c r="Q139" i="81"/>
  <c r="P139" i="81"/>
  <c r="O139" i="81"/>
  <c r="N139" i="81"/>
  <c r="M139" i="81"/>
  <c r="L139" i="81"/>
  <c r="K139" i="81"/>
  <c r="J139" i="81"/>
  <c r="I139" i="81"/>
  <c r="AM137" i="81"/>
  <c r="AL137" i="81"/>
  <c r="AK137" i="81"/>
  <c r="AJ137" i="81"/>
  <c r="AI137" i="81"/>
  <c r="AH137" i="81"/>
  <c r="AG137" i="81"/>
  <c r="AF137" i="81"/>
  <c r="AE137" i="81"/>
  <c r="AD137" i="81"/>
  <c r="AC137" i="81"/>
  <c r="AB137" i="81"/>
  <c r="AA137" i="81"/>
  <c r="Z137" i="81"/>
  <c r="Y137" i="81"/>
  <c r="X137" i="81"/>
  <c r="W137" i="81"/>
  <c r="V137" i="81"/>
  <c r="U137" i="81"/>
  <c r="T137" i="81"/>
  <c r="S137" i="81"/>
  <c r="R137" i="81"/>
  <c r="Q137" i="81"/>
  <c r="P137" i="81"/>
  <c r="O137" i="81"/>
  <c r="N137" i="81"/>
  <c r="M137" i="81"/>
  <c r="L137" i="81"/>
  <c r="K137" i="81"/>
  <c r="J137" i="81"/>
  <c r="I137" i="81"/>
  <c r="AM136" i="81"/>
  <c r="AL136" i="81"/>
  <c r="AK136" i="81"/>
  <c r="AJ136" i="81"/>
  <c r="AI136" i="81"/>
  <c r="AH136" i="81"/>
  <c r="AG136" i="81"/>
  <c r="AF136" i="81"/>
  <c r="AE136" i="81"/>
  <c r="AD136" i="81"/>
  <c r="AC136" i="81"/>
  <c r="AB136" i="81"/>
  <c r="AA136" i="81"/>
  <c r="Z136" i="81"/>
  <c r="Y136" i="81"/>
  <c r="X136" i="81"/>
  <c r="W136" i="81"/>
  <c r="V136" i="81"/>
  <c r="U136" i="81"/>
  <c r="T136" i="81"/>
  <c r="S136" i="81"/>
  <c r="R136" i="81"/>
  <c r="Q136" i="81"/>
  <c r="P136" i="81"/>
  <c r="O136" i="81"/>
  <c r="N136" i="81"/>
  <c r="M136" i="81"/>
  <c r="L136" i="81"/>
  <c r="K136" i="81"/>
  <c r="J136" i="81"/>
  <c r="I136" i="81"/>
  <c r="AM134" i="81"/>
  <c r="AL134" i="81"/>
  <c r="AK134" i="81"/>
  <c r="AJ134" i="81"/>
  <c r="AI134" i="81"/>
  <c r="AH134" i="81"/>
  <c r="AG134" i="81"/>
  <c r="AF134" i="81"/>
  <c r="AE134" i="81"/>
  <c r="AD134" i="81"/>
  <c r="AC134" i="81"/>
  <c r="AB134" i="81"/>
  <c r="AA134" i="81"/>
  <c r="Z134" i="81"/>
  <c r="Y134" i="81"/>
  <c r="X134" i="81"/>
  <c r="W134" i="81"/>
  <c r="V134" i="81"/>
  <c r="U134" i="81"/>
  <c r="T134" i="81"/>
  <c r="S134" i="81"/>
  <c r="R134" i="81"/>
  <c r="Q134" i="81"/>
  <c r="P134" i="81"/>
  <c r="O134" i="81"/>
  <c r="N134" i="81"/>
  <c r="M134" i="81"/>
  <c r="L134" i="81"/>
  <c r="K134" i="81"/>
  <c r="J134" i="81"/>
  <c r="I134" i="81"/>
  <c r="AM133" i="81"/>
  <c r="AL133" i="81"/>
  <c r="AK133" i="81"/>
  <c r="AJ133" i="81"/>
  <c r="AI133" i="81"/>
  <c r="AH133" i="81"/>
  <c r="AG133" i="81"/>
  <c r="AF133" i="81"/>
  <c r="AE133" i="81"/>
  <c r="AD133" i="81"/>
  <c r="AC133" i="81"/>
  <c r="AB133" i="81"/>
  <c r="AA133" i="81"/>
  <c r="Z133" i="81"/>
  <c r="Y133" i="81"/>
  <c r="X133" i="81"/>
  <c r="W133" i="81"/>
  <c r="V133" i="81"/>
  <c r="U133" i="81"/>
  <c r="T133" i="81"/>
  <c r="S133" i="81"/>
  <c r="R133" i="81"/>
  <c r="Q133" i="81"/>
  <c r="P133" i="81"/>
  <c r="O133" i="81"/>
  <c r="N133" i="81"/>
  <c r="M133" i="81"/>
  <c r="L133" i="81"/>
  <c r="K133" i="81"/>
  <c r="J133" i="81"/>
  <c r="I133" i="81"/>
  <c r="AM131" i="81"/>
  <c r="AL131" i="81"/>
  <c r="AK131" i="81"/>
  <c r="AJ131" i="81"/>
  <c r="AI131" i="81"/>
  <c r="AH131" i="81"/>
  <c r="AG131" i="81"/>
  <c r="AF131" i="81"/>
  <c r="AE131" i="81"/>
  <c r="AD131" i="81"/>
  <c r="AC131" i="81"/>
  <c r="AB131" i="81"/>
  <c r="AA131" i="81"/>
  <c r="Z131" i="81"/>
  <c r="Y131" i="81"/>
  <c r="X131" i="81"/>
  <c r="W131" i="81"/>
  <c r="V131" i="81"/>
  <c r="U131" i="81"/>
  <c r="T131" i="81"/>
  <c r="S131" i="81"/>
  <c r="R131" i="81"/>
  <c r="Q131" i="81"/>
  <c r="P131" i="81"/>
  <c r="O131" i="81"/>
  <c r="N131" i="81"/>
  <c r="M131" i="81"/>
  <c r="L131" i="81"/>
  <c r="K131" i="81"/>
  <c r="J131" i="81"/>
  <c r="I131" i="81"/>
  <c r="AM130" i="81"/>
  <c r="AL130" i="81"/>
  <c r="AK130" i="81"/>
  <c r="AJ130" i="81"/>
  <c r="AI130" i="81"/>
  <c r="AH130" i="81"/>
  <c r="AG130" i="81"/>
  <c r="AF130" i="81"/>
  <c r="AE130" i="81"/>
  <c r="AD130" i="81"/>
  <c r="AC130" i="81"/>
  <c r="AB130" i="81"/>
  <c r="AA130" i="81"/>
  <c r="Z130" i="81"/>
  <c r="Y130" i="81"/>
  <c r="X130" i="81"/>
  <c r="W130" i="81"/>
  <c r="V130" i="81"/>
  <c r="U130" i="81"/>
  <c r="T130" i="81"/>
  <c r="S130" i="81"/>
  <c r="R130" i="81"/>
  <c r="Q130" i="81"/>
  <c r="P130" i="81"/>
  <c r="O130" i="81"/>
  <c r="N130" i="81"/>
  <c r="M130" i="81"/>
  <c r="L130" i="81"/>
  <c r="K130" i="81"/>
  <c r="J130" i="81"/>
  <c r="I130" i="81"/>
  <c r="AM128" i="81"/>
  <c r="AL128" i="81"/>
  <c r="AK128" i="81"/>
  <c r="AJ128" i="81"/>
  <c r="AI128" i="81"/>
  <c r="AH128" i="81"/>
  <c r="AG128" i="81"/>
  <c r="AF128" i="81"/>
  <c r="AE128" i="81"/>
  <c r="AD128" i="81"/>
  <c r="AC128" i="81"/>
  <c r="AB128" i="81"/>
  <c r="AA128" i="81"/>
  <c r="Z128" i="81"/>
  <c r="Y128" i="81"/>
  <c r="X128" i="81"/>
  <c r="W128" i="81"/>
  <c r="V128" i="81"/>
  <c r="U128" i="81"/>
  <c r="T128" i="81"/>
  <c r="S128" i="81"/>
  <c r="R128" i="81"/>
  <c r="Q128" i="81"/>
  <c r="P128" i="81"/>
  <c r="O128" i="81"/>
  <c r="N128" i="81"/>
  <c r="M128" i="81"/>
  <c r="L128" i="81"/>
  <c r="K128" i="81"/>
  <c r="J128" i="81"/>
  <c r="I128" i="81"/>
  <c r="AM127" i="81"/>
  <c r="AL127" i="81"/>
  <c r="AK127" i="81"/>
  <c r="AJ127" i="81"/>
  <c r="AI127" i="81"/>
  <c r="AH127" i="81"/>
  <c r="AG127" i="81"/>
  <c r="AF127" i="81"/>
  <c r="AE127" i="81"/>
  <c r="AD127" i="81"/>
  <c r="AC127" i="81"/>
  <c r="AB127" i="81"/>
  <c r="AA127" i="81"/>
  <c r="Z127" i="81"/>
  <c r="Y127" i="81"/>
  <c r="X127" i="81"/>
  <c r="W127" i="81"/>
  <c r="V127" i="81"/>
  <c r="U127" i="81"/>
  <c r="T127" i="81"/>
  <c r="S127" i="81"/>
  <c r="R127" i="81"/>
  <c r="Q127" i="81"/>
  <c r="P127" i="81"/>
  <c r="O127" i="81"/>
  <c r="N127" i="81"/>
  <c r="M127" i="81"/>
  <c r="L127" i="81"/>
  <c r="K127" i="81"/>
  <c r="J127" i="81"/>
  <c r="I127" i="81"/>
  <c r="AM125" i="81"/>
  <c r="AL125" i="81"/>
  <c r="AK125" i="81"/>
  <c r="AJ125" i="81"/>
  <c r="AI125" i="81"/>
  <c r="AH125" i="81"/>
  <c r="AG125" i="81"/>
  <c r="AF125" i="81"/>
  <c r="AE125" i="81"/>
  <c r="AD125" i="81"/>
  <c r="AC125" i="81"/>
  <c r="AB125" i="81"/>
  <c r="AA125" i="81"/>
  <c r="Z125" i="81"/>
  <c r="Y125" i="81"/>
  <c r="X125" i="81"/>
  <c r="W125" i="81"/>
  <c r="V125" i="81"/>
  <c r="U125" i="81"/>
  <c r="T125" i="81"/>
  <c r="S125" i="81"/>
  <c r="R125" i="81"/>
  <c r="Q125" i="81"/>
  <c r="P125" i="81"/>
  <c r="O125" i="81"/>
  <c r="N125" i="81"/>
  <c r="M125" i="81"/>
  <c r="L125" i="81"/>
  <c r="K125" i="81"/>
  <c r="J125" i="81"/>
  <c r="I125" i="81"/>
  <c r="AM124" i="81"/>
  <c r="AL124" i="81"/>
  <c r="AK124" i="81"/>
  <c r="AJ124" i="81"/>
  <c r="AI124" i="81"/>
  <c r="AH124" i="81"/>
  <c r="AG124" i="81"/>
  <c r="AF124" i="81"/>
  <c r="AE124" i="81"/>
  <c r="AD124" i="81"/>
  <c r="AC124" i="81"/>
  <c r="AB124" i="81"/>
  <c r="AA124" i="81"/>
  <c r="Z124" i="81"/>
  <c r="Y124" i="81"/>
  <c r="X124" i="81"/>
  <c r="W124" i="81"/>
  <c r="V124" i="81"/>
  <c r="U124" i="81"/>
  <c r="T124" i="81"/>
  <c r="S124" i="81"/>
  <c r="R124" i="81"/>
  <c r="Q124" i="81"/>
  <c r="P124" i="81"/>
  <c r="O124" i="81"/>
  <c r="N124" i="81"/>
  <c r="M124" i="81"/>
  <c r="L124" i="81"/>
  <c r="K124" i="81"/>
  <c r="J124" i="81"/>
  <c r="I124" i="81"/>
  <c r="AM122" i="81"/>
  <c r="AL122" i="81"/>
  <c r="AK122" i="81"/>
  <c r="AJ122" i="81"/>
  <c r="AI122" i="81"/>
  <c r="AH122" i="81"/>
  <c r="AG122" i="81"/>
  <c r="AF122" i="81"/>
  <c r="AE122" i="81"/>
  <c r="AD122" i="81"/>
  <c r="AC122" i="81"/>
  <c r="AB122" i="81"/>
  <c r="AA122" i="81"/>
  <c r="Z122" i="81"/>
  <c r="Y122" i="81"/>
  <c r="X122" i="81"/>
  <c r="W122" i="81"/>
  <c r="V122" i="81"/>
  <c r="U122" i="81"/>
  <c r="T122" i="81"/>
  <c r="S122" i="81"/>
  <c r="R122" i="81"/>
  <c r="Q122" i="81"/>
  <c r="P122" i="81"/>
  <c r="O122" i="81"/>
  <c r="N122" i="81"/>
  <c r="M122" i="81"/>
  <c r="L122" i="81"/>
  <c r="K122" i="81"/>
  <c r="J122" i="81"/>
  <c r="I122" i="81"/>
  <c r="AM121" i="81"/>
  <c r="AL121" i="81"/>
  <c r="AK121" i="81"/>
  <c r="AJ121" i="81"/>
  <c r="AI121" i="81"/>
  <c r="AH121" i="81"/>
  <c r="AG121" i="81"/>
  <c r="AF121" i="81"/>
  <c r="AE121" i="81"/>
  <c r="AD121" i="81"/>
  <c r="AC121" i="81"/>
  <c r="AB121" i="81"/>
  <c r="AA121" i="81"/>
  <c r="Z121" i="81"/>
  <c r="Y121" i="81"/>
  <c r="X121" i="81"/>
  <c r="W121" i="81"/>
  <c r="V121" i="81"/>
  <c r="U121" i="81"/>
  <c r="T121" i="81"/>
  <c r="S121" i="81"/>
  <c r="R121" i="81"/>
  <c r="Q121" i="81"/>
  <c r="P121" i="81"/>
  <c r="O121" i="81"/>
  <c r="N121" i="81"/>
  <c r="M121" i="81"/>
  <c r="L121" i="81"/>
  <c r="K121" i="81"/>
  <c r="J121" i="81"/>
  <c r="I121" i="81"/>
  <c r="AM119" i="81"/>
  <c r="AL119" i="81"/>
  <c r="AK119" i="81"/>
  <c r="AJ119" i="81"/>
  <c r="AI119" i="81"/>
  <c r="AH119" i="81"/>
  <c r="AG119" i="81"/>
  <c r="AF119" i="81"/>
  <c r="AE119" i="81"/>
  <c r="AD119" i="81"/>
  <c r="AC119" i="81"/>
  <c r="AB119" i="81"/>
  <c r="AA119" i="81"/>
  <c r="Z119" i="81"/>
  <c r="Y119" i="81"/>
  <c r="X119" i="81"/>
  <c r="W119" i="81"/>
  <c r="V119" i="81"/>
  <c r="U119" i="81"/>
  <c r="T119" i="81"/>
  <c r="S119" i="81"/>
  <c r="R119" i="81"/>
  <c r="Q119" i="81"/>
  <c r="P119" i="81"/>
  <c r="O119" i="81"/>
  <c r="N119" i="81"/>
  <c r="M119" i="81"/>
  <c r="L119" i="81"/>
  <c r="K119" i="81"/>
  <c r="J119" i="81"/>
  <c r="I119" i="81"/>
  <c r="AM118" i="81"/>
  <c r="AL118" i="81"/>
  <c r="AK118" i="81"/>
  <c r="AJ118" i="81"/>
  <c r="AI118" i="81"/>
  <c r="AH118" i="81"/>
  <c r="AG118" i="81"/>
  <c r="AF118" i="81"/>
  <c r="AE118" i="81"/>
  <c r="AD118" i="81"/>
  <c r="AC118" i="81"/>
  <c r="AB118" i="81"/>
  <c r="AA118" i="81"/>
  <c r="Z118" i="81"/>
  <c r="Y118" i="81"/>
  <c r="X118" i="81"/>
  <c r="W118" i="81"/>
  <c r="V118" i="81"/>
  <c r="U118" i="81"/>
  <c r="T118" i="81"/>
  <c r="S118" i="81"/>
  <c r="R118" i="81"/>
  <c r="Q118" i="81"/>
  <c r="P118" i="81"/>
  <c r="O118" i="81"/>
  <c r="N118" i="81"/>
  <c r="M118" i="81"/>
  <c r="L118" i="81"/>
  <c r="K118" i="81"/>
  <c r="J118" i="81"/>
  <c r="I118" i="81"/>
  <c r="AM116" i="81"/>
  <c r="AL116" i="81"/>
  <c r="AK116" i="81"/>
  <c r="AJ116" i="81"/>
  <c r="AI116" i="81"/>
  <c r="AH116" i="81"/>
  <c r="AG116" i="81"/>
  <c r="AF116" i="81"/>
  <c r="AE116" i="81"/>
  <c r="AD116" i="81"/>
  <c r="AC116" i="81"/>
  <c r="AB116" i="81"/>
  <c r="AA116" i="81"/>
  <c r="Z116" i="81"/>
  <c r="Y116" i="81"/>
  <c r="X116" i="81"/>
  <c r="W116" i="81"/>
  <c r="V116" i="81"/>
  <c r="U116" i="81"/>
  <c r="T116" i="81"/>
  <c r="S116" i="81"/>
  <c r="R116" i="81"/>
  <c r="Q116" i="81"/>
  <c r="P116" i="81"/>
  <c r="O116" i="81"/>
  <c r="N116" i="81"/>
  <c r="M116" i="81"/>
  <c r="L116" i="81"/>
  <c r="K116" i="81"/>
  <c r="J116" i="81"/>
  <c r="I116" i="81"/>
  <c r="AM115" i="81"/>
  <c r="AL115" i="81"/>
  <c r="AK115" i="81"/>
  <c r="AJ115" i="81"/>
  <c r="AI115" i="81"/>
  <c r="AH115" i="81"/>
  <c r="AG115" i="81"/>
  <c r="AF115" i="81"/>
  <c r="AE115" i="81"/>
  <c r="AD115" i="81"/>
  <c r="AC115" i="81"/>
  <c r="AB115" i="81"/>
  <c r="AA115" i="81"/>
  <c r="Z115" i="81"/>
  <c r="Y115" i="81"/>
  <c r="X115" i="81"/>
  <c r="W115" i="81"/>
  <c r="V115" i="81"/>
  <c r="U115" i="81"/>
  <c r="T115" i="81"/>
  <c r="S115" i="81"/>
  <c r="R115" i="81"/>
  <c r="Q115" i="81"/>
  <c r="P115" i="81"/>
  <c r="O115" i="81"/>
  <c r="N115" i="81"/>
  <c r="M115" i="81"/>
  <c r="L115" i="81"/>
  <c r="K115" i="81"/>
  <c r="J115" i="81"/>
  <c r="I115" i="81"/>
  <c r="AM113" i="81"/>
  <c r="AL113" i="81"/>
  <c r="AK113" i="81"/>
  <c r="AJ113" i="81"/>
  <c r="AI113" i="81"/>
  <c r="AH113" i="81"/>
  <c r="AG113" i="81"/>
  <c r="AF113" i="81"/>
  <c r="AE113" i="81"/>
  <c r="AD113" i="81"/>
  <c r="AC113" i="81"/>
  <c r="AB113" i="81"/>
  <c r="AA113" i="81"/>
  <c r="Z113" i="81"/>
  <c r="Y113" i="81"/>
  <c r="X113" i="81"/>
  <c r="W113" i="81"/>
  <c r="V113" i="81"/>
  <c r="U113" i="81"/>
  <c r="T113" i="81"/>
  <c r="S113" i="81"/>
  <c r="R113" i="81"/>
  <c r="Q113" i="81"/>
  <c r="P113" i="81"/>
  <c r="O113" i="81"/>
  <c r="N113" i="81"/>
  <c r="M113" i="81"/>
  <c r="L113" i="81"/>
  <c r="K113" i="81"/>
  <c r="J113" i="81"/>
  <c r="I113" i="81"/>
  <c r="AM112" i="81"/>
  <c r="AL112" i="81"/>
  <c r="AK112" i="81"/>
  <c r="AJ112" i="81"/>
  <c r="AI112" i="81"/>
  <c r="AH112" i="81"/>
  <c r="AG112" i="81"/>
  <c r="AF112" i="81"/>
  <c r="AE112" i="81"/>
  <c r="AD112" i="81"/>
  <c r="AC112" i="81"/>
  <c r="AB112" i="81"/>
  <c r="AA112" i="81"/>
  <c r="Z112" i="81"/>
  <c r="Y112" i="81"/>
  <c r="X112" i="81"/>
  <c r="W112" i="81"/>
  <c r="V112" i="81"/>
  <c r="U112" i="81"/>
  <c r="T112" i="81"/>
  <c r="S112" i="81"/>
  <c r="R112" i="81"/>
  <c r="Q112" i="81"/>
  <c r="P112" i="81"/>
  <c r="O112" i="81"/>
  <c r="N112" i="81"/>
  <c r="M112" i="81"/>
  <c r="L112" i="81"/>
  <c r="K112" i="81"/>
  <c r="J112" i="81"/>
  <c r="I112" i="81"/>
  <c r="AM110" i="81"/>
  <c r="AL110" i="81"/>
  <c r="AK110" i="81"/>
  <c r="AJ110" i="81"/>
  <c r="AI110" i="81"/>
  <c r="AH110" i="81"/>
  <c r="AG110" i="81"/>
  <c r="AF110" i="81"/>
  <c r="AE110" i="81"/>
  <c r="AD110" i="81"/>
  <c r="AC110" i="81"/>
  <c r="AB110" i="81"/>
  <c r="AA110" i="81"/>
  <c r="Z110" i="81"/>
  <c r="Y110" i="81"/>
  <c r="X110" i="81"/>
  <c r="W110" i="81"/>
  <c r="V110" i="81"/>
  <c r="U110" i="81"/>
  <c r="T110" i="81"/>
  <c r="S110" i="81"/>
  <c r="R110" i="81"/>
  <c r="Q110" i="81"/>
  <c r="P110" i="81"/>
  <c r="O110" i="81"/>
  <c r="N110" i="81"/>
  <c r="M110" i="81"/>
  <c r="L110" i="81"/>
  <c r="K110" i="81"/>
  <c r="J110" i="81"/>
  <c r="I110" i="81"/>
  <c r="AM109" i="81"/>
  <c r="AL109" i="81"/>
  <c r="AK109" i="81"/>
  <c r="AJ109" i="81"/>
  <c r="AI109" i="81"/>
  <c r="AH109" i="81"/>
  <c r="AG109" i="81"/>
  <c r="AF109" i="81"/>
  <c r="AE109" i="81"/>
  <c r="AD109" i="81"/>
  <c r="AC109" i="81"/>
  <c r="AB109" i="81"/>
  <c r="AA109" i="81"/>
  <c r="Z109" i="81"/>
  <c r="Y109" i="81"/>
  <c r="X109" i="81"/>
  <c r="W109" i="81"/>
  <c r="V109" i="81"/>
  <c r="U109" i="81"/>
  <c r="T109" i="81"/>
  <c r="S109" i="81"/>
  <c r="R109" i="81"/>
  <c r="Q109" i="81"/>
  <c r="P109" i="81"/>
  <c r="O109" i="81"/>
  <c r="N109" i="81"/>
  <c r="M109" i="81"/>
  <c r="L109" i="81"/>
  <c r="K109" i="81"/>
  <c r="J109" i="81"/>
  <c r="I109" i="81"/>
  <c r="AM107" i="81"/>
  <c r="AL107" i="81"/>
  <c r="AK107" i="81"/>
  <c r="AJ107" i="81"/>
  <c r="AI107" i="81"/>
  <c r="AH107" i="81"/>
  <c r="AG107" i="81"/>
  <c r="AF107" i="81"/>
  <c r="AE107" i="81"/>
  <c r="AD107" i="81"/>
  <c r="AC107" i="81"/>
  <c r="AB107" i="81"/>
  <c r="AA107" i="81"/>
  <c r="Z107" i="81"/>
  <c r="Y107" i="81"/>
  <c r="X107" i="81"/>
  <c r="W107" i="81"/>
  <c r="V107" i="81"/>
  <c r="U107" i="81"/>
  <c r="T107" i="81"/>
  <c r="S107" i="81"/>
  <c r="R107" i="81"/>
  <c r="Q107" i="81"/>
  <c r="P107" i="81"/>
  <c r="O107" i="81"/>
  <c r="N107" i="81"/>
  <c r="M107" i="81"/>
  <c r="L107" i="81"/>
  <c r="K107" i="81"/>
  <c r="J107" i="81"/>
  <c r="I107" i="81"/>
  <c r="AM106" i="81"/>
  <c r="AL106" i="81"/>
  <c r="AK106" i="81"/>
  <c r="AJ106" i="81"/>
  <c r="AI106" i="81"/>
  <c r="AH106" i="81"/>
  <c r="AG106" i="81"/>
  <c r="AF106" i="81"/>
  <c r="AE106" i="81"/>
  <c r="AD106" i="81"/>
  <c r="AC106" i="81"/>
  <c r="AB106" i="81"/>
  <c r="AA106" i="81"/>
  <c r="Z106" i="81"/>
  <c r="Y106" i="81"/>
  <c r="X106" i="81"/>
  <c r="W106" i="81"/>
  <c r="V106" i="81"/>
  <c r="U106" i="81"/>
  <c r="T106" i="81"/>
  <c r="S106" i="81"/>
  <c r="R106" i="81"/>
  <c r="Q106" i="81"/>
  <c r="P106" i="81"/>
  <c r="O106" i="81"/>
  <c r="N106" i="81"/>
  <c r="M106" i="81"/>
  <c r="L106" i="81"/>
  <c r="K106" i="81"/>
  <c r="J106" i="81"/>
  <c r="I106" i="81"/>
  <c r="AM104" i="81"/>
  <c r="AL104" i="81"/>
  <c r="AK104" i="81"/>
  <c r="AJ104" i="81"/>
  <c r="AI104" i="81"/>
  <c r="AH104" i="81"/>
  <c r="AG104" i="81"/>
  <c r="AF104" i="81"/>
  <c r="AE104" i="81"/>
  <c r="AD104" i="81"/>
  <c r="AC104" i="81"/>
  <c r="AB104" i="81"/>
  <c r="AA104" i="81"/>
  <c r="Z104" i="81"/>
  <c r="Y104" i="81"/>
  <c r="X104" i="81"/>
  <c r="W104" i="81"/>
  <c r="V104" i="81"/>
  <c r="U104" i="81"/>
  <c r="T104" i="81"/>
  <c r="S104" i="81"/>
  <c r="R104" i="81"/>
  <c r="Q104" i="81"/>
  <c r="P104" i="81"/>
  <c r="O104" i="81"/>
  <c r="N104" i="81"/>
  <c r="M104" i="81"/>
  <c r="L104" i="81"/>
  <c r="K104" i="81"/>
  <c r="J104" i="81"/>
  <c r="I104" i="81"/>
  <c r="AM103" i="81"/>
  <c r="AL103" i="81"/>
  <c r="AK103" i="81"/>
  <c r="AJ103" i="81"/>
  <c r="AI103" i="81"/>
  <c r="AH103" i="81"/>
  <c r="AG103" i="81"/>
  <c r="AF103" i="81"/>
  <c r="AE103" i="81"/>
  <c r="AD103" i="81"/>
  <c r="AC103" i="81"/>
  <c r="AB103" i="81"/>
  <c r="AA103" i="81"/>
  <c r="Z103" i="81"/>
  <c r="Y103" i="81"/>
  <c r="X103" i="81"/>
  <c r="W103" i="81"/>
  <c r="V103" i="81"/>
  <c r="U103" i="81"/>
  <c r="T103" i="81"/>
  <c r="S103" i="81"/>
  <c r="R103" i="81"/>
  <c r="Q103" i="81"/>
  <c r="P103" i="81"/>
  <c r="O103" i="81"/>
  <c r="N103" i="81"/>
  <c r="M103" i="81"/>
  <c r="L103" i="81"/>
  <c r="K103" i="81"/>
  <c r="J103" i="81"/>
  <c r="I103" i="81"/>
  <c r="AM101" i="81"/>
  <c r="AL101" i="81"/>
  <c r="AK101" i="81"/>
  <c r="AJ101" i="81"/>
  <c r="AI101" i="81"/>
  <c r="AH101" i="81"/>
  <c r="AG101" i="81"/>
  <c r="AF101" i="81"/>
  <c r="AE101" i="81"/>
  <c r="AD101" i="81"/>
  <c r="AC101" i="81"/>
  <c r="AB101" i="81"/>
  <c r="AA101" i="81"/>
  <c r="Z101" i="81"/>
  <c r="Y101" i="81"/>
  <c r="X101" i="81"/>
  <c r="W101" i="81"/>
  <c r="V101" i="81"/>
  <c r="U101" i="81"/>
  <c r="T101" i="81"/>
  <c r="S101" i="81"/>
  <c r="R101" i="81"/>
  <c r="Q101" i="81"/>
  <c r="P101" i="81"/>
  <c r="O101" i="81"/>
  <c r="N101" i="81"/>
  <c r="M101" i="81"/>
  <c r="L101" i="81"/>
  <c r="K101" i="81"/>
  <c r="J101" i="81"/>
  <c r="I101" i="81"/>
  <c r="AM100" i="81"/>
  <c r="AL100" i="81"/>
  <c r="AK100" i="81"/>
  <c r="AJ100" i="81"/>
  <c r="AI100" i="81"/>
  <c r="AH100" i="81"/>
  <c r="AG100" i="81"/>
  <c r="AF100" i="81"/>
  <c r="AE100" i="81"/>
  <c r="AD100" i="81"/>
  <c r="AC100" i="81"/>
  <c r="AB100" i="81"/>
  <c r="AA100" i="81"/>
  <c r="Z100" i="81"/>
  <c r="Y100" i="81"/>
  <c r="X100" i="81"/>
  <c r="W100" i="81"/>
  <c r="V100" i="81"/>
  <c r="U100" i="81"/>
  <c r="T100" i="81"/>
  <c r="S100" i="81"/>
  <c r="R100" i="81"/>
  <c r="Q100" i="81"/>
  <c r="P100" i="81"/>
  <c r="O100" i="81"/>
  <c r="N100" i="81"/>
  <c r="M100" i="81"/>
  <c r="L100" i="81"/>
  <c r="K100" i="81"/>
  <c r="J100" i="81"/>
  <c r="I100" i="81"/>
  <c r="AM98" i="81"/>
  <c r="AL98" i="81"/>
  <c r="AK98" i="81"/>
  <c r="AJ98" i="81"/>
  <c r="AI98" i="81"/>
  <c r="AH98" i="81"/>
  <c r="AG98" i="81"/>
  <c r="AF98" i="81"/>
  <c r="AE98" i="81"/>
  <c r="AD98" i="81"/>
  <c r="AC98" i="81"/>
  <c r="AB98" i="81"/>
  <c r="AA98" i="81"/>
  <c r="Z98" i="81"/>
  <c r="Y98" i="81"/>
  <c r="X98" i="81"/>
  <c r="W98" i="81"/>
  <c r="V98" i="81"/>
  <c r="U98" i="81"/>
  <c r="T98" i="81"/>
  <c r="S98" i="81"/>
  <c r="R98" i="81"/>
  <c r="Q98" i="81"/>
  <c r="P98" i="81"/>
  <c r="O98" i="81"/>
  <c r="N98" i="81"/>
  <c r="M98" i="81"/>
  <c r="L98" i="81"/>
  <c r="K98" i="81"/>
  <c r="J98" i="81"/>
  <c r="I98" i="81"/>
  <c r="AM97" i="81"/>
  <c r="AL97" i="81"/>
  <c r="AK97" i="81"/>
  <c r="AJ97" i="81"/>
  <c r="AI97" i="81"/>
  <c r="AH97" i="81"/>
  <c r="AG97" i="81"/>
  <c r="AF97" i="81"/>
  <c r="AE97" i="81"/>
  <c r="AD97" i="81"/>
  <c r="AC97" i="81"/>
  <c r="AB97" i="81"/>
  <c r="AA97" i="81"/>
  <c r="Z97" i="81"/>
  <c r="Y97" i="81"/>
  <c r="X97" i="81"/>
  <c r="W97" i="81"/>
  <c r="V97" i="81"/>
  <c r="U97" i="81"/>
  <c r="T97" i="81"/>
  <c r="S97" i="81"/>
  <c r="R97" i="81"/>
  <c r="Q97" i="81"/>
  <c r="P97" i="81"/>
  <c r="O97" i="81"/>
  <c r="N97" i="81"/>
  <c r="M97" i="81"/>
  <c r="L97" i="81"/>
  <c r="K97" i="81"/>
  <c r="J97" i="81"/>
  <c r="I97" i="81"/>
  <c r="AM95" i="81"/>
  <c r="AL95" i="81"/>
  <c r="AK95" i="81"/>
  <c r="AJ95" i="81"/>
  <c r="AI95" i="81"/>
  <c r="AH95" i="81"/>
  <c r="AG95" i="81"/>
  <c r="AF95" i="81"/>
  <c r="AE95" i="81"/>
  <c r="AD95" i="81"/>
  <c r="AC95" i="81"/>
  <c r="AB95" i="81"/>
  <c r="AA95" i="81"/>
  <c r="Z95" i="81"/>
  <c r="Y95" i="81"/>
  <c r="X95" i="81"/>
  <c r="W95" i="81"/>
  <c r="V95" i="81"/>
  <c r="U95" i="81"/>
  <c r="T95" i="81"/>
  <c r="S95" i="81"/>
  <c r="R95" i="81"/>
  <c r="Q95" i="81"/>
  <c r="P95" i="81"/>
  <c r="O95" i="81"/>
  <c r="N95" i="81"/>
  <c r="M95" i="81"/>
  <c r="L95" i="81"/>
  <c r="K95" i="81"/>
  <c r="J95" i="81"/>
  <c r="I95" i="81"/>
  <c r="AM94" i="81"/>
  <c r="AL94" i="81"/>
  <c r="AK94" i="81"/>
  <c r="AJ94" i="81"/>
  <c r="AI94" i="81"/>
  <c r="AH94" i="81"/>
  <c r="AG94" i="81"/>
  <c r="AF94" i="81"/>
  <c r="AE94" i="81"/>
  <c r="AD94" i="81"/>
  <c r="AC94" i="81"/>
  <c r="AB94" i="81"/>
  <c r="AA94" i="81"/>
  <c r="Z94" i="81"/>
  <c r="Y94" i="81"/>
  <c r="X94" i="81"/>
  <c r="W94" i="81"/>
  <c r="V94" i="81"/>
  <c r="U94" i="81"/>
  <c r="T94" i="81"/>
  <c r="S94" i="81"/>
  <c r="R94" i="81"/>
  <c r="Q94" i="81"/>
  <c r="P94" i="81"/>
  <c r="O94" i="81"/>
  <c r="N94" i="81"/>
  <c r="M94" i="81"/>
  <c r="L94" i="81"/>
  <c r="K94" i="81"/>
  <c r="J94" i="81"/>
  <c r="I94" i="81"/>
  <c r="AM92" i="81"/>
  <c r="AL92" i="81"/>
  <c r="AK92" i="81"/>
  <c r="AJ92" i="81"/>
  <c r="AI92" i="81"/>
  <c r="AH92" i="81"/>
  <c r="AG92" i="81"/>
  <c r="AF92" i="81"/>
  <c r="AE92" i="81"/>
  <c r="AD92" i="81"/>
  <c r="AC92" i="81"/>
  <c r="AB92" i="81"/>
  <c r="AA92" i="81"/>
  <c r="Z92" i="81"/>
  <c r="Y92" i="81"/>
  <c r="X92" i="81"/>
  <c r="W92" i="81"/>
  <c r="V92" i="81"/>
  <c r="U92" i="81"/>
  <c r="T92" i="81"/>
  <c r="S92" i="81"/>
  <c r="R92" i="81"/>
  <c r="Q92" i="81"/>
  <c r="P92" i="81"/>
  <c r="O92" i="81"/>
  <c r="N92" i="81"/>
  <c r="M92" i="81"/>
  <c r="L92" i="81"/>
  <c r="K92" i="81"/>
  <c r="J92" i="81"/>
  <c r="I92" i="81"/>
  <c r="AM91" i="81"/>
  <c r="AL91" i="81"/>
  <c r="AK91" i="81"/>
  <c r="AJ91" i="81"/>
  <c r="AI91" i="81"/>
  <c r="AH91" i="81"/>
  <c r="AG91" i="81"/>
  <c r="AF91" i="81"/>
  <c r="AE91" i="81"/>
  <c r="AD91" i="81"/>
  <c r="AC91" i="81"/>
  <c r="AB91" i="81"/>
  <c r="AA91" i="81"/>
  <c r="Z91" i="81"/>
  <c r="Y91" i="81"/>
  <c r="X91" i="81"/>
  <c r="W91" i="81"/>
  <c r="V91" i="81"/>
  <c r="U91" i="81"/>
  <c r="T91" i="81"/>
  <c r="S91" i="81"/>
  <c r="R91" i="81"/>
  <c r="Q91" i="81"/>
  <c r="P91" i="81"/>
  <c r="O91" i="81"/>
  <c r="N91" i="81"/>
  <c r="M91" i="81"/>
  <c r="L91" i="81"/>
  <c r="K91" i="81"/>
  <c r="J91" i="81"/>
  <c r="I91" i="81"/>
  <c r="AM89" i="81"/>
  <c r="AL89" i="81"/>
  <c r="AK89" i="81"/>
  <c r="AJ89" i="81"/>
  <c r="AI89" i="81"/>
  <c r="AH89" i="81"/>
  <c r="AG89" i="81"/>
  <c r="AF89" i="81"/>
  <c r="AE89" i="81"/>
  <c r="AD89" i="81"/>
  <c r="AC89" i="81"/>
  <c r="AB89" i="81"/>
  <c r="AA89" i="81"/>
  <c r="Z89" i="81"/>
  <c r="Y89" i="81"/>
  <c r="X89" i="81"/>
  <c r="W89" i="81"/>
  <c r="V89" i="81"/>
  <c r="U89" i="81"/>
  <c r="T89" i="81"/>
  <c r="S89" i="81"/>
  <c r="R89" i="81"/>
  <c r="Q89" i="81"/>
  <c r="P89" i="81"/>
  <c r="O89" i="81"/>
  <c r="N89" i="81"/>
  <c r="M89" i="81"/>
  <c r="L89" i="81"/>
  <c r="K89" i="81"/>
  <c r="J89" i="81"/>
  <c r="I89" i="81"/>
  <c r="AM88" i="81"/>
  <c r="AL88" i="81"/>
  <c r="AK88" i="81"/>
  <c r="AJ88" i="81"/>
  <c r="AI88" i="81"/>
  <c r="AH88" i="81"/>
  <c r="AG88" i="81"/>
  <c r="AF88" i="81"/>
  <c r="AE88" i="81"/>
  <c r="AD88" i="81"/>
  <c r="AC88" i="81"/>
  <c r="AB88" i="81"/>
  <c r="AA88" i="81"/>
  <c r="Z88" i="81"/>
  <c r="Y88" i="81"/>
  <c r="X88" i="81"/>
  <c r="W88" i="81"/>
  <c r="V88" i="81"/>
  <c r="U88" i="81"/>
  <c r="T88" i="81"/>
  <c r="S88" i="81"/>
  <c r="R88" i="81"/>
  <c r="Q88" i="81"/>
  <c r="P88" i="81"/>
  <c r="O88" i="81"/>
  <c r="N88" i="81"/>
  <c r="M88" i="81"/>
  <c r="L88" i="81"/>
  <c r="K88" i="81"/>
  <c r="J88" i="81"/>
  <c r="I88" i="81"/>
  <c r="AM86" i="81"/>
  <c r="AL86" i="81"/>
  <c r="AK86" i="81"/>
  <c r="AJ86" i="81"/>
  <c r="AI86" i="81"/>
  <c r="AH86" i="81"/>
  <c r="AG86" i="81"/>
  <c r="AF86" i="81"/>
  <c r="AE86" i="81"/>
  <c r="AD86" i="81"/>
  <c r="AC86" i="81"/>
  <c r="AB86" i="81"/>
  <c r="AA86" i="81"/>
  <c r="Z86" i="81"/>
  <c r="Y86" i="81"/>
  <c r="X86" i="81"/>
  <c r="W86" i="81"/>
  <c r="V86" i="81"/>
  <c r="U86" i="81"/>
  <c r="T86" i="81"/>
  <c r="S86" i="81"/>
  <c r="R86" i="81"/>
  <c r="Q86" i="81"/>
  <c r="P86" i="81"/>
  <c r="O86" i="81"/>
  <c r="N86" i="81"/>
  <c r="M86" i="81"/>
  <c r="L86" i="81"/>
  <c r="K86" i="81"/>
  <c r="J86" i="81"/>
  <c r="I86" i="81"/>
  <c r="AM85" i="81"/>
  <c r="AL85" i="81"/>
  <c r="AK85" i="81"/>
  <c r="AJ85" i="81"/>
  <c r="AI85" i="81"/>
  <c r="AH85" i="81"/>
  <c r="AG85" i="81"/>
  <c r="AF85" i="81"/>
  <c r="AE85" i="81"/>
  <c r="AD85" i="81"/>
  <c r="AC85" i="81"/>
  <c r="AB85" i="81"/>
  <c r="AA85" i="81"/>
  <c r="Z85" i="81"/>
  <c r="Y85" i="81"/>
  <c r="X85" i="81"/>
  <c r="W85" i="81"/>
  <c r="V85" i="81"/>
  <c r="U85" i="81"/>
  <c r="T85" i="81"/>
  <c r="S85" i="81"/>
  <c r="R85" i="81"/>
  <c r="Q85" i="81"/>
  <c r="P85" i="81"/>
  <c r="O85" i="81"/>
  <c r="N85" i="81"/>
  <c r="M85" i="81"/>
  <c r="L85" i="81"/>
  <c r="K85" i="81"/>
  <c r="J85" i="81"/>
  <c r="I85" i="81"/>
  <c r="AM83" i="81"/>
  <c r="AL83" i="81"/>
  <c r="AK83" i="81"/>
  <c r="AJ83" i="81"/>
  <c r="AI83" i="81"/>
  <c r="AH83" i="81"/>
  <c r="AG83" i="81"/>
  <c r="AF83" i="81"/>
  <c r="AE83" i="81"/>
  <c r="AD83" i="81"/>
  <c r="AC83" i="81"/>
  <c r="AB83" i="81"/>
  <c r="AA83" i="81"/>
  <c r="Z83" i="81"/>
  <c r="Y83" i="81"/>
  <c r="X83" i="81"/>
  <c r="W83" i="81"/>
  <c r="V83" i="81"/>
  <c r="U83" i="81"/>
  <c r="T83" i="81"/>
  <c r="S83" i="81"/>
  <c r="R83" i="81"/>
  <c r="Q83" i="81"/>
  <c r="P83" i="81"/>
  <c r="O83" i="81"/>
  <c r="N83" i="81"/>
  <c r="M83" i="81"/>
  <c r="L83" i="81"/>
  <c r="K83" i="81"/>
  <c r="J83" i="81"/>
  <c r="I83" i="81"/>
  <c r="AM82" i="81"/>
  <c r="AL82" i="81"/>
  <c r="AK82" i="81"/>
  <c r="AJ82" i="81"/>
  <c r="AI82" i="81"/>
  <c r="AH82" i="81"/>
  <c r="AG82" i="81"/>
  <c r="AF82" i="81"/>
  <c r="AE82" i="81"/>
  <c r="AD82" i="81"/>
  <c r="AC82" i="81"/>
  <c r="AB82" i="81"/>
  <c r="AA82" i="81"/>
  <c r="Z82" i="81"/>
  <c r="Y82" i="81"/>
  <c r="X82" i="81"/>
  <c r="W82" i="81"/>
  <c r="V82" i="81"/>
  <c r="U82" i="81"/>
  <c r="T82" i="81"/>
  <c r="S82" i="81"/>
  <c r="R82" i="81"/>
  <c r="Q82" i="81"/>
  <c r="P82" i="81"/>
  <c r="O82" i="81"/>
  <c r="N82" i="81"/>
  <c r="M82" i="81"/>
  <c r="L82" i="81"/>
  <c r="K82" i="81"/>
  <c r="J82" i="81"/>
  <c r="I82" i="81"/>
  <c r="AM80" i="81"/>
  <c r="AL80" i="81"/>
  <c r="AK80" i="81"/>
  <c r="AJ80" i="81"/>
  <c r="AI80" i="81"/>
  <c r="AH80" i="81"/>
  <c r="AG80" i="81"/>
  <c r="AF80" i="81"/>
  <c r="AE80" i="81"/>
  <c r="AD80" i="81"/>
  <c r="AC80" i="81"/>
  <c r="AB80" i="81"/>
  <c r="AA80" i="81"/>
  <c r="Z80" i="81"/>
  <c r="Y80" i="81"/>
  <c r="X80" i="81"/>
  <c r="W80" i="81"/>
  <c r="V80" i="81"/>
  <c r="U80" i="81"/>
  <c r="T80" i="81"/>
  <c r="S80" i="81"/>
  <c r="R80" i="81"/>
  <c r="Q80" i="81"/>
  <c r="P80" i="81"/>
  <c r="O80" i="81"/>
  <c r="N80" i="81"/>
  <c r="M80" i="81"/>
  <c r="L80" i="81"/>
  <c r="K80" i="81"/>
  <c r="J80" i="81"/>
  <c r="I80" i="81"/>
  <c r="AM79" i="81"/>
  <c r="AL79" i="81"/>
  <c r="AK79" i="81"/>
  <c r="AJ79" i="81"/>
  <c r="AI79" i="81"/>
  <c r="AH79" i="81"/>
  <c r="AG79" i="81"/>
  <c r="AF79" i="81"/>
  <c r="AE79" i="81"/>
  <c r="AD79" i="81"/>
  <c r="AC79" i="81"/>
  <c r="AB79" i="81"/>
  <c r="AA79" i="81"/>
  <c r="Z79" i="81"/>
  <c r="Y79" i="81"/>
  <c r="X79" i="81"/>
  <c r="W79" i="81"/>
  <c r="V79" i="81"/>
  <c r="U79" i="81"/>
  <c r="T79" i="81"/>
  <c r="S79" i="81"/>
  <c r="R79" i="81"/>
  <c r="Q79" i="81"/>
  <c r="P79" i="81"/>
  <c r="O79" i="81"/>
  <c r="N79" i="81"/>
  <c r="M79" i="81"/>
  <c r="L79" i="81"/>
  <c r="K79" i="81"/>
  <c r="J79" i="81"/>
  <c r="I79" i="81"/>
  <c r="AM77" i="81"/>
  <c r="AL77" i="81"/>
  <c r="AK77" i="81"/>
  <c r="AJ77" i="81"/>
  <c r="AI77" i="81"/>
  <c r="AH77" i="81"/>
  <c r="AG77" i="81"/>
  <c r="AF77" i="81"/>
  <c r="AE77" i="81"/>
  <c r="AD77" i="81"/>
  <c r="AC77" i="81"/>
  <c r="AB77" i="81"/>
  <c r="AA77" i="81"/>
  <c r="Z77" i="81"/>
  <c r="Y77" i="81"/>
  <c r="X77" i="81"/>
  <c r="W77" i="81"/>
  <c r="V77" i="81"/>
  <c r="U77" i="81"/>
  <c r="T77" i="81"/>
  <c r="S77" i="81"/>
  <c r="R77" i="81"/>
  <c r="Q77" i="81"/>
  <c r="P77" i="81"/>
  <c r="O77" i="81"/>
  <c r="N77" i="81"/>
  <c r="M77" i="81"/>
  <c r="L77" i="81"/>
  <c r="K77" i="81"/>
  <c r="J77" i="81"/>
  <c r="I77" i="81"/>
  <c r="AM76" i="81"/>
  <c r="AL76" i="81"/>
  <c r="AK76" i="81"/>
  <c r="AJ76" i="81"/>
  <c r="AI76" i="81"/>
  <c r="AH76" i="81"/>
  <c r="AG76" i="81"/>
  <c r="AF76" i="81"/>
  <c r="AE76" i="81"/>
  <c r="AD76" i="81"/>
  <c r="AC76" i="81"/>
  <c r="AB76" i="81"/>
  <c r="AA76" i="81"/>
  <c r="Z76" i="81"/>
  <c r="Y76" i="81"/>
  <c r="X76" i="81"/>
  <c r="W76" i="81"/>
  <c r="V76" i="81"/>
  <c r="U76" i="81"/>
  <c r="T76" i="81"/>
  <c r="S76" i="81"/>
  <c r="R76" i="81"/>
  <c r="Q76" i="81"/>
  <c r="P76" i="81"/>
  <c r="O76" i="81"/>
  <c r="N76" i="81"/>
  <c r="M76" i="81"/>
  <c r="L76" i="81"/>
  <c r="K76" i="81"/>
  <c r="J76" i="81"/>
  <c r="I76" i="81"/>
  <c r="AM74" i="81"/>
  <c r="AL74" i="81"/>
  <c r="AK74" i="81"/>
  <c r="AJ74" i="81"/>
  <c r="AI74" i="81"/>
  <c r="AH74" i="81"/>
  <c r="AG74" i="81"/>
  <c r="AF74" i="81"/>
  <c r="AE74" i="81"/>
  <c r="AD74" i="81"/>
  <c r="AC74" i="81"/>
  <c r="AB74" i="81"/>
  <c r="AA74" i="81"/>
  <c r="Z74" i="81"/>
  <c r="Y74" i="81"/>
  <c r="X74" i="81"/>
  <c r="W74" i="81"/>
  <c r="V74" i="81"/>
  <c r="U74" i="81"/>
  <c r="T74" i="81"/>
  <c r="S74" i="81"/>
  <c r="R74" i="81"/>
  <c r="Q74" i="81"/>
  <c r="P74" i="81"/>
  <c r="O74" i="81"/>
  <c r="N74" i="81"/>
  <c r="M74" i="81"/>
  <c r="L74" i="81"/>
  <c r="K74" i="81"/>
  <c r="J74" i="81"/>
  <c r="I74" i="81"/>
  <c r="AM73" i="81"/>
  <c r="AL73" i="81"/>
  <c r="AK73" i="81"/>
  <c r="AJ73" i="81"/>
  <c r="AI73" i="81"/>
  <c r="AH73" i="81"/>
  <c r="AG73" i="81"/>
  <c r="AF73" i="81"/>
  <c r="AE73" i="81"/>
  <c r="AD73" i="81"/>
  <c r="AC73" i="81"/>
  <c r="AB73" i="81"/>
  <c r="AA73" i="81"/>
  <c r="Z73" i="81"/>
  <c r="Y73" i="81"/>
  <c r="X73" i="81"/>
  <c r="W73" i="81"/>
  <c r="V73" i="81"/>
  <c r="U73" i="81"/>
  <c r="T73" i="81"/>
  <c r="S73" i="81"/>
  <c r="R73" i="81"/>
  <c r="Q73" i="81"/>
  <c r="P73" i="81"/>
  <c r="O73" i="81"/>
  <c r="N73" i="81"/>
  <c r="M73" i="81"/>
  <c r="L73" i="81"/>
  <c r="K73" i="81"/>
  <c r="J73" i="81"/>
  <c r="I73" i="81"/>
  <c r="AM71" i="81"/>
  <c r="AL71" i="81"/>
  <c r="AK71" i="81"/>
  <c r="AJ71" i="81"/>
  <c r="AI71" i="81"/>
  <c r="AH71" i="81"/>
  <c r="AG71" i="81"/>
  <c r="AF71" i="81"/>
  <c r="AE71" i="81"/>
  <c r="AD71" i="81"/>
  <c r="AC71" i="81"/>
  <c r="AB71" i="81"/>
  <c r="AA71" i="81"/>
  <c r="Z71" i="81"/>
  <c r="Y71" i="81"/>
  <c r="X71" i="81"/>
  <c r="W71" i="81"/>
  <c r="V71" i="81"/>
  <c r="U71" i="81"/>
  <c r="T71" i="81"/>
  <c r="S71" i="81"/>
  <c r="R71" i="81"/>
  <c r="Q71" i="81"/>
  <c r="P71" i="81"/>
  <c r="O71" i="81"/>
  <c r="N71" i="81"/>
  <c r="M71" i="81"/>
  <c r="L71" i="81"/>
  <c r="K71" i="81"/>
  <c r="J71" i="81"/>
  <c r="I71" i="81"/>
  <c r="AM70" i="81"/>
  <c r="AL70" i="81"/>
  <c r="AK70" i="81"/>
  <c r="AJ70" i="81"/>
  <c r="AI70" i="81"/>
  <c r="AH70" i="81"/>
  <c r="AG70" i="81"/>
  <c r="AF70" i="81"/>
  <c r="AE70" i="81"/>
  <c r="AD70" i="81"/>
  <c r="AC70" i="81"/>
  <c r="AB70" i="81"/>
  <c r="AA70" i="81"/>
  <c r="Z70" i="81"/>
  <c r="Y70" i="81"/>
  <c r="X70" i="81"/>
  <c r="W70" i="81"/>
  <c r="V70" i="81"/>
  <c r="U70" i="81"/>
  <c r="T70" i="81"/>
  <c r="S70" i="81"/>
  <c r="R70" i="81"/>
  <c r="Q70" i="81"/>
  <c r="P70" i="81"/>
  <c r="O70" i="81"/>
  <c r="N70" i="81"/>
  <c r="M70" i="81"/>
  <c r="L70" i="81"/>
  <c r="K70" i="81"/>
  <c r="J70" i="81"/>
  <c r="I70" i="81"/>
  <c r="AM68" i="81"/>
  <c r="AL68" i="81"/>
  <c r="AK68" i="81"/>
  <c r="AJ68" i="81"/>
  <c r="AI68" i="81"/>
  <c r="AH68" i="81"/>
  <c r="AG68" i="81"/>
  <c r="AF68" i="81"/>
  <c r="AE68" i="81"/>
  <c r="AD68" i="81"/>
  <c r="AC68" i="81"/>
  <c r="AB68" i="81"/>
  <c r="AA68" i="81"/>
  <c r="Z68" i="81"/>
  <c r="Y68" i="81"/>
  <c r="X68" i="81"/>
  <c r="W68" i="81"/>
  <c r="V68" i="81"/>
  <c r="U68" i="81"/>
  <c r="T68" i="81"/>
  <c r="S68" i="81"/>
  <c r="R68" i="81"/>
  <c r="Q68" i="81"/>
  <c r="P68" i="81"/>
  <c r="O68" i="81"/>
  <c r="N68" i="81"/>
  <c r="M68" i="81"/>
  <c r="L68" i="81"/>
  <c r="K68" i="81"/>
  <c r="J68" i="81"/>
  <c r="I68" i="81"/>
  <c r="AM67" i="81"/>
  <c r="AL67" i="81"/>
  <c r="AK67" i="81"/>
  <c r="AJ67" i="81"/>
  <c r="AI67" i="81"/>
  <c r="AH67" i="81"/>
  <c r="AG67" i="81"/>
  <c r="AF67" i="81"/>
  <c r="AE67" i="81"/>
  <c r="AD67" i="81"/>
  <c r="AC67" i="81"/>
  <c r="AB67" i="81"/>
  <c r="AA67" i="81"/>
  <c r="Z67" i="81"/>
  <c r="Y67" i="81"/>
  <c r="X67" i="81"/>
  <c r="W67" i="81"/>
  <c r="V67" i="81"/>
  <c r="U67" i="81"/>
  <c r="T67" i="81"/>
  <c r="S67" i="81"/>
  <c r="R67" i="81"/>
  <c r="Q67" i="81"/>
  <c r="P67" i="81"/>
  <c r="O67" i="81"/>
  <c r="N67" i="81"/>
  <c r="M67" i="81"/>
  <c r="L67" i="81"/>
  <c r="K67" i="81"/>
  <c r="J67" i="81"/>
  <c r="I67" i="81"/>
  <c r="AM65" i="81"/>
  <c r="AL65" i="81"/>
  <c r="AK65" i="81"/>
  <c r="AJ65" i="81"/>
  <c r="AI65" i="81"/>
  <c r="AH65" i="81"/>
  <c r="AG65" i="81"/>
  <c r="AF65" i="81"/>
  <c r="AE65" i="81"/>
  <c r="AD65" i="81"/>
  <c r="AC65" i="81"/>
  <c r="AB65" i="81"/>
  <c r="AA65" i="81"/>
  <c r="Z65" i="81"/>
  <c r="Y65" i="81"/>
  <c r="X65" i="81"/>
  <c r="W65" i="81"/>
  <c r="V65" i="81"/>
  <c r="U65" i="81"/>
  <c r="T65" i="81"/>
  <c r="S65" i="81"/>
  <c r="R65" i="81"/>
  <c r="Q65" i="81"/>
  <c r="P65" i="81"/>
  <c r="O65" i="81"/>
  <c r="N65" i="81"/>
  <c r="M65" i="81"/>
  <c r="L65" i="81"/>
  <c r="K65" i="81"/>
  <c r="J65" i="81"/>
  <c r="I65" i="81"/>
  <c r="AM64" i="81"/>
  <c r="AL64" i="81"/>
  <c r="AK64" i="81"/>
  <c r="AJ64" i="81"/>
  <c r="AI64" i="81"/>
  <c r="AH64" i="81"/>
  <c r="AG64" i="81"/>
  <c r="AF64" i="81"/>
  <c r="AE64" i="81"/>
  <c r="AD64" i="81"/>
  <c r="AC64" i="81"/>
  <c r="AB64" i="81"/>
  <c r="AA64" i="81"/>
  <c r="Z64" i="81"/>
  <c r="Y64" i="81"/>
  <c r="X64" i="81"/>
  <c r="W64" i="81"/>
  <c r="V64" i="81"/>
  <c r="U64" i="81"/>
  <c r="T64" i="81"/>
  <c r="S64" i="81"/>
  <c r="R64" i="81"/>
  <c r="Q64" i="81"/>
  <c r="P64" i="81"/>
  <c r="O64" i="81"/>
  <c r="N64" i="81"/>
  <c r="M64" i="81"/>
  <c r="L64" i="81"/>
  <c r="K64" i="81"/>
  <c r="J64" i="81"/>
  <c r="I64" i="81"/>
  <c r="AM62" i="81"/>
  <c r="AL62" i="81"/>
  <c r="AK62" i="81"/>
  <c r="AJ62" i="81"/>
  <c r="AI62" i="81"/>
  <c r="AH62" i="81"/>
  <c r="AG62" i="81"/>
  <c r="AF62" i="81"/>
  <c r="AE62" i="81"/>
  <c r="AD62" i="81"/>
  <c r="AC62" i="81"/>
  <c r="AB62" i="81"/>
  <c r="AA62" i="81"/>
  <c r="Z62" i="81"/>
  <c r="Y62" i="81"/>
  <c r="X62" i="81"/>
  <c r="W62" i="81"/>
  <c r="V62" i="81"/>
  <c r="U62" i="81"/>
  <c r="T62" i="81"/>
  <c r="S62" i="81"/>
  <c r="R62" i="81"/>
  <c r="Q62" i="81"/>
  <c r="P62" i="81"/>
  <c r="O62" i="81"/>
  <c r="N62" i="81"/>
  <c r="M62" i="81"/>
  <c r="L62" i="81"/>
  <c r="K62" i="81"/>
  <c r="J62" i="81"/>
  <c r="I62" i="81"/>
  <c r="AM61" i="81"/>
  <c r="AL61" i="81"/>
  <c r="AK61" i="81"/>
  <c r="AJ61" i="81"/>
  <c r="AI61" i="81"/>
  <c r="AH61" i="81"/>
  <c r="AG61" i="81"/>
  <c r="AF61" i="81"/>
  <c r="AE61" i="81"/>
  <c r="AD61" i="81"/>
  <c r="AC61" i="81"/>
  <c r="AB61" i="81"/>
  <c r="AA61" i="81"/>
  <c r="Z61" i="81"/>
  <c r="Y61" i="81"/>
  <c r="X61" i="81"/>
  <c r="W61" i="81"/>
  <c r="V61" i="81"/>
  <c r="U61" i="81"/>
  <c r="T61" i="81"/>
  <c r="S61" i="81"/>
  <c r="R61" i="81"/>
  <c r="Q61" i="81"/>
  <c r="P61" i="81"/>
  <c r="O61" i="81"/>
  <c r="N61" i="81"/>
  <c r="M61" i="81"/>
  <c r="L61" i="81"/>
  <c r="K61" i="81"/>
  <c r="J61" i="81"/>
  <c r="I61" i="81"/>
  <c r="AM59" i="81"/>
  <c r="AL59" i="81"/>
  <c r="AK59" i="81"/>
  <c r="AJ59" i="81"/>
  <c r="AI59" i="81"/>
  <c r="AH59" i="81"/>
  <c r="AG59" i="81"/>
  <c r="AF59" i="81"/>
  <c r="AE59" i="81"/>
  <c r="AD59" i="81"/>
  <c r="AC59" i="81"/>
  <c r="AB59" i="81"/>
  <c r="AA59" i="81"/>
  <c r="Z59" i="81"/>
  <c r="Y59" i="81"/>
  <c r="X59" i="81"/>
  <c r="W59" i="81"/>
  <c r="V59" i="81"/>
  <c r="U59" i="81"/>
  <c r="T59" i="81"/>
  <c r="S59" i="81"/>
  <c r="R59" i="81"/>
  <c r="Q59" i="81"/>
  <c r="P59" i="81"/>
  <c r="O59" i="81"/>
  <c r="N59" i="81"/>
  <c r="M59" i="81"/>
  <c r="L59" i="81"/>
  <c r="K59" i="81"/>
  <c r="J59" i="81"/>
  <c r="I59" i="81"/>
  <c r="AM58" i="81"/>
  <c r="AL58" i="81"/>
  <c r="AK58" i="81"/>
  <c r="AJ58" i="81"/>
  <c r="AI58" i="81"/>
  <c r="AH58" i="81"/>
  <c r="AG58" i="81"/>
  <c r="AF58" i="81"/>
  <c r="AE58" i="81"/>
  <c r="AD58" i="81"/>
  <c r="AC58" i="81"/>
  <c r="AB58" i="81"/>
  <c r="AA58" i="81"/>
  <c r="Z58" i="81"/>
  <c r="Y58" i="81"/>
  <c r="X58" i="81"/>
  <c r="W58" i="81"/>
  <c r="V58" i="81"/>
  <c r="U58" i="81"/>
  <c r="T58" i="81"/>
  <c r="S58" i="81"/>
  <c r="R58" i="81"/>
  <c r="Q58" i="81"/>
  <c r="P58" i="81"/>
  <c r="O58" i="81"/>
  <c r="N58" i="81"/>
  <c r="M58" i="81"/>
  <c r="L58" i="81"/>
  <c r="K58" i="81"/>
  <c r="J58" i="81"/>
  <c r="I58" i="81"/>
  <c r="AM56" i="81"/>
  <c r="AL56" i="81"/>
  <c r="AK56" i="81"/>
  <c r="AJ56" i="81"/>
  <c r="AI56" i="81"/>
  <c r="AH56" i="81"/>
  <c r="AG56" i="81"/>
  <c r="AF56" i="81"/>
  <c r="AE56" i="81"/>
  <c r="AD56" i="81"/>
  <c r="AC56" i="81"/>
  <c r="AB56" i="81"/>
  <c r="AA56" i="81"/>
  <c r="Z56" i="81"/>
  <c r="Y56" i="81"/>
  <c r="X56" i="81"/>
  <c r="W56" i="81"/>
  <c r="V56" i="81"/>
  <c r="U56" i="81"/>
  <c r="T56" i="81"/>
  <c r="S56" i="81"/>
  <c r="R56" i="81"/>
  <c r="Q56" i="81"/>
  <c r="P56" i="81"/>
  <c r="O56" i="81"/>
  <c r="N56" i="81"/>
  <c r="M56" i="81"/>
  <c r="L56" i="81"/>
  <c r="K56" i="81"/>
  <c r="J56" i="81"/>
  <c r="I56" i="81"/>
  <c r="AM55" i="81"/>
  <c r="AL55" i="81"/>
  <c r="AK55" i="81"/>
  <c r="AJ55" i="81"/>
  <c r="AI55" i="81"/>
  <c r="AH55" i="81"/>
  <c r="AG55" i="81"/>
  <c r="AF55" i="81"/>
  <c r="AE55" i="81"/>
  <c r="AD55" i="81"/>
  <c r="AC55" i="81"/>
  <c r="AB55" i="81"/>
  <c r="AA55" i="81"/>
  <c r="Z55" i="81"/>
  <c r="Y55" i="81"/>
  <c r="X55" i="81"/>
  <c r="W55" i="81"/>
  <c r="V55" i="81"/>
  <c r="U55" i="81"/>
  <c r="T55" i="81"/>
  <c r="S55" i="81"/>
  <c r="R55" i="81"/>
  <c r="Q55" i="81"/>
  <c r="P55" i="81"/>
  <c r="O55" i="81"/>
  <c r="N55" i="81"/>
  <c r="M55" i="81"/>
  <c r="L55" i="81"/>
  <c r="K55" i="81"/>
  <c r="J55" i="81"/>
  <c r="I55" i="81"/>
  <c r="AM53" i="81"/>
  <c r="AL53" i="81"/>
  <c r="AK53" i="81"/>
  <c r="AJ53" i="81"/>
  <c r="AI53" i="81"/>
  <c r="AH53" i="81"/>
  <c r="AG53" i="81"/>
  <c r="AF53" i="81"/>
  <c r="AE53" i="81"/>
  <c r="AD53" i="81"/>
  <c r="AC53" i="81"/>
  <c r="AB53" i="81"/>
  <c r="AA53" i="81"/>
  <c r="Z53" i="81"/>
  <c r="Y53" i="81"/>
  <c r="X53" i="81"/>
  <c r="W53" i="81"/>
  <c r="V53" i="81"/>
  <c r="U53" i="81"/>
  <c r="T53" i="81"/>
  <c r="S53" i="81"/>
  <c r="R53" i="81"/>
  <c r="Q53" i="81"/>
  <c r="P53" i="81"/>
  <c r="O53" i="81"/>
  <c r="N53" i="81"/>
  <c r="M53" i="81"/>
  <c r="L53" i="81"/>
  <c r="K53" i="81"/>
  <c r="J53" i="81"/>
  <c r="I53" i="81"/>
  <c r="AM52" i="81"/>
  <c r="AL52" i="81"/>
  <c r="AK52" i="81"/>
  <c r="AJ52" i="81"/>
  <c r="AI52" i="81"/>
  <c r="AH52" i="81"/>
  <c r="AG52" i="81"/>
  <c r="AF52" i="81"/>
  <c r="AE52" i="81"/>
  <c r="AD52" i="81"/>
  <c r="AC52" i="81"/>
  <c r="AB52" i="81"/>
  <c r="AA52" i="81"/>
  <c r="Z52" i="81"/>
  <c r="Y52" i="81"/>
  <c r="X52" i="81"/>
  <c r="W52" i="81"/>
  <c r="V52" i="81"/>
  <c r="U52" i="81"/>
  <c r="T52" i="81"/>
  <c r="S52" i="81"/>
  <c r="R52" i="81"/>
  <c r="Q52" i="81"/>
  <c r="P52" i="81"/>
  <c r="O52" i="81"/>
  <c r="N52" i="81"/>
  <c r="M52" i="81"/>
  <c r="L52" i="81"/>
  <c r="K52" i="81"/>
  <c r="J52" i="81"/>
  <c r="I52" i="81"/>
  <c r="AM50" i="81"/>
  <c r="AL50" i="81"/>
  <c r="AK50" i="81"/>
  <c r="AJ50" i="81"/>
  <c r="AI50" i="81"/>
  <c r="AH50" i="81"/>
  <c r="AG50" i="81"/>
  <c r="AF50" i="81"/>
  <c r="AE50" i="81"/>
  <c r="AD50" i="81"/>
  <c r="AC50" i="81"/>
  <c r="AB50" i="81"/>
  <c r="AA50" i="81"/>
  <c r="Z50" i="81"/>
  <c r="Y50" i="81"/>
  <c r="X50" i="81"/>
  <c r="W50" i="81"/>
  <c r="V50" i="81"/>
  <c r="U50" i="81"/>
  <c r="T50" i="81"/>
  <c r="S50" i="81"/>
  <c r="R50" i="81"/>
  <c r="Q50" i="81"/>
  <c r="P50" i="81"/>
  <c r="O50" i="81"/>
  <c r="N50" i="81"/>
  <c r="M50" i="81"/>
  <c r="L50" i="81"/>
  <c r="K50" i="81"/>
  <c r="J50" i="81"/>
  <c r="I50" i="81"/>
  <c r="AM49" i="81"/>
  <c r="AL49" i="81"/>
  <c r="AK49" i="81"/>
  <c r="AJ49" i="81"/>
  <c r="AI49" i="81"/>
  <c r="AH49" i="81"/>
  <c r="AG49" i="81"/>
  <c r="AF49" i="81"/>
  <c r="AE49" i="81"/>
  <c r="AD49" i="81"/>
  <c r="AC49" i="81"/>
  <c r="AB49" i="81"/>
  <c r="AA49" i="81"/>
  <c r="Z49" i="81"/>
  <c r="Y49" i="81"/>
  <c r="X49" i="81"/>
  <c r="W49" i="81"/>
  <c r="V49" i="81"/>
  <c r="U49" i="81"/>
  <c r="T49" i="81"/>
  <c r="S49" i="81"/>
  <c r="R49" i="81"/>
  <c r="Q49" i="81"/>
  <c r="P49" i="81"/>
  <c r="O49" i="81"/>
  <c r="N49" i="81"/>
  <c r="M49" i="81"/>
  <c r="L49" i="81"/>
  <c r="K49" i="81"/>
  <c r="J49" i="81"/>
  <c r="I49" i="81"/>
  <c r="AM47" i="81"/>
  <c r="AL47" i="81"/>
  <c r="AK47" i="81"/>
  <c r="AJ47" i="81"/>
  <c r="AI47" i="81"/>
  <c r="AH47" i="81"/>
  <c r="AG47" i="81"/>
  <c r="AF47" i="81"/>
  <c r="AE47" i="81"/>
  <c r="AD47" i="81"/>
  <c r="AC47" i="81"/>
  <c r="AB47" i="81"/>
  <c r="AA47" i="81"/>
  <c r="Z47" i="81"/>
  <c r="Y47" i="81"/>
  <c r="X47" i="81"/>
  <c r="W47" i="81"/>
  <c r="V47" i="81"/>
  <c r="U47" i="81"/>
  <c r="T47" i="81"/>
  <c r="S47" i="81"/>
  <c r="R47" i="81"/>
  <c r="Q47" i="81"/>
  <c r="P47" i="81"/>
  <c r="O47" i="81"/>
  <c r="N47" i="81"/>
  <c r="M47" i="81"/>
  <c r="L47" i="81"/>
  <c r="K47" i="81"/>
  <c r="J47" i="81"/>
  <c r="I47" i="81"/>
  <c r="AM46" i="81"/>
  <c r="AL46" i="81"/>
  <c r="AK46" i="81"/>
  <c r="AJ46" i="81"/>
  <c r="AI46" i="81"/>
  <c r="AH46" i="81"/>
  <c r="AG46" i="81"/>
  <c r="AF46" i="81"/>
  <c r="AE46" i="81"/>
  <c r="AD46" i="81"/>
  <c r="AC46" i="81"/>
  <c r="AB46" i="81"/>
  <c r="AA46" i="81"/>
  <c r="Z46" i="81"/>
  <c r="Y46" i="81"/>
  <c r="X46" i="81"/>
  <c r="W46" i="81"/>
  <c r="V46" i="81"/>
  <c r="U46" i="81"/>
  <c r="T46" i="81"/>
  <c r="S46" i="81"/>
  <c r="R46" i="81"/>
  <c r="Q46" i="81"/>
  <c r="P46" i="81"/>
  <c r="O46" i="81"/>
  <c r="N46" i="81"/>
  <c r="M46" i="81"/>
  <c r="L46" i="81"/>
  <c r="K46" i="81"/>
  <c r="J46" i="81"/>
  <c r="I46" i="81"/>
  <c r="AM44" i="81"/>
  <c r="AL44" i="81"/>
  <c r="AK44" i="81"/>
  <c r="AJ44" i="81"/>
  <c r="AI44" i="81"/>
  <c r="AH44" i="81"/>
  <c r="AG44" i="81"/>
  <c r="AF44" i="81"/>
  <c r="AE44" i="81"/>
  <c r="AD44" i="81"/>
  <c r="AC44" i="81"/>
  <c r="AB44" i="81"/>
  <c r="AA44" i="81"/>
  <c r="Z44" i="81"/>
  <c r="Y44" i="81"/>
  <c r="X44" i="81"/>
  <c r="W44" i="81"/>
  <c r="V44" i="81"/>
  <c r="U44" i="81"/>
  <c r="T44" i="81"/>
  <c r="S44" i="81"/>
  <c r="R44" i="81"/>
  <c r="Q44" i="81"/>
  <c r="P44" i="81"/>
  <c r="O44" i="81"/>
  <c r="N44" i="81"/>
  <c r="M44" i="81"/>
  <c r="L44" i="81"/>
  <c r="K44" i="81"/>
  <c r="J44" i="81"/>
  <c r="I44" i="81"/>
  <c r="AM43" i="81"/>
  <c r="AL43" i="81"/>
  <c r="AK43" i="81"/>
  <c r="AJ43" i="81"/>
  <c r="AI43" i="81"/>
  <c r="AH43" i="81"/>
  <c r="AG43" i="81"/>
  <c r="AF43" i="81"/>
  <c r="AE43" i="81"/>
  <c r="AD43" i="81"/>
  <c r="AC43" i="81"/>
  <c r="AB43" i="81"/>
  <c r="AA43" i="81"/>
  <c r="Z43" i="81"/>
  <c r="Y43" i="81"/>
  <c r="X43" i="81"/>
  <c r="W43" i="81"/>
  <c r="V43" i="81"/>
  <c r="U43" i="81"/>
  <c r="T43" i="81"/>
  <c r="S43" i="81"/>
  <c r="R43" i="81"/>
  <c r="Q43" i="81"/>
  <c r="P43" i="81"/>
  <c r="O43" i="81"/>
  <c r="N43" i="81"/>
  <c r="M43" i="81"/>
  <c r="L43" i="81"/>
  <c r="K43" i="81"/>
  <c r="J43" i="81"/>
  <c r="I43" i="81"/>
  <c r="AM41" i="81"/>
  <c r="AL41" i="81"/>
  <c r="AK41" i="81"/>
  <c r="AJ41" i="81"/>
  <c r="AI41" i="81"/>
  <c r="AH41" i="81"/>
  <c r="AG41" i="81"/>
  <c r="AF41" i="81"/>
  <c r="AE41" i="81"/>
  <c r="AD41" i="81"/>
  <c r="AC41" i="81"/>
  <c r="AB41" i="81"/>
  <c r="AA41" i="81"/>
  <c r="Z41" i="81"/>
  <c r="Y41" i="81"/>
  <c r="X41" i="81"/>
  <c r="W41" i="81"/>
  <c r="V41" i="81"/>
  <c r="U41" i="81"/>
  <c r="T41" i="81"/>
  <c r="S41" i="81"/>
  <c r="R41" i="81"/>
  <c r="Q41" i="81"/>
  <c r="P41" i="81"/>
  <c r="O41" i="81"/>
  <c r="N41" i="81"/>
  <c r="M41" i="81"/>
  <c r="L41" i="81"/>
  <c r="K41" i="81"/>
  <c r="J41" i="81"/>
  <c r="I41" i="81"/>
  <c r="AM40" i="81"/>
  <c r="AL40" i="81"/>
  <c r="AK40" i="81"/>
  <c r="AJ40" i="81"/>
  <c r="AI40" i="81"/>
  <c r="AH40" i="81"/>
  <c r="AG40" i="81"/>
  <c r="AF40" i="81"/>
  <c r="AE40" i="81"/>
  <c r="AD40" i="81"/>
  <c r="AC40" i="81"/>
  <c r="AB40" i="81"/>
  <c r="AA40" i="81"/>
  <c r="Z40" i="81"/>
  <c r="Y40" i="81"/>
  <c r="X40" i="81"/>
  <c r="W40" i="81"/>
  <c r="V40" i="81"/>
  <c r="U40" i="81"/>
  <c r="T40" i="81"/>
  <c r="S40" i="81"/>
  <c r="R40" i="81"/>
  <c r="Q40" i="81"/>
  <c r="P40" i="81"/>
  <c r="O40" i="81"/>
  <c r="N40" i="81"/>
  <c r="M40" i="81"/>
  <c r="L40" i="81"/>
  <c r="K40" i="81"/>
  <c r="J40" i="81"/>
  <c r="I40" i="81"/>
  <c r="AM38" i="81"/>
  <c r="AL38" i="81"/>
  <c r="AK38" i="81"/>
  <c r="AJ38" i="81"/>
  <c r="AI38" i="81"/>
  <c r="AH38" i="81"/>
  <c r="AG38" i="81"/>
  <c r="AF38" i="81"/>
  <c r="AE38" i="81"/>
  <c r="AD38" i="81"/>
  <c r="AC38" i="81"/>
  <c r="AB38" i="81"/>
  <c r="AA38" i="81"/>
  <c r="Z38" i="81"/>
  <c r="Y38" i="81"/>
  <c r="X38" i="81"/>
  <c r="W38" i="81"/>
  <c r="V38" i="81"/>
  <c r="U38" i="81"/>
  <c r="T38" i="81"/>
  <c r="S38" i="81"/>
  <c r="R38" i="81"/>
  <c r="Q38" i="81"/>
  <c r="P38" i="81"/>
  <c r="O38" i="81"/>
  <c r="N38" i="81"/>
  <c r="M38" i="81"/>
  <c r="L38" i="81"/>
  <c r="K38" i="81"/>
  <c r="J38" i="81"/>
  <c r="I38" i="81"/>
  <c r="AM37" i="81"/>
  <c r="AL37" i="81"/>
  <c r="AK37" i="81"/>
  <c r="AJ37" i="81"/>
  <c r="AI37" i="81"/>
  <c r="AH37" i="81"/>
  <c r="AG37" i="81"/>
  <c r="AF37" i="81"/>
  <c r="AE37" i="81"/>
  <c r="AD37" i="81"/>
  <c r="AC37" i="81"/>
  <c r="AB37" i="81"/>
  <c r="AA37" i="81"/>
  <c r="Z37" i="81"/>
  <c r="Y37" i="81"/>
  <c r="X37" i="81"/>
  <c r="W37" i="81"/>
  <c r="V37" i="81"/>
  <c r="U37" i="81"/>
  <c r="T37" i="81"/>
  <c r="S37" i="81"/>
  <c r="R37" i="81"/>
  <c r="Q37" i="81"/>
  <c r="P37" i="81"/>
  <c r="O37" i="81"/>
  <c r="N37" i="81"/>
  <c r="M37" i="81"/>
  <c r="L37" i="81"/>
  <c r="K37" i="81"/>
  <c r="J37" i="81"/>
  <c r="I37" i="81"/>
  <c r="AM35" i="81"/>
  <c r="AL35" i="81"/>
  <c r="AK35" i="81"/>
  <c r="AJ35" i="81"/>
  <c r="AI35" i="81"/>
  <c r="AH35" i="81"/>
  <c r="AG35" i="81"/>
  <c r="AF35" i="81"/>
  <c r="AE35" i="81"/>
  <c r="AD35" i="81"/>
  <c r="AC35" i="81"/>
  <c r="AB35" i="81"/>
  <c r="AA35" i="81"/>
  <c r="Z35" i="81"/>
  <c r="Y35" i="81"/>
  <c r="X35" i="81"/>
  <c r="W35" i="81"/>
  <c r="V35" i="81"/>
  <c r="U35" i="81"/>
  <c r="T35" i="81"/>
  <c r="S35" i="81"/>
  <c r="R35" i="81"/>
  <c r="Q35" i="81"/>
  <c r="P35" i="81"/>
  <c r="O35" i="81"/>
  <c r="N35" i="81"/>
  <c r="M35" i="81"/>
  <c r="L35" i="81"/>
  <c r="K35" i="81"/>
  <c r="J35" i="81"/>
  <c r="I35" i="81"/>
  <c r="AM34" i="81"/>
  <c r="AL34" i="81"/>
  <c r="AK34" i="81"/>
  <c r="AJ34" i="81"/>
  <c r="AI34" i="81"/>
  <c r="AH34" i="81"/>
  <c r="AG34" i="81"/>
  <c r="AF34" i="81"/>
  <c r="AE34" i="81"/>
  <c r="AD34" i="81"/>
  <c r="AC34" i="81"/>
  <c r="AB34" i="81"/>
  <c r="AA34" i="81"/>
  <c r="Z34" i="81"/>
  <c r="Y34" i="81"/>
  <c r="X34" i="81"/>
  <c r="W34" i="81"/>
  <c r="V34" i="81"/>
  <c r="U34" i="81"/>
  <c r="T34" i="81"/>
  <c r="S34" i="81"/>
  <c r="R34" i="81"/>
  <c r="Q34" i="81"/>
  <c r="P34" i="81"/>
  <c r="O34" i="81"/>
  <c r="N34" i="81"/>
  <c r="M34" i="81"/>
  <c r="L34" i="81"/>
  <c r="K34" i="81"/>
  <c r="J34" i="81"/>
  <c r="I34" i="81"/>
  <c r="AM32" i="81"/>
  <c r="AL32" i="81"/>
  <c r="AK32" i="81"/>
  <c r="AJ32" i="81"/>
  <c r="AI32" i="81"/>
  <c r="AH32" i="81"/>
  <c r="AG32" i="81"/>
  <c r="AF32" i="81"/>
  <c r="AE32" i="81"/>
  <c r="AD32" i="81"/>
  <c r="AC32" i="81"/>
  <c r="AB32" i="81"/>
  <c r="AA32" i="81"/>
  <c r="Z32" i="81"/>
  <c r="Y32" i="81"/>
  <c r="X32" i="81"/>
  <c r="W32" i="81"/>
  <c r="V32" i="81"/>
  <c r="U32" i="81"/>
  <c r="T32" i="81"/>
  <c r="S32" i="81"/>
  <c r="R32" i="81"/>
  <c r="Q32" i="81"/>
  <c r="P32" i="81"/>
  <c r="O32" i="81"/>
  <c r="N32" i="81"/>
  <c r="M32" i="81"/>
  <c r="L32" i="81"/>
  <c r="K32" i="81"/>
  <c r="J32" i="81"/>
  <c r="I32" i="81"/>
  <c r="AM31" i="81"/>
  <c r="AL31" i="81"/>
  <c r="AK31" i="81"/>
  <c r="AJ31" i="81"/>
  <c r="AI31" i="81"/>
  <c r="AH31" i="81"/>
  <c r="AG31" i="81"/>
  <c r="AF31" i="81"/>
  <c r="AE31" i="81"/>
  <c r="AD31" i="81"/>
  <c r="AC31" i="81"/>
  <c r="AB31" i="81"/>
  <c r="AA31" i="81"/>
  <c r="Z31" i="81"/>
  <c r="Y31" i="81"/>
  <c r="X31" i="81"/>
  <c r="W31" i="81"/>
  <c r="V31" i="81"/>
  <c r="U31" i="81"/>
  <c r="T31" i="81"/>
  <c r="S31" i="81"/>
  <c r="R31" i="81"/>
  <c r="Q31" i="81"/>
  <c r="P31" i="81"/>
  <c r="O31" i="81"/>
  <c r="N31" i="81"/>
  <c r="M31" i="81"/>
  <c r="L31" i="81"/>
  <c r="K31" i="81"/>
  <c r="J31" i="81"/>
  <c r="I31" i="81"/>
  <c r="AM29" i="81"/>
  <c r="AL29" i="81"/>
  <c r="AK29" i="81"/>
  <c r="AJ29" i="81"/>
  <c r="AI29" i="81"/>
  <c r="AH29" i="81"/>
  <c r="AG29" i="81"/>
  <c r="AF29" i="81"/>
  <c r="AE29" i="81"/>
  <c r="AD29" i="81"/>
  <c r="AC29" i="81"/>
  <c r="AB29" i="81"/>
  <c r="AA29" i="81"/>
  <c r="Z29" i="81"/>
  <c r="Y29" i="81"/>
  <c r="X29" i="81"/>
  <c r="W29" i="81"/>
  <c r="V29" i="81"/>
  <c r="U29" i="81"/>
  <c r="T29" i="81"/>
  <c r="S29" i="81"/>
  <c r="R29" i="81"/>
  <c r="Q29" i="81"/>
  <c r="P29" i="81"/>
  <c r="O29" i="81"/>
  <c r="N29" i="81"/>
  <c r="M29" i="81"/>
  <c r="L29" i="81"/>
  <c r="K29" i="81"/>
  <c r="J29" i="81"/>
  <c r="I29" i="81"/>
  <c r="AM28" i="81"/>
  <c r="AL28" i="81"/>
  <c r="AK28" i="81"/>
  <c r="AJ28" i="81"/>
  <c r="AI28" i="81"/>
  <c r="AH28" i="81"/>
  <c r="AG28" i="81"/>
  <c r="AF28" i="81"/>
  <c r="AE28" i="81"/>
  <c r="AD28" i="81"/>
  <c r="AC28" i="81"/>
  <c r="AB28" i="81"/>
  <c r="AA28" i="81"/>
  <c r="Z28" i="81"/>
  <c r="Y28" i="81"/>
  <c r="X28" i="81"/>
  <c r="W28" i="81"/>
  <c r="V28" i="81"/>
  <c r="U28" i="81"/>
  <c r="T28" i="81"/>
  <c r="S28" i="81"/>
  <c r="R28" i="81"/>
  <c r="Q28" i="81"/>
  <c r="P28" i="81"/>
  <c r="O28" i="81"/>
  <c r="N28" i="81"/>
  <c r="M28" i="81"/>
  <c r="L28" i="81"/>
  <c r="K28" i="81"/>
  <c r="J28" i="81"/>
  <c r="I28" i="81"/>
  <c r="AM26" i="81"/>
  <c r="AL26" i="81"/>
  <c r="AK26" i="81"/>
  <c r="AJ26" i="81"/>
  <c r="AI26" i="81"/>
  <c r="AH26" i="81"/>
  <c r="AG26" i="81"/>
  <c r="AF26" i="81"/>
  <c r="AE26" i="81"/>
  <c r="AD26" i="81"/>
  <c r="AC26" i="81"/>
  <c r="AB26" i="81"/>
  <c r="AA26" i="81"/>
  <c r="Z26" i="81"/>
  <c r="Y26" i="81"/>
  <c r="X26" i="81"/>
  <c r="W26" i="81"/>
  <c r="V26" i="81"/>
  <c r="U26" i="81"/>
  <c r="T26" i="81"/>
  <c r="S26" i="81"/>
  <c r="R26" i="81"/>
  <c r="Q26" i="81"/>
  <c r="P26" i="81"/>
  <c r="O26" i="81"/>
  <c r="N26" i="81"/>
  <c r="M26" i="81"/>
  <c r="L26" i="81"/>
  <c r="K26" i="81"/>
  <c r="J26" i="81"/>
  <c r="I26" i="81"/>
  <c r="AM25" i="81"/>
  <c r="AL25" i="81"/>
  <c r="AK25" i="81"/>
  <c r="AJ25" i="81"/>
  <c r="AI25" i="81"/>
  <c r="AH25" i="81"/>
  <c r="AG25" i="81"/>
  <c r="AF25" i="81"/>
  <c r="AE25" i="81"/>
  <c r="AD25" i="81"/>
  <c r="AC25" i="81"/>
  <c r="AB25" i="81"/>
  <c r="AA25" i="81"/>
  <c r="Z25" i="81"/>
  <c r="Y25" i="81"/>
  <c r="X25" i="81"/>
  <c r="W25" i="81"/>
  <c r="V25" i="81"/>
  <c r="U25" i="81"/>
  <c r="T25" i="81"/>
  <c r="S25" i="81"/>
  <c r="R25" i="81"/>
  <c r="Q25" i="81"/>
  <c r="P25" i="81"/>
  <c r="O25" i="81"/>
  <c r="N25" i="81"/>
  <c r="M25" i="81"/>
  <c r="L25" i="81"/>
  <c r="K25" i="81"/>
  <c r="J25" i="81"/>
  <c r="I25" i="81"/>
  <c r="AE23" i="81"/>
  <c r="AD23" i="81"/>
  <c r="AC23" i="81"/>
  <c r="AB23" i="81"/>
  <c r="Z23" i="81"/>
  <c r="Y23" i="81"/>
  <c r="X23" i="81"/>
  <c r="T23" i="81"/>
  <c r="S23" i="81"/>
  <c r="P23" i="81"/>
  <c r="O23" i="81"/>
  <c r="N23" i="81"/>
  <c r="M23" i="81"/>
  <c r="AJ22" i="81"/>
  <c r="AI22" i="81"/>
  <c r="AH22" i="81"/>
  <c r="AG22" i="81"/>
  <c r="AF22" i="81"/>
  <c r="AC22" i="81"/>
  <c r="AB22" i="81"/>
  <c r="X22" i="81"/>
  <c r="W22" i="81"/>
  <c r="U22" i="81"/>
  <c r="T22" i="81"/>
  <c r="S22" i="81"/>
  <c r="R22" i="81"/>
  <c r="Q22" i="81"/>
  <c r="K22" i="81"/>
  <c r="J22" i="81"/>
  <c r="I22" i="81"/>
  <c r="AR16" i="81"/>
  <c r="AQ14" i="81"/>
  <c r="AH15" i="81"/>
  <c r="AE15" i="81"/>
  <c r="V14" i="81"/>
  <c r="P15" i="81"/>
  <c r="J14" i="81"/>
  <c r="AR11" i="81"/>
  <c r="AP11" i="81"/>
  <c r="AN11" i="81"/>
  <c r="AH11" i="81"/>
  <c r="AB11" i="81"/>
  <c r="V11" i="81"/>
  <c r="P11" i="81"/>
  <c r="J11" i="81"/>
  <c r="G11" i="81"/>
  <c r="E11" i="81"/>
  <c r="AN4" i="81"/>
  <c r="L22" i="81" l="1"/>
  <c r="AD22" i="81"/>
  <c r="Q23" i="81"/>
  <c r="AF23" i="81"/>
  <c r="P22" i="81"/>
  <c r="AE22" i="81"/>
  <c r="R23" i="81"/>
  <c r="AJ23" i="81"/>
  <c r="V22" i="81"/>
  <c r="L23" i="81"/>
  <c r="AA23" i="81"/>
  <c r="M22" i="81"/>
  <c r="Y22" i="81"/>
  <c r="I23" i="81"/>
  <c r="AK23" i="81" s="1"/>
  <c r="U23" i="81"/>
  <c r="AG23" i="81"/>
  <c r="N22" i="81"/>
  <c r="Z22" i="81"/>
  <c r="J23" i="81"/>
  <c r="V23" i="81"/>
  <c r="AH23" i="81"/>
  <c r="O22" i="81"/>
  <c r="AA22" i="81"/>
  <c r="K23" i="81"/>
  <c r="W23" i="81"/>
  <c r="J15" i="81"/>
  <c r="M15" i="81"/>
  <c r="AS15" i="81"/>
  <c r="AP16" i="81"/>
  <c r="M14" i="81"/>
  <c r="AN213" i="81"/>
  <c r="AV214" i="81" s="1"/>
  <c r="AR213" i="81" s="1"/>
  <c r="AN249" i="81"/>
  <c r="AV250" i="81" s="1"/>
  <c r="AR249" i="81" s="1"/>
  <c r="AN285" i="81"/>
  <c r="AV286" i="81" s="1"/>
  <c r="AR285" i="81" s="1"/>
  <c r="AN297" i="81"/>
  <c r="AV298" i="81" s="1"/>
  <c r="AR297" i="81" s="1"/>
  <c r="AN36" i="81"/>
  <c r="AV37" i="81" s="1"/>
  <c r="AR36" i="81" s="1"/>
  <c r="AN54" i="81"/>
  <c r="AV55" i="81" s="1"/>
  <c r="AR54" i="81" s="1"/>
  <c r="AN72" i="81"/>
  <c r="AV73" i="81" s="1"/>
  <c r="AR72" i="81" s="1"/>
  <c r="AN90" i="81"/>
  <c r="AV91" i="81" s="1"/>
  <c r="AR90" i="81" s="1"/>
  <c r="AN144" i="81"/>
  <c r="AV145" i="81" s="1"/>
  <c r="AR144" i="81" s="1"/>
  <c r="AN198" i="81"/>
  <c r="AV199" i="81" s="1"/>
  <c r="AR198" i="81" s="1"/>
  <c r="J16" i="81"/>
  <c r="AN33" i="81"/>
  <c r="AV34" i="81" s="1"/>
  <c r="AR33" i="81" s="1"/>
  <c r="AN51" i="81"/>
  <c r="AV52" i="81" s="1"/>
  <c r="AR51" i="81" s="1"/>
  <c r="AN69" i="81"/>
  <c r="AV70" i="81" s="1"/>
  <c r="AR69" i="81" s="1"/>
  <c r="AN87" i="81"/>
  <c r="AV88" i="81" s="1"/>
  <c r="AR87" i="81" s="1"/>
  <c r="AN105" i="81"/>
  <c r="AV106" i="81" s="1"/>
  <c r="AR105" i="81" s="1"/>
  <c r="AN114" i="81"/>
  <c r="AV115" i="81" s="1"/>
  <c r="AR114" i="81" s="1"/>
  <c r="AN123" i="81"/>
  <c r="AV124" i="81" s="1"/>
  <c r="AR123" i="81" s="1"/>
  <c r="AN132" i="81"/>
  <c r="AV133" i="81" s="1"/>
  <c r="AR132" i="81" s="1"/>
  <c r="AN141" i="81"/>
  <c r="AV142" i="81" s="1"/>
  <c r="AR141" i="81" s="1"/>
  <c r="AN150" i="81"/>
  <c r="AV151" i="81" s="1"/>
  <c r="AR150" i="81" s="1"/>
  <c r="AN195" i="81"/>
  <c r="AV196" i="81" s="1"/>
  <c r="AR195" i="81" s="1"/>
  <c r="AN24" i="81"/>
  <c r="AN42" i="81"/>
  <c r="AV43" i="81" s="1"/>
  <c r="AR42" i="81" s="1"/>
  <c r="AN60" i="81"/>
  <c r="AV61" i="81" s="1"/>
  <c r="AR60" i="81" s="1"/>
  <c r="AN78" i="81"/>
  <c r="AV79" i="81" s="1"/>
  <c r="AR78" i="81" s="1"/>
  <c r="AN96" i="81"/>
  <c r="AV97" i="81" s="1"/>
  <c r="AR96" i="81" s="1"/>
  <c r="AN159" i="81"/>
  <c r="AV160" i="81" s="1"/>
  <c r="AR159" i="81" s="1"/>
  <c r="AN231" i="81"/>
  <c r="AV232" i="81" s="1"/>
  <c r="AR231" i="81" s="1"/>
  <c r="AN267" i="81"/>
  <c r="AV268" i="81" s="1"/>
  <c r="AR267" i="81" s="1"/>
  <c r="AN303" i="81"/>
  <c r="AV304" i="81" s="1"/>
  <c r="AR303" i="81" s="1"/>
  <c r="AN189" i="81"/>
  <c r="AV190" i="81" s="1"/>
  <c r="AR189" i="81" s="1"/>
  <c r="AR14" i="81"/>
  <c r="AN177" i="81"/>
  <c r="AV178" i="81" s="1"/>
  <c r="AR177" i="81" s="1"/>
  <c r="AN225" i="81"/>
  <c r="AV226" i="81" s="1"/>
  <c r="AR225" i="81" s="1"/>
  <c r="AN270" i="81"/>
  <c r="AV271" i="81" s="1"/>
  <c r="AR270" i="81" s="1"/>
  <c r="AN306" i="81"/>
  <c r="AV307" i="81" s="1"/>
  <c r="AR306" i="81" s="1"/>
  <c r="P14" i="81"/>
  <c r="AS14" i="81"/>
  <c r="AN261" i="81"/>
  <c r="AV262" i="81" s="1"/>
  <c r="AR261" i="81" s="1"/>
  <c r="E16" i="81"/>
  <c r="E14" i="81"/>
  <c r="F15" i="81"/>
  <c r="AO90" i="81"/>
  <c r="AU91" i="81" s="1"/>
  <c r="AM22" i="81"/>
  <c r="AL22" i="81"/>
  <c r="AK22" i="81"/>
  <c r="AL23" i="81"/>
  <c r="AK21" i="81"/>
  <c r="H14" i="81"/>
  <c r="H15" i="81"/>
  <c r="G15" i="81"/>
  <c r="S14" i="81"/>
  <c r="AN165" i="81"/>
  <c r="AV166" i="81" s="1"/>
  <c r="AR165" i="81" s="1"/>
  <c r="AN192" i="81"/>
  <c r="AV193" i="81" s="1"/>
  <c r="AR192" i="81" s="1"/>
  <c r="AN39" i="81"/>
  <c r="AV40" i="81" s="1"/>
  <c r="AR39" i="81" s="1"/>
  <c r="AN93" i="81"/>
  <c r="AV94" i="81" s="1"/>
  <c r="AR93" i="81" s="1"/>
  <c r="AN111" i="81"/>
  <c r="AV112" i="81" s="1"/>
  <c r="AR111" i="81" s="1"/>
  <c r="AN57" i="81"/>
  <c r="AV58" i="81" s="1"/>
  <c r="AR57" i="81" s="1"/>
  <c r="AN75" i="81"/>
  <c r="AV76" i="81" s="1"/>
  <c r="AR75" i="81" s="1"/>
  <c r="AN129" i="81"/>
  <c r="AV130" i="81" s="1"/>
  <c r="AR129" i="81" s="1"/>
  <c r="AN147" i="81"/>
  <c r="AV148" i="81" s="1"/>
  <c r="AR147" i="81" s="1"/>
  <c r="AB15" i="81"/>
  <c r="AB16" i="81"/>
  <c r="AE14" i="81"/>
  <c r="AB14" i="81"/>
  <c r="Y14" i="81"/>
  <c r="AN171" i="81"/>
  <c r="AV172" i="81" s="1"/>
  <c r="AR171" i="81" s="1"/>
  <c r="AH16" i="81"/>
  <c r="AH14" i="81"/>
  <c r="AK15" i="81"/>
  <c r="AK14" i="81"/>
  <c r="AP15" i="81"/>
  <c r="AN174" i="81"/>
  <c r="AV175" i="81" s="1"/>
  <c r="AR174" i="81" s="1"/>
  <c r="AN186" i="81"/>
  <c r="AV187" i="81" s="1"/>
  <c r="AR186" i="81" s="1"/>
  <c r="AN201" i="81"/>
  <c r="AV202" i="81" s="1"/>
  <c r="AR201" i="81" s="1"/>
  <c r="AN222" i="81"/>
  <c r="AV223" i="81" s="1"/>
  <c r="AR222" i="81" s="1"/>
  <c r="AN237" i="81"/>
  <c r="AV238" i="81" s="1"/>
  <c r="AR237" i="81" s="1"/>
  <c r="AN258" i="81"/>
  <c r="AV259" i="81" s="1"/>
  <c r="AR258" i="81" s="1"/>
  <c r="AN273" i="81"/>
  <c r="AV274" i="81" s="1"/>
  <c r="AR273" i="81" s="1"/>
  <c r="AN294" i="81"/>
  <c r="AV295" i="81" s="1"/>
  <c r="AR294" i="81" s="1"/>
  <c r="AN309" i="81"/>
  <c r="AV310" i="81" s="1"/>
  <c r="AR309" i="81" s="1"/>
  <c r="AO14" i="81"/>
  <c r="AO15" i="81"/>
  <c r="AN15" i="81"/>
  <c r="AN14" i="81"/>
  <c r="AQ15" i="81"/>
  <c r="AM23" i="81"/>
  <c r="AP14" i="81"/>
  <c r="AN153" i="81"/>
  <c r="AV154" i="81" s="1"/>
  <c r="AR153" i="81" s="1"/>
  <c r="AN207" i="81"/>
  <c r="AV208" i="81" s="1"/>
  <c r="AR207" i="81" s="1"/>
  <c r="AN243" i="81"/>
  <c r="AV244" i="81" s="1"/>
  <c r="AR243" i="81" s="1"/>
  <c r="AN279" i="81"/>
  <c r="AV280" i="81" s="1"/>
  <c r="AR279" i="81" s="1"/>
  <c r="AN315" i="81"/>
  <c r="AV316" i="81" s="1"/>
  <c r="AR315" i="81" s="1"/>
  <c r="AN228" i="81"/>
  <c r="AV229" i="81" s="1"/>
  <c r="AR228" i="81" s="1"/>
  <c r="AN264" i="81"/>
  <c r="AV265" i="81" s="1"/>
  <c r="AR264" i="81" s="1"/>
  <c r="Y15" i="81"/>
  <c r="V15" i="81"/>
  <c r="V16" i="81"/>
  <c r="AN27" i="81"/>
  <c r="AV28" i="81" s="1"/>
  <c r="AR27" i="81" s="1"/>
  <c r="AN45" i="81"/>
  <c r="AV46" i="81" s="1"/>
  <c r="AR45" i="81" s="1"/>
  <c r="AN63" i="81"/>
  <c r="AV64" i="81" s="1"/>
  <c r="AR63" i="81" s="1"/>
  <c r="AN81" i="81"/>
  <c r="AV82" i="81" s="1"/>
  <c r="AR81" i="81" s="1"/>
  <c r="AN99" i="81"/>
  <c r="AV100" i="81" s="1"/>
  <c r="AR99" i="81" s="1"/>
  <c r="AN117" i="81"/>
  <c r="AV118" i="81" s="1"/>
  <c r="AR117" i="81" s="1"/>
  <c r="AN135" i="81"/>
  <c r="AV136" i="81" s="1"/>
  <c r="AR135" i="81" s="1"/>
  <c r="AN156" i="81"/>
  <c r="AV157" i="81" s="1"/>
  <c r="AR156" i="81" s="1"/>
  <c r="AN168" i="81"/>
  <c r="AV169" i="81" s="1"/>
  <c r="AR168" i="81" s="1"/>
  <c r="AN180" i="81"/>
  <c r="AV181" i="81" s="1"/>
  <c r="AR180" i="81" s="1"/>
  <c r="AN210" i="81"/>
  <c r="AV211" i="81" s="1"/>
  <c r="AR210" i="81" s="1"/>
  <c r="AN216" i="81"/>
  <c r="AV217" i="81" s="1"/>
  <c r="AR216" i="81" s="1"/>
  <c r="AN246" i="81"/>
  <c r="AV247" i="81" s="1"/>
  <c r="AR246" i="81" s="1"/>
  <c r="AN252" i="81"/>
  <c r="AV253" i="81" s="1"/>
  <c r="AR252" i="81" s="1"/>
  <c r="AN282" i="81"/>
  <c r="AV283" i="81" s="1"/>
  <c r="AR282" i="81" s="1"/>
  <c r="AN288" i="81"/>
  <c r="AV289" i="81" s="1"/>
  <c r="AR288" i="81" s="1"/>
  <c r="AN318" i="81"/>
  <c r="AV319" i="81" s="1"/>
  <c r="AR318" i="81" s="1"/>
  <c r="S15" i="81"/>
  <c r="AN234" i="81"/>
  <c r="AV235" i="81" s="1"/>
  <c r="AR234" i="81" s="1"/>
  <c r="AN300" i="81"/>
  <c r="AV301" i="81" s="1"/>
  <c r="AR300" i="81" s="1"/>
  <c r="F14" i="81"/>
  <c r="P16" i="81"/>
  <c r="AN30" i="81"/>
  <c r="AV31" i="81" s="1"/>
  <c r="AR30" i="81" s="1"/>
  <c r="AN48" i="81"/>
  <c r="AV49" i="81" s="1"/>
  <c r="AR48" i="81" s="1"/>
  <c r="AN66" i="81"/>
  <c r="AV67" i="81" s="1"/>
  <c r="AR66" i="81" s="1"/>
  <c r="AN84" i="81"/>
  <c r="AV85" i="81" s="1"/>
  <c r="AR84" i="81" s="1"/>
  <c r="AN102" i="81"/>
  <c r="AV103" i="81" s="1"/>
  <c r="AR102" i="81" s="1"/>
  <c r="AN120" i="81"/>
  <c r="AV121" i="81" s="1"/>
  <c r="AR120" i="81" s="1"/>
  <c r="AN138" i="81"/>
  <c r="AV139" i="81" s="1"/>
  <c r="AR138" i="81" s="1"/>
  <c r="G14" i="81"/>
  <c r="AN16" i="81"/>
  <c r="E15" i="81"/>
  <c r="AN108" i="81"/>
  <c r="AV109" i="81" s="1"/>
  <c r="AR108" i="81" s="1"/>
  <c r="AN126" i="81"/>
  <c r="AV127" i="81" s="1"/>
  <c r="AR126" i="81" s="1"/>
  <c r="AN162" i="81"/>
  <c r="AV163" i="81" s="1"/>
  <c r="AR162" i="81" s="1"/>
  <c r="AN183" i="81"/>
  <c r="AV184" i="81" s="1"/>
  <c r="AR183" i="81" s="1"/>
  <c r="AN204" i="81"/>
  <c r="AV205" i="81" s="1"/>
  <c r="AR204" i="81" s="1"/>
  <c r="AN219" i="81"/>
  <c r="AV220" i="81" s="1"/>
  <c r="AR219" i="81" s="1"/>
  <c r="AN240" i="81"/>
  <c r="AV241" i="81" s="1"/>
  <c r="AR240" i="81" s="1"/>
  <c r="AN255" i="81"/>
  <c r="AV256" i="81" s="1"/>
  <c r="AR255" i="81" s="1"/>
  <c r="AN276" i="81"/>
  <c r="AV277" i="81" s="1"/>
  <c r="AR276" i="81" s="1"/>
  <c r="AN291" i="81"/>
  <c r="AV292" i="81" s="1"/>
  <c r="AR291" i="81" s="1"/>
  <c r="AN312" i="81"/>
  <c r="AV313" i="81" s="1"/>
  <c r="AR312" i="81" s="1"/>
  <c r="AR15" i="81"/>
  <c r="K6003" i="78"/>
  <c r="J6003" i="78"/>
  <c r="K6002" i="78"/>
  <c r="J6002" i="78"/>
  <c r="K6001" i="78"/>
  <c r="J6001" i="78"/>
  <c r="K6000" i="78"/>
  <c r="J6000" i="78"/>
  <c r="K5999" i="78"/>
  <c r="J5999" i="78"/>
  <c r="K5998" i="78"/>
  <c r="J5998" i="78"/>
  <c r="K5997" i="78"/>
  <c r="J5997" i="78"/>
  <c r="K5996" i="78"/>
  <c r="J5996" i="78"/>
  <c r="K5995" i="78"/>
  <c r="J5995" i="78"/>
  <c r="K5994" i="78"/>
  <c r="J5994" i="78"/>
  <c r="K5993" i="78"/>
  <c r="J5993" i="78"/>
  <c r="K5992" i="78"/>
  <c r="J5992" i="78"/>
  <c r="K5991" i="78"/>
  <c r="J5991" i="78"/>
  <c r="K5990" i="78"/>
  <c r="J5990" i="78"/>
  <c r="K5989" i="78"/>
  <c r="J5989" i="78"/>
  <c r="K5988" i="78"/>
  <c r="J5988" i="78"/>
  <c r="K5987" i="78"/>
  <c r="J5987" i="78"/>
  <c r="K5986" i="78"/>
  <c r="J5986" i="78"/>
  <c r="K5985" i="78"/>
  <c r="J5985" i="78"/>
  <c r="K5984" i="78"/>
  <c r="J5984" i="78"/>
  <c r="K5983" i="78"/>
  <c r="J5983" i="78"/>
  <c r="K5982" i="78"/>
  <c r="J5982" i="78"/>
  <c r="K5981" i="78"/>
  <c r="J5981" i="78"/>
  <c r="K5980" i="78"/>
  <c r="J5980" i="78"/>
  <c r="K5979" i="78"/>
  <c r="J5979" i="78"/>
  <c r="K5978" i="78"/>
  <c r="J5978" i="78"/>
  <c r="K5977" i="78"/>
  <c r="J5977" i="78"/>
  <c r="K5976" i="78"/>
  <c r="J5976" i="78"/>
  <c r="K5975" i="78"/>
  <c r="J5975" i="78"/>
  <c r="K5974" i="78"/>
  <c r="J5974" i="78"/>
  <c r="K5973" i="78"/>
  <c r="J5973" i="78"/>
  <c r="K5972" i="78"/>
  <c r="J5972" i="78"/>
  <c r="K5971" i="78"/>
  <c r="J5971" i="78"/>
  <c r="K5970" i="78"/>
  <c r="J5970" i="78"/>
  <c r="K5969" i="78"/>
  <c r="J5969" i="78"/>
  <c r="K5968" i="78"/>
  <c r="J5968" i="78"/>
  <c r="K5967" i="78"/>
  <c r="J5967" i="78"/>
  <c r="K5966" i="78"/>
  <c r="J5966" i="78"/>
  <c r="K5965" i="78"/>
  <c r="J5965" i="78"/>
  <c r="K5964" i="78"/>
  <c r="J5964" i="78"/>
  <c r="K5963" i="78"/>
  <c r="J5963" i="78"/>
  <c r="K5962" i="78"/>
  <c r="J5962" i="78"/>
  <c r="K5961" i="78"/>
  <c r="J5961" i="78"/>
  <c r="K5960" i="78"/>
  <c r="J5960" i="78"/>
  <c r="K5959" i="78"/>
  <c r="J5959" i="78"/>
  <c r="K5958" i="78"/>
  <c r="J5958" i="78"/>
  <c r="K5957" i="78"/>
  <c r="J5957" i="78"/>
  <c r="K5956" i="78"/>
  <c r="J5956" i="78"/>
  <c r="K5955" i="78"/>
  <c r="J5955" i="78"/>
  <c r="K5954" i="78"/>
  <c r="J5954" i="78"/>
  <c r="K5953" i="78"/>
  <c r="J5953" i="78"/>
  <c r="K5952" i="78"/>
  <c r="J5952" i="78"/>
  <c r="K5951" i="78"/>
  <c r="J5951" i="78"/>
  <c r="K5950" i="78"/>
  <c r="J5950" i="78"/>
  <c r="K5949" i="78"/>
  <c r="J5949" i="78"/>
  <c r="K5948" i="78"/>
  <c r="J5948" i="78"/>
  <c r="K5947" i="78"/>
  <c r="J5947" i="78"/>
  <c r="K5946" i="78"/>
  <c r="J5946" i="78"/>
  <c r="K5945" i="78"/>
  <c r="J5945" i="78"/>
  <c r="K5944" i="78"/>
  <c r="J5944" i="78"/>
  <c r="K5943" i="78"/>
  <c r="J5943" i="78"/>
  <c r="K5942" i="78"/>
  <c r="J5942" i="78"/>
  <c r="K5941" i="78"/>
  <c r="J5941" i="78"/>
  <c r="K5940" i="78"/>
  <c r="J5940" i="78"/>
  <c r="K5939" i="78"/>
  <c r="J5939" i="78"/>
  <c r="K5938" i="78"/>
  <c r="J5938" i="78"/>
  <c r="K5937" i="78"/>
  <c r="J5937" i="78"/>
  <c r="K5936" i="78"/>
  <c r="J5936" i="78"/>
  <c r="K5935" i="78"/>
  <c r="J5935" i="78"/>
  <c r="K5934" i="78"/>
  <c r="J5934" i="78"/>
  <c r="K5933" i="78"/>
  <c r="J5933" i="78"/>
  <c r="K5932" i="78"/>
  <c r="J5932" i="78"/>
  <c r="K5931" i="78"/>
  <c r="J5931" i="78"/>
  <c r="K5930" i="78"/>
  <c r="J5930" i="78"/>
  <c r="K5929" i="78"/>
  <c r="J5929" i="78"/>
  <c r="K5928" i="78"/>
  <c r="J5928" i="78"/>
  <c r="K5927" i="78"/>
  <c r="J5927" i="78"/>
  <c r="K5926" i="78"/>
  <c r="J5926" i="78"/>
  <c r="K5925" i="78"/>
  <c r="J5925" i="78"/>
  <c r="K5924" i="78"/>
  <c r="J5924" i="78"/>
  <c r="K5923" i="78"/>
  <c r="J5923" i="78"/>
  <c r="K5922" i="78"/>
  <c r="J5922" i="78"/>
  <c r="K5921" i="78"/>
  <c r="J5921" i="78"/>
  <c r="K5920" i="78"/>
  <c r="J5920" i="78"/>
  <c r="K5919" i="78"/>
  <c r="J5919" i="78"/>
  <c r="K5918" i="78"/>
  <c r="J5918" i="78"/>
  <c r="K5917" i="78"/>
  <c r="J5917" i="78"/>
  <c r="K5916" i="78"/>
  <c r="J5916" i="78"/>
  <c r="K5915" i="78"/>
  <c r="J5915" i="78"/>
  <c r="K5914" i="78"/>
  <c r="J5914" i="78"/>
  <c r="K5913" i="78"/>
  <c r="J5913" i="78"/>
  <c r="K5912" i="78"/>
  <c r="J5912" i="78"/>
  <c r="K5911" i="78"/>
  <c r="J5911" i="78"/>
  <c r="K5910" i="78"/>
  <c r="J5910" i="78"/>
  <c r="K5909" i="78"/>
  <c r="J5909" i="78"/>
  <c r="K5908" i="78"/>
  <c r="J5908" i="78"/>
  <c r="K5907" i="78"/>
  <c r="J5907" i="78"/>
  <c r="K5906" i="78"/>
  <c r="J5906" i="78"/>
  <c r="K5905" i="78"/>
  <c r="J5905" i="78"/>
  <c r="K5904" i="78"/>
  <c r="J5904" i="78"/>
  <c r="K5903" i="78"/>
  <c r="J5903" i="78"/>
  <c r="K5902" i="78"/>
  <c r="J5902" i="78"/>
  <c r="K5901" i="78"/>
  <c r="J5901" i="78"/>
  <c r="K5900" i="78"/>
  <c r="J5900" i="78"/>
  <c r="K5899" i="78"/>
  <c r="J5899" i="78"/>
  <c r="K5898" i="78"/>
  <c r="J5898" i="78"/>
  <c r="K5897" i="78"/>
  <c r="J5897" i="78"/>
  <c r="K5896" i="78"/>
  <c r="J5896" i="78"/>
  <c r="K5895" i="78"/>
  <c r="J5895" i="78"/>
  <c r="K5894" i="78"/>
  <c r="J5894" i="78"/>
  <c r="K5893" i="78"/>
  <c r="J5893" i="78"/>
  <c r="K5892" i="78"/>
  <c r="J5892" i="78"/>
  <c r="K5891" i="78"/>
  <c r="J5891" i="78"/>
  <c r="K5890" i="78"/>
  <c r="J5890" i="78"/>
  <c r="K5889" i="78"/>
  <c r="J5889" i="78"/>
  <c r="K5888" i="78"/>
  <c r="J5888" i="78"/>
  <c r="K5887" i="78"/>
  <c r="J5887" i="78"/>
  <c r="K5886" i="78"/>
  <c r="J5886" i="78"/>
  <c r="K5885" i="78"/>
  <c r="J5885" i="78"/>
  <c r="K5884" i="78"/>
  <c r="J5884" i="78"/>
  <c r="K5883" i="78"/>
  <c r="J5883" i="78"/>
  <c r="K5882" i="78"/>
  <c r="J5882" i="78"/>
  <c r="K5881" i="78"/>
  <c r="J5881" i="78"/>
  <c r="K5880" i="78"/>
  <c r="J5880" i="78"/>
  <c r="K5879" i="78"/>
  <c r="J5879" i="78"/>
  <c r="K5878" i="78"/>
  <c r="J5878" i="78"/>
  <c r="K5877" i="78"/>
  <c r="J5877" i="78"/>
  <c r="K5876" i="78"/>
  <c r="J5876" i="78"/>
  <c r="K5875" i="78"/>
  <c r="J5875" i="78"/>
  <c r="K5874" i="78"/>
  <c r="J5874" i="78"/>
  <c r="K5873" i="78"/>
  <c r="J5873" i="78"/>
  <c r="K5872" i="78"/>
  <c r="J5872" i="78"/>
  <c r="K5871" i="78"/>
  <c r="J5871" i="78"/>
  <c r="K5870" i="78"/>
  <c r="J5870" i="78"/>
  <c r="K5869" i="78"/>
  <c r="J5869" i="78"/>
  <c r="K5868" i="78"/>
  <c r="J5868" i="78"/>
  <c r="K5867" i="78"/>
  <c r="J5867" i="78"/>
  <c r="K5866" i="78"/>
  <c r="J5866" i="78"/>
  <c r="K5865" i="78"/>
  <c r="J5865" i="78"/>
  <c r="K5864" i="78"/>
  <c r="J5864" i="78"/>
  <c r="K5863" i="78"/>
  <c r="J5863" i="78"/>
  <c r="K5862" i="78"/>
  <c r="J5862" i="78"/>
  <c r="K5861" i="78"/>
  <c r="J5861" i="78"/>
  <c r="K5860" i="78"/>
  <c r="J5860" i="78"/>
  <c r="K5859" i="78"/>
  <c r="J5859" i="78"/>
  <c r="K5858" i="78"/>
  <c r="J5858" i="78"/>
  <c r="K5857" i="78"/>
  <c r="J5857" i="78"/>
  <c r="K5856" i="78"/>
  <c r="J5856" i="78"/>
  <c r="K5855" i="78"/>
  <c r="J5855" i="78"/>
  <c r="K5854" i="78"/>
  <c r="J5854" i="78"/>
  <c r="K5853" i="78"/>
  <c r="J5853" i="78"/>
  <c r="K5852" i="78"/>
  <c r="J5852" i="78"/>
  <c r="K5851" i="78"/>
  <c r="J5851" i="78"/>
  <c r="K5850" i="78"/>
  <c r="J5850" i="78"/>
  <c r="K5849" i="78"/>
  <c r="J5849" i="78"/>
  <c r="K5848" i="78"/>
  <c r="J5848" i="78"/>
  <c r="K5847" i="78"/>
  <c r="J5847" i="78"/>
  <c r="K5846" i="78"/>
  <c r="J5846" i="78"/>
  <c r="K5845" i="78"/>
  <c r="J5845" i="78"/>
  <c r="K5844" i="78"/>
  <c r="J5844" i="78"/>
  <c r="K5843" i="78"/>
  <c r="J5843" i="78"/>
  <c r="K5842" i="78"/>
  <c r="J5842" i="78"/>
  <c r="K5841" i="78"/>
  <c r="J5841" i="78"/>
  <c r="K5840" i="78"/>
  <c r="J5840" i="78"/>
  <c r="K5839" i="78"/>
  <c r="J5839" i="78"/>
  <c r="K5838" i="78"/>
  <c r="J5838" i="78"/>
  <c r="K5837" i="78"/>
  <c r="J5837" i="78"/>
  <c r="K5836" i="78"/>
  <c r="J5836" i="78"/>
  <c r="K5835" i="78"/>
  <c r="J5835" i="78"/>
  <c r="K5834" i="78"/>
  <c r="J5834" i="78"/>
  <c r="K5833" i="78"/>
  <c r="J5833" i="78"/>
  <c r="K5832" i="78"/>
  <c r="J5832" i="78"/>
  <c r="K5831" i="78"/>
  <c r="J5831" i="78"/>
  <c r="K5830" i="78"/>
  <c r="J5830" i="78"/>
  <c r="K5829" i="78"/>
  <c r="J5829" i="78"/>
  <c r="K5828" i="78"/>
  <c r="J5828" i="78"/>
  <c r="K5827" i="78"/>
  <c r="J5827" i="78"/>
  <c r="K5826" i="78"/>
  <c r="J5826" i="78"/>
  <c r="K5825" i="78"/>
  <c r="J5825" i="78"/>
  <c r="K5824" i="78"/>
  <c r="J5824" i="78"/>
  <c r="K5823" i="78"/>
  <c r="J5823" i="78"/>
  <c r="K5822" i="78"/>
  <c r="J5822" i="78"/>
  <c r="K5821" i="78"/>
  <c r="J5821" i="78"/>
  <c r="K5820" i="78"/>
  <c r="J5820" i="78"/>
  <c r="K5819" i="78"/>
  <c r="J5819" i="78"/>
  <c r="K5818" i="78"/>
  <c r="J5818" i="78"/>
  <c r="K5817" i="78"/>
  <c r="J5817" i="78"/>
  <c r="K5816" i="78"/>
  <c r="J5816" i="78"/>
  <c r="K5815" i="78"/>
  <c r="J5815" i="78"/>
  <c r="K5814" i="78"/>
  <c r="J5814" i="78"/>
  <c r="K5813" i="78"/>
  <c r="J5813" i="78"/>
  <c r="K5812" i="78"/>
  <c r="J5812" i="78"/>
  <c r="K5811" i="78"/>
  <c r="J5811" i="78"/>
  <c r="K5810" i="78"/>
  <c r="J5810" i="78"/>
  <c r="K5809" i="78"/>
  <c r="J5809" i="78"/>
  <c r="K5808" i="78"/>
  <c r="J5808" i="78"/>
  <c r="K5807" i="78"/>
  <c r="J5807" i="78"/>
  <c r="K5806" i="78"/>
  <c r="J5806" i="78"/>
  <c r="K5805" i="78"/>
  <c r="J5805" i="78"/>
  <c r="K5804" i="78"/>
  <c r="J5804" i="78"/>
  <c r="K5803" i="78"/>
  <c r="J5803" i="78"/>
  <c r="K5802" i="78"/>
  <c r="J5802" i="78"/>
  <c r="K5801" i="78"/>
  <c r="J5801" i="78"/>
  <c r="K5800" i="78"/>
  <c r="J5800" i="78"/>
  <c r="K5799" i="78"/>
  <c r="J5799" i="78"/>
  <c r="K5798" i="78"/>
  <c r="J5798" i="78"/>
  <c r="K5797" i="78"/>
  <c r="J5797" i="78"/>
  <c r="K5796" i="78"/>
  <c r="J5796" i="78"/>
  <c r="K5795" i="78"/>
  <c r="J5795" i="78"/>
  <c r="K5794" i="78"/>
  <c r="J5794" i="78"/>
  <c r="K5793" i="78"/>
  <c r="J5793" i="78"/>
  <c r="K5792" i="78"/>
  <c r="J5792" i="78"/>
  <c r="K5791" i="78"/>
  <c r="J5791" i="78"/>
  <c r="K5790" i="78"/>
  <c r="J5790" i="78"/>
  <c r="K5789" i="78"/>
  <c r="J5789" i="78"/>
  <c r="K5788" i="78"/>
  <c r="J5788" i="78"/>
  <c r="K5787" i="78"/>
  <c r="J5787" i="78"/>
  <c r="K5786" i="78"/>
  <c r="J5786" i="78"/>
  <c r="K5785" i="78"/>
  <c r="J5785" i="78"/>
  <c r="K5784" i="78"/>
  <c r="J5784" i="78"/>
  <c r="K5783" i="78"/>
  <c r="J5783" i="78"/>
  <c r="K5782" i="78"/>
  <c r="J5782" i="78"/>
  <c r="K5781" i="78"/>
  <c r="J5781" i="78"/>
  <c r="K5780" i="78"/>
  <c r="J5780" i="78"/>
  <c r="K5779" i="78"/>
  <c r="J5779" i="78"/>
  <c r="K5778" i="78"/>
  <c r="J5778" i="78"/>
  <c r="K5777" i="78"/>
  <c r="J5777" i="78"/>
  <c r="K5776" i="78"/>
  <c r="J5776" i="78"/>
  <c r="K5775" i="78"/>
  <c r="J5775" i="78"/>
  <c r="K5774" i="78"/>
  <c r="J5774" i="78"/>
  <c r="K5773" i="78"/>
  <c r="J5773" i="78"/>
  <c r="K5772" i="78"/>
  <c r="J5772" i="78"/>
  <c r="K5771" i="78"/>
  <c r="J5771" i="78"/>
  <c r="K5770" i="78"/>
  <c r="J5770" i="78"/>
  <c r="K5769" i="78"/>
  <c r="J5769" i="78"/>
  <c r="K5768" i="78"/>
  <c r="J5768" i="78"/>
  <c r="K5767" i="78"/>
  <c r="J5767" i="78"/>
  <c r="K5766" i="78"/>
  <c r="J5766" i="78"/>
  <c r="K5765" i="78"/>
  <c r="J5765" i="78"/>
  <c r="K5764" i="78"/>
  <c r="J5764" i="78"/>
  <c r="K5763" i="78"/>
  <c r="J5763" i="78"/>
  <c r="K5762" i="78"/>
  <c r="J5762" i="78"/>
  <c r="K5761" i="78"/>
  <c r="J5761" i="78"/>
  <c r="K5760" i="78"/>
  <c r="J5760" i="78"/>
  <c r="K5759" i="78"/>
  <c r="J5759" i="78"/>
  <c r="K5758" i="78"/>
  <c r="J5758" i="78"/>
  <c r="K5757" i="78"/>
  <c r="J5757" i="78"/>
  <c r="K5756" i="78"/>
  <c r="J5756" i="78"/>
  <c r="K5755" i="78"/>
  <c r="J5755" i="78"/>
  <c r="K5754" i="78"/>
  <c r="J5754" i="78"/>
  <c r="K5753" i="78"/>
  <c r="J5753" i="78"/>
  <c r="K5752" i="78"/>
  <c r="J5752" i="78"/>
  <c r="K5751" i="78"/>
  <c r="J5751" i="78"/>
  <c r="K5750" i="78"/>
  <c r="J5750" i="78"/>
  <c r="K5749" i="78"/>
  <c r="J5749" i="78"/>
  <c r="K5748" i="78"/>
  <c r="J5748" i="78"/>
  <c r="K5747" i="78"/>
  <c r="J5747" i="78"/>
  <c r="K5746" i="78"/>
  <c r="J5746" i="78"/>
  <c r="K5745" i="78"/>
  <c r="J5745" i="78"/>
  <c r="K5744" i="78"/>
  <c r="J5744" i="78"/>
  <c r="K5743" i="78"/>
  <c r="J5743" i="78"/>
  <c r="K5742" i="78"/>
  <c r="J5742" i="78"/>
  <c r="K5741" i="78"/>
  <c r="J5741" i="78"/>
  <c r="K5740" i="78"/>
  <c r="J5740" i="78"/>
  <c r="K5739" i="78"/>
  <c r="J5739" i="78"/>
  <c r="K5738" i="78"/>
  <c r="J5738" i="78"/>
  <c r="K5737" i="78"/>
  <c r="J5737" i="78"/>
  <c r="K5736" i="78"/>
  <c r="J5736" i="78"/>
  <c r="K5735" i="78"/>
  <c r="J5735" i="78"/>
  <c r="K5734" i="78"/>
  <c r="J5734" i="78"/>
  <c r="K5733" i="78"/>
  <c r="J5733" i="78"/>
  <c r="K5732" i="78"/>
  <c r="J5732" i="78"/>
  <c r="K5731" i="78"/>
  <c r="J5731" i="78"/>
  <c r="K5730" i="78"/>
  <c r="J5730" i="78"/>
  <c r="K5729" i="78"/>
  <c r="J5729" i="78"/>
  <c r="K5728" i="78"/>
  <c r="J5728" i="78"/>
  <c r="K5727" i="78"/>
  <c r="J5727" i="78"/>
  <c r="K5726" i="78"/>
  <c r="J5726" i="78"/>
  <c r="K5725" i="78"/>
  <c r="J5725" i="78"/>
  <c r="K5724" i="78"/>
  <c r="J5724" i="78"/>
  <c r="K5723" i="78"/>
  <c r="J5723" i="78"/>
  <c r="K5722" i="78"/>
  <c r="J5722" i="78"/>
  <c r="K5721" i="78"/>
  <c r="J5721" i="78"/>
  <c r="K5720" i="78"/>
  <c r="J5720" i="78"/>
  <c r="K5719" i="78"/>
  <c r="J5719" i="78"/>
  <c r="K5718" i="78"/>
  <c r="J5718" i="78"/>
  <c r="K5717" i="78"/>
  <c r="J5717" i="78"/>
  <c r="K5716" i="78"/>
  <c r="J5716" i="78"/>
  <c r="K5715" i="78"/>
  <c r="J5715" i="78"/>
  <c r="K5714" i="78"/>
  <c r="J5714" i="78"/>
  <c r="K5713" i="78"/>
  <c r="J5713" i="78"/>
  <c r="K5712" i="78"/>
  <c r="J5712" i="78"/>
  <c r="K5711" i="78"/>
  <c r="J5711" i="78"/>
  <c r="K5710" i="78"/>
  <c r="J5710" i="78"/>
  <c r="K5709" i="78"/>
  <c r="J5709" i="78"/>
  <c r="K5708" i="78"/>
  <c r="J5708" i="78"/>
  <c r="K5707" i="78"/>
  <c r="J5707" i="78"/>
  <c r="K5706" i="78"/>
  <c r="J5706" i="78"/>
  <c r="K5705" i="78"/>
  <c r="J5705" i="78"/>
  <c r="K5704" i="78"/>
  <c r="J5704" i="78"/>
  <c r="K5703" i="78"/>
  <c r="J5703" i="78"/>
  <c r="K5702" i="78"/>
  <c r="J5702" i="78"/>
  <c r="K5701" i="78"/>
  <c r="J5701" i="78"/>
  <c r="K5700" i="78"/>
  <c r="J5700" i="78"/>
  <c r="K5699" i="78"/>
  <c r="J5699" i="78"/>
  <c r="K5698" i="78"/>
  <c r="J5698" i="78"/>
  <c r="K5697" i="78"/>
  <c r="J5697" i="78"/>
  <c r="K5696" i="78"/>
  <c r="J5696" i="78"/>
  <c r="K5695" i="78"/>
  <c r="J5695" i="78"/>
  <c r="K5694" i="78"/>
  <c r="J5694" i="78"/>
  <c r="K5693" i="78"/>
  <c r="J5693" i="78"/>
  <c r="K5692" i="78"/>
  <c r="J5692" i="78"/>
  <c r="K5691" i="78"/>
  <c r="J5691" i="78"/>
  <c r="K5690" i="78"/>
  <c r="J5690" i="78"/>
  <c r="K5689" i="78"/>
  <c r="J5689" i="78"/>
  <c r="K5688" i="78"/>
  <c r="J5688" i="78"/>
  <c r="K5687" i="78"/>
  <c r="J5687" i="78"/>
  <c r="K5686" i="78"/>
  <c r="J5686" i="78"/>
  <c r="K5685" i="78"/>
  <c r="J5685" i="78"/>
  <c r="K5684" i="78"/>
  <c r="J5684" i="78"/>
  <c r="K5683" i="78"/>
  <c r="J5683" i="78"/>
  <c r="K5682" i="78"/>
  <c r="J5682" i="78"/>
  <c r="K5681" i="78"/>
  <c r="J5681" i="78"/>
  <c r="K5680" i="78"/>
  <c r="J5680" i="78"/>
  <c r="K5679" i="78"/>
  <c r="J5679" i="78"/>
  <c r="K5678" i="78"/>
  <c r="J5678" i="78"/>
  <c r="K5677" i="78"/>
  <c r="J5677" i="78"/>
  <c r="K5676" i="78"/>
  <c r="J5676" i="78"/>
  <c r="K5675" i="78"/>
  <c r="J5675" i="78"/>
  <c r="K5674" i="78"/>
  <c r="J5674" i="78"/>
  <c r="K5673" i="78"/>
  <c r="J5673" i="78"/>
  <c r="K5672" i="78"/>
  <c r="J5672" i="78"/>
  <c r="K5671" i="78"/>
  <c r="J5671" i="78"/>
  <c r="K5670" i="78"/>
  <c r="J5670" i="78"/>
  <c r="K5669" i="78"/>
  <c r="J5669" i="78"/>
  <c r="K5668" i="78"/>
  <c r="J5668" i="78"/>
  <c r="K5667" i="78"/>
  <c r="J5667" i="78"/>
  <c r="K5666" i="78"/>
  <c r="J5666" i="78"/>
  <c r="K5665" i="78"/>
  <c r="J5665" i="78"/>
  <c r="K5664" i="78"/>
  <c r="J5664" i="78"/>
  <c r="K5663" i="78"/>
  <c r="J5663" i="78"/>
  <c r="K5662" i="78"/>
  <c r="J5662" i="78"/>
  <c r="K5661" i="78"/>
  <c r="J5661" i="78"/>
  <c r="K5660" i="78"/>
  <c r="J5660" i="78"/>
  <c r="K5659" i="78"/>
  <c r="J5659" i="78"/>
  <c r="K5658" i="78"/>
  <c r="J5658" i="78"/>
  <c r="K5657" i="78"/>
  <c r="J5657" i="78"/>
  <c r="K5656" i="78"/>
  <c r="J5656" i="78"/>
  <c r="K5655" i="78"/>
  <c r="J5655" i="78"/>
  <c r="K5654" i="78"/>
  <c r="J5654" i="78"/>
  <c r="K5653" i="78"/>
  <c r="J5653" i="78"/>
  <c r="K5652" i="78"/>
  <c r="J5652" i="78"/>
  <c r="K5651" i="78"/>
  <c r="J5651" i="78"/>
  <c r="K5650" i="78"/>
  <c r="J5650" i="78"/>
  <c r="K5649" i="78"/>
  <c r="J5649" i="78"/>
  <c r="K5648" i="78"/>
  <c r="J5648" i="78"/>
  <c r="K5647" i="78"/>
  <c r="J5647" i="78"/>
  <c r="K5646" i="78"/>
  <c r="J5646" i="78"/>
  <c r="K5645" i="78"/>
  <c r="J5645" i="78"/>
  <c r="K5644" i="78"/>
  <c r="J5644" i="78"/>
  <c r="K5643" i="78"/>
  <c r="J5643" i="78"/>
  <c r="K5642" i="78"/>
  <c r="J5642" i="78"/>
  <c r="K5641" i="78"/>
  <c r="J5641" i="78"/>
  <c r="K5640" i="78"/>
  <c r="J5640" i="78"/>
  <c r="K5639" i="78"/>
  <c r="J5639" i="78"/>
  <c r="K5638" i="78"/>
  <c r="J5638" i="78"/>
  <c r="K5637" i="78"/>
  <c r="J5637" i="78"/>
  <c r="K5636" i="78"/>
  <c r="J5636" i="78"/>
  <c r="K5635" i="78"/>
  <c r="J5635" i="78"/>
  <c r="K5634" i="78"/>
  <c r="J5634" i="78"/>
  <c r="K5633" i="78"/>
  <c r="J5633" i="78"/>
  <c r="K5632" i="78"/>
  <c r="J5632" i="78"/>
  <c r="K5631" i="78"/>
  <c r="J5631" i="78"/>
  <c r="K5630" i="78"/>
  <c r="J5630" i="78"/>
  <c r="K5629" i="78"/>
  <c r="J5629" i="78"/>
  <c r="K5628" i="78"/>
  <c r="J5628" i="78"/>
  <c r="K5627" i="78"/>
  <c r="J5627" i="78"/>
  <c r="K5626" i="78"/>
  <c r="J5626" i="78"/>
  <c r="K5625" i="78"/>
  <c r="J5625" i="78"/>
  <c r="K5624" i="78"/>
  <c r="J5624" i="78"/>
  <c r="K5623" i="78"/>
  <c r="J5623" i="78"/>
  <c r="K5622" i="78"/>
  <c r="J5622" i="78"/>
  <c r="K5621" i="78"/>
  <c r="J5621" i="78"/>
  <c r="K5620" i="78"/>
  <c r="J5620" i="78"/>
  <c r="K5619" i="78"/>
  <c r="J5619" i="78"/>
  <c r="K5618" i="78"/>
  <c r="J5618" i="78"/>
  <c r="K5617" i="78"/>
  <c r="J5617" i="78"/>
  <c r="K5616" i="78"/>
  <c r="J5616" i="78"/>
  <c r="K5615" i="78"/>
  <c r="J5615" i="78"/>
  <c r="K5614" i="78"/>
  <c r="J5614" i="78"/>
  <c r="K5613" i="78"/>
  <c r="J5613" i="78"/>
  <c r="K5612" i="78"/>
  <c r="J5612" i="78"/>
  <c r="K5611" i="78"/>
  <c r="J5611" i="78"/>
  <c r="K5610" i="78"/>
  <c r="J5610" i="78"/>
  <c r="K5609" i="78"/>
  <c r="J5609" i="78"/>
  <c r="K5608" i="78"/>
  <c r="J5608" i="78"/>
  <c r="K5607" i="78"/>
  <c r="J5607" i="78"/>
  <c r="K5606" i="78"/>
  <c r="J5606" i="78"/>
  <c r="K5605" i="78"/>
  <c r="J5605" i="78"/>
  <c r="K5604" i="78"/>
  <c r="J5604" i="78"/>
  <c r="K5603" i="78"/>
  <c r="J5603" i="78"/>
  <c r="K5602" i="78"/>
  <c r="J5602" i="78"/>
  <c r="K5601" i="78"/>
  <c r="J5601" i="78"/>
  <c r="K5600" i="78"/>
  <c r="J5600" i="78"/>
  <c r="K5599" i="78"/>
  <c r="J5599" i="78"/>
  <c r="K5598" i="78"/>
  <c r="J5598" i="78"/>
  <c r="K5597" i="78"/>
  <c r="J5597" i="78"/>
  <c r="K5596" i="78"/>
  <c r="J5596" i="78"/>
  <c r="K5595" i="78"/>
  <c r="J5595" i="78"/>
  <c r="K5594" i="78"/>
  <c r="J5594" i="78"/>
  <c r="K5593" i="78"/>
  <c r="J5593" i="78"/>
  <c r="K5592" i="78"/>
  <c r="J5592" i="78"/>
  <c r="K5591" i="78"/>
  <c r="J5591" i="78"/>
  <c r="K5590" i="78"/>
  <c r="J5590" i="78"/>
  <c r="K5589" i="78"/>
  <c r="J5589" i="78"/>
  <c r="K5588" i="78"/>
  <c r="J5588" i="78"/>
  <c r="K5587" i="78"/>
  <c r="J5587" i="78"/>
  <c r="K5586" i="78"/>
  <c r="J5586" i="78"/>
  <c r="K5585" i="78"/>
  <c r="J5585" i="78"/>
  <c r="K5584" i="78"/>
  <c r="J5584" i="78"/>
  <c r="K5583" i="78"/>
  <c r="J5583" i="78"/>
  <c r="K5582" i="78"/>
  <c r="J5582" i="78"/>
  <c r="K5581" i="78"/>
  <c r="J5581" i="78"/>
  <c r="K5580" i="78"/>
  <c r="J5580" i="78"/>
  <c r="K5579" i="78"/>
  <c r="J5579" i="78"/>
  <c r="K5578" i="78"/>
  <c r="J5578" i="78"/>
  <c r="K5577" i="78"/>
  <c r="J5577" i="78"/>
  <c r="K5576" i="78"/>
  <c r="J5576" i="78"/>
  <c r="K5575" i="78"/>
  <c r="J5575" i="78"/>
  <c r="K5574" i="78"/>
  <c r="J5574" i="78"/>
  <c r="K5573" i="78"/>
  <c r="J5573" i="78"/>
  <c r="K5572" i="78"/>
  <c r="J5572" i="78"/>
  <c r="K5571" i="78"/>
  <c r="J5571" i="78"/>
  <c r="K5570" i="78"/>
  <c r="J5570" i="78"/>
  <c r="K5569" i="78"/>
  <c r="J5569" i="78"/>
  <c r="K5568" i="78"/>
  <c r="J5568" i="78"/>
  <c r="K5567" i="78"/>
  <c r="J5567" i="78"/>
  <c r="K5566" i="78"/>
  <c r="J5566" i="78"/>
  <c r="K5565" i="78"/>
  <c r="J5565" i="78"/>
  <c r="K5564" i="78"/>
  <c r="J5564" i="78"/>
  <c r="K5563" i="78"/>
  <c r="J5563" i="78"/>
  <c r="K5562" i="78"/>
  <c r="J5562" i="78"/>
  <c r="K5561" i="78"/>
  <c r="J5561" i="78"/>
  <c r="K5560" i="78"/>
  <c r="J5560" i="78"/>
  <c r="K5559" i="78"/>
  <c r="J5559" i="78"/>
  <c r="K5558" i="78"/>
  <c r="J5558" i="78"/>
  <c r="K5557" i="78"/>
  <c r="J5557" i="78"/>
  <c r="K5556" i="78"/>
  <c r="J5556" i="78"/>
  <c r="K5555" i="78"/>
  <c r="J5555" i="78"/>
  <c r="K5554" i="78"/>
  <c r="J5554" i="78"/>
  <c r="K5553" i="78"/>
  <c r="J5553" i="78"/>
  <c r="K5552" i="78"/>
  <c r="J5552" i="78"/>
  <c r="K5551" i="78"/>
  <c r="J5551" i="78"/>
  <c r="K5550" i="78"/>
  <c r="J5550" i="78"/>
  <c r="K5549" i="78"/>
  <c r="J5549" i="78"/>
  <c r="K5548" i="78"/>
  <c r="J5548" i="78"/>
  <c r="K5547" i="78"/>
  <c r="J5547" i="78"/>
  <c r="K5546" i="78"/>
  <c r="J5546" i="78"/>
  <c r="K5545" i="78"/>
  <c r="J5545" i="78"/>
  <c r="K5544" i="78"/>
  <c r="J5544" i="78"/>
  <c r="K5543" i="78"/>
  <c r="J5543" i="78"/>
  <c r="K5542" i="78"/>
  <c r="J5542" i="78"/>
  <c r="K5541" i="78"/>
  <c r="J5541" i="78"/>
  <c r="K5540" i="78"/>
  <c r="J5540" i="78"/>
  <c r="K5539" i="78"/>
  <c r="J5539" i="78"/>
  <c r="K5538" i="78"/>
  <c r="J5538" i="78"/>
  <c r="K5537" i="78"/>
  <c r="J5537" i="78"/>
  <c r="K5536" i="78"/>
  <c r="J5536" i="78"/>
  <c r="K5535" i="78"/>
  <c r="J5535" i="78"/>
  <c r="K5534" i="78"/>
  <c r="J5534" i="78"/>
  <c r="K5533" i="78"/>
  <c r="J5533" i="78"/>
  <c r="K5532" i="78"/>
  <c r="J5532" i="78"/>
  <c r="K5531" i="78"/>
  <c r="J5531" i="78"/>
  <c r="K5530" i="78"/>
  <c r="J5530" i="78"/>
  <c r="K5529" i="78"/>
  <c r="J5529" i="78"/>
  <c r="K5528" i="78"/>
  <c r="J5528" i="78"/>
  <c r="K5527" i="78"/>
  <c r="J5527" i="78"/>
  <c r="K5526" i="78"/>
  <c r="J5526" i="78"/>
  <c r="K5525" i="78"/>
  <c r="J5525" i="78"/>
  <c r="K5524" i="78"/>
  <c r="J5524" i="78"/>
  <c r="K5523" i="78"/>
  <c r="J5523" i="78"/>
  <c r="K5522" i="78"/>
  <c r="J5522" i="78"/>
  <c r="K5521" i="78"/>
  <c r="J5521" i="78"/>
  <c r="K5520" i="78"/>
  <c r="J5520" i="78"/>
  <c r="K5519" i="78"/>
  <c r="J5519" i="78"/>
  <c r="K5518" i="78"/>
  <c r="J5518" i="78"/>
  <c r="K5517" i="78"/>
  <c r="J5517" i="78"/>
  <c r="K5516" i="78"/>
  <c r="J5516" i="78"/>
  <c r="K5515" i="78"/>
  <c r="J5515" i="78"/>
  <c r="K5514" i="78"/>
  <c r="J5514" i="78"/>
  <c r="K5513" i="78"/>
  <c r="J5513" i="78"/>
  <c r="K5512" i="78"/>
  <c r="J5512" i="78"/>
  <c r="K5511" i="78"/>
  <c r="J5511" i="78"/>
  <c r="K5510" i="78"/>
  <c r="J5510" i="78"/>
  <c r="K5509" i="78"/>
  <c r="J5509" i="78"/>
  <c r="K5508" i="78"/>
  <c r="J5508" i="78"/>
  <c r="K5507" i="78"/>
  <c r="J5507" i="78"/>
  <c r="K5506" i="78"/>
  <c r="J5506" i="78"/>
  <c r="K5505" i="78"/>
  <c r="J5505" i="78"/>
  <c r="K5504" i="78"/>
  <c r="J5504" i="78"/>
  <c r="K5503" i="78"/>
  <c r="J5503" i="78"/>
  <c r="K5502" i="78"/>
  <c r="J5502" i="78"/>
  <c r="K5501" i="78"/>
  <c r="J5501" i="78"/>
  <c r="K5500" i="78"/>
  <c r="J5500" i="78"/>
  <c r="K5499" i="78"/>
  <c r="J5499" i="78"/>
  <c r="K5498" i="78"/>
  <c r="J5498" i="78"/>
  <c r="K5497" i="78"/>
  <c r="J5497" i="78"/>
  <c r="K5496" i="78"/>
  <c r="J5496" i="78"/>
  <c r="K5495" i="78"/>
  <c r="J5495" i="78"/>
  <c r="K5494" i="78"/>
  <c r="J5494" i="78"/>
  <c r="K5493" i="78"/>
  <c r="J5493" i="78"/>
  <c r="K5492" i="78"/>
  <c r="J5492" i="78"/>
  <c r="K5491" i="78"/>
  <c r="J5491" i="78"/>
  <c r="K5490" i="78"/>
  <c r="J5490" i="78"/>
  <c r="K5489" i="78"/>
  <c r="J5489" i="78"/>
  <c r="K5488" i="78"/>
  <c r="J5488" i="78"/>
  <c r="K5487" i="78"/>
  <c r="J5487" i="78"/>
  <c r="K5486" i="78"/>
  <c r="J5486" i="78"/>
  <c r="K5485" i="78"/>
  <c r="J5485" i="78"/>
  <c r="K5484" i="78"/>
  <c r="J5484" i="78"/>
  <c r="K5483" i="78"/>
  <c r="J5483" i="78"/>
  <c r="K5482" i="78"/>
  <c r="J5482" i="78"/>
  <c r="K5481" i="78"/>
  <c r="J5481" i="78"/>
  <c r="K5480" i="78"/>
  <c r="J5480" i="78"/>
  <c r="K5479" i="78"/>
  <c r="J5479" i="78"/>
  <c r="K5478" i="78"/>
  <c r="J5478" i="78"/>
  <c r="K5477" i="78"/>
  <c r="J5477" i="78"/>
  <c r="K5476" i="78"/>
  <c r="J5476" i="78"/>
  <c r="K5475" i="78"/>
  <c r="J5475" i="78"/>
  <c r="K5474" i="78"/>
  <c r="J5474" i="78"/>
  <c r="K5473" i="78"/>
  <c r="J5473" i="78"/>
  <c r="K5472" i="78"/>
  <c r="J5472" i="78"/>
  <c r="K5471" i="78"/>
  <c r="J5471" i="78"/>
  <c r="K5470" i="78"/>
  <c r="J5470" i="78"/>
  <c r="K5469" i="78"/>
  <c r="J5469" i="78"/>
  <c r="K5468" i="78"/>
  <c r="J5468" i="78"/>
  <c r="K5467" i="78"/>
  <c r="J5467" i="78"/>
  <c r="K5466" i="78"/>
  <c r="J5466" i="78"/>
  <c r="K5465" i="78"/>
  <c r="J5465" i="78"/>
  <c r="K5464" i="78"/>
  <c r="J5464" i="78"/>
  <c r="K5463" i="78"/>
  <c r="J5463" i="78"/>
  <c r="K5462" i="78"/>
  <c r="J5462" i="78"/>
  <c r="K5461" i="78"/>
  <c r="J5461" i="78"/>
  <c r="K5460" i="78"/>
  <c r="J5460" i="78"/>
  <c r="K5459" i="78"/>
  <c r="J5459" i="78"/>
  <c r="K5458" i="78"/>
  <c r="J5458" i="78"/>
  <c r="K5457" i="78"/>
  <c r="J5457" i="78"/>
  <c r="K5456" i="78"/>
  <c r="J5456" i="78"/>
  <c r="K5455" i="78"/>
  <c r="J5455" i="78"/>
  <c r="K5454" i="78"/>
  <c r="J5454" i="78"/>
  <c r="K5453" i="78"/>
  <c r="J5453" i="78"/>
  <c r="K5452" i="78"/>
  <c r="J5452" i="78"/>
  <c r="K5451" i="78"/>
  <c r="J5451" i="78"/>
  <c r="K5450" i="78"/>
  <c r="J5450" i="78"/>
  <c r="K5449" i="78"/>
  <c r="J5449" i="78"/>
  <c r="K5448" i="78"/>
  <c r="J5448" i="78"/>
  <c r="K5447" i="78"/>
  <c r="J5447" i="78"/>
  <c r="K5446" i="78"/>
  <c r="J5446" i="78"/>
  <c r="K5445" i="78"/>
  <c r="J5445" i="78"/>
  <c r="K5444" i="78"/>
  <c r="J5444" i="78"/>
  <c r="K5443" i="78"/>
  <c r="J5443" i="78"/>
  <c r="K5442" i="78"/>
  <c r="J5442" i="78"/>
  <c r="K5441" i="78"/>
  <c r="J5441" i="78"/>
  <c r="K5440" i="78"/>
  <c r="J5440" i="78"/>
  <c r="K5439" i="78"/>
  <c r="J5439" i="78"/>
  <c r="K5438" i="78"/>
  <c r="J5438" i="78"/>
  <c r="K5437" i="78"/>
  <c r="J5437" i="78"/>
  <c r="K5436" i="78"/>
  <c r="J5436" i="78"/>
  <c r="K5435" i="78"/>
  <c r="J5435" i="78"/>
  <c r="K5434" i="78"/>
  <c r="J5434" i="78"/>
  <c r="K5433" i="78"/>
  <c r="J5433" i="78"/>
  <c r="K5432" i="78"/>
  <c r="J5432" i="78"/>
  <c r="K5431" i="78"/>
  <c r="J5431" i="78"/>
  <c r="K5430" i="78"/>
  <c r="J5430" i="78"/>
  <c r="K5429" i="78"/>
  <c r="J5429" i="78"/>
  <c r="K5428" i="78"/>
  <c r="J5428" i="78"/>
  <c r="K5427" i="78"/>
  <c r="J5427" i="78"/>
  <c r="K5426" i="78"/>
  <c r="J5426" i="78"/>
  <c r="K5425" i="78"/>
  <c r="J5425" i="78"/>
  <c r="K5424" i="78"/>
  <c r="J5424" i="78"/>
  <c r="K5423" i="78"/>
  <c r="J5423" i="78"/>
  <c r="K5422" i="78"/>
  <c r="J5422" i="78"/>
  <c r="K5421" i="78"/>
  <c r="J5421" i="78"/>
  <c r="K5420" i="78"/>
  <c r="J5420" i="78"/>
  <c r="K5419" i="78"/>
  <c r="J5419" i="78"/>
  <c r="K5418" i="78"/>
  <c r="J5418" i="78"/>
  <c r="K5417" i="78"/>
  <c r="J5417" i="78"/>
  <c r="K5416" i="78"/>
  <c r="J5416" i="78"/>
  <c r="K5415" i="78"/>
  <c r="J5415" i="78"/>
  <c r="K5414" i="78"/>
  <c r="J5414" i="78"/>
  <c r="K5413" i="78"/>
  <c r="J5413" i="78"/>
  <c r="K5412" i="78"/>
  <c r="J5412" i="78"/>
  <c r="K5411" i="78"/>
  <c r="J5411" i="78"/>
  <c r="K5410" i="78"/>
  <c r="J5410" i="78"/>
  <c r="K5409" i="78"/>
  <c r="J5409" i="78"/>
  <c r="K5408" i="78"/>
  <c r="J5408" i="78"/>
  <c r="K5407" i="78"/>
  <c r="J5407" i="78"/>
  <c r="K5406" i="78"/>
  <c r="J5406" i="78"/>
  <c r="K5405" i="78"/>
  <c r="J5405" i="78"/>
  <c r="K5404" i="78"/>
  <c r="J5404" i="78"/>
  <c r="K5403" i="78"/>
  <c r="J5403" i="78"/>
  <c r="K5402" i="78"/>
  <c r="J5402" i="78"/>
  <c r="K5401" i="78"/>
  <c r="J5401" i="78"/>
  <c r="K5400" i="78"/>
  <c r="J5400" i="78"/>
  <c r="K5399" i="78"/>
  <c r="J5399" i="78"/>
  <c r="K5398" i="78"/>
  <c r="J5398" i="78"/>
  <c r="K5397" i="78"/>
  <c r="J5397" i="78"/>
  <c r="K5396" i="78"/>
  <c r="J5396" i="78"/>
  <c r="K5395" i="78"/>
  <c r="J5395" i="78"/>
  <c r="K5394" i="78"/>
  <c r="J5394" i="78"/>
  <c r="K5393" i="78"/>
  <c r="J5393" i="78"/>
  <c r="K5392" i="78"/>
  <c r="J5392" i="78"/>
  <c r="K5391" i="78"/>
  <c r="J5391" i="78"/>
  <c r="K5390" i="78"/>
  <c r="J5390" i="78"/>
  <c r="K5389" i="78"/>
  <c r="J5389" i="78"/>
  <c r="K5388" i="78"/>
  <c r="J5388" i="78"/>
  <c r="K5387" i="78"/>
  <c r="J5387" i="78"/>
  <c r="K5386" i="78"/>
  <c r="J5386" i="78"/>
  <c r="K5385" i="78"/>
  <c r="J5385" i="78"/>
  <c r="K5384" i="78"/>
  <c r="J5384" i="78"/>
  <c r="K5383" i="78"/>
  <c r="J5383" i="78"/>
  <c r="K5382" i="78"/>
  <c r="J5382" i="78"/>
  <c r="K5381" i="78"/>
  <c r="J5381" i="78"/>
  <c r="K5380" i="78"/>
  <c r="J5380" i="78"/>
  <c r="K5379" i="78"/>
  <c r="J5379" i="78"/>
  <c r="K5378" i="78"/>
  <c r="J5378" i="78"/>
  <c r="K5377" i="78"/>
  <c r="J5377" i="78"/>
  <c r="K5376" i="78"/>
  <c r="J5376" i="78"/>
  <c r="K5375" i="78"/>
  <c r="J5375" i="78"/>
  <c r="K5374" i="78"/>
  <c r="J5374" i="78"/>
  <c r="K5373" i="78"/>
  <c r="J5373" i="78"/>
  <c r="K5372" i="78"/>
  <c r="J5372" i="78"/>
  <c r="K5371" i="78"/>
  <c r="J5371" i="78"/>
  <c r="K5370" i="78"/>
  <c r="J5370" i="78"/>
  <c r="K5369" i="78"/>
  <c r="J5369" i="78"/>
  <c r="K5368" i="78"/>
  <c r="J5368" i="78"/>
  <c r="K5367" i="78"/>
  <c r="J5367" i="78"/>
  <c r="K5366" i="78"/>
  <c r="J5366" i="78"/>
  <c r="K5365" i="78"/>
  <c r="J5365" i="78"/>
  <c r="K5364" i="78"/>
  <c r="J5364" i="78"/>
  <c r="K5363" i="78"/>
  <c r="J5363" i="78"/>
  <c r="K5362" i="78"/>
  <c r="J5362" i="78"/>
  <c r="K5361" i="78"/>
  <c r="J5361" i="78"/>
  <c r="K5360" i="78"/>
  <c r="J5360" i="78"/>
  <c r="K5359" i="78"/>
  <c r="J5359" i="78"/>
  <c r="K5358" i="78"/>
  <c r="J5358" i="78"/>
  <c r="K5357" i="78"/>
  <c r="J5357" i="78"/>
  <c r="K5356" i="78"/>
  <c r="J5356" i="78"/>
  <c r="K5355" i="78"/>
  <c r="J5355" i="78"/>
  <c r="K5354" i="78"/>
  <c r="J5354" i="78"/>
  <c r="K5353" i="78"/>
  <c r="J5353" i="78"/>
  <c r="K5352" i="78"/>
  <c r="J5352" i="78"/>
  <c r="K5351" i="78"/>
  <c r="J5351" i="78"/>
  <c r="K5350" i="78"/>
  <c r="J5350" i="78"/>
  <c r="K5349" i="78"/>
  <c r="J5349" i="78"/>
  <c r="K5348" i="78"/>
  <c r="J5348" i="78"/>
  <c r="K5347" i="78"/>
  <c r="J5347" i="78"/>
  <c r="K5346" i="78"/>
  <c r="J5346" i="78"/>
  <c r="K5345" i="78"/>
  <c r="J5345" i="78"/>
  <c r="K5344" i="78"/>
  <c r="J5344" i="78"/>
  <c r="K5343" i="78"/>
  <c r="J5343" i="78"/>
  <c r="K5342" i="78"/>
  <c r="J5342" i="78"/>
  <c r="K5341" i="78"/>
  <c r="J5341" i="78"/>
  <c r="K5340" i="78"/>
  <c r="J5340" i="78"/>
  <c r="K5339" i="78"/>
  <c r="J5339" i="78"/>
  <c r="K5338" i="78"/>
  <c r="J5338" i="78"/>
  <c r="K5337" i="78"/>
  <c r="J5337" i="78"/>
  <c r="K5336" i="78"/>
  <c r="J5336" i="78"/>
  <c r="K5335" i="78"/>
  <c r="J5335" i="78"/>
  <c r="K5334" i="78"/>
  <c r="J5334" i="78"/>
  <c r="K5333" i="78"/>
  <c r="J5333" i="78"/>
  <c r="K5332" i="78"/>
  <c r="J5332" i="78"/>
  <c r="K5331" i="78"/>
  <c r="J5331" i="78"/>
  <c r="K5330" i="78"/>
  <c r="J5330" i="78"/>
  <c r="K5329" i="78"/>
  <c r="J5329" i="78"/>
  <c r="K5328" i="78"/>
  <c r="J5328" i="78"/>
  <c r="K5327" i="78"/>
  <c r="J5327" i="78"/>
  <c r="K5326" i="78"/>
  <c r="J5326" i="78"/>
  <c r="K5325" i="78"/>
  <c r="J5325" i="78"/>
  <c r="K5324" i="78"/>
  <c r="J5324" i="78"/>
  <c r="K5323" i="78"/>
  <c r="J5323" i="78"/>
  <c r="K5322" i="78"/>
  <c r="J5322" i="78"/>
  <c r="K5321" i="78"/>
  <c r="J5321" i="78"/>
  <c r="K5320" i="78"/>
  <c r="J5320" i="78"/>
  <c r="K5319" i="78"/>
  <c r="J5319" i="78"/>
  <c r="K5318" i="78"/>
  <c r="J5318" i="78"/>
  <c r="K5317" i="78"/>
  <c r="J5317" i="78"/>
  <c r="K5316" i="78"/>
  <c r="J5316" i="78"/>
  <c r="K5315" i="78"/>
  <c r="J5315" i="78"/>
  <c r="K5314" i="78"/>
  <c r="J5314" i="78"/>
  <c r="K5313" i="78"/>
  <c r="J5313" i="78"/>
  <c r="K5312" i="78"/>
  <c r="J5312" i="78"/>
  <c r="K5311" i="78"/>
  <c r="J5311" i="78"/>
  <c r="K5310" i="78"/>
  <c r="J5310" i="78"/>
  <c r="K5309" i="78"/>
  <c r="J5309" i="78"/>
  <c r="K5308" i="78"/>
  <c r="J5308" i="78"/>
  <c r="K5307" i="78"/>
  <c r="J5307" i="78"/>
  <c r="K5306" i="78"/>
  <c r="J5306" i="78"/>
  <c r="K5305" i="78"/>
  <c r="J5305" i="78"/>
  <c r="K5304" i="78"/>
  <c r="J5304" i="78"/>
  <c r="K5303" i="78"/>
  <c r="J5303" i="78"/>
  <c r="K5302" i="78"/>
  <c r="J5302" i="78"/>
  <c r="K5301" i="78"/>
  <c r="J5301" i="78"/>
  <c r="K5300" i="78"/>
  <c r="J5300" i="78"/>
  <c r="K5299" i="78"/>
  <c r="J5299" i="78"/>
  <c r="K5298" i="78"/>
  <c r="J5298" i="78"/>
  <c r="K5297" i="78"/>
  <c r="J5297" i="78"/>
  <c r="K5296" i="78"/>
  <c r="J5296" i="78"/>
  <c r="K5295" i="78"/>
  <c r="J5295" i="78"/>
  <c r="K5294" i="78"/>
  <c r="J5294" i="78"/>
  <c r="K5293" i="78"/>
  <c r="J5293" i="78"/>
  <c r="K5292" i="78"/>
  <c r="J5292" i="78"/>
  <c r="K5291" i="78"/>
  <c r="J5291" i="78"/>
  <c r="K5290" i="78"/>
  <c r="J5290" i="78"/>
  <c r="K5289" i="78"/>
  <c r="J5289" i="78"/>
  <c r="K5288" i="78"/>
  <c r="J5288" i="78"/>
  <c r="K5287" i="78"/>
  <c r="J5287" i="78"/>
  <c r="K5286" i="78"/>
  <c r="J5286" i="78"/>
  <c r="K5285" i="78"/>
  <c r="J5285" i="78"/>
  <c r="K5284" i="78"/>
  <c r="J5284" i="78"/>
  <c r="K5283" i="78"/>
  <c r="J5283" i="78"/>
  <c r="K5282" i="78"/>
  <c r="J5282" i="78"/>
  <c r="K5281" i="78"/>
  <c r="J5281" i="78"/>
  <c r="K5280" i="78"/>
  <c r="J5280" i="78"/>
  <c r="K5279" i="78"/>
  <c r="J5279" i="78"/>
  <c r="K5278" i="78"/>
  <c r="J5278" i="78"/>
  <c r="K5277" i="78"/>
  <c r="J5277" i="78"/>
  <c r="K5276" i="78"/>
  <c r="J5276" i="78"/>
  <c r="K5275" i="78"/>
  <c r="J5275" i="78"/>
  <c r="K5274" i="78"/>
  <c r="J5274" i="78"/>
  <c r="K5273" i="78"/>
  <c r="J5273" i="78"/>
  <c r="K5272" i="78"/>
  <c r="J5272" i="78"/>
  <c r="K5271" i="78"/>
  <c r="J5271" i="78"/>
  <c r="K5270" i="78"/>
  <c r="J5270" i="78"/>
  <c r="K5269" i="78"/>
  <c r="J5269" i="78"/>
  <c r="K5268" i="78"/>
  <c r="J5268" i="78"/>
  <c r="K5267" i="78"/>
  <c r="J5267" i="78"/>
  <c r="K5266" i="78"/>
  <c r="J5266" i="78"/>
  <c r="K5265" i="78"/>
  <c r="J5265" i="78"/>
  <c r="K5264" i="78"/>
  <c r="J5264" i="78"/>
  <c r="K5263" i="78"/>
  <c r="J5263" i="78"/>
  <c r="K5262" i="78"/>
  <c r="J5262" i="78"/>
  <c r="K5261" i="78"/>
  <c r="J5261" i="78"/>
  <c r="K5260" i="78"/>
  <c r="J5260" i="78"/>
  <c r="K5259" i="78"/>
  <c r="J5259" i="78"/>
  <c r="K5258" i="78"/>
  <c r="J5258" i="78"/>
  <c r="K5257" i="78"/>
  <c r="J5257" i="78"/>
  <c r="K5256" i="78"/>
  <c r="J5256" i="78"/>
  <c r="K5255" i="78"/>
  <c r="J5255" i="78"/>
  <c r="K5254" i="78"/>
  <c r="J5254" i="78"/>
  <c r="K5253" i="78"/>
  <c r="J5253" i="78"/>
  <c r="K5252" i="78"/>
  <c r="J5252" i="78"/>
  <c r="K5251" i="78"/>
  <c r="J5251" i="78"/>
  <c r="K5250" i="78"/>
  <c r="J5250" i="78"/>
  <c r="K5249" i="78"/>
  <c r="J5249" i="78"/>
  <c r="K5248" i="78"/>
  <c r="J5248" i="78"/>
  <c r="K5247" i="78"/>
  <c r="J5247" i="78"/>
  <c r="K5246" i="78"/>
  <c r="J5246" i="78"/>
  <c r="K5245" i="78"/>
  <c r="J5245" i="78"/>
  <c r="K5244" i="78"/>
  <c r="J5244" i="78"/>
  <c r="K5243" i="78"/>
  <c r="J5243" i="78"/>
  <c r="K5242" i="78"/>
  <c r="J5242" i="78"/>
  <c r="K5241" i="78"/>
  <c r="J5241" i="78"/>
  <c r="K5240" i="78"/>
  <c r="J5240" i="78"/>
  <c r="K5239" i="78"/>
  <c r="J5239" i="78"/>
  <c r="K5238" i="78"/>
  <c r="J5238" i="78"/>
  <c r="K5237" i="78"/>
  <c r="J5237" i="78"/>
  <c r="K5236" i="78"/>
  <c r="J5236" i="78"/>
  <c r="K5235" i="78"/>
  <c r="J5235" i="78"/>
  <c r="K5234" i="78"/>
  <c r="J5234" i="78"/>
  <c r="K5233" i="78"/>
  <c r="J5233" i="78"/>
  <c r="K5232" i="78"/>
  <c r="J5232" i="78"/>
  <c r="K5231" i="78"/>
  <c r="J5231" i="78"/>
  <c r="K5230" i="78"/>
  <c r="J5230" i="78"/>
  <c r="K5229" i="78"/>
  <c r="J5229" i="78"/>
  <c r="K5228" i="78"/>
  <c r="J5228" i="78"/>
  <c r="K5227" i="78"/>
  <c r="J5227" i="78"/>
  <c r="K5226" i="78"/>
  <c r="J5226" i="78"/>
  <c r="K5225" i="78"/>
  <c r="J5225" i="78"/>
  <c r="K5224" i="78"/>
  <c r="J5224" i="78"/>
  <c r="K5223" i="78"/>
  <c r="J5223" i="78"/>
  <c r="K5222" i="78"/>
  <c r="J5222" i="78"/>
  <c r="K5221" i="78"/>
  <c r="J5221" i="78"/>
  <c r="K5220" i="78"/>
  <c r="J5220" i="78"/>
  <c r="K5219" i="78"/>
  <c r="J5219" i="78"/>
  <c r="K5218" i="78"/>
  <c r="J5218" i="78"/>
  <c r="K5217" i="78"/>
  <c r="J5217" i="78"/>
  <c r="K5216" i="78"/>
  <c r="J5216" i="78"/>
  <c r="K5215" i="78"/>
  <c r="J5215" i="78"/>
  <c r="K5214" i="78"/>
  <c r="J5214" i="78"/>
  <c r="K5213" i="78"/>
  <c r="J5213" i="78"/>
  <c r="K5212" i="78"/>
  <c r="J5212" i="78"/>
  <c r="K5211" i="78"/>
  <c r="J5211" i="78"/>
  <c r="K5210" i="78"/>
  <c r="J5210" i="78"/>
  <c r="K5209" i="78"/>
  <c r="J5209" i="78"/>
  <c r="K5208" i="78"/>
  <c r="J5208" i="78"/>
  <c r="K5207" i="78"/>
  <c r="J5207" i="78"/>
  <c r="K5206" i="78"/>
  <c r="J5206" i="78"/>
  <c r="K5205" i="78"/>
  <c r="J5205" i="78"/>
  <c r="K5204" i="78"/>
  <c r="J5204" i="78"/>
  <c r="K5203" i="78"/>
  <c r="J5203" i="78"/>
  <c r="K5202" i="78"/>
  <c r="J5202" i="78"/>
  <c r="K5201" i="78"/>
  <c r="J5201" i="78"/>
  <c r="K5200" i="78"/>
  <c r="J5200" i="78"/>
  <c r="K5199" i="78"/>
  <c r="J5199" i="78"/>
  <c r="K5198" i="78"/>
  <c r="J5198" i="78"/>
  <c r="K5197" i="78"/>
  <c r="J5197" i="78"/>
  <c r="K5196" i="78"/>
  <c r="J5196" i="78"/>
  <c r="K5195" i="78"/>
  <c r="J5195" i="78"/>
  <c r="K5194" i="78"/>
  <c r="J5194" i="78"/>
  <c r="K5193" i="78"/>
  <c r="J5193" i="78"/>
  <c r="K5192" i="78"/>
  <c r="J5192" i="78"/>
  <c r="K5191" i="78"/>
  <c r="J5191" i="78"/>
  <c r="K5190" i="78"/>
  <c r="J5190" i="78"/>
  <c r="K5189" i="78"/>
  <c r="J5189" i="78"/>
  <c r="K5188" i="78"/>
  <c r="J5188" i="78"/>
  <c r="K5187" i="78"/>
  <c r="J5187" i="78"/>
  <c r="K5186" i="78"/>
  <c r="J5186" i="78"/>
  <c r="K5185" i="78"/>
  <c r="J5185" i="78"/>
  <c r="K5184" i="78"/>
  <c r="J5184" i="78"/>
  <c r="K5183" i="78"/>
  <c r="J5183" i="78"/>
  <c r="K5182" i="78"/>
  <c r="J5182" i="78"/>
  <c r="K5181" i="78"/>
  <c r="J5181" i="78"/>
  <c r="K5180" i="78"/>
  <c r="J5180" i="78"/>
  <c r="K5179" i="78"/>
  <c r="J5179" i="78"/>
  <c r="K5178" i="78"/>
  <c r="J5178" i="78"/>
  <c r="K5177" i="78"/>
  <c r="J5177" i="78"/>
  <c r="K5176" i="78"/>
  <c r="J5176" i="78"/>
  <c r="K5175" i="78"/>
  <c r="J5175" i="78"/>
  <c r="K5174" i="78"/>
  <c r="J5174" i="78"/>
  <c r="K5173" i="78"/>
  <c r="J5173" i="78"/>
  <c r="K5172" i="78"/>
  <c r="J5172" i="78"/>
  <c r="K5171" i="78"/>
  <c r="J5171" i="78"/>
  <c r="K5170" i="78"/>
  <c r="J5170" i="78"/>
  <c r="K5169" i="78"/>
  <c r="J5169" i="78"/>
  <c r="K5168" i="78"/>
  <c r="J5168" i="78"/>
  <c r="K5167" i="78"/>
  <c r="J5167" i="78"/>
  <c r="K5166" i="78"/>
  <c r="J5166" i="78"/>
  <c r="K5165" i="78"/>
  <c r="J5165" i="78"/>
  <c r="K5164" i="78"/>
  <c r="J5164" i="78"/>
  <c r="K5163" i="78"/>
  <c r="J5163" i="78"/>
  <c r="K5162" i="78"/>
  <c r="J5162" i="78"/>
  <c r="K5161" i="78"/>
  <c r="J5161" i="78"/>
  <c r="K5160" i="78"/>
  <c r="J5160" i="78"/>
  <c r="K5159" i="78"/>
  <c r="J5159" i="78"/>
  <c r="K5158" i="78"/>
  <c r="J5158" i="78"/>
  <c r="K5157" i="78"/>
  <c r="J5157" i="78"/>
  <c r="K5156" i="78"/>
  <c r="J5156" i="78"/>
  <c r="K5155" i="78"/>
  <c r="J5155" i="78"/>
  <c r="K5154" i="78"/>
  <c r="J5154" i="78"/>
  <c r="K5153" i="78"/>
  <c r="J5153" i="78"/>
  <c r="K5152" i="78"/>
  <c r="J5152" i="78"/>
  <c r="K5151" i="78"/>
  <c r="J5151" i="78"/>
  <c r="K5150" i="78"/>
  <c r="J5150" i="78"/>
  <c r="K5149" i="78"/>
  <c r="J5149" i="78"/>
  <c r="K5148" i="78"/>
  <c r="J5148" i="78"/>
  <c r="K5147" i="78"/>
  <c r="J5147" i="78"/>
  <c r="K5146" i="78"/>
  <c r="J5146" i="78"/>
  <c r="K5145" i="78"/>
  <c r="J5145" i="78"/>
  <c r="K5144" i="78"/>
  <c r="J5144" i="78"/>
  <c r="K5143" i="78"/>
  <c r="J5143" i="78"/>
  <c r="K5142" i="78"/>
  <c r="J5142" i="78"/>
  <c r="K5141" i="78"/>
  <c r="J5141" i="78"/>
  <c r="K5140" i="78"/>
  <c r="J5140" i="78"/>
  <c r="K5139" i="78"/>
  <c r="J5139" i="78"/>
  <c r="K5138" i="78"/>
  <c r="J5138" i="78"/>
  <c r="K5137" i="78"/>
  <c r="J5137" i="78"/>
  <c r="K5136" i="78"/>
  <c r="J5136" i="78"/>
  <c r="K5135" i="78"/>
  <c r="J5135" i="78"/>
  <c r="K5134" i="78"/>
  <c r="J5134" i="78"/>
  <c r="K5133" i="78"/>
  <c r="J5133" i="78"/>
  <c r="K5132" i="78"/>
  <c r="J5132" i="78"/>
  <c r="K5131" i="78"/>
  <c r="J5131" i="78"/>
  <c r="K5130" i="78"/>
  <c r="J5130" i="78"/>
  <c r="K5129" i="78"/>
  <c r="J5129" i="78"/>
  <c r="K5128" i="78"/>
  <c r="J5128" i="78"/>
  <c r="K5127" i="78"/>
  <c r="J5127" i="78"/>
  <c r="K5126" i="78"/>
  <c r="J5126" i="78"/>
  <c r="K5125" i="78"/>
  <c r="J5125" i="78"/>
  <c r="K5124" i="78"/>
  <c r="J5124" i="78"/>
  <c r="K5123" i="78"/>
  <c r="J5123" i="78"/>
  <c r="K5122" i="78"/>
  <c r="J5122" i="78"/>
  <c r="K5121" i="78"/>
  <c r="J5121" i="78"/>
  <c r="K5120" i="78"/>
  <c r="J5120" i="78"/>
  <c r="K5119" i="78"/>
  <c r="J5119" i="78"/>
  <c r="K5118" i="78"/>
  <c r="J5118" i="78"/>
  <c r="K5117" i="78"/>
  <c r="J5117" i="78"/>
  <c r="K5116" i="78"/>
  <c r="J5116" i="78"/>
  <c r="K5115" i="78"/>
  <c r="J5115" i="78"/>
  <c r="K5114" i="78"/>
  <c r="J5114" i="78"/>
  <c r="K5113" i="78"/>
  <c r="J5113" i="78"/>
  <c r="K5112" i="78"/>
  <c r="J5112" i="78"/>
  <c r="K5111" i="78"/>
  <c r="J5111" i="78"/>
  <c r="K5110" i="78"/>
  <c r="J5110" i="78"/>
  <c r="K5109" i="78"/>
  <c r="J5109" i="78"/>
  <c r="K5108" i="78"/>
  <c r="J5108" i="78"/>
  <c r="K5107" i="78"/>
  <c r="J5107" i="78"/>
  <c r="K5106" i="78"/>
  <c r="J5106" i="78"/>
  <c r="K5105" i="78"/>
  <c r="J5105" i="78"/>
  <c r="K5104" i="78"/>
  <c r="J5104" i="78"/>
  <c r="K5103" i="78"/>
  <c r="J5103" i="78"/>
  <c r="K5102" i="78"/>
  <c r="J5102" i="78"/>
  <c r="K5101" i="78"/>
  <c r="J5101" i="78"/>
  <c r="K5100" i="78"/>
  <c r="J5100" i="78"/>
  <c r="K5099" i="78"/>
  <c r="J5099" i="78"/>
  <c r="K5098" i="78"/>
  <c r="J5098" i="78"/>
  <c r="K5097" i="78"/>
  <c r="J5097" i="78"/>
  <c r="K5096" i="78"/>
  <c r="J5096" i="78"/>
  <c r="K5095" i="78"/>
  <c r="J5095" i="78"/>
  <c r="K5094" i="78"/>
  <c r="J5094" i="78"/>
  <c r="K5093" i="78"/>
  <c r="J5093" i="78"/>
  <c r="K5092" i="78"/>
  <c r="J5092" i="78"/>
  <c r="K5091" i="78"/>
  <c r="J5091" i="78"/>
  <c r="K5090" i="78"/>
  <c r="J5090" i="78"/>
  <c r="K5089" i="78"/>
  <c r="J5089" i="78"/>
  <c r="K5088" i="78"/>
  <c r="J5088" i="78"/>
  <c r="K5087" i="78"/>
  <c r="J5087" i="78"/>
  <c r="K5086" i="78"/>
  <c r="J5086" i="78"/>
  <c r="K5085" i="78"/>
  <c r="J5085" i="78"/>
  <c r="K5084" i="78"/>
  <c r="J5084" i="78"/>
  <c r="K5083" i="78"/>
  <c r="J5083" i="78"/>
  <c r="K5082" i="78"/>
  <c r="J5082" i="78"/>
  <c r="K5081" i="78"/>
  <c r="J5081" i="78"/>
  <c r="K5080" i="78"/>
  <c r="J5080" i="78"/>
  <c r="K5079" i="78"/>
  <c r="J5079" i="78"/>
  <c r="K5078" i="78"/>
  <c r="J5078" i="78"/>
  <c r="K5077" i="78"/>
  <c r="J5077" i="78"/>
  <c r="K5076" i="78"/>
  <c r="J5076" i="78"/>
  <c r="K5075" i="78"/>
  <c r="J5075" i="78"/>
  <c r="K5074" i="78"/>
  <c r="J5074" i="78"/>
  <c r="K5073" i="78"/>
  <c r="J5073" i="78"/>
  <c r="K5072" i="78"/>
  <c r="J5072" i="78"/>
  <c r="K5071" i="78"/>
  <c r="J5071" i="78"/>
  <c r="K5070" i="78"/>
  <c r="J5070" i="78"/>
  <c r="K5069" i="78"/>
  <c r="J5069" i="78"/>
  <c r="K5068" i="78"/>
  <c r="J5068" i="78"/>
  <c r="K5067" i="78"/>
  <c r="J5067" i="78"/>
  <c r="K5066" i="78"/>
  <c r="J5066" i="78"/>
  <c r="K5065" i="78"/>
  <c r="J5065" i="78"/>
  <c r="K5064" i="78"/>
  <c r="J5064" i="78"/>
  <c r="K5063" i="78"/>
  <c r="J5063" i="78"/>
  <c r="K5062" i="78"/>
  <c r="J5062" i="78"/>
  <c r="K5061" i="78"/>
  <c r="J5061" i="78"/>
  <c r="K5060" i="78"/>
  <c r="J5060" i="78"/>
  <c r="K5059" i="78"/>
  <c r="J5059" i="78"/>
  <c r="K5058" i="78"/>
  <c r="J5058" i="78"/>
  <c r="K5057" i="78"/>
  <c r="J5057" i="78"/>
  <c r="K5056" i="78"/>
  <c r="J5056" i="78"/>
  <c r="K5055" i="78"/>
  <c r="J5055" i="78"/>
  <c r="K5054" i="78"/>
  <c r="J5054" i="78"/>
  <c r="K5053" i="78"/>
  <c r="J5053" i="78"/>
  <c r="K5052" i="78"/>
  <c r="J5052" i="78"/>
  <c r="K5051" i="78"/>
  <c r="J5051" i="78"/>
  <c r="K5050" i="78"/>
  <c r="J5050" i="78"/>
  <c r="K5049" i="78"/>
  <c r="J5049" i="78"/>
  <c r="K5048" i="78"/>
  <c r="J5048" i="78"/>
  <c r="K5047" i="78"/>
  <c r="J5047" i="78"/>
  <c r="K5046" i="78"/>
  <c r="J5046" i="78"/>
  <c r="K5045" i="78"/>
  <c r="J5045" i="78"/>
  <c r="K5044" i="78"/>
  <c r="J5044" i="78"/>
  <c r="K5043" i="78"/>
  <c r="J5043" i="78"/>
  <c r="K5042" i="78"/>
  <c r="J5042" i="78"/>
  <c r="K5041" i="78"/>
  <c r="J5041" i="78"/>
  <c r="K5040" i="78"/>
  <c r="J5040" i="78"/>
  <c r="K5039" i="78"/>
  <c r="J5039" i="78"/>
  <c r="K5038" i="78"/>
  <c r="J5038" i="78"/>
  <c r="K5037" i="78"/>
  <c r="J5037" i="78"/>
  <c r="K5036" i="78"/>
  <c r="J5036" i="78"/>
  <c r="K5035" i="78"/>
  <c r="J5035" i="78"/>
  <c r="K5034" i="78"/>
  <c r="J5034" i="78"/>
  <c r="K5033" i="78"/>
  <c r="J5033" i="78"/>
  <c r="K5032" i="78"/>
  <c r="J5032" i="78"/>
  <c r="K5031" i="78"/>
  <c r="J5031" i="78"/>
  <c r="K5030" i="78"/>
  <c r="J5030" i="78"/>
  <c r="K5029" i="78"/>
  <c r="J5029" i="78"/>
  <c r="K5028" i="78"/>
  <c r="J5028" i="78"/>
  <c r="K5027" i="78"/>
  <c r="J5027" i="78"/>
  <c r="K5026" i="78"/>
  <c r="J5026" i="78"/>
  <c r="K5025" i="78"/>
  <c r="J5025" i="78"/>
  <c r="K5024" i="78"/>
  <c r="J5024" i="78"/>
  <c r="K5023" i="78"/>
  <c r="J5023" i="78"/>
  <c r="K5022" i="78"/>
  <c r="J5022" i="78"/>
  <c r="K5021" i="78"/>
  <c r="J5021" i="78"/>
  <c r="K5020" i="78"/>
  <c r="J5020" i="78"/>
  <c r="K5019" i="78"/>
  <c r="J5019" i="78"/>
  <c r="K5018" i="78"/>
  <c r="J5018" i="78"/>
  <c r="K5017" i="78"/>
  <c r="J5017" i="78"/>
  <c r="K5016" i="78"/>
  <c r="J5016" i="78"/>
  <c r="K5015" i="78"/>
  <c r="J5015" i="78"/>
  <c r="K5014" i="78"/>
  <c r="J5014" i="78"/>
  <c r="K5013" i="78"/>
  <c r="J5013" i="78"/>
  <c r="K5012" i="78"/>
  <c r="J5012" i="78"/>
  <c r="K5011" i="78"/>
  <c r="J5011" i="78"/>
  <c r="K5010" i="78"/>
  <c r="J5010" i="78"/>
  <c r="K5009" i="78"/>
  <c r="J5009" i="78"/>
  <c r="K5008" i="78"/>
  <c r="J5008" i="78"/>
  <c r="K5007" i="78"/>
  <c r="J5007" i="78"/>
  <c r="K5006" i="78"/>
  <c r="J5006" i="78"/>
  <c r="K5005" i="78"/>
  <c r="J5005" i="78"/>
  <c r="K5004" i="78"/>
  <c r="J5004" i="78"/>
  <c r="K5003" i="78"/>
  <c r="J5003" i="78"/>
  <c r="K5002" i="78"/>
  <c r="J5002" i="78"/>
  <c r="K5001" i="78"/>
  <c r="J5001" i="78"/>
  <c r="K5000" i="78"/>
  <c r="J5000" i="78"/>
  <c r="K4999" i="78"/>
  <c r="J4999" i="78"/>
  <c r="K4998" i="78"/>
  <c r="J4998" i="78"/>
  <c r="K4997" i="78"/>
  <c r="J4997" i="78"/>
  <c r="K4996" i="78"/>
  <c r="J4996" i="78"/>
  <c r="K4995" i="78"/>
  <c r="J4995" i="78"/>
  <c r="K4994" i="78"/>
  <c r="J4994" i="78"/>
  <c r="K4993" i="78"/>
  <c r="J4993" i="78"/>
  <c r="K4992" i="78"/>
  <c r="J4992" i="78"/>
  <c r="K4991" i="78"/>
  <c r="J4991" i="78"/>
  <c r="K4990" i="78"/>
  <c r="J4990" i="78"/>
  <c r="K4989" i="78"/>
  <c r="J4989" i="78"/>
  <c r="K4988" i="78"/>
  <c r="J4988" i="78"/>
  <c r="K4987" i="78"/>
  <c r="J4987" i="78"/>
  <c r="K4986" i="78"/>
  <c r="J4986" i="78"/>
  <c r="K4985" i="78"/>
  <c r="J4985" i="78"/>
  <c r="K4984" i="78"/>
  <c r="J4984" i="78"/>
  <c r="K4983" i="78"/>
  <c r="J4983" i="78"/>
  <c r="K4982" i="78"/>
  <c r="J4982" i="78"/>
  <c r="K4981" i="78"/>
  <c r="J4981" i="78"/>
  <c r="K4980" i="78"/>
  <c r="J4980" i="78"/>
  <c r="K4979" i="78"/>
  <c r="J4979" i="78"/>
  <c r="K4978" i="78"/>
  <c r="J4978" i="78"/>
  <c r="K4977" i="78"/>
  <c r="J4977" i="78"/>
  <c r="K4976" i="78"/>
  <c r="J4976" i="78"/>
  <c r="K4975" i="78"/>
  <c r="J4975" i="78"/>
  <c r="K4974" i="78"/>
  <c r="J4974" i="78"/>
  <c r="K4973" i="78"/>
  <c r="J4973" i="78"/>
  <c r="K4972" i="78"/>
  <c r="J4972" i="78"/>
  <c r="K4971" i="78"/>
  <c r="J4971" i="78"/>
  <c r="K4970" i="78"/>
  <c r="J4970" i="78"/>
  <c r="K4969" i="78"/>
  <c r="J4969" i="78"/>
  <c r="K4968" i="78"/>
  <c r="J4968" i="78"/>
  <c r="K4967" i="78"/>
  <c r="J4967" i="78"/>
  <c r="K4966" i="78"/>
  <c r="J4966" i="78"/>
  <c r="K4965" i="78"/>
  <c r="J4965" i="78"/>
  <c r="K4964" i="78"/>
  <c r="J4964" i="78"/>
  <c r="K4963" i="78"/>
  <c r="J4963" i="78"/>
  <c r="K4962" i="78"/>
  <c r="J4962" i="78"/>
  <c r="K4961" i="78"/>
  <c r="J4961" i="78"/>
  <c r="K4960" i="78"/>
  <c r="J4960" i="78"/>
  <c r="K4959" i="78"/>
  <c r="J4959" i="78"/>
  <c r="K4958" i="78"/>
  <c r="J4958" i="78"/>
  <c r="K4957" i="78"/>
  <c r="J4957" i="78"/>
  <c r="K4956" i="78"/>
  <c r="J4956" i="78"/>
  <c r="K4955" i="78"/>
  <c r="J4955" i="78"/>
  <c r="K4954" i="78"/>
  <c r="J4954" i="78"/>
  <c r="K4953" i="78"/>
  <c r="J4953" i="78"/>
  <c r="K4952" i="78"/>
  <c r="J4952" i="78"/>
  <c r="K4951" i="78"/>
  <c r="J4951" i="78"/>
  <c r="K4950" i="78"/>
  <c r="J4950" i="78"/>
  <c r="K4949" i="78"/>
  <c r="J4949" i="78"/>
  <c r="K4948" i="78"/>
  <c r="J4948" i="78"/>
  <c r="K4947" i="78"/>
  <c r="J4947" i="78"/>
  <c r="K4946" i="78"/>
  <c r="J4946" i="78"/>
  <c r="K4945" i="78"/>
  <c r="J4945" i="78"/>
  <c r="K4944" i="78"/>
  <c r="J4944" i="78"/>
  <c r="K4943" i="78"/>
  <c r="J4943" i="78"/>
  <c r="K4942" i="78"/>
  <c r="J4942" i="78"/>
  <c r="K4941" i="78"/>
  <c r="J4941" i="78"/>
  <c r="K4940" i="78"/>
  <c r="J4940" i="78"/>
  <c r="K4939" i="78"/>
  <c r="J4939" i="78"/>
  <c r="K4938" i="78"/>
  <c r="J4938" i="78"/>
  <c r="K4937" i="78"/>
  <c r="J4937" i="78"/>
  <c r="K4936" i="78"/>
  <c r="J4936" i="78"/>
  <c r="K4935" i="78"/>
  <c r="J4935" i="78"/>
  <c r="K4934" i="78"/>
  <c r="J4934" i="78"/>
  <c r="K4933" i="78"/>
  <c r="J4933" i="78"/>
  <c r="K4932" i="78"/>
  <c r="J4932" i="78"/>
  <c r="K4931" i="78"/>
  <c r="J4931" i="78"/>
  <c r="K4930" i="78"/>
  <c r="J4930" i="78"/>
  <c r="K4929" i="78"/>
  <c r="J4929" i="78"/>
  <c r="K4928" i="78"/>
  <c r="J4928" i="78"/>
  <c r="K4927" i="78"/>
  <c r="J4927" i="78"/>
  <c r="K4926" i="78"/>
  <c r="J4926" i="78"/>
  <c r="K4925" i="78"/>
  <c r="J4925" i="78"/>
  <c r="K4924" i="78"/>
  <c r="J4924" i="78"/>
  <c r="K4923" i="78"/>
  <c r="J4923" i="78"/>
  <c r="K4922" i="78"/>
  <c r="J4922" i="78"/>
  <c r="K4921" i="78"/>
  <c r="J4921" i="78"/>
  <c r="K4920" i="78"/>
  <c r="J4920" i="78"/>
  <c r="K4919" i="78"/>
  <c r="J4919" i="78"/>
  <c r="K4918" i="78"/>
  <c r="J4918" i="78"/>
  <c r="K4917" i="78"/>
  <c r="J4917" i="78"/>
  <c r="K4916" i="78"/>
  <c r="J4916" i="78"/>
  <c r="K4915" i="78"/>
  <c r="J4915" i="78"/>
  <c r="K4914" i="78"/>
  <c r="J4914" i="78"/>
  <c r="K4913" i="78"/>
  <c r="J4913" i="78"/>
  <c r="K4912" i="78"/>
  <c r="J4912" i="78"/>
  <c r="K4911" i="78"/>
  <c r="J4911" i="78"/>
  <c r="K4910" i="78"/>
  <c r="J4910" i="78"/>
  <c r="K4909" i="78"/>
  <c r="J4909" i="78"/>
  <c r="K4908" i="78"/>
  <c r="J4908" i="78"/>
  <c r="K4907" i="78"/>
  <c r="J4907" i="78"/>
  <c r="K4906" i="78"/>
  <c r="J4906" i="78"/>
  <c r="K4905" i="78"/>
  <c r="J4905" i="78"/>
  <c r="K4904" i="78"/>
  <c r="J4904" i="78"/>
  <c r="K4903" i="78"/>
  <c r="J4903" i="78"/>
  <c r="K4902" i="78"/>
  <c r="J4902" i="78"/>
  <c r="K4901" i="78"/>
  <c r="J4901" i="78"/>
  <c r="K4900" i="78"/>
  <c r="J4900" i="78"/>
  <c r="K4899" i="78"/>
  <c r="J4899" i="78"/>
  <c r="K4898" i="78"/>
  <c r="J4898" i="78"/>
  <c r="K4897" i="78"/>
  <c r="J4897" i="78"/>
  <c r="K4896" i="78"/>
  <c r="J4896" i="78"/>
  <c r="K4895" i="78"/>
  <c r="J4895" i="78"/>
  <c r="K4894" i="78"/>
  <c r="J4894" i="78"/>
  <c r="K4893" i="78"/>
  <c r="J4893" i="78"/>
  <c r="K4892" i="78"/>
  <c r="J4892" i="78"/>
  <c r="K4891" i="78"/>
  <c r="J4891" i="78"/>
  <c r="K4890" i="78"/>
  <c r="J4890" i="78"/>
  <c r="K4889" i="78"/>
  <c r="J4889" i="78"/>
  <c r="K4888" i="78"/>
  <c r="J4888" i="78"/>
  <c r="K4887" i="78"/>
  <c r="J4887" i="78"/>
  <c r="K4886" i="78"/>
  <c r="J4886" i="78"/>
  <c r="K4885" i="78"/>
  <c r="J4885" i="78"/>
  <c r="K4884" i="78"/>
  <c r="J4884" i="78"/>
  <c r="K4883" i="78"/>
  <c r="J4883" i="78"/>
  <c r="K4882" i="78"/>
  <c r="J4882" i="78"/>
  <c r="K4881" i="78"/>
  <c r="J4881" i="78"/>
  <c r="K4880" i="78"/>
  <c r="J4880" i="78"/>
  <c r="K4879" i="78"/>
  <c r="J4879" i="78"/>
  <c r="K4878" i="78"/>
  <c r="J4878" i="78"/>
  <c r="K4877" i="78"/>
  <c r="J4877" i="78"/>
  <c r="K4876" i="78"/>
  <c r="J4876" i="78"/>
  <c r="K4875" i="78"/>
  <c r="J4875" i="78"/>
  <c r="K4874" i="78"/>
  <c r="J4874" i="78"/>
  <c r="K4873" i="78"/>
  <c r="J4873" i="78"/>
  <c r="K4872" i="78"/>
  <c r="J4872" i="78"/>
  <c r="K4871" i="78"/>
  <c r="J4871" i="78"/>
  <c r="K4870" i="78"/>
  <c r="J4870" i="78"/>
  <c r="K4869" i="78"/>
  <c r="J4869" i="78"/>
  <c r="K4868" i="78"/>
  <c r="J4868" i="78"/>
  <c r="K4867" i="78"/>
  <c r="J4867" i="78"/>
  <c r="K4866" i="78"/>
  <c r="J4866" i="78"/>
  <c r="K4865" i="78"/>
  <c r="J4865" i="78"/>
  <c r="K4864" i="78"/>
  <c r="J4864" i="78"/>
  <c r="K4863" i="78"/>
  <c r="J4863" i="78"/>
  <c r="K4862" i="78"/>
  <c r="J4862" i="78"/>
  <c r="K4861" i="78"/>
  <c r="J4861" i="78"/>
  <c r="K4860" i="78"/>
  <c r="J4860" i="78"/>
  <c r="K4859" i="78"/>
  <c r="J4859" i="78"/>
  <c r="K4858" i="78"/>
  <c r="J4858" i="78"/>
  <c r="K4857" i="78"/>
  <c r="J4857" i="78"/>
  <c r="K4856" i="78"/>
  <c r="J4856" i="78"/>
  <c r="K4855" i="78"/>
  <c r="J4855" i="78"/>
  <c r="K4854" i="78"/>
  <c r="J4854" i="78"/>
  <c r="K4853" i="78"/>
  <c r="J4853" i="78"/>
  <c r="K4852" i="78"/>
  <c r="J4852" i="78"/>
  <c r="K4851" i="78"/>
  <c r="J4851" i="78"/>
  <c r="K4850" i="78"/>
  <c r="J4850" i="78"/>
  <c r="K4849" i="78"/>
  <c r="J4849" i="78"/>
  <c r="K4848" i="78"/>
  <c r="J4848" i="78"/>
  <c r="K4847" i="78"/>
  <c r="J4847" i="78"/>
  <c r="K4846" i="78"/>
  <c r="J4846" i="78"/>
  <c r="K4845" i="78"/>
  <c r="J4845" i="78"/>
  <c r="K4844" i="78"/>
  <c r="J4844" i="78"/>
  <c r="K4843" i="78"/>
  <c r="J4843" i="78"/>
  <c r="K4842" i="78"/>
  <c r="J4842" i="78"/>
  <c r="K4841" i="78"/>
  <c r="J4841" i="78"/>
  <c r="K4840" i="78"/>
  <c r="J4840" i="78"/>
  <c r="K4839" i="78"/>
  <c r="J4839" i="78"/>
  <c r="K4838" i="78"/>
  <c r="J4838" i="78"/>
  <c r="K4837" i="78"/>
  <c r="J4837" i="78"/>
  <c r="K4836" i="78"/>
  <c r="J4836" i="78"/>
  <c r="K4835" i="78"/>
  <c r="J4835" i="78"/>
  <c r="K4834" i="78"/>
  <c r="J4834" i="78"/>
  <c r="K4833" i="78"/>
  <c r="J4833" i="78"/>
  <c r="K4832" i="78"/>
  <c r="J4832" i="78"/>
  <c r="K4831" i="78"/>
  <c r="J4831" i="78"/>
  <c r="K4830" i="78"/>
  <c r="J4830" i="78"/>
  <c r="K4829" i="78"/>
  <c r="J4829" i="78"/>
  <c r="K4828" i="78"/>
  <c r="J4828" i="78"/>
  <c r="K4827" i="78"/>
  <c r="J4827" i="78"/>
  <c r="K4826" i="78"/>
  <c r="J4826" i="78"/>
  <c r="K4825" i="78"/>
  <c r="J4825" i="78"/>
  <c r="K4824" i="78"/>
  <c r="J4824" i="78"/>
  <c r="K4823" i="78"/>
  <c r="J4823" i="78"/>
  <c r="K4822" i="78"/>
  <c r="J4822" i="78"/>
  <c r="K4821" i="78"/>
  <c r="J4821" i="78"/>
  <c r="K4820" i="78"/>
  <c r="J4820" i="78"/>
  <c r="K4819" i="78"/>
  <c r="J4819" i="78"/>
  <c r="K4818" i="78"/>
  <c r="J4818" i="78"/>
  <c r="K4817" i="78"/>
  <c r="J4817" i="78"/>
  <c r="K4816" i="78"/>
  <c r="J4816" i="78"/>
  <c r="K4815" i="78"/>
  <c r="J4815" i="78"/>
  <c r="K4814" i="78"/>
  <c r="J4814" i="78"/>
  <c r="K4813" i="78"/>
  <c r="J4813" i="78"/>
  <c r="K4812" i="78"/>
  <c r="J4812" i="78"/>
  <c r="K4811" i="78"/>
  <c r="J4811" i="78"/>
  <c r="K4810" i="78"/>
  <c r="J4810" i="78"/>
  <c r="K4809" i="78"/>
  <c r="J4809" i="78"/>
  <c r="K4808" i="78"/>
  <c r="J4808" i="78"/>
  <c r="K4807" i="78"/>
  <c r="J4807" i="78"/>
  <c r="K4806" i="78"/>
  <c r="J4806" i="78"/>
  <c r="K4805" i="78"/>
  <c r="J4805" i="78"/>
  <c r="K4804" i="78"/>
  <c r="J4804" i="78"/>
  <c r="K4803" i="78"/>
  <c r="J4803" i="78"/>
  <c r="K4802" i="78"/>
  <c r="J4802" i="78"/>
  <c r="K4801" i="78"/>
  <c r="J4801" i="78"/>
  <c r="K4800" i="78"/>
  <c r="J4800" i="78"/>
  <c r="K4799" i="78"/>
  <c r="J4799" i="78"/>
  <c r="K4798" i="78"/>
  <c r="J4798" i="78"/>
  <c r="K4797" i="78"/>
  <c r="J4797" i="78"/>
  <c r="K4796" i="78"/>
  <c r="J4796" i="78"/>
  <c r="K4795" i="78"/>
  <c r="J4795" i="78"/>
  <c r="K4794" i="78"/>
  <c r="J4794" i="78"/>
  <c r="K4793" i="78"/>
  <c r="J4793" i="78"/>
  <c r="K4792" i="78"/>
  <c r="J4792" i="78"/>
  <c r="K4791" i="78"/>
  <c r="J4791" i="78"/>
  <c r="K4790" i="78"/>
  <c r="J4790" i="78"/>
  <c r="K4789" i="78"/>
  <c r="J4789" i="78"/>
  <c r="K4788" i="78"/>
  <c r="J4788" i="78"/>
  <c r="K4787" i="78"/>
  <c r="J4787" i="78"/>
  <c r="K4786" i="78"/>
  <c r="J4786" i="78"/>
  <c r="K4785" i="78"/>
  <c r="J4785" i="78"/>
  <c r="K4784" i="78"/>
  <c r="J4784" i="78"/>
  <c r="K4783" i="78"/>
  <c r="J4783" i="78"/>
  <c r="K4782" i="78"/>
  <c r="J4782" i="78"/>
  <c r="K4781" i="78"/>
  <c r="J4781" i="78"/>
  <c r="K4780" i="78"/>
  <c r="J4780" i="78"/>
  <c r="K4779" i="78"/>
  <c r="J4779" i="78"/>
  <c r="K4778" i="78"/>
  <c r="J4778" i="78"/>
  <c r="K4777" i="78"/>
  <c r="J4777" i="78"/>
  <c r="K4776" i="78"/>
  <c r="J4776" i="78"/>
  <c r="K4775" i="78"/>
  <c r="J4775" i="78"/>
  <c r="K4774" i="78"/>
  <c r="J4774" i="78"/>
  <c r="K4773" i="78"/>
  <c r="J4773" i="78"/>
  <c r="K4772" i="78"/>
  <c r="J4772" i="78"/>
  <c r="K4771" i="78"/>
  <c r="J4771" i="78"/>
  <c r="K4770" i="78"/>
  <c r="J4770" i="78"/>
  <c r="K4769" i="78"/>
  <c r="J4769" i="78"/>
  <c r="K4768" i="78"/>
  <c r="J4768" i="78"/>
  <c r="K4767" i="78"/>
  <c r="J4767" i="78"/>
  <c r="K4766" i="78"/>
  <c r="J4766" i="78"/>
  <c r="K4765" i="78"/>
  <c r="J4765" i="78"/>
  <c r="K4764" i="78"/>
  <c r="J4764" i="78"/>
  <c r="K4763" i="78"/>
  <c r="J4763" i="78"/>
  <c r="K4762" i="78"/>
  <c r="J4762" i="78"/>
  <c r="K4761" i="78"/>
  <c r="J4761" i="78"/>
  <c r="K4760" i="78"/>
  <c r="J4760" i="78"/>
  <c r="K4759" i="78"/>
  <c r="J4759" i="78"/>
  <c r="K4758" i="78"/>
  <c r="J4758" i="78"/>
  <c r="K4757" i="78"/>
  <c r="J4757" i="78"/>
  <c r="K4756" i="78"/>
  <c r="J4756" i="78"/>
  <c r="K4755" i="78"/>
  <c r="J4755" i="78"/>
  <c r="K4754" i="78"/>
  <c r="J4754" i="78"/>
  <c r="K4753" i="78"/>
  <c r="J4753" i="78"/>
  <c r="K4752" i="78"/>
  <c r="J4752" i="78"/>
  <c r="K4751" i="78"/>
  <c r="J4751" i="78"/>
  <c r="K4750" i="78"/>
  <c r="J4750" i="78"/>
  <c r="K4749" i="78"/>
  <c r="J4749" i="78"/>
  <c r="K4748" i="78"/>
  <c r="J4748" i="78"/>
  <c r="K4747" i="78"/>
  <c r="J4747" i="78"/>
  <c r="K4746" i="78"/>
  <c r="J4746" i="78"/>
  <c r="K4745" i="78"/>
  <c r="J4745" i="78"/>
  <c r="K4744" i="78"/>
  <c r="J4744" i="78"/>
  <c r="K4743" i="78"/>
  <c r="J4743" i="78"/>
  <c r="K4742" i="78"/>
  <c r="J4742" i="78"/>
  <c r="K4741" i="78"/>
  <c r="J4741" i="78"/>
  <c r="K4740" i="78"/>
  <c r="J4740" i="78"/>
  <c r="K4739" i="78"/>
  <c r="J4739" i="78"/>
  <c r="K4738" i="78"/>
  <c r="J4738" i="78"/>
  <c r="K4737" i="78"/>
  <c r="J4737" i="78"/>
  <c r="K4736" i="78"/>
  <c r="J4736" i="78"/>
  <c r="K4735" i="78"/>
  <c r="J4735" i="78"/>
  <c r="K4734" i="78"/>
  <c r="J4734" i="78"/>
  <c r="K4733" i="78"/>
  <c r="J4733" i="78"/>
  <c r="K4732" i="78"/>
  <c r="J4732" i="78"/>
  <c r="K4731" i="78"/>
  <c r="J4731" i="78"/>
  <c r="K4730" i="78"/>
  <c r="J4730" i="78"/>
  <c r="K4729" i="78"/>
  <c r="J4729" i="78"/>
  <c r="K4728" i="78"/>
  <c r="J4728" i="78"/>
  <c r="K4727" i="78"/>
  <c r="J4727" i="78"/>
  <c r="K4726" i="78"/>
  <c r="J4726" i="78"/>
  <c r="K4725" i="78"/>
  <c r="J4725" i="78"/>
  <c r="K4724" i="78"/>
  <c r="J4724" i="78"/>
  <c r="K4723" i="78"/>
  <c r="J4723" i="78"/>
  <c r="K4722" i="78"/>
  <c r="J4722" i="78"/>
  <c r="K4721" i="78"/>
  <c r="J4721" i="78"/>
  <c r="K4720" i="78"/>
  <c r="J4720" i="78"/>
  <c r="K4719" i="78"/>
  <c r="J4719" i="78"/>
  <c r="K4718" i="78"/>
  <c r="J4718" i="78"/>
  <c r="K4717" i="78"/>
  <c r="J4717" i="78"/>
  <c r="K4716" i="78"/>
  <c r="J4716" i="78"/>
  <c r="K4715" i="78"/>
  <c r="J4715" i="78"/>
  <c r="K4714" i="78"/>
  <c r="J4714" i="78"/>
  <c r="K4713" i="78"/>
  <c r="J4713" i="78"/>
  <c r="K4712" i="78"/>
  <c r="J4712" i="78"/>
  <c r="K4711" i="78"/>
  <c r="J4711" i="78"/>
  <c r="K4710" i="78"/>
  <c r="J4710" i="78"/>
  <c r="K4709" i="78"/>
  <c r="J4709" i="78"/>
  <c r="K4708" i="78"/>
  <c r="J4708" i="78"/>
  <c r="K4707" i="78"/>
  <c r="J4707" i="78"/>
  <c r="K4706" i="78"/>
  <c r="J4706" i="78"/>
  <c r="K4705" i="78"/>
  <c r="J4705" i="78"/>
  <c r="K4704" i="78"/>
  <c r="J4704" i="78"/>
  <c r="K4703" i="78"/>
  <c r="J4703" i="78"/>
  <c r="K4702" i="78"/>
  <c r="J4702" i="78"/>
  <c r="K4701" i="78"/>
  <c r="J4701" i="78"/>
  <c r="K4700" i="78"/>
  <c r="J4700" i="78"/>
  <c r="K4699" i="78"/>
  <c r="J4699" i="78"/>
  <c r="K4698" i="78"/>
  <c r="J4698" i="78"/>
  <c r="K4697" i="78"/>
  <c r="J4697" i="78"/>
  <c r="K4696" i="78"/>
  <c r="J4696" i="78"/>
  <c r="K4695" i="78"/>
  <c r="J4695" i="78"/>
  <c r="K4694" i="78"/>
  <c r="J4694" i="78"/>
  <c r="K4693" i="78"/>
  <c r="J4693" i="78"/>
  <c r="K4692" i="78"/>
  <c r="J4692" i="78"/>
  <c r="K4691" i="78"/>
  <c r="J4691" i="78"/>
  <c r="K4690" i="78"/>
  <c r="J4690" i="78"/>
  <c r="K4689" i="78"/>
  <c r="J4689" i="78"/>
  <c r="K4688" i="78"/>
  <c r="J4688" i="78"/>
  <c r="K4687" i="78"/>
  <c r="J4687" i="78"/>
  <c r="K4686" i="78"/>
  <c r="J4686" i="78"/>
  <c r="K4685" i="78"/>
  <c r="J4685" i="78"/>
  <c r="K4684" i="78"/>
  <c r="J4684" i="78"/>
  <c r="K4683" i="78"/>
  <c r="J4683" i="78"/>
  <c r="K4682" i="78"/>
  <c r="J4682" i="78"/>
  <c r="K4681" i="78"/>
  <c r="J4681" i="78"/>
  <c r="K4680" i="78"/>
  <c r="J4680" i="78"/>
  <c r="K4679" i="78"/>
  <c r="J4679" i="78"/>
  <c r="K4678" i="78"/>
  <c r="J4678" i="78"/>
  <c r="K4677" i="78"/>
  <c r="J4677" i="78"/>
  <c r="K4676" i="78"/>
  <c r="J4676" i="78"/>
  <c r="K4675" i="78"/>
  <c r="J4675" i="78"/>
  <c r="K4674" i="78"/>
  <c r="J4674" i="78"/>
  <c r="K4673" i="78"/>
  <c r="J4673" i="78"/>
  <c r="K4672" i="78"/>
  <c r="J4672" i="78"/>
  <c r="K4671" i="78"/>
  <c r="J4671" i="78"/>
  <c r="K4670" i="78"/>
  <c r="J4670" i="78"/>
  <c r="K4669" i="78"/>
  <c r="J4669" i="78"/>
  <c r="K4668" i="78"/>
  <c r="J4668" i="78"/>
  <c r="K4667" i="78"/>
  <c r="J4667" i="78"/>
  <c r="K4666" i="78"/>
  <c r="J4666" i="78"/>
  <c r="K4665" i="78"/>
  <c r="J4665" i="78"/>
  <c r="K4664" i="78"/>
  <c r="J4664" i="78"/>
  <c r="K4663" i="78"/>
  <c r="J4663" i="78"/>
  <c r="K4662" i="78"/>
  <c r="J4662" i="78"/>
  <c r="K4661" i="78"/>
  <c r="J4661" i="78"/>
  <c r="K4660" i="78"/>
  <c r="J4660" i="78"/>
  <c r="K4659" i="78"/>
  <c r="J4659" i="78"/>
  <c r="K4658" i="78"/>
  <c r="J4658" i="78"/>
  <c r="K4657" i="78"/>
  <c r="J4657" i="78"/>
  <c r="K4656" i="78"/>
  <c r="J4656" i="78"/>
  <c r="K4655" i="78"/>
  <c r="J4655" i="78"/>
  <c r="K4654" i="78"/>
  <c r="J4654" i="78"/>
  <c r="K4653" i="78"/>
  <c r="J4653" i="78"/>
  <c r="K4652" i="78"/>
  <c r="J4652" i="78"/>
  <c r="K4651" i="78"/>
  <c r="J4651" i="78"/>
  <c r="K4650" i="78"/>
  <c r="J4650" i="78"/>
  <c r="K4649" i="78"/>
  <c r="J4649" i="78"/>
  <c r="K4648" i="78"/>
  <c r="J4648" i="78"/>
  <c r="K4647" i="78"/>
  <c r="J4647" i="78"/>
  <c r="K4646" i="78"/>
  <c r="J4646" i="78"/>
  <c r="K4645" i="78"/>
  <c r="J4645" i="78"/>
  <c r="K4644" i="78"/>
  <c r="J4644" i="78"/>
  <c r="K4643" i="78"/>
  <c r="J4643" i="78"/>
  <c r="K4642" i="78"/>
  <c r="J4642" i="78"/>
  <c r="K4641" i="78"/>
  <c r="J4641" i="78"/>
  <c r="K4640" i="78"/>
  <c r="J4640" i="78"/>
  <c r="K4639" i="78"/>
  <c r="J4639" i="78"/>
  <c r="K4638" i="78"/>
  <c r="J4638" i="78"/>
  <c r="K4637" i="78"/>
  <c r="J4637" i="78"/>
  <c r="K4636" i="78"/>
  <c r="J4636" i="78"/>
  <c r="K4635" i="78"/>
  <c r="J4635" i="78"/>
  <c r="K4634" i="78"/>
  <c r="J4634" i="78"/>
  <c r="K4633" i="78"/>
  <c r="J4633" i="78"/>
  <c r="K4632" i="78"/>
  <c r="J4632" i="78"/>
  <c r="K4631" i="78"/>
  <c r="J4631" i="78"/>
  <c r="K4630" i="78"/>
  <c r="J4630" i="78"/>
  <c r="K4629" i="78"/>
  <c r="J4629" i="78"/>
  <c r="K4628" i="78"/>
  <c r="J4628" i="78"/>
  <c r="K4627" i="78"/>
  <c r="J4627" i="78"/>
  <c r="K4626" i="78"/>
  <c r="J4626" i="78"/>
  <c r="K4625" i="78"/>
  <c r="J4625" i="78"/>
  <c r="K4624" i="78"/>
  <c r="J4624" i="78"/>
  <c r="K4623" i="78"/>
  <c r="J4623" i="78"/>
  <c r="K4622" i="78"/>
  <c r="J4622" i="78"/>
  <c r="K4621" i="78"/>
  <c r="J4621" i="78"/>
  <c r="K4620" i="78"/>
  <c r="J4620" i="78"/>
  <c r="K4619" i="78"/>
  <c r="J4619" i="78"/>
  <c r="K4618" i="78"/>
  <c r="J4618" i="78"/>
  <c r="K4617" i="78"/>
  <c r="J4617" i="78"/>
  <c r="K4616" i="78"/>
  <c r="J4616" i="78"/>
  <c r="K4615" i="78"/>
  <c r="J4615" i="78"/>
  <c r="K4614" i="78"/>
  <c r="J4614" i="78"/>
  <c r="K4613" i="78"/>
  <c r="J4613" i="78"/>
  <c r="K4612" i="78"/>
  <c r="J4612" i="78"/>
  <c r="K4611" i="78"/>
  <c r="J4611" i="78"/>
  <c r="K4610" i="78"/>
  <c r="J4610" i="78"/>
  <c r="K4609" i="78"/>
  <c r="J4609" i="78"/>
  <c r="K4608" i="78"/>
  <c r="J4608" i="78"/>
  <c r="K4607" i="78"/>
  <c r="J4607" i="78"/>
  <c r="K4606" i="78"/>
  <c r="J4606" i="78"/>
  <c r="K4605" i="78"/>
  <c r="J4605" i="78"/>
  <c r="K4604" i="78"/>
  <c r="J4604" i="78"/>
  <c r="K4603" i="78"/>
  <c r="J4603" i="78"/>
  <c r="K4602" i="78"/>
  <c r="J4602" i="78"/>
  <c r="K4601" i="78"/>
  <c r="J4601" i="78"/>
  <c r="K4600" i="78"/>
  <c r="J4600" i="78"/>
  <c r="K4599" i="78"/>
  <c r="J4599" i="78"/>
  <c r="K4598" i="78"/>
  <c r="J4598" i="78"/>
  <c r="K4597" i="78"/>
  <c r="J4597" i="78"/>
  <c r="K4596" i="78"/>
  <c r="J4596" i="78"/>
  <c r="K4595" i="78"/>
  <c r="J4595" i="78"/>
  <c r="K4594" i="78"/>
  <c r="J4594" i="78"/>
  <c r="K4593" i="78"/>
  <c r="J4593" i="78"/>
  <c r="K4592" i="78"/>
  <c r="J4592" i="78"/>
  <c r="K4591" i="78"/>
  <c r="J4591" i="78"/>
  <c r="K4590" i="78"/>
  <c r="J4590" i="78"/>
  <c r="K4589" i="78"/>
  <c r="J4589" i="78"/>
  <c r="K4588" i="78"/>
  <c r="J4588" i="78"/>
  <c r="K4587" i="78"/>
  <c r="J4587" i="78"/>
  <c r="K4586" i="78"/>
  <c r="J4586" i="78"/>
  <c r="K4585" i="78"/>
  <c r="J4585" i="78"/>
  <c r="K4584" i="78"/>
  <c r="J4584" i="78"/>
  <c r="K4583" i="78"/>
  <c r="J4583" i="78"/>
  <c r="K4582" i="78"/>
  <c r="J4582" i="78"/>
  <c r="K4581" i="78"/>
  <c r="J4581" i="78"/>
  <c r="K4580" i="78"/>
  <c r="J4580" i="78"/>
  <c r="K4579" i="78"/>
  <c r="J4579" i="78"/>
  <c r="K4578" i="78"/>
  <c r="J4578" i="78"/>
  <c r="K4577" i="78"/>
  <c r="J4577" i="78"/>
  <c r="K4576" i="78"/>
  <c r="J4576" i="78"/>
  <c r="K4575" i="78"/>
  <c r="J4575" i="78"/>
  <c r="K4574" i="78"/>
  <c r="J4574" i="78"/>
  <c r="K4573" i="78"/>
  <c r="J4573" i="78"/>
  <c r="K4572" i="78"/>
  <c r="J4572" i="78"/>
  <c r="K4571" i="78"/>
  <c r="J4571" i="78"/>
  <c r="K4570" i="78"/>
  <c r="J4570" i="78"/>
  <c r="K4569" i="78"/>
  <c r="J4569" i="78"/>
  <c r="K4568" i="78"/>
  <c r="J4568" i="78"/>
  <c r="K4567" i="78"/>
  <c r="J4567" i="78"/>
  <c r="K4566" i="78"/>
  <c r="J4566" i="78"/>
  <c r="K4565" i="78"/>
  <c r="J4565" i="78"/>
  <c r="K4564" i="78"/>
  <c r="J4564" i="78"/>
  <c r="K4563" i="78"/>
  <c r="J4563" i="78"/>
  <c r="K4562" i="78"/>
  <c r="J4562" i="78"/>
  <c r="K4561" i="78"/>
  <c r="J4561" i="78"/>
  <c r="K4560" i="78"/>
  <c r="J4560" i="78"/>
  <c r="K4559" i="78"/>
  <c r="J4559" i="78"/>
  <c r="K4558" i="78"/>
  <c r="J4558" i="78"/>
  <c r="K4557" i="78"/>
  <c r="J4557" i="78"/>
  <c r="K4556" i="78"/>
  <c r="J4556" i="78"/>
  <c r="K4555" i="78"/>
  <c r="J4555" i="78"/>
  <c r="K4554" i="78"/>
  <c r="J4554" i="78"/>
  <c r="K4553" i="78"/>
  <c r="J4553" i="78"/>
  <c r="K4552" i="78"/>
  <c r="J4552" i="78"/>
  <c r="K4551" i="78"/>
  <c r="J4551" i="78"/>
  <c r="K4550" i="78"/>
  <c r="J4550" i="78"/>
  <c r="K4549" i="78"/>
  <c r="J4549" i="78"/>
  <c r="K4548" i="78"/>
  <c r="J4548" i="78"/>
  <c r="K4547" i="78"/>
  <c r="J4547" i="78"/>
  <c r="K4546" i="78"/>
  <c r="J4546" i="78"/>
  <c r="K4545" i="78"/>
  <c r="J4545" i="78"/>
  <c r="K4544" i="78"/>
  <c r="J4544" i="78"/>
  <c r="K4543" i="78"/>
  <c r="J4543" i="78"/>
  <c r="K4542" i="78"/>
  <c r="J4542" i="78"/>
  <c r="K4541" i="78"/>
  <c r="J4541" i="78"/>
  <c r="K4540" i="78"/>
  <c r="J4540" i="78"/>
  <c r="K4539" i="78"/>
  <c r="J4539" i="78"/>
  <c r="K4538" i="78"/>
  <c r="J4538" i="78"/>
  <c r="K4537" i="78"/>
  <c r="J4537" i="78"/>
  <c r="K4536" i="78"/>
  <c r="J4536" i="78"/>
  <c r="K4535" i="78"/>
  <c r="J4535" i="78"/>
  <c r="K4534" i="78"/>
  <c r="J4534" i="78"/>
  <c r="K4533" i="78"/>
  <c r="J4533" i="78"/>
  <c r="K4532" i="78"/>
  <c r="J4532" i="78"/>
  <c r="K4531" i="78"/>
  <c r="J4531" i="78"/>
  <c r="K4530" i="78"/>
  <c r="J4530" i="78"/>
  <c r="K4529" i="78"/>
  <c r="J4529" i="78"/>
  <c r="K4528" i="78"/>
  <c r="J4528" i="78"/>
  <c r="K4527" i="78"/>
  <c r="J4527" i="78"/>
  <c r="K4526" i="78"/>
  <c r="J4526" i="78"/>
  <c r="K4525" i="78"/>
  <c r="J4525" i="78"/>
  <c r="K4524" i="78"/>
  <c r="J4524" i="78"/>
  <c r="K4523" i="78"/>
  <c r="J4523" i="78"/>
  <c r="K4522" i="78"/>
  <c r="J4522" i="78"/>
  <c r="K4521" i="78"/>
  <c r="J4521" i="78"/>
  <c r="K4520" i="78"/>
  <c r="J4520" i="78"/>
  <c r="K4519" i="78"/>
  <c r="J4519" i="78"/>
  <c r="K4518" i="78"/>
  <c r="J4518" i="78"/>
  <c r="K4517" i="78"/>
  <c r="J4517" i="78"/>
  <c r="K4516" i="78"/>
  <c r="J4516" i="78"/>
  <c r="K4515" i="78"/>
  <c r="J4515" i="78"/>
  <c r="K4514" i="78"/>
  <c r="J4514" i="78"/>
  <c r="K4513" i="78"/>
  <c r="J4513" i="78"/>
  <c r="K4512" i="78"/>
  <c r="J4512" i="78"/>
  <c r="K4511" i="78"/>
  <c r="J4511" i="78"/>
  <c r="K4510" i="78"/>
  <c r="J4510" i="78"/>
  <c r="K4509" i="78"/>
  <c r="J4509" i="78"/>
  <c r="K4508" i="78"/>
  <c r="J4508" i="78"/>
  <c r="K4507" i="78"/>
  <c r="J4507" i="78"/>
  <c r="K4506" i="78"/>
  <c r="J4506" i="78"/>
  <c r="K4505" i="78"/>
  <c r="J4505" i="78"/>
  <c r="K4504" i="78"/>
  <c r="J4504" i="78"/>
  <c r="K4503" i="78"/>
  <c r="J4503" i="78"/>
  <c r="K4502" i="78"/>
  <c r="J4502" i="78"/>
  <c r="K4501" i="78"/>
  <c r="J4501" i="78"/>
  <c r="K4500" i="78"/>
  <c r="J4500" i="78"/>
  <c r="K4499" i="78"/>
  <c r="J4499" i="78"/>
  <c r="K4498" i="78"/>
  <c r="J4498" i="78"/>
  <c r="K4497" i="78"/>
  <c r="J4497" i="78"/>
  <c r="K4496" i="78"/>
  <c r="J4496" i="78"/>
  <c r="K4495" i="78"/>
  <c r="J4495" i="78"/>
  <c r="K4494" i="78"/>
  <c r="J4494" i="78"/>
  <c r="K4493" i="78"/>
  <c r="J4493" i="78"/>
  <c r="K4492" i="78"/>
  <c r="J4492" i="78"/>
  <c r="K4491" i="78"/>
  <c r="J4491" i="78"/>
  <c r="K4490" i="78"/>
  <c r="J4490" i="78"/>
  <c r="K4489" i="78"/>
  <c r="J4489" i="78"/>
  <c r="K4488" i="78"/>
  <c r="J4488" i="78"/>
  <c r="K4487" i="78"/>
  <c r="J4487" i="78"/>
  <c r="K4486" i="78"/>
  <c r="J4486" i="78"/>
  <c r="K4485" i="78"/>
  <c r="J4485" i="78"/>
  <c r="K4484" i="78"/>
  <c r="J4484" i="78"/>
  <c r="K4483" i="78"/>
  <c r="J4483" i="78"/>
  <c r="K4482" i="78"/>
  <c r="J4482" i="78"/>
  <c r="K4481" i="78"/>
  <c r="J4481" i="78"/>
  <c r="K4480" i="78"/>
  <c r="J4480" i="78"/>
  <c r="K4479" i="78"/>
  <c r="J4479" i="78"/>
  <c r="K4478" i="78"/>
  <c r="J4478" i="78"/>
  <c r="K4477" i="78"/>
  <c r="J4477" i="78"/>
  <c r="K4476" i="78"/>
  <c r="J4476" i="78"/>
  <c r="K4475" i="78"/>
  <c r="J4475" i="78"/>
  <c r="K4474" i="78"/>
  <c r="J4474" i="78"/>
  <c r="K4473" i="78"/>
  <c r="J4473" i="78"/>
  <c r="K4472" i="78"/>
  <c r="J4472" i="78"/>
  <c r="K4471" i="78"/>
  <c r="J4471" i="78"/>
  <c r="K4470" i="78"/>
  <c r="J4470" i="78"/>
  <c r="K4469" i="78"/>
  <c r="J4469" i="78"/>
  <c r="K4468" i="78"/>
  <c r="J4468" i="78"/>
  <c r="K4467" i="78"/>
  <c r="J4467" i="78"/>
  <c r="K4466" i="78"/>
  <c r="J4466" i="78"/>
  <c r="K4465" i="78"/>
  <c r="J4465" i="78"/>
  <c r="K4464" i="78"/>
  <c r="J4464" i="78"/>
  <c r="K4463" i="78"/>
  <c r="J4463" i="78"/>
  <c r="K4462" i="78"/>
  <c r="J4462" i="78"/>
  <c r="K4461" i="78"/>
  <c r="J4461" i="78"/>
  <c r="K4460" i="78"/>
  <c r="J4460" i="78"/>
  <c r="K4459" i="78"/>
  <c r="J4459" i="78"/>
  <c r="K4458" i="78"/>
  <c r="J4458" i="78"/>
  <c r="K4457" i="78"/>
  <c r="J4457" i="78"/>
  <c r="K4456" i="78"/>
  <c r="J4456" i="78"/>
  <c r="K4455" i="78"/>
  <c r="J4455" i="78"/>
  <c r="K4454" i="78"/>
  <c r="J4454" i="78"/>
  <c r="K4453" i="78"/>
  <c r="J4453" i="78"/>
  <c r="K4452" i="78"/>
  <c r="J4452" i="78"/>
  <c r="K4451" i="78"/>
  <c r="J4451" i="78"/>
  <c r="K4450" i="78"/>
  <c r="J4450" i="78"/>
  <c r="K4449" i="78"/>
  <c r="J4449" i="78"/>
  <c r="K4448" i="78"/>
  <c r="J4448" i="78"/>
  <c r="K4447" i="78"/>
  <c r="J4447" i="78"/>
  <c r="K4446" i="78"/>
  <c r="J4446" i="78"/>
  <c r="K4445" i="78"/>
  <c r="J4445" i="78"/>
  <c r="K4444" i="78"/>
  <c r="J4444" i="78"/>
  <c r="K4443" i="78"/>
  <c r="J4443" i="78"/>
  <c r="K4442" i="78"/>
  <c r="J4442" i="78"/>
  <c r="K4441" i="78"/>
  <c r="J4441" i="78"/>
  <c r="K4440" i="78"/>
  <c r="J4440" i="78"/>
  <c r="K4439" i="78"/>
  <c r="J4439" i="78"/>
  <c r="K4438" i="78"/>
  <c r="J4438" i="78"/>
  <c r="K4437" i="78"/>
  <c r="J4437" i="78"/>
  <c r="K4436" i="78"/>
  <c r="J4436" i="78"/>
  <c r="K4435" i="78"/>
  <c r="J4435" i="78"/>
  <c r="K4434" i="78"/>
  <c r="J4434" i="78"/>
  <c r="K4433" i="78"/>
  <c r="J4433" i="78"/>
  <c r="K4432" i="78"/>
  <c r="J4432" i="78"/>
  <c r="K4431" i="78"/>
  <c r="J4431" i="78"/>
  <c r="K4430" i="78"/>
  <c r="J4430" i="78"/>
  <c r="K4429" i="78"/>
  <c r="J4429" i="78"/>
  <c r="K4428" i="78"/>
  <c r="J4428" i="78"/>
  <c r="K4427" i="78"/>
  <c r="J4427" i="78"/>
  <c r="K4426" i="78"/>
  <c r="J4426" i="78"/>
  <c r="K4425" i="78"/>
  <c r="J4425" i="78"/>
  <c r="K4424" i="78"/>
  <c r="J4424" i="78"/>
  <c r="K4423" i="78"/>
  <c r="J4423" i="78"/>
  <c r="K4422" i="78"/>
  <c r="J4422" i="78"/>
  <c r="K4421" i="78"/>
  <c r="J4421" i="78"/>
  <c r="K4420" i="78"/>
  <c r="J4420" i="78"/>
  <c r="K4419" i="78"/>
  <c r="J4419" i="78"/>
  <c r="K4418" i="78"/>
  <c r="J4418" i="78"/>
  <c r="K4417" i="78"/>
  <c r="J4417" i="78"/>
  <c r="K4416" i="78"/>
  <c r="J4416" i="78"/>
  <c r="K4415" i="78"/>
  <c r="J4415" i="78"/>
  <c r="K4414" i="78"/>
  <c r="J4414" i="78"/>
  <c r="K4413" i="78"/>
  <c r="J4413" i="78"/>
  <c r="K4412" i="78"/>
  <c r="J4412" i="78"/>
  <c r="K4411" i="78"/>
  <c r="J4411" i="78"/>
  <c r="K4410" i="78"/>
  <c r="J4410" i="78"/>
  <c r="K4409" i="78"/>
  <c r="J4409" i="78"/>
  <c r="K4408" i="78"/>
  <c r="J4408" i="78"/>
  <c r="K4407" i="78"/>
  <c r="J4407" i="78"/>
  <c r="K4406" i="78"/>
  <c r="J4406" i="78"/>
  <c r="K4405" i="78"/>
  <c r="J4405" i="78"/>
  <c r="K4404" i="78"/>
  <c r="J4404" i="78"/>
  <c r="K4403" i="78"/>
  <c r="J4403" i="78"/>
  <c r="K4402" i="78"/>
  <c r="J4402" i="78"/>
  <c r="K4401" i="78"/>
  <c r="J4401" i="78"/>
  <c r="K4400" i="78"/>
  <c r="J4400" i="78"/>
  <c r="K4399" i="78"/>
  <c r="J4399" i="78"/>
  <c r="K4398" i="78"/>
  <c r="J4398" i="78"/>
  <c r="K4397" i="78"/>
  <c r="J4397" i="78"/>
  <c r="K4396" i="78"/>
  <c r="J4396" i="78"/>
  <c r="K4395" i="78"/>
  <c r="J4395" i="78"/>
  <c r="K4394" i="78"/>
  <c r="J4394" i="78"/>
  <c r="K4393" i="78"/>
  <c r="J4393" i="78"/>
  <c r="K4392" i="78"/>
  <c r="J4392" i="78"/>
  <c r="K4391" i="78"/>
  <c r="J4391" i="78"/>
  <c r="K4390" i="78"/>
  <c r="J4390" i="78"/>
  <c r="K4389" i="78"/>
  <c r="J4389" i="78"/>
  <c r="K4388" i="78"/>
  <c r="J4388" i="78"/>
  <c r="K4387" i="78"/>
  <c r="J4387" i="78"/>
  <c r="K4386" i="78"/>
  <c r="J4386" i="78"/>
  <c r="K4385" i="78"/>
  <c r="J4385" i="78"/>
  <c r="K4384" i="78"/>
  <c r="J4384" i="78"/>
  <c r="K4383" i="78"/>
  <c r="J4383" i="78"/>
  <c r="K4382" i="78"/>
  <c r="J4382" i="78"/>
  <c r="K4381" i="78"/>
  <c r="J4381" i="78"/>
  <c r="K4380" i="78"/>
  <c r="J4380" i="78"/>
  <c r="K4379" i="78"/>
  <c r="J4379" i="78"/>
  <c r="K4378" i="78"/>
  <c r="J4378" i="78"/>
  <c r="K4377" i="78"/>
  <c r="J4377" i="78"/>
  <c r="K4376" i="78"/>
  <c r="J4376" i="78"/>
  <c r="K4375" i="78"/>
  <c r="J4375" i="78"/>
  <c r="K4374" i="78"/>
  <c r="J4374" i="78"/>
  <c r="K4373" i="78"/>
  <c r="J4373" i="78"/>
  <c r="K4372" i="78"/>
  <c r="J4372" i="78"/>
  <c r="K4371" i="78"/>
  <c r="J4371" i="78"/>
  <c r="K4370" i="78"/>
  <c r="J4370" i="78"/>
  <c r="K4369" i="78"/>
  <c r="J4369" i="78"/>
  <c r="K4368" i="78"/>
  <c r="J4368" i="78"/>
  <c r="K4367" i="78"/>
  <c r="J4367" i="78"/>
  <c r="K4366" i="78"/>
  <c r="J4366" i="78"/>
  <c r="K4365" i="78"/>
  <c r="J4365" i="78"/>
  <c r="K4364" i="78"/>
  <c r="J4364" i="78"/>
  <c r="K4363" i="78"/>
  <c r="J4363" i="78"/>
  <c r="K4362" i="78"/>
  <c r="J4362" i="78"/>
  <c r="K4361" i="78"/>
  <c r="J4361" i="78"/>
  <c r="K4360" i="78"/>
  <c r="J4360" i="78"/>
  <c r="K4359" i="78"/>
  <c r="J4359" i="78"/>
  <c r="K4358" i="78"/>
  <c r="J4358" i="78"/>
  <c r="K4357" i="78"/>
  <c r="J4357" i="78"/>
  <c r="K4356" i="78"/>
  <c r="J4356" i="78"/>
  <c r="K4355" i="78"/>
  <c r="J4355" i="78"/>
  <c r="K4354" i="78"/>
  <c r="J4354" i="78"/>
  <c r="K4353" i="78"/>
  <c r="J4353" i="78"/>
  <c r="K4352" i="78"/>
  <c r="J4352" i="78"/>
  <c r="K4351" i="78"/>
  <c r="J4351" i="78"/>
  <c r="K4350" i="78"/>
  <c r="J4350" i="78"/>
  <c r="K4349" i="78"/>
  <c r="J4349" i="78"/>
  <c r="K4348" i="78"/>
  <c r="J4348" i="78"/>
  <c r="K4347" i="78"/>
  <c r="J4347" i="78"/>
  <c r="K4346" i="78"/>
  <c r="J4346" i="78"/>
  <c r="K4345" i="78"/>
  <c r="J4345" i="78"/>
  <c r="K4344" i="78"/>
  <c r="J4344" i="78"/>
  <c r="K4343" i="78"/>
  <c r="J4343" i="78"/>
  <c r="K4342" i="78"/>
  <c r="J4342" i="78"/>
  <c r="K4341" i="78"/>
  <c r="J4341" i="78"/>
  <c r="K4340" i="78"/>
  <c r="J4340" i="78"/>
  <c r="K4339" i="78"/>
  <c r="J4339" i="78"/>
  <c r="K4338" i="78"/>
  <c r="J4338" i="78"/>
  <c r="K4337" i="78"/>
  <c r="J4337" i="78"/>
  <c r="K4336" i="78"/>
  <c r="J4336" i="78"/>
  <c r="K4335" i="78"/>
  <c r="J4335" i="78"/>
  <c r="K4334" i="78"/>
  <c r="J4334" i="78"/>
  <c r="K4333" i="78"/>
  <c r="J4333" i="78"/>
  <c r="K4332" i="78"/>
  <c r="J4332" i="78"/>
  <c r="K4331" i="78"/>
  <c r="J4331" i="78"/>
  <c r="K4330" i="78"/>
  <c r="J4330" i="78"/>
  <c r="K4329" i="78"/>
  <c r="J4329" i="78"/>
  <c r="K4328" i="78"/>
  <c r="J4328" i="78"/>
  <c r="K4327" i="78"/>
  <c r="J4327" i="78"/>
  <c r="K4326" i="78"/>
  <c r="J4326" i="78"/>
  <c r="K4325" i="78"/>
  <c r="J4325" i="78"/>
  <c r="K4324" i="78"/>
  <c r="J4324" i="78"/>
  <c r="K4323" i="78"/>
  <c r="J4323" i="78"/>
  <c r="K4322" i="78"/>
  <c r="J4322" i="78"/>
  <c r="K4321" i="78"/>
  <c r="J4321" i="78"/>
  <c r="K4320" i="78"/>
  <c r="J4320" i="78"/>
  <c r="K4319" i="78"/>
  <c r="J4319" i="78"/>
  <c r="K4318" i="78"/>
  <c r="J4318" i="78"/>
  <c r="K4317" i="78"/>
  <c r="J4317" i="78"/>
  <c r="K4316" i="78"/>
  <c r="J4316" i="78"/>
  <c r="K4315" i="78"/>
  <c r="J4315" i="78"/>
  <c r="K4314" i="78"/>
  <c r="J4314" i="78"/>
  <c r="K4313" i="78"/>
  <c r="J4313" i="78"/>
  <c r="K4312" i="78"/>
  <c r="J4312" i="78"/>
  <c r="K4311" i="78"/>
  <c r="J4311" i="78"/>
  <c r="K4310" i="78"/>
  <c r="J4310" i="78"/>
  <c r="K4309" i="78"/>
  <c r="J4309" i="78"/>
  <c r="K4308" i="78"/>
  <c r="J4308" i="78"/>
  <c r="K4307" i="78"/>
  <c r="J4307" i="78"/>
  <c r="K4306" i="78"/>
  <c r="J4306" i="78"/>
  <c r="K4305" i="78"/>
  <c r="J4305" i="78"/>
  <c r="K4304" i="78"/>
  <c r="J4304" i="78"/>
  <c r="K4303" i="78"/>
  <c r="J4303" i="78"/>
  <c r="K4302" i="78"/>
  <c r="J4302" i="78"/>
  <c r="K4301" i="78"/>
  <c r="J4301" i="78"/>
  <c r="K4300" i="78"/>
  <c r="J4300" i="78"/>
  <c r="K4299" i="78"/>
  <c r="J4299" i="78"/>
  <c r="K4298" i="78"/>
  <c r="J4298" i="78"/>
  <c r="K4297" i="78"/>
  <c r="J4297" i="78"/>
  <c r="K4296" i="78"/>
  <c r="J4296" i="78"/>
  <c r="K4295" i="78"/>
  <c r="J4295" i="78"/>
  <c r="K4294" i="78"/>
  <c r="J4294" i="78"/>
  <c r="K4293" i="78"/>
  <c r="J4293" i="78"/>
  <c r="K4292" i="78"/>
  <c r="J4292" i="78"/>
  <c r="K4291" i="78"/>
  <c r="J4291" i="78"/>
  <c r="K4290" i="78"/>
  <c r="J4290" i="78"/>
  <c r="K4289" i="78"/>
  <c r="J4289" i="78"/>
  <c r="K4288" i="78"/>
  <c r="J4288" i="78"/>
  <c r="K4287" i="78"/>
  <c r="J4287" i="78"/>
  <c r="K4286" i="78"/>
  <c r="J4286" i="78"/>
  <c r="K4285" i="78"/>
  <c r="J4285" i="78"/>
  <c r="K4284" i="78"/>
  <c r="J4284" i="78"/>
  <c r="K4283" i="78"/>
  <c r="J4283" i="78"/>
  <c r="K4282" i="78"/>
  <c r="J4282" i="78"/>
  <c r="K4281" i="78"/>
  <c r="J4281" i="78"/>
  <c r="K4280" i="78"/>
  <c r="J4280" i="78"/>
  <c r="K4279" i="78"/>
  <c r="J4279" i="78"/>
  <c r="K4278" i="78"/>
  <c r="J4278" i="78"/>
  <c r="K4277" i="78"/>
  <c r="J4277" i="78"/>
  <c r="K4276" i="78"/>
  <c r="J4276" i="78"/>
  <c r="K4275" i="78"/>
  <c r="J4275" i="78"/>
  <c r="K4274" i="78"/>
  <c r="J4274" i="78"/>
  <c r="K4273" i="78"/>
  <c r="J4273" i="78"/>
  <c r="K4272" i="78"/>
  <c r="J4272" i="78"/>
  <c r="K4271" i="78"/>
  <c r="J4271" i="78"/>
  <c r="K4270" i="78"/>
  <c r="J4270" i="78"/>
  <c r="K4269" i="78"/>
  <c r="J4269" i="78"/>
  <c r="K4268" i="78"/>
  <c r="J4268" i="78"/>
  <c r="K4267" i="78"/>
  <c r="J4267" i="78"/>
  <c r="K4266" i="78"/>
  <c r="J4266" i="78"/>
  <c r="K4265" i="78"/>
  <c r="J4265" i="78"/>
  <c r="K4264" i="78"/>
  <c r="J4264" i="78"/>
  <c r="K4263" i="78"/>
  <c r="J4263" i="78"/>
  <c r="K4262" i="78"/>
  <c r="J4262" i="78"/>
  <c r="K4261" i="78"/>
  <c r="J4261" i="78"/>
  <c r="K4260" i="78"/>
  <c r="J4260" i="78"/>
  <c r="K4259" i="78"/>
  <c r="J4259" i="78"/>
  <c r="K4258" i="78"/>
  <c r="J4258" i="78"/>
  <c r="K4257" i="78"/>
  <c r="J4257" i="78"/>
  <c r="K4256" i="78"/>
  <c r="J4256" i="78"/>
  <c r="K4255" i="78"/>
  <c r="J4255" i="78"/>
  <c r="K4254" i="78"/>
  <c r="J4254" i="78"/>
  <c r="K4253" i="78"/>
  <c r="J4253" i="78"/>
  <c r="K4252" i="78"/>
  <c r="J4252" i="78"/>
  <c r="K4251" i="78"/>
  <c r="J4251" i="78"/>
  <c r="K4250" i="78"/>
  <c r="J4250" i="78"/>
  <c r="K4249" i="78"/>
  <c r="J4249" i="78"/>
  <c r="K4248" i="78"/>
  <c r="J4248" i="78"/>
  <c r="K4247" i="78"/>
  <c r="J4247" i="78"/>
  <c r="K4246" i="78"/>
  <c r="J4246" i="78"/>
  <c r="K4245" i="78"/>
  <c r="J4245" i="78"/>
  <c r="K4244" i="78"/>
  <c r="J4244" i="78"/>
  <c r="K4243" i="78"/>
  <c r="J4243" i="78"/>
  <c r="K4242" i="78"/>
  <c r="J4242" i="78"/>
  <c r="K4241" i="78"/>
  <c r="J4241" i="78"/>
  <c r="K4240" i="78"/>
  <c r="J4240" i="78"/>
  <c r="K4239" i="78"/>
  <c r="J4239" i="78"/>
  <c r="K4238" i="78"/>
  <c r="J4238" i="78"/>
  <c r="K4237" i="78"/>
  <c r="J4237" i="78"/>
  <c r="K4236" i="78"/>
  <c r="J4236" i="78"/>
  <c r="K4235" i="78"/>
  <c r="J4235" i="78"/>
  <c r="K4234" i="78"/>
  <c r="J4234" i="78"/>
  <c r="K4233" i="78"/>
  <c r="J4233" i="78"/>
  <c r="K4232" i="78"/>
  <c r="J4232" i="78"/>
  <c r="K4231" i="78"/>
  <c r="J4231" i="78"/>
  <c r="K4230" i="78"/>
  <c r="J4230" i="78"/>
  <c r="K4229" i="78"/>
  <c r="J4229" i="78"/>
  <c r="K4228" i="78"/>
  <c r="J4228" i="78"/>
  <c r="K4227" i="78"/>
  <c r="J4227" i="78"/>
  <c r="K4226" i="78"/>
  <c r="J4226" i="78"/>
  <c r="K4225" i="78"/>
  <c r="J4225" i="78"/>
  <c r="K4224" i="78"/>
  <c r="J4224" i="78"/>
  <c r="K4223" i="78"/>
  <c r="J4223" i="78"/>
  <c r="K4222" i="78"/>
  <c r="J4222" i="78"/>
  <c r="K4221" i="78"/>
  <c r="J4221" i="78"/>
  <c r="K4220" i="78"/>
  <c r="J4220" i="78"/>
  <c r="K4219" i="78"/>
  <c r="J4219" i="78"/>
  <c r="K4218" i="78"/>
  <c r="J4218" i="78"/>
  <c r="K4217" i="78"/>
  <c r="J4217" i="78"/>
  <c r="K4216" i="78"/>
  <c r="J4216" i="78"/>
  <c r="K4215" i="78"/>
  <c r="J4215" i="78"/>
  <c r="K4214" i="78"/>
  <c r="J4214" i="78"/>
  <c r="K4213" i="78"/>
  <c r="J4213" i="78"/>
  <c r="K4212" i="78"/>
  <c r="J4212" i="78"/>
  <c r="K4211" i="78"/>
  <c r="J4211" i="78"/>
  <c r="K4210" i="78"/>
  <c r="J4210" i="78"/>
  <c r="K4209" i="78"/>
  <c r="J4209" i="78"/>
  <c r="K4208" i="78"/>
  <c r="J4208" i="78"/>
  <c r="K4207" i="78"/>
  <c r="J4207" i="78"/>
  <c r="K4206" i="78"/>
  <c r="J4206" i="78"/>
  <c r="K4205" i="78"/>
  <c r="J4205" i="78"/>
  <c r="K4204" i="78"/>
  <c r="J4204" i="78"/>
  <c r="K4203" i="78"/>
  <c r="J4203" i="78"/>
  <c r="K4202" i="78"/>
  <c r="J4202" i="78"/>
  <c r="K4201" i="78"/>
  <c r="J4201" i="78"/>
  <c r="K4200" i="78"/>
  <c r="J4200" i="78"/>
  <c r="K4199" i="78"/>
  <c r="J4199" i="78"/>
  <c r="K4198" i="78"/>
  <c r="J4198" i="78"/>
  <c r="K4197" i="78"/>
  <c r="J4197" i="78"/>
  <c r="K4196" i="78"/>
  <c r="J4196" i="78"/>
  <c r="K4195" i="78"/>
  <c r="J4195" i="78"/>
  <c r="K4194" i="78"/>
  <c r="J4194" i="78"/>
  <c r="K4193" i="78"/>
  <c r="J4193" i="78"/>
  <c r="K4192" i="78"/>
  <c r="J4192" i="78"/>
  <c r="K4191" i="78"/>
  <c r="J4191" i="78"/>
  <c r="K4190" i="78"/>
  <c r="J4190" i="78"/>
  <c r="K4189" i="78"/>
  <c r="J4189" i="78"/>
  <c r="K4188" i="78"/>
  <c r="J4188" i="78"/>
  <c r="K4187" i="78"/>
  <c r="J4187" i="78"/>
  <c r="K4186" i="78"/>
  <c r="J4186" i="78"/>
  <c r="K4185" i="78"/>
  <c r="J4185" i="78"/>
  <c r="K4184" i="78"/>
  <c r="J4184" i="78"/>
  <c r="K4183" i="78"/>
  <c r="J4183" i="78"/>
  <c r="K4182" i="78"/>
  <c r="J4182" i="78"/>
  <c r="K4181" i="78"/>
  <c r="J4181" i="78"/>
  <c r="K4180" i="78"/>
  <c r="J4180" i="78"/>
  <c r="K4179" i="78"/>
  <c r="J4179" i="78"/>
  <c r="K4178" i="78"/>
  <c r="J4178" i="78"/>
  <c r="K4177" i="78"/>
  <c r="J4177" i="78"/>
  <c r="K4176" i="78"/>
  <c r="J4176" i="78"/>
  <c r="K4175" i="78"/>
  <c r="J4175" i="78"/>
  <c r="K4174" i="78"/>
  <c r="J4174" i="78"/>
  <c r="K4173" i="78"/>
  <c r="J4173" i="78"/>
  <c r="K4172" i="78"/>
  <c r="J4172" i="78"/>
  <c r="K4171" i="78"/>
  <c r="J4171" i="78"/>
  <c r="K4170" i="78"/>
  <c r="J4170" i="78"/>
  <c r="K4169" i="78"/>
  <c r="J4169" i="78"/>
  <c r="K4168" i="78"/>
  <c r="J4168" i="78"/>
  <c r="K4167" i="78"/>
  <c r="J4167" i="78"/>
  <c r="K4166" i="78"/>
  <c r="J4166" i="78"/>
  <c r="K4165" i="78"/>
  <c r="J4165" i="78"/>
  <c r="K4164" i="78"/>
  <c r="J4164" i="78"/>
  <c r="K4163" i="78"/>
  <c r="J4163" i="78"/>
  <c r="K4162" i="78"/>
  <c r="J4162" i="78"/>
  <c r="K4161" i="78"/>
  <c r="J4161" i="78"/>
  <c r="K4160" i="78"/>
  <c r="J4160" i="78"/>
  <c r="K4159" i="78"/>
  <c r="J4159" i="78"/>
  <c r="K4158" i="78"/>
  <c r="J4158" i="78"/>
  <c r="K4157" i="78"/>
  <c r="J4157" i="78"/>
  <c r="K4156" i="78"/>
  <c r="J4156" i="78"/>
  <c r="K4155" i="78"/>
  <c r="J4155" i="78"/>
  <c r="K4154" i="78"/>
  <c r="J4154" i="78"/>
  <c r="K4153" i="78"/>
  <c r="J4153" i="78"/>
  <c r="K4152" i="78"/>
  <c r="J4152" i="78"/>
  <c r="K4151" i="78"/>
  <c r="J4151" i="78"/>
  <c r="K4150" i="78"/>
  <c r="J4150" i="78"/>
  <c r="K4149" i="78"/>
  <c r="J4149" i="78"/>
  <c r="K4148" i="78"/>
  <c r="J4148" i="78"/>
  <c r="K4147" i="78"/>
  <c r="J4147" i="78"/>
  <c r="K4146" i="78"/>
  <c r="J4146" i="78"/>
  <c r="K4145" i="78"/>
  <c r="J4145" i="78"/>
  <c r="K4144" i="78"/>
  <c r="J4144" i="78"/>
  <c r="K4143" i="78"/>
  <c r="J4143" i="78"/>
  <c r="K4142" i="78"/>
  <c r="J4142" i="78"/>
  <c r="K4141" i="78"/>
  <c r="J4141" i="78"/>
  <c r="K4140" i="78"/>
  <c r="J4140" i="78"/>
  <c r="K4139" i="78"/>
  <c r="J4139" i="78"/>
  <c r="K4138" i="78"/>
  <c r="J4138" i="78"/>
  <c r="K4137" i="78"/>
  <c r="J4137" i="78"/>
  <c r="K4136" i="78"/>
  <c r="J4136" i="78"/>
  <c r="K4135" i="78"/>
  <c r="J4135" i="78"/>
  <c r="K4134" i="78"/>
  <c r="J4134" i="78"/>
  <c r="K4133" i="78"/>
  <c r="J4133" i="78"/>
  <c r="K4132" i="78"/>
  <c r="J4132" i="78"/>
  <c r="K4131" i="78"/>
  <c r="J4131" i="78"/>
  <c r="K4130" i="78"/>
  <c r="J4130" i="78"/>
  <c r="K4129" i="78"/>
  <c r="J4129" i="78"/>
  <c r="K4128" i="78"/>
  <c r="J4128" i="78"/>
  <c r="K4127" i="78"/>
  <c r="J4127" i="78"/>
  <c r="K4126" i="78"/>
  <c r="J4126" i="78"/>
  <c r="K4125" i="78"/>
  <c r="J4125" i="78"/>
  <c r="K4124" i="78"/>
  <c r="J4124" i="78"/>
  <c r="K4123" i="78"/>
  <c r="J4123" i="78"/>
  <c r="K4122" i="78"/>
  <c r="J4122" i="78"/>
  <c r="K4121" i="78"/>
  <c r="J4121" i="78"/>
  <c r="K4120" i="78"/>
  <c r="J4120" i="78"/>
  <c r="K4119" i="78"/>
  <c r="J4119" i="78"/>
  <c r="K4118" i="78"/>
  <c r="J4118" i="78"/>
  <c r="K4117" i="78"/>
  <c r="J4117" i="78"/>
  <c r="K4116" i="78"/>
  <c r="J4116" i="78"/>
  <c r="K4115" i="78"/>
  <c r="J4115" i="78"/>
  <c r="K4114" i="78"/>
  <c r="J4114" i="78"/>
  <c r="K4113" i="78"/>
  <c r="J4113" i="78"/>
  <c r="K4112" i="78"/>
  <c r="J4112" i="78"/>
  <c r="K4111" i="78"/>
  <c r="J4111" i="78"/>
  <c r="K4110" i="78"/>
  <c r="J4110" i="78"/>
  <c r="K4109" i="78"/>
  <c r="J4109" i="78"/>
  <c r="K4108" i="78"/>
  <c r="J4108" i="78"/>
  <c r="K4107" i="78"/>
  <c r="J4107" i="78"/>
  <c r="K4106" i="78"/>
  <c r="J4106" i="78"/>
  <c r="K4105" i="78"/>
  <c r="J4105" i="78"/>
  <c r="K4104" i="78"/>
  <c r="J4104" i="78"/>
  <c r="K4103" i="78"/>
  <c r="J4103" i="78"/>
  <c r="K4102" i="78"/>
  <c r="J4102" i="78"/>
  <c r="K4101" i="78"/>
  <c r="J4101" i="78"/>
  <c r="K4100" i="78"/>
  <c r="J4100" i="78"/>
  <c r="K4099" i="78"/>
  <c r="J4099" i="78"/>
  <c r="K4098" i="78"/>
  <c r="J4098" i="78"/>
  <c r="K4097" i="78"/>
  <c r="J4097" i="78"/>
  <c r="K4096" i="78"/>
  <c r="J4096" i="78"/>
  <c r="K4095" i="78"/>
  <c r="J4095" i="78"/>
  <c r="K4094" i="78"/>
  <c r="J4094" i="78"/>
  <c r="K4093" i="78"/>
  <c r="J4093" i="78"/>
  <c r="K4092" i="78"/>
  <c r="J4092" i="78"/>
  <c r="K4091" i="78"/>
  <c r="J4091" i="78"/>
  <c r="K4090" i="78"/>
  <c r="J4090" i="78"/>
  <c r="K4089" i="78"/>
  <c r="J4089" i="78"/>
  <c r="K4088" i="78"/>
  <c r="J4088" i="78"/>
  <c r="K4087" i="78"/>
  <c r="J4087" i="78"/>
  <c r="K4086" i="78"/>
  <c r="J4086" i="78"/>
  <c r="K4085" i="78"/>
  <c r="J4085" i="78"/>
  <c r="K4084" i="78"/>
  <c r="J4084" i="78"/>
  <c r="K4083" i="78"/>
  <c r="J4083" i="78"/>
  <c r="K4082" i="78"/>
  <c r="J4082" i="78"/>
  <c r="K4081" i="78"/>
  <c r="J4081" i="78"/>
  <c r="K4080" i="78"/>
  <c r="J4080" i="78"/>
  <c r="K4079" i="78"/>
  <c r="J4079" i="78"/>
  <c r="K4078" i="78"/>
  <c r="J4078" i="78"/>
  <c r="K4077" i="78"/>
  <c r="J4077" i="78"/>
  <c r="K4076" i="78"/>
  <c r="J4076" i="78"/>
  <c r="K4075" i="78"/>
  <c r="J4075" i="78"/>
  <c r="K4074" i="78"/>
  <c r="J4074" i="78"/>
  <c r="K4073" i="78"/>
  <c r="J4073" i="78"/>
  <c r="K4072" i="78"/>
  <c r="J4072" i="78"/>
  <c r="K4071" i="78"/>
  <c r="J4071" i="78"/>
  <c r="K4070" i="78"/>
  <c r="J4070" i="78"/>
  <c r="K4069" i="78"/>
  <c r="J4069" i="78"/>
  <c r="K4068" i="78"/>
  <c r="J4068" i="78"/>
  <c r="K4067" i="78"/>
  <c r="J4067" i="78"/>
  <c r="K4066" i="78"/>
  <c r="J4066" i="78"/>
  <c r="K4065" i="78"/>
  <c r="J4065" i="78"/>
  <c r="K4064" i="78"/>
  <c r="J4064" i="78"/>
  <c r="K4063" i="78"/>
  <c r="J4063" i="78"/>
  <c r="K4062" i="78"/>
  <c r="J4062" i="78"/>
  <c r="K4061" i="78"/>
  <c r="J4061" i="78"/>
  <c r="K4060" i="78"/>
  <c r="J4060" i="78"/>
  <c r="K4059" i="78"/>
  <c r="J4059" i="78"/>
  <c r="K4058" i="78"/>
  <c r="J4058" i="78"/>
  <c r="K4057" i="78"/>
  <c r="J4057" i="78"/>
  <c r="K4056" i="78"/>
  <c r="J4056" i="78"/>
  <c r="K4055" i="78"/>
  <c r="J4055" i="78"/>
  <c r="K4054" i="78"/>
  <c r="J4054" i="78"/>
  <c r="K4053" i="78"/>
  <c r="J4053" i="78"/>
  <c r="K4052" i="78"/>
  <c r="J4052" i="78"/>
  <c r="K4051" i="78"/>
  <c r="J4051" i="78"/>
  <c r="K4050" i="78"/>
  <c r="J4050" i="78"/>
  <c r="K4049" i="78"/>
  <c r="J4049" i="78"/>
  <c r="K4048" i="78"/>
  <c r="J4048" i="78"/>
  <c r="K4047" i="78"/>
  <c r="J4047" i="78"/>
  <c r="K4046" i="78"/>
  <c r="J4046" i="78"/>
  <c r="K4045" i="78"/>
  <c r="J4045" i="78"/>
  <c r="K4044" i="78"/>
  <c r="J4044" i="78"/>
  <c r="K4043" i="78"/>
  <c r="J4043" i="78"/>
  <c r="K4042" i="78"/>
  <c r="J4042" i="78"/>
  <c r="K4041" i="78"/>
  <c r="J4041" i="78"/>
  <c r="K4040" i="78"/>
  <c r="J4040" i="78"/>
  <c r="K4039" i="78"/>
  <c r="J4039" i="78"/>
  <c r="K4038" i="78"/>
  <c r="J4038" i="78"/>
  <c r="K4037" i="78"/>
  <c r="J4037" i="78"/>
  <c r="K4036" i="78"/>
  <c r="J4036" i="78"/>
  <c r="K4035" i="78"/>
  <c r="J4035" i="78"/>
  <c r="K4034" i="78"/>
  <c r="J4034" i="78"/>
  <c r="K4033" i="78"/>
  <c r="J4033" i="78"/>
  <c r="K4032" i="78"/>
  <c r="J4032" i="78"/>
  <c r="K4031" i="78"/>
  <c r="J4031" i="78"/>
  <c r="K4030" i="78"/>
  <c r="J4030" i="78"/>
  <c r="K4029" i="78"/>
  <c r="J4029" i="78"/>
  <c r="K4028" i="78"/>
  <c r="J4028" i="78"/>
  <c r="K4027" i="78"/>
  <c r="J4027" i="78"/>
  <c r="K4026" i="78"/>
  <c r="J4026" i="78"/>
  <c r="K4025" i="78"/>
  <c r="J4025" i="78"/>
  <c r="K4024" i="78"/>
  <c r="J4024" i="78"/>
  <c r="K4023" i="78"/>
  <c r="J4023" i="78"/>
  <c r="K4022" i="78"/>
  <c r="J4022" i="78"/>
  <c r="K4021" i="78"/>
  <c r="J4021" i="78"/>
  <c r="K4020" i="78"/>
  <c r="J4020" i="78"/>
  <c r="K4019" i="78"/>
  <c r="J4019" i="78"/>
  <c r="K4018" i="78"/>
  <c r="J4018" i="78"/>
  <c r="K4017" i="78"/>
  <c r="J4017" i="78"/>
  <c r="K4016" i="78"/>
  <c r="J4016" i="78"/>
  <c r="K4015" i="78"/>
  <c r="J4015" i="78"/>
  <c r="K4014" i="78"/>
  <c r="J4014" i="78"/>
  <c r="K4013" i="78"/>
  <c r="J4013" i="78"/>
  <c r="K4012" i="78"/>
  <c r="J4012" i="78"/>
  <c r="K4011" i="78"/>
  <c r="J4011" i="78"/>
  <c r="K4010" i="78"/>
  <c r="J4010" i="78"/>
  <c r="K4009" i="78"/>
  <c r="J4009" i="78"/>
  <c r="K4008" i="78"/>
  <c r="J4008" i="78"/>
  <c r="K4007" i="78"/>
  <c r="J4007" i="78"/>
  <c r="K4006" i="78"/>
  <c r="J4006" i="78"/>
  <c r="K4005" i="78"/>
  <c r="J4005" i="78"/>
  <c r="K4004" i="78"/>
  <c r="J4004" i="78"/>
  <c r="K4003" i="78"/>
  <c r="J4003" i="78"/>
  <c r="K4002" i="78"/>
  <c r="J4002" i="78"/>
  <c r="K4001" i="78"/>
  <c r="J4001" i="78"/>
  <c r="K4000" i="78"/>
  <c r="J4000" i="78"/>
  <c r="K3999" i="78"/>
  <c r="J3999" i="78"/>
  <c r="K3998" i="78"/>
  <c r="J3998" i="78"/>
  <c r="K3997" i="78"/>
  <c r="J3997" i="78"/>
  <c r="K3996" i="78"/>
  <c r="J3996" i="78"/>
  <c r="K3995" i="78"/>
  <c r="J3995" i="78"/>
  <c r="K3994" i="78"/>
  <c r="J3994" i="78"/>
  <c r="K3993" i="78"/>
  <c r="J3993" i="78"/>
  <c r="K3992" i="78"/>
  <c r="J3992" i="78"/>
  <c r="K3991" i="78"/>
  <c r="J3991" i="78"/>
  <c r="K3990" i="78"/>
  <c r="J3990" i="78"/>
  <c r="K3989" i="78"/>
  <c r="J3989" i="78"/>
  <c r="K3988" i="78"/>
  <c r="J3988" i="78"/>
  <c r="K3987" i="78"/>
  <c r="J3987" i="78"/>
  <c r="K3986" i="78"/>
  <c r="J3986" i="78"/>
  <c r="K3985" i="78"/>
  <c r="J3985" i="78"/>
  <c r="K3984" i="78"/>
  <c r="J3984" i="78"/>
  <c r="K3983" i="78"/>
  <c r="J3983" i="78"/>
  <c r="K3982" i="78"/>
  <c r="J3982" i="78"/>
  <c r="K3981" i="78"/>
  <c r="J3981" i="78"/>
  <c r="K3980" i="78"/>
  <c r="J3980" i="78"/>
  <c r="K3979" i="78"/>
  <c r="J3979" i="78"/>
  <c r="K3978" i="78"/>
  <c r="J3978" i="78"/>
  <c r="K3977" i="78"/>
  <c r="J3977" i="78"/>
  <c r="K3976" i="78"/>
  <c r="J3976" i="78"/>
  <c r="K3975" i="78"/>
  <c r="J3975" i="78"/>
  <c r="K3974" i="78"/>
  <c r="J3974" i="78"/>
  <c r="K3973" i="78"/>
  <c r="J3973" i="78"/>
  <c r="K3972" i="78"/>
  <c r="J3972" i="78"/>
  <c r="K3971" i="78"/>
  <c r="J3971" i="78"/>
  <c r="K3970" i="78"/>
  <c r="J3970" i="78"/>
  <c r="K3969" i="78"/>
  <c r="J3969" i="78"/>
  <c r="K3968" i="78"/>
  <c r="J3968" i="78"/>
  <c r="K3967" i="78"/>
  <c r="J3967" i="78"/>
  <c r="K3966" i="78"/>
  <c r="J3966" i="78"/>
  <c r="K3965" i="78"/>
  <c r="J3965" i="78"/>
  <c r="K3964" i="78"/>
  <c r="J3964" i="78"/>
  <c r="K3963" i="78"/>
  <c r="J3963" i="78"/>
  <c r="K3962" i="78"/>
  <c r="J3962" i="78"/>
  <c r="K3961" i="78"/>
  <c r="J3961" i="78"/>
  <c r="K3960" i="78"/>
  <c r="J3960" i="78"/>
  <c r="K3959" i="78"/>
  <c r="J3959" i="78"/>
  <c r="K3958" i="78"/>
  <c r="J3958" i="78"/>
  <c r="K3957" i="78"/>
  <c r="J3957" i="78"/>
  <c r="K3956" i="78"/>
  <c r="J3956" i="78"/>
  <c r="K3955" i="78"/>
  <c r="J3955" i="78"/>
  <c r="K3954" i="78"/>
  <c r="J3954" i="78"/>
  <c r="K3953" i="78"/>
  <c r="J3953" i="78"/>
  <c r="K3952" i="78"/>
  <c r="J3952" i="78"/>
  <c r="K3951" i="78"/>
  <c r="J3951" i="78"/>
  <c r="K3950" i="78"/>
  <c r="J3950" i="78"/>
  <c r="K3949" i="78"/>
  <c r="J3949" i="78"/>
  <c r="K3948" i="78"/>
  <c r="J3948" i="78"/>
  <c r="K3947" i="78"/>
  <c r="J3947" i="78"/>
  <c r="K3946" i="78"/>
  <c r="J3946" i="78"/>
  <c r="K3945" i="78"/>
  <c r="J3945" i="78"/>
  <c r="K3944" i="78"/>
  <c r="J3944" i="78"/>
  <c r="K3943" i="78"/>
  <c r="J3943" i="78"/>
  <c r="K3942" i="78"/>
  <c r="J3942" i="78"/>
  <c r="K3941" i="78"/>
  <c r="J3941" i="78"/>
  <c r="K3940" i="78"/>
  <c r="J3940" i="78"/>
  <c r="K3939" i="78"/>
  <c r="J3939" i="78"/>
  <c r="K3938" i="78"/>
  <c r="J3938" i="78"/>
  <c r="K3937" i="78"/>
  <c r="J3937" i="78"/>
  <c r="K3936" i="78"/>
  <c r="J3936" i="78"/>
  <c r="K3935" i="78"/>
  <c r="J3935" i="78"/>
  <c r="K3934" i="78"/>
  <c r="J3934" i="78"/>
  <c r="K3933" i="78"/>
  <c r="J3933" i="78"/>
  <c r="K3932" i="78"/>
  <c r="J3932" i="78"/>
  <c r="K3931" i="78"/>
  <c r="J3931" i="78"/>
  <c r="K3930" i="78"/>
  <c r="J3930" i="78"/>
  <c r="K3929" i="78"/>
  <c r="J3929" i="78"/>
  <c r="K3928" i="78"/>
  <c r="J3928" i="78"/>
  <c r="K3927" i="78"/>
  <c r="J3927" i="78"/>
  <c r="K3926" i="78"/>
  <c r="J3926" i="78"/>
  <c r="K3925" i="78"/>
  <c r="J3925" i="78"/>
  <c r="K3924" i="78"/>
  <c r="J3924" i="78"/>
  <c r="K3923" i="78"/>
  <c r="J3923" i="78"/>
  <c r="K3922" i="78"/>
  <c r="J3922" i="78"/>
  <c r="K3921" i="78"/>
  <c r="J3921" i="78"/>
  <c r="K3920" i="78"/>
  <c r="J3920" i="78"/>
  <c r="K3919" i="78"/>
  <c r="J3919" i="78"/>
  <c r="K3918" i="78"/>
  <c r="J3918" i="78"/>
  <c r="K3917" i="78"/>
  <c r="J3917" i="78"/>
  <c r="K3916" i="78"/>
  <c r="J3916" i="78"/>
  <c r="K3915" i="78"/>
  <c r="J3915" i="78"/>
  <c r="K3914" i="78"/>
  <c r="J3914" i="78"/>
  <c r="K3913" i="78"/>
  <c r="J3913" i="78"/>
  <c r="K3912" i="78"/>
  <c r="J3912" i="78"/>
  <c r="K3911" i="78"/>
  <c r="J3911" i="78"/>
  <c r="K3910" i="78"/>
  <c r="J3910" i="78"/>
  <c r="K3909" i="78"/>
  <c r="J3909" i="78"/>
  <c r="K3908" i="78"/>
  <c r="J3908" i="78"/>
  <c r="K3907" i="78"/>
  <c r="J3907" i="78"/>
  <c r="K3906" i="78"/>
  <c r="J3906" i="78"/>
  <c r="K3905" i="78"/>
  <c r="J3905" i="78"/>
  <c r="K3904" i="78"/>
  <c r="J3904" i="78"/>
  <c r="K3903" i="78"/>
  <c r="J3903" i="78"/>
  <c r="K3902" i="78"/>
  <c r="J3902" i="78"/>
  <c r="K3901" i="78"/>
  <c r="J3901" i="78"/>
  <c r="K3900" i="78"/>
  <c r="J3900" i="78"/>
  <c r="K3899" i="78"/>
  <c r="J3899" i="78"/>
  <c r="K3898" i="78"/>
  <c r="J3898" i="78"/>
  <c r="K3897" i="78"/>
  <c r="J3897" i="78"/>
  <c r="K3896" i="78"/>
  <c r="J3896" i="78"/>
  <c r="K3895" i="78"/>
  <c r="J3895" i="78"/>
  <c r="K3894" i="78"/>
  <c r="J3894" i="78"/>
  <c r="K3893" i="78"/>
  <c r="J3893" i="78"/>
  <c r="K3892" i="78"/>
  <c r="J3892" i="78"/>
  <c r="K3891" i="78"/>
  <c r="J3891" i="78"/>
  <c r="K3890" i="78"/>
  <c r="J3890" i="78"/>
  <c r="K3889" i="78"/>
  <c r="J3889" i="78"/>
  <c r="K3888" i="78"/>
  <c r="J3888" i="78"/>
  <c r="K3887" i="78"/>
  <c r="J3887" i="78"/>
  <c r="K3886" i="78"/>
  <c r="J3886" i="78"/>
  <c r="K3885" i="78"/>
  <c r="J3885" i="78"/>
  <c r="K3884" i="78"/>
  <c r="J3884" i="78"/>
  <c r="K3883" i="78"/>
  <c r="J3883" i="78"/>
  <c r="K3882" i="78"/>
  <c r="J3882" i="78"/>
  <c r="K3881" i="78"/>
  <c r="J3881" i="78"/>
  <c r="K3880" i="78"/>
  <c r="J3880" i="78"/>
  <c r="K3879" i="78"/>
  <c r="J3879" i="78"/>
  <c r="K3878" i="78"/>
  <c r="J3878" i="78"/>
  <c r="K3877" i="78"/>
  <c r="J3877" i="78"/>
  <c r="K3876" i="78"/>
  <c r="J3876" i="78"/>
  <c r="K3875" i="78"/>
  <c r="J3875" i="78"/>
  <c r="K3874" i="78"/>
  <c r="J3874" i="78"/>
  <c r="K3873" i="78"/>
  <c r="J3873" i="78"/>
  <c r="K3872" i="78"/>
  <c r="J3872" i="78"/>
  <c r="K3871" i="78"/>
  <c r="J3871" i="78"/>
  <c r="K3870" i="78"/>
  <c r="J3870" i="78"/>
  <c r="K3869" i="78"/>
  <c r="J3869" i="78"/>
  <c r="K3868" i="78"/>
  <c r="J3868" i="78"/>
  <c r="K3867" i="78"/>
  <c r="J3867" i="78"/>
  <c r="K3866" i="78"/>
  <c r="J3866" i="78"/>
  <c r="K3865" i="78"/>
  <c r="J3865" i="78"/>
  <c r="K3864" i="78"/>
  <c r="J3864" i="78"/>
  <c r="K3863" i="78"/>
  <c r="J3863" i="78"/>
  <c r="K3862" i="78"/>
  <c r="J3862" i="78"/>
  <c r="K3861" i="78"/>
  <c r="J3861" i="78"/>
  <c r="K3860" i="78"/>
  <c r="J3860" i="78"/>
  <c r="K3859" i="78"/>
  <c r="J3859" i="78"/>
  <c r="K3858" i="78"/>
  <c r="J3858" i="78"/>
  <c r="K3857" i="78"/>
  <c r="J3857" i="78"/>
  <c r="K3856" i="78"/>
  <c r="J3856" i="78"/>
  <c r="K3855" i="78"/>
  <c r="J3855" i="78"/>
  <c r="K3854" i="78"/>
  <c r="J3854" i="78"/>
  <c r="K3853" i="78"/>
  <c r="J3853" i="78"/>
  <c r="K3852" i="78"/>
  <c r="J3852" i="78"/>
  <c r="K3851" i="78"/>
  <c r="J3851" i="78"/>
  <c r="K3850" i="78"/>
  <c r="J3850" i="78"/>
  <c r="K3849" i="78"/>
  <c r="J3849" i="78"/>
  <c r="K3848" i="78"/>
  <c r="J3848" i="78"/>
  <c r="K3847" i="78"/>
  <c r="J3847" i="78"/>
  <c r="K3846" i="78"/>
  <c r="J3846" i="78"/>
  <c r="K3845" i="78"/>
  <c r="J3845" i="78"/>
  <c r="K3844" i="78"/>
  <c r="J3844" i="78"/>
  <c r="K3843" i="78"/>
  <c r="J3843" i="78"/>
  <c r="K3842" i="78"/>
  <c r="J3842" i="78"/>
  <c r="K3841" i="78"/>
  <c r="J3841" i="78"/>
  <c r="K3840" i="78"/>
  <c r="J3840" i="78"/>
  <c r="K3839" i="78"/>
  <c r="J3839" i="78"/>
  <c r="K3838" i="78"/>
  <c r="J3838" i="78"/>
  <c r="K3837" i="78"/>
  <c r="J3837" i="78"/>
  <c r="K3836" i="78"/>
  <c r="J3836" i="78"/>
  <c r="K3835" i="78"/>
  <c r="J3835" i="78"/>
  <c r="K3834" i="78"/>
  <c r="J3834" i="78"/>
  <c r="K3833" i="78"/>
  <c r="J3833" i="78"/>
  <c r="K3832" i="78"/>
  <c r="J3832" i="78"/>
  <c r="K3831" i="78"/>
  <c r="J3831" i="78"/>
  <c r="K3830" i="78"/>
  <c r="J3830" i="78"/>
  <c r="K3829" i="78"/>
  <c r="J3829" i="78"/>
  <c r="K3828" i="78"/>
  <c r="J3828" i="78"/>
  <c r="K3827" i="78"/>
  <c r="J3827" i="78"/>
  <c r="K3826" i="78"/>
  <c r="J3826" i="78"/>
  <c r="K3825" i="78"/>
  <c r="J3825" i="78"/>
  <c r="K3824" i="78"/>
  <c r="J3824" i="78"/>
  <c r="K3823" i="78"/>
  <c r="J3823" i="78"/>
  <c r="K3822" i="78"/>
  <c r="J3822" i="78"/>
  <c r="K3821" i="78"/>
  <c r="J3821" i="78"/>
  <c r="K3820" i="78"/>
  <c r="J3820" i="78"/>
  <c r="K3819" i="78"/>
  <c r="J3819" i="78"/>
  <c r="K3818" i="78"/>
  <c r="J3818" i="78"/>
  <c r="K3817" i="78"/>
  <c r="J3817" i="78"/>
  <c r="K3816" i="78"/>
  <c r="J3816" i="78"/>
  <c r="K3815" i="78"/>
  <c r="J3815" i="78"/>
  <c r="K3814" i="78"/>
  <c r="J3814" i="78"/>
  <c r="K3813" i="78"/>
  <c r="J3813" i="78"/>
  <c r="K3812" i="78"/>
  <c r="J3812" i="78"/>
  <c r="K3811" i="78"/>
  <c r="J3811" i="78"/>
  <c r="K3810" i="78"/>
  <c r="J3810" i="78"/>
  <c r="K3809" i="78"/>
  <c r="J3809" i="78"/>
  <c r="K3808" i="78"/>
  <c r="J3808" i="78"/>
  <c r="K3807" i="78"/>
  <c r="J3807" i="78"/>
  <c r="K3806" i="78"/>
  <c r="J3806" i="78"/>
  <c r="K3805" i="78"/>
  <c r="J3805" i="78"/>
  <c r="K3804" i="78"/>
  <c r="J3804" i="78"/>
  <c r="K3803" i="78"/>
  <c r="J3803" i="78"/>
  <c r="K3802" i="78"/>
  <c r="J3802" i="78"/>
  <c r="K3801" i="78"/>
  <c r="J3801" i="78"/>
  <c r="K3800" i="78"/>
  <c r="J3800" i="78"/>
  <c r="K3799" i="78"/>
  <c r="J3799" i="78"/>
  <c r="K3798" i="78"/>
  <c r="J3798" i="78"/>
  <c r="K3797" i="78"/>
  <c r="J3797" i="78"/>
  <c r="K3796" i="78"/>
  <c r="J3796" i="78"/>
  <c r="K3795" i="78"/>
  <c r="J3795" i="78"/>
  <c r="K3794" i="78"/>
  <c r="J3794" i="78"/>
  <c r="K3793" i="78"/>
  <c r="J3793" i="78"/>
  <c r="K3792" i="78"/>
  <c r="J3792" i="78"/>
  <c r="K3791" i="78"/>
  <c r="J3791" i="78"/>
  <c r="K3790" i="78"/>
  <c r="J3790" i="78"/>
  <c r="K3789" i="78"/>
  <c r="J3789" i="78"/>
  <c r="K3788" i="78"/>
  <c r="J3788" i="78"/>
  <c r="K3787" i="78"/>
  <c r="J3787" i="78"/>
  <c r="K3786" i="78"/>
  <c r="J3786" i="78"/>
  <c r="K3785" i="78"/>
  <c r="J3785" i="78"/>
  <c r="K3784" i="78"/>
  <c r="J3784" i="78"/>
  <c r="K3783" i="78"/>
  <c r="J3783" i="78"/>
  <c r="K3782" i="78"/>
  <c r="J3782" i="78"/>
  <c r="K3781" i="78"/>
  <c r="J3781" i="78"/>
  <c r="K3780" i="78"/>
  <c r="J3780" i="78"/>
  <c r="K3779" i="78"/>
  <c r="J3779" i="78"/>
  <c r="K3778" i="78"/>
  <c r="J3778" i="78"/>
  <c r="K3777" i="78"/>
  <c r="J3777" i="78"/>
  <c r="K3776" i="78"/>
  <c r="J3776" i="78"/>
  <c r="K3775" i="78"/>
  <c r="J3775" i="78"/>
  <c r="K3774" i="78"/>
  <c r="J3774" i="78"/>
  <c r="K3773" i="78"/>
  <c r="J3773" i="78"/>
  <c r="K3772" i="78"/>
  <c r="J3772" i="78"/>
  <c r="K3771" i="78"/>
  <c r="J3771" i="78"/>
  <c r="K3770" i="78"/>
  <c r="J3770" i="78"/>
  <c r="K3769" i="78"/>
  <c r="J3769" i="78"/>
  <c r="K3768" i="78"/>
  <c r="J3768" i="78"/>
  <c r="K3767" i="78"/>
  <c r="J3767" i="78"/>
  <c r="K3766" i="78"/>
  <c r="J3766" i="78"/>
  <c r="K3765" i="78"/>
  <c r="J3765" i="78"/>
  <c r="K3764" i="78"/>
  <c r="J3764" i="78"/>
  <c r="K3763" i="78"/>
  <c r="J3763" i="78"/>
  <c r="K3762" i="78"/>
  <c r="J3762" i="78"/>
  <c r="K3761" i="78"/>
  <c r="J3761" i="78"/>
  <c r="K3760" i="78"/>
  <c r="J3760" i="78"/>
  <c r="K3759" i="78"/>
  <c r="J3759" i="78"/>
  <c r="K3758" i="78"/>
  <c r="J3758" i="78"/>
  <c r="K3757" i="78"/>
  <c r="J3757" i="78"/>
  <c r="K3756" i="78"/>
  <c r="J3756" i="78"/>
  <c r="K3755" i="78"/>
  <c r="J3755" i="78"/>
  <c r="K3754" i="78"/>
  <c r="J3754" i="78"/>
  <c r="K3753" i="78"/>
  <c r="J3753" i="78"/>
  <c r="K3752" i="78"/>
  <c r="J3752" i="78"/>
  <c r="K3751" i="78"/>
  <c r="J3751" i="78"/>
  <c r="K3750" i="78"/>
  <c r="J3750" i="78"/>
  <c r="K3749" i="78"/>
  <c r="J3749" i="78"/>
  <c r="K3748" i="78"/>
  <c r="J3748" i="78"/>
  <c r="K3747" i="78"/>
  <c r="J3747" i="78"/>
  <c r="K3746" i="78"/>
  <c r="J3746" i="78"/>
  <c r="K3745" i="78"/>
  <c r="J3745" i="78"/>
  <c r="K3744" i="78"/>
  <c r="J3744" i="78"/>
  <c r="K3743" i="78"/>
  <c r="J3743" i="78"/>
  <c r="K3742" i="78"/>
  <c r="J3742" i="78"/>
  <c r="K3741" i="78"/>
  <c r="J3741" i="78"/>
  <c r="K3740" i="78"/>
  <c r="J3740" i="78"/>
  <c r="K3739" i="78"/>
  <c r="J3739" i="78"/>
  <c r="K3738" i="78"/>
  <c r="J3738" i="78"/>
  <c r="K3737" i="78"/>
  <c r="J3737" i="78"/>
  <c r="K3736" i="78"/>
  <c r="J3736" i="78"/>
  <c r="K3735" i="78"/>
  <c r="J3735" i="78"/>
  <c r="K3734" i="78"/>
  <c r="J3734" i="78"/>
  <c r="K3733" i="78"/>
  <c r="J3733" i="78"/>
  <c r="K3732" i="78"/>
  <c r="J3732" i="78"/>
  <c r="K3731" i="78"/>
  <c r="J3731" i="78"/>
  <c r="K3730" i="78"/>
  <c r="J3730" i="78"/>
  <c r="K3729" i="78"/>
  <c r="J3729" i="78"/>
  <c r="K3728" i="78"/>
  <c r="J3728" i="78"/>
  <c r="K3727" i="78"/>
  <c r="J3727" i="78"/>
  <c r="K3726" i="78"/>
  <c r="J3726" i="78"/>
  <c r="K3725" i="78"/>
  <c r="J3725" i="78"/>
  <c r="K3724" i="78"/>
  <c r="J3724" i="78"/>
  <c r="K3723" i="78"/>
  <c r="J3723" i="78"/>
  <c r="K3722" i="78"/>
  <c r="J3722" i="78"/>
  <c r="K3721" i="78"/>
  <c r="J3721" i="78"/>
  <c r="K3720" i="78"/>
  <c r="J3720" i="78"/>
  <c r="K3719" i="78"/>
  <c r="J3719" i="78"/>
  <c r="K3718" i="78"/>
  <c r="J3718" i="78"/>
  <c r="K3717" i="78"/>
  <c r="J3717" i="78"/>
  <c r="K3716" i="78"/>
  <c r="J3716" i="78"/>
  <c r="K3715" i="78"/>
  <c r="J3715" i="78"/>
  <c r="K3714" i="78"/>
  <c r="J3714" i="78"/>
  <c r="K3713" i="78"/>
  <c r="J3713" i="78"/>
  <c r="K3712" i="78"/>
  <c r="J3712" i="78"/>
  <c r="K3711" i="78"/>
  <c r="J3711" i="78"/>
  <c r="K3710" i="78"/>
  <c r="J3710" i="78"/>
  <c r="K3709" i="78"/>
  <c r="J3709" i="78"/>
  <c r="K3708" i="78"/>
  <c r="J3708" i="78"/>
  <c r="K3707" i="78"/>
  <c r="J3707" i="78"/>
  <c r="K3706" i="78"/>
  <c r="J3706" i="78"/>
  <c r="K3705" i="78"/>
  <c r="J3705" i="78"/>
  <c r="K3704" i="78"/>
  <c r="J3704" i="78"/>
  <c r="K3703" i="78"/>
  <c r="J3703" i="78"/>
  <c r="K3702" i="78"/>
  <c r="J3702" i="78"/>
  <c r="K3701" i="78"/>
  <c r="J3701" i="78"/>
  <c r="K3700" i="78"/>
  <c r="J3700" i="78"/>
  <c r="K3699" i="78"/>
  <c r="J3699" i="78"/>
  <c r="K3698" i="78"/>
  <c r="J3698" i="78"/>
  <c r="K3697" i="78"/>
  <c r="J3697" i="78"/>
  <c r="K3696" i="78"/>
  <c r="J3696" i="78"/>
  <c r="K3695" i="78"/>
  <c r="J3695" i="78"/>
  <c r="K3694" i="78"/>
  <c r="J3694" i="78"/>
  <c r="K3693" i="78"/>
  <c r="J3693" i="78"/>
  <c r="K3692" i="78"/>
  <c r="J3692" i="78"/>
  <c r="K3691" i="78"/>
  <c r="J3691" i="78"/>
  <c r="K3690" i="78"/>
  <c r="J3690" i="78"/>
  <c r="K3689" i="78"/>
  <c r="J3689" i="78"/>
  <c r="K3688" i="78"/>
  <c r="J3688" i="78"/>
  <c r="K3687" i="78"/>
  <c r="J3687" i="78"/>
  <c r="K3686" i="78"/>
  <c r="J3686" i="78"/>
  <c r="K3685" i="78"/>
  <c r="J3685" i="78"/>
  <c r="K3684" i="78"/>
  <c r="J3684" i="78"/>
  <c r="K3683" i="78"/>
  <c r="J3683" i="78"/>
  <c r="K3682" i="78"/>
  <c r="J3682" i="78"/>
  <c r="K3681" i="78"/>
  <c r="J3681" i="78"/>
  <c r="K3680" i="78"/>
  <c r="J3680" i="78"/>
  <c r="K3679" i="78"/>
  <c r="J3679" i="78"/>
  <c r="K3678" i="78"/>
  <c r="J3678" i="78"/>
  <c r="K3677" i="78"/>
  <c r="J3677" i="78"/>
  <c r="K3676" i="78"/>
  <c r="J3676" i="78"/>
  <c r="K3675" i="78"/>
  <c r="J3675" i="78"/>
  <c r="K3674" i="78"/>
  <c r="J3674" i="78"/>
  <c r="K3673" i="78"/>
  <c r="J3673" i="78"/>
  <c r="K3672" i="78"/>
  <c r="J3672" i="78"/>
  <c r="K3671" i="78"/>
  <c r="J3671" i="78"/>
  <c r="K3670" i="78"/>
  <c r="J3670" i="78"/>
  <c r="K3669" i="78"/>
  <c r="J3669" i="78"/>
  <c r="K3668" i="78"/>
  <c r="J3668" i="78"/>
  <c r="K3667" i="78"/>
  <c r="J3667" i="78"/>
  <c r="K3666" i="78"/>
  <c r="J3666" i="78"/>
  <c r="K3665" i="78"/>
  <c r="J3665" i="78"/>
  <c r="K3664" i="78"/>
  <c r="J3664" i="78"/>
  <c r="K3663" i="78"/>
  <c r="J3663" i="78"/>
  <c r="K3662" i="78"/>
  <c r="J3662" i="78"/>
  <c r="K3661" i="78"/>
  <c r="J3661" i="78"/>
  <c r="K3660" i="78"/>
  <c r="J3660" i="78"/>
  <c r="K3659" i="78"/>
  <c r="J3659" i="78"/>
  <c r="K3658" i="78"/>
  <c r="J3658" i="78"/>
  <c r="K3657" i="78"/>
  <c r="J3657" i="78"/>
  <c r="K3656" i="78"/>
  <c r="J3656" i="78"/>
  <c r="K3655" i="78"/>
  <c r="J3655" i="78"/>
  <c r="K3654" i="78"/>
  <c r="J3654" i="78"/>
  <c r="K3653" i="78"/>
  <c r="J3653" i="78"/>
  <c r="K3652" i="78"/>
  <c r="J3652" i="78"/>
  <c r="K3651" i="78"/>
  <c r="J3651" i="78"/>
  <c r="K3650" i="78"/>
  <c r="J3650" i="78"/>
  <c r="K3649" i="78"/>
  <c r="J3649" i="78"/>
  <c r="K3648" i="78"/>
  <c r="J3648" i="78"/>
  <c r="K3647" i="78"/>
  <c r="J3647" i="78"/>
  <c r="K3646" i="78"/>
  <c r="J3646" i="78"/>
  <c r="K3645" i="78"/>
  <c r="J3645" i="78"/>
  <c r="K3644" i="78"/>
  <c r="J3644" i="78"/>
  <c r="K3643" i="78"/>
  <c r="J3643" i="78"/>
  <c r="K3642" i="78"/>
  <c r="J3642" i="78"/>
  <c r="K3641" i="78"/>
  <c r="J3641" i="78"/>
  <c r="K3640" i="78"/>
  <c r="J3640" i="78"/>
  <c r="K3639" i="78"/>
  <c r="J3639" i="78"/>
  <c r="K3638" i="78"/>
  <c r="J3638" i="78"/>
  <c r="K3637" i="78"/>
  <c r="J3637" i="78"/>
  <c r="K3636" i="78"/>
  <c r="J3636" i="78"/>
  <c r="K3635" i="78"/>
  <c r="J3635" i="78"/>
  <c r="K3634" i="78"/>
  <c r="J3634" i="78"/>
  <c r="K3633" i="78"/>
  <c r="J3633" i="78"/>
  <c r="K3632" i="78"/>
  <c r="J3632" i="78"/>
  <c r="K3631" i="78"/>
  <c r="J3631" i="78"/>
  <c r="K3630" i="78"/>
  <c r="J3630" i="78"/>
  <c r="K3629" i="78"/>
  <c r="J3629" i="78"/>
  <c r="K3628" i="78"/>
  <c r="J3628" i="78"/>
  <c r="K3627" i="78"/>
  <c r="J3627" i="78"/>
  <c r="K3626" i="78"/>
  <c r="J3626" i="78"/>
  <c r="K3625" i="78"/>
  <c r="J3625" i="78"/>
  <c r="K3624" i="78"/>
  <c r="J3624" i="78"/>
  <c r="K3623" i="78"/>
  <c r="J3623" i="78"/>
  <c r="K3622" i="78"/>
  <c r="J3622" i="78"/>
  <c r="K3621" i="78"/>
  <c r="J3621" i="78"/>
  <c r="K3620" i="78"/>
  <c r="J3620" i="78"/>
  <c r="K3619" i="78"/>
  <c r="J3619" i="78"/>
  <c r="K3618" i="78"/>
  <c r="J3618" i="78"/>
  <c r="K3617" i="78"/>
  <c r="J3617" i="78"/>
  <c r="K3616" i="78"/>
  <c r="J3616" i="78"/>
  <c r="K3615" i="78"/>
  <c r="J3615" i="78"/>
  <c r="K3614" i="78"/>
  <c r="J3614" i="78"/>
  <c r="K3613" i="78"/>
  <c r="J3613" i="78"/>
  <c r="K3612" i="78"/>
  <c r="J3612" i="78"/>
  <c r="K3611" i="78"/>
  <c r="J3611" i="78"/>
  <c r="K3610" i="78"/>
  <c r="J3610" i="78"/>
  <c r="K3609" i="78"/>
  <c r="J3609" i="78"/>
  <c r="K3608" i="78"/>
  <c r="J3608" i="78"/>
  <c r="K3607" i="78"/>
  <c r="J3607" i="78"/>
  <c r="K3606" i="78"/>
  <c r="J3606" i="78"/>
  <c r="K3605" i="78"/>
  <c r="J3605" i="78"/>
  <c r="K3604" i="78"/>
  <c r="J3604" i="78"/>
  <c r="K3603" i="78"/>
  <c r="J3603" i="78"/>
  <c r="K3602" i="78"/>
  <c r="J3602" i="78"/>
  <c r="K3601" i="78"/>
  <c r="J3601" i="78"/>
  <c r="K3600" i="78"/>
  <c r="J3600" i="78"/>
  <c r="K3599" i="78"/>
  <c r="J3599" i="78"/>
  <c r="K3598" i="78"/>
  <c r="J3598" i="78"/>
  <c r="K3597" i="78"/>
  <c r="J3597" i="78"/>
  <c r="K3596" i="78"/>
  <c r="J3596" i="78"/>
  <c r="K3595" i="78"/>
  <c r="J3595" i="78"/>
  <c r="K3594" i="78"/>
  <c r="J3594" i="78"/>
  <c r="K3593" i="78"/>
  <c r="J3593" i="78"/>
  <c r="K3592" i="78"/>
  <c r="J3592" i="78"/>
  <c r="K3591" i="78"/>
  <c r="J3591" i="78"/>
  <c r="K3590" i="78"/>
  <c r="J3590" i="78"/>
  <c r="K3589" i="78"/>
  <c r="J3589" i="78"/>
  <c r="K3588" i="78"/>
  <c r="J3588" i="78"/>
  <c r="K3587" i="78"/>
  <c r="J3587" i="78"/>
  <c r="K3586" i="78"/>
  <c r="J3586" i="78"/>
  <c r="K3585" i="78"/>
  <c r="J3585" i="78"/>
  <c r="K3584" i="78"/>
  <c r="J3584" i="78"/>
  <c r="K3583" i="78"/>
  <c r="J3583" i="78"/>
  <c r="K3582" i="78"/>
  <c r="J3582" i="78"/>
  <c r="K3581" i="78"/>
  <c r="J3581" i="78"/>
  <c r="K3580" i="78"/>
  <c r="J3580" i="78"/>
  <c r="K3579" i="78"/>
  <c r="J3579" i="78"/>
  <c r="K3578" i="78"/>
  <c r="J3578" i="78"/>
  <c r="K3577" i="78"/>
  <c r="J3577" i="78"/>
  <c r="K3576" i="78"/>
  <c r="J3576" i="78"/>
  <c r="K3575" i="78"/>
  <c r="J3575" i="78"/>
  <c r="K3574" i="78"/>
  <c r="J3574" i="78"/>
  <c r="K3573" i="78"/>
  <c r="J3573" i="78"/>
  <c r="K3572" i="78"/>
  <c r="J3572" i="78"/>
  <c r="K3571" i="78"/>
  <c r="J3571" i="78"/>
  <c r="K3570" i="78"/>
  <c r="J3570" i="78"/>
  <c r="K3569" i="78"/>
  <c r="J3569" i="78"/>
  <c r="K3568" i="78"/>
  <c r="J3568" i="78"/>
  <c r="K3567" i="78"/>
  <c r="J3567" i="78"/>
  <c r="K3566" i="78"/>
  <c r="J3566" i="78"/>
  <c r="K3565" i="78"/>
  <c r="J3565" i="78"/>
  <c r="K3564" i="78"/>
  <c r="J3564" i="78"/>
  <c r="K3563" i="78"/>
  <c r="J3563" i="78"/>
  <c r="K3562" i="78"/>
  <c r="J3562" i="78"/>
  <c r="K3561" i="78"/>
  <c r="J3561" i="78"/>
  <c r="K3560" i="78"/>
  <c r="J3560" i="78"/>
  <c r="K3559" i="78"/>
  <c r="J3559" i="78"/>
  <c r="K3558" i="78"/>
  <c r="J3558" i="78"/>
  <c r="K3557" i="78"/>
  <c r="J3557" i="78"/>
  <c r="K3556" i="78"/>
  <c r="J3556" i="78"/>
  <c r="K3555" i="78"/>
  <c r="J3555" i="78"/>
  <c r="K3554" i="78"/>
  <c r="J3554" i="78"/>
  <c r="K3553" i="78"/>
  <c r="J3553" i="78"/>
  <c r="K3552" i="78"/>
  <c r="J3552" i="78"/>
  <c r="K3551" i="78"/>
  <c r="J3551" i="78"/>
  <c r="K3550" i="78"/>
  <c r="J3550" i="78"/>
  <c r="K3549" i="78"/>
  <c r="J3549" i="78"/>
  <c r="K3548" i="78"/>
  <c r="J3548" i="78"/>
  <c r="K3547" i="78"/>
  <c r="J3547" i="78"/>
  <c r="K3546" i="78"/>
  <c r="J3546" i="78"/>
  <c r="K3545" i="78"/>
  <c r="J3545" i="78"/>
  <c r="K3544" i="78"/>
  <c r="J3544" i="78"/>
  <c r="K3543" i="78"/>
  <c r="J3543" i="78"/>
  <c r="K3542" i="78"/>
  <c r="J3542" i="78"/>
  <c r="K3541" i="78"/>
  <c r="J3541" i="78"/>
  <c r="K3540" i="78"/>
  <c r="J3540" i="78"/>
  <c r="K3539" i="78"/>
  <c r="J3539" i="78"/>
  <c r="K3538" i="78"/>
  <c r="J3538" i="78"/>
  <c r="K3537" i="78"/>
  <c r="J3537" i="78"/>
  <c r="K3536" i="78"/>
  <c r="J3536" i="78"/>
  <c r="K3535" i="78"/>
  <c r="J3535" i="78"/>
  <c r="K3534" i="78"/>
  <c r="J3534" i="78"/>
  <c r="K3533" i="78"/>
  <c r="J3533" i="78"/>
  <c r="K3532" i="78"/>
  <c r="J3532" i="78"/>
  <c r="K3531" i="78"/>
  <c r="J3531" i="78"/>
  <c r="K3530" i="78"/>
  <c r="J3530" i="78"/>
  <c r="K3529" i="78"/>
  <c r="J3529" i="78"/>
  <c r="K3528" i="78"/>
  <c r="J3528" i="78"/>
  <c r="K3527" i="78"/>
  <c r="J3527" i="78"/>
  <c r="K3526" i="78"/>
  <c r="J3526" i="78"/>
  <c r="K3525" i="78"/>
  <c r="J3525" i="78"/>
  <c r="K3524" i="78"/>
  <c r="J3524" i="78"/>
  <c r="K3523" i="78"/>
  <c r="J3523" i="78"/>
  <c r="K3522" i="78"/>
  <c r="J3522" i="78"/>
  <c r="K3521" i="78"/>
  <c r="J3521" i="78"/>
  <c r="K3520" i="78"/>
  <c r="J3520" i="78"/>
  <c r="K3519" i="78"/>
  <c r="J3519" i="78"/>
  <c r="K3518" i="78"/>
  <c r="J3518" i="78"/>
  <c r="K3517" i="78"/>
  <c r="J3517" i="78"/>
  <c r="K3516" i="78"/>
  <c r="J3516" i="78"/>
  <c r="K3515" i="78"/>
  <c r="J3515" i="78"/>
  <c r="K3514" i="78"/>
  <c r="J3514" i="78"/>
  <c r="K3513" i="78"/>
  <c r="J3513" i="78"/>
  <c r="K3512" i="78"/>
  <c r="J3512" i="78"/>
  <c r="K3511" i="78"/>
  <c r="J3511" i="78"/>
  <c r="K3510" i="78"/>
  <c r="J3510" i="78"/>
  <c r="K3509" i="78"/>
  <c r="J3509" i="78"/>
  <c r="K3508" i="78"/>
  <c r="J3508" i="78"/>
  <c r="K3507" i="78"/>
  <c r="J3507" i="78"/>
  <c r="K3506" i="78"/>
  <c r="J3506" i="78"/>
  <c r="K3505" i="78"/>
  <c r="J3505" i="78"/>
  <c r="K3504" i="78"/>
  <c r="J3504" i="78"/>
  <c r="K3503" i="78"/>
  <c r="J3503" i="78"/>
  <c r="K3502" i="78"/>
  <c r="J3502" i="78"/>
  <c r="K3501" i="78"/>
  <c r="J3501" i="78"/>
  <c r="K3500" i="78"/>
  <c r="J3500" i="78"/>
  <c r="K3499" i="78"/>
  <c r="J3499" i="78"/>
  <c r="K3498" i="78"/>
  <c r="J3498" i="78"/>
  <c r="K3497" i="78"/>
  <c r="J3497" i="78"/>
  <c r="K3496" i="78"/>
  <c r="J3496" i="78"/>
  <c r="K3495" i="78"/>
  <c r="J3495" i="78"/>
  <c r="K3494" i="78"/>
  <c r="J3494" i="78"/>
  <c r="K3493" i="78"/>
  <c r="J3493" i="78"/>
  <c r="K3492" i="78"/>
  <c r="J3492" i="78"/>
  <c r="K3491" i="78"/>
  <c r="J3491" i="78"/>
  <c r="K3490" i="78"/>
  <c r="J3490" i="78"/>
  <c r="K3489" i="78"/>
  <c r="J3489" i="78"/>
  <c r="K3488" i="78"/>
  <c r="J3488" i="78"/>
  <c r="K3487" i="78"/>
  <c r="J3487" i="78"/>
  <c r="K3486" i="78"/>
  <c r="J3486" i="78"/>
  <c r="K3485" i="78"/>
  <c r="J3485" i="78"/>
  <c r="K3484" i="78"/>
  <c r="J3484" i="78"/>
  <c r="K3483" i="78"/>
  <c r="J3483" i="78"/>
  <c r="K3482" i="78"/>
  <c r="J3482" i="78"/>
  <c r="K3481" i="78"/>
  <c r="J3481" i="78"/>
  <c r="K3480" i="78"/>
  <c r="J3480" i="78"/>
  <c r="K3479" i="78"/>
  <c r="J3479" i="78"/>
  <c r="K3478" i="78"/>
  <c r="J3478" i="78"/>
  <c r="K3477" i="78"/>
  <c r="J3477" i="78"/>
  <c r="K3476" i="78"/>
  <c r="J3476" i="78"/>
  <c r="K3475" i="78"/>
  <c r="J3475" i="78"/>
  <c r="K3474" i="78"/>
  <c r="J3474" i="78"/>
  <c r="K3473" i="78"/>
  <c r="J3473" i="78"/>
  <c r="K3472" i="78"/>
  <c r="J3472" i="78"/>
  <c r="K3471" i="78"/>
  <c r="J3471" i="78"/>
  <c r="K3470" i="78"/>
  <c r="J3470" i="78"/>
  <c r="K3469" i="78"/>
  <c r="J3469" i="78"/>
  <c r="K3468" i="78"/>
  <c r="J3468" i="78"/>
  <c r="K3467" i="78"/>
  <c r="J3467" i="78"/>
  <c r="K3466" i="78"/>
  <c r="J3466" i="78"/>
  <c r="K3465" i="78"/>
  <c r="J3465" i="78"/>
  <c r="K3464" i="78"/>
  <c r="J3464" i="78"/>
  <c r="K3463" i="78"/>
  <c r="J3463" i="78"/>
  <c r="K3462" i="78"/>
  <c r="J3462" i="78"/>
  <c r="K3461" i="78"/>
  <c r="J3461" i="78"/>
  <c r="K3460" i="78"/>
  <c r="J3460" i="78"/>
  <c r="K3459" i="78"/>
  <c r="J3459" i="78"/>
  <c r="K3458" i="78"/>
  <c r="J3458" i="78"/>
  <c r="K3457" i="78"/>
  <c r="J3457" i="78"/>
  <c r="K3456" i="78"/>
  <c r="J3456" i="78"/>
  <c r="K3455" i="78"/>
  <c r="J3455" i="78"/>
  <c r="K3454" i="78"/>
  <c r="J3454" i="78"/>
  <c r="K3453" i="78"/>
  <c r="J3453" i="78"/>
  <c r="K3452" i="78"/>
  <c r="J3452" i="78"/>
  <c r="K3451" i="78"/>
  <c r="J3451" i="78"/>
  <c r="K3450" i="78"/>
  <c r="J3450" i="78"/>
  <c r="K3449" i="78"/>
  <c r="J3449" i="78"/>
  <c r="K3448" i="78"/>
  <c r="J3448" i="78"/>
  <c r="K3447" i="78"/>
  <c r="J3447" i="78"/>
  <c r="K3446" i="78"/>
  <c r="J3446" i="78"/>
  <c r="K3445" i="78"/>
  <c r="J3445" i="78"/>
  <c r="K3444" i="78"/>
  <c r="J3444" i="78"/>
  <c r="K3443" i="78"/>
  <c r="J3443" i="78"/>
  <c r="K3442" i="78"/>
  <c r="J3442" i="78"/>
  <c r="K3441" i="78"/>
  <c r="J3441" i="78"/>
  <c r="K3440" i="78"/>
  <c r="J3440" i="78"/>
  <c r="K3439" i="78"/>
  <c r="J3439" i="78"/>
  <c r="K3438" i="78"/>
  <c r="J3438" i="78"/>
  <c r="K3437" i="78"/>
  <c r="J3437" i="78"/>
  <c r="K3436" i="78"/>
  <c r="J3436" i="78"/>
  <c r="K3435" i="78"/>
  <c r="J3435" i="78"/>
  <c r="K3434" i="78"/>
  <c r="J3434" i="78"/>
  <c r="K3433" i="78"/>
  <c r="J3433" i="78"/>
  <c r="K3432" i="78"/>
  <c r="J3432" i="78"/>
  <c r="K3431" i="78"/>
  <c r="J3431" i="78"/>
  <c r="K3430" i="78"/>
  <c r="J3430" i="78"/>
  <c r="K3429" i="78"/>
  <c r="J3429" i="78"/>
  <c r="K3428" i="78"/>
  <c r="J3428" i="78"/>
  <c r="K3427" i="78"/>
  <c r="J3427" i="78"/>
  <c r="K3426" i="78"/>
  <c r="J3426" i="78"/>
  <c r="K3425" i="78"/>
  <c r="J3425" i="78"/>
  <c r="K3424" i="78"/>
  <c r="J3424" i="78"/>
  <c r="K3423" i="78"/>
  <c r="J3423" i="78"/>
  <c r="K3422" i="78"/>
  <c r="J3422" i="78"/>
  <c r="K3421" i="78"/>
  <c r="J3421" i="78"/>
  <c r="K3420" i="78"/>
  <c r="J3420" i="78"/>
  <c r="K3419" i="78"/>
  <c r="J3419" i="78"/>
  <c r="K3418" i="78"/>
  <c r="J3418" i="78"/>
  <c r="K3417" i="78"/>
  <c r="J3417" i="78"/>
  <c r="K3416" i="78"/>
  <c r="J3416" i="78"/>
  <c r="K3415" i="78"/>
  <c r="J3415" i="78"/>
  <c r="K3414" i="78"/>
  <c r="J3414" i="78"/>
  <c r="K3413" i="78"/>
  <c r="J3413" i="78"/>
  <c r="K3412" i="78"/>
  <c r="J3412" i="78"/>
  <c r="K3411" i="78"/>
  <c r="J3411" i="78"/>
  <c r="K3410" i="78"/>
  <c r="J3410" i="78"/>
  <c r="K3409" i="78"/>
  <c r="J3409" i="78"/>
  <c r="K3408" i="78"/>
  <c r="J3408" i="78"/>
  <c r="K3407" i="78"/>
  <c r="J3407" i="78"/>
  <c r="K3406" i="78"/>
  <c r="J3406" i="78"/>
  <c r="K3405" i="78"/>
  <c r="J3405" i="78"/>
  <c r="K3404" i="78"/>
  <c r="J3404" i="78"/>
  <c r="K3403" i="78"/>
  <c r="J3403" i="78"/>
  <c r="K3402" i="78"/>
  <c r="J3402" i="78"/>
  <c r="K3401" i="78"/>
  <c r="J3401" i="78"/>
  <c r="K3400" i="78"/>
  <c r="J3400" i="78"/>
  <c r="K3399" i="78"/>
  <c r="J3399" i="78"/>
  <c r="K3398" i="78"/>
  <c r="J3398" i="78"/>
  <c r="K3397" i="78"/>
  <c r="J3397" i="78"/>
  <c r="K3396" i="78"/>
  <c r="J3396" i="78"/>
  <c r="K3395" i="78"/>
  <c r="J3395" i="78"/>
  <c r="K3394" i="78"/>
  <c r="J3394" i="78"/>
  <c r="K3393" i="78"/>
  <c r="J3393" i="78"/>
  <c r="K3392" i="78"/>
  <c r="J3392" i="78"/>
  <c r="K3391" i="78"/>
  <c r="J3391" i="78"/>
  <c r="K3390" i="78"/>
  <c r="J3390" i="78"/>
  <c r="K3389" i="78"/>
  <c r="J3389" i="78"/>
  <c r="K3388" i="78"/>
  <c r="J3388" i="78"/>
  <c r="K3387" i="78"/>
  <c r="J3387" i="78"/>
  <c r="K3386" i="78"/>
  <c r="J3386" i="78"/>
  <c r="K3385" i="78"/>
  <c r="J3385" i="78"/>
  <c r="K3384" i="78"/>
  <c r="J3384" i="78"/>
  <c r="K3383" i="78"/>
  <c r="J3383" i="78"/>
  <c r="K3382" i="78"/>
  <c r="J3382" i="78"/>
  <c r="K3381" i="78"/>
  <c r="J3381" i="78"/>
  <c r="K3380" i="78"/>
  <c r="J3380" i="78"/>
  <c r="K3379" i="78"/>
  <c r="J3379" i="78"/>
  <c r="K3378" i="78"/>
  <c r="J3378" i="78"/>
  <c r="K3377" i="78"/>
  <c r="J3377" i="78"/>
  <c r="K3376" i="78"/>
  <c r="J3376" i="78"/>
  <c r="K3375" i="78"/>
  <c r="J3375" i="78"/>
  <c r="K3374" i="78"/>
  <c r="J3374" i="78"/>
  <c r="K3373" i="78"/>
  <c r="J3373" i="78"/>
  <c r="K3372" i="78"/>
  <c r="J3372" i="78"/>
  <c r="K3371" i="78"/>
  <c r="J3371" i="78"/>
  <c r="K3370" i="78"/>
  <c r="J3370" i="78"/>
  <c r="K3369" i="78"/>
  <c r="J3369" i="78"/>
  <c r="K3368" i="78"/>
  <c r="J3368" i="78"/>
  <c r="K3367" i="78"/>
  <c r="J3367" i="78"/>
  <c r="K3366" i="78"/>
  <c r="J3366" i="78"/>
  <c r="K3365" i="78"/>
  <c r="J3365" i="78"/>
  <c r="K3364" i="78"/>
  <c r="J3364" i="78"/>
  <c r="K3363" i="78"/>
  <c r="J3363" i="78"/>
  <c r="K3362" i="78"/>
  <c r="J3362" i="78"/>
  <c r="K3361" i="78"/>
  <c r="J3361" i="78"/>
  <c r="K3360" i="78"/>
  <c r="J3360" i="78"/>
  <c r="K3359" i="78"/>
  <c r="J3359" i="78"/>
  <c r="K3358" i="78"/>
  <c r="J3358" i="78"/>
  <c r="K3357" i="78"/>
  <c r="J3357" i="78"/>
  <c r="K3356" i="78"/>
  <c r="J3356" i="78"/>
  <c r="K3355" i="78"/>
  <c r="J3355" i="78"/>
  <c r="K3354" i="78"/>
  <c r="J3354" i="78"/>
  <c r="K3353" i="78"/>
  <c r="J3353" i="78"/>
  <c r="K3352" i="78"/>
  <c r="J3352" i="78"/>
  <c r="K3351" i="78"/>
  <c r="J3351" i="78"/>
  <c r="K3350" i="78"/>
  <c r="J3350" i="78"/>
  <c r="K3349" i="78"/>
  <c r="J3349" i="78"/>
  <c r="K3348" i="78"/>
  <c r="J3348" i="78"/>
  <c r="K3347" i="78"/>
  <c r="J3347" i="78"/>
  <c r="K3346" i="78"/>
  <c r="J3346" i="78"/>
  <c r="K3345" i="78"/>
  <c r="J3345" i="78"/>
  <c r="K3344" i="78"/>
  <c r="J3344" i="78"/>
  <c r="K3343" i="78"/>
  <c r="J3343" i="78"/>
  <c r="K3342" i="78"/>
  <c r="J3342" i="78"/>
  <c r="K3341" i="78"/>
  <c r="J3341" i="78"/>
  <c r="K3340" i="78"/>
  <c r="J3340" i="78"/>
  <c r="K3339" i="78"/>
  <c r="J3339" i="78"/>
  <c r="K3338" i="78"/>
  <c r="J3338" i="78"/>
  <c r="K3337" i="78"/>
  <c r="J3337" i="78"/>
  <c r="K3336" i="78"/>
  <c r="J3336" i="78"/>
  <c r="K3335" i="78"/>
  <c r="J3335" i="78"/>
  <c r="K3334" i="78"/>
  <c r="J3334" i="78"/>
  <c r="K3333" i="78"/>
  <c r="J3333" i="78"/>
  <c r="K3332" i="78"/>
  <c r="J3332" i="78"/>
  <c r="K3331" i="78"/>
  <c r="J3331" i="78"/>
  <c r="K3330" i="78"/>
  <c r="J3330" i="78"/>
  <c r="K3329" i="78"/>
  <c r="J3329" i="78"/>
  <c r="K3328" i="78"/>
  <c r="J3328" i="78"/>
  <c r="K3327" i="78"/>
  <c r="J3327" i="78"/>
  <c r="K3326" i="78"/>
  <c r="J3326" i="78"/>
  <c r="K3325" i="78"/>
  <c r="J3325" i="78"/>
  <c r="K3324" i="78"/>
  <c r="J3324" i="78"/>
  <c r="K3323" i="78"/>
  <c r="J3323" i="78"/>
  <c r="K3322" i="78"/>
  <c r="J3322" i="78"/>
  <c r="K3321" i="78"/>
  <c r="J3321" i="78"/>
  <c r="K3320" i="78"/>
  <c r="J3320" i="78"/>
  <c r="K3319" i="78"/>
  <c r="J3319" i="78"/>
  <c r="K3318" i="78"/>
  <c r="J3318" i="78"/>
  <c r="K3317" i="78"/>
  <c r="J3317" i="78"/>
  <c r="K3316" i="78"/>
  <c r="J3316" i="78"/>
  <c r="K3315" i="78"/>
  <c r="J3315" i="78"/>
  <c r="K3314" i="78"/>
  <c r="J3314" i="78"/>
  <c r="K3313" i="78"/>
  <c r="J3313" i="78"/>
  <c r="K3312" i="78"/>
  <c r="J3312" i="78"/>
  <c r="K3311" i="78"/>
  <c r="J3311" i="78"/>
  <c r="K3310" i="78"/>
  <c r="J3310" i="78"/>
  <c r="K3309" i="78"/>
  <c r="J3309" i="78"/>
  <c r="K3308" i="78"/>
  <c r="J3308" i="78"/>
  <c r="K3307" i="78"/>
  <c r="J3307" i="78"/>
  <c r="K3306" i="78"/>
  <c r="J3306" i="78"/>
  <c r="K3305" i="78"/>
  <c r="J3305" i="78"/>
  <c r="K3304" i="78"/>
  <c r="J3304" i="78"/>
  <c r="K3303" i="78"/>
  <c r="J3303" i="78"/>
  <c r="K3302" i="78"/>
  <c r="J3302" i="78"/>
  <c r="K3301" i="78"/>
  <c r="J3301" i="78"/>
  <c r="K3300" i="78"/>
  <c r="J3300" i="78"/>
  <c r="K3299" i="78"/>
  <c r="J3299" i="78"/>
  <c r="K3298" i="78"/>
  <c r="J3298" i="78"/>
  <c r="K3297" i="78"/>
  <c r="J3297" i="78"/>
  <c r="K3296" i="78"/>
  <c r="J3296" i="78"/>
  <c r="K3295" i="78"/>
  <c r="J3295" i="78"/>
  <c r="K3294" i="78"/>
  <c r="J3294" i="78"/>
  <c r="K3293" i="78"/>
  <c r="J3293" i="78"/>
  <c r="K3292" i="78"/>
  <c r="J3292" i="78"/>
  <c r="K3291" i="78"/>
  <c r="J3291" i="78"/>
  <c r="K3290" i="78"/>
  <c r="J3290" i="78"/>
  <c r="K3289" i="78"/>
  <c r="J3289" i="78"/>
  <c r="K3288" i="78"/>
  <c r="J3288" i="78"/>
  <c r="K3287" i="78"/>
  <c r="J3287" i="78"/>
  <c r="K3286" i="78"/>
  <c r="J3286" i="78"/>
  <c r="K3285" i="78"/>
  <c r="J3285" i="78"/>
  <c r="K3284" i="78"/>
  <c r="J3284" i="78"/>
  <c r="K3283" i="78"/>
  <c r="J3283" i="78"/>
  <c r="K3282" i="78"/>
  <c r="J3282" i="78"/>
  <c r="K3281" i="78"/>
  <c r="J3281" i="78"/>
  <c r="K3280" i="78"/>
  <c r="J3280" i="78"/>
  <c r="K3279" i="78"/>
  <c r="J3279" i="78"/>
  <c r="K3278" i="78"/>
  <c r="J3278" i="78"/>
  <c r="K3277" i="78"/>
  <c r="J3277" i="78"/>
  <c r="K3276" i="78"/>
  <c r="J3276" i="78"/>
  <c r="K3275" i="78"/>
  <c r="J3275" i="78"/>
  <c r="K3274" i="78"/>
  <c r="J3274" i="78"/>
  <c r="K3273" i="78"/>
  <c r="J3273" i="78"/>
  <c r="K3272" i="78"/>
  <c r="J3272" i="78"/>
  <c r="K3271" i="78"/>
  <c r="J3271" i="78"/>
  <c r="K3270" i="78"/>
  <c r="J3270" i="78"/>
  <c r="K3269" i="78"/>
  <c r="J3269" i="78"/>
  <c r="K3268" i="78"/>
  <c r="J3268" i="78"/>
  <c r="K3267" i="78"/>
  <c r="J3267" i="78"/>
  <c r="K3266" i="78"/>
  <c r="J3266" i="78"/>
  <c r="K3265" i="78"/>
  <c r="J3265" i="78"/>
  <c r="K3264" i="78"/>
  <c r="J3264" i="78"/>
  <c r="K3263" i="78"/>
  <c r="J3263" i="78"/>
  <c r="K3262" i="78"/>
  <c r="J3262" i="78"/>
  <c r="K3261" i="78"/>
  <c r="J3261" i="78"/>
  <c r="K3260" i="78"/>
  <c r="J3260" i="78"/>
  <c r="K3259" i="78"/>
  <c r="J3259" i="78"/>
  <c r="K3258" i="78"/>
  <c r="J3258" i="78"/>
  <c r="K3257" i="78"/>
  <c r="J3257" i="78"/>
  <c r="K3256" i="78"/>
  <c r="J3256" i="78"/>
  <c r="K3255" i="78"/>
  <c r="J3255" i="78"/>
  <c r="K3254" i="78"/>
  <c r="J3254" i="78"/>
  <c r="K3253" i="78"/>
  <c r="J3253" i="78"/>
  <c r="K3252" i="78"/>
  <c r="J3252" i="78"/>
  <c r="K3251" i="78"/>
  <c r="J3251" i="78"/>
  <c r="K3250" i="78"/>
  <c r="J3250" i="78"/>
  <c r="K3249" i="78"/>
  <c r="J3249" i="78"/>
  <c r="K3248" i="78"/>
  <c r="J3248" i="78"/>
  <c r="K3247" i="78"/>
  <c r="J3247" i="78"/>
  <c r="K3246" i="78"/>
  <c r="J3246" i="78"/>
  <c r="K3245" i="78"/>
  <c r="J3245" i="78"/>
  <c r="K3244" i="78"/>
  <c r="J3244" i="78"/>
  <c r="K3243" i="78"/>
  <c r="J3243" i="78"/>
  <c r="K3242" i="78"/>
  <c r="J3242" i="78"/>
  <c r="K3241" i="78"/>
  <c r="J3241" i="78"/>
  <c r="K3240" i="78"/>
  <c r="J3240" i="78"/>
  <c r="K3239" i="78"/>
  <c r="J3239" i="78"/>
  <c r="K3238" i="78"/>
  <c r="J3238" i="78"/>
  <c r="K3237" i="78"/>
  <c r="J3237" i="78"/>
  <c r="K3236" i="78"/>
  <c r="J3236" i="78"/>
  <c r="K3235" i="78"/>
  <c r="J3235" i="78"/>
  <c r="K3234" i="78"/>
  <c r="J3234" i="78"/>
  <c r="K3233" i="78"/>
  <c r="J3233" i="78"/>
  <c r="K3232" i="78"/>
  <c r="J3232" i="78"/>
  <c r="K3231" i="78"/>
  <c r="J3231" i="78"/>
  <c r="K3230" i="78"/>
  <c r="J3230" i="78"/>
  <c r="K3229" i="78"/>
  <c r="J3229" i="78"/>
  <c r="K3228" i="78"/>
  <c r="J3228" i="78"/>
  <c r="K3227" i="78"/>
  <c r="J3227" i="78"/>
  <c r="K3226" i="78"/>
  <c r="J3226" i="78"/>
  <c r="K3225" i="78"/>
  <c r="J3225" i="78"/>
  <c r="K3224" i="78"/>
  <c r="J3224" i="78"/>
  <c r="K3223" i="78"/>
  <c r="J3223" i="78"/>
  <c r="K3222" i="78"/>
  <c r="J3222" i="78"/>
  <c r="K3221" i="78"/>
  <c r="J3221" i="78"/>
  <c r="K3220" i="78"/>
  <c r="J3220" i="78"/>
  <c r="K3219" i="78"/>
  <c r="J3219" i="78"/>
  <c r="K3218" i="78"/>
  <c r="J3218" i="78"/>
  <c r="K3217" i="78"/>
  <c r="J3217" i="78"/>
  <c r="K3216" i="78"/>
  <c r="J3216" i="78"/>
  <c r="K3215" i="78"/>
  <c r="J3215" i="78"/>
  <c r="K3214" i="78"/>
  <c r="J3214" i="78"/>
  <c r="K3213" i="78"/>
  <c r="J3213" i="78"/>
  <c r="K3212" i="78"/>
  <c r="J3212" i="78"/>
  <c r="K3211" i="78"/>
  <c r="J3211" i="78"/>
  <c r="K3210" i="78"/>
  <c r="J3210" i="78"/>
  <c r="K3209" i="78"/>
  <c r="J3209" i="78"/>
  <c r="K3208" i="78"/>
  <c r="J3208" i="78"/>
  <c r="K3207" i="78"/>
  <c r="J3207" i="78"/>
  <c r="K3206" i="78"/>
  <c r="J3206" i="78"/>
  <c r="K3205" i="78"/>
  <c r="J3205" i="78"/>
  <c r="K3204" i="78"/>
  <c r="J3204" i="78"/>
  <c r="K3203" i="78"/>
  <c r="J3203" i="78"/>
  <c r="K3202" i="78"/>
  <c r="J3202" i="78"/>
  <c r="K3201" i="78"/>
  <c r="J3201" i="78"/>
  <c r="K3200" i="78"/>
  <c r="J3200" i="78"/>
  <c r="K3199" i="78"/>
  <c r="J3199" i="78"/>
  <c r="K3198" i="78"/>
  <c r="J3198" i="78"/>
  <c r="K3197" i="78"/>
  <c r="J3197" i="78"/>
  <c r="K3196" i="78"/>
  <c r="J3196" i="78"/>
  <c r="K3195" i="78"/>
  <c r="J3195" i="78"/>
  <c r="K3194" i="78"/>
  <c r="J3194" i="78"/>
  <c r="K3193" i="78"/>
  <c r="J3193" i="78"/>
  <c r="K3192" i="78"/>
  <c r="J3192" i="78"/>
  <c r="K3191" i="78"/>
  <c r="J3191" i="78"/>
  <c r="K3190" i="78"/>
  <c r="J3190" i="78"/>
  <c r="K3189" i="78"/>
  <c r="J3189" i="78"/>
  <c r="K3188" i="78"/>
  <c r="J3188" i="78"/>
  <c r="K3187" i="78"/>
  <c r="J3187" i="78"/>
  <c r="K3186" i="78"/>
  <c r="J3186" i="78"/>
  <c r="K3185" i="78"/>
  <c r="J3185" i="78"/>
  <c r="K3184" i="78"/>
  <c r="J3184" i="78"/>
  <c r="K3183" i="78"/>
  <c r="J3183" i="78"/>
  <c r="K3182" i="78"/>
  <c r="J3182" i="78"/>
  <c r="K3181" i="78"/>
  <c r="J3181" i="78"/>
  <c r="K3180" i="78"/>
  <c r="J3180" i="78"/>
  <c r="K3179" i="78"/>
  <c r="J3179" i="78"/>
  <c r="K3178" i="78"/>
  <c r="J3178" i="78"/>
  <c r="K3177" i="78"/>
  <c r="J3177" i="78"/>
  <c r="K3176" i="78"/>
  <c r="J3176" i="78"/>
  <c r="K3175" i="78"/>
  <c r="J3175" i="78"/>
  <c r="K3174" i="78"/>
  <c r="J3174" i="78"/>
  <c r="K3173" i="78"/>
  <c r="J3173" i="78"/>
  <c r="K3172" i="78"/>
  <c r="J3172" i="78"/>
  <c r="K3171" i="78"/>
  <c r="J3171" i="78"/>
  <c r="K3170" i="78"/>
  <c r="J3170" i="78"/>
  <c r="K3169" i="78"/>
  <c r="J3169" i="78"/>
  <c r="K3168" i="78"/>
  <c r="J3168" i="78"/>
  <c r="K3167" i="78"/>
  <c r="J3167" i="78"/>
  <c r="K3166" i="78"/>
  <c r="J3166" i="78"/>
  <c r="K3165" i="78"/>
  <c r="J3165" i="78"/>
  <c r="K3164" i="78"/>
  <c r="J3164" i="78"/>
  <c r="K3163" i="78"/>
  <c r="J3163" i="78"/>
  <c r="K3162" i="78"/>
  <c r="J3162" i="78"/>
  <c r="K3161" i="78"/>
  <c r="J3161" i="78"/>
  <c r="K3160" i="78"/>
  <c r="J3160" i="78"/>
  <c r="K3159" i="78"/>
  <c r="J3159" i="78"/>
  <c r="K3158" i="78"/>
  <c r="J3158" i="78"/>
  <c r="K3157" i="78"/>
  <c r="J3157" i="78"/>
  <c r="K3156" i="78"/>
  <c r="J3156" i="78"/>
  <c r="K3155" i="78"/>
  <c r="J3155" i="78"/>
  <c r="K3154" i="78"/>
  <c r="J3154" i="78"/>
  <c r="K3153" i="78"/>
  <c r="J3153" i="78"/>
  <c r="K3152" i="78"/>
  <c r="J3152" i="78"/>
  <c r="K3151" i="78"/>
  <c r="J3151" i="78"/>
  <c r="K3150" i="78"/>
  <c r="J3150" i="78"/>
  <c r="K3149" i="78"/>
  <c r="J3149" i="78"/>
  <c r="K3148" i="78"/>
  <c r="J3148" i="78"/>
  <c r="K3147" i="78"/>
  <c r="J3147" i="78"/>
  <c r="K3146" i="78"/>
  <c r="J3146" i="78"/>
  <c r="K3145" i="78"/>
  <c r="J3145" i="78"/>
  <c r="K3144" i="78"/>
  <c r="J3144" i="78"/>
  <c r="K3143" i="78"/>
  <c r="J3143" i="78"/>
  <c r="K3142" i="78"/>
  <c r="J3142" i="78"/>
  <c r="K3141" i="78"/>
  <c r="J3141" i="78"/>
  <c r="K3140" i="78"/>
  <c r="J3140" i="78"/>
  <c r="K3139" i="78"/>
  <c r="J3139" i="78"/>
  <c r="K3138" i="78"/>
  <c r="J3138" i="78"/>
  <c r="K3137" i="78"/>
  <c r="J3137" i="78"/>
  <c r="K3136" i="78"/>
  <c r="J3136" i="78"/>
  <c r="K3135" i="78"/>
  <c r="J3135" i="78"/>
  <c r="K3134" i="78"/>
  <c r="J3134" i="78"/>
  <c r="K3133" i="78"/>
  <c r="J3133" i="78"/>
  <c r="K3132" i="78"/>
  <c r="J3132" i="78"/>
  <c r="K3131" i="78"/>
  <c r="J3131" i="78"/>
  <c r="K3130" i="78"/>
  <c r="J3130" i="78"/>
  <c r="K3129" i="78"/>
  <c r="J3129" i="78"/>
  <c r="K3128" i="78"/>
  <c r="J3128" i="78"/>
  <c r="K3127" i="78"/>
  <c r="J3127" i="78"/>
  <c r="K3126" i="78"/>
  <c r="J3126" i="78"/>
  <c r="K3125" i="78"/>
  <c r="J3125" i="78"/>
  <c r="K3124" i="78"/>
  <c r="J3124" i="78"/>
  <c r="K3123" i="78"/>
  <c r="J3123" i="78"/>
  <c r="K3122" i="78"/>
  <c r="J3122" i="78"/>
  <c r="K3121" i="78"/>
  <c r="J3121" i="78"/>
  <c r="K3120" i="78"/>
  <c r="J3120" i="78"/>
  <c r="K3119" i="78"/>
  <c r="J3119" i="78"/>
  <c r="K3118" i="78"/>
  <c r="J3118" i="78"/>
  <c r="K3117" i="78"/>
  <c r="J3117" i="78"/>
  <c r="K3116" i="78"/>
  <c r="J3116" i="78"/>
  <c r="K3115" i="78"/>
  <c r="J3115" i="78"/>
  <c r="K3114" i="78"/>
  <c r="J3114" i="78"/>
  <c r="K3113" i="78"/>
  <c r="J3113" i="78"/>
  <c r="K3112" i="78"/>
  <c r="J3112" i="78"/>
  <c r="K3111" i="78"/>
  <c r="J3111" i="78"/>
  <c r="K3110" i="78"/>
  <c r="J3110" i="78"/>
  <c r="K3109" i="78"/>
  <c r="J3109" i="78"/>
  <c r="K3108" i="78"/>
  <c r="J3108" i="78"/>
  <c r="K3107" i="78"/>
  <c r="J3107" i="78"/>
  <c r="K3106" i="78"/>
  <c r="J3106" i="78"/>
  <c r="K3105" i="78"/>
  <c r="J3105" i="78"/>
  <c r="K3104" i="78"/>
  <c r="J3104" i="78"/>
  <c r="K3103" i="78"/>
  <c r="J3103" i="78"/>
  <c r="K3102" i="78"/>
  <c r="J3102" i="78"/>
  <c r="K3101" i="78"/>
  <c r="J3101" i="78"/>
  <c r="K3100" i="78"/>
  <c r="J3100" i="78"/>
  <c r="K3099" i="78"/>
  <c r="J3099" i="78"/>
  <c r="K3098" i="78"/>
  <c r="J3098" i="78"/>
  <c r="K3097" i="78"/>
  <c r="J3097" i="78"/>
  <c r="K3096" i="78"/>
  <c r="J3096" i="78"/>
  <c r="K3095" i="78"/>
  <c r="J3095" i="78"/>
  <c r="K3094" i="78"/>
  <c r="J3094" i="78"/>
  <c r="K3093" i="78"/>
  <c r="J3093" i="78"/>
  <c r="K3092" i="78"/>
  <c r="J3092" i="78"/>
  <c r="K3091" i="78"/>
  <c r="J3091" i="78"/>
  <c r="K3090" i="78"/>
  <c r="J3090" i="78"/>
  <c r="K3089" i="78"/>
  <c r="J3089" i="78"/>
  <c r="K3088" i="78"/>
  <c r="J3088" i="78"/>
  <c r="K3087" i="78"/>
  <c r="J3087" i="78"/>
  <c r="K3086" i="78"/>
  <c r="J3086" i="78"/>
  <c r="K3085" i="78"/>
  <c r="J3085" i="78"/>
  <c r="K3084" i="78"/>
  <c r="J3084" i="78"/>
  <c r="K3083" i="78"/>
  <c r="J3083" i="78"/>
  <c r="K3082" i="78"/>
  <c r="J3082" i="78"/>
  <c r="K3081" i="78"/>
  <c r="J3081" i="78"/>
  <c r="K3080" i="78"/>
  <c r="J3080" i="78"/>
  <c r="K3079" i="78"/>
  <c r="J3079" i="78"/>
  <c r="K3078" i="78"/>
  <c r="J3078" i="78"/>
  <c r="K3077" i="78"/>
  <c r="J3077" i="78"/>
  <c r="K3076" i="78"/>
  <c r="J3076" i="78"/>
  <c r="K3075" i="78"/>
  <c r="J3075" i="78"/>
  <c r="K3074" i="78"/>
  <c r="J3074" i="78"/>
  <c r="K3073" i="78"/>
  <c r="J3073" i="78"/>
  <c r="K3072" i="78"/>
  <c r="J3072" i="78"/>
  <c r="K3071" i="78"/>
  <c r="J3071" i="78"/>
  <c r="K3070" i="78"/>
  <c r="J3070" i="78"/>
  <c r="K3069" i="78"/>
  <c r="J3069" i="78"/>
  <c r="K3068" i="78"/>
  <c r="J3068" i="78"/>
  <c r="K3067" i="78"/>
  <c r="J3067" i="78"/>
  <c r="K3066" i="78"/>
  <c r="J3066" i="78"/>
  <c r="K3065" i="78"/>
  <c r="J3065" i="78"/>
  <c r="K3064" i="78"/>
  <c r="J3064" i="78"/>
  <c r="K3063" i="78"/>
  <c r="J3063" i="78"/>
  <c r="K3062" i="78"/>
  <c r="J3062" i="78"/>
  <c r="K3061" i="78"/>
  <c r="J3061" i="78"/>
  <c r="K3060" i="78"/>
  <c r="J3060" i="78"/>
  <c r="K3059" i="78"/>
  <c r="J3059" i="78"/>
  <c r="K3058" i="78"/>
  <c r="J3058" i="78"/>
  <c r="K3057" i="78"/>
  <c r="J3057" i="78"/>
  <c r="K3056" i="78"/>
  <c r="J3056" i="78"/>
  <c r="K3055" i="78"/>
  <c r="J3055" i="78"/>
  <c r="K3054" i="78"/>
  <c r="J3054" i="78"/>
  <c r="K3053" i="78"/>
  <c r="J3053" i="78"/>
  <c r="K3052" i="78"/>
  <c r="J3052" i="78"/>
  <c r="K3051" i="78"/>
  <c r="J3051" i="78"/>
  <c r="K3050" i="78"/>
  <c r="J3050" i="78"/>
  <c r="K3049" i="78"/>
  <c r="J3049" i="78"/>
  <c r="K3048" i="78"/>
  <c r="J3048" i="78"/>
  <c r="K3047" i="78"/>
  <c r="J3047" i="78"/>
  <c r="K3046" i="78"/>
  <c r="J3046" i="78"/>
  <c r="K3045" i="78"/>
  <c r="J3045" i="78"/>
  <c r="K3044" i="78"/>
  <c r="J3044" i="78"/>
  <c r="K3043" i="78"/>
  <c r="J3043" i="78"/>
  <c r="K3042" i="78"/>
  <c r="J3042" i="78"/>
  <c r="K3041" i="78"/>
  <c r="J3041" i="78"/>
  <c r="K3040" i="78"/>
  <c r="J3040" i="78"/>
  <c r="K3039" i="78"/>
  <c r="J3039" i="78"/>
  <c r="K3038" i="78"/>
  <c r="J3038" i="78"/>
  <c r="K3037" i="78"/>
  <c r="J3037" i="78"/>
  <c r="K3036" i="78"/>
  <c r="J3036" i="78"/>
  <c r="K3035" i="78"/>
  <c r="J3035" i="78"/>
  <c r="K3034" i="78"/>
  <c r="J3034" i="78"/>
  <c r="K3033" i="78"/>
  <c r="J3033" i="78"/>
  <c r="K3032" i="78"/>
  <c r="J3032" i="78"/>
  <c r="K3031" i="78"/>
  <c r="J3031" i="78"/>
  <c r="K3030" i="78"/>
  <c r="J3030" i="78"/>
  <c r="K3029" i="78"/>
  <c r="J3029" i="78"/>
  <c r="K3028" i="78"/>
  <c r="J3028" i="78"/>
  <c r="K3027" i="78"/>
  <c r="J3027" i="78"/>
  <c r="K3026" i="78"/>
  <c r="J3026" i="78"/>
  <c r="K3025" i="78"/>
  <c r="J3025" i="78"/>
  <c r="K3024" i="78"/>
  <c r="J3024" i="78"/>
  <c r="K3023" i="78"/>
  <c r="J3023" i="78"/>
  <c r="K3022" i="78"/>
  <c r="J3022" i="78"/>
  <c r="K3021" i="78"/>
  <c r="J3021" i="78"/>
  <c r="K3020" i="78"/>
  <c r="J3020" i="78"/>
  <c r="K3019" i="78"/>
  <c r="J3019" i="78"/>
  <c r="K3018" i="78"/>
  <c r="J3018" i="78"/>
  <c r="K3017" i="78"/>
  <c r="J3017" i="78"/>
  <c r="K3016" i="78"/>
  <c r="J3016" i="78"/>
  <c r="K3015" i="78"/>
  <c r="J3015" i="78"/>
  <c r="K3014" i="78"/>
  <c r="J3014" i="78"/>
  <c r="K3013" i="78"/>
  <c r="J3013" i="78"/>
  <c r="K3012" i="78"/>
  <c r="J3012" i="78"/>
  <c r="K3011" i="78"/>
  <c r="J3011" i="78"/>
  <c r="K3010" i="78"/>
  <c r="J3010" i="78"/>
  <c r="K3009" i="78"/>
  <c r="J3009" i="78"/>
  <c r="K3008" i="78"/>
  <c r="J3008" i="78"/>
  <c r="K3007" i="78"/>
  <c r="J3007" i="78"/>
  <c r="K3006" i="78"/>
  <c r="J3006" i="78"/>
  <c r="K3005" i="78"/>
  <c r="J3005" i="78"/>
  <c r="K3004" i="78"/>
  <c r="J3004" i="78"/>
  <c r="K3003" i="78"/>
  <c r="J3003" i="78"/>
  <c r="K3002" i="78"/>
  <c r="J3002" i="78"/>
  <c r="K3001" i="78"/>
  <c r="J3001" i="78"/>
  <c r="K3000" i="78"/>
  <c r="J3000" i="78"/>
  <c r="K2999" i="78"/>
  <c r="J2999" i="78"/>
  <c r="K2998" i="78"/>
  <c r="J2998" i="78"/>
  <c r="K2997" i="78"/>
  <c r="J2997" i="78"/>
  <c r="K2996" i="78"/>
  <c r="J2996" i="78"/>
  <c r="K2995" i="78"/>
  <c r="J2995" i="78"/>
  <c r="K2994" i="78"/>
  <c r="J2994" i="78"/>
  <c r="K2993" i="78"/>
  <c r="J2993" i="78"/>
  <c r="K2992" i="78"/>
  <c r="J2992" i="78"/>
  <c r="K2991" i="78"/>
  <c r="J2991" i="78"/>
  <c r="K2990" i="78"/>
  <c r="J2990" i="78"/>
  <c r="K2989" i="78"/>
  <c r="J2989" i="78"/>
  <c r="K2988" i="78"/>
  <c r="J2988" i="78"/>
  <c r="K2987" i="78"/>
  <c r="J2987" i="78"/>
  <c r="K2986" i="78"/>
  <c r="J2986" i="78"/>
  <c r="K2985" i="78"/>
  <c r="J2985" i="78"/>
  <c r="K2984" i="78"/>
  <c r="J2984" i="78"/>
  <c r="K2983" i="78"/>
  <c r="J2983" i="78"/>
  <c r="K2982" i="78"/>
  <c r="J2982" i="78"/>
  <c r="K2981" i="78"/>
  <c r="J2981" i="78"/>
  <c r="K2980" i="78"/>
  <c r="J2980" i="78"/>
  <c r="K2979" i="78"/>
  <c r="J2979" i="78"/>
  <c r="K2978" i="78"/>
  <c r="J2978" i="78"/>
  <c r="K2977" i="78"/>
  <c r="J2977" i="78"/>
  <c r="K2976" i="78"/>
  <c r="J2976" i="78"/>
  <c r="K2975" i="78"/>
  <c r="J2975" i="78"/>
  <c r="K2974" i="78"/>
  <c r="J2974" i="78"/>
  <c r="K2973" i="78"/>
  <c r="J2973" i="78"/>
  <c r="K2972" i="78"/>
  <c r="J2972" i="78"/>
  <c r="K2971" i="78"/>
  <c r="J2971" i="78"/>
  <c r="K2970" i="78"/>
  <c r="J2970" i="78"/>
  <c r="K2969" i="78"/>
  <c r="J2969" i="78"/>
  <c r="K2968" i="78"/>
  <c r="J2968" i="78"/>
  <c r="K2967" i="78"/>
  <c r="J2967" i="78"/>
  <c r="K2966" i="78"/>
  <c r="J2966" i="78"/>
  <c r="K2965" i="78"/>
  <c r="J2965" i="78"/>
  <c r="K2964" i="78"/>
  <c r="J2964" i="78"/>
  <c r="K2963" i="78"/>
  <c r="J2963" i="78"/>
  <c r="K2962" i="78"/>
  <c r="J2962" i="78"/>
  <c r="K2961" i="78"/>
  <c r="J2961" i="78"/>
  <c r="K2960" i="78"/>
  <c r="J2960" i="78"/>
  <c r="K2959" i="78"/>
  <c r="J2959" i="78"/>
  <c r="K2958" i="78"/>
  <c r="J2958" i="78"/>
  <c r="K2957" i="78"/>
  <c r="J2957" i="78"/>
  <c r="K2956" i="78"/>
  <c r="J2956" i="78"/>
  <c r="K2955" i="78"/>
  <c r="J2955" i="78"/>
  <c r="K2954" i="78"/>
  <c r="J2954" i="78"/>
  <c r="K2953" i="78"/>
  <c r="J2953" i="78"/>
  <c r="K2952" i="78"/>
  <c r="J2952" i="78"/>
  <c r="K2951" i="78"/>
  <c r="J2951" i="78"/>
  <c r="K2950" i="78"/>
  <c r="J2950" i="78"/>
  <c r="K2949" i="78"/>
  <c r="J2949" i="78"/>
  <c r="K2948" i="78"/>
  <c r="J2948" i="78"/>
  <c r="K2947" i="78"/>
  <c r="J2947" i="78"/>
  <c r="K2946" i="78"/>
  <c r="J2946" i="78"/>
  <c r="K2945" i="78"/>
  <c r="J2945" i="78"/>
  <c r="K2944" i="78"/>
  <c r="J2944" i="78"/>
  <c r="K2943" i="78"/>
  <c r="J2943" i="78"/>
  <c r="K2942" i="78"/>
  <c r="J2942" i="78"/>
  <c r="K2941" i="78"/>
  <c r="J2941" i="78"/>
  <c r="K2940" i="78"/>
  <c r="J2940" i="78"/>
  <c r="K2939" i="78"/>
  <c r="J2939" i="78"/>
  <c r="K2938" i="78"/>
  <c r="J2938" i="78"/>
  <c r="K2937" i="78"/>
  <c r="J2937" i="78"/>
  <c r="K2936" i="78"/>
  <c r="J2936" i="78"/>
  <c r="K2935" i="78"/>
  <c r="J2935" i="78"/>
  <c r="K2934" i="78"/>
  <c r="J2934" i="78"/>
  <c r="K2933" i="78"/>
  <c r="J2933" i="78"/>
  <c r="K2932" i="78"/>
  <c r="J2932" i="78"/>
  <c r="K2931" i="78"/>
  <c r="J2931" i="78"/>
  <c r="K2930" i="78"/>
  <c r="J2930" i="78"/>
  <c r="K2929" i="78"/>
  <c r="J2929" i="78"/>
  <c r="K2928" i="78"/>
  <c r="J2928" i="78"/>
  <c r="K2927" i="78"/>
  <c r="J2927" i="78"/>
  <c r="K2926" i="78"/>
  <c r="J2926" i="78"/>
  <c r="K2925" i="78"/>
  <c r="J2925" i="78"/>
  <c r="K2924" i="78"/>
  <c r="J2924" i="78"/>
  <c r="K2923" i="78"/>
  <c r="J2923" i="78"/>
  <c r="K2922" i="78"/>
  <c r="J2922" i="78"/>
  <c r="K2921" i="78"/>
  <c r="J2921" i="78"/>
  <c r="K2920" i="78"/>
  <c r="J2920" i="78"/>
  <c r="K2919" i="78"/>
  <c r="J2919" i="78"/>
  <c r="K2918" i="78"/>
  <c r="J2918" i="78"/>
  <c r="K2917" i="78"/>
  <c r="J2917" i="78"/>
  <c r="K2916" i="78"/>
  <c r="J2916" i="78"/>
  <c r="K2915" i="78"/>
  <c r="J2915" i="78"/>
  <c r="K2914" i="78"/>
  <c r="J2914" i="78"/>
  <c r="K2913" i="78"/>
  <c r="J2913" i="78"/>
  <c r="K2912" i="78"/>
  <c r="J2912" i="78"/>
  <c r="K2911" i="78"/>
  <c r="J2911" i="78"/>
  <c r="K2910" i="78"/>
  <c r="J2910" i="78"/>
  <c r="K2909" i="78"/>
  <c r="J2909" i="78"/>
  <c r="K2908" i="78"/>
  <c r="J2908" i="78"/>
  <c r="K2907" i="78"/>
  <c r="J2907" i="78"/>
  <c r="K2906" i="78"/>
  <c r="J2906" i="78"/>
  <c r="K2905" i="78"/>
  <c r="J2905" i="78"/>
  <c r="K2904" i="78"/>
  <c r="J2904" i="78"/>
  <c r="K2903" i="78"/>
  <c r="J2903" i="78"/>
  <c r="K2902" i="78"/>
  <c r="J2902" i="78"/>
  <c r="K2901" i="78"/>
  <c r="J2901" i="78"/>
  <c r="K2900" i="78"/>
  <c r="J2900" i="78"/>
  <c r="K2899" i="78"/>
  <c r="J2899" i="78"/>
  <c r="K2898" i="78"/>
  <c r="J2898" i="78"/>
  <c r="K2897" i="78"/>
  <c r="J2897" i="78"/>
  <c r="K2896" i="78"/>
  <c r="J2896" i="78"/>
  <c r="K2895" i="78"/>
  <c r="J2895" i="78"/>
  <c r="K2894" i="78"/>
  <c r="J2894" i="78"/>
  <c r="K2893" i="78"/>
  <c r="J2893" i="78"/>
  <c r="K2892" i="78"/>
  <c r="J2892" i="78"/>
  <c r="K2891" i="78"/>
  <c r="J2891" i="78"/>
  <c r="K2890" i="78"/>
  <c r="J2890" i="78"/>
  <c r="K2889" i="78"/>
  <c r="J2889" i="78"/>
  <c r="K2888" i="78"/>
  <c r="J2888" i="78"/>
  <c r="K2887" i="78"/>
  <c r="J2887" i="78"/>
  <c r="K2886" i="78"/>
  <c r="J2886" i="78"/>
  <c r="K2885" i="78"/>
  <c r="J2885" i="78"/>
  <c r="K2884" i="78"/>
  <c r="J2884" i="78"/>
  <c r="K2883" i="78"/>
  <c r="J2883" i="78"/>
  <c r="K2882" i="78"/>
  <c r="J2882" i="78"/>
  <c r="K2881" i="78"/>
  <c r="J2881" i="78"/>
  <c r="K2880" i="78"/>
  <c r="J2880" i="78"/>
  <c r="K2879" i="78"/>
  <c r="J2879" i="78"/>
  <c r="K2878" i="78"/>
  <c r="J2878" i="78"/>
  <c r="K2877" i="78"/>
  <c r="J2877" i="78"/>
  <c r="K2876" i="78"/>
  <c r="J2876" i="78"/>
  <c r="K2875" i="78"/>
  <c r="J2875" i="78"/>
  <c r="K2874" i="78"/>
  <c r="J2874" i="78"/>
  <c r="K2873" i="78"/>
  <c r="J2873" i="78"/>
  <c r="K2872" i="78"/>
  <c r="J2872" i="78"/>
  <c r="K2871" i="78"/>
  <c r="J2871" i="78"/>
  <c r="K2870" i="78"/>
  <c r="J2870" i="78"/>
  <c r="K2869" i="78"/>
  <c r="J2869" i="78"/>
  <c r="K2868" i="78"/>
  <c r="J2868" i="78"/>
  <c r="K2867" i="78"/>
  <c r="J2867" i="78"/>
  <c r="K2866" i="78"/>
  <c r="J2866" i="78"/>
  <c r="K2865" i="78"/>
  <c r="J2865" i="78"/>
  <c r="K2864" i="78"/>
  <c r="J2864" i="78"/>
  <c r="K2863" i="78"/>
  <c r="J2863" i="78"/>
  <c r="K2862" i="78"/>
  <c r="J2862" i="78"/>
  <c r="K2861" i="78"/>
  <c r="J2861" i="78"/>
  <c r="K2860" i="78"/>
  <c r="J2860" i="78"/>
  <c r="K2859" i="78"/>
  <c r="J2859" i="78"/>
  <c r="K2858" i="78"/>
  <c r="J2858" i="78"/>
  <c r="K2857" i="78"/>
  <c r="J2857" i="78"/>
  <c r="K2856" i="78"/>
  <c r="J2856" i="78"/>
  <c r="K2855" i="78"/>
  <c r="J2855" i="78"/>
  <c r="K2854" i="78"/>
  <c r="J2854" i="78"/>
  <c r="K2853" i="78"/>
  <c r="J2853" i="78"/>
  <c r="K2852" i="78"/>
  <c r="J2852" i="78"/>
  <c r="K2851" i="78"/>
  <c r="J2851" i="78"/>
  <c r="K2850" i="78"/>
  <c r="J2850" i="78"/>
  <c r="K2849" i="78"/>
  <c r="J2849" i="78"/>
  <c r="K2848" i="78"/>
  <c r="J2848" i="78"/>
  <c r="K2847" i="78"/>
  <c r="J2847" i="78"/>
  <c r="K2846" i="78"/>
  <c r="J2846" i="78"/>
  <c r="K2845" i="78"/>
  <c r="J2845" i="78"/>
  <c r="K2844" i="78"/>
  <c r="J2844" i="78"/>
  <c r="K2843" i="78"/>
  <c r="J2843" i="78"/>
  <c r="K2842" i="78"/>
  <c r="J2842" i="78"/>
  <c r="K2841" i="78"/>
  <c r="J2841" i="78"/>
  <c r="K2840" i="78"/>
  <c r="J2840" i="78"/>
  <c r="K2839" i="78"/>
  <c r="J2839" i="78"/>
  <c r="K2838" i="78"/>
  <c r="J2838" i="78"/>
  <c r="K2837" i="78"/>
  <c r="J2837" i="78"/>
  <c r="K2836" i="78"/>
  <c r="J2836" i="78"/>
  <c r="K2835" i="78"/>
  <c r="J2835" i="78"/>
  <c r="K2834" i="78"/>
  <c r="J2834" i="78"/>
  <c r="K2833" i="78"/>
  <c r="J2833" i="78"/>
  <c r="K2832" i="78"/>
  <c r="J2832" i="78"/>
  <c r="K2831" i="78"/>
  <c r="J2831" i="78"/>
  <c r="K2830" i="78"/>
  <c r="J2830" i="78"/>
  <c r="K2829" i="78"/>
  <c r="J2829" i="78"/>
  <c r="K2828" i="78"/>
  <c r="J2828" i="78"/>
  <c r="K2827" i="78"/>
  <c r="J2827" i="78"/>
  <c r="K2826" i="78"/>
  <c r="J2826" i="78"/>
  <c r="K2825" i="78"/>
  <c r="J2825" i="78"/>
  <c r="K2824" i="78"/>
  <c r="J2824" i="78"/>
  <c r="K2823" i="78"/>
  <c r="J2823" i="78"/>
  <c r="K2822" i="78"/>
  <c r="J2822" i="78"/>
  <c r="K2821" i="78"/>
  <c r="J2821" i="78"/>
  <c r="K2820" i="78"/>
  <c r="J2820" i="78"/>
  <c r="K2819" i="78"/>
  <c r="J2819" i="78"/>
  <c r="K2818" i="78"/>
  <c r="J2818" i="78"/>
  <c r="K2817" i="78"/>
  <c r="J2817" i="78"/>
  <c r="K2816" i="78"/>
  <c r="J2816" i="78"/>
  <c r="K2815" i="78"/>
  <c r="J2815" i="78"/>
  <c r="K2814" i="78"/>
  <c r="J2814" i="78"/>
  <c r="K2813" i="78"/>
  <c r="J2813" i="78"/>
  <c r="K2812" i="78"/>
  <c r="J2812" i="78"/>
  <c r="K2811" i="78"/>
  <c r="J2811" i="78"/>
  <c r="K2810" i="78"/>
  <c r="J2810" i="78"/>
  <c r="K2809" i="78"/>
  <c r="J2809" i="78"/>
  <c r="K2808" i="78"/>
  <c r="J2808" i="78"/>
  <c r="K2807" i="78"/>
  <c r="J2807" i="78"/>
  <c r="K2806" i="78"/>
  <c r="J2806" i="78"/>
  <c r="K2805" i="78"/>
  <c r="J2805" i="78"/>
  <c r="K2804" i="78"/>
  <c r="J2804" i="78"/>
  <c r="K2803" i="78"/>
  <c r="J2803" i="78"/>
  <c r="K2802" i="78"/>
  <c r="J2802" i="78"/>
  <c r="K2801" i="78"/>
  <c r="J2801" i="78"/>
  <c r="K2800" i="78"/>
  <c r="J2800" i="78"/>
  <c r="K2799" i="78"/>
  <c r="J2799" i="78"/>
  <c r="K2798" i="78"/>
  <c r="J2798" i="78"/>
  <c r="K2797" i="78"/>
  <c r="J2797" i="78"/>
  <c r="K2796" i="78"/>
  <c r="J2796" i="78"/>
  <c r="K2795" i="78"/>
  <c r="J2795" i="78"/>
  <c r="K2794" i="78"/>
  <c r="J2794" i="78"/>
  <c r="K2793" i="78"/>
  <c r="J2793" i="78"/>
  <c r="K2792" i="78"/>
  <c r="J2792" i="78"/>
  <c r="K2791" i="78"/>
  <c r="J2791" i="78"/>
  <c r="K2790" i="78"/>
  <c r="J2790" i="78"/>
  <c r="K2789" i="78"/>
  <c r="J2789" i="78"/>
  <c r="K2788" i="78"/>
  <c r="J2788" i="78"/>
  <c r="K2787" i="78"/>
  <c r="J2787" i="78"/>
  <c r="K2786" i="78"/>
  <c r="J2786" i="78"/>
  <c r="K2785" i="78"/>
  <c r="J2785" i="78"/>
  <c r="K2784" i="78"/>
  <c r="J2784" i="78"/>
  <c r="K2783" i="78"/>
  <c r="J2783" i="78"/>
  <c r="K2782" i="78"/>
  <c r="J2782" i="78"/>
  <c r="K2781" i="78"/>
  <c r="J2781" i="78"/>
  <c r="K2780" i="78"/>
  <c r="J2780" i="78"/>
  <c r="K2779" i="78"/>
  <c r="J2779" i="78"/>
  <c r="K2778" i="78"/>
  <c r="J2778" i="78"/>
  <c r="K2777" i="78"/>
  <c r="J2777" i="78"/>
  <c r="K2776" i="78"/>
  <c r="J2776" i="78"/>
  <c r="K2775" i="78"/>
  <c r="J2775" i="78"/>
  <c r="K2774" i="78"/>
  <c r="J2774" i="78"/>
  <c r="K2773" i="78"/>
  <c r="J2773" i="78"/>
  <c r="K2772" i="78"/>
  <c r="J2772" i="78"/>
  <c r="K2771" i="78"/>
  <c r="J2771" i="78"/>
  <c r="K2770" i="78"/>
  <c r="J2770" i="78"/>
  <c r="K2769" i="78"/>
  <c r="J2769" i="78"/>
  <c r="K2768" i="78"/>
  <c r="J2768" i="78"/>
  <c r="K2767" i="78"/>
  <c r="J2767" i="78"/>
  <c r="K2766" i="78"/>
  <c r="J2766" i="78"/>
  <c r="K2765" i="78"/>
  <c r="J2765" i="78"/>
  <c r="K2764" i="78"/>
  <c r="J2764" i="78"/>
  <c r="K2763" i="78"/>
  <c r="J2763" i="78"/>
  <c r="K2762" i="78"/>
  <c r="J2762" i="78"/>
  <c r="K2761" i="78"/>
  <c r="J2761" i="78"/>
  <c r="K2760" i="78"/>
  <c r="J2760" i="78"/>
  <c r="K2759" i="78"/>
  <c r="J2759" i="78"/>
  <c r="K2758" i="78"/>
  <c r="J2758" i="78"/>
  <c r="K2757" i="78"/>
  <c r="J2757" i="78"/>
  <c r="K2756" i="78"/>
  <c r="J2756" i="78"/>
  <c r="K2755" i="78"/>
  <c r="J2755" i="78"/>
  <c r="K2754" i="78"/>
  <c r="J2754" i="78"/>
  <c r="K2753" i="78"/>
  <c r="J2753" i="78"/>
  <c r="K2752" i="78"/>
  <c r="J2752" i="78"/>
  <c r="K2751" i="78"/>
  <c r="J2751" i="78"/>
  <c r="K2750" i="78"/>
  <c r="J2750" i="78"/>
  <c r="K2749" i="78"/>
  <c r="J2749" i="78"/>
  <c r="K2748" i="78"/>
  <c r="J2748" i="78"/>
  <c r="K2747" i="78"/>
  <c r="J2747" i="78"/>
  <c r="K2746" i="78"/>
  <c r="J2746" i="78"/>
  <c r="K2745" i="78"/>
  <c r="J2745" i="78"/>
  <c r="K2744" i="78"/>
  <c r="J2744" i="78"/>
  <c r="K2743" i="78"/>
  <c r="J2743" i="78"/>
  <c r="K2742" i="78"/>
  <c r="J2742" i="78"/>
  <c r="K2741" i="78"/>
  <c r="J2741" i="78"/>
  <c r="K2740" i="78"/>
  <c r="J2740" i="78"/>
  <c r="K2739" i="78"/>
  <c r="J2739" i="78"/>
  <c r="K2738" i="78"/>
  <c r="J2738" i="78"/>
  <c r="K2737" i="78"/>
  <c r="J2737" i="78"/>
  <c r="K2736" i="78"/>
  <c r="J2736" i="78"/>
  <c r="K2735" i="78"/>
  <c r="J2735" i="78"/>
  <c r="K2734" i="78"/>
  <c r="J2734" i="78"/>
  <c r="K2733" i="78"/>
  <c r="J2733" i="78"/>
  <c r="K2732" i="78"/>
  <c r="J2732" i="78"/>
  <c r="K2731" i="78"/>
  <c r="J2731" i="78"/>
  <c r="K2730" i="78"/>
  <c r="J2730" i="78"/>
  <c r="K2729" i="78"/>
  <c r="J2729" i="78"/>
  <c r="K2728" i="78"/>
  <c r="J2728" i="78"/>
  <c r="K2727" i="78"/>
  <c r="J2727" i="78"/>
  <c r="K2726" i="78"/>
  <c r="J2726" i="78"/>
  <c r="K2725" i="78"/>
  <c r="J2725" i="78"/>
  <c r="K2724" i="78"/>
  <c r="J2724" i="78"/>
  <c r="K2723" i="78"/>
  <c r="J2723" i="78"/>
  <c r="K2722" i="78"/>
  <c r="J2722" i="78"/>
  <c r="K2721" i="78"/>
  <c r="J2721" i="78"/>
  <c r="K2720" i="78"/>
  <c r="J2720" i="78"/>
  <c r="K2719" i="78"/>
  <c r="J2719" i="78"/>
  <c r="K2718" i="78"/>
  <c r="J2718" i="78"/>
  <c r="K2717" i="78"/>
  <c r="J2717" i="78"/>
  <c r="K2716" i="78"/>
  <c r="J2716" i="78"/>
  <c r="K2715" i="78"/>
  <c r="J2715" i="78"/>
  <c r="K2714" i="78"/>
  <c r="J2714" i="78"/>
  <c r="K2713" i="78"/>
  <c r="J2713" i="78"/>
  <c r="K2712" i="78"/>
  <c r="J2712" i="78"/>
  <c r="K2711" i="78"/>
  <c r="J2711" i="78"/>
  <c r="K2710" i="78"/>
  <c r="J2710" i="78"/>
  <c r="K2709" i="78"/>
  <c r="J2709" i="78"/>
  <c r="K2708" i="78"/>
  <c r="J2708" i="78"/>
  <c r="K2707" i="78"/>
  <c r="J2707" i="78"/>
  <c r="K2706" i="78"/>
  <c r="J2706" i="78"/>
  <c r="K2705" i="78"/>
  <c r="J2705" i="78"/>
  <c r="K2704" i="78"/>
  <c r="J2704" i="78"/>
  <c r="K2703" i="78"/>
  <c r="J2703" i="78"/>
  <c r="K2702" i="78"/>
  <c r="J2702" i="78"/>
  <c r="K2701" i="78"/>
  <c r="J2701" i="78"/>
  <c r="K2700" i="78"/>
  <c r="J2700" i="78"/>
  <c r="K2699" i="78"/>
  <c r="J2699" i="78"/>
  <c r="K2698" i="78"/>
  <c r="J2698" i="78"/>
  <c r="K2697" i="78"/>
  <c r="J2697" i="78"/>
  <c r="K2696" i="78"/>
  <c r="J2696" i="78"/>
  <c r="K2695" i="78"/>
  <c r="J2695" i="78"/>
  <c r="K2694" i="78"/>
  <c r="J2694" i="78"/>
  <c r="K2693" i="78"/>
  <c r="J2693" i="78"/>
  <c r="K2692" i="78"/>
  <c r="J2692" i="78"/>
  <c r="K2691" i="78"/>
  <c r="J2691" i="78"/>
  <c r="K2690" i="78"/>
  <c r="J2690" i="78"/>
  <c r="K2689" i="78"/>
  <c r="J2689" i="78"/>
  <c r="K2688" i="78"/>
  <c r="J2688" i="78"/>
  <c r="K2687" i="78"/>
  <c r="J2687" i="78"/>
  <c r="K2686" i="78"/>
  <c r="J2686" i="78"/>
  <c r="K2685" i="78"/>
  <c r="J2685" i="78"/>
  <c r="K2684" i="78"/>
  <c r="J2684" i="78"/>
  <c r="K2683" i="78"/>
  <c r="J2683" i="78"/>
  <c r="K2682" i="78"/>
  <c r="J2682" i="78"/>
  <c r="K2681" i="78"/>
  <c r="J2681" i="78"/>
  <c r="K2680" i="78"/>
  <c r="J2680" i="78"/>
  <c r="K2679" i="78"/>
  <c r="J2679" i="78"/>
  <c r="K2678" i="78"/>
  <c r="J2678" i="78"/>
  <c r="K2677" i="78"/>
  <c r="J2677" i="78"/>
  <c r="K2676" i="78"/>
  <c r="J2676" i="78"/>
  <c r="K2675" i="78"/>
  <c r="J2675" i="78"/>
  <c r="K2674" i="78"/>
  <c r="J2674" i="78"/>
  <c r="K2673" i="78"/>
  <c r="J2673" i="78"/>
  <c r="K2672" i="78"/>
  <c r="J2672" i="78"/>
  <c r="K2671" i="78"/>
  <c r="J2671" i="78"/>
  <c r="K2670" i="78"/>
  <c r="J2670" i="78"/>
  <c r="K2669" i="78"/>
  <c r="J2669" i="78"/>
  <c r="K2668" i="78"/>
  <c r="J2668" i="78"/>
  <c r="K2667" i="78"/>
  <c r="J2667" i="78"/>
  <c r="K2666" i="78"/>
  <c r="J2666" i="78"/>
  <c r="K2665" i="78"/>
  <c r="J2665" i="78"/>
  <c r="K2664" i="78"/>
  <c r="J2664" i="78"/>
  <c r="K2663" i="78"/>
  <c r="J2663" i="78"/>
  <c r="K2662" i="78"/>
  <c r="J2662" i="78"/>
  <c r="K2661" i="78"/>
  <c r="J2661" i="78"/>
  <c r="K2660" i="78"/>
  <c r="J2660" i="78"/>
  <c r="K2659" i="78"/>
  <c r="J2659" i="78"/>
  <c r="K2658" i="78"/>
  <c r="J2658" i="78"/>
  <c r="K2657" i="78"/>
  <c r="J2657" i="78"/>
  <c r="K2656" i="78"/>
  <c r="J2656" i="78"/>
  <c r="K2655" i="78"/>
  <c r="J2655" i="78"/>
  <c r="K2654" i="78"/>
  <c r="J2654" i="78"/>
  <c r="K2653" i="78"/>
  <c r="J2653" i="78"/>
  <c r="K2652" i="78"/>
  <c r="J2652" i="78"/>
  <c r="K2651" i="78"/>
  <c r="J2651" i="78"/>
  <c r="K2650" i="78"/>
  <c r="J2650" i="78"/>
  <c r="K2649" i="78"/>
  <c r="J2649" i="78"/>
  <c r="K2648" i="78"/>
  <c r="J2648" i="78"/>
  <c r="K2647" i="78"/>
  <c r="J2647" i="78"/>
  <c r="K2646" i="78"/>
  <c r="J2646" i="78"/>
  <c r="K2645" i="78"/>
  <c r="J2645" i="78"/>
  <c r="K2644" i="78"/>
  <c r="J2644" i="78"/>
  <c r="K2643" i="78"/>
  <c r="J2643" i="78"/>
  <c r="K2642" i="78"/>
  <c r="J2642" i="78"/>
  <c r="K2641" i="78"/>
  <c r="J2641" i="78"/>
  <c r="K2640" i="78"/>
  <c r="J2640" i="78"/>
  <c r="K2639" i="78"/>
  <c r="J2639" i="78"/>
  <c r="K2638" i="78"/>
  <c r="J2638" i="78"/>
  <c r="K2637" i="78"/>
  <c r="J2637" i="78"/>
  <c r="K2636" i="78"/>
  <c r="J2636" i="78"/>
  <c r="K2635" i="78"/>
  <c r="J2635" i="78"/>
  <c r="K2634" i="78"/>
  <c r="J2634" i="78"/>
  <c r="K2633" i="78"/>
  <c r="J2633" i="78"/>
  <c r="K2632" i="78"/>
  <c r="J2632" i="78"/>
  <c r="K2631" i="78"/>
  <c r="J2631" i="78"/>
  <c r="K2630" i="78"/>
  <c r="J2630" i="78"/>
  <c r="K2629" i="78"/>
  <c r="J2629" i="78"/>
  <c r="K2628" i="78"/>
  <c r="J2628" i="78"/>
  <c r="K2627" i="78"/>
  <c r="J2627" i="78"/>
  <c r="K2626" i="78"/>
  <c r="J2626" i="78"/>
  <c r="K2625" i="78"/>
  <c r="J2625" i="78"/>
  <c r="K2624" i="78"/>
  <c r="J2624" i="78"/>
  <c r="K2623" i="78"/>
  <c r="J2623" i="78"/>
  <c r="K2622" i="78"/>
  <c r="J2622" i="78"/>
  <c r="K2621" i="78"/>
  <c r="J2621" i="78"/>
  <c r="K2620" i="78"/>
  <c r="J2620" i="78"/>
  <c r="K2619" i="78"/>
  <c r="J2619" i="78"/>
  <c r="K2618" i="78"/>
  <c r="J2618" i="78"/>
  <c r="K2617" i="78"/>
  <c r="J2617" i="78"/>
  <c r="K2616" i="78"/>
  <c r="J2616" i="78"/>
  <c r="K2615" i="78"/>
  <c r="J2615" i="78"/>
  <c r="K2614" i="78"/>
  <c r="J2614" i="78"/>
  <c r="K2613" i="78"/>
  <c r="J2613" i="78"/>
  <c r="K2612" i="78"/>
  <c r="J2612" i="78"/>
  <c r="K2611" i="78"/>
  <c r="J2611" i="78"/>
  <c r="K2610" i="78"/>
  <c r="J2610" i="78"/>
  <c r="K2609" i="78"/>
  <c r="J2609" i="78"/>
  <c r="K2608" i="78"/>
  <c r="J2608" i="78"/>
  <c r="K2607" i="78"/>
  <c r="J2607" i="78"/>
  <c r="K2606" i="78"/>
  <c r="J2606" i="78"/>
  <c r="K2605" i="78"/>
  <c r="J2605" i="78"/>
  <c r="K2604" i="78"/>
  <c r="J2604" i="78"/>
  <c r="K2603" i="78"/>
  <c r="J2603" i="78"/>
  <c r="K2602" i="78"/>
  <c r="J2602" i="78"/>
  <c r="K2601" i="78"/>
  <c r="J2601" i="78"/>
  <c r="K2600" i="78"/>
  <c r="J2600" i="78"/>
  <c r="K2599" i="78"/>
  <c r="J2599" i="78"/>
  <c r="K2598" i="78"/>
  <c r="J2598" i="78"/>
  <c r="K2597" i="78"/>
  <c r="J2597" i="78"/>
  <c r="K2596" i="78"/>
  <c r="J2596" i="78"/>
  <c r="K2595" i="78"/>
  <c r="J2595" i="78"/>
  <c r="K2594" i="78"/>
  <c r="J2594" i="78"/>
  <c r="K2593" i="78"/>
  <c r="J2593" i="78"/>
  <c r="K2592" i="78"/>
  <c r="J2592" i="78"/>
  <c r="K2591" i="78"/>
  <c r="J2591" i="78"/>
  <c r="K2590" i="78"/>
  <c r="J2590" i="78"/>
  <c r="K2589" i="78"/>
  <c r="J2589" i="78"/>
  <c r="K2588" i="78"/>
  <c r="J2588" i="78"/>
  <c r="K2587" i="78"/>
  <c r="J2587" i="78"/>
  <c r="K2586" i="78"/>
  <c r="J2586" i="78"/>
  <c r="K2585" i="78"/>
  <c r="J2585" i="78"/>
  <c r="K2584" i="78"/>
  <c r="J2584" i="78"/>
  <c r="K2583" i="78"/>
  <c r="J2583" i="78"/>
  <c r="K2582" i="78"/>
  <c r="J2582" i="78"/>
  <c r="K2581" i="78"/>
  <c r="J2581" i="78"/>
  <c r="K2580" i="78"/>
  <c r="J2580" i="78"/>
  <c r="K2579" i="78"/>
  <c r="J2579" i="78"/>
  <c r="K2578" i="78"/>
  <c r="J2578" i="78"/>
  <c r="K2577" i="78"/>
  <c r="J2577" i="78"/>
  <c r="K2576" i="78"/>
  <c r="J2576" i="78"/>
  <c r="K2575" i="78"/>
  <c r="J2575" i="78"/>
  <c r="K2574" i="78"/>
  <c r="J2574" i="78"/>
  <c r="K2573" i="78"/>
  <c r="J2573" i="78"/>
  <c r="K2572" i="78"/>
  <c r="J2572" i="78"/>
  <c r="K2571" i="78"/>
  <c r="J2571" i="78"/>
  <c r="K2570" i="78"/>
  <c r="J2570" i="78"/>
  <c r="K2569" i="78"/>
  <c r="J2569" i="78"/>
  <c r="K2568" i="78"/>
  <c r="J2568" i="78"/>
  <c r="K2567" i="78"/>
  <c r="J2567" i="78"/>
  <c r="K2566" i="78"/>
  <c r="J2566" i="78"/>
  <c r="K2565" i="78"/>
  <c r="J2565" i="78"/>
  <c r="K2564" i="78"/>
  <c r="J2564" i="78"/>
  <c r="K2563" i="78"/>
  <c r="J2563" i="78"/>
  <c r="K2562" i="78"/>
  <c r="J2562" i="78"/>
  <c r="K2561" i="78"/>
  <c r="J2561" i="78"/>
  <c r="K2560" i="78"/>
  <c r="J2560" i="78"/>
  <c r="K2559" i="78"/>
  <c r="J2559" i="78"/>
  <c r="K2558" i="78"/>
  <c r="J2558" i="78"/>
  <c r="K2557" i="78"/>
  <c r="J2557" i="78"/>
  <c r="K2556" i="78"/>
  <c r="J2556" i="78"/>
  <c r="K2555" i="78"/>
  <c r="J2555" i="78"/>
  <c r="K2554" i="78"/>
  <c r="J2554" i="78"/>
  <c r="K2553" i="78"/>
  <c r="J2553" i="78"/>
  <c r="K2552" i="78"/>
  <c r="J2552" i="78"/>
  <c r="K2551" i="78"/>
  <c r="J2551" i="78"/>
  <c r="K2550" i="78"/>
  <c r="J2550" i="78"/>
  <c r="K2549" i="78"/>
  <c r="J2549" i="78"/>
  <c r="K2548" i="78"/>
  <c r="J2548" i="78"/>
  <c r="K2547" i="78"/>
  <c r="J2547" i="78"/>
  <c r="K2546" i="78"/>
  <c r="J2546" i="78"/>
  <c r="K2545" i="78"/>
  <c r="J2545" i="78"/>
  <c r="K2544" i="78"/>
  <c r="J2544" i="78"/>
  <c r="K2543" i="78"/>
  <c r="J2543" i="78"/>
  <c r="K2542" i="78"/>
  <c r="J2542" i="78"/>
  <c r="K2541" i="78"/>
  <c r="J2541" i="78"/>
  <c r="K2540" i="78"/>
  <c r="J2540" i="78"/>
  <c r="K2539" i="78"/>
  <c r="J2539" i="78"/>
  <c r="K2538" i="78"/>
  <c r="J2538" i="78"/>
  <c r="K2537" i="78"/>
  <c r="J2537" i="78"/>
  <c r="K2536" i="78"/>
  <c r="J2536" i="78"/>
  <c r="K2535" i="78"/>
  <c r="J2535" i="78"/>
  <c r="K2534" i="78"/>
  <c r="J2534" i="78"/>
  <c r="K2533" i="78"/>
  <c r="J2533" i="78"/>
  <c r="K2532" i="78"/>
  <c r="J2532" i="78"/>
  <c r="K2531" i="78"/>
  <c r="J2531" i="78"/>
  <c r="K2530" i="78"/>
  <c r="J2530" i="78"/>
  <c r="K2529" i="78"/>
  <c r="J2529" i="78"/>
  <c r="K2528" i="78"/>
  <c r="J2528" i="78"/>
  <c r="K2527" i="78"/>
  <c r="J2527" i="78"/>
  <c r="K2526" i="78"/>
  <c r="J2526" i="78"/>
  <c r="K2525" i="78"/>
  <c r="J2525" i="78"/>
  <c r="K2524" i="78"/>
  <c r="J2524" i="78"/>
  <c r="K2523" i="78"/>
  <c r="J2523" i="78"/>
  <c r="K2522" i="78"/>
  <c r="J2522" i="78"/>
  <c r="K2521" i="78"/>
  <c r="J2521" i="78"/>
  <c r="K2520" i="78"/>
  <c r="J2520" i="78"/>
  <c r="K2519" i="78"/>
  <c r="J2519" i="78"/>
  <c r="K2518" i="78"/>
  <c r="J2518" i="78"/>
  <c r="K2517" i="78"/>
  <c r="J2517" i="78"/>
  <c r="K2516" i="78"/>
  <c r="J2516" i="78"/>
  <c r="K2515" i="78"/>
  <c r="J2515" i="78"/>
  <c r="K2514" i="78"/>
  <c r="J2514" i="78"/>
  <c r="K2513" i="78"/>
  <c r="J2513" i="78"/>
  <c r="K2512" i="78"/>
  <c r="J2512" i="78"/>
  <c r="K2511" i="78"/>
  <c r="J2511" i="78"/>
  <c r="K2510" i="78"/>
  <c r="J2510" i="78"/>
  <c r="K2509" i="78"/>
  <c r="J2509" i="78"/>
  <c r="K2508" i="78"/>
  <c r="J2508" i="78"/>
  <c r="K2507" i="78"/>
  <c r="J2507" i="78"/>
  <c r="K2506" i="78"/>
  <c r="J2506" i="78"/>
  <c r="K2505" i="78"/>
  <c r="J2505" i="78"/>
  <c r="K2504" i="78"/>
  <c r="J2504" i="78"/>
  <c r="K2503" i="78"/>
  <c r="J2503" i="78"/>
  <c r="K2502" i="78"/>
  <c r="J2502" i="78"/>
  <c r="K2501" i="78"/>
  <c r="J2501" i="78"/>
  <c r="K2500" i="78"/>
  <c r="J2500" i="78"/>
  <c r="K2499" i="78"/>
  <c r="J2499" i="78"/>
  <c r="K2498" i="78"/>
  <c r="J2498" i="78"/>
  <c r="K2497" i="78"/>
  <c r="J2497" i="78"/>
  <c r="K2496" i="78"/>
  <c r="J2496" i="78"/>
  <c r="K2495" i="78"/>
  <c r="J2495" i="78"/>
  <c r="K2494" i="78"/>
  <c r="J2494" i="78"/>
  <c r="K2493" i="78"/>
  <c r="J2493" i="78"/>
  <c r="K2492" i="78"/>
  <c r="J2492" i="78"/>
  <c r="K2491" i="78"/>
  <c r="J2491" i="78"/>
  <c r="K2490" i="78"/>
  <c r="J2490" i="78"/>
  <c r="K2489" i="78"/>
  <c r="J2489" i="78"/>
  <c r="K2488" i="78"/>
  <c r="J2488" i="78"/>
  <c r="K2487" i="78"/>
  <c r="J2487" i="78"/>
  <c r="K2486" i="78"/>
  <c r="J2486" i="78"/>
  <c r="K2485" i="78"/>
  <c r="J2485" i="78"/>
  <c r="K2484" i="78"/>
  <c r="J2484" i="78"/>
  <c r="K2483" i="78"/>
  <c r="J2483" i="78"/>
  <c r="K2482" i="78"/>
  <c r="J2482" i="78"/>
  <c r="K2481" i="78"/>
  <c r="J2481" i="78"/>
  <c r="K2480" i="78"/>
  <c r="J2480" i="78"/>
  <c r="K2479" i="78"/>
  <c r="J2479" i="78"/>
  <c r="K2478" i="78"/>
  <c r="J2478" i="78"/>
  <c r="K2477" i="78"/>
  <c r="J2477" i="78"/>
  <c r="K2476" i="78"/>
  <c r="J2476" i="78"/>
  <c r="K2475" i="78"/>
  <c r="J2475" i="78"/>
  <c r="K2474" i="78"/>
  <c r="J2474" i="78"/>
  <c r="K2473" i="78"/>
  <c r="J2473" i="78"/>
  <c r="K2472" i="78"/>
  <c r="J2472" i="78"/>
  <c r="K2471" i="78"/>
  <c r="J2471" i="78"/>
  <c r="K2470" i="78"/>
  <c r="J2470" i="78"/>
  <c r="K2469" i="78"/>
  <c r="J2469" i="78"/>
  <c r="K2468" i="78"/>
  <c r="J2468" i="78"/>
  <c r="K2467" i="78"/>
  <c r="J2467" i="78"/>
  <c r="K2466" i="78"/>
  <c r="J2466" i="78"/>
  <c r="K2465" i="78"/>
  <c r="J2465" i="78"/>
  <c r="K2464" i="78"/>
  <c r="J2464" i="78"/>
  <c r="K2463" i="78"/>
  <c r="J2463" i="78"/>
  <c r="K2462" i="78"/>
  <c r="J2462" i="78"/>
  <c r="K2461" i="78"/>
  <c r="J2461" i="78"/>
  <c r="K2460" i="78"/>
  <c r="J2460" i="78"/>
  <c r="K2459" i="78"/>
  <c r="J2459" i="78"/>
  <c r="K2458" i="78"/>
  <c r="J2458" i="78"/>
  <c r="K2457" i="78"/>
  <c r="J2457" i="78"/>
  <c r="K2456" i="78"/>
  <c r="J2456" i="78"/>
  <c r="K2455" i="78"/>
  <c r="J2455" i="78"/>
  <c r="K2454" i="78"/>
  <c r="J2454" i="78"/>
  <c r="K2453" i="78"/>
  <c r="J2453" i="78"/>
  <c r="K2452" i="78"/>
  <c r="J2452" i="78"/>
  <c r="K2451" i="78"/>
  <c r="J2451" i="78"/>
  <c r="K2450" i="78"/>
  <c r="J2450" i="78"/>
  <c r="K2449" i="78"/>
  <c r="J2449" i="78"/>
  <c r="K2448" i="78"/>
  <c r="J2448" i="78"/>
  <c r="K2447" i="78"/>
  <c r="J2447" i="78"/>
  <c r="K2446" i="78"/>
  <c r="J2446" i="78"/>
  <c r="K2445" i="78"/>
  <c r="J2445" i="78"/>
  <c r="K2444" i="78"/>
  <c r="J2444" i="78"/>
  <c r="K2443" i="78"/>
  <c r="J2443" i="78"/>
  <c r="K2442" i="78"/>
  <c r="J2442" i="78"/>
  <c r="K2441" i="78"/>
  <c r="J2441" i="78"/>
  <c r="K2440" i="78"/>
  <c r="J2440" i="78"/>
  <c r="K2439" i="78"/>
  <c r="J2439" i="78"/>
  <c r="K2438" i="78"/>
  <c r="J2438" i="78"/>
  <c r="K2437" i="78"/>
  <c r="J2437" i="78"/>
  <c r="K2436" i="78"/>
  <c r="J2436" i="78"/>
  <c r="K2435" i="78"/>
  <c r="J2435" i="78"/>
  <c r="K2434" i="78"/>
  <c r="J2434" i="78"/>
  <c r="K2433" i="78"/>
  <c r="J2433" i="78"/>
  <c r="K2432" i="78"/>
  <c r="J2432" i="78"/>
  <c r="K2431" i="78"/>
  <c r="J2431" i="78"/>
  <c r="K2430" i="78"/>
  <c r="J2430" i="78"/>
  <c r="K2429" i="78"/>
  <c r="J2429" i="78"/>
  <c r="K2428" i="78"/>
  <c r="J2428" i="78"/>
  <c r="K2427" i="78"/>
  <c r="J2427" i="78"/>
  <c r="K2426" i="78"/>
  <c r="J2426" i="78"/>
  <c r="K2425" i="78"/>
  <c r="J2425" i="78"/>
  <c r="K2424" i="78"/>
  <c r="J2424" i="78"/>
  <c r="K2423" i="78"/>
  <c r="J2423" i="78"/>
  <c r="K2422" i="78"/>
  <c r="J2422" i="78"/>
  <c r="K2421" i="78"/>
  <c r="J2421" i="78"/>
  <c r="K2420" i="78"/>
  <c r="J2420" i="78"/>
  <c r="K2419" i="78"/>
  <c r="J2419" i="78"/>
  <c r="K2418" i="78"/>
  <c r="J2418" i="78"/>
  <c r="K2417" i="78"/>
  <c r="J2417" i="78"/>
  <c r="K2416" i="78"/>
  <c r="J2416" i="78"/>
  <c r="K2415" i="78"/>
  <c r="J2415" i="78"/>
  <c r="K2414" i="78"/>
  <c r="J2414" i="78"/>
  <c r="K2413" i="78"/>
  <c r="J2413" i="78"/>
  <c r="K2412" i="78"/>
  <c r="J2412" i="78"/>
  <c r="K2411" i="78"/>
  <c r="J2411" i="78"/>
  <c r="K2410" i="78"/>
  <c r="J2410" i="78"/>
  <c r="K2409" i="78"/>
  <c r="J2409" i="78"/>
  <c r="K2408" i="78"/>
  <c r="J2408" i="78"/>
  <c r="K2407" i="78"/>
  <c r="J2407" i="78"/>
  <c r="K2406" i="78"/>
  <c r="J2406" i="78"/>
  <c r="K2405" i="78"/>
  <c r="J2405" i="78"/>
  <c r="K2404" i="78"/>
  <c r="J2404" i="78"/>
  <c r="K2403" i="78"/>
  <c r="J2403" i="78"/>
  <c r="K2402" i="78"/>
  <c r="J2402" i="78"/>
  <c r="K2401" i="78"/>
  <c r="J2401" i="78"/>
  <c r="K2400" i="78"/>
  <c r="J2400" i="78"/>
  <c r="K2399" i="78"/>
  <c r="J2399" i="78"/>
  <c r="K2398" i="78"/>
  <c r="J2398" i="78"/>
  <c r="K2397" i="78"/>
  <c r="J2397" i="78"/>
  <c r="K2396" i="78"/>
  <c r="J2396" i="78"/>
  <c r="K2395" i="78"/>
  <c r="J2395" i="78"/>
  <c r="K2394" i="78"/>
  <c r="J2394" i="78"/>
  <c r="K2393" i="78"/>
  <c r="J2393" i="78"/>
  <c r="K2392" i="78"/>
  <c r="J2392" i="78"/>
  <c r="K2391" i="78"/>
  <c r="J2391" i="78"/>
  <c r="K2390" i="78"/>
  <c r="J2390" i="78"/>
  <c r="K2389" i="78"/>
  <c r="J2389" i="78"/>
  <c r="K2388" i="78"/>
  <c r="J2388" i="78"/>
  <c r="K2387" i="78"/>
  <c r="J2387" i="78"/>
  <c r="K2386" i="78"/>
  <c r="J2386" i="78"/>
  <c r="K2385" i="78"/>
  <c r="J2385" i="78"/>
  <c r="K2384" i="78"/>
  <c r="J2384" i="78"/>
  <c r="K2383" i="78"/>
  <c r="J2383" i="78"/>
  <c r="K2382" i="78"/>
  <c r="J2382" i="78"/>
  <c r="K2381" i="78"/>
  <c r="J2381" i="78"/>
  <c r="K2380" i="78"/>
  <c r="J2380" i="78"/>
  <c r="K2379" i="78"/>
  <c r="J2379" i="78"/>
  <c r="K2378" i="78"/>
  <c r="J2378" i="78"/>
  <c r="K2377" i="78"/>
  <c r="J2377" i="78"/>
  <c r="K2376" i="78"/>
  <c r="J2376" i="78"/>
  <c r="K2375" i="78"/>
  <c r="J2375" i="78"/>
  <c r="K2374" i="78"/>
  <c r="J2374" i="78"/>
  <c r="K2373" i="78"/>
  <c r="J2373" i="78"/>
  <c r="K2372" i="78"/>
  <c r="J2372" i="78"/>
  <c r="K2371" i="78"/>
  <c r="J2371" i="78"/>
  <c r="K2370" i="78"/>
  <c r="J2370" i="78"/>
  <c r="K2369" i="78"/>
  <c r="J2369" i="78"/>
  <c r="K2368" i="78"/>
  <c r="J2368" i="78"/>
  <c r="K2367" i="78"/>
  <c r="J2367" i="78"/>
  <c r="K2366" i="78"/>
  <c r="J2366" i="78"/>
  <c r="K2365" i="78"/>
  <c r="J2365" i="78"/>
  <c r="K2364" i="78"/>
  <c r="J2364" i="78"/>
  <c r="K2363" i="78"/>
  <c r="J2363" i="78"/>
  <c r="K2362" i="78"/>
  <c r="J2362" i="78"/>
  <c r="K2361" i="78"/>
  <c r="J2361" i="78"/>
  <c r="K2360" i="78"/>
  <c r="J2360" i="78"/>
  <c r="K2359" i="78"/>
  <c r="J2359" i="78"/>
  <c r="K2358" i="78"/>
  <c r="J2358" i="78"/>
  <c r="K2357" i="78"/>
  <c r="J2357" i="78"/>
  <c r="K2356" i="78"/>
  <c r="J2356" i="78"/>
  <c r="K2355" i="78"/>
  <c r="J2355" i="78"/>
  <c r="K2354" i="78"/>
  <c r="J2354" i="78"/>
  <c r="K2353" i="78"/>
  <c r="J2353" i="78"/>
  <c r="K2352" i="78"/>
  <c r="J2352" i="78"/>
  <c r="K2351" i="78"/>
  <c r="J2351" i="78"/>
  <c r="K2350" i="78"/>
  <c r="J2350" i="78"/>
  <c r="K2349" i="78"/>
  <c r="J2349" i="78"/>
  <c r="K2348" i="78"/>
  <c r="J2348" i="78"/>
  <c r="K2347" i="78"/>
  <c r="J2347" i="78"/>
  <c r="K2346" i="78"/>
  <c r="J2346" i="78"/>
  <c r="K2345" i="78"/>
  <c r="J2345" i="78"/>
  <c r="K2344" i="78"/>
  <c r="J2344" i="78"/>
  <c r="K2343" i="78"/>
  <c r="J2343" i="78"/>
  <c r="K2342" i="78"/>
  <c r="J2342" i="78"/>
  <c r="K2341" i="78"/>
  <c r="J2341" i="78"/>
  <c r="K2340" i="78"/>
  <c r="J2340" i="78"/>
  <c r="K2339" i="78"/>
  <c r="J2339" i="78"/>
  <c r="K2338" i="78"/>
  <c r="J2338" i="78"/>
  <c r="K2337" i="78"/>
  <c r="J2337" i="78"/>
  <c r="K2336" i="78"/>
  <c r="J2336" i="78"/>
  <c r="K2335" i="78"/>
  <c r="J2335" i="78"/>
  <c r="K2334" i="78"/>
  <c r="J2334" i="78"/>
  <c r="K2333" i="78"/>
  <c r="J2333" i="78"/>
  <c r="K2332" i="78"/>
  <c r="J2332" i="78"/>
  <c r="K2331" i="78"/>
  <c r="J2331" i="78"/>
  <c r="K2330" i="78"/>
  <c r="J2330" i="78"/>
  <c r="K2329" i="78"/>
  <c r="J2329" i="78"/>
  <c r="K2328" i="78"/>
  <c r="J2328" i="78"/>
  <c r="K2327" i="78"/>
  <c r="J2327" i="78"/>
  <c r="K2326" i="78"/>
  <c r="J2326" i="78"/>
  <c r="K2325" i="78"/>
  <c r="J2325" i="78"/>
  <c r="K2324" i="78"/>
  <c r="J2324" i="78"/>
  <c r="K2323" i="78"/>
  <c r="J2323" i="78"/>
  <c r="K2322" i="78"/>
  <c r="J2322" i="78"/>
  <c r="K2321" i="78"/>
  <c r="J2321" i="78"/>
  <c r="K2320" i="78"/>
  <c r="J2320" i="78"/>
  <c r="K2319" i="78"/>
  <c r="J2319" i="78"/>
  <c r="K2318" i="78"/>
  <c r="J2318" i="78"/>
  <c r="K2317" i="78"/>
  <c r="J2317" i="78"/>
  <c r="K2316" i="78"/>
  <c r="J2316" i="78"/>
  <c r="K2315" i="78"/>
  <c r="J2315" i="78"/>
  <c r="K2314" i="78"/>
  <c r="J2314" i="78"/>
  <c r="K2313" i="78"/>
  <c r="J2313" i="78"/>
  <c r="K2312" i="78"/>
  <c r="J2312" i="78"/>
  <c r="K2311" i="78"/>
  <c r="J2311" i="78"/>
  <c r="K2310" i="78"/>
  <c r="J2310" i="78"/>
  <c r="K2309" i="78"/>
  <c r="J2309" i="78"/>
  <c r="K2308" i="78"/>
  <c r="J2308" i="78"/>
  <c r="K2307" i="78"/>
  <c r="J2307" i="78"/>
  <c r="K2306" i="78"/>
  <c r="J2306" i="78"/>
  <c r="K2305" i="78"/>
  <c r="J2305" i="78"/>
  <c r="K2304" i="78"/>
  <c r="J2304" i="78"/>
  <c r="K2303" i="78"/>
  <c r="J2303" i="78"/>
  <c r="K2302" i="78"/>
  <c r="J2302" i="78"/>
  <c r="K2301" i="78"/>
  <c r="J2301" i="78"/>
  <c r="K2300" i="78"/>
  <c r="J2300" i="78"/>
  <c r="K2299" i="78"/>
  <c r="J2299" i="78"/>
  <c r="K2298" i="78"/>
  <c r="J2298" i="78"/>
  <c r="K2297" i="78"/>
  <c r="J2297" i="78"/>
  <c r="K2296" i="78"/>
  <c r="J2296" i="78"/>
  <c r="K2295" i="78"/>
  <c r="J2295" i="78"/>
  <c r="K2294" i="78"/>
  <c r="J2294" i="78"/>
  <c r="K2293" i="78"/>
  <c r="J2293" i="78"/>
  <c r="K2292" i="78"/>
  <c r="J2292" i="78"/>
  <c r="K2291" i="78"/>
  <c r="J2291" i="78"/>
  <c r="K2290" i="78"/>
  <c r="J2290" i="78"/>
  <c r="K2289" i="78"/>
  <c r="J2289" i="78"/>
  <c r="K2288" i="78"/>
  <c r="J2288" i="78"/>
  <c r="K2287" i="78"/>
  <c r="J2287" i="78"/>
  <c r="K2286" i="78"/>
  <c r="J2286" i="78"/>
  <c r="K2285" i="78"/>
  <c r="J2285" i="78"/>
  <c r="K2284" i="78"/>
  <c r="J2284" i="78"/>
  <c r="K2283" i="78"/>
  <c r="J2283" i="78"/>
  <c r="K2282" i="78"/>
  <c r="J2282" i="78"/>
  <c r="K2281" i="78"/>
  <c r="J2281" i="78"/>
  <c r="K2280" i="78"/>
  <c r="J2280" i="78"/>
  <c r="K2279" i="78"/>
  <c r="J2279" i="78"/>
  <c r="K2278" i="78"/>
  <c r="J2278" i="78"/>
  <c r="K2277" i="78"/>
  <c r="J2277" i="78"/>
  <c r="K2276" i="78"/>
  <c r="J2276" i="78"/>
  <c r="K2275" i="78"/>
  <c r="J2275" i="78"/>
  <c r="K2274" i="78"/>
  <c r="J2274" i="78"/>
  <c r="K2273" i="78"/>
  <c r="J2273" i="78"/>
  <c r="K2272" i="78"/>
  <c r="J2272" i="78"/>
  <c r="K2271" i="78"/>
  <c r="J2271" i="78"/>
  <c r="K2270" i="78"/>
  <c r="J2270" i="78"/>
  <c r="K2269" i="78"/>
  <c r="J2269" i="78"/>
  <c r="K2268" i="78"/>
  <c r="J2268" i="78"/>
  <c r="K2267" i="78"/>
  <c r="J2267" i="78"/>
  <c r="K2266" i="78"/>
  <c r="J2266" i="78"/>
  <c r="K2265" i="78"/>
  <c r="J2265" i="78"/>
  <c r="K2264" i="78"/>
  <c r="J2264" i="78"/>
  <c r="K2263" i="78"/>
  <c r="J2263" i="78"/>
  <c r="K2262" i="78"/>
  <c r="J2262" i="78"/>
  <c r="K2261" i="78"/>
  <c r="J2261" i="78"/>
  <c r="K2260" i="78"/>
  <c r="J2260" i="78"/>
  <c r="K2259" i="78"/>
  <c r="J2259" i="78"/>
  <c r="K2258" i="78"/>
  <c r="J2258" i="78"/>
  <c r="K2257" i="78"/>
  <c r="J2257" i="78"/>
  <c r="K2256" i="78"/>
  <c r="J2256" i="78"/>
  <c r="K2255" i="78"/>
  <c r="J2255" i="78"/>
  <c r="K2254" i="78"/>
  <c r="J2254" i="78"/>
  <c r="K2253" i="78"/>
  <c r="J2253" i="78"/>
  <c r="K2252" i="78"/>
  <c r="J2252" i="78"/>
  <c r="K2251" i="78"/>
  <c r="J2251" i="78"/>
  <c r="K2250" i="78"/>
  <c r="J2250" i="78"/>
  <c r="K2249" i="78"/>
  <c r="J2249" i="78"/>
  <c r="K2248" i="78"/>
  <c r="J2248" i="78"/>
  <c r="K2247" i="78"/>
  <c r="J2247" i="78"/>
  <c r="K2246" i="78"/>
  <c r="J2246" i="78"/>
  <c r="K2245" i="78"/>
  <c r="J2245" i="78"/>
  <c r="K2244" i="78"/>
  <c r="J2244" i="78"/>
  <c r="K2243" i="78"/>
  <c r="J2243" i="78"/>
  <c r="K2242" i="78"/>
  <c r="J2242" i="78"/>
  <c r="K2241" i="78"/>
  <c r="J2241" i="78"/>
  <c r="K2240" i="78"/>
  <c r="J2240" i="78"/>
  <c r="K2239" i="78"/>
  <c r="J2239" i="78"/>
  <c r="K2238" i="78"/>
  <c r="J2238" i="78"/>
  <c r="K2237" i="78"/>
  <c r="J2237" i="78"/>
  <c r="K2236" i="78"/>
  <c r="J2236" i="78"/>
  <c r="K2235" i="78"/>
  <c r="J2235" i="78"/>
  <c r="K2234" i="78"/>
  <c r="J2234" i="78"/>
  <c r="K2233" i="78"/>
  <c r="J2233" i="78"/>
  <c r="K2232" i="78"/>
  <c r="J2232" i="78"/>
  <c r="K2231" i="78"/>
  <c r="J2231" i="78"/>
  <c r="K2230" i="78"/>
  <c r="J2230" i="78"/>
  <c r="K2229" i="78"/>
  <c r="J2229" i="78"/>
  <c r="K2228" i="78"/>
  <c r="J2228" i="78"/>
  <c r="K2227" i="78"/>
  <c r="J2227" i="78"/>
  <c r="K2226" i="78"/>
  <c r="J2226" i="78"/>
  <c r="K2225" i="78"/>
  <c r="J2225" i="78"/>
  <c r="K2224" i="78"/>
  <c r="J2224" i="78"/>
  <c r="K2223" i="78"/>
  <c r="J2223" i="78"/>
  <c r="K2222" i="78"/>
  <c r="J2222" i="78"/>
  <c r="K2221" i="78"/>
  <c r="J2221" i="78"/>
  <c r="K2220" i="78"/>
  <c r="J2220" i="78"/>
  <c r="K2219" i="78"/>
  <c r="J2219" i="78"/>
  <c r="K2218" i="78"/>
  <c r="J2218" i="78"/>
  <c r="K2217" i="78"/>
  <c r="J2217" i="78"/>
  <c r="K2216" i="78"/>
  <c r="J2216" i="78"/>
  <c r="K2215" i="78"/>
  <c r="J2215" i="78"/>
  <c r="K2214" i="78"/>
  <c r="J2214" i="78"/>
  <c r="K2213" i="78"/>
  <c r="J2213" i="78"/>
  <c r="K2212" i="78"/>
  <c r="J2212" i="78"/>
  <c r="K2211" i="78"/>
  <c r="J2211" i="78"/>
  <c r="K2210" i="78"/>
  <c r="J2210" i="78"/>
  <c r="K2209" i="78"/>
  <c r="J2209" i="78"/>
  <c r="K2208" i="78"/>
  <c r="J2208" i="78"/>
  <c r="K2207" i="78"/>
  <c r="J2207" i="78"/>
  <c r="K2206" i="78"/>
  <c r="J2206" i="78"/>
  <c r="K2205" i="78"/>
  <c r="J2205" i="78"/>
  <c r="K2204" i="78"/>
  <c r="J2204" i="78"/>
  <c r="K2203" i="78"/>
  <c r="J2203" i="78"/>
  <c r="K2202" i="78"/>
  <c r="J2202" i="78"/>
  <c r="K2201" i="78"/>
  <c r="J2201" i="78"/>
  <c r="K2200" i="78"/>
  <c r="J2200" i="78"/>
  <c r="K2199" i="78"/>
  <c r="J2199" i="78"/>
  <c r="K2198" i="78"/>
  <c r="J2198" i="78"/>
  <c r="K2197" i="78"/>
  <c r="J2197" i="78"/>
  <c r="K2196" i="78"/>
  <c r="J2196" i="78"/>
  <c r="K2195" i="78"/>
  <c r="J2195" i="78"/>
  <c r="K2194" i="78"/>
  <c r="J2194" i="78"/>
  <c r="K2193" i="78"/>
  <c r="J2193" i="78"/>
  <c r="K2192" i="78"/>
  <c r="J2192" i="78"/>
  <c r="K2191" i="78"/>
  <c r="J2191" i="78"/>
  <c r="K2190" i="78"/>
  <c r="J2190" i="78"/>
  <c r="K2189" i="78"/>
  <c r="J2189" i="78"/>
  <c r="K2188" i="78"/>
  <c r="J2188" i="78"/>
  <c r="K2187" i="78"/>
  <c r="J2187" i="78"/>
  <c r="K2186" i="78"/>
  <c r="J2186" i="78"/>
  <c r="K2185" i="78"/>
  <c r="J2185" i="78"/>
  <c r="K2184" i="78"/>
  <c r="J2184" i="78"/>
  <c r="K2183" i="78"/>
  <c r="J2183" i="78"/>
  <c r="K2182" i="78"/>
  <c r="J2182" i="78"/>
  <c r="K2181" i="78"/>
  <c r="J2181" i="78"/>
  <c r="K2180" i="78"/>
  <c r="J2180" i="78"/>
  <c r="K2179" i="78"/>
  <c r="J2179" i="78"/>
  <c r="K2178" i="78"/>
  <c r="J2178" i="78"/>
  <c r="K2177" i="78"/>
  <c r="J2177" i="78"/>
  <c r="K2176" i="78"/>
  <c r="J2176" i="78"/>
  <c r="K2175" i="78"/>
  <c r="J2175" i="78"/>
  <c r="K2174" i="78"/>
  <c r="J2174" i="78"/>
  <c r="K2173" i="78"/>
  <c r="J2173" i="78"/>
  <c r="K2172" i="78"/>
  <c r="J2172" i="78"/>
  <c r="K2171" i="78"/>
  <c r="J2171" i="78"/>
  <c r="K2170" i="78"/>
  <c r="J2170" i="78"/>
  <c r="K2169" i="78"/>
  <c r="J2169" i="78"/>
  <c r="K2168" i="78"/>
  <c r="J2168" i="78"/>
  <c r="K2167" i="78"/>
  <c r="J2167" i="78"/>
  <c r="K2166" i="78"/>
  <c r="J2166" i="78"/>
  <c r="K2165" i="78"/>
  <c r="J2165" i="78"/>
  <c r="K2164" i="78"/>
  <c r="J2164" i="78"/>
  <c r="K2163" i="78"/>
  <c r="J2163" i="78"/>
  <c r="K2162" i="78"/>
  <c r="J2162" i="78"/>
  <c r="K2161" i="78"/>
  <c r="J2161" i="78"/>
  <c r="K2160" i="78"/>
  <c r="J2160" i="78"/>
  <c r="K2159" i="78"/>
  <c r="J2159" i="78"/>
  <c r="K2158" i="78"/>
  <c r="J2158" i="78"/>
  <c r="K2157" i="78"/>
  <c r="J2157" i="78"/>
  <c r="K2156" i="78"/>
  <c r="J2156" i="78"/>
  <c r="K2155" i="78"/>
  <c r="J2155" i="78"/>
  <c r="K2154" i="78"/>
  <c r="J2154" i="78"/>
  <c r="K2153" i="78"/>
  <c r="J2153" i="78"/>
  <c r="K2152" i="78"/>
  <c r="J2152" i="78"/>
  <c r="K2151" i="78"/>
  <c r="J2151" i="78"/>
  <c r="K2150" i="78"/>
  <c r="J2150" i="78"/>
  <c r="K2149" i="78"/>
  <c r="J2149" i="78"/>
  <c r="K2148" i="78"/>
  <c r="J2148" i="78"/>
  <c r="K2147" i="78"/>
  <c r="J2147" i="78"/>
  <c r="K2146" i="78"/>
  <c r="J2146" i="78"/>
  <c r="K2145" i="78"/>
  <c r="J2145" i="78"/>
  <c r="K2144" i="78"/>
  <c r="J2144" i="78"/>
  <c r="K2143" i="78"/>
  <c r="J2143" i="78"/>
  <c r="K2142" i="78"/>
  <c r="J2142" i="78"/>
  <c r="K2141" i="78"/>
  <c r="J2141" i="78"/>
  <c r="K2140" i="78"/>
  <c r="J2140" i="78"/>
  <c r="K2139" i="78"/>
  <c r="J2139" i="78"/>
  <c r="K2138" i="78"/>
  <c r="J2138" i="78"/>
  <c r="K2137" i="78"/>
  <c r="J2137" i="78"/>
  <c r="K2136" i="78"/>
  <c r="J2136" i="78"/>
  <c r="K2135" i="78"/>
  <c r="J2135" i="78"/>
  <c r="K2134" i="78"/>
  <c r="J2134" i="78"/>
  <c r="K2133" i="78"/>
  <c r="J2133" i="78"/>
  <c r="K2132" i="78"/>
  <c r="J2132" i="78"/>
  <c r="K2131" i="78"/>
  <c r="J2131" i="78"/>
  <c r="K2130" i="78"/>
  <c r="J2130" i="78"/>
  <c r="K2129" i="78"/>
  <c r="J2129" i="78"/>
  <c r="K2128" i="78"/>
  <c r="J2128" i="78"/>
  <c r="K2127" i="78"/>
  <c r="J2127" i="78"/>
  <c r="K2126" i="78"/>
  <c r="J2126" i="78"/>
  <c r="K2125" i="78"/>
  <c r="J2125" i="78"/>
  <c r="K2124" i="78"/>
  <c r="J2124" i="78"/>
  <c r="K2123" i="78"/>
  <c r="J2123" i="78"/>
  <c r="K2122" i="78"/>
  <c r="J2122" i="78"/>
  <c r="K2121" i="78"/>
  <c r="J2121" i="78"/>
  <c r="K2120" i="78"/>
  <c r="J2120" i="78"/>
  <c r="K2119" i="78"/>
  <c r="J2119" i="78"/>
  <c r="K2118" i="78"/>
  <c r="J2118" i="78"/>
  <c r="K2117" i="78"/>
  <c r="J2117" i="78"/>
  <c r="K2116" i="78"/>
  <c r="J2116" i="78"/>
  <c r="K2115" i="78"/>
  <c r="J2115" i="78"/>
  <c r="K2114" i="78"/>
  <c r="J2114" i="78"/>
  <c r="K2113" i="78"/>
  <c r="J2113" i="78"/>
  <c r="K2112" i="78"/>
  <c r="J2112" i="78"/>
  <c r="K2111" i="78"/>
  <c r="J2111" i="78"/>
  <c r="K2110" i="78"/>
  <c r="J2110" i="78"/>
  <c r="K2109" i="78"/>
  <c r="J2109" i="78"/>
  <c r="K2108" i="78"/>
  <c r="J2108" i="78"/>
  <c r="K2107" i="78"/>
  <c r="J2107" i="78"/>
  <c r="K2106" i="78"/>
  <c r="J2106" i="78"/>
  <c r="K2105" i="78"/>
  <c r="J2105" i="78"/>
  <c r="K2104" i="78"/>
  <c r="J2104" i="78"/>
  <c r="K2103" i="78"/>
  <c r="J2103" i="78"/>
  <c r="K2102" i="78"/>
  <c r="J2102" i="78"/>
  <c r="K2101" i="78"/>
  <c r="J2101" i="78"/>
  <c r="K2100" i="78"/>
  <c r="J2100" i="78"/>
  <c r="K2099" i="78"/>
  <c r="J2099" i="78"/>
  <c r="K2098" i="78"/>
  <c r="J2098" i="78"/>
  <c r="K2097" i="78"/>
  <c r="J2097" i="78"/>
  <c r="K2096" i="78"/>
  <c r="J2096" i="78"/>
  <c r="K2095" i="78"/>
  <c r="J2095" i="78"/>
  <c r="K2094" i="78"/>
  <c r="J2094" i="78"/>
  <c r="K2093" i="78"/>
  <c r="J2093" i="78"/>
  <c r="K2092" i="78"/>
  <c r="J2092" i="78"/>
  <c r="K2091" i="78"/>
  <c r="J2091" i="78"/>
  <c r="K2090" i="78"/>
  <c r="J2090" i="78"/>
  <c r="K2089" i="78"/>
  <c r="J2089" i="78"/>
  <c r="K2088" i="78"/>
  <c r="J2088" i="78"/>
  <c r="K2087" i="78"/>
  <c r="J2087" i="78"/>
  <c r="K2086" i="78"/>
  <c r="J2086" i="78"/>
  <c r="K2085" i="78"/>
  <c r="J2085" i="78"/>
  <c r="K2084" i="78"/>
  <c r="J2084" i="78"/>
  <c r="K2083" i="78"/>
  <c r="J2083" i="78"/>
  <c r="K2082" i="78"/>
  <c r="J2082" i="78"/>
  <c r="K2081" i="78"/>
  <c r="J2081" i="78"/>
  <c r="K2080" i="78"/>
  <c r="J2080" i="78"/>
  <c r="K2079" i="78"/>
  <c r="J2079" i="78"/>
  <c r="K2078" i="78"/>
  <c r="J2078" i="78"/>
  <c r="K2077" i="78"/>
  <c r="J2077" i="78"/>
  <c r="K2076" i="78"/>
  <c r="J2076" i="78"/>
  <c r="K2075" i="78"/>
  <c r="J2075" i="78"/>
  <c r="K2074" i="78"/>
  <c r="J2074" i="78"/>
  <c r="K2073" i="78"/>
  <c r="J2073" i="78"/>
  <c r="K2072" i="78"/>
  <c r="J2072" i="78"/>
  <c r="K2071" i="78"/>
  <c r="J2071" i="78"/>
  <c r="K2070" i="78"/>
  <c r="J2070" i="78"/>
  <c r="K2069" i="78"/>
  <c r="J2069" i="78"/>
  <c r="K2068" i="78"/>
  <c r="J2068" i="78"/>
  <c r="K2067" i="78"/>
  <c r="J2067" i="78"/>
  <c r="K2066" i="78"/>
  <c r="J2066" i="78"/>
  <c r="K2065" i="78"/>
  <c r="J2065" i="78"/>
  <c r="K2064" i="78"/>
  <c r="J2064" i="78"/>
  <c r="K2063" i="78"/>
  <c r="J2063" i="78"/>
  <c r="K2062" i="78"/>
  <c r="J2062" i="78"/>
  <c r="K2061" i="78"/>
  <c r="J2061" i="78"/>
  <c r="K2060" i="78"/>
  <c r="J2060" i="78"/>
  <c r="K2059" i="78"/>
  <c r="J2059" i="78"/>
  <c r="K2058" i="78"/>
  <c r="J2058" i="78"/>
  <c r="K2057" i="78"/>
  <c r="J2057" i="78"/>
  <c r="K2056" i="78"/>
  <c r="J2056" i="78"/>
  <c r="K2055" i="78"/>
  <c r="J2055" i="78"/>
  <c r="K2054" i="78"/>
  <c r="J2054" i="78"/>
  <c r="K2053" i="78"/>
  <c r="J2053" i="78"/>
  <c r="K2052" i="78"/>
  <c r="J2052" i="78"/>
  <c r="K2051" i="78"/>
  <c r="J2051" i="78"/>
  <c r="K2050" i="78"/>
  <c r="J2050" i="78"/>
  <c r="K2049" i="78"/>
  <c r="J2049" i="78"/>
  <c r="K2048" i="78"/>
  <c r="J2048" i="78"/>
  <c r="K2047" i="78"/>
  <c r="J2047" i="78"/>
  <c r="K2046" i="78"/>
  <c r="J2046" i="78"/>
  <c r="K2045" i="78"/>
  <c r="J2045" i="78"/>
  <c r="K2044" i="78"/>
  <c r="J2044" i="78"/>
  <c r="K2043" i="78"/>
  <c r="J2043" i="78"/>
  <c r="K2042" i="78"/>
  <c r="J2042" i="78"/>
  <c r="K2041" i="78"/>
  <c r="J2041" i="78"/>
  <c r="K2040" i="78"/>
  <c r="J2040" i="78"/>
  <c r="K2039" i="78"/>
  <c r="J2039" i="78"/>
  <c r="K2038" i="78"/>
  <c r="J2038" i="78"/>
  <c r="K2037" i="78"/>
  <c r="J2037" i="78"/>
  <c r="K2036" i="78"/>
  <c r="J2036" i="78"/>
  <c r="K2035" i="78"/>
  <c r="J2035" i="78"/>
  <c r="K2034" i="78"/>
  <c r="J2034" i="78"/>
  <c r="K2033" i="78"/>
  <c r="J2033" i="78"/>
  <c r="K2032" i="78"/>
  <c r="J2032" i="78"/>
  <c r="K2031" i="78"/>
  <c r="J2031" i="78"/>
  <c r="K2030" i="78"/>
  <c r="J2030" i="78"/>
  <c r="K2029" i="78"/>
  <c r="J2029" i="78"/>
  <c r="K2028" i="78"/>
  <c r="J2028" i="78"/>
  <c r="K2027" i="78"/>
  <c r="J2027" i="78"/>
  <c r="K2026" i="78"/>
  <c r="J2026" i="78"/>
  <c r="K2025" i="78"/>
  <c r="J2025" i="78"/>
  <c r="K2024" i="78"/>
  <c r="J2024" i="78"/>
  <c r="K2023" i="78"/>
  <c r="J2023" i="78"/>
  <c r="K2022" i="78"/>
  <c r="J2022" i="78"/>
  <c r="K2021" i="78"/>
  <c r="J2021" i="78"/>
  <c r="K2020" i="78"/>
  <c r="J2020" i="78"/>
  <c r="K2019" i="78"/>
  <c r="J2019" i="78"/>
  <c r="K2018" i="78"/>
  <c r="J2018" i="78"/>
  <c r="K2017" i="78"/>
  <c r="J2017" i="78"/>
  <c r="K2016" i="78"/>
  <c r="J2016" i="78"/>
  <c r="K2015" i="78"/>
  <c r="J2015" i="78"/>
  <c r="K2014" i="78"/>
  <c r="J2014" i="78"/>
  <c r="K2013" i="78"/>
  <c r="J2013" i="78"/>
  <c r="K2012" i="78"/>
  <c r="J2012" i="78"/>
  <c r="K2011" i="78"/>
  <c r="J2011" i="78"/>
  <c r="K2010" i="78"/>
  <c r="J2010" i="78"/>
  <c r="K2009" i="78"/>
  <c r="J2009" i="78"/>
  <c r="K2008" i="78"/>
  <c r="J2008" i="78"/>
  <c r="K2007" i="78"/>
  <c r="J2007" i="78"/>
  <c r="K2006" i="78"/>
  <c r="J2006" i="78"/>
  <c r="K2005" i="78"/>
  <c r="J2005" i="78"/>
  <c r="K2004" i="78"/>
  <c r="J2004" i="78"/>
  <c r="K2003" i="78"/>
  <c r="J2003" i="78"/>
  <c r="K2002" i="78"/>
  <c r="J2002" i="78"/>
  <c r="K2001" i="78"/>
  <c r="J2001" i="78"/>
  <c r="K2000" i="78"/>
  <c r="J2000" i="78"/>
  <c r="K1999" i="78"/>
  <c r="J1999" i="78"/>
  <c r="K1998" i="78"/>
  <c r="J1998" i="78"/>
  <c r="K1997" i="78"/>
  <c r="J1997" i="78"/>
  <c r="K1996" i="78"/>
  <c r="J1996" i="78"/>
  <c r="K1995" i="78"/>
  <c r="J1995" i="78"/>
  <c r="K1994" i="78"/>
  <c r="J1994" i="78"/>
  <c r="K1993" i="78"/>
  <c r="J1993" i="78"/>
  <c r="K1992" i="78"/>
  <c r="J1992" i="78"/>
  <c r="K1991" i="78"/>
  <c r="J1991" i="78"/>
  <c r="K1990" i="78"/>
  <c r="J1990" i="78"/>
  <c r="K1989" i="78"/>
  <c r="J1989" i="78"/>
  <c r="K1988" i="78"/>
  <c r="J1988" i="78"/>
  <c r="K1987" i="78"/>
  <c r="J1987" i="78"/>
  <c r="K1986" i="78"/>
  <c r="J1986" i="78"/>
  <c r="K1985" i="78"/>
  <c r="J1985" i="78"/>
  <c r="K1984" i="78"/>
  <c r="J1984" i="78"/>
  <c r="K1983" i="78"/>
  <c r="J1983" i="78"/>
  <c r="K1982" i="78"/>
  <c r="J1982" i="78"/>
  <c r="K1981" i="78"/>
  <c r="J1981" i="78"/>
  <c r="K1980" i="78"/>
  <c r="J1980" i="78"/>
  <c r="K1979" i="78"/>
  <c r="J1979" i="78"/>
  <c r="K1978" i="78"/>
  <c r="J1978" i="78"/>
  <c r="K1977" i="78"/>
  <c r="J1977" i="78"/>
  <c r="K1976" i="78"/>
  <c r="J1976" i="78"/>
  <c r="K1975" i="78"/>
  <c r="J1975" i="78"/>
  <c r="K1974" i="78"/>
  <c r="J1974" i="78"/>
  <c r="K1973" i="78"/>
  <c r="J1973" i="78"/>
  <c r="K1972" i="78"/>
  <c r="J1972" i="78"/>
  <c r="K1971" i="78"/>
  <c r="J1971" i="78"/>
  <c r="K1970" i="78"/>
  <c r="J1970" i="78"/>
  <c r="K1969" i="78"/>
  <c r="J1969" i="78"/>
  <c r="K1968" i="78"/>
  <c r="J1968" i="78"/>
  <c r="K1967" i="78"/>
  <c r="J1967" i="78"/>
  <c r="K1966" i="78"/>
  <c r="J1966" i="78"/>
  <c r="K1965" i="78"/>
  <c r="J1965" i="78"/>
  <c r="K1964" i="78"/>
  <c r="J1964" i="78"/>
  <c r="K1963" i="78"/>
  <c r="J1963" i="78"/>
  <c r="K1962" i="78"/>
  <c r="J1962" i="78"/>
  <c r="K1961" i="78"/>
  <c r="J1961" i="78"/>
  <c r="K1960" i="78"/>
  <c r="J1960" i="78"/>
  <c r="K1959" i="78"/>
  <c r="J1959" i="78"/>
  <c r="K1958" i="78"/>
  <c r="J1958" i="78"/>
  <c r="K1957" i="78"/>
  <c r="J1957" i="78"/>
  <c r="K1956" i="78"/>
  <c r="J1956" i="78"/>
  <c r="K1955" i="78"/>
  <c r="J1955" i="78"/>
  <c r="K1954" i="78"/>
  <c r="J1954" i="78"/>
  <c r="K1953" i="78"/>
  <c r="J1953" i="78"/>
  <c r="K1952" i="78"/>
  <c r="J1952" i="78"/>
  <c r="K1951" i="78"/>
  <c r="J1951" i="78"/>
  <c r="K1950" i="78"/>
  <c r="J1950" i="78"/>
  <c r="K1949" i="78"/>
  <c r="J1949" i="78"/>
  <c r="K1948" i="78"/>
  <c r="J1948" i="78"/>
  <c r="K1947" i="78"/>
  <c r="J1947" i="78"/>
  <c r="K1946" i="78"/>
  <c r="J1946" i="78"/>
  <c r="K1945" i="78"/>
  <c r="J1945" i="78"/>
  <c r="K1944" i="78"/>
  <c r="J1944" i="78"/>
  <c r="K1943" i="78"/>
  <c r="J1943" i="78"/>
  <c r="K1942" i="78"/>
  <c r="J1942" i="78"/>
  <c r="K1941" i="78"/>
  <c r="J1941" i="78"/>
  <c r="K1940" i="78"/>
  <c r="J1940" i="78"/>
  <c r="K1939" i="78"/>
  <c r="J1939" i="78"/>
  <c r="K1938" i="78"/>
  <c r="J1938" i="78"/>
  <c r="K1937" i="78"/>
  <c r="J1937" i="78"/>
  <c r="K1936" i="78"/>
  <c r="J1936" i="78"/>
  <c r="K1935" i="78"/>
  <c r="J1935" i="78"/>
  <c r="K1934" i="78"/>
  <c r="J1934" i="78"/>
  <c r="K1933" i="78"/>
  <c r="J1933" i="78"/>
  <c r="K1932" i="78"/>
  <c r="J1932" i="78"/>
  <c r="K1931" i="78"/>
  <c r="J1931" i="78"/>
  <c r="K1930" i="78"/>
  <c r="J1930" i="78"/>
  <c r="K1929" i="78"/>
  <c r="J1929" i="78"/>
  <c r="K1928" i="78"/>
  <c r="J1928" i="78"/>
  <c r="K1927" i="78"/>
  <c r="J1927" i="78"/>
  <c r="K1926" i="78"/>
  <c r="J1926" i="78"/>
  <c r="K1925" i="78"/>
  <c r="J1925" i="78"/>
  <c r="K1924" i="78"/>
  <c r="J1924" i="78"/>
  <c r="K1923" i="78"/>
  <c r="J1923" i="78"/>
  <c r="K1922" i="78"/>
  <c r="J1922" i="78"/>
  <c r="K1921" i="78"/>
  <c r="J1921" i="78"/>
  <c r="K1920" i="78"/>
  <c r="J1920" i="78"/>
  <c r="K1919" i="78"/>
  <c r="J1919" i="78"/>
  <c r="K1918" i="78"/>
  <c r="J1918" i="78"/>
  <c r="K1917" i="78"/>
  <c r="J1917" i="78"/>
  <c r="K1916" i="78"/>
  <c r="J1916" i="78"/>
  <c r="K1915" i="78"/>
  <c r="J1915" i="78"/>
  <c r="K1914" i="78"/>
  <c r="J1914" i="78"/>
  <c r="K1913" i="78"/>
  <c r="J1913" i="78"/>
  <c r="K1912" i="78"/>
  <c r="J1912" i="78"/>
  <c r="K1911" i="78"/>
  <c r="J1911" i="78"/>
  <c r="K1910" i="78"/>
  <c r="J1910" i="78"/>
  <c r="K1909" i="78"/>
  <c r="J1909" i="78"/>
  <c r="K1908" i="78"/>
  <c r="J1908" i="78"/>
  <c r="K1907" i="78"/>
  <c r="J1907" i="78"/>
  <c r="K1906" i="78"/>
  <c r="J1906" i="78"/>
  <c r="K1905" i="78"/>
  <c r="J1905" i="78"/>
  <c r="K1904" i="78"/>
  <c r="J1904" i="78"/>
  <c r="K1903" i="78"/>
  <c r="J1903" i="78"/>
  <c r="K1902" i="78"/>
  <c r="J1902" i="78"/>
  <c r="K1901" i="78"/>
  <c r="J1901" i="78"/>
  <c r="K1900" i="78"/>
  <c r="J1900" i="78"/>
  <c r="K1899" i="78"/>
  <c r="J1899" i="78"/>
  <c r="K1898" i="78"/>
  <c r="J1898" i="78"/>
  <c r="K1897" i="78"/>
  <c r="J1897" i="78"/>
  <c r="K1896" i="78"/>
  <c r="J1896" i="78"/>
  <c r="K1895" i="78"/>
  <c r="J1895" i="78"/>
  <c r="K1894" i="78"/>
  <c r="J1894" i="78"/>
  <c r="K1893" i="78"/>
  <c r="J1893" i="78"/>
  <c r="K1892" i="78"/>
  <c r="J1892" i="78"/>
  <c r="K1891" i="78"/>
  <c r="J1891" i="78"/>
  <c r="K1890" i="78"/>
  <c r="J1890" i="78"/>
  <c r="K1889" i="78"/>
  <c r="J1889" i="78"/>
  <c r="K1888" i="78"/>
  <c r="J1888" i="78"/>
  <c r="K1887" i="78"/>
  <c r="J1887" i="78"/>
  <c r="K1886" i="78"/>
  <c r="J1886" i="78"/>
  <c r="K1885" i="78"/>
  <c r="J1885" i="78"/>
  <c r="K1884" i="78"/>
  <c r="J1884" i="78"/>
  <c r="K1883" i="78"/>
  <c r="J1883" i="78"/>
  <c r="K1882" i="78"/>
  <c r="J1882" i="78"/>
  <c r="K1881" i="78"/>
  <c r="J1881" i="78"/>
  <c r="K1880" i="78"/>
  <c r="J1880" i="78"/>
  <c r="K1879" i="78"/>
  <c r="J1879" i="78"/>
  <c r="K1878" i="78"/>
  <c r="J1878" i="78"/>
  <c r="K1877" i="78"/>
  <c r="J1877" i="78"/>
  <c r="K1876" i="78"/>
  <c r="J1876" i="78"/>
  <c r="K1875" i="78"/>
  <c r="J1875" i="78"/>
  <c r="K1874" i="78"/>
  <c r="J1874" i="78"/>
  <c r="K1873" i="78"/>
  <c r="J1873" i="78"/>
  <c r="K1872" i="78"/>
  <c r="J1872" i="78"/>
  <c r="K1871" i="78"/>
  <c r="J1871" i="78"/>
  <c r="K1870" i="78"/>
  <c r="J1870" i="78"/>
  <c r="K1869" i="78"/>
  <c r="J1869" i="78"/>
  <c r="K1868" i="78"/>
  <c r="J1868" i="78"/>
  <c r="K1867" i="78"/>
  <c r="J1867" i="78"/>
  <c r="K1866" i="78"/>
  <c r="J1866" i="78"/>
  <c r="K1865" i="78"/>
  <c r="J1865" i="78"/>
  <c r="K1864" i="78"/>
  <c r="J1864" i="78"/>
  <c r="K1863" i="78"/>
  <c r="J1863" i="78"/>
  <c r="K1862" i="78"/>
  <c r="J1862" i="78"/>
  <c r="K1861" i="78"/>
  <c r="J1861" i="78"/>
  <c r="K1860" i="78"/>
  <c r="J1860" i="78"/>
  <c r="K1859" i="78"/>
  <c r="J1859" i="78"/>
  <c r="K1858" i="78"/>
  <c r="J1858" i="78"/>
  <c r="K1857" i="78"/>
  <c r="J1857" i="78"/>
  <c r="K1856" i="78"/>
  <c r="J1856" i="78"/>
  <c r="K1855" i="78"/>
  <c r="J1855" i="78"/>
  <c r="K1854" i="78"/>
  <c r="J1854" i="78"/>
  <c r="K1853" i="78"/>
  <c r="J1853" i="78"/>
  <c r="K1852" i="78"/>
  <c r="J1852" i="78"/>
  <c r="K1851" i="78"/>
  <c r="J1851" i="78"/>
  <c r="K1850" i="78"/>
  <c r="J1850" i="78"/>
  <c r="K1849" i="78"/>
  <c r="J1849" i="78"/>
  <c r="K1848" i="78"/>
  <c r="J1848" i="78"/>
  <c r="K1847" i="78"/>
  <c r="J1847" i="78"/>
  <c r="K1846" i="78"/>
  <c r="J1846" i="78"/>
  <c r="K1845" i="78"/>
  <c r="J1845" i="78"/>
  <c r="K1844" i="78"/>
  <c r="J1844" i="78"/>
  <c r="K1843" i="78"/>
  <c r="J1843" i="78"/>
  <c r="K1842" i="78"/>
  <c r="J1842" i="78"/>
  <c r="K1841" i="78"/>
  <c r="J1841" i="78"/>
  <c r="K1840" i="78"/>
  <c r="J1840" i="78"/>
  <c r="K1839" i="78"/>
  <c r="J1839" i="78"/>
  <c r="K1838" i="78"/>
  <c r="J1838" i="78"/>
  <c r="K1837" i="78"/>
  <c r="J1837" i="78"/>
  <c r="K1836" i="78"/>
  <c r="J1836" i="78"/>
  <c r="K1835" i="78"/>
  <c r="J1835" i="78"/>
  <c r="K1834" i="78"/>
  <c r="J1834" i="78"/>
  <c r="K1833" i="78"/>
  <c r="J1833" i="78"/>
  <c r="K1832" i="78"/>
  <c r="J1832" i="78"/>
  <c r="K1831" i="78"/>
  <c r="J1831" i="78"/>
  <c r="K1830" i="78"/>
  <c r="J1830" i="78"/>
  <c r="K1829" i="78"/>
  <c r="J1829" i="78"/>
  <c r="K1828" i="78"/>
  <c r="J1828" i="78"/>
  <c r="K1827" i="78"/>
  <c r="J1827" i="78"/>
  <c r="K1826" i="78"/>
  <c r="J1826" i="78"/>
  <c r="K1825" i="78"/>
  <c r="J1825" i="78"/>
  <c r="K1824" i="78"/>
  <c r="J1824" i="78"/>
  <c r="K1823" i="78"/>
  <c r="J1823" i="78"/>
  <c r="K1822" i="78"/>
  <c r="J1822" i="78"/>
  <c r="K1821" i="78"/>
  <c r="J1821" i="78"/>
  <c r="K1820" i="78"/>
  <c r="J1820" i="78"/>
  <c r="K1819" i="78"/>
  <c r="J1819" i="78"/>
  <c r="K1818" i="78"/>
  <c r="J1818" i="78"/>
  <c r="K1817" i="78"/>
  <c r="J1817" i="78"/>
  <c r="K1816" i="78"/>
  <c r="J1816" i="78"/>
  <c r="K1815" i="78"/>
  <c r="J1815" i="78"/>
  <c r="K1814" i="78"/>
  <c r="J1814" i="78"/>
  <c r="K1813" i="78"/>
  <c r="J1813" i="78"/>
  <c r="K1812" i="78"/>
  <c r="J1812" i="78"/>
  <c r="K1811" i="78"/>
  <c r="J1811" i="78"/>
  <c r="K1810" i="78"/>
  <c r="J1810" i="78"/>
  <c r="K1809" i="78"/>
  <c r="J1809" i="78"/>
  <c r="K1808" i="78"/>
  <c r="J1808" i="78"/>
  <c r="K1807" i="78"/>
  <c r="J1807" i="78"/>
  <c r="K1806" i="78"/>
  <c r="J1806" i="78"/>
  <c r="K1805" i="78"/>
  <c r="J1805" i="78"/>
  <c r="K1804" i="78"/>
  <c r="J1804" i="78"/>
  <c r="K1803" i="78"/>
  <c r="J1803" i="78"/>
  <c r="K1802" i="78"/>
  <c r="J1802" i="78"/>
  <c r="K1801" i="78"/>
  <c r="J1801" i="78"/>
  <c r="K1800" i="78"/>
  <c r="J1800" i="78"/>
  <c r="K1799" i="78"/>
  <c r="J1799" i="78"/>
  <c r="K1798" i="78"/>
  <c r="J1798" i="78"/>
  <c r="K1797" i="78"/>
  <c r="J1797" i="78"/>
  <c r="K1796" i="78"/>
  <c r="J1796" i="78"/>
  <c r="K1795" i="78"/>
  <c r="J1795" i="78"/>
  <c r="K1794" i="78"/>
  <c r="J1794" i="78"/>
  <c r="K1793" i="78"/>
  <c r="J1793" i="78"/>
  <c r="K1792" i="78"/>
  <c r="J1792" i="78"/>
  <c r="K1791" i="78"/>
  <c r="J1791" i="78"/>
  <c r="K1790" i="78"/>
  <c r="J1790" i="78"/>
  <c r="K1789" i="78"/>
  <c r="J1789" i="78"/>
  <c r="K1788" i="78"/>
  <c r="J1788" i="78"/>
  <c r="K1787" i="78"/>
  <c r="J1787" i="78"/>
  <c r="K1786" i="78"/>
  <c r="J1786" i="78"/>
  <c r="K1785" i="78"/>
  <c r="J1785" i="78"/>
  <c r="K1784" i="78"/>
  <c r="J1784" i="78"/>
  <c r="K1783" i="78"/>
  <c r="J1783" i="78"/>
  <c r="K1782" i="78"/>
  <c r="J1782" i="78"/>
  <c r="K1781" i="78"/>
  <c r="J1781" i="78"/>
  <c r="K1780" i="78"/>
  <c r="J1780" i="78"/>
  <c r="K1779" i="78"/>
  <c r="J1779" i="78"/>
  <c r="K1778" i="78"/>
  <c r="J1778" i="78"/>
  <c r="K1777" i="78"/>
  <c r="J1777" i="78"/>
  <c r="K1776" i="78"/>
  <c r="J1776" i="78"/>
  <c r="K1775" i="78"/>
  <c r="J1775" i="78"/>
  <c r="K1774" i="78"/>
  <c r="J1774" i="78"/>
  <c r="K1773" i="78"/>
  <c r="J1773" i="78"/>
  <c r="K1772" i="78"/>
  <c r="J1772" i="78"/>
  <c r="K1771" i="78"/>
  <c r="J1771" i="78"/>
  <c r="K1770" i="78"/>
  <c r="J1770" i="78"/>
  <c r="K1769" i="78"/>
  <c r="J1769" i="78"/>
  <c r="K1768" i="78"/>
  <c r="J1768" i="78"/>
  <c r="K1767" i="78"/>
  <c r="J1767" i="78"/>
  <c r="K1766" i="78"/>
  <c r="J1766" i="78"/>
  <c r="K1765" i="78"/>
  <c r="J1765" i="78"/>
  <c r="K1764" i="78"/>
  <c r="J1764" i="78"/>
  <c r="K1763" i="78"/>
  <c r="J1763" i="78"/>
  <c r="K1762" i="78"/>
  <c r="J1762" i="78"/>
  <c r="K1761" i="78"/>
  <c r="J1761" i="78"/>
  <c r="K1760" i="78"/>
  <c r="J1760" i="78"/>
  <c r="K1759" i="78"/>
  <c r="J1759" i="78"/>
  <c r="K1758" i="78"/>
  <c r="J1758" i="78"/>
  <c r="K1757" i="78"/>
  <c r="J1757" i="78"/>
  <c r="K1756" i="78"/>
  <c r="J1756" i="78"/>
  <c r="K1755" i="78"/>
  <c r="J1755" i="78"/>
  <c r="K1754" i="78"/>
  <c r="J1754" i="78"/>
  <c r="K1753" i="78"/>
  <c r="J1753" i="78"/>
  <c r="K1752" i="78"/>
  <c r="J1752" i="78"/>
  <c r="K1751" i="78"/>
  <c r="J1751" i="78"/>
  <c r="K1750" i="78"/>
  <c r="J1750" i="78"/>
  <c r="K1749" i="78"/>
  <c r="J1749" i="78"/>
  <c r="K1748" i="78"/>
  <c r="J1748" i="78"/>
  <c r="K1747" i="78"/>
  <c r="J1747" i="78"/>
  <c r="K1746" i="78"/>
  <c r="J1746" i="78"/>
  <c r="K1745" i="78"/>
  <c r="J1745" i="78"/>
  <c r="K1744" i="78"/>
  <c r="J1744" i="78"/>
  <c r="K1743" i="78"/>
  <c r="J1743" i="78"/>
  <c r="K1742" i="78"/>
  <c r="J1742" i="78"/>
  <c r="K1741" i="78"/>
  <c r="J1741" i="78"/>
  <c r="K1740" i="78"/>
  <c r="J1740" i="78"/>
  <c r="K1739" i="78"/>
  <c r="J1739" i="78"/>
  <c r="K1738" i="78"/>
  <c r="J1738" i="78"/>
  <c r="K1737" i="78"/>
  <c r="J1737" i="78"/>
  <c r="K1736" i="78"/>
  <c r="J1736" i="78"/>
  <c r="K1735" i="78"/>
  <c r="J1735" i="78"/>
  <c r="K1734" i="78"/>
  <c r="J1734" i="78"/>
  <c r="K1733" i="78"/>
  <c r="J1733" i="78"/>
  <c r="K1732" i="78"/>
  <c r="J1732" i="78"/>
  <c r="K1731" i="78"/>
  <c r="J1731" i="78"/>
  <c r="K1730" i="78"/>
  <c r="J1730" i="78"/>
  <c r="K1729" i="78"/>
  <c r="J1729" i="78"/>
  <c r="K1728" i="78"/>
  <c r="J1728" i="78"/>
  <c r="K1727" i="78"/>
  <c r="J1727" i="78"/>
  <c r="K1726" i="78"/>
  <c r="J1726" i="78"/>
  <c r="K1725" i="78"/>
  <c r="J1725" i="78"/>
  <c r="K1724" i="78"/>
  <c r="J1724" i="78"/>
  <c r="K1723" i="78"/>
  <c r="J1723" i="78"/>
  <c r="K1722" i="78"/>
  <c r="J1722" i="78"/>
  <c r="K1721" i="78"/>
  <c r="J1721" i="78"/>
  <c r="K1720" i="78"/>
  <c r="J1720" i="78"/>
  <c r="K1719" i="78"/>
  <c r="J1719" i="78"/>
  <c r="K1718" i="78"/>
  <c r="J1718" i="78"/>
  <c r="K1717" i="78"/>
  <c r="J1717" i="78"/>
  <c r="K1716" i="78"/>
  <c r="J1716" i="78"/>
  <c r="K1715" i="78"/>
  <c r="J1715" i="78"/>
  <c r="K1714" i="78"/>
  <c r="J1714" i="78"/>
  <c r="K1713" i="78"/>
  <c r="J1713" i="78"/>
  <c r="K1712" i="78"/>
  <c r="J1712" i="78"/>
  <c r="K1711" i="78"/>
  <c r="J1711" i="78"/>
  <c r="K1710" i="78"/>
  <c r="J1710" i="78"/>
  <c r="K1709" i="78"/>
  <c r="J1709" i="78"/>
  <c r="K1708" i="78"/>
  <c r="J1708" i="78"/>
  <c r="K1707" i="78"/>
  <c r="J1707" i="78"/>
  <c r="K1706" i="78"/>
  <c r="J1706" i="78"/>
  <c r="K1705" i="78"/>
  <c r="J1705" i="78"/>
  <c r="K1704" i="78"/>
  <c r="J1704" i="78"/>
  <c r="K1703" i="78"/>
  <c r="J1703" i="78"/>
  <c r="K1702" i="78"/>
  <c r="J1702" i="78"/>
  <c r="K1701" i="78"/>
  <c r="J1701" i="78"/>
  <c r="K1700" i="78"/>
  <c r="J1700" i="78"/>
  <c r="K1699" i="78"/>
  <c r="J1699" i="78"/>
  <c r="K1698" i="78"/>
  <c r="J1698" i="78"/>
  <c r="K1697" i="78"/>
  <c r="J1697" i="78"/>
  <c r="K1696" i="78"/>
  <c r="J1696" i="78"/>
  <c r="K1695" i="78"/>
  <c r="J1695" i="78"/>
  <c r="K1694" i="78"/>
  <c r="J1694" i="78"/>
  <c r="K1693" i="78"/>
  <c r="J1693" i="78"/>
  <c r="K1692" i="78"/>
  <c r="J1692" i="78"/>
  <c r="K1691" i="78"/>
  <c r="J1691" i="78"/>
  <c r="K1690" i="78"/>
  <c r="J1690" i="78"/>
  <c r="K1689" i="78"/>
  <c r="J1689" i="78"/>
  <c r="K1688" i="78"/>
  <c r="J1688" i="78"/>
  <c r="K1687" i="78"/>
  <c r="J1687" i="78"/>
  <c r="K1686" i="78"/>
  <c r="J1686" i="78"/>
  <c r="K1685" i="78"/>
  <c r="J1685" i="78"/>
  <c r="K1684" i="78"/>
  <c r="J1684" i="78"/>
  <c r="K1683" i="78"/>
  <c r="J1683" i="78"/>
  <c r="K1682" i="78"/>
  <c r="J1682" i="78"/>
  <c r="K1681" i="78"/>
  <c r="J1681" i="78"/>
  <c r="K1680" i="78"/>
  <c r="J1680" i="78"/>
  <c r="K1679" i="78"/>
  <c r="J1679" i="78"/>
  <c r="K1678" i="78"/>
  <c r="J1678" i="78"/>
  <c r="K1677" i="78"/>
  <c r="J1677" i="78"/>
  <c r="K1676" i="78"/>
  <c r="J1676" i="78"/>
  <c r="K1675" i="78"/>
  <c r="J1675" i="78"/>
  <c r="K1674" i="78"/>
  <c r="J1674" i="78"/>
  <c r="K1673" i="78"/>
  <c r="J1673" i="78"/>
  <c r="K1672" i="78"/>
  <c r="J1672" i="78"/>
  <c r="K1671" i="78"/>
  <c r="J1671" i="78"/>
  <c r="K1670" i="78"/>
  <c r="J1670" i="78"/>
  <c r="K1669" i="78"/>
  <c r="J1669" i="78"/>
  <c r="K1668" i="78"/>
  <c r="J1668" i="78"/>
  <c r="K1667" i="78"/>
  <c r="J1667" i="78"/>
  <c r="K1666" i="78"/>
  <c r="J1666" i="78"/>
  <c r="K1665" i="78"/>
  <c r="J1665" i="78"/>
  <c r="K1664" i="78"/>
  <c r="J1664" i="78"/>
  <c r="K1663" i="78"/>
  <c r="J1663" i="78"/>
  <c r="K1662" i="78"/>
  <c r="J1662" i="78"/>
  <c r="K1661" i="78"/>
  <c r="J1661" i="78"/>
  <c r="K1660" i="78"/>
  <c r="J1660" i="78"/>
  <c r="K1659" i="78"/>
  <c r="J1659" i="78"/>
  <c r="K1658" i="78"/>
  <c r="J1658" i="78"/>
  <c r="K1657" i="78"/>
  <c r="J1657" i="78"/>
  <c r="K1656" i="78"/>
  <c r="J1656" i="78"/>
  <c r="K1655" i="78"/>
  <c r="J1655" i="78"/>
  <c r="K1654" i="78"/>
  <c r="J1654" i="78"/>
  <c r="K1653" i="78"/>
  <c r="J1653" i="78"/>
  <c r="K1652" i="78"/>
  <c r="J1652" i="78"/>
  <c r="K1651" i="78"/>
  <c r="J1651" i="78"/>
  <c r="K1650" i="78"/>
  <c r="J1650" i="78"/>
  <c r="K1649" i="78"/>
  <c r="J1649" i="78"/>
  <c r="K1648" i="78"/>
  <c r="J1648" i="78"/>
  <c r="K1647" i="78"/>
  <c r="J1647" i="78"/>
  <c r="K1646" i="78"/>
  <c r="J1646" i="78"/>
  <c r="K1645" i="78"/>
  <c r="J1645" i="78"/>
  <c r="K1644" i="78"/>
  <c r="J1644" i="78"/>
  <c r="K1643" i="78"/>
  <c r="J1643" i="78"/>
  <c r="K1642" i="78"/>
  <c r="J1642" i="78"/>
  <c r="K1641" i="78"/>
  <c r="J1641" i="78"/>
  <c r="K1640" i="78"/>
  <c r="J1640" i="78"/>
  <c r="K1639" i="78"/>
  <c r="J1639" i="78"/>
  <c r="K1638" i="78"/>
  <c r="J1638" i="78"/>
  <c r="K1637" i="78"/>
  <c r="J1637" i="78"/>
  <c r="K1636" i="78"/>
  <c r="J1636" i="78"/>
  <c r="K1635" i="78"/>
  <c r="J1635" i="78"/>
  <c r="K1634" i="78"/>
  <c r="J1634" i="78"/>
  <c r="K1633" i="78"/>
  <c r="J1633" i="78"/>
  <c r="K1632" i="78"/>
  <c r="J1632" i="78"/>
  <c r="K1631" i="78"/>
  <c r="J1631" i="78"/>
  <c r="K1630" i="78"/>
  <c r="J1630" i="78"/>
  <c r="K1629" i="78"/>
  <c r="J1629" i="78"/>
  <c r="K1628" i="78"/>
  <c r="J1628" i="78"/>
  <c r="K1627" i="78"/>
  <c r="J1627" i="78"/>
  <c r="K1626" i="78"/>
  <c r="J1626" i="78"/>
  <c r="K1625" i="78"/>
  <c r="J1625" i="78"/>
  <c r="K1624" i="78"/>
  <c r="J1624" i="78"/>
  <c r="K1623" i="78"/>
  <c r="J1623" i="78"/>
  <c r="K1622" i="78"/>
  <c r="J1622" i="78"/>
  <c r="K1621" i="78"/>
  <c r="J1621" i="78"/>
  <c r="K1620" i="78"/>
  <c r="J1620" i="78"/>
  <c r="K1619" i="78"/>
  <c r="J1619" i="78"/>
  <c r="K1618" i="78"/>
  <c r="J1618" i="78"/>
  <c r="K1617" i="78"/>
  <c r="J1617" i="78"/>
  <c r="K1616" i="78"/>
  <c r="J1616" i="78"/>
  <c r="K1615" i="78"/>
  <c r="J1615" i="78"/>
  <c r="K1614" i="78"/>
  <c r="J1614" i="78"/>
  <c r="K1613" i="78"/>
  <c r="J1613" i="78"/>
  <c r="K1612" i="78"/>
  <c r="J1612" i="78"/>
  <c r="K1611" i="78"/>
  <c r="J1611" i="78"/>
  <c r="K1610" i="78"/>
  <c r="J1610" i="78"/>
  <c r="K1609" i="78"/>
  <c r="J1609" i="78"/>
  <c r="K1608" i="78"/>
  <c r="J1608" i="78"/>
  <c r="K1607" i="78"/>
  <c r="J1607" i="78"/>
  <c r="K1606" i="78"/>
  <c r="J1606" i="78"/>
  <c r="K1605" i="78"/>
  <c r="J1605" i="78"/>
  <c r="K1604" i="78"/>
  <c r="J1604" i="78"/>
  <c r="K1603" i="78"/>
  <c r="J1603" i="78"/>
  <c r="K1602" i="78"/>
  <c r="J1602" i="78"/>
  <c r="K1601" i="78"/>
  <c r="J1601" i="78"/>
  <c r="K1600" i="78"/>
  <c r="J1600" i="78"/>
  <c r="K1599" i="78"/>
  <c r="J1599" i="78"/>
  <c r="K1598" i="78"/>
  <c r="J1598" i="78"/>
  <c r="K1597" i="78"/>
  <c r="J1597" i="78"/>
  <c r="K1596" i="78"/>
  <c r="J1596" i="78"/>
  <c r="K1595" i="78"/>
  <c r="J1595" i="78"/>
  <c r="K1594" i="78"/>
  <c r="J1594" i="78"/>
  <c r="K1593" i="78"/>
  <c r="J1593" i="78"/>
  <c r="K1592" i="78"/>
  <c r="J1592" i="78"/>
  <c r="K1591" i="78"/>
  <c r="J1591" i="78"/>
  <c r="K1590" i="78"/>
  <c r="J1590" i="78"/>
  <c r="K1589" i="78"/>
  <c r="J1589" i="78"/>
  <c r="K1588" i="78"/>
  <c r="J1588" i="78"/>
  <c r="K1587" i="78"/>
  <c r="J1587" i="78"/>
  <c r="K1586" i="78"/>
  <c r="J1586" i="78"/>
  <c r="K1585" i="78"/>
  <c r="J1585" i="78"/>
  <c r="K1584" i="78"/>
  <c r="J1584" i="78"/>
  <c r="K1583" i="78"/>
  <c r="J1583" i="78"/>
  <c r="K1582" i="78"/>
  <c r="J1582" i="78"/>
  <c r="K1581" i="78"/>
  <c r="J1581" i="78"/>
  <c r="K1580" i="78"/>
  <c r="J1580" i="78"/>
  <c r="K1579" i="78"/>
  <c r="J1579" i="78"/>
  <c r="K1578" i="78"/>
  <c r="J1578" i="78"/>
  <c r="K1577" i="78"/>
  <c r="J1577" i="78"/>
  <c r="K1576" i="78"/>
  <c r="J1576" i="78"/>
  <c r="K1575" i="78"/>
  <c r="J1575" i="78"/>
  <c r="K1574" i="78"/>
  <c r="J1574" i="78"/>
  <c r="K1573" i="78"/>
  <c r="J1573" i="78"/>
  <c r="K1572" i="78"/>
  <c r="J1572" i="78"/>
  <c r="K1571" i="78"/>
  <c r="J1571" i="78"/>
  <c r="K1570" i="78"/>
  <c r="J1570" i="78"/>
  <c r="K1569" i="78"/>
  <c r="J1569" i="78"/>
  <c r="K1568" i="78"/>
  <c r="J1568" i="78"/>
  <c r="K1567" i="78"/>
  <c r="J1567" i="78"/>
  <c r="K1566" i="78"/>
  <c r="J1566" i="78"/>
  <c r="K1565" i="78"/>
  <c r="J1565" i="78"/>
  <c r="K1564" i="78"/>
  <c r="J1564" i="78"/>
  <c r="K1563" i="78"/>
  <c r="J1563" i="78"/>
  <c r="K1562" i="78"/>
  <c r="J1562" i="78"/>
  <c r="K1561" i="78"/>
  <c r="J1561" i="78"/>
  <c r="K1560" i="78"/>
  <c r="J1560" i="78"/>
  <c r="K1559" i="78"/>
  <c r="J1559" i="78"/>
  <c r="K1558" i="78"/>
  <c r="J1558" i="78"/>
  <c r="K1557" i="78"/>
  <c r="J1557" i="78"/>
  <c r="K1556" i="78"/>
  <c r="J1556" i="78"/>
  <c r="K1555" i="78"/>
  <c r="J1555" i="78"/>
  <c r="K1554" i="78"/>
  <c r="J1554" i="78"/>
  <c r="K1553" i="78"/>
  <c r="J1553" i="78"/>
  <c r="K1552" i="78"/>
  <c r="J1552" i="78"/>
  <c r="K1551" i="78"/>
  <c r="J1551" i="78"/>
  <c r="K1550" i="78"/>
  <c r="J1550" i="78"/>
  <c r="K1549" i="78"/>
  <c r="J1549" i="78"/>
  <c r="K1548" i="78"/>
  <c r="J1548" i="78"/>
  <c r="K1547" i="78"/>
  <c r="J1547" i="78"/>
  <c r="K1546" i="78"/>
  <c r="J1546" i="78"/>
  <c r="K1545" i="78"/>
  <c r="J1545" i="78"/>
  <c r="K1544" i="78"/>
  <c r="J1544" i="78"/>
  <c r="K1543" i="78"/>
  <c r="J1543" i="78"/>
  <c r="K1542" i="78"/>
  <c r="J1542" i="78"/>
  <c r="K1541" i="78"/>
  <c r="J1541" i="78"/>
  <c r="K1540" i="78"/>
  <c r="J1540" i="78"/>
  <c r="K1539" i="78"/>
  <c r="J1539" i="78"/>
  <c r="K1538" i="78"/>
  <c r="J1538" i="78"/>
  <c r="K1537" i="78"/>
  <c r="J1537" i="78"/>
  <c r="K1536" i="78"/>
  <c r="J1536" i="78"/>
  <c r="K1535" i="78"/>
  <c r="J1535" i="78"/>
  <c r="K1534" i="78"/>
  <c r="J1534" i="78"/>
  <c r="K1533" i="78"/>
  <c r="J1533" i="78"/>
  <c r="K1532" i="78"/>
  <c r="J1532" i="78"/>
  <c r="K1531" i="78"/>
  <c r="J1531" i="78"/>
  <c r="K1530" i="78"/>
  <c r="J1530" i="78"/>
  <c r="K1529" i="78"/>
  <c r="J1529" i="78"/>
  <c r="K1528" i="78"/>
  <c r="J1528" i="78"/>
  <c r="K1527" i="78"/>
  <c r="J1527" i="78"/>
  <c r="K1526" i="78"/>
  <c r="J1526" i="78"/>
  <c r="K1525" i="78"/>
  <c r="J1525" i="78"/>
  <c r="K1524" i="78"/>
  <c r="J1524" i="78"/>
  <c r="K1523" i="78"/>
  <c r="J1523" i="78"/>
  <c r="K1522" i="78"/>
  <c r="J1522" i="78"/>
  <c r="K1521" i="78"/>
  <c r="J1521" i="78"/>
  <c r="K1520" i="78"/>
  <c r="J1520" i="78"/>
  <c r="K1519" i="78"/>
  <c r="J1519" i="78"/>
  <c r="K1518" i="78"/>
  <c r="J1518" i="78"/>
  <c r="K1517" i="78"/>
  <c r="J1517" i="78"/>
  <c r="K1516" i="78"/>
  <c r="J1516" i="78"/>
  <c r="K1515" i="78"/>
  <c r="J1515" i="78"/>
  <c r="K1514" i="78"/>
  <c r="J1514" i="78"/>
  <c r="K1513" i="78"/>
  <c r="J1513" i="78"/>
  <c r="K1512" i="78"/>
  <c r="J1512" i="78"/>
  <c r="K1511" i="78"/>
  <c r="J1511" i="78"/>
  <c r="K1510" i="78"/>
  <c r="J1510" i="78"/>
  <c r="K1509" i="78"/>
  <c r="J1509" i="78"/>
  <c r="K1508" i="78"/>
  <c r="J1508" i="78"/>
  <c r="K1507" i="78"/>
  <c r="J1507" i="78"/>
  <c r="K1506" i="78"/>
  <c r="J1506" i="78"/>
  <c r="K1505" i="78"/>
  <c r="J1505" i="78"/>
  <c r="K1504" i="78"/>
  <c r="J1504" i="78"/>
  <c r="K1503" i="78"/>
  <c r="J1503" i="78"/>
  <c r="K1502" i="78"/>
  <c r="J1502" i="78"/>
  <c r="K1501" i="78"/>
  <c r="J1501" i="78"/>
  <c r="K1500" i="78"/>
  <c r="J1500" i="78"/>
  <c r="K1499" i="78"/>
  <c r="J1499" i="78"/>
  <c r="K1498" i="78"/>
  <c r="J1498" i="78"/>
  <c r="K1497" i="78"/>
  <c r="J1497" i="78"/>
  <c r="K1496" i="78"/>
  <c r="J1496" i="78"/>
  <c r="K1495" i="78"/>
  <c r="J1495" i="78"/>
  <c r="K1494" i="78"/>
  <c r="J1494" i="78"/>
  <c r="K1493" i="78"/>
  <c r="J1493" i="78"/>
  <c r="K1492" i="78"/>
  <c r="J1492" i="78"/>
  <c r="K1491" i="78"/>
  <c r="J1491" i="78"/>
  <c r="K1490" i="78"/>
  <c r="J1490" i="78"/>
  <c r="K1489" i="78"/>
  <c r="J1489" i="78"/>
  <c r="K1488" i="78"/>
  <c r="J1488" i="78"/>
  <c r="K1487" i="78"/>
  <c r="J1487" i="78"/>
  <c r="K1486" i="78"/>
  <c r="J1486" i="78"/>
  <c r="K1485" i="78"/>
  <c r="J1485" i="78"/>
  <c r="K1484" i="78"/>
  <c r="J1484" i="78"/>
  <c r="K1483" i="78"/>
  <c r="J1483" i="78"/>
  <c r="K1482" i="78"/>
  <c r="J1482" i="78"/>
  <c r="K1481" i="78"/>
  <c r="J1481" i="78"/>
  <c r="K1480" i="78"/>
  <c r="J1480" i="78"/>
  <c r="K1479" i="78"/>
  <c r="J1479" i="78"/>
  <c r="K1478" i="78"/>
  <c r="J1478" i="78"/>
  <c r="K1477" i="78"/>
  <c r="J1477" i="78"/>
  <c r="K1476" i="78"/>
  <c r="J1476" i="78"/>
  <c r="K1475" i="78"/>
  <c r="J1475" i="78"/>
  <c r="K1474" i="78"/>
  <c r="J1474" i="78"/>
  <c r="K1473" i="78"/>
  <c r="J1473" i="78"/>
  <c r="K1472" i="78"/>
  <c r="J1472" i="78"/>
  <c r="K1471" i="78"/>
  <c r="J1471" i="78"/>
  <c r="K1470" i="78"/>
  <c r="J1470" i="78"/>
  <c r="K1469" i="78"/>
  <c r="J1469" i="78"/>
  <c r="K1468" i="78"/>
  <c r="J1468" i="78"/>
  <c r="K1467" i="78"/>
  <c r="J1467" i="78"/>
  <c r="K1466" i="78"/>
  <c r="J1466" i="78"/>
  <c r="K1465" i="78"/>
  <c r="J1465" i="78"/>
  <c r="K1464" i="78"/>
  <c r="J1464" i="78"/>
  <c r="K1463" i="78"/>
  <c r="J1463" i="78"/>
  <c r="K1462" i="78"/>
  <c r="J1462" i="78"/>
  <c r="K1461" i="78"/>
  <c r="J1461" i="78"/>
  <c r="K1460" i="78"/>
  <c r="J1460" i="78"/>
  <c r="K1459" i="78"/>
  <c r="J1459" i="78"/>
  <c r="K1458" i="78"/>
  <c r="J1458" i="78"/>
  <c r="K1457" i="78"/>
  <c r="J1457" i="78"/>
  <c r="K1456" i="78"/>
  <c r="J1456" i="78"/>
  <c r="K1455" i="78"/>
  <c r="J1455" i="78"/>
  <c r="K1454" i="78"/>
  <c r="J1454" i="78"/>
  <c r="K1453" i="78"/>
  <c r="J1453" i="78"/>
  <c r="K1452" i="78"/>
  <c r="J1452" i="78"/>
  <c r="K1451" i="78"/>
  <c r="J1451" i="78"/>
  <c r="K1450" i="78"/>
  <c r="J1450" i="78"/>
  <c r="K1449" i="78"/>
  <c r="J1449" i="78"/>
  <c r="K1448" i="78"/>
  <c r="J1448" i="78"/>
  <c r="K1447" i="78"/>
  <c r="J1447" i="78"/>
  <c r="K1446" i="78"/>
  <c r="J1446" i="78"/>
  <c r="K1445" i="78"/>
  <c r="J1445" i="78"/>
  <c r="K1444" i="78"/>
  <c r="J1444" i="78"/>
  <c r="K1443" i="78"/>
  <c r="J1443" i="78"/>
  <c r="K1442" i="78"/>
  <c r="J1442" i="78"/>
  <c r="K1441" i="78"/>
  <c r="J1441" i="78"/>
  <c r="K1440" i="78"/>
  <c r="J1440" i="78"/>
  <c r="K1439" i="78"/>
  <c r="J1439" i="78"/>
  <c r="K1438" i="78"/>
  <c r="J1438" i="78"/>
  <c r="K1437" i="78"/>
  <c r="J1437" i="78"/>
  <c r="K1436" i="78"/>
  <c r="J1436" i="78"/>
  <c r="K1435" i="78"/>
  <c r="J1435" i="78"/>
  <c r="K1434" i="78"/>
  <c r="J1434" i="78"/>
  <c r="K1433" i="78"/>
  <c r="J1433" i="78"/>
  <c r="K1432" i="78"/>
  <c r="J1432" i="78"/>
  <c r="K1431" i="78"/>
  <c r="J1431" i="78"/>
  <c r="K1430" i="78"/>
  <c r="J1430" i="78"/>
  <c r="K1429" i="78"/>
  <c r="J1429" i="78"/>
  <c r="K1428" i="78"/>
  <c r="J1428" i="78"/>
  <c r="K1427" i="78"/>
  <c r="J1427" i="78"/>
  <c r="K1426" i="78"/>
  <c r="J1426" i="78"/>
  <c r="K1425" i="78"/>
  <c r="J1425" i="78"/>
  <c r="K1424" i="78"/>
  <c r="J1424" i="78"/>
  <c r="K1423" i="78"/>
  <c r="J1423" i="78"/>
  <c r="K1422" i="78"/>
  <c r="J1422" i="78"/>
  <c r="K1421" i="78"/>
  <c r="J1421" i="78"/>
  <c r="K1420" i="78"/>
  <c r="J1420" i="78"/>
  <c r="K1419" i="78"/>
  <c r="J1419" i="78"/>
  <c r="K1418" i="78"/>
  <c r="J1418" i="78"/>
  <c r="K1417" i="78"/>
  <c r="J1417" i="78"/>
  <c r="K1416" i="78"/>
  <c r="J1416" i="78"/>
  <c r="K1415" i="78"/>
  <c r="J1415" i="78"/>
  <c r="K1414" i="78"/>
  <c r="J1414" i="78"/>
  <c r="K1413" i="78"/>
  <c r="J1413" i="78"/>
  <c r="K1412" i="78"/>
  <c r="J1412" i="78"/>
  <c r="K1411" i="78"/>
  <c r="J1411" i="78"/>
  <c r="K1410" i="78"/>
  <c r="J1410" i="78"/>
  <c r="K1409" i="78"/>
  <c r="J1409" i="78"/>
  <c r="K1408" i="78"/>
  <c r="J1408" i="78"/>
  <c r="K1407" i="78"/>
  <c r="J1407" i="78"/>
  <c r="K1406" i="78"/>
  <c r="J1406" i="78"/>
  <c r="K1405" i="78"/>
  <c r="J1405" i="78"/>
  <c r="K1404" i="78"/>
  <c r="J1404" i="78"/>
  <c r="K1403" i="78"/>
  <c r="J1403" i="78"/>
  <c r="K1402" i="78"/>
  <c r="J1402" i="78"/>
  <c r="K1401" i="78"/>
  <c r="J1401" i="78"/>
  <c r="K1400" i="78"/>
  <c r="J1400" i="78"/>
  <c r="K1399" i="78"/>
  <c r="J1399" i="78"/>
  <c r="K1398" i="78"/>
  <c r="J1398" i="78"/>
  <c r="K1397" i="78"/>
  <c r="J1397" i="78"/>
  <c r="K1396" i="78"/>
  <c r="J1396" i="78"/>
  <c r="K1395" i="78"/>
  <c r="J1395" i="78"/>
  <c r="K1394" i="78"/>
  <c r="J1394" i="78"/>
  <c r="K1393" i="78"/>
  <c r="J1393" i="78"/>
  <c r="K1392" i="78"/>
  <c r="J1392" i="78"/>
  <c r="K1391" i="78"/>
  <c r="J1391" i="78"/>
  <c r="K1390" i="78"/>
  <c r="J1390" i="78"/>
  <c r="K1389" i="78"/>
  <c r="J1389" i="78"/>
  <c r="K1388" i="78"/>
  <c r="J1388" i="78"/>
  <c r="K1387" i="78"/>
  <c r="J1387" i="78"/>
  <c r="K1386" i="78"/>
  <c r="J1386" i="78"/>
  <c r="K1385" i="78"/>
  <c r="J1385" i="78"/>
  <c r="K1384" i="78"/>
  <c r="J1384" i="78"/>
  <c r="K1383" i="78"/>
  <c r="J1383" i="78"/>
  <c r="K1382" i="78"/>
  <c r="J1382" i="78"/>
  <c r="K1381" i="78"/>
  <c r="J1381" i="78"/>
  <c r="K1380" i="78"/>
  <c r="J1380" i="78"/>
  <c r="K1379" i="78"/>
  <c r="J1379" i="78"/>
  <c r="K1378" i="78"/>
  <c r="J1378" i="78"/>
  <c r="K1377" i="78"/>
  <c r="J1377" i="78"/>
  <c r="K1376" i="78"/>
  <c r="J1376" i="78"/>
  <c r="K1375" i="78"/>
  <c r="J1375" i="78"/>
  <c r="K1374" i="78"/>
  <c r="J1374" i="78"/>
  <c r="K1373" i="78"/>
  <c r="J1373" i="78"/>
  <c r="K1372" i="78"/>
  <c r="J1372" i="78"/>
  <c r="K1371" i="78"/>
  <c r="J1371" i="78"/>
  <c r="K1370" i="78"/>
  <c r="J1370" i="78"/>
  <c r="K1369" i="78"/>
  <c r="J1369" i="78"/>
  <c r="K1368" i="78"/>
  <c r="J1368" i="78"/>
  <c r="K1367" i="78"/>
  <c r="J1367" i="78"/>
  <c r="K1366" i="78"/>
  <c r="J1366" i="78"/>
  <c r="K1365" i="78"/>
  <c r="J1365" i="78"/>
  <c r="K1364" i="78"/>
  <c r="J1364" i="78"/>
  <c r="K1363" i="78"/>
  <c r="J1363" i="78"/>
  <c r="K1362" i="78"/>
  <c r="J1362" i="78"/>
  <c r="K1361" i="78"/>
  <c r="J1361" i="78"/>
  <c r="K1360" i="78"/>
  <c r="J1360" i="78"/>
  <c r="K1359" i="78"/>
  <c r="J1359" i="78"/>
  <c r="K1358" i="78"/>
  <c r="J1358" i="78"/>
  <c r="K1357" i="78"/>
  <c r="J1357" i="78"/>
  <c r="K1356" i="78"/>
  <c r="J1356" i="78"/>
  <c r="K1355" i="78"/>
  <c r="J1355" i="78"/>
  <c r="K1354" i="78"/>
  <c r="J1354" i="78"/>
  <c r="K1353" i="78"/>
  <c r="J1353" i="78"/>
  <c r="K1352" i="78"/>
  <c r="J1352" i="78"/>
  <c r="K1351" i="78"/>
  <c r="J1351" i="78"/>
  <c r="K1350" i="78"/>
  <c r="J1350" i="78"/>
  <c r="K1349" i="78"/>
  <c r="J1349" i="78"/>
  <c r="K1348" i="78"/>
  <c r="J1348" i="78"/>
  <c r="K1347" i="78"/>
  <c r="J1347" i="78"/>
  <c r="K1346" i="78"/>
  <c r="J1346" i="78"/>
  <c r="K1345" i="78"/>
  <c r="J1345" i="78"/>
  <c r="K1344" i="78"/>
  <c r="J1344" i="78"/>
  <c r="K1343" i="78"/>
  <c r="J1343" i="78"/>
  <c r="K1342" i="78"/>
  <c r="J1342" i="78"/>
  <c r="K1341" i="78"/>
  <c r="J1341" i="78"/>
  <c r="K1340" i="78"/>
  <c r="J1340" i="78"/>
  <c r="K1339" i="78"/>
  <c r="J1339" i="78"/>
  <c r="K1338" i="78"/>
  <c r="J1338" i="78"/>
  <c r="K1337" i="78"/>
  <c r="J1337" i="78"/>
  <c r="K1336" i="78"/>
  <c r="J1336" i="78"/>
  <c r="K1335" i="78"/>
  <c r="J1335" i="78"/>
  <c r="K1334" i="78"/>
  <c r="J1334" i="78"/>
  <c r="K1333" i="78"/>
  <c r="J1333" i="78"/>
  <c r="K1332" i="78"/>
  <c r="J1332" i="78"/>
  <c r="K1331" i="78"/>
  <c r="J1331" i="78"/>
  <c r="K1330" i="78"/>
  <c r="J1330" i="78"/>
  <c r="K1329" i="78"/>
  <c r="J1329" i="78"/>
  <c r="K1328" i="78"/>
  <c r="J1328" i="78"/>
  <c r="K1327" i="78"/>
  <c r="J1327" i="78"/>
  <c r="K1326" i="78"/>
  <c r="J1326" i="78"/>
  <c r="K1325" i="78"/>
  <c r="J1325" i="78"/>
  <c r="K1324" i="78"/>
  <c r="J1324" i="78"/>
  <c r="K1323" i="78"/>
  <c r="J1323" i="78"/>
  <c r="K1322" i="78"/>
  <c r="J1322" i="78"/>
  <c r="K1321" i="78"/>
  <c r="J1321" i="78"/>
  <c r="K1320" i="78"/>
  <c r="J1320" i="78"/>
  <c r="K1319" i="78"/>
  <c r="J1319" i="78"/>
  <c r="K1318" i="78"/>
  <c r="J1318" i="78"/>
  <c r="K1317" i="78"/>
  <c r="J1317" i="78"/>
  <c r="K1316" i="78"/>
  <c r="J1316" i="78"/>
  <c r="K1315" i="78"/>
  <c r="J1315" i="78"/>
  <c r="K1314" i="78"/>
  <c r="J1314" i="78"/>
  <c r="K1313" i="78"/>
  <c r="J1313" i="78"/>
  <c r="K1312" i="78"/>
  <c r="J1312" i="78"/>
  <c r="K1311" i="78"/>
  <c r="J1311" i="78"/>
  <c r="K1310" i="78"/>
  <c r="J1310" i="78"/>
  <c r="K1309" i="78"/>
  <c r="J1309" i="78"/>
  <c r="K1308" i="78"/>
  <c r="J1308" i="78"/>
  <c r="K1307" i="78"/>
  <c r="J1307" i="78"/>
  <c r="K1306" i="78"/>
  <c r="J1306" i="78"/>
  <c r="K1305" i="78"/>
  <c r="J1305" i="78"/>
  <c r="K1304" i="78"/>
  <c r="J1304" i="78"/>
  <c r="K1303" i="78"/>
  <c r="J1303" i="78"/>
  <c r="K1302" i="78"/>
  <c r="J1302" i="78"/>
  <c r="K1301" i="78"/>
  <c r="J1301" i="78"/>
  <c r="K1300" i="78"/>
  <c r="J1300" i="78"/>
  <c r="K1299" i="78"/>
  <c r="J1299" i="78"/>
  <c r="K1298" i="78"/>
  <c r="J1298" i="78"/>
  <c r="K1297" i="78"/>
  <c r="J1297" i="78"/>
  <c r="K1296" i="78"/>
  <c r="J1296" i="78"/>
  <c r="K1295" i="78"/>
  <c r="J1295" i="78"/>
  <c r="K1294" i="78"/>
  <c r="J1294" i="78"/>
  <c r="K1293" i="78"/>
  <c r="J1293" i="78"/>
  <c r="K1292" i="78"/>
  <c r="J1292" i="78"/>
  <c r="K1291" i="78"/>
  <c r="J1291" i="78"/>
  <c r="K1290" i="78"/>
  <c r="J1290" i="78"/>
  <c r="K1289" i="78"/>
  <c r="J1289" i="78"/>
  <c r="K1288" i="78"/>
  <c r="J1288" i="78"/>
  <c r="K1287" i="78"/>
  <c r="J1287" i="78"/>
  <c r="K1286" i="78"/>
  <c r="J1286" i="78"/>
  <c r="K1285" i="78"/>
  <c r="J1285" i="78"/>
  <c r="K1284" i="78"/>
  <c r="J1284" i="78"/>
  <c r="K1283" i="78"/>
  <c r="J1283" i="78"/>
  <c r="K1282" i="78"/>
  <c r="J1282" i="78"/>
  <c r="K1281" i="78"/>
  <c r="J1281" i="78"/>
  <c r="K1280" i="78"/>
  <c r="J1280" i="78"/>
  <c r="K1279" i="78"/>
  <c r="J1279" i="78"/>
  <c r="K1278" i="78"/>
  <c r="J1278" i="78"/>
  <c r="K1277" i="78"/>
  <c r="J1277" i="78"/>
  <c r="K1276" i="78"/>
  <c r="J1276" i="78"/>
  <c r="K1275" i="78"/>
  <c r="J1275" i="78"/>
  <c r="K1274" i="78"/>
  <c r="J1274" i="78"/>
  <c r="K1273" i="78"/>
  <c r="J1273" i="78"/>
  <c r="K1272" i="78"/>
  <c r="J1272" i="78"/>
  <c r="K1271" i="78"/>
  <c r="J1271" i="78"/>
  <c r="K1270" i="78"/>
  <c r="J1270" i="78"/>
  <c r="K1269" i="78"/>
  <c r="J1269" i="78"/>
  <c r="K1268" i="78"/>
  <c r="J1268" i="78"/>
  <c r="K1267" i="78"/>
  <c r="J1267" i="78"/>
  <c r="K1266" i="78"/>
  <c r="J1266" i="78"/>
  <c r="K1265" i="78"/>
  <c r="J1265" i="78"/>
  <c r="K1264" i="78"/>
  <c r="J1264" i="78"/>
  <c r="K1263" i="78"/>
  <c r="J1263" i="78"/>
  <c r="K1262" i="78"/>
  <c r="J1262" i="78"/>
  <c r="K1261" i="78"/>
  <c r="J1261" i="78"/>
  <c r="K1260" i="78"/>
  <c r="J1260" i="78"/>
  <c r="K1259" i="78"/>
  <c r="J1259" i="78"/>
  <c r="K1258" i="78"/>
  <c r="J1258" i="78"/>
  <c r="K1257" i="78"/>
  <c r="J1257" i="78"/>
  <c r="K1256" i="78"/>
  <c r="J1256" i="78"/>
  <c r="K1255" i="78"/>
  <c r="J1255" i="78"/>
  <c r="K1254" i="78"/>
  <c r="J1254" i="78"/>
  <c r="K1253" i="78"/>
  <c r="J1253" i="78"/>
  <c r="K1252" i="78"/>
  <c r="J1252" i="78"/>
  <c r="K1251" i="78"/>
  <c r="J1251" i="78"/>
  <c r="K1250" i="78"/>
  <c r="J1250" i="78"/>
  <c r="K1249" i="78"/>
  <c r="J1249" i="78"/>
  <c r="K1248" i="78"/>
  <c r="J1248" i="78"/>
  <c r="K1247" i="78"/>
  <c r="J1247" i="78"/>
  <c r="K1246" i="78"/>
  <c r="J1246" i="78"/>
  <c r="K1245" i="78"/>
  <c r="J1245" i="78"/>
  <c r="K1244" i="78"/>
  <c r="J1244" i="78"/>
  <c r="K1243" i="78"/>
  <c r="J1243" i="78"/>
  <c r="K1242" i="78"/>
  <c r="J1242" i="78"/>
  <c r="K1241" i="78"/>
  <c r="J1241" i="78"/>
  <c r="K1240" i="78"/>
  <c r="J1240" i="78"/>
  <c r="K1239" i="78"/>
  <c r="J1239" i="78"/>
  <c r="K1238" i="78"/>
  <c r="J1238" i="78"/>
  <c r="K1237" i="78"/>
  <c r="J1237" i="78"/>
  <c r="K1236" i="78"/>
  <c r="J1236" i="78"/>
  <c r="K1235" i="78"/>
  <c r="J1235" i="78"/>
  <c r="K1234" i="78"/>
  <c r="J1234" i="78"/>
  <c r="K1233" i="78"/>
  <c r="J1233" i="78"/>
  <c r="K1232" i="78"/>
  <c r="J1232" i="78"/>
  <c r="K1231" i="78"/>
  <c r="J1231" i="78"/>
  <c r="K1230" i="78"/>
  <c r="J1230" i="78"/>
  <c r="K1229" i="78"/>
  <c r="J1229" i="78"/>
  <c r="K1228" i="78"/>
  <c r="J1228" i="78"/>
  <c r="K1227" i="78"/>
  <c r="J1227" i="78"/>
  <c r="K1226" i="78"/>
  <c r="J1226" i="78"/>
  <c r="K1225" i="78"/>
  <c r="J1225" i="78"/>
  <c r="K1224" i="78"/>
  <c r="J1224" i="78"/>
  <c r="K1223" i="78"/>
  <c r="J1223" i="78"/>
  <c r="K1222" i="78"/>
  <c r="J1222" i="78"/>
  <c r="K1221" i="78"/>
  <c r="J1221" i="78"/>
  <c r="K1220" i="78"/>
  <c r="J1220" i="78"/>
  <c r="K1219" i="78"/>
  <c r="J1219" i="78"/>
  <c r="K1218" i="78"/>
  <c r="J1218" i="78"/>
  <c r="K1217" i="78"/>
  <c r="J1217" i="78"/>
  <c r="K1216" i="78"/>
  <c r="J1216" i="78"/>
  <c r="K1215" i="78"/>
  <c r="J1215" i="78"/>
  <c r="K1214" i="78"/>
  <c r="J1214" i="78"/>
  <c r="K1213" i="78"/>
  <c r="J1213" i="78"/>
  <c r="K1212" i="78"/>
  <c r="J1212" i="78"/>
  <c r="K1211" i="78"/>
  <c r="J1211" i="78"/>
  <c r="K1210" i="78"/>
  <c r="J1210" i="78"/>
  <c r="K1209" i="78"/>
  <c r="J1209" i="78"/>
  <c r="K1208" i="78"/>
  <c r="J1208" i="78"/>
  <c r="K1207" i="78"/>
  <c r="J1207" i="78"/>
  <c r="K1206" i="78"/>
  <c r="J1206" i="78"/>
  <c r="K1205" i="78"/>
  <c r="J1205" i="78"/>
  <c r="K1204" i="78"/>
  <c r="J1204" i="78"/>
  <c r="K1203" i="78"/>
  <c r="J1203" i="78"/>
  <c r="K1202" i="78"/>
  <c r="J1202" i="78"/>
  <c r="K1201" i="78"/>
  <c r="J1201" i="78"/>
  <c r="K1200" i="78"/>
  <c r="J1200" i="78"/>
  <c r="K1199" i="78"/>
  <c r="J1199" i="78"/>
  <c r="K1198" i="78"/>
  <c r="J1198" i="78"/>
  <c r="K1197" i="78"/>
  <c r="J1197" i="78"/>
  <c r="K1196" i="78"/>
  <c r="J1196" i="78"/>
  <c r="K1195" i="78"/>
  <c r="J1195" i="78"/>
  <c r="K1194" i="78"/>
  <c r="J1194" i="78"/>
  <c r="K1193" i="78"/>
  <c r="J1193" i="78"/>
  <c r="K1192" i="78"/>
  <c r="J1192" i="78"/>
  <c r="K1191" i="78"/>
  <c r="J1191" i="78"/>
  <c r="K1190" i="78"/>
  <c r="J1190" i="78"/>
  <c r="K1189" i="78"/>
  <c r="J1189" i="78"/>
  <c r="K1188" i="78"/>
  <c r="J1188" i="78"/>
  <c r="K1187" i="78"/>
  <c r="J1187" i="78"/>
  <c r="K1186" i="78"/>
  <c r="J1186" i="78"/>
  <c r="K1185" i="78"/>
  <c r="J1185" i="78"/>
  <c r="K1184" i="78"/>
  <c r="J1184" i="78"/>
  <c r="K1183" i="78"/>
  <c r="J1183" i="78"/>
  <c r="K1182" i="78"/>
  <c r="J1182" i="78"/>
  <c r="K1181" i="78"/>
  <c r="J1181" i="78"/>
  <c r="K1180" i="78"/>
  <c r="J1180" i="78"/>
  <c r="K1179" i="78"/>
  <c r="J1179" i="78"/>
  <c r="K1178" i="78"/>
  <c r="J1178" i="78"/>
  <c r="K1177" i="78"/>
  <c r="J1177" i="78"/>
  <c r="K1176" i="78"/>
  <c r="J1176" i="78"/>
  <c r="K1175" i="78"/>
  <c r="J1175" i="78"/>
  <c r="K1174" i="78"/>
  <c r="J1174" i="78"/>
  <c r="K1173" i="78"/>
  <c r="J1173" i="78"/>
  <c r="K1172" i="78"/>
  <c r="J1172" i="78"/>
  <c r="K1171" i="78"/>
  <c r="J1171" i="78"/>
  <c r="K1170" i="78"/>
  <c r="J1170" i="78"/>
  <c r="K1169" i="78"/>
  <c r="J1169" i="78"/>
  <c r="K1168" i="78"/>
  <c r="J1168" i="78"/>
  <c r="K1167" i="78"/>
  <c r="J1167" i="78"/>
  <c r="K1166" i="78"/>
  <c r="J1166" i="78"/>
  <c r="K1165" i="78"/>
  <c r="J1165" i="78"/>
  <c r="K1164" i="78"/>
  <c r="J1164" i="78"/>
  <c r="K1163" i="78"/>
  <c r="J1163" i="78"/>
  <c r="K1162" i="78"/>
  <c r="J1162" i="78"/>
  <c r="K1161" i="78"/>
  <c r="J1161" i="78"/>
  <c r="K1160" i="78"/>
  <c r="J1160" i="78"/>
  <c r="K1159" i="78"/>
  <c r="J1159" i="78"/>
  <c r="K1158" i="78"/>
  <c r="J1158" i="78"/>
  <c r="K1157" i="78"/>
  <c r="J1157" i="78"/>
  <c r="K1156" i="78"/>
  <c r="J1156" i="78"/>
  <c r="K1155" i="78"/>
  <c r="J1155" i="78"/>
  <c r="K1154" i="78"/>
  <c r="J1154" i="78"/>
  <c r="K1153" i="78"/>
  <c r="J1153" i="78"/>
  <c r="K1152" i="78"/>
  <c r="J1152" i="78"/>
  <c r="K1151" i="78"/>
  <c r="J1151" i="78"/>
  <c r="K1150" i="78"/>
  <c r="J1150" i="78"/>
  <c r="K1149" i="78"/>
  <c r="J1149" i="78"/>
  <c r="K1148" i="78"/>
  <c r="J1148" i="78"/>
  <c r="K1147" i="78"/>
  <c r="J1147" i="78"/>
  <c r="K1146" i="78"/>
  <c r="J1146" i="78"/>
  <c r="K1145" i="78"/>
  <c r="J1145" i="78"/>
  <c r="K1144" i="78"/>
  <c r="J1144" i="78"/>
  <c r="K1143" i="78"/>
  <c r="J1143" i="78"/>
  <c r="K1142" i="78"/>
  <c r="J1142" i="78"/>
  <c r="K1141" i="78"/>
  <c r="J1141" i="78"/>
  <c r="K1140" i="78"/>
  <c r="J1140" i="78"/>
  <c r="K1139" i="78"/>
  <c r="J1139" i="78"/>
  <c r="K1138" i="78"/>
  <c r="J1138" i="78"/>
  <c r="K1137" i="78"/>
  <c r="J1137" i="78"/>
  <c r="K1136" i="78"/>
  <c r="J1136" i="78"/>
  <c r="K1135" i="78"/>
  <c r="J1135" i="78"/>
  <c r="K1134" i="78"/>
  <c r="J1134" i="78"/>
  <c r="K1133" i="78"/>
  <c r="J1133" i="78"/>
  <c r="K1132" i="78"/>
  <c r="J1132" i="78"/>
  <c r="K1131" i="78"/>
  <c r="J1131" i="78"/>
  <c r="K1130" i="78"/>
  <c r="J1130" i="78"/>
  <c r="K1129" i="78"/>
  <c r="J1129" i="78"/>
  <c r="K1128" i="78"/>
  <c r="J1128" i="78"/>
  <c r="K1127" i="78"/>
  <c r="J1127" i="78"/>
  <c r="K1126" i="78"/>
  <c r="J1126" i="78"/>
  <c r="K1125" i="78"/>
  <c r="J1125" i="78"/>
  <c r="K1124" i="78"/>
  <c r="J1124" i="78"/>
  <c r="K1123" i="78"/>
  <c r="J1123" i="78"/>
  <c r="K1122" i="78"/>
  <c r="J1122" i="78"/>
  <c r="K1121" i="78"/>
  <c r="J1121" i="78"/>
  <c r="K1120" i="78"/>
  <c r="J1120" i="78"/>
  <c r="K1119" i="78"/>
  <c r="J1119" i="78"/>
  <c r="K1118" i="78"/>
  <c r="J1118" i="78"/>
  <c r="K1117" i="78"/>
  <c r="J1117" i="78"/>
  <c r="K1116" i="78"/>
  <c r="J1116" i="78"/>
  <c r="K1115" i="78"/>
  <c r="J1115" i="78"/>
  <c r="K1114" i="78"/>
  <c r="J1114" i="78"/>
  <c r="K1113" i="78"/>
  <c r="J1113" i="78"/>
  <c r="K1112" i="78"/>
  <c r="J1112" i="78"/>
  <c r="K1111" i="78"/>
  <c r="J1111" i="78"/>
  <c r="K1110" i="78"/>
  <c r="J1110" i="78"/>
  <c r="K1109" i="78"/>
  <c r="J1109" i="78"/>
  <c r="K1108" i="78"/>
  <c r="J1108" i="78"/>
  <c r="K1107" i="78"/>
  <c r="J1107" i="78"/>
  <c r="K1106" i="78"/>
  <c r="J1106" i="78"/>
  <c r="K1105" i="78"/>
  <c r="J1105" i="78"/>
  <c r="K1104" i="78"/>
  <c r="J1104" i="78"/>
  <c r="K1103" i="78"/>
  <c r="J1103" i="78"/>
  <c r="K1102" i="78"/>
  <c r="J1102" i="78"/>
  <c r="K1101" i="78"/>
  <c r="J1101" i="78"/>
  <c r="K1100" i="78"/>
  <c r="J1100" i="78"/>
  <c r="K1099" i="78"/>
  <c r="J1099" i="78"/>
  <c r="K1098" i="78"/>
  <c r="J1098" i="78"/>
  <c r="K1097" i="78"/>
  <c r="J1097" i="78"/>
  <c r="K1096" i="78"/>
  <c r="J1096" i="78"/>
  <c r="K1095" i="78"/>
  <c r="J1095" i="78"/>
  <c r="K1094" i="78"/>
  <c r="J1094" i="78"/>
  <c r="K1093" i="78"/>
  <c r="J1093" i="78"/>
  <c r="K1092" i="78"/>
  <c r="J1092" i="78"/>
  <c r="K1091" i="78"/>
  <c r="J1091" i="78"/>
  <c r="K1090" i="78"/>
  <c r="J1090" i="78"/>
  <c r="K1089" i="78"/>
  <c r="J1089" i="78"/>
  <c r="K1088" i="78"/>
  <c r="J1088" i="78"/>
  <c r="K1087" i="78"/>
  <c r="J1087" i="78"/>
  <c r="K1086" i="78"/>
  <c r="J1086" i="78"/>
  <c r="K1085" i="78"/>
  <c r="J1085" i="78"/>
  <c r="K1084" i="78"/>
  <c r="J1084" i="78"/>
  <c r="K1083" i="78"/>
  <c r="J1083" i="78"/>
  <c r="K1082" i="78"/>
  <c r="J1082" i="78"/>
  <c r="K1081" i="78"/>
  <c r="J1081" i="78"/>
  <c r="K1080" i="78"/>
  <c r="J1080" i="78"/>
  <c r="K1079" i="78"/>
  <c r="J1079" i="78"/>
  <c r="K1078" i="78"/>
  <c r="J1078" i="78"/>
  <c r="K1077" i="78"/>
  <c r="J1077" i="78"/>
  <c r="K1076" i="78"/>
  <c r="J1076" i="78"/>
  <c r="K1075" i="78"/>
  <c r="J1075" i="78"/>
  <c r="K1074" i="78"/>
  <c r="J1074" i="78"/>
  <c r="K1073" i="78"/>
  <c r="J1073" i="78"/>
  <c r="K1072" i="78"/>
  <c r="J1072" i="78"/>
  <c r="K1071" i="78"/>
  <c r="J1071" i="78"/>
  <c r="K1070" i="78"/>
  <c r="J1070" i="78"/>
  <c r="K1069" i="78"/>
  <c r="J1069" i="78"/>
  <c r="K1068" i="78"/>
  <c r="J1068" i="78"/>
  <c r="K1067" i="78"/>
  <c r="J1067" i="78"/>
  <c r="K1066" i="78"/>
  <c r="J1066" i="78"/>
  <c r="K1065" i="78"/>
  <c r="J1065" i="78"/>
  <c r="K1064" i="78"/>
  <c r="J1064" i="78"/>
  <c r="K1063" i="78"/>
  <c r="J1063" i="78"/>
  <c r="K1062" i="78"/>
  <c r="J1062" i="78"/>
  <c r="K1061" i="78"/>
  <c r="J1061" i="78"/>
  <c r="K1060" i="78"/>
  <c r="J1060" i="78"/>
  <c r="K1059" i="78"/>
  <c r="J1059" i="78"/>
  <c r="K1058" i="78"/>
  <c r="J1058" i="78"/>
  <c r="K1057" i="78"/>
  <c r="J1057" i="78"/>
  <c r="K1056" i="78"/>
  <c r="J1056" i="78"/>
  <c r="K1055" i="78"/>
  <c r="J1055" i="78"/>
  <c r="K1054" i="78"/>
  <c r="J1054" i="78"/>
  <c r="K1053" i="78"/>
  <c r="J1053" i="78"/>
  <c r="K1052" i="78"/>
  <c r="J1052" i="78"/>
  <c r="K1051" i="78"/>
  <c r="J1051" i="78"/>
  <c r="K1050" i="78"/>
  <c r="J1050" i="78"/>
  <c r="K1049" i="78"/>
  <c r="J1049" i="78"/>
  <c r="K1048" i="78"/>
  <c r="J1048" i="78"/>
  <c r="K1047" i="78"/>
  <c r="J1047" i="78"/>
  <c r="K1046" i="78"/>
  <c r="J1046" i="78"/>
  <c r="K1045" i="78"/>
  <c r="J1045" i="78"/>
  <c r="K1044" i="78"/>
  <c r="J1044" i="78"/>
  <c r="K1043" i="78"/>
  <c r="J1043" i="78"/>
  <c r="K1042" i="78"/>
  <c r="J1042" i="78"/>
  <c r="K1041" i="78"/>
  <c r="J1041" i="78"/>
  <c r="K1040" i="78"/>
  <c r="J1040" i="78"/>
  <c r="K1039" i="78"/>
  <c r="J1039" i="78"/>
  <c r="K1038" i="78"/>
  <c r="J1038" i="78"/>
  <c r="K1037" i="78"/>
  <c r="J1037" i="78"/>
  <c r="K1036" i="78"/>
  <c r="J1036" i="78"/>
  <c r="K1035" i="78"/>
  <c r="J1035" i="78"/>
  <c r="K1034" i="78"/>
  <c r="J1034" i="78"/>
  <c r="K1033" i="78"/>
  <c r="J1033" i="78"/>
  <c r="K1032" i="78"/>
  <c r="J1032" i="78"/>
  <c r="K1031" i="78"/>
  <c r="J1031" i="78"/>
  <c r="K1030" i="78"/>
  <c r="J1030" i="78"/>
  <c r="K1029" i="78"/>
  <c r="J1029" i="78"/>
  <c r="K1028" i="78"/>
  <c r="J1028" i="78"/>
  <c r="K1027" i="78"/>
  <c r="J1027" i="78"/>
  <c r="K1026" i="78"/>
  <c r="J1026" i="78"/>
  <c r="K1025" i="78"/>
  <c r="J1025" i="78"/>
  <c r="K1024" i="78"/>
  <c r="J1024" i="78"/>
  <c r="K1023" i="78"/>
  <c r="J1023" i="78"/>
  <c r="K1022" i="78"/>
  <c r="J1022" i="78"/>
  <c r="K1021" i="78"/>
  <c r="J1021" i="78"/>
  <c r="K1020" i="78"/>
  <c r="J1020" i="78"/>
  <c r="K1019" i="78"/>
  <c r="J1019" i="78"/>
  <c r="K1018" i="78"/>
  <c r="J1018" i="78"/>
  <c r="K1017" i="78"/>
  <c r="J1017" i="78"/>
  <c r="K1016" i="78"/>
  <c r="J1016" i="78"/>
  <c r="K1015" i="78"/>
  <c r="J1015" i="78"/>
  <c r="K1014" i="78"/>
  <c r="J1014" i="78"/>
  <c r="K1013" i="78"/>
  <c r="J1013" i="78"/>
  <c r="K1012" i="78"/>
  <c r="J1012" i="78"/>
  <c r="K1011" i="78"/>
  <c r="J1011" i="78"/>
  <c r="K1010" i="78"/>
  <c r="J1010" i="78"/>
  <c r="K1009" i="78"/>
  <c r="J1009" i="78"/>
  <c r="K1008" i="78"/>
  <c r="J1008" i="78"/>
  <c r="K1007" i="78"/>
  <c r="J1007" i="78"/>
  <c r="K1006" i="78"/>
  <c r="J1006" i="78"/>
  <c r="K1005" i="78"/>
  <c r="J1005" i="78"/>
  <c r="K1004" i="78"/>
  <c r="J1004" i="78"/>
  <c r="K1003" i="78"/>
  <c r="J1003" i="78"/>
  <c r="K1002" i="78"/>
  <c r="J1002" i="78"/>
  <c r="K1001" i="78"/>
  <c r="J1001" i="78"/>
  <c r="K1000" i="78"/>
  <c r="J1000" i="78"/>
  <c r="K999" i="78"/>
  <c r="J999" i="78"/>
  <c r="K998" i="78"/>
  <c r="J998" i="78"/>
  <c r="K997" i="78"/>
  <c r="J997" i="78"/>
  <c r="K996" i="78"/>
  <c r="J996" i="78"/>
  <c r="K995" i="78"/>
  <c r="J995" i="78"/>
  <c r="K994" i="78"/>
  <c r="J994" i="78"/>
  <c r="K993" i="78"/>
  <c r="J993" i="78"/>
  <c r="K992" i="78"/>
  <c r="J992" i="78"/>
  <c r="K991" i="78"/>
  <c r="J991" i="78"/>
  <c r="K990" i="78"/>
  <c r="J990" i="78"/>
  <c r="K989" i="78"/>
  <c r="J989" i="78"/>
  <c r="K988" i="78"/>
  <c r="J988" i="78"/>
  <c r="K987" i="78"/>
  <c r="J987" i="78"/>
  <c r="K986" i="78"/>
  <c r="J986" i="78"/>
  <c r="K985" i="78"/>
  <c r="J985" i="78"/>
  <c r="K984" i="78"/>
  <c r="J984" i="78"/>
  <c r="K983" i="78"/>
  <c r="J983" i="78"/>
  <c r="K982" i="78"/>
  <c r="J982" i="78"/>
  <c r="K981" i="78"/>
  <c r="J981" i="78"/>
  <c r="K980" i="78"/>
  <c r="J980" i="78"/>
  <c r="K979" i="78"/>
  <c r="J979" i="78"/>
  <c r="K978" i="78"/>
  <c r="J978" i="78"/>
  <c r="K977" i="78"/>
  <c r="J977" i="78"/>
  <c r="K976" i="78"/>
  <c r="J976" i="78"/>
  <c r="K975" i="78"/>
  <c r="J975" i="78"/>
  <c r="K974" i="78"/>
  <c r="J974" i="78"/>
  <c r="K973" i="78"/>
  <c r="J973" i="78"/>
  <c r="K972" i="78"/>
  <c r="J972" i="78"/>
  <c r="K971" i="78"/>
  <c r="J971" i="78"/>
  <c r="K970" i="78"/>
  <c r="J970" i="78"/>
  <c r="K969" i="78"/>
  <c r="J969" i="78"/>
  <c r="K968" i="78"/>
  <c r="J968" i="78"/>
  <c r="K967" i="78"/>
  <c r="J967" i="78"/>
  <c r="K966" i="78"/>
  <c r="J966" i="78"/>
  <c r="K965" i="78"/>
  <c r="J965" i="78"/>
  <c r="K964" i="78"/>
  <c r="J964" i="78"/>
  <c r="K963" i="78"/>
  <c r="J963" i="78"/>
  <c r="K962" i="78"/>
  <c r="J962" i="78"/>
  <c r="K961" i="78"/>
  <c r="J961" i="78"/>
  <c r="K960" i="78"/>
  <c r="J960" i="78"/>
  <c r="K959" i="78"/>
  <c r="J959" i="78"/>
  <c r="K958" i="78"/>
  <c r="J958" i="78"/>
  <c r="K957" i="78"/>
  <c r="J957" i="78"/>
  <c r="K956" i="78"/>
  <c r="J956" i="78"/>
  <c r="K955" i="78"/>
  <c r="J955" i="78"/>
  <c r="K954" i="78"/>
  <c r="J954" i="78"/>
  <c r="K953" i="78"/>
  <c r="J953" i="78"/>
  <c r="K952" i="78"/>
  <c r="J952" i="78"/>
  <c r="K951" i="78"/>
  <c r="J951" i="78"/>
  <c r="K950" i="78"/>
  <c r="J950" i="78"/>
  <c r="K949" i="78"/>
  <c r="J949" i="78"/>
  <c r="K948" i="78"/>
  <c r="J948" i="78"/>
  <c r="K947" i="78"/>
  <c r="J947" i="78"/>
  <c r="K946" i="78"/>
  <c r="J946" i="78"/>
  <c r="K945" i="78"/>
  <c r="J945" i="78"/>
  <c r="K944" i="78"/>
  <c r="J944" i="78"/>
  <c r="K943" i="78"/>
  <c r="J943" i="78"/>
  <c r="K942" i="78"/>
  <c r="J942" i="78"/>
  <c r="K941" i="78"/>
  <c r="J941" i="78"/>
  <c r="K940" i="78"/>
  <c r="J940" i="78"/>
  <c r="K939" i="78"/>
  <c r="J939" i="78"/>
  <c r="K938" i="78"/>
  <c r="J938" i="78"/>
  <c r="K937" i="78"/>
  <c r="J937" i="78"/>
  <c r="K936" i="78"/>
  <c r="J936" i="78"/>
  <c r="K935" i="78"/>
  <c r="J935" i="78"/>
  <c r="K934" i="78"/>
  <c r="J934" i="78"/>
  <c r="K933" i="78"/>
  <c r="J933" i="78"/>
  <c r="K932" i="78"/>
  <c r="J932" i="78"/>
  <c r="K931" i="78"/>
  <c r="J931" i="78"/>
  <c r="K930" i="78"/>
  <c r="J930" i="78"/>
  <c r="K929" i="78"/>
  <c r="J929" i="78"/>
  <c r="K928" i="78"/>
  <c r="J928" i="78"/>
  <c r="K927" i="78"/>
  <c r="J927" i="78"/>
  <c r="K926" i="78"/>
  <c r="J926" i="78"/>
  <c r="K925" i="78"/>
  <c r="J925" i="78"/>
  <c r="K924" i="78"/>
  <c r="J924" i="78"/>
  <c r="K923" i="78"/>
  <c r="J923" i="78"/>
  <c r="K922" i="78"/>
  <c r="J922" i="78"/>
  <c r="K921" i="78"/>
  <c r="J921" i="78"/>
  <c r="K920" i="78"/>
  <c r="J920" i="78"/>
  <c r="K919" i="78"/>
  <c r="J919" i="78"/>
  <c r="K918" i="78"/>
  <c r="J918" i="78"/>
  <c r="K917" i="78"/>
  <c r="J917" i="78"/>
  <c r="K916" i="78"/>
  <c r="J916" i="78"/>
  <c r="K915" i="78"/>
  <c r="J915" i="78"/>
  <c r="K914" i="78"/>
  <c r="J914" i="78"/>
  <c r="K913" i="78"/>
  <c r="J913" i="78"/>
  <c r="K912" i="78"/>
  <c r="J912" i="78"/>
  <c r="K911" i="78"/>
  <c r="J911" i="78"/>
  <c r="K910" i="78"/>
  <c r="J910" i="78"/>
  <c r="K909" i="78"/>
  <c r="J909" i="78"/>
  <c r="K908" i="78"/>
  <c r="J908" i="78"/>
  <c r="K907" i="78"/>
  <c r="J907" i="78"/>
  <c r="K906" i="78"/>
  <c r="J906" i="78"/>
  <c r="K905" i="78"/>
  <c r="J905" i="78"/>
  <c r="K904" i="78"/>
  <c r="J904" i="78"/>
  <c r="K903" i="78"/>
  <c r="J903" i="78"/>
  <c r="K902" i="78"/>
  <c r="J902" i="78"/>
  <c r="K901" i="78"/>
  <c r="J901" i="78"/>
  <c r="K900" i="78"/>
  <c r="J900" i="78"/>
  <c r="K899" i="78"/>
  <c r="J899" i="78"/>
  <c r="K898" i="78"/>
  <c r="J898" i="78"/>
  <c r="K897" i="78"/>
  <c r="J897" i="78"/>
  <c r="K896" i="78"/>
  <c r="J896" i="78"/>
  <c r="K895" i="78"/>
  <c r="J895" i="78"/>
  <c r="K894" i="78"/>
  <c r="J894" i="78"/>
  <c r="K893" i="78"/>
  <c r="J893" i="78"/>
  <c r="K892" i="78"/>
  <c r="J892" i="78"/>
  <c r="K891" i="78"/>
  <c r="J891" i="78"/>
  <c r="K890" i="78"/>
  <c r="J890" i="78"/>
  <c r="K889" i="78"/>
  <c r="J889" i="78"/>
  <c r="K888" i="78"/>
  <c r="J888" i="78"/>
  <c r="K887" i="78"/>
  <c r="J887" i="78"/>
  <c r="K886" i="78"/>
  <c r="J886" i="78"/>
  <c r="K885" i="78"/>
  <c r="J885" i="78"/>
  <c r="K884" i="78"/>
  <c r="J884" i="78"/>
  <c r="K883" i="78"/>
  <c r="J883" i="78"/>
  <c r="K882" i="78"/>
  <c r="J882" i="78"/>
  <c r="K881" i="78"/>
  <c r="J881" i="78"/>
  <c r="K880" i="78"/>
  <c r="J880" i="78"/>
  <c r="K879" i="78"/>
  <c r="J879" i="78"/>
  <c r="K878" i="78"/>
  <c r="J878" i="78"/>
  <c r="K877" i="78"/>
  <c r="J877" i="78"/>
  <c r="K876" i="78"/>
  <c r="J876" i="78"/>
  <c r="K875" i="78"/>
  <c r="J875" i="78"/>
  <c r="K874" i="78"/>
  <c r="J874" i="78"/>
  <c r="K873" i="78"/>
  <c r="J873" i="78"/>
  <c r="K872" i="78"/>
  <c r="J872" i="78"/>
  <c r="K871" i="78"/>
  <c r="J871" i="78"/>
  <c r="K870" i="78"/>
  <c r="J870" i="78"/>
  <c r="K869" i="78"/>
  <c r="J869" i="78"/>
  <c r="K868" i="78"/>
  <c r="J868" i="78"/>
  <c r="K867" i="78"/>
  <c r="J867" i="78"/>
  <c r="K866" i="78"/>
  <c r="J866" i="78"/>
  <c r="K865" i="78"/>
  <c r="J865" i="78"/>
  <c r="K864" i="78"/>
  <c r="J864" i="78"/>
  <c r="K863" i="78"/>
  <c r="J863" i="78"/>
  <c r="K862" i="78"/>
  <c r="J862" i="78"/>
  <c r="K861" i="78"/>
  <c r="J861" i="78"/>
  <c r="K860" i="78"/>
  <c r="J860" i="78"/>
  <c r="K859" i="78"/>
  <c r="J859" i="78"/>
  <c r="K858" i="78"/>
  <c r="J858" i="78"/>
  <c r="K857" i="78"/>
  <c r="J857" i="78"/>
  <c r="K856" i="78"/>
  <c r="J856" i="78"/>
  <c r="K855" i="78"/>
  <c r="J855" i="78"/>
  <c r="K854" i="78"/>
  <c r="J854" i="78"/>
  <c r="K853" i="78"/>
  <c r="J853" i="78"/>
  <c r="K852" i="78"/>
  <c r="J852" i="78"/>
  <c r="K851" i="78"/>
  <c r="J851" i="78"/>
  <c r="K850" i="78"/>
  <c r="J850" i="78"/>
  <c r="K849" i="78"/>
  <c r="J849" i="78"/>
  <c r="K848" i="78"/>
  <c r="J848" i="78"/>
  <c r="K847" i="78"/>
  <c r="J847" i="78"/>
  <c r="K846" i="78"/>
  <c r="J846" i="78"/>
  <c r="K845" i="78"/>
  <c r="J845" i="78"/>
  <c r="K844" i="78"/>
  <c r="J844" i="78"/>
  <c r="K843" i="78"/>
  <c r="J843" i="78"/>
  <c r="K842" i="78"/>
  <c r="J842" i="78"/>
  <c r="K841" i="78"/>
  <c r="J841" i="78"/>
  <c r="K840" i="78"/>
  <c r="J840" i="78"/>
  <c r="K839" i="78"/>
  <c r="J839" i="78"/>
  <c r="K838" i="78"/>
  <c r="J838" i="78"/>
  <c r="K837" i="78"/>
  <c r="J837" i="78"/>
  <c r="K836" i="78"/>
  <c r="J836" i="78"/>
  <c r="K835" i="78"/>
  <c r="J835" i="78"/>
  <c r="K834" i="78"/>
  <c r="J834" i="78"/>
  <c r="K833" i="78"/>
  <c r="J833" i="78"/>
  <c r="K832" i="78"/>
  <c r="J832" i="78"/>
  <c r="K831" i="78"/>
  <c r="J831" i="78"/>
  <c r="K830" i="78"/>
  <c r="J830" i="78"/>
  <c r="K829" i="78"/>
  <c r="J829" i="78"/>
  <c r="K828" i="78"/>
  <c r="J828" i="78"/>
  <c r="K827" i="78"/>
  <c r="J827" i="78"/>
  <c r="K826" i="78"/>
  <c r="J826" i="78"/>
  <c r="K825" i="78"/>
  <c r="J825" i="78"/>
  <c r="K824" i="78"/>
  <c r="J824" i="78"/>
  <c r="K823" i="78"/>
  <c r="J823" i="78"/>
  <c r="K822" i="78"/>
  <c r="J822" i="78"/>
  <c r="K821" i="78"/>
  <c r="J821" i="78"/>
  <c r="K820" i="78"/>
  <c r="J820" i="78"/>
  <c r="K819" i="78"/>
  <c r="J819" i="78"/>
  <c r="K818" i="78"/>
  <c r="J818" i="78"/>
  <c r="K817" i="78"/>
  <c r="J817" i="78"/>
  <c r="K816" i="78"/>
  <c r="J816" i="78"/>
  <c r="K815" i="78"/>
  <c r="J815" i="78"/>
  <c r="K814" i="78"/>
  <c r="J814" i="78"/>
  <c r="K813" i="78"/>
  <c r="J813" i="78"/>
  <c r="K812" i="78"/>
  <c r="J812" i="78"/>
  <c r="K811" i="78"/>
  <c r="J811" i="78"/>
  <c r="K810" i="78"/>
  <c r="J810" i="78"/>
  <c r="K809" i="78"/>
  <c r="J809" i="78"/>
  <c r="K808" i="78"/>
  <c r="J808" i="78"/>
  <c r="K807" i="78"/>
  <c r="J807" i="78"/>
  <c r="K806" i="78"/>
  <c r="J806" i="78"/>
  <c r="K805" i="78"/>
  <c r="J805" i="78"/>
  <c r="K804" i="78"/>
  <c r="J804" i="78"/>
  <c r="K803" i="78"/>
  <c r="J803" i="78"/>
  <c r="K802" i="78"/>
  <c r="J802" i="78"/>
  <c r="K801" i="78"/>
  <c r="J801" i="78"/>
  <c r="K800" i="78"/>
  <c r="J800" i="78"/>
  <c r="K799" i="78"/>
  <c r="J799" i="78"/>
  <c r="K798" i="78"/>
  <c r="J798" i="78"/>
  <c r="K797" i="78"/>
  <c r="J797" i="78"/>
  <c r="K796" i="78"/>
  <c r="J796" i="78"/>
  <c r="K795" i="78"/>
  <c r="J795" i="78"/>
  <c r="K794" i="78"/>
  <c r="J794" i="78"/>
  <c r="K793" i="78"/>
  <c r="J793" i="78"/>
  <c r="K792" i="78"/>
  <c r="J792" i="78"/>
  <c r="K791" i="78"/>
  <c r="J791" i="78"/>
  <c r="K790" i="78"/>
  <c r="J790" i="78"/>
  <c r="K789" i="78"/>
  <c r="J789" i="78"/>
  <c r="K788" i="78"/>
  <c r="J788" i="78"/>
  <c r="K787" i="78"/>
  <c r="J787" i="78"/>
  <c r="K786" i="78"/>
  <c r="J786" i="78"/>
  <c r="K785" i="78"/>
  <c r="J785" i="78"/>
  <c r="K784" i="78"/>
  <c r="J784" i="78"/>
  <c r="K783" i="78"/>
  <c r="J783" i="78"/>
  <c r="K782" i="78"/>
  <c r="J782" i="78"/>
  <c r="K781" i="78"/>
  <c r="J781" i="78"/>
  <c r="K780" i="78"/>
  <c r="J780" i="78"/>
  <c r="K779" i="78"/>
  <c r="J779" i="78"/>
  <c r="K778" i="78"/>
  <c r="J778" i="78"/>
  <c r="K777" i="78"/>
  <c r="J777" i="78"/>
  <c r="K776" i="78"/>
  <c r="J776" i="78"/>
  <c r="K775" i="78"/>
  <c r="J775" i="78"/>
  <c r="K774" i="78"/>
  <c r="J774" i="78"/>
  <c r="K773" i="78"/>
  <c r="J773" i="78"/>
  <c r="K772" i="78"/>
  <c r="J772" i="78"/>
  <c r="K771" i="78"/>
  <c r="J771" i="78"/>
  <c r="K770" i="78"/>
  <c r="J770" i="78"/>
  <c r="K769" i="78"/>
  <c r="J769" i="78"/>
  <c r="K768" i="78"/>
  <c r="J768" i="78"/>
  <c r="K767" i="78"/>
  <c r="J767" i="78"/>
  <c r="K766" i="78"/>
  <c r="J766" i="78"/>
  <c r="K765" i="78"/>
  <c r="J765" i="78"/>
  <c r="K764" i="78"/>
  <c r="J764" i="78"/>
  <c r="K763" i="78"/>
  <c r="J763" i="78"/>
  <c r="K762" i="78"/>
  <c r="J762" i="78"/>
  <c r="K761" i="78"/>
  <c r="J761" i="78"/>
  <c r="K760" i="78"/>
  <c r="J760" i="78"/>
  <c r="K759" i="78"/>
  <c r="J759" i="78"/>
  <c r="K758" i="78"/>
  <c r="J758" i="78"/>
  <c r="K757" i="78"/>
  <c r="J757" i="78"/>
  <c r="K756" i="78"/>
  <c r="J756" i="78"/>
  <c r="K755" i="78"/>
  <c r="J755" i="78"/>
  <c r="K754" i="78"/>
  <c r="J754" i="78"/>
  <c r="K753" i="78"/>
  <c r="J753" i="78"/>
  <c r="K752" i="78"/>
  <c r="J752" i="78"/>
  <c r="K751" i="78"/>
  <c r="J751" i="78"/>
  <c r="K750" i="78"/>
  <c r="J750" i="78"/>
  <c r="K749" i="78"/>
  <c r="J749" i="78"/>
  <c r="K748" i="78"/>
  <c r="J748" i="78"/>
  <c r="K747" i="78"/>
  <c r="J747" i="78"/>
  <c r="K746" i="78"/>
  <c r="J746" i="78"/>
  <c r="K745" i="78"/>
  <c r="J745" i="78"/>
  <c r="K744" i="78"/>
  <c r="J744" i="78"/>
  <c r="K743" i="78"/>
  <c r="J743" i="78"/>
  <c r="K742" i="78"/>
  <c r="J742" i="78"/>
  <c r="K741" i="78"/>
  <c r="J741" i="78"/>
  <c r="K740" i="78"/>
  <c r="J740" i="78"/>
  <c r="K739" i="78"/>
  <c r="J739" i="78"/>
  <c r="K738" i="78"/>
  <c r="J738" i="78"/>
  <c r="K737" i="78"/>
  <c r="J737" i="78"/>
  <c r="K736" i="78"/>
  <c r="J736" i="78"/>
  <c r="K735" i="78"/>
  <c r="J735" i="78"/>
  <c r="K734" i="78"/>
  <c r="J734" i="78"/>
  <c r="K733" i="78"/>
  <c r="J733" i="78"/>
  <c r="K732" i="78"/>
  <c r="J732" i="78"/>
  <c r="K731" i="78"/>
  <c r="J731" i="78"/>
  <c r="K730" i="78"/>
  <c r="J730" i="78"/>
  <c r="K729" i="78"/>
  <c r="J729" i="78"/>
  <c r="K728" i="78"/>
  <c r="J728" i="78"/>
  <c r="K727" i="78"/>
  <c r="J727" i="78"/>
  <c r="K726" i="78"/>
  <c r="J726" i="78"/>
  <c r="K725" i="78"/>
  <c r="J725" i="78"/>
  <c r="K724" i="78"/>
  <c r="J724" i="78"/>
  <c r="K723" i="78"/>
  <c r="J723" i="78"/>
  <c r="K722" i="78"/>
  <c r="J722" i="78"/>
  <c r="K721" i="78"/>
  <c r="J721" i="78"/>
  <c r="K720" i="78"/>
  <c r="J720" i="78"/>
  <c r="K719" i="78"/>
  <c r="J719" i="78"/>
  <c r="K718" i="78"/>
  <c r="J718" i="78"/>
  <c r="K717" i="78"/>
  <c r="J717" i="78"/>
  <c r="K716" i="78"/>
  <c r="J716" i="78"/>
  <c r="K715" i="78"/>
  <c r="J715" i="78"/>
  <c r="K714" i="78"/>
  <c r="J714" i="78"/>
  <c r="K713" i="78"/>
  <c r="J713" i="78"/>
  <c r="K712" i="78"/>
  <c r="J712" i="78"/>
  <c r="K711" i="78"/>
  <c r="J711" i="78"/>
  <c r="K710" i="78"/>
  <c r="J710" i="78"/>
  <c r="K709" i="78"/>
  <c r="J709" i="78"/>
  <c r="K708" i="78"/>
  <c r="J708" i="78"/>
  <c r="K707" i="78"/>
  <c r="J707" i="78"/>
  <c r="K706" i="78"/>
  <c r="J706" i="78"/>
  <c r="K705" i="78"/>
  <c r="J705" i="78"/>
  <c r="K704" i="78"/>
  <c r="J704" i="78"/>
  <c r="K703" i="78"/>
  <c r="J703" i="78"/>
  <c r="K702" i="78"/>
  <c r="J702" i="78"/>
  <c r="K701" i="78"/>
  <c r="J701" i="78"/>
  <c r="K700" i="78"/>
  <c r="J700" i="78"/>
  <c r="K699" i="78"/>
  <c r="J699" i="78"/>
  <c r="K698" i="78"/>
  <c r="J698" i="78"/>
  <c r="K697" i="78"/>
  <c r="J697" i="78"/>
  <c r="K696" i="78"/>
  <c r="J696" i="78"/>
  <c r="K695" i="78"/>
  <c r="J695" i="78"/>
  <c r="K694" i="78"/>
  <c r="J694" i="78"/>
  <c r="K693" i="78"/>
  <c r="J693" i="78"/>
  <c r="K692" i="78"/>
  <c r="J692" i="78"/>
  <c r="K691" i="78"/>
  <c r="J691" i="78"/>
  <c r="K690" i="78"/>
  <c r="J690" i="78"/>
  <c r="K689" i="78"/>
  <c r="J689" i="78"/>
  <c r="K688" i="78"/>
  <c r="J688" i="78"/>
  <c r="K687" i="78"/>
  <c r="J687" i="78"/>
  <c r="K686" i="78"/>
  <c r="J686" i="78"/>
  <c r="K685" i="78"/>
  <c r="J685" i="78"/>
  <c r="K684" i="78"/>
  <c r="J684" i="78"/>
  <c r="K683" i="78"/>
  <c r="J683" i="78"/>
  <c r="K682" i="78"/>
  <c r="J682" i="78"/>
  <c r="K681" i="78"/>
  <c r="J681" i="78"/>
  <c r="K680" i="78"/>
  <c r="J680" i="78"/>
  <c r="K679" i="78"/>
  <c r="J679" i="78"/>
  <c r="K678" i="78"/>
  <c r="J678" i="78"/>
  <c r="K677" i="78"/>
  <c r="J677" i="78"/>
  <c r="K676" i="78"/>
  <c r="J676" i="78"/>
  <c r="K675" i="78"/>
  <c r="J675" i="78"/>
  <c r="K674" i="78"/>
  <c r="J674" i="78"/>
  <c r="K673" i="78"/>
  <c r="J673" i="78"/>
  <c r="K672" i="78"/>
  <c r="J672" i="78"/>
  <c r="K671" i="78"/>
  <c r="J671" i="78"/>
  <c r="K670" i="78"/>
  <c r="J670" i="78"/>
  <c r="K669" i="78"/>
  <c r="J669" i="78"/>
  <c r="K668" i="78"/>
  <c r="J668" i="78"/>
  <c r="K667" i="78"/>
  <c r="J667" i="78"/>
  <c r="K666" i="78"/>
  <c r="J666" i="78"/>
  <c r="K665" i="78"/>
  <c r="J665" i="78"/>
  <c r="K664" i="78"/>
  <c r="J664" i="78"/>
  <c r="K663" i="78"/>
  <c r="J663" i="78"/>
  <c r="K662" i="78"/>
  <c r="J662" i="78"/>
  <c r="K661" i="78"/>
  <c r="J661" i="78"/>
  <c r="K660" i="78"/>
  <c r="J660" i="78"/>
  <c r="K659" i="78"/>
  <c r="J659" i="78"/>
  <c r="K658" i="78"/>
  <c r="J658" i="78"/>
  <c r="K657" i="78"/>
  <c r="J657" i="78"/>
  <c r="K656" i="78"/>
  <c r="J656" i="78"/>
  <c r="K655" i="78"/>
  <c r="J655" i="78"/>
  <c r="K654" i="78"/>
  <c r="J654" i="78"/>
  <c r="K653" i="78"/>
  <c r="J653" i="78"/>
  <c r="K652" i="78"/>
  <c r="J652" i="78"/>
  <c r="K651" i="78"/>
  <c r="J651" i="78"/>
  <c r="K650" i="78"/>
  <c r="J650" i="78"/>
  <c r="K649" i="78"/>
  <c r="J649" i="78"/>
  <c r="K648" i="78"/>
  <c r="J648" i="78"/>
  <c r="K647" i="78"/>
  <c r="J647" i="78"/>
  <c r="K646" i="78"/>
  <c r="J646" i="78"/>
  <c r="K645" i="78"/>
  <c r="J645" i="78"/>
  <c r="K644" i="78"/>
  <c r="J644" i="78"/>
  <c r="K643" i="78"/>
  <c r="J643" i="78"/>
  <c r="K642" i="78"/>
  <c r="J642" i="78"/>
  <c r="K641" i="78"/>
  <c r="J641" i="78"/>
  <c r="K640" i="78"/>
  <c r="J640" i="78"/>
  <c r="K639" i="78"/>
  <c r="J639" i="78"/>
  <c r="K638" i="78"/>
  <c r="J638" i="78"/>
  <c r="K637" i="78"/>
  <c r="J637" i="78"/>
  <c r="K636" i="78"/>
  <c r="J636" i="78"/>
  <c r="K635" i="78"/>
  <c r="J635" i="78"/>
  <c r="K634" i="78"/>
  <c r="J634" i="78"/>
  <c r="K633" i="78"/>
  <c r="J633" i="78"/>
  <c r="K632" i="78"/>
  <c r="J632" i="78"/>
  <c r="K631" i="78"/>
  <c r="J631" i="78"/>
  <c r="K630" i="78"/>
  <c r="J630" i="78"/>
  <c r="K629" i="78"/>
  <c r="J629" i="78"/>
  <c r="K628" i="78"/>
  <c r="J628" i="78"/>
  <c r="K627" i="78"/>
  <c r="J627" i="78"/>
  <c r="K626" i="78"/>
  <c r="J626" i="78"/>
  <c r="K625" i="78"/>
  <c r="J625" i="78"/>
  <c r="K624" i="78"/>
  <c r="J624" i="78"/>
  <c r="K623" i="78"/>
  <c r="J623" i="78"/>
  <c r="K622" i="78"/>
  <c r="J622" i="78"/>
  <c r="K621" i="78"/>
  <c r="J621" i="78"/>
  <c r="K620" i="78"/>
  <c r="J620" i="78"/>
  <c r="K619" i="78"/>
  <c r="J619" i="78"/>
  <c r="K618" i="78"/>
  <c r="J618" i="78"/>
  <c r="K617" i="78"/>
  <c r="J617" i="78"/>
  <c r="K616" i="78"/>
  <c r="J616" i="78"/>
  <c r="K615" i="78"/>
  <c r="J615" i="78"/>
  <c r="K614" i="78"/>
  <c r="J614" i="78"/>
  <c r="K613" i="78"/>
  <c r="J613" i="78"/>
  <c r="K612" i="78"/>
  <c r="J612" i="78"/>
  <c r="K611" i="78"/>
  <c r="J611" i="78"/>
  <c r="K610" i="78"/>
  <c r="J610" i="78"/>
  <c r="K609" i="78"/>
  <c r="J609" i="78"/>
  <c r="K608" i="78"/>
  <c r="J608" i="78"/>
  <c r="K607" i="78"/>
  <c r="J607" i="78"/>
  <c r="K606" i="78"/>
  <c r="J606" i="78"/>
  <c r="K605" i="78"/>
  <c r="J605" i="78"/>
  <c r="K604" i="78"/>
  <c r="J604" i="78"/>
  <c r="K603" i="78"/>
  <c r="J603" i="78"/>
  <c r="K602" i="78"/>
  <c r="J602" i="78"/>
  <c r="K601" i="78"/>
  <c r="J601" i="78"/>
  <c r="K600" i="78"/>
  <c r="J600" i="78"/>
  <c r="K599" i="78"/>
  <c r="J599" i="78"/>
  <c r="K598" i="78"/>
  <c r="J598" i="78"/>
  <c r="K597" i="78"/>
  <c r="J597" i="78"/>
  <c r="K596" i="78"/>
  <c r="J596" i="78"/>
  <c r="K595" i="78"/>
  <c r="J595" i="78"/>
  <c r="K594" i="78"/>
  <c r="J594" i="78"/>
  <c r="K593" i="78"/>
  <c r="J593" i="78"/>
  <c r="K592" i="78"/>
  <c r="J592" i="78"/>
  <c r="K591" i="78"/>
  <c r="J591" i="78"/>
  <c r="K590" i="78"/>
  <c r="J590" i="78"/>
  <c r="K589" i="78"/>
  <c r="J589" i="78"/>
  <c r="K588" i="78"/>
  <c r="J588" i="78"/>
  <c r="K587" i="78"/>
  <c r="J587" i="78"/>
  <c r="K586" i="78"/>
  <c r="J586" i="78"/>
  <c r="K585" i="78"/>
  <c r="J585" i="78"/>
  <c r="K584" i="78"/>
  <c r="J584" i="78"/>
  <c r="K583" i="78"/>
  <c r="J583" i="78"/>
  <c r="K582" i="78"/>
  <c r="J582" i="78"/>
  <c r="K581" i="78"/>
  <c r="J581" i="78"/>
  <c r="K580" i="78"/>
  <c r="J580" i="78"/>
  <c r="K579" i="78"/>
  <c r="J579" i="78"/>
  <c r="K578" i="78"/>
  <c r="J578" i="78"/>
  <c r="K577" i="78"/>
  <c r="J577" i="78"/>
  <c r="K576" i="78"/>
  <c r="J576" i="78"/>
  <c r="K575" i="78"/>
  <c r="J575" i="78"/>
  <c r="K574" i="78"/>
  <c r="J574" i="78"/>
  <c r="K573" i="78"/>
  <c r="J573" i="78"/>
  <c r="K572" i="78"/>
  <c r="J572" i="78"/>
  <c r="K571" i="78"/>
  <c r="J571" i="78"/>
  <c r="K570" i="78"/>
  <c r="J570" i="78"/>
  <c r="K569" i="78"/>
  <c r="J569" i="78"/>
  <c r="K568" i="78"/>
  <c r="J568" i="78"/>
  <c r="K567" i="78"/>
  <c r="J567" i="78"/>
  <c r="K566" i="78"/>
  <c r="J566" i="78"/>
  <c r="K565" i="78"/>
  <c r="J565" i="78"/>
  <c r="K564" i="78"/>
  <c r="J564" i="78"/>
  <c r="K563" i="78"/>
  <c r="J563" i="78"/>
  <c r="K562" i="78"/>
  <c r="J562" i="78"/>
  <c r="K561" i="78"/>
  <c r="J561" i="78"/>
  <c r="K560" i="78"/>
  <c r="J560" i="78"/>
  <c r="K559" i="78"/>
  <c r="J559" i="78"/>
  <c r="K558" i="78"/>
  <c r="J558" i="78"/>
  <c r="K557" i="78"/>
  <c r="J557" i="78"/>
  <c r="K556" i="78"/>
  <c r="J556" i="78"/>
  <c r="K555" i="78"/>
  <c r="J555" i="78"/>
  <c r="K554" i="78"/>
  <c r="J554" i="78"/>
  <c r="K553" i="78"/>
  <c r="J553" i="78"/>
  <c r="K552" i="78"/>
  <c r="J552" i="78"/>
  <c r="K551" i="78"/>
  <c r="J551" i="78"/>
  <c r="K550" i="78"/>
  <c r="J550" i="78"/>
  <c r="K549" i="78"/>
  <c r="J549" i="78"/>
  <c r="K548" i="78"/>
  <c r="J548" i="78"/>
  <c r="K547" i="78"/>
  <c r="J547" i="78"/>
  <c r="K546" i="78"/>
  <c r="J546" i="78"/>
  <c r="K545" i="78"/>
  <c r="J545" i="78"/>
  <c r="K544" i="78"/>
  <c r="J544" i="78"/>
  <c r="K543" i="78"/>
  <c r="J543" i="78"/>
  <c r="K542" i="78"/>
  <c r="J542" i="78"/>
  <c r="K541" i="78"/>
  <c r="J541" i="78"/>
  <c r="K540" i="78"/>
  <c r="J540" i="78"/>
  <c r="K539" i="78"/>
  <c r="J539" i="78"/>
  <c r="K538" i="78"/>
  <c r="J538" i="78"/>
  <c r="K537" i="78"/>
  <c r="J537" i="78"/>
  <c r="K536" i="78"/>
  <c r="J536" i="78"/>
  <c r="K535" i="78"/>
  <c r="J535" i="78"/>
  <c r="K534" i="78"/>
  <c r="J534" i="78"/>
  <c r="K533" i="78"/>
  <c r="J533" i="78"/>
  <c r="K532" i="78"/>
  <c r="J532" i="78"/>
  <c r="K531" i="78"/>
  <c r="J531" i="78"/>
  <c r="K530" i="78"/>
  <c r="J530" i="78"/>
  <c r="K529" i="78"/>
  <c r="J529" i="78"/>
  <c r="K528" i="78"/>
  <c r="J528" i="78"/>
  <c r="K527" i="78"/>
  <c r="J527" i="78"/>
  <c r="K526" i="78"/>
  <c r="J526" i="78"/>
  <c r="K525" i="78"/>
  <c r="J525" i="78"/>
  <c r="K524" i="78"/>
  <c r="J524" i="78"/>
  <c r="K523" i="78"/>
  <c r="J523" i="78"/>
  <c r="K522" i="78"/>
  <c r="J522" i="78"/>
  <c r="K521" i="78"/>
  <c r="J521" i="78"/>
  <c r="K520" i="78"/>
  <c r="J520" i="78"/>
  <c r="K519" i="78"/>
  <c r="J519" i="78"/>
  <c r="K518" i="78"/>
  <c r="J518" i="78"/>
  <c r="K517" i="78"/>
  <c r="J517" i="78"/>
  <c r="K516" i="78"/>
  <c r="J516" i="78"/>
  <c r="K515" i="78"/>
  <c r="J515" i="78"/>
  <c r="K514" i="78"/>
  <c r="J514" i="78"/>
  <c r="K513" i="78"/>
  <c r="J513" i="78"/>
  <c r="K512" i="78"/>
  <c r="J512" i="78"/>
  <c r="K511" i="78"/>
  <c r="J511" i="78"/>
  <c r="K510" i="78"/>
  <c r="J510" i="78"/>
  <c r="K509" i="78"/>
  <c r="J509" i="78"/>
  <c r="K508" i="78"/>
  <c r="J508" i="78"/>
  <c r="K507" i="78"/>
  <c r="J507" i="78"/>
  <c r="K506" i="78"/>
  <c r="J506" i="78"/>
  <c r="K505" i="78"/>
  <c r="J505" i="78"/>
  <c r="K504" i="78"/>
  <c r="J504" i="78"/>
  <c r="K503" i="78"/>
  <c r="J503" i="78"/>
  <c r="K502" i="78"/>
  <c r="J502" i="78"/>
  <c r="K501" i="78"/>
  <c r="J501" i="78"/>
  <c r="K500" i="78"/>
  <c r="J500" i="78"/>
  <c r="K499" i="78"/>
  <c r="J499" i="78"/>
  <c r="K498" i="78"/>
  <c r="J498" i="78"/>
  <c r="K497" i="78"/>
  <c r="J497" i="78"/>
  <c r="K496" i="78"/>
  <c r="J496" i="78"/>
  <c r="K495" i="78"/>
  <c r="J495" i="78"/>
  <c r="K494" i="78"/>
  <c r="J494" i="78"/>
  <c r="K493" i="78"/>
  <c r="J493" i="78"/>
  <c r="K492" i="78"/>
  <c r="J492" i="78"/>
  <c r="K491" i="78"/>
  <c r="J491" i="78"/>
  <c r="K490" i="78"/>
  <c r="J490" i="78"/>
  <c r="K489" i="78"/>
  <c r="J489" i="78"/>
  <c r="K488" i="78"/>
  <c r="J488" i="78"/>
  <c r="K487" i="78"/>
  <c r="J487" i="78"/>
  <c r="K486" i="78"/>
  <c r="J486" i="78"/>
  <c r="K485" i="78"/>
  <c r="J485" i="78"/>
  <c r="K484" i="78"/>
  <c r="J484" i="78"/>
  <c r="K483" i="78"/>
  <c r="J483" i="78"/>
  <c r="K482" i="78"/>
  <c r="J482" i="78"/>
  <c r="K481" i="78"/>
  <c r="J481" i="78"/>
  <c r="K480" i="78"/>
  <c r="J480" i="78"/>
  <c r="K479" i="78"/>
  <c r="J479" i="78"/>
  <c r="K478" i="78"/>
  <c r="J478" i="78"/>
  <c r="K477" i="78"/>
  <c r="J477" i="78"/>
  <c r="K476" i="78"/>
  <c r="J476" i="78"/>
  <c r="K475" i="78"/>
  <c r="J475" i="78"/>
  <c r="K474" i="78"/>
  <c r="J474" i="78"/>
  <c r="K473" i="78"/>
  <c r="J473" i="78"/>
  <c r="K472" i="78"/>
  <c r="J472" i="78"/>
  <c r="K471" i="78"/>
  <c r="J471" i="78"/>
  <c r="K470" i="78"/>
  <c r="J470" i="78"/>
  <c r="K469" i="78"/>
  <c r="J469" i="78"/>
  <c r="K468" i="78"/>
  <c r="J468" i="78"/>
  <c r="K467" i="78"/>
  <c r="J467" i="78"/>
  <c r="K466" i="78"/>
  <c r="J466" i="78"/>
  <c r="K465" i="78"/>
  <c r="J465" i="78"/>
  <c r="K464" i="78"/>
  <c r="J464" i="78"/>
  <c r="K463" i="78"/>
  <c r="J463" i="78"/>
  <c r="K462" i="78"/>
  <c r="J462" i="78"/>
  <c r="K461" i="78"/>
  <c r="J461" i="78"/>
  <c r="K460" i="78"/>
  <c r="J460" i="78"/>
  <c r="K459" i="78"/>
  <c r="J459" i="78"/>
  <c r="K458" i="78"/>
  <c r="J458" i="78"/>
  <c r="K457" i="78"/>
  <c r="J457" i="78"/>
  <c r="K456" i="78"/>
  <c r="J456" i="78"/>
  <c r="K455" i="78"/>
  <c r="J455" i="78"/>
  <c r="K454" i="78"/>
  <c r="J454" i="78"/>
  <c r="K453" i="78"/>
  <c r="J453" i="78"/>
  <c r="K452" i="78"/>
  <c r="J452" i="78"/>
  <c r="K451" i="78"/>
  <c r="J451" i="78"/>
  <c r="K450" i="78"/>
  <c r="J450" i="78"/>
  <c r="K449" i="78"/>
  <c r="J449" i="78"/>
  <c r="K448" i="78"/>
  <c r="J448" i="78"/>
  <c r="K447" i="78"/>
  <c r="J447" i="78"/>
  <c r="K446" i="78"/>
  <c r="J446" i="78"/>
  <c r="K445" i="78"/>
  <c r="J445" i="78"/>
  <c r="K444" i="78"/>
  <c r="J444" i="78"/>
  <c r="K443" i="78"/>
  <c r="J443" i="78"/>
  <c r="K442" i="78"/>
  <c r="J442" i="78"/>
  <c r="K441" i="78"/>
  <c r="J441" i="78"/>
  <c r="K440" i="78"/>
  <c r="J440" i="78"/>
  <c r="K439" i="78"/>
  <c r="J439" i="78"/>
  <c r="K438" i="78"/>
  <c r="J438" i="78"/>
  <c r="K437" i="78"/>
  <c r="J437" i="78"/>
  <c r="K436" i="78"/>
  <c r="J436" i="78"/>
  <c r="K435" i="78"/>
  <c r="J435" i="78"/>
  <c r="K434" i="78"/>
  <c r="J434" i="78"/>
  <c r="K433" i="78"/>
  <c r="J433" i="78"/>
  <c r="K432" i="78"/>
  <c r="J432" i="78"/>
  <c r="K431" i="78"/>
  <c r="J431" i="78"/>
  <c r="K430" i="78"/>
  <c r="J430" i="78"/>
  <c r="K429" i="78"/>
  <c r="J429" i="78"/>
  <c r="K428" i="78"/>
  <c r="J428" i="78"/>
  <c r="K427" i="78"/>
  <c r="J427" i="78"/>
  <c r="K426" i="78"/>
  <c r="J426" i="78"/>
  <c r="K425" i="78"/>
  <c r="J425" i="78"/>
  <c r="K424" i="78"/>
  <c r="J424" i="78"/>
  <c r="K423" i="78"/>
  <c r="J423" i="78"/>
  <c r="K422" i="78"/>
  <c r="J422" i="78"/>
  <c r="K421" i="78"/>
  <c r="J421" i="78"/>
  <c r="K420" i="78"/>
  <c r="J420" i="78"/>
  <c r="K419" i="78"/>
  <c r="J419" i="78"/>
  <c r="K418" i="78"/>
  <c r="J418" i="78"/>
  <c r="K417" i="78"/>
  <c r="J417" i="78"/>
  <c r="K416" i="78"/>
  <c r="J416" i="78"/>
  <c r="K415" i="78"/>
  <c r="J415" i="78"/>
  <c r="K414" i="78"/>
  <c r="J414" i="78"/>
  <c r="K413" i="78"/>
  <c r="J413" i="78"/>
  <c r="K412" i="78"/>
  <c r="J412" i="78"/>
  <c r="K411" i="78"/>
  <c r="J411" i="78"/>
  <c r="K410" i="78"/>
  <c r="J410" i="78"/>
  <c r="K409" i="78"/>
  <c r="J409" i="78"/>
  <c r="K408" i="78"/>
  <c r="J408" i="78"/>
  <c r="K407" i="78"/>
  <c r="J407" i="78"/>
  <c r="K406" i="78"/>
  <c r="J406" i="78"/>
  <c r="K405" i="78"/>
  <c r="J405" i="78"/>
  <c r="K404" i="78"/>
  <c r="J404" i="78"/>
  <c r="K403" i="78"/>
  <c r="J403" i="78"/>
  <c r="K402" i="78"/>
  <c r="J402" i="78"/>
  <c r="K401" i="78"/>
  <c r="J401" i="78"/>
  <c r="K400" i="78"/>
  <c r="J400" i="78"/>
  <c r="K399" i="78"/>
  <c r="J399" i="78"/>
  <c r="K398" i="78"/>
  <c r="J398" i="78"/>
  <c r="K397" i="78"/>
  <c r="J397" i="78"/>
  <c r="K396" i="78"/>
  <c r="J396" i="78"/>
  <c r="K395" i="78"/>
  <c r="J395" i="78"/>
  <c r="K394" i="78"/>
  <c r="J394" i="78"/>
  <c r="K393" i="78"/>
  <c r="J393" i="78"/>
  <c r="K392" i="78"/>
  <c r="J392" i="78"/>
  <c r="K391" i="78"/>
  <c r="J391" i="78"/>
  <c r="K390" i="78"/>
  <c r="J390" i="78"/>
  <c r="K389" i="78"/>
  <c r="J389" i="78"/>
  <c r="K388" i="78"/>
  <c r="J388" i="78"/>
  <c r="K387" i="78"/>
  <c r="J387" i="78"/>
  <c r="K386" i="78"/>
  <c r="J386" i="78"/>
  <c r="K385" i="78"/>
  <c r="J385" i="78"/>
  <c r="K384" i="78"/>
  <c r="J384" i="78"/>
  <c r="K383" i="78"/>
  <c r="J383" i="78"/>
  <c r="K382" i="78"/>
  <c r="J382" i="78"/>
  <c r="K381" i="78"/>
  <c r="J381" i="78"/>
  <c r="K380" i="78"/>
  <c r="J380" i="78"/>
  <c r="K379" i="78"/>
  <c r="J379" i="78"/>
  <c r="K378" i="78"/>
  <c r="J378" i="78"/>
  <c r="K377" i="78"/>
  <c r="J377" i="78"/>
  <c r="K376" i="78"/>
  <c r="J376" i="78"/>
  <c r="K375" i="78"/>
  <c r="J375" i="78"/>
  <c r="K374" i="78"/>
  <c r="J374" i="78"/>
  <c r="K373" i="78"/>
  <c r="J373" i="78"/>
  <c r="K372" i="78"/>
  <c r="J372" i="78"/>
  <c r="K371" i="78"/>
  <c r="J371" i="78"/>
  <c r="K370" i="78"/>
  <c r="J370" i="78"/>
  <c r="K369" i="78"/>
  <c r="J369" i="78"/>
  <c r="K368" i="78"/>
  <c r="J368" i="78"/>
  <c r="K367" i="78"/>
  <c r="J367" i="78"/>
  <c r="K366" i="78"/>
  <c r="J366" i="78"/>
  <c r="K365" i="78"/>
  <c r="J365" i="78"/>
  <c r="K364" i="78"/>
  <c r="J364" i="78"/>
  <c r="K363" i="78"/>
  <c r="J363" i="78"/>
  <c r="K362" i="78"/>
  <c r="J362" i="78"/>
  <c r="K361" i="78"/>
  <c r="J361" i="78"/>
  <c r="K360" i="78"/>
  <c r="J360" i="78"/>
  <c r="K359" i="78"/>
  <c r="J359" i="78"/>
  <c r="K358" i="78"/>
  <c r="J358" i="78"/>
  <c r="K357" i="78"/>
  <c r="J357" i="78"/>
  <c r="K356" i="78"/>
  <c r="J356" i="78"/>
  <c r="K355" i="78"/>
  <c r="J355" i="78"/>
  <c r="K354" i="78"/>
  <c r="J354" i="78"/>
  <c r="K353" i="78"/>
  <c r="J353" i="78"/>
  <c r="K352" i="78"/>
  <c r="J352" i="78"/>
  <c r="K351" i="78"/>
  <c r="J351" i="78"/>
  <c r="K350" i="78"/>
  <c r="J350" i="78"/>
  <c r="K349" i="78"/>
  <c r="J349" i="78"/>
  <c r="K348" i="78"/>
  <c r="J348" i="78"/>
  <c r="K347" i="78"/>
  <c r="J347" i="78"/>
  <c r="K346" i="78"/>
  <c r="J346" i="78"/>
  <c r="K345" i="78"/>
  <c r="J345" i="78"/>
  <c r="K344" i="78"/>
  <c r="J344" i="78"/>
  <c r="K343" i="78"/>
  <c r="J343" i="78"/>
  <c r="K342" i="78"/>
  <c r="J342" i="78"/>
  <c r="K341" i="78"/>
  <c r="J341" i="78"/>
  <c r="K340" i="78"/>
  <c r="J340" i="78"/>
  <c r="K339" i="78"/>
  <c r="J339" i="78"/>
  <c r="K338" i="78"/>
  <c r="J338" i="78"/>
  <c r="K337" i="78"/>
  <c r="J337" i="78"/>
  <c r="K336" i="78"/>
  <c r="J336" i="78"/>
  <c r="K335" i="78"/>
  <c r="J335" i="78"/>
  <c r="K334" i="78"/>
  <c r="J334" i="78"/>
  <c r="K333" i="78"/>
  <c r="J333" i="78"/>
  <c r="K332" i="78"/>
  <c r="J332" i="78"/>
  <c r="K331" i="78"/>
  <c r="J331" i="78"/>
  <c r="K330" i="78"/>
  <c r="J330" i="78"/>
  <c r="K329" i="78"/>
  <c r="J329" i="78"/>
  <c r="K328" i="78"/>
  <c r="J328" i="78"/>
  <c r="K327" i="78"/>
  <c r="J327" i="78"/>
  <c r="K326" i="78"/>
  <c r="J326" i="78"/>
  <c r="K325" i="78"/>
  <c r="J325" i="78"/>
  <c r="K324" i="78"/>
  <c r="J324" i="78"/>
  <c r="K323" i="78"/>
  <c r="J323" i="78"/>
  <c r="K322" i="78"/>
  <c r="J322" i="78"/>
  <c r="K321" i="78"/>
  <c r="J321" i="78"/>
  <c r="K320" i="78"/>
  <c r="J320" i="78"/>
  <c r="K319" i="78"/>
  <c r="J319" i="78"/>
  <c r="K318" i="78"/>
  <c r="J318" i="78"/>
  <c r="K317" i="78"/>
  <c r="J317" i="78"/>
  <c r="K316" i="78"/>
  <c r="J316" i="78"/>
  <c r="K315" i="78"/>
  <c r="J315" i="78"/>
  <c r="K314" i="78"/>
  <c r="J314" i="78"/>
  <c r="K313" i="78"/>
  <c r="J313" i="78"/>
  <c r="K312" i="78"/>
  <c r="J312" i="78"/>
  <c r="K311" i="78"/>
  <c r="J311" i="78"/>
  <c r="K310" i="78"/>
  <c r="J310" i="78"/>
  <c r="K309" i="78"/>
  <c r="J309" i="78"/>
  <c r="K308" i="78"/>
  <c r="J308" i="78"/>
  <c r="K307" i="78"/>
  <c r="J307" i="78"/>
  <c r="K306" i="78"/>
  <c r="J306" i="78"/>
  <c r="K305" i="78"/>
  <c r="J305" i="78"/>
  <c r="K304" i="78"/>
  <c r="J304" i="78"/>
  <c r="K303" i="78"/>
  <c r="J303" i="78"/>
  <c r="K302" i="78"/>
  <c r="J302" i="78"/>
  <c r="K301" i="78"/>
  <c r="J301" i="78"/>
  <c r="K300" i="78"/>
  <c r="J300" i="78"/>
  <c r="K299" i="78"/>
  <c r="J299" i="78"/>
  <c r="K298" i="78"/>
  <c r="J298" i="78"/>
  <c r="J297" i="78"/>
  <c r="K296" i="78"/>
  <c r="J296" i="78"/>
  <c r="K295" i="78"/>
  <c r="J295" i="78"/>
  <c r="J294" i="78"/>
  <c r="K293" i="78"/>
  <c r="J293" i="78"/>
  <c r="K292" i="78"/>
  <c r="J292" i="78"/>
  <c r="J291" i="78"/>
  <c r="K290" i="78"/>
  <c r="J290" i="78"/>
  <c r="K289" i="78"/>
  <c r="J289" i="78"/>
  <c r="J288" i="78"/>
  <c r="K287" i="78"/>
  <c r="J287" i="78"/>
  <c r="K286" i="78"/>
  <c r="J286" i="78"/>
  <c r="J285" i="78"/>
  <c r="K284" i="78"/>
  <c r="J284" i="78"/>
  <c r="K283" i="78"/>
  <c r="J283" i="78"/>
  <c r="J282" i="78"/>
  <c r="K281" i="78"/>
  <c r="J281" i="78"/>
  <c r="K280" i="78"/>
  <c r="J280" i="78"/>
  <c r="J279" i="78"/>
  <c r="K278" i="78"/>
  <c r="J278" i="78"/>
  <c r="K277" i="78"/>
  <c r="J277" i="78"/>
  <c r="J276" i="78"/>
  <c r="K275" i="78"/>
  <c r="J275" i="78"/>
  <c r="K274" i="78"/>
  <c r="J274" i="78"/>
  <c r="J273" i="78"/>
  <c r="K272" i="78"/>
  <c r="J272" i="78"/>
  <c r="K271" i="78"/>
  <c r="J271" i="78"/>
  <c r="J270" i="78"/>
  <c r="K269" i="78"/>
  <c r="J269" i="78"/>
  <c r="K268" i="78"/>
  <c r="J268" i="78"/>
  <c r="J267" i="78"/>
  <c r="K266" i="78"/>
  <c r="J266" i="78"/>
  <c r="K265" i="78"/>
  <c r="J265" i="78"/>
  <c r="J264" i="78"/>
  <c r="K263" i="78"/>
  <c r="J263" i="78"/>
  <c r="K262" i="78"/>
  <c r="J262" i="78"/>
  <c r="J261" i="78"/>
  <c r="K260" i="78"/>
  <c r="J260" i="78"/>
  <c r="K259" i="78"/>
  <c r="J259" i="78"/>
  <c r="J258" i="78"/>
  <c r="K257" i="78"/>
  <c r="J257" i="78"/>
  <c r="K256" i="78"/>
  <c r="J256" i="78"/>
  <c r="J255" i="78"/>
  <c r="K254" i="78"/>
  <c r="J254" i="78"/>
  <c r="K253" i="78"/>
  <c r="J253" i="78"/>
  <c r="J252" i="78"/>
  <c r="K251" i="78"/>
  <c r="J251" i="78"/>
  <c r="K250" i="78"/>
  <c r="J250" i="78"/>
  <c r="J249" i="78"/>
  <c r="K248" i="78"/>
  <c r="J248" i="78"/>
  <c r="K247" i="78"/>
  <c r="J247" i="78"/>
  <c r="J246" i="78"/>
  <c r="K245" i="78"/>
  <c r="J245" i="78"/>
  <c r="K244" i="78"/>
  <c r="J244" i="78"/>
  <c r="J243" i="78"/>
  <c r="K242" i="78"/>
  <c r="J242" i="78"/>
  <c r="K241" i="78"/>
  <c r="J241" i="78"/>
  <c r="J240" i="78"/>
  <c r="K239" i="78"/>
  <c r="J239" i="78"/>
  <c r="K238" i="78"/>
  <c r="J238" i="78"/>
  <c r="J237" i="78"/>
  <c r="K236" i="78"/>
  <c r="J236" i="78"/>
  <c r="K235" i="78"/>
  <c r="J235" i="78"/>
  <c r="J234" i="78"/>
  <c r="K233" i="78"/>
  <c r="J233" i="78"/>
  <c r="K232" i="78"/>
  <c r="J232" i="78"/>
  <c r="J231" i="78"/>
  <c r="K230" i="78"/>
  <c r="J230" i="78"/>
  <c r="K229" i="78"/>
  <c r="J229" i="78"/>
  <c r="J228" i="78"/>
  <c r="K227" i="78"/>
  <c r="J227" i="78"/>
  <c r="K226" i="78"/>
  <c r="J226" i="78"/>
  <c r="J225" i="78"/>
  <c r="K224" i="78"/>
  <c r="J224" i="78"/>
  <c r="K223" i="78"/>
  <c r="J223" i="78"/>
  <c r="J222" i="78"/>
  <c r="K221" i="78"/>
  <c r="J221" i="78"/>
  <c r="K220" i="78"/>
  <c r="J220" i="78"/>
  <c r="J219" i="78"/>
  <c r="K218" i="78"/>
  <c r="J218" i="78"/>
  <c r="K217" i="78"/>
  <c r="J217" i="78"/>
  <c r="J216" i="78"/>
  <c r="K215" i="78"/>
  <c r="J215" i="78"/>
  <c r="K214" i="78"/>
  <c r="J214" i="78"/>
  <c r="J213" i="78"/>
  <c r="K212" i="78"/>
  <c r="J212" i="78"/>
  <c r="K211" i="78"/>
  <c r="J211" i="78"/>
  <c r="J210" i="78"/>
  <c r="K209" i="78"/>
  <c r="J209" i="78"/>
  <c r="K208" i="78"/>
  <c r="J208" i="78"/>
  <c r="J207" i="78"/>
  <c r="K206" i="78"/>
  <c r="J206" i="78"/>
  <c r="K205" i="78"/>
  <c r="J205" i="78"/>
  <c r="J204" i="78"/>
  <c r="K203" i="78"/>
  <c r="J203" i="78"/>
  <c r="K202" i="78"/>
  <c r="J202" i="78"/>
  <c r="J201" i="78"/>
  <c r="K200" i="78"/>
  <c r="J200" i="78"/>
  <c r="K199" i="78"/>
  <c r="J199" i="78"/>
  <c r="J198" i="78"/>
  <c r="K197" i="78"/>
  <c r="J197" i="78"/>
  <c r="K196" i="78"/>
  <c r="J196" i="78"/>
  <c r="J195" i="78"/>
  <c r="K194" i="78"/>
  <c r="J194" i="78"/>
  <c r="K193" i="78"/>
  <c r="J193" i="78"/>
  <c r="J192" i="78"/>
  <c r="K191" i="78"/>
  <c r="J191" i="78"/>
  <c r="K190" i="78"/>
  <c r="J190" i="78"/>
  <c r="J189" i="78"/>
  <c r="K188" i="78"/>
  <c r="J188" i="78"/>
  <c r="K187" i="78"/>
  <c r="J187" i="78"/>
  <c r="J186" i="78"/>
  <c r="K185" i="78"/>
  <c r="J185" i="78"/>
  <c r="K184" i="78"/>
  <c r="J184" i="78"/>
  <c r="J183" i="78"/>
  <c r="K182" i="78"/>
  <c r="J182" i="78"/>
  <c r="K181" i="78"/>
  <c r="J181" i="78"/>
  <c r="J180" i="78"/>
  <c r="K179" i="78"/>
  <c r="J179" i="78"/>
  <c r="K178" i="78"/>
  <c r="J178" i="78"/>
  <c r="J177" i="78"/>
  <c r="K176" i="78"/>
  <c r="J176" i="78"/>
  <c r="K175" i="78"/>
  <c r="J175" i="78"/>
  <c r="J174" i="78"/>
  <c r="K173" i="78"/>
  <c r="J173" i="78"/>
  <c r="K172" i="78"/>
  <c r="J172" i="78"/>
  <c r="J171" i="78"/>
  <c r="K170" i="78"/>
  <c r="J170" i="78"/>
  <c r="K169" i="78"/>
  <c r="J169" i="78"/>
  <c r="J168" i="78"/>
  <c r="K167" i="78"/>
  <c r="J167" i="78"/>
  <c r="K166" i="78"/>
  <c r="J166" i="78"/>
  <c r="J165" i="78"/>
  <c r="K164" i="78"/>
  <c r="J164" i="78"/>
  <c r="K163" i="78"/>
  <c r="J163" i="78"/>
  <c r="J162" i="78"/>
  <c r="K161" i="78"/>
  <c r="J161" i="78"/>
  <c r="K160" i="78"/>
  <c r="J160" i="78"/>
  <c r="J159" i="78"/>
  <c r="K158" i="78"/>
  <c r="J158" i="78"/>
  <c r="K157" i="78"/>
  <c r="J157" i="78"/>
  <c r="J156" i="78"/>
  <c r="K155" i="78"/>
  <c r="J155" i="78"/>
  <c r="K154" i="78"/>
  <c r="J154" i="78"/>
  <c r="J153" i="78"/>
  <c r="K152" i="78"/>
  <c r="J152" i="78"/>
  <c r="K151" i="78"/>
  <c r="J151" i="78"/>
  <c r="J150" i="78"/>
  <c r="K149" i="78"/>
  <c r="J149" i="78"/>
  <c r="K148" i="78"/>
  <c r="J148" i="78"/>
  <c r="J147" i="78"/>
  <c r="K146" i="78"/>
  <c r="J146" i="78"/>
  <c r="K145" i="78"/>
  <c r="J145" i="78"/>
  <c r="J144" i="78"/>
  <c r="K143" i="78"/>
  <c r="J143" i="78"/>
  <c r="K142" i="78"/>
  <c r="J142" i="78"/>
  <c r="J141" i="78"/>
  <c r="K140" i="78"/>
  <c r="J140" i="78"/>
  <c r="K139" i="78"/>
  <c r="J139" i="78"/>
  <c r="J138" i="78"/>
  <c r="K137" i="78"/>
  <c r="J137" i="78"/>
  <c r="K136" i="78"/>
  <c r="J136" i="78"/>
  <c r="J135" i="78"/>
  <c r="K134" i="78"/>
  <c r="J134" i="78"/>
  <c r="K133" i="78"/>
  <c r="J133" i="78"/>
  <c r="J132" i="78"/>
  <c r="K131" i="78"/>
  <c r="J131" i="78"/>
  <c r="K130" i="78"/>
  <c r="J130" i="78"/>
  <c r="J129" i="78"/>
  <c r="K128" i="78"/>
  <c r="J128" i="78"/>
  <c r="K127" i="78"/>
  <c r="J127" i="78"/>
  <c r="J126" i="78"/>
  <c r="K125" i="78"/>
  <c r="J125" i="78"/>
  <c r="K124" i="78"/>
  <c r="J124" i="78"/>
  <c r="J123" i="78"/>
  <c r="K122" i="78"/>
  <c r="J122" i="78"/>
  <c r="K121" i="78"/>
  <c r="J121" i="78"/>
  <c r="J120" i="78"/>
  <c r="K119" i="78"/>
  <c r="J119" i="78"/>
  <c r="K118" i="78"/>
  <c r="J118" i="78"/>
  <c r="J117" i="78"/>
  <c r="K116" i="78"/>
  <c r="J116" i="78"/>
  <c r="K115" i="78"/>
  <c r="J115" i="78"/>
  <c r="J114" i="78"/>
  <c r="K113" i="78"/>
  <c r="J113" i="78"/>
  <c r="K112" i="78"/>
  <c r="J112" i="78"/>
  <c r="J111" i="78"/>
  <c r="K110" i="78"/>
  <c r="J110" i="78"/>
  <c r="K109" i="78"/>
  <c r="J109" i="78"/>
  <c r="J108" i="78"/>
  <c r="K107" i="78"/>
  <c r="J107" i="78"/>
  <c r="K106" i="78"/>
  <c r="J106" i="78"/>
  <c r="J105" i="78"/>
  <c r="K104" i="78"/>
  <c r="J104" i="78"/>
  <c r="K103" i="78"/>
  <c r="J103" i="78"/>
  <c r="J102" i="78"/>
  <c r="K101" i="78"/>
  <c r="J101" i="78"/>
  <c r="K100" i="78"/>
  <c r="J100" i="78"/>
  <c r="J99" i="78"/>
  <c r="K98" i="78"/>
  <c r="J98" i="78"/>
  <c r="K97" i="78"/>
  <c r="J97" i="78"/>
  <c r="J96" i="78"/>
  <c r="K95" i="78"/>
  <c r="J95" i="78"/>
  <c r="K94" i="78"/>
  <c r="J94" i="78"/>
  <c r="J93" i="78"/>
  <c r="K92" i="78"/>
  <c r="J92" i="78"/>
  <c r="K91" i="78"/>
  <c r="J91" i="78"/>
  <c r="J90" i="78"/>
  <c r="K89" i="78"/>
  <c r="J89" i="78"/>
  <c r="K88" i="78"/>
  <c r="J88" i="78"/>
  <c r="J87" i="78"/>
  <c r="K86" i="78"/>
  <c r="J86" i="78"/>
  <c r="K85" i="78"/>
  <c r="J85" i="78"/>
  <c r="J84" i="78"/>
  <c r="K83" i="78"/>
  <c r="J83" i="78"/>
  <c r="K82" i="78"/>
  <c r="J82" i="78"/>
  <c r="J81" i="78"/>
  <c r="K80" i="78"/>
  <c r="J80" i="78"/>
  <c r="K79" i="78"/>
  <c r="J79" i="78"/>
  <c r="J78" i="78"/>
  <c r="K77" i="78"/>
  <c r="J77" i="78"/>
  <c r="K76" i="78"/>
  <c r="J76" i="78"/>
  <c r="J75" i="78"/>
  <c r="K74" i="78"/>
  <c r="J74" i="78"/>
  <c r="K73" i="78"/>
  <c r="J73" i="78"/>
  <c r="J72" i="78"/>
  <c r="K71" i="78"/>
  <c r="J71" i="78"/>
  <c r="K70" i="78"/>
  <c r="J70" i="78"/>
  <c r="J69" i="78"/>
  <c r="K68" i="78"/>
  <c r="J68" i="78"/>
  <c r="K67" i="78"/>
  <c r="J67" i="78"/>
  <c r="J66" i="78"/>
  <c r="K65" i="78"/>
  <c r="J65" i="78"/>
  <c r="K64" i="78"/>
  <c r="J64" i="78"/>
  <c r="J63" i="78"/>
  <c r="K62" i="78"/>
  <c r="J62" i="78"/>
  <c r="K61" i="78"/>
  <c r="J61" i="78"/>
  <c r="J60" i="78"/>
  <c r="K59" i="78"/>
  <c r="J59" i="78"/>
  <c r="K58" i="78"/>
  <c r="J58" i="78"/>
  <c r="J57" i="78"/>
  <c r="K56" i="78"/>
  <c r="J56" i="78"/>
  <c r="K55" i="78"/>
  <c r="J55" i="78"/>
  <c r="J54" i="78"/>
  <c r="K53" i="78"/>
  <c r="J53" i="78"/>
  <c r="K52" i="78"/>
  <c r="J52" i="78"/>
  <c r="J51" i="78"/>
  <c r="K50" i="78"/>
  <c r="J50" i="78"/>
  <c r="K49" i="78"/>
  <c r="J49" i="78"/>
  <c r="J48" i="78"/>
  <c r="K47" i="78"/>
  <c r="J47" i="78"/>
  <c r="K46" i="78"/>
  <c r="J46" i="78"/>
  <c r="J45" i="78"/>
  <c r="K44" i="78"/>
  <c r="J44" i="78"/>
  <c r="K43" i="78"/>
  <c r="J43" i="78"/>
  <c r="J42" i="78"/>
  <c r="K41" i="78"/>
  <c r="J41" i="78"/>
  <c r="K40" i="78"/>
  <c r="J40" i="78"/>
  <c r="J39" i="78"/>
  <c r="K38" i="78"/>
  <c r="J38" i="78"/>
  <c r="K37" i="78"/>
  <c r="J37" i="78"/>
  <c r="J36" i="78"/>
  <c r="K35" i="78"/>
  <c r="J35" i="78"/>
  <c r="K34" i="78"/>
  <c r="J34" i="78"/>
  <c r="J33" i="78"/>
  <c r="K32" i="78"/>
  <c r="J32" i="78"/>
  <c r="K31" i="78"/>
  <c r="J31" i="78"/>
  <c r="J30" i="78"/>
  <c r="K29" i="78"/>
  <c r="J29" i="78"/>
  <c r="K28" i="78"/>
  <c r="J28" i="78"/>
  <c r="J27" i="78"/>
  <c r="K26" i="78"/>
  <c r="J26" i="78"/>
  <c r="K25" i="78"/>
  <c r="J25" i="78"/>
  <c r="J24" i="78"/>
  <c r="K23" i="78"/>
  <c r="J23" i="78"/>
  <c r="K22" i="78"/>
  <c r="J22" i="78"/>
  <c r="J21" i="78"/>
  <c r="K20" i="78"/>
  <c r="J20" i="78"/>
  <c r="K19" i="78"/>
  <c r="J19" i="78"/>
  <c r="J18" i="78"/>
  <c r="K17" i="78"/>
  <c r="J17" i="78"/>
  <c r="K16" i="78"/>
  <c r="J16" i="78"/>
  <c r="J15" i="78"/>
  <c r="K14" i="78"/>
  <c r="J14" i="78"/>
  <c r="K13" i="78"/>
  <c r="J13" i="78"/>
  <c r="J12" i="78"/>
  <c r="K11" i="78"/>
  <c r="J11" i="78"/>
  <c r="K10" i="78"/>
  <c r="J10" i="78"/>
  <c r="J9" i="78"/>
  <c r="K8" i="78"/>
  <c r="J8" i="78"/>
  <c r="K7" i="78"/>
  <c r="J7" i="78"/>
  <c r="J6" i="78"/>
  <c r="K5" i="78"/>
  <c r="J5" i="78"/>
  <c r="K4" i="78"/>
  <c r="J4" i="78"/>
  <c r="J3" i="78"/>
  <c r="I3" i="78" s="1"/>
  <c r="I4" i="78" s="1"/>
  <c r="V55" i="77"/>
  <c r="N55" i="77"/>
  <c r="P55" i="77" s="1"/>
  <c r="R55" i="77" s="1"/>
  <c r="L55" i="77"/>
  <c r="V54" i="77"/>
  <c r="N54" i="77"/>
  <c r="P54" i="77" s="1"/>
  <c r="L54" i="77"/>
  <c r="V53" i="77"/>
  <c r="N53" i="77"/>
  <c r="P53" i="77" s="1"/>
  <c r="L53" i="77"/>
  <c r="V52" i="77"/>
  <c r="N52" i="77"/>
  <c r="L52" i="77"/>
  <c r="V51" i="77"/>
  <c r="N51" i="77"/>
  <c r="AH51" i="77" s="1"/>
  <c r="AN51" i="77" s="1"/>
  <c r="L51" i="77"/>
  <c r="V50" i="77"/>
  <c r="N50" i="77"/>
  <c r="P50" i="77" s="1"/>
  <c r="L50" i="77"/>
  <c r="V49" i="77"/>
  <c r="N49" i="77"/>
  <c r="AH49" i="77" s="1"/>
  <c r="AN49" i="77" s="1"/>
  <c r="L49" i="77"/>
  <c r="V48" i="77"/>
  <c r="N48" i="77"/>
  <c r="L48" i="77"/>
  <c r="V47" i="77"/>
  <c r="N47" i="77"/>
  <c r="P47" i="77" s="1"/>
  <c r="R47" i="77" s="1"/>
  <c r="L47" i="77"/>
  <c r="V46" i="77"/>
  <c r="N46" i="77"/>
  <c r="P46" i="77" s="1"/>
  <c r="L46" i="77"/>
  <c r="V45" i="77"/>
  <c r="N45" i="77"/>
  <c r="AH45" i="77" s="1"/>
  <c r="AN45" i="77" s="1"/>
  <c r="L45" i="77"/>
  <c r="V44" i="77"/>
  <c r="N44" i="77"/>
  <c r="L44" i="77"/>
  <c r="V43" i="77"/>
  <c r="N43" i="77"/>
  <c r="AH43" i="77" s="1"/>
  <c r="L43" i="77"/>
  <c r="V42" i="77"/>
  <c r="N42" i="77"/>
  <c r="L42" i="77"/>
  <c r="V41" i="77"/>
  <c r="N41" i="77"/>
  <c r="P41" i="77" s="1"/>
  <c r="Z41" i="77" s="1"/>
  <c r="L41" i="77"/>
  <c r="V40" i="77"/>
  <c r="N40" i="77"/>
  <c r="L40" i="77"/>
  <c r="V39" i="77"/>
  <c r="N39" i="77"/>
  <c r="P39" i="77" s="1"/>
  <c r="R39" i="77" s="1"/>
  <c r="L39" i="77"/>
  <c r="V38" i="77"/>
  <c r="N38" i="77"/>
  <c r="P38" i="77" s="1"/>
  <c r="L38" i="77"/>
  <c r="V37" i="77"/>
  <c r="N37" i="77"/>
  <c r="P37" i="77" s="1"/>
  <c r="Z37" i="77" s="1"/>
  <c r="L37" i="77"/>
  <c r="V36" i="77"/>
  <c r="N36" i="77"/>
  <c r="L36" i="77"/>
  <c r="V35" i="77"/>
  <c r="N35" i="77"/>
  <c r="AH35" i="77" s="1"/>
  <c r="AN35" i="77" s="1"/>
  <c r="L35" i="77"/>
  <c r="V34" i="77"/>
  <c r="N34" i="77"/>
  <c r="P34" i="77" s="1"/>
  <c r="L34" i="77"/>
  <c r="V33" i="77"/>
  <c r="N33" i="77"/>
  <c r="AH33" i="77" s="1"/>
  <c r="AN33" i="77" s="1"/>
  <c r="L33" i="77"/>
  <c r="V32" i="77"/>
  <c r="N32" i="77"/>
  <c r="L32" i="77"/>
  <c r="V31" i="77"/>
  <c r="N31" i="77"/>
  <c r="L31" i="77"/>
  <c r="V30" i="77"/>
  <c r="N30" i="77"/>
  <c r="P30" i="77" s="1"/>
  <c r="L30" i="77"/>
  <c r="V29" i="77"/>
  <c r="N29" i="77"/>
  <c r="AH29" i="77" s="1"/>
  <c r="AN29" i="77" s="1"/>
  <c r="L29" i="77"/>
  <c r="V28" i="77"/>
  <c r="N28" i="77"/>
  <c r="L28" i="77"/>
  <c r="V27" i="77"/>
  <c r="N27" i="77"/>
  <c r="AH27" i="77" s="1"/>
  <c r="AN27" i="77" s="1"/>
  <c r="L27" i="77"/>
  <c r="V26" i="77"/>
  <c r="N26" i="77"/>
  <c r="L26" i="77"/>
  <c r="V25" i="77"/>
  <c r="N25" i="77"/>
  <c r="AH25" i="77" s="1"/>
  <c r="AN25" i="77" s="1"/>
  <c r="L25" i="77"/>
  <c r="V24" i="77"/>
  <c r="N24" i="77"/>
  <c r="L24" i="77"/>
  <c r="V23" i="77"/>
  <c r="N23" i="77"/>
  <c r="AH23" i="77" s="1"/>
  <c r="AN23" i="77" s="1"/>
  <c r="L23" i="77"/>
  <c r="V22" i="77"/>
  <c r="N22" i="77"/>
  <c r="P22" i="77" s="1"/>
  <c r="L22" i="77"/>
  <c r="V21" i="77"/>
  <c r="N21" i="77"/>
  <c r="P21" i="77" s="1"/>
  <c r="Z21" i="77" s="1"/>
  <c r="L21" i="77"/>
  <c r="V20" i="77"/>
  <c r="N20" i="77"/>
  <c r="L20" i="77"/>
  <c r="V19" i="77"/>
  <c r="N19" i="77"/>
  <c r="P19" i="77" s="1"/>
  <c r="L19" i="77"/>
  <c r="V18" i="77"/>
  <c r="N18" i="77"/>
  <c r="P18" i="77" s="1"/>
  <c r="L18" i="77"/>
  <c r="V17" i="77"/>
  <c r="N17" i="77"/>
  <c r="L17" i="77"/>
  <c r="V16" i="77"/>
  <c r="N16" i="77"/>
  <c r="L16" i="77"/>
  <c r="V15" i="77"/>
  <c r="N15" i="77"/>
  <c r="L15" i="77"/>
  <c r="V14" i="77"/>
  <c r="N14" i="77"/>
  <c r="P14" i="77" s="1"/>
  <c r="L14" i="77"/>
  <c r="V13" i="77"/>
  <c r="N13" i="77"/>
  <c r="AH13" i="77" s="1"/>
  <c r="AN13" i="77" s="1"/>
  <c r="L13" i="77"/>
  <c r="N12" i="77"/>
  <c r="L12" i="77"/>
  <c r="L7" i="77"/>
  <c r="J7" i="77"/>
  <c r="AH19" i="77" l="1"/>
  <c r="AN19" i="77" s="1"/>
  <c r="AV25" i="81"/>
  <c r="AR24" i="81" s="1"/>
  <c r="G16" i="81" s="1"/>
  <c r="C16" i="81" s="1"/>
  <c r="AH55" i="77"/>
  <c r="AN55" i="77" s="1"/>
  <c r="AH41" i="77"/>
  <c r="AN41" i="77" s="1"/>
  <c r="AH47" i="77"/>
  <c r="AN47" i="77" s="1"/>
  <c r="AO285" i="81"/>
  <c r="AU286" i="81" s="1"/>
  <c r="AO297" i="81"/>
  <c r="AU298" i="81" s="1"/>
  <c r="AO54" i="81"/>
  <c r="AU55" i="81" s="1"/>
  <c r="AO249" i="81"/>
  <c r="AU250" i="81" s="1"/>
  <c r="P27" i="77"/>
  <c r="R27" i="77" s="1"/>
  <c r="P45" i="77"/>
  <c r="Z45" i="77" s="1"/>
  <c r="AH21" i="77"/>
  <c r="AN21" i="77" s="1"/>
  <c r="P25" i="77"/>
  <c r="Z25" i="77" s="1"/>
  <c r="AH39" i="77"/>
  <c r="AN39" i="77" s="1"/>
  <c r="AH53" i="77"/>
  <c r="AN53" i="77" s="1"/>
  <c r="AO144" i="81"/>
  <c r="AU145" i="81" s="1"/>
  <c r="AO105" i="81"/>
  <c r="AU106" i="81" s="1"/>
  <c r="AO114" i="81"/>
  <c r="AU115" i="81" s="1"/>
  <c r="AO231" i="81"/>
  <c r="AU232" i="81" s="1"/>
  <c r="AO213" i="81"/>
  <c r="AU214" i="81" s="1"/>
  <c r="AO36" i="81"/>
  <c r="AU37" i="81" s="1"/>
  <c r="AO198" i="81"/>
  <c r="AU199" i="81" s="1"/>
  <c r="AO42" i="81"/>
  <c r="AU43" i="81" s="1"/>
  <c r="AO270" i="81"/>
  <c r="AU271" i="81" s="1"/>
  <c r="AO159" i="81"/>
  <c r="AU160" i="81" s="1"/>
  <c r="AO171" i="81"/>
  <c r="AU172" i="81" s="1"/>
  <c r="AO141" i="81"/>
  <c r="AU142" i="81" s="1"/>
  <c r="AO24" i="81"/>
  <c r="AU25" i="81" s="1"/>
  <c r="AO132" i="81"/>
  <c r="AU133" i="81" s="1"/>
  <c r="AO261" i="81"/>
  <c r="AU262" i="81" s="1"/>
  <c r="AO48" i="81"/>
  <c r="AU49" i="81" s="1"/>
  <c r="AO225" i="81"/>
  <c r="AU226" i="81" s="1"/>
  <c r="AO303" i="81"/>
  <c r="AU304" i="81" s="1"/>
  <c r="AO72" i="81"/>
  <c r="AU73" i="81" s="1"/>
  <c r="AO267" i="81"/>
  <c r="AU268" i="81" s="1"/>
  <c r="AO135" i="81"/>
  <c r="AU136" i="81" s="1"/>
  <c r="AO123" i="81"/>
  <c r="AU124" i="81" s="1"/>
  <c r="AO87" i="81"/>
  <c r="AU88" i="81" s="1"/>
  <c r="AO60" i="81"/>
  <c r="AU61" i="81" s="1"/>
  <c r="AO78" i="81"/>
  <c r="AU79" i="81" s="1"/>
  <c r="AO147" i="81"/>
  <c r="AU148" i="81" s="1"/>
  <c r="AO306" i="81"/>
  <c r="AU307" i="81" s="1"/>
  <c r="AO69" i="81"/>
  <c r="AU70" i="81" s="1"/>
  <c r="AO51" i="81"/>
  <c r="AU52" i="81" s="1"/>
  <c r="AO258" i="81"/>
  <c r="AU259" i="81" s="1"/>
  <c r="AO33" i="81"/>
  <c r="AU34" i="81" s="1"/>
  <c r="K246" i="78"/>
  <c r="AO150" i="81"/>
  <c r="AU151" i="81" s="1"/>
  <c r="AO177" i="81"/>
  <c r="AU178" i="81" s="1"/>
  <c r="AO189" i="81"/>
  <c r="AU190" i="81" s="1"/>
  <c r="AO312" i="81"/>
  <c r="AU313" i="81" s="1"/>
  <c r="AO84" i="81"/>
  <c r="AU85" i="81" s="1"/>
  <c r="AO81" i="81"/>
  <c r="AU82" i="81" s="1"/>
  <c r="AO264" i="81"/>
  <c r="AU265" i="81" s="1"/>
  <c r="AO75" i="81"/>
  <c r="AU76" i="81" s="1"/>
  <c r="AO282" i="81"/>
  <c r="AU283" i="81" s="1"/>
  <c r="AO111" i="81"/>
  <c r="AU112" i="81" s="1"/>
  <c r="AO63" i="81"/>
  <c r="AU64" i="81" s="1"/>
  <c r="AO300" i="81"/>
  <c r="AU301" i="81" s="1"/>
  <c r="AO126" i="81"/>
  <c r="AU127" i="81" s="1"/>
  <c r="AO273" i="81"/>
  <c r="AU274" i="81" s="1"/>
  <c r="AO162" i="81"/>
  <c r="AU163" i="81" s="1"/>
  <c r="AO153" i="81"/>
  <c r="AU154" i="81" s="1"/>
  <c r="AO195" i="81"/>
  <c r="AU196" i="81" s="1"/>
  <c r="AO96" i="81"/>
  <c r="AU97" i="81" s="1"/>
  <c r="AO180" i="81"/>
  <c r="AU181" i="81" s="1"/>
  <c r="AO66" i="81"/>
  <c r="AU67" i="81" s="1"/>
  <c r="AO45" i="81"/>
  <c r="AU46" i="81" s="1"/>
  <c r="AO102" i="81"/>
  <c r="AU103" i="81" s="1"/>
  <c r="AO318" i="81"/>
  <c r="AU319" i="81" s="1"/>
  <c r="AO165" i="81"/>
  <c r="AU166" i="81" s="1"/>
  <c r="AO216" i="81"/>
  <c r="AU217" i="81" s="1"/>
  <c r="AO120" i="81"/>
  <c r="AU121" i="81" s="1"/>
  <c r="AO168" i="81"/>
  <c r="AU169" i="81" s="1"/>
  <c r="AO183" i="81"/>
  <c r="AU184" i="81" s="1"/>
  <c r="AO234" i="81"/>
  <c r="AU235" i="81" s="1"/>
  <c r="AO138" i="81"/>
  <c r="AU139" i="81" s="1"/>
  <c r="AO186" i="81"/>
  <c r="AU187" i="81" s="1"/>
  <c r="AO201" i="81"/>
  <c r="AU202" i="81" s="1"/>
  <c r="AO252" i="81"/>
  <c r="AU253" i="81" s="1"/>
  <c r="AO156" i="81"/>
  <c r="AU157" i="81" s="1"/>
  <c r="AO204" i="81"/>
  <c r="AU205" i="81" s="1"/>
  <c r="AO219" i="81"/>
  <c r="AU220" i="81" s="1"/>
  <c r="AO315" i="81"/>
  <c r="AU316" i="81" s="1"/>
  <c r="AO174" i="81"/>
  <c r="AU175" i="81" s="1"/>
  <c r="AO222" i="81"/>
  <c r="AU223" i="81" s="1"/>
  <c r="AO237" i="81"/>
  <c r="AU238" i="81" s="1"/>
  <c r="AO288" i="81"/>
  <c r="AU289" i="81" s="1"/>
  <c r="AO243" i="81"/>
  <c r="AU244" i="81" s="1"/>
  <c r="AO279" i="81"/>
  <c r="AU280" i="81" s="1"/>
  <c r="AO207" i="81"/>
  <c r="AU208" i="81" s="1"/>
  <c r="AJ19" i="81"/>
  <c r="X19" i="81"/>
  <c r="L19" i="81"/>
  <c r="AI19" i="81"/>
  <c r="W19" i="81"/>
  <c r="K19" i="81"/>
  <c r="AH19" i="81"/>
  <c r="V19" i="81"/>
  <c r="J19" i="81"/>
  <c r="AG19" i="81"/>
  <c r="U19" i="81"/>
  <c r="I19" i="81"/>
  <c r="AF19" i="81"/>
  <c r="T19" i="81"/>
  <c r="AC19" i="81"/>
  <c r="Q19" i="81"/>
  <c r="AB19" i="81"/>
  <c r="P19" i="81"/>
  <c r="AM19" i="81"/>
  <c r="AA19" i="81"/>
  <c r="O19" i="81"/>
  <c r="AE19" i="81"/>
  <c r="S19" i="81"/>
  <c r="AL19" i="81"/>
  <c r="AK19" i="81"/>
  <c r="AD19" i="81"/>
  <c r="R19" i="81"/>
  <c r="N19" i="81"/>
  <c r="Z19" i="81"/>
  <c r="Y19" i="81"/>
  <c r="M19" i="81"/>
  <c r="AO192" i="81"/>
  <c r="AU193" i="81" s="1"/>
  <c r="AO240" i="81"/>
  <c r="AU241" i="81" s="1"/>
  <c r="AO39" i="81"/>
  <c r="AU40" i="81" s="1"/>
  <c r="AO255" i="81"/>
  <c r="AU256" i="81" s="1"/>
  <c r="AO129" i="81"/>
  <c r="AU130" i="81" s="1"/>
  <c r="AO210" i="81"/>
  <c r="AU211" i="81" s="1"/>
  <c r="AO57" i="81"/>
  <c r="AU58" i="81" s="1"/>
  <c r="AO108" i="81"/>
  <c r="AU109" i="81" s="1"/>
  <c r="C15" i="81"/>
  <c r="AO27" i="81"/>
  <c r="AU28" i="81" s="1"/>
  <c r="AO228" i="81"/>
  <c r="AU229" i="81" s="1"/>
  <c r="AO276" i="81"/>
  <c r="AU277" i="81" s="1"/>
  <c r="AO291" i="81"/>
  <c r="AU292" i="81" s="1"/>
  <c r="C14" i="81"/>
  <c r="AO99" i="81"/>
  <c r="AU100" i="81" s="1"/>
  <c r="AO117" i="81"/>
  <c r="AU118" i="81" s="1"/>
  <c r="AO30" i="81"/>
  <c r="AU31" i="81" s="1"/>
  <c r="AO246" i="81"/>
  <c r="AU247" i="81" s="1"/>
  <c r="AO294" i="81"/>
  <c r="AU295" i="81" s="1"/>
  <c r="AO93" i="81"/>
  <c r="AU94" i="81" s="1"/>
  <c r="AO309" i="81"/>
  <c r="AU310" i="81" s="1"/>
  <c r="AN43" i="77"/>
  <c r="AJ43" i="77"/>
  <c r="Z53" i="77"/>
  <c r="AB53" i="77" s="1"/>
  <c r="R53" i="77"/>
  <c r="X53" i="77" s="1"/>
  <c r="AH17" i="77"/>
  <c r="AJ17" i="77" s="1"/>
  <c r="P23" i="77"/>
  <c r="Z23" i="77" s="1"/>
  <c r="AB23" i="77" s="1"/>
  <c r="AH37" i="77"/>
  <c r="AN37" i="77" s="1"/>
  <c r="P49" i="77"/>
  <c r="Z49" i="77" s="1"/>
  <c r="AF49" i="77" s="1"/>
  <c r="P17" i="77"/>
  <c r="Z17" i="77" s="1"/>
  <c r="AB17" i="77" s="1"/>
  <c r="P31" i="77"/>
  <c r="R31" i="77" s="1"/>
  <c r="X31" i="77" s="1"/>
  <c r="P51" i="77"/>
  <c r="R51" i="77" s="1"/>
  <c r="X51" i="77" s="1"/>
  <c r="P15" i="77"/>
  <c r="R15" i="77" s="1"/>
  <c r="P29" i="77"/>
  <c r="Z29" i="77" s="1"/>
  <c r="AF29" i="77" s="1"/>
  <c r="P35" i="77"/>
  <c r="R35" i="77" s="1"/>
  <c r="X35" i="77" s="1"/>
  <c r="AH15" i="77"/>
  <c r="AN15" i="77" s="1"/>
  <c r="P13" i="77"/>
  <c r="Z13" i="77" s="1"/>
  <c r="AF13" i="77" s="1"/>
  <c r="P33" i="77"/>
  <c r="Z33" i="77" s="1"/>
  <c r="AF33" i="77" s="1"/>
  <c r="AH31" i="77"/>
  <c r="AN31" i="77" s="1"/>
  <c r="P43" i="77"/>
  <c r="R43" i="77" s="1"/>
  <c r="X43" i="77" s="1"/>
  <c r="AJ27" i="77"/>
  <c r="R21" i="77"/>
  <c r="X21" i="77" s="1"/>
  <c r="AQ21" i="77" s="1"/>
  <c r="Z55" i="77"/>
  <c r="AB55" i="77" s="1"/>
  <c r="Z47" i="77"/>
  <c r="AB47" i="77" s="1"/>
  <c r="K192" i="78"/>
  <c r="K84" i="78"/>
  <c r="K48" i="78"/>
  <c r="K102" i="78"/>
  <c r="Z39" i="77"/>
  <c r="AB39" i="77" s="1"/>
  <c r="K156" i="78"/>
  <c r="K210" i="78"/>
  <c r="K66" i="78"/>
  <c r="R25" i="77"/>
  <c r="X25" i="77" s="1"/>
  <c r="AP25" i="77" s="1"/>
  <c r="R41" i="77"/>
  <c r="X41" i="77" s="1"/>
  <c r="AQ41" i="77" s="1"/>
  <c r="Z19" i="77"/>
  <c r="Z27" i="77"/>
  <c r="AB27" i="77" s="1"/>
  <c r="R37" i="77"/>
  <c r="X37" i="77" s="1"/>
  <c r="R45" i="77"/>
  <c r="X45" i="77" s="1"/>
  <c r="AQ45" i="77" s="1"/>
  <c r="K264" i="78"/>
  <c r="X39" i="77"/>
  <c r="T39" i="77"/>
  <c r="AH18" i="77"/>
  <c r="Z18" i="77"/>
  <c r="R18" i="77"/>
  <c r="AJ19" i="77"/>
  <c r="AF25" i="77"/>
  <c r="AB25" i="77"/>
  <c r="AH34" i="77"/>
  <c r="Z34" i="77"/>
  <c r="R34" i="77"/>
  <c r="AJ35" i="77"/>
  <c r="AF41" i="77"/>
  <c r="AB41" i="77"/>
  <c r="AH50" i="77"/>
  <c r="Z50" i="77"/>
  <c r="R50" i="77"/>
  <c r="AJ51" i="77"/>
  <c r="AF21" i="77"/>
  <c r="AB21" i="77"/>
  <c r="AH14" i="77"/>
  <c r="Z14" i="77"/>
  <c r="R14" i="77"/>
  <c r="X27" i="77"/>
  <c r="T27" i="77"/>
  <c r="AH22" i="77"/>
  <c r="R22" i="77"/>
  <c r="Z22" i="77"/>
  <c r="AJ23" i="77"/>
  <c r="AH38" i="77"/>
  <c r="Z38" i="77"/>
  <c r="R38" i="77"/>
  <c r="AJ39" i="77"/>
  <c r="AF45" i="77"/>
  <c r="AB45" i="77"/>
  <c r="AH54" i="77"/>
  <c r="Z54" i="77"/>
  <c r="R54" i="77"/>
  <c r="AJ55" i="77"/>
  <c r="AF37" i="77"/>
  <c r="AB37" i="77"/>
  <c r="AJ47" i="77"/>
  <c r="X47" i="77"/>
  <c r="T47" i="77"/>
  <c r="AH26" i="77"/>
  <c r="AH30" i="77"/>
  <c r="Z30" i="77"/>
  <c r="R30" i="77"/>
  <c r="AH46" i="77"/>
  <c r="Z46" i="77"/>
  <c r="R46" i="77"/>
  <c r="AQ53" i="77"/>
  <c r="AP53" i="77"/>
  <c r="X55" i="77"/>
  <c r="T55" i="77"/>
  <c r="AH42" i="77"/>
  <c r="P26" i="77"/>
  <c r="R26" i="77" s="1"/>
  <c r="P42" i="77"/>
  <c r="Z42" i="77" s="1"/>
  <c r="AH12" i="77"/>
  <c r="AH16" i="77"/>
  <c r="AH20" i="77"/>
  <c r="AH24" i="77"/>
  <c r="AH28" i="77"/>
  <c r="AH32" i="77"/>
  <c r="AH36" i="77"/>
  <c r="AH40" i="77"/>
  <c r="AH44" i="77"/>
  <c r="AH48" i="77"/>
  <c r="AH52" i="77"/>
  <c r="R19" i="77"/>
  <c r="P12" i="77"/>
  <c r="AJ13" i="77"/>
  <c r="P16" i="77"/>
  <c r="P20" i="77"/>
  <c r="Z20" i="77" s="1"/>
  <c r="AJ21" i="77"/>
  <c r="P24" i="77"/>
  <c r="Z24" i="77" s="1"/>
  <c r="AJ25" i="77"/>
  <c r="P28" i="77"/>
  <c r="Z28" i="77" s="1"/>
  <c r="AJ29" i="77"/>
  <c r="P32" i="77"/>
  <c r="Z32" i="77" s="1"/>
  <c r="AJ33" i="77"/>
  <c r="P36" i="77"/>
  <c r="P40" i="77"/>
  <c r="AJ41" i="77"/>
  <c r="P44" i="77"/>
  <c r="Z44" i="77" s="1"/>
  <c r="AJ45" i="77"/>
  <c r="P48" i="77"/>
  <c r="Z48" i="77" s="1"/>
  <c r="AJ49" i="77"/>
  <c r="P52" i="77"/>
  <c r="Z52" i="77" s="1"/>
  <c r="AJ53" i="77"/>
  <c r="I5" i="78"/>
  <c r="AP37" i="77" l="1"/>
  <c r="R23" i="77"/>
  <c r="AN17" i="77"/>
  <c r="AJ15" i="77"/>
  <c r="T35" i="77"/>
  <c r="T25" i="77"/>
  <c r="Z15" i="77"/>
  <c r="AB15" i="77" s="1"/>
  <c r="R33" i="77"/>
  <c r="X33" i="77" s="1"/>
  <c r="AQ25" i="77"/>
  <c r="AP21" i="77"/>
  <c r="T51" i="77"/>
  <c r="T41" i="77"/>
  <c r="Z31" i="77"/>
  <c r="AB31" i="77" s="1"/>
  <c r="T21" i="77"/>
  <c r="T31" i="77"/>
  <c r="AF53" i="77"/>
  <c r="T43" i="77"/>
  <c r="AJ31" i="77"/>
  <c r="AF17" i="77"/>
  <c r="T45" i="77"/>
  <c r="AF23" i="77"/>
  <c r="Z43" i="77"/>
  <c r="AB43" i="77" s="1"/>
  <c r="AF39" i="77"/>
  <c r="T53" i="77"/>
  <c r="AB49" i="77"/>
  <c r="AB29" i="77"/>
  <c r="AQ37" i="77"/>
  <c r="K189" i="78"/>
  <c r="K180" i="78"/>
  <c r="R29" i="77"/>
  <c r="AJ37" i="77"/>
  <c r="Z51" i="77"/>
  <c r="AB51" i="77" s="1"/>
  <c r="R13" i="77"/>
  <c r="AB33" i="77"/>
  <c r="R49" i="77"/>
  <c r="X49" i="77" s="1"/>
  <c r="Z35" i="77"/>
  <c r="AF47" i="77"/>
  <c r="Z26" i="77"/>
  <c r="AB26" i="77" s="1"/>
  <c r="R17" i="77"/>
  <c r="AB13" i="77"/>
  <c r="K30" i="78"/>
  <c r="AP45" i="77"/>
  <c r="K138" i="78"/>
  <c r="K231" i="78"/>
  <c r="AF55" i="77"/>
  <c r="R48" i="77"/>
  <c r="T48" i="77" s="1"/>
  <c r="K177" i="78"/>
  <c r="K201" i="78"/>
  <c r="K222" i="78"/>
  <c r="K228" i="78"/>
  <c r="T37" i="77"/>
  <c r="AP41" i="77"/>
  <c r="K285" i="78"/>
  <c r="K117" i="78"/>
  <c r="K225" i="78"/>
  <c r="K9" i="78"/>
  <c r="K171" i="78"/>
  <c r="K282" i="78"/>
  <c r="K279" i="78"/>
  <c r="K255" i="78"/>
  <c r="K147" i="78"/>
  <c r="AF27" i="77"/>
  <c r="R32" i="77"/>
  <c r="X32" i="77" s="1"/>
  <c r="K123" i="78"/>
  <c r="K60" i="78"/>
  <c r="K120" i="78"/>
  <c r="K63" i="78"/>
  <c r="K39" i="78"/>
  <c r="K15" i="78"/>
  <c r="K93" i="78"/>
  <c r="K6" i="78"/>
  <c r="R20" i="77"/>
  <c r="X20" i="77" s="1"/>
  <c r="K69" i="78"/>
  <c r="R42" i="77"/>
  <c r="X42" i="77" s="1"/>
  <c r="K27" i="78"/>
  <c r="AB19" i="77"/>
  <c r="AF19" i="77"/>
  <c r="K18" i="78"/>
  <c r="K273" i="78"/>
  <c r="K111" i="78"/>
  <c r="K108" i="78"/>
  <c r="K114" i="78"/>
  <c r="K261" i="78"/>
  <c r="K99" i="78"/>
  <c r="K33" i="78"/>
  <c r="K96" i="78"/>
  <c r="AJ46" i="77"/>
  <c r="AN46" i="77"/>
  <c r="K219" i="78"/>
  <c r="K57" i="78"/>
  <c r="K258" i="78"/>
  <c r="K42" i="78"/>
  <c r="K45" i="78"/>
  <c r="K237" i="78"/>
  <c r="K21" i="78"/>
  <c r="AF42" i="77"/>
  <c r="AB42" i="77"/>
  <c r="K198" i="78"/>
  <c r="K36" i="78"/>
  <c r="K216" i="78"/>
  <c r="K267" i="78"/>
  <c r="K243" i="78"/>
  <c r="K174" i="78"/>
  <c r="AN32" i="77"/>
  <c r="AJ32" i="77"/>
  <c r="K186" i="78"/>
  <c r="K24" i="78"/>
  <c r="K204" i="78"/>
  <c r="K213" i="78"/>
  <c r="K234" i="78"/>
  <c r="K240" i="78"/>
  <c r="K78" i="78"/>
  <c r="K270" i="78"/>
  <c r="K54" i="78"/>
  <c r="K168" i="78"/>
  <c r="Z40" i="77"/>
  <c r="R40" i="77"/>
  <c r="Z16" i="77"/>
  <c r="R16" i="77"/>
  <c r="X50" i="77"/>
  <c r="T50" i="77"/>
  <c r="X18" i="77"/>
  <c r="T18" i="77"/>
  <c r="X30" i="77"/>
  <c r="T30" i="77"/>
  <c r="AF38" i="77"/>
  <c r="AB38" i="77"/>
  <c r="AQ27" i="77"/>
  <c r="AP27" i="77"/>
  <c r="K207" i="78"/>
  <c r="AJ38" i="77"/>
  <c r="AN38" i="77"/>
  <c r="AQ43" i="77"/>
  <c r="AP43" i="77"/>
  <c r="K165" i="78"/>
  <c r="K3" i="78"/>
  <c r="K183" i="78"/>
  <c r="K159" i="78"/>
  <c r="K81" i="78"/>
  <c r="K153" i="78"/>
  <c r="K249" i="78"/>
  <c r="K162" i="78"/>
  <c r="K105" i="78"/>
  <c r="K72" i="78"/>
  <c r="K294" i="78"/>
  <c r="K132" i="78"/>
  <c r="K141" i="78"/>
  <c r="K129" i="78"/>
  <c r="K276" i="78"/>
  <c r="K87" i="78"/>
  <c r="K252" i="78"/>
  <c r="K90" i="78"/>
  <c r="K291" i="78"/>
  <c r="K75" i="78"/>
  <c r="K144" i="78"/>
  <c r="K195" i="78"/>
  <c r="K150" i="78"/>
  <c r="K51" i="78"/>
  <c r="K297" i="78"/>
  <c r="K288" i="78"/>
  <c r="K135" i="78"/>
  <c r="K12" i="78"/>
  <c r="K126" i="78"/>
  <c r="AN28" i="77"/>
  <c r="AJ28" i="77"/>
  <c r="AJ42" i="77"/>
  <c r="AN42" i="77"/>
  <c r="Z36" i="77"/>
  <c r="R36" i="77"/>
  <c r="Z12" i="77"/>
  <c r="R12" i="77"/>
  <c r="AN24" i="77"/>
  <c r="AJ24" i="77"/>
  <c r="AN20" i="77"/>
  <c r="AJ20" i="77"/>
  <c r="I6" i="78"/>
  <c r="AQ39" i="77"/>
  <c r="AP39" i="77"/>
  <c r="X26" i="77"/>
  <c r="T26" i="77"/>
  <c r="AF14" i="77"/>
  <c r="AB14" i="77"/>
  <c r="X46" i="77"/>
  <c r="T46" i="77"/>
  <c r="AQ31" i="77"/>
  <c r="AP31" i="77"/>
  <c r="AJ14" i="77"/>
  <c r="AN14" i="77"/>
  <c r="AF46" i="77"/>
  <c r="AB46" i="77"/>
  <c r="AF32" i="77"/>
  <c r="AB32" i="77"/>
  <c r="AN16" i="77"/>
  <c r="AJ16" i="77"/>
  <c r="AF30" i="77"/>
  <c r="AB30" i="77"/>
  <c r="AJ26" i="77"/>
  <c r="AN26" i="77"/>
  <c r="R24" i="77"/>
  <c r="R44" i="77"/>
  <c r="AF50" i="77"/>
  <c r="AB50" i="77"/>
  <c r="AF18" i="77"/>
  <c r="AB18" i="77"/>
  <c r="AJ12" i="77"/>
  <c r="AN12" i="77" s="1"/>
  <c r="AJ30" i="77"/>
  <c r="AN30" i="77"/>
  <c r="AQ35" i="77"/>
  <c r="AP35" i="77"/>
  <c r="X54" i="77"/>
  <c r="T54" i="77"/>
  <c r="AF22" i="77"/>
  <c r="AB22" i="77"/>
  <c r="AJ50" i="77"/>
  <c r="AN50" i="77"/>
  <c r="AJ18" i="77"/>
  <c r="AN18" i="77"/>
  <c r="AF52" i="77"/>
  <c r="AB52" i="77"/>
  <c r="AF28" i="77"/>
  <c r="AB28" i="77"/>
  <c r="X23" i="77"/>
  <c r="T23" i="77"/>
  <c r="AQ55" i="77"/>
  <c r="AP55" i="77"/>
  <c r="AF54" i="77"/>
  <c r="AB54" i="77"/>
  <c r="X22" i="77"/>
  <c r="T22" i="77"/>
  <c r="R28" i="77"/>
  <c r="X19" i="77"/>
  <c r="T19" i="77"/>
  <c r="AN52" i="77"/>
  <c r="AJ52" i="77"/>
  <c r="AJ54" i="77"/>
  <c r="AN54" i="77"/>
  <c r="AJ22" i="77"/>
  <c r="AN22" i="77"/>
  <c r="AF48" i="77"/>
  <c r="AB48" i="77"/>
  <c r="AF24" i="77"/>
  <c r="AB24" i="77"/>
  <c r="X15" i="77"/>
  <c r="T15" i="77"/>
  <c r="AN48" i="77"/>
  <c r="AJ48" i="77"/>
  <c r="AQ51" i="77"/>
  <c r="AP51" i="77"/>
  <c r="AN44" i="77"/>
  <c r="AJ44" i="77"/>
  <c r="X34" i="77"/>
  <c r="T34" i="77"/>
  <c r="AF44" i="77"/>
  <c r="AB44" i="77"/>
  <c r="AF20" i="77"/>
  <c r="AB20" i="77"/>
  <c r="AN40" i="77"/>
  <c r="AJ40" i="77"/>
  <c r="AQ47" i="77"/>
  <c r="AP47" i="77"/>
  <c r="AF34" i="77"/>
  <c r="AB34" i="77"/>
  <c r="AN36" i="77"/>
  <c r="AJ36" i="77"/>
  <c r="X38" i="77"/>
  <c r="T38" i="77"/>
  <c r="X14" i="77"/>
  <c r="T14" i="77"/>
  <c r="R52" i="77"/>
  <c r="AJ34" i="77"/>
  <c r="AN34" i="77"/>
  <c r="AF26" i="77" l="1"/>
  <c r="AF43" i="77"/>
  <c r="T33" i="77"/>
  <c r="AF31" i="77"/>
  <c r="AF15" i="77"/>
  <c r="AF51" i="77"/>
  <c r="T32" i="77"/>
  <c r="X48" i="77"/>
  <c r="AQ48" i="77" s="1"/>
  <c r="T20" i="77"/>
  <c r="AB35" i="77"/>
  <c r="AF35" i="77"/>
  <c r="T49" i="77"/>
  <c r="T42" i="77"/>
  <c r="X29" i="77"/>
  <c r="T29" i="77"/>
  <c r="T17" i="77"/>
  <c r="X17" i="77" s="1"/>
  <c r="X13" i="77"/>
  <c r="T13" i="77"/>
  <c r="AQ33" i="77"/>
  <c r="AP33" i="77"/>
  <c r="AQ49" i="77"/>
  <c r="AP49" i="77"/>
  <c r="T16" i="77"/>
  <c r="X16" i="77"/>
  <c r="AP32" i="77"/>
  <c r="AQ32" i="77"/>
  <c r="AQ26" i="77"/>
  <c r="AP26" i="77"/>
  <c r="AQ50" i="77"/>
  <c r="AP50" i="77"/>
  <c r="I7" i="78"/>
  <c r="AF16" i="77"/>
  <c r="AB16" i="77"/>
  <c r="AQ23" i="77"/>
  <c r="AP23" i="77"/>
  <c r="T40" i="77"/>
  <c r="X40" i="77"/>
  <c r="T12" i="77"/>
  <c r="X12" i="77" s="1"/>
  <c r="AP54" i="77"/>
  <c r="AQ54" i="77"/>
  <c r="T24" i="77"/>
  <c r="X24" i="77"/>
  <c r="AB12" i="77"/>
  <c r="AF12" i="77" s="1"/>
  <c r="AQ30" i="77"/>
  <c r="AP30" i="77"/>
  <c r="AQ14" i="77"/>
  <c r="AP14" i="77"/>
  <c r="AQ15" i="77"/>
  <c r="AP15" i="77"/>
  <c r="AQ19" i="77"/>
  <c r="AP19" i="77"/>
  <c r="T36" i="77"/>
  <c r="X36" i="77"/>
  <c r="T28" i="77"/>
  <c r="X28" i="77"/>
  <c r="AF36" i="77"/>
  <c r="AB36" i="77"/>
  <c r="AP42" i="77"/>
  <c r="AQ42" i="77"/>
  <c r="T52" i="77"/>
  <c r="X52" i="77"/>
  <c r="AP38" i="77"/>
  <c r="AQ38" i="77"/>
  <c r="AQ46" i="77"/>
  <c r="AP46" i="77"/>
  <c r="T44" i="77"/>
  <c r="X44" i="77"/>
  <c r="AQ20" i="77"/>
  <c r="AP20" i="77"/>
  <c r="AF40" i="77"/>
  <c r="AB40" i="77"/>
  <c r="AP22" i="77"/>
  <c r="AQ22" i="77"/>
  <c r="AQ34" i="77"/>
  <c r="AP34" i="77"/>
  <c r="AQ18" i="77"/>
  <c r="AP18" i="77"/>
  <c r="AP48" i="77" l="1"/>
  <c r="AQ13" i="77"/>
  <c r="AP13" i="77"/>
  <c r="AQ17" i="77"/>
  <c r="AP17" i="77"/>
  <c r="AQ29" i="77"/>
  <c r="AP29" i="77"/>
  <c r="AQ12" i="77"/>
  <c r="AP12" i="77"/>
  <c r="AQ40" i="77"/>
  <c r="AP40" i="77"/>
  <c r="AQ44" i="77"/>
  <c r="AP44" i="77"/>
  <c r="AQ28" i="77"/>
  <c r="AP28" i="77"/>
  <c r="AQ52" i="77"/>
  <c r="AP52" i="77"/>
  <c r="AP36" i="77"/>
  <c r="AQ36" i="77"/>
  <c r="AP24" i="77"/>
  <c r="AQ24" i="77"/>
  <c r="I8" i="78"/>
  <c r="AQ16" i="77"/>
  <c r="AP16" i="77"/>
  <c r="I9" i="78" l="1"/>
  <c r="I10" i="78" l="1"/>
  <c r="I11" i="78" l="1"/>
  <c r="I12" i="78" l="1"/>
  <c r="I13" i="78" l="1"/>
  <c r="I14" i="78" l="1"/>
  <c r="I15" i="78" s="1"/>
  <c r="I16" i="78" s="1"/>
  <c r="I17" i="78" s="1"/>
  <c r="I18" i="78" s="1"/>
  <c r="I19" i="78" s="1"/>
  <c r="I20" i="78" s="1"/>
  <c r="I21" i="78" s="1"/>
  <c r="I22" i="78" s="1"/>
  <c r="I23" i="78" s="1"/>
  <c r="I24" i="78" s="1"/>
  <c r="I25" i="78" s="1"/>
  <c r="I26" i="78" s="1"/>
  <c r="I27" i="78" s="1"/>
  <c r="I28" i="78" s="1"/>
  <c r="I29" i="78" s="1"/>
  <c r="I30" i="78" s="1"/>
  <c r="I31" i="78" s="1"/>
  <c r="I32" i="78" s="1"/>
  <c r="I33" i="78" s="1"/>
  <c r="I34" i="78" s="1"/>
  <c r="I35" i="78" s="1"/>
  <c r="I36" i="78" s="1"/>
  <c r="I37" i="78" s="1"/>
  <c r="I38" i="78" s="1"/>
  <c r="I39" i="78" s="1"/>
  <c r="I40" i="78" s="1"/>
  <c r="I41" i="78" s="1"/>
  <c r="I42" i="78" s="1"/>
  <c r="I43" i="78" s="1"/>
  <c r="I44" i="78" s="1"/>
  <c r="I45" i="78" s="1"/>
  <c r="I46" i="78" s="1"/>
  <c r="I47" i="78" s="1"/>
  <c r="I48" i="78" s="1"/>
  <c r="I49" i="78" s="1"/>
  <c r="I50" i="78" s="1"/>
  <c r="I51" i="78" s="1"/>
  <c r="I52" i="78" s="1"/>
  <c r="I53" i="78" s="1"/>
  <c r="I54" i="78" s="1"/>
  <c r="I55" i="78" s="1"/>
  <c r="I56" i="78" s="1"/>
  <c r="I57" i="78" s="1"/>
  <c r="I58" i="78" s="1"/>
  <c r="I59" i="78" s="1"/>
  <c r="I60" i="78" s="1"/>
  <c r="I61" i="78" s="1"/>
  <c r="I62" i="78" s="1"/>
  <c r="I63" i="78" s="1"/>
  <c r="I64" i="78" s="1"/>
  <c r="I65" i="78" s="1"/>
  <c r="I66" i="78" s="1"/>
  <c r="I67" i="78" s="1"/>
  <c r="I68" i="78" s="1"/>
  <c r="I69" i="78" s="1"/>
  <c r="I70" i="78" s="1"/>
  <c r="I71" i="78" s="1"/>
  <c r="I72" i="78" s="1"/>
  <c r="I73" i="78" s="1"/>
  <c r="I74" i="78" s="1"/>
  <c r="I75" i="78" s="1"/>
  <c r="I76" i="78" s="1"/>
  <c r="I77" i="78" s="1"/>
  <c r="I78" i="78" s="1"/>
  <c r="I79" i="78" s="1"/>
  <c r="I80" i="78" s="1"/>
  <c r="I81" i="78" s="1"/>
  <c r="I82" i="78" s="1"/>
  <c r="I83" i="78" s="1"/>
  <c r="I84" i="78" s="1"/>
  <c r="I85" i="78" s="1"/>
  <c r="I86" i="78" s="1"/>
  <c r="I87" i="78" s="1"/>
  <c r="I88" i="78" s="1"/>
  <c r="I89" i="78" s="1"/>
  <c r="I90" i="78" s="1"/>
  <c r="I91" i="78" s="1"/>
  <c r="I92" i="78" s="1"/>
  <c r="I93" i="78" s="1"/>
  <c r="I94" i="78" s="1"/>
  <c r="I95" i="78" s="1"/>
  <c r="I96" i="78" s="1"/>
  <c r="I97" i="78" s="1"/>
  <c r="I98" i="78" s="1"/>
  <c r="I99" i="78" s="1"/>
  <c r="I100" i="78" s="1"/>
  <c r="I101" i="78" s="1"/>
  <c r="I102" i="78" s="1"/>
  <c r="I103" i="78" s="1"/>
  <c r="I104" i="78" s="1"/>
  <c r="I105" i="78" s="1"/>
  <c r="I106" i="78" s="1"/>
  <c r="I107" i="78" s="1"/>
  <c r="I108" i="78" s="1"/>
  <c r="I109" i="78" s="1"/>
  <c r="I110" i="78" s="1"/>
  <c r="I111" i="78" s="1"/>
  <c r="I112" i="78" s="1"/>
  <c r="I113" i="78" s="1"/>
  <c r="I114" i="78" s="1"/>
  <c r="I115" i="78" s="1"/>
  <c r="I116" i="78" s="1"/>
  <c r="I117" i="78" s="1"/>
  <c r="I118" i="78" s="1"/>
  <c r="I119" i="78" s="1"/>
  <c r="I120" i="78" s="1"/>
  <c r="I121" i="78" s="1"/>
  <c r="I122" i="78" s="1"/>
  <c r="I123" i="78" s="1"/>
  <c r="I124" i="78" s="1"/>
  <c r="I125" i="78" s="1"/>
  <c r="I126" i="78" s="1"/>
  <c r="I127" i="78" s="1"/>
  <c r="I128" i="78" s="1"/>
  <c r="I129" i="78" s="1"/>
  <c r="I130" i="78" s="1"/>
  <c r="I131" i="78" s="1"/>
  <c r="I132" i="78" s="1"/>
  <c r="I133" i="78" s="1"/>
  <c r="I134" i="78" s="1"/>
  <c r="I135" i="78" s="1"/>
  <c r="I136" i="78" s="1"/>
  <c r="I137" i="78" s="1"/>
  <c r="I138" i="78" s="1"/>
  <c r="I139" i="78" s="1"/>
  <c r="I140" i="78" s="1"/>
  <c r="I141" i="78" s="1"/>
  <c r="I142" i="78" s="1"/>
  <c r="I143" i="78" s="1"/>
  <c r="I144" i="78" s="1"/>
  <c r="I145" i="78" s="1"/>
  <c r="I146" i="78" s="1"/>
  <c r="I147" i="78" s="1"/>
  <c r="I148" i="78" s="1"/>
  <c r="I149" i="78" s="1"/>
  <c r="I150" i="78" s="1"/>
  <c r="I151" i="78" s="1"/>
  <c r="I152" i="78" s="1"/>
  <c r="I153" i="78" s="1"/>
  <c r="I154" i="78" s="1"/>
  <c r="I155" i="78" s="1"/>
  <c r="I156" i="78" s="1"/>
  <c r="I157" i="78" s="1"/>
  <c r="I158" i="78" s="1"/>
  <c r="I159" i="78" s="1"/>
  <c r="I160" i="78" s="1"/>
  <c r="I161" i="78" s="1"/>
  <c r="I162" i="78" s="1"/>
  <c r="I163" i="78" s="1"/>
  <c r="I164" i="78" s="1"/>
  <c r="I165" i="78" s="1"/>
  <c r="I166" i="78" s="1"/>
  <c r="I167" i="78" s="1"/>
  <c r="I168" i="78" s="1"/>
  <c r="I169" i="78" s="1"/>
  <c r="I170" i="78" s="1"/>
  <c r="I171" i="78" s="1"/>
  <c r="I172" i="78" s="1"/>
  <c r="I173" i="78" s="1"/>
  <c r="I174" i="78" s="1"/>
  <c r="I175" i="78" s="1"/>
  <c r="I176" i="78" s="1"/>
  <c r="I177" i="78" s="1"/>
  <c r="I178" i="78" s="1"/>
  <c r="I179" i="78" s="1"/>
  <c r="I180" i="78" s="1"/>
  <c r="I181" i="78" s="1"/>
  <c r="I182" i="78" s="1"/>
  <c r="I183" i="78" s="1"/>
  <c r="I184" i="78" s="1"/>
  <c r="I185" i="78" s="1"/>
  <c r="I186" i="78" s="1"/>
  <c r="I187" i="78" s="1"/>
  <c r="I188" i="78" s="1"/>
  <c r="I189" i="78" s="1"/>
  <c r="I190" i="78" s="1"/>
  <c r="I191" i="78" s="1"/>
  <c r="I192" i="78" s="1"/>
  <c r="I193" i="78" s="1"/>
  <c r="I194" i="78" s="1"/>
  <c r="I195" i="78" s="1"/>
  <c r="I196" i="78" s="1"/>
  <c r="I197" i="78" s="1"/>
  <c r="I198" i="78" s="1"/>
  <c r="I199" i="78" s="1"/>
  <c r="I200" i="78" s="1"/>
  <c r="I201" i="78" s="1"/>
  <c r="I202" i="78" s="1"/>
  <c r="I203" i="78" s="1"/>
  <c r="I204" i="78" s="1"/>
  <c r="I205" i="78" s="1"/>
  <c r="I206" i="78" s="1"/>
  <c r="I207" i="78" s="1"/>
  <c r="I208" i="78" s="1"/>
  <c r="I209" i="78" s="1"/>
  <c r="I210" i="78" s="1"/>
  <c r="I211" i="78" s="1"/>
  <c r="I212" i="78" s="1"/>
  <c r="I213" i="78" s="1"/>
  <c r="I214" i="78" s="1"/>
  <c r="I215" i="78" s="1"/>
  <c r="I216" i="78" s="1"/>
  <c r="I217" i="78" s="1"/>
  <c r="I218" i="78" s="1"/>
  <c r="I219" i="78" s="1"/>
  <c r="I220" i="78" s="1"/>
  <c r="I221" i="78" s="1"/>
  <c r="I222" i="78" s="1"/>
  <c r="I223" i="78" s="1"/>
  <c r="I224" i="78" s="1"/>
  <c r="I225" i="78" s="1"/>
  <c r="I226" i="78" s="1"/>
  <c r="I227" i="78" s="1"/>
  <c r="I228" i="78" s="1"/>
  <c r="I229" i="78" s="1"/>
  <c r="I230" i="78" s="1"/>
  <c r="I231" i="78" s="1"/>
  <c r="I232" i="78" s="1"/>
  <c r="I233" i="78" s="1"/>
  <c r="I234" i="78" s="1"/>
  <c r="I235" i="78" s="1"/>
  <c r="I236" i="78" s="1"/>
  <c r="I237" i="78" s="1"/>
  <c r="I238" i="78" s="1"/>
  <c r="I239" i="78" s="1"/>
  <c r="I240" i="78" s="1"/>
  <c r="I241" i="78" s="1"/>
  <c r="I242" i="78" s="1"/>
  <c r="I243" i="78" s="1"/>
  <c r="I244" i="78" s="1"/>
  <c r="I245" i="78" s="1"/>
  <c r="I246" i="78" s="1"/>
  <c r="I247" i="78" s="1"/>
  <c r="I248" i="78" s="1"/>
  <c r="I249" i="78" s="1"/>
  <c r="I250" i="78" s="1"/>
  <c r="I251" i="78" s="1"/>
  <c r="I252" i="78" s="1"/>
  <c r="I253" i="78" s="1"/>
  <c r="I254" i="78" s="1"/>
  <c r="I255" i="78" s="1"/>
  <c r="I256" i="78" s="1"/>
  <c r="I257" i="78" s="1"/>
  <c r="I258" i="78" s="1"/>
  <c r="I259" i="78" s="1"/>
  <c r="I260" i="78" s="1"/>
  <c r="I261" i="78" s="1"/>
  <c r="I262" i="78" s="1"/>
  <c r="I263" i="78" s="1"/>
  <c r="I264" i="78" s="1"/>
  <c r="I265" i="78" s="1"/>
  <c r="I266" i="78" s="1"/>
  <c r="I267" i="78" s="1"/>
  <c r="I268" i="78" s="1"/>
  <c r="I269" i="78" s="1"/>
  <c r="I270" i="78" s="1"/>
  <c r="I271" i="78" s="1"/>
  <c r="I272" i="78" s="1"/>
  <c r="I273" i="78" s="1"/>
  <c r="I274" i="78" s="1"/>
  <c r="I275" i="78" s="1"/>
  <c r="I276" i="78" s="1"/>
  <c r="I277" i="78" s="1"/>
  <c r="I278" i="78" s="1"/>
  <c r="I279" i="78" s="1"/>
  <c r="I280" i="78" s="1"/>
  <c r="I281" i="78" s="1"/>
  <c r="I282" i="78" s="1"/>
  <c r="I283" i="78" s="1"/>
  <c r="I284" i="78" s="1"/>
  <c r="I285" i="78" s="1"/>
  <c r="I286" i="78" s="1"/>
  <c r="I287" i="78" s="1"/>
  <c r="I288" i="78" s="1"/>
  <c r="I289" i="78" s="1"/>
  <c r="I290" i="78" s="1"/>
  <c r="I291" i="78" s="1"/>
  <c r="I292" i="78" s="1"/>
  <c r="I293" i="78" s="1"/>
  <c r="I294" i="78" s="1"/>
  <c r="I295" i="78" s="1"/>
  <c r="I296" i="78" s="1"/>
  <c r="I297" i="78" s="1"/>
  <c r="I298" i="78" s="1"/>
  <c r="I299" i="78" s="1"/>
  <c r="I300" i="78" s="1"/>
  <c r="I301" i="78" s="1"/>
  <c r="I302" i="78" s="1"/>
  <c r="I303" i="78" s="1"/>
  <c r="I304" i="78" s="1"/>
  <c r="I305" i="78" s="1"/>
  <c r="I306" i="78" s="1"/>
  <c r="I307" i="78" s="1"/>
  <c r="I308" i="78" s="1"/>
  <c r="I309" i="78" s="1"/>
  <c r="I310" i="78" s="1"/>
  <c r="I311" i="78" s="1"/>
  <c r="I312" i="78" s="1"/>
  <c r="I313" i="78" s="1"/>
  <c r="I314" i="78" s="1"/>
  <c r="I315" i="78" s="1"/>
  <c r="I316" i="78" s="1"/>
  <c r="I317" i="78" s="1"/>
  <c r="I318" i="78" s="1"/>
  <c r="I319" i="78" s="1"/>
  <c r="I320" i="78" s="1"/>
  <c r="I321" i="78" s="1"/>
  <c r="I322" i="78" s="1"/>
  <c r="I323" i="78" s="1"/>
  <c r="I324" i="78" s="1"/>
  <c r="I325" i="78" s="1"/>
  <c r="I326" i="78" s="1"/>
  <c r="I327" i="78" s="1"/>
  <c r="I328" i="78" s="1"/>
  <c r="I329" i="78" s="1"/>
  <c r="I330" i="78" s="1"/>
  <c r="I331" i="78" s="1"/>
  <c r="I332" i="78" s="1"/>
  <c r="I333" i="78" s="1"/>
  <c r="I334" i="78" s="1"/>
  <c r="I335" i="78" s="1"/>
  <c r="I336" i="78" s="1"/>
  <c r="I337" i="78" s="1"/>
  <c r="I338" i="78" s="1"/>
  <c r="I339" i="78" s="1"/>
  <c r="I340" i="78" s="1"/>
  <c r="I341" i="78" s="1"/>
  <c r="I342" i="78" s="1"/>
  <c r="I343" i="78" s="1"/>
  <c r="I344" i="78" s="1"/>
  <c r="I345" i="78" s="1"/>
  <c r="I346" i="78" s="1"/>
  <c r="I347" i="78" s="1"/>
  <c r="I348" i="78" s="1"/>
  <c r="I349" i="78" s="1"/>
  <c r="I350" i="78" s="1"/>
  <c r="I351" i="78" s="1"/>
  <c r="I352" i="78" s="1"/>
  <c r="I353" i="78" s="1"/>
  <c r="I354" i="78" s="1"/>
  <c r="I355" i="78" s="1"/>
  <c r="I356" i="78" s="1"/>
  <c r="I357" i="78" s="1"/>
  <c r="I358" i="78" s="1"/>
  <c r="I359" i="78" s="1"/>
  <c r="I360" i="78" s="1"/>
  <c r="I361" i="78" s="1"/>
  <c r="I362" i="78" s="1"/>
  <c r="I363" i="78" s="1"/>
  <c r="I364" i="78" s="1"/>
  <c r="I365" i="78" s="1"/>
  <c r="I366" i="78" s="1"/>
  <c r="I367" i="78" s="1"/>
  <c r="I368" i="78" s="1"/>
  <c r="I369" i="78" s="1"/>
  <c r="I370" i="78" s="1"/>
  <c r="I371" i="78" s="1"/>
  <c r="I372" i="78" s="1"/>
  <c r="I373" i="78" s="1"/>
  <c r="I374" i="78" s="1"/>
  <c r="I375" i="78" s="1"/>
  <c r="I376" i="78" s="1"/>
  <c r="I377" i="78" s="1"/>
  <c r="I378" i="78" s="1"/>
  <c r="I379" i="78" s="1"/>
  <c r="I380" i="78" s="1"/>
  <c r="I381" i="78" s="1"/>
  <c r="I382" i="78" s="1"/>
  <c r="I383" i="78" s="1"/>
  <c r="I384" i="78" s="1"/>
  <c r="I385" i="78" s="1"/>
  <c r="I386" i="78" s="1"/>
  <c r="I387" i="78" s="1"/>
  <c r="I388" i="78" s="1"/>
  <c r="I389" i="78" s="1"/>
  <c r="I390" i="78" s="1"/>
  <c r="I391" i="78" s="1"/>
  <c r="I392" i="78" s="1"/>
  <c r="I393" i="78" s="1"/>
  <c r="I394" i="78" s="1"/>
  <c r="I395" i="78" s="1"/>
  <c r="I396" i="78" s="1"/>
  <c r="I397" i="78" s="1"/>
  <c r="I398" i="78" s="1"/>
  <c r="I399" i="78" s="1"/>
  <c r="I400" i="78" s="1"/>
  <c r="I401" i="78" s="1"/>
  <c r="I402" i="78" s="1"/>
  <c r="I403" i="78" s="1"/>
  <c r="I404" i="78" s="1"/>
  <c r="I405" i="78" s="1"/>
  <c r="I406" i="78" s="1"/>
  <c r="I407" i="78" s="1"/>
  <c r="I408" i="78" s="1"/>
  <c r="I409" i="78" s="1"/>
  <c r="I410" i="78" s="1"/>
  <c r="I411" i="78" s="1"/>
  <c r="I412" i="78" s="1"/>
  <c r="I413" i="78" s="1"/>
  <c r="I414" i="78" s="1"/>
  <c r="I415" i="78" s="1"/>
  <c r="I416" i="78" s="1"/>
  <c r="I417" i="78" s="1"/>
  <c r="I418" i="78" s="1"/>
  <c r="I419" i="78" s="1"/>
  <c r="I420" i="78" s="1"/>
  <c r="I421" i="78" s="1"/>
  <c r="I422" i="78" s="1"/>
  <c r="I423" i="78" s="1"/>
  <c r="I424" i="78" s="1"/>
  <c r="I425" i="78" s="1"/>
  <c r="I426" i="78" s="1"/>
  <c r="I427" i="78" s="1"/>
  <c r="I428" i="78" s="1"/>
  <c r="I429" i="78" s="1"/>
  <c r="I430" i="78" s="1"/>
  <c r="I431" i="78" s="1"/>
  <c r="I432" i="78" s="1"/>
  <c r="I433" i="78" s="1"/>
  <c r="I434" i="78" s="1"/>
  <c r="I435" i="78" s="1"/>
  <c r="I436" i="78" s="1"/>
  <c r="I437" i="78" s="1"/>
  <c r="I438" i="78" s="1"/>
  <c r="I439" i="78" s="1"/>
  <c r="I440" i="78" s="1"/>
  <c r="I441" i="78" s="1"/>
  <c r="I442" i="78" s="1"/>
  <c r="I443" i="78" s="1"/>
  <c r="I444" i="78" s="1"/>
  <c r="I445" i="78" s="1"/>
  <c r="I446" i="78" s="1"/>
  <c r="I447" i="78" s="1"/>
  <c r="I448" i="78" s="1"/>
  <c r="I449" i="78" s="1"/>
  <c r="I450" i="78" s="1"/>
  <c r="I451" i="78" s="1"/>
  <c r="I452" i="78" s="1"/>
  <c r="I453" i="78" s="1"/>
  <c r="I454" i="78" s="1"/>
  <c r="I455" i="78" s="1"/>
  <c r="I456" i="78" s="1"/>
  <c r="I457" i="78" s="1"/>
  <c r="I458" i="78" s="1"/>
  <c r="I459" i="78" s="1"/>
  <c r="I460" i="78" s="1"/>
  <c r="I461" i="78" s="1"/>
  <c r="I462" i="78" s="1"/>
  <c r="I463" i="78" s="1"/>
  <c r="I464" i="78" s="1"/>
  <c r="I465" i="78" s="1"/>
  <c r="I466" i="78" s="1"/>
  <c r="I467" i="78" s="1"/>
  <c r="I468" i="78" s="1"/>
  <c r="I469" i="78" s="1"/>
  <c r="I470" i="78" s="1"/>
  <c r="I471" i="78" s="1"/>
  <c r="I472" i="78" s="1"/>
  <c r="I473" i="78" s="1"/>
  <c r="I474" i="78" s="1"/>
  <c r="I475" i="78" s="1"/>
  <c r="I476" i="78" s="1"/>
  <c r="I477" i="78" s="1"/>
  <c r="I478" i="78" s="1"/>
  <c r="I479" i="78" s="1"/>
  <c r="I480" i="78" s="1"/>
  <c r="I481" i="78" s="1"/>
  <c r="I482" i="78" s="1"/>
  <c r="I483" i="78" s="1"/>
  <c r="I484" i="78" s="1"/>
  <c r="I485" i="78" s="1"/>
  <c r="I486" i="78" s="1"/>
  <c r="I487" i="78" s="1"/>
  <c r="I488" i="78" s="1"/>
  <c r="I489" i="78" s="1"/>
  <c r="I490" i="78" s="1"/>
  <c r="I491" i="78" s="1"/>
  <c r="I492" i="78" s="1"/>
  <c r="I493" i="78" s="1"/>
  <c r="I494" i="78" s="1"/>
  <c r="I495" i="78" s="1"/>
  <c r="I496" i="78" s="1"/>
  <c r="I497" i="78" s="1"/>
  <c r="I498" i="78" s="1"/>
  <c r="I499" i="78" s="1"/>
  <c r="I500" i="78" s="1"/>
  <c r="I501" i="78" s="1"/>
  <c r="I502" i="78" s="1"/>
  <c r="I503" i="78" s="1"/>
  <c r="I504" i="78" s="1"/>
  <c r="I505" i="78" s="1"/>
  <c r="I506" i="78" s="1"/>
  <c r="I507" i="78" s="1"/>
  <c r="I508" i="78" s="1"/>
  <c r="I509" i="78" s="1"/>
  <c r="I510" i="78" s="1"/>
  <c r="I511" i="78" s="1"/>
  <c r="I512" i="78" s="1"/>
  <c r="I513" i="78" s="1"/>
  <c r="I514" i="78" s="1"/>
  <c r="I515" i="78" s="1"/>
  <c r="I516" i="78" s="1"/>
  <c r="I517" i="78" s="1"/>
  <c r="I518" i="78" s="1"/>
  <c r="I519" i="78" s="1"/>
  <c r="I520" i="78" s="1"/>
  <c r="I521" i="78" s="1"/>
  <c r="I522" i="78" s="1"/>
  <c r="I523" i="78" s="1"/>
  <c r="I524" i="78" s="1"/>
  <c r="I525" i="78" s="1"/>
  <c r="I526" i="78" s="1"/>
  <c r="I527" i="78" s="1"/>
  <c r="I528" i="78" s="1"/>
  <c r="I529" i="78" s="1"/>
  <c r="I530" i="78" s="1"/>
  <c r="I531" i="78" s="1"/>
  <c r="I532" i="78" s="1"/>
  <c r="I533" i="78" s="1"/>
  <c r="I534" i="78" s="1"/>
  <c r="I535" i="78" s="1"/>
  <c r="I536" i="78" s="1"/>
  <c r="I537" i="78" s="1"/>
  <c r="I538" i="78" s="1"/>
  <c r="I539" i="78" s="1"/>
  <c r="I540" i="78" s="1"/>
  <c r="I541" i="78" s="1"/>
  <c r="I542" i="78" s="1"/>
  <c r="I543" i="78" s="1"/>
  <c r="I544" i="78" s="1"/>
  <c r="I545" i="78" s="1"/>
  <c r="I546" i="78" s="1"/>
  <c r="I547" i="78" s="1"/>
  <c r="I548" i="78" s="1"/>
  <c r="I549" i="78" s="1"/>
  <c r="I550" i="78" s="1"/>
  <c r="I551" i="78" s="1"/>
  <c r="I552" i="78" s="1"/>
  <c r="I553" i="78" s="1"/>
  <c r="I554" i="78" s="1"/>
  <c r="I555" i="78" s="1"/>
  <c r="I556" i="78" s="1"/>
  <c r="I557" i="78" s="1"/>
  <c r="I558" i="78" s="1"/>
  <c r="I559" i="78" s="1"/>
  <c r="I560" i="78" s="1"/>
  <c r="I561" i="78" s="1"/>
  <c r="I562" i="78" s="1"/>
  <c r="I563" i="78" s="1"/>
  <c r="I564" i="78" s="1"/>
  <c r="I565" i="78" s="1"/>
  <c r="I566" i="78" s="1"/>
  <c r="I567" i="78" s="1"/>
  <c r="I568" i="78" s="1"/>
  <c r="I569" i="78" s="1"/>
  <c r="I570" i="78" s="1"/>
  <c r="I571" i="78" s="1"/>
  <c r="I572" i="78" s="1"/>
  <c r="I573" i="78" s="1"/>
  <c r="I574" i="78" s="1"/>
  <c r="I575" i="78" s="1"/>
  <c r="I576" i="78" s="1"/>
  <c r="I577" i="78" s="1"/>
  <c r="I578" i="78" s="1"/>
  <c r="I579" i="78" s="1"/>
  <c r="I580" i="78" s="1"/>
  <c r="I581" i="78" s="1"/>
  <c r="I582" i="78" s="1"/>
  <c r="I583" i="78" s="1"/>
  <c r="I584" i="78" s="1"/>
  <c r="I585" i="78" s="1"/>
  <c r="I586" i="78" s="1"/>
  <c r="I587" i="78" s="1"/>
  <c r="I588" i="78" s="1"/>
  <c r="I589" i="78" s="1"/>
  <c r="I590" i="78" s="1"/>
  <c r="I591" i="78" s="1"/>
  <c r="I592" i="78" s="1"/>
  <c r="I593" i="78" s="1"/>
  <c r="I594" i="78" s="1"/>
  <c r="I595" i="78" s="1"/>
  <c r="I596" i="78" s="1"/>
  <c r="I597" i="78" s="1"/>
  <c r="I598" i="78" s="1"/>
  <c r="I599" i="78" s="1"/>
  <c r="I600" i="78" s="1"/>
  <c r="I601" i="78" s="1"/>
  <c r="I602" i="78" s="1"/>
  <c r="I603" i="78" s="1"/>
  <c r="I604" i="78" s="1"/>
  <c r="I605" i="78" s="1"/>
  <c r="I606" i="78" s="1"/>
  <c r="I607" i="78" s="1"/>
  <c r="I608" i="78" s="1"/>
  <c r="I609" i="78" s="1"/>
  <c r="I610" i="78" s="1"/>
  <c r="I611" i="78" s="1"/>
  <c r="I612" i="78" s="1"/>
  <c r="I613" i="78" s="1"/>
  <c r="I614" i="78" s="1"/>
  <c r="I615" i="78" s="1"/>
  <c r="I616" i="78" s="1"/>
  <c r="I617" i="78" s="1"/>
  <c r="I618" i="78" s="1"/>
  <c r="I619" i="78" s="1"/>
  <c r="I620" i="78" s="1"/>
  <c r="I621" i="78" s="1"/>
  <c r="I622" i="78" s="1"/>
  <c r="I623" i="78" s="1"/>
  <c r="I624" i="78" s="1"/>
  <c r="I625" i="78" s="1"/>
  <c r="I626" i="78" s="1"/>
  <c r="I627" i="78" s="1"/>
  <c r="I628" i="78" s="1"/>
  <c r="I629" i="78" s="1"/>
  <c r="I630" i="78" s="1"/>
  <c r="I631" i="78" s="1"/>
  <c r="I632" i="78" s="1"/>
  <c r="I633" i="78" s="1"/>
  <c r="I634" i="78" s="1"/>
  <c r="I635" i="78" s="1"/>
  <c r="I636" i="78" s="1"/>
  <c r="I637" i="78" s="1"/>
  <c r="I638" i="78" s="1"/>
  <c r="I639" i="78" s="1"/>
  <c r="I640" i="78" s="1"/>
  <c r="I641" i="78" s="1"/>
  <c r="I642" i="78" s="1"/>
  <c r="I643" i="78" s="1"/>
  <c r="I644" i="78" s="1"/>
  <c r="I645" i="78" s="1"/>
  <c r="I646" i="78" s="1"/>
  <c r="I647" i="78" s="1"/>
  <c r="I648" i="78" s="1"/>
  <c r="I649" i="78" s="1"/>
  <c r="I650" i="78" s="1"/>
  <c r="I651" i="78" s="1"/>
  <c r="I652" i="78" s="1"/>
  <c r="I653" i="78" s="1"/>
  <c r="I654" i="78" s="1"/>
  <c r="I655" i="78" s="1"/>
  <c r="I656" i="78" s="1"/>
  <c r="I657" i="78" s="1"/>
  <c r="I658" i="78" s="1"/>
  <c r="I659" i="78" s="1"/>
  <c r="I660" i="78" s="1"/>
  <c r="I661" i="78" s="1"/>
  <c r="I662" i="78" s="1"/>
  <c r="I663" i="78" s="1"/>
  <c r="I664" i="78" s="1"/>
  <c r="I665" i="78" s="1"/>
  <c r="I666" i="78" s="1"/>
  <c r="I667" i="78" s="1"/>
  <c r="I668" i="78" s="1"/>
  <c r="I669" i="78" s="1"/>
  <c r="I670" i="78" s="1"/>
  <c r="I671" i="78" s="1"/>
  <c r="I672" i="78" s="1"/>
  <c r="I673" i="78" s="1"/>
  <c r="I674" i="78" s="1"/>
  <c r="I675" i="78" s="1"/>
  <c r="I676" i="78" s="1"/>
  <c r="I677" i="78" s="1"/>
  <c r="I678" i="78" s="1"/>
  <c r="I679" i="78" s="1"/>
  <c r="I680" i="78" s="1"/>
  <c r="I681" i="78" s="1"/>
  <c r="I682" i="78" s="1"/>
  <c r="I683" i="78" s="1"/>
  <c r="I684" i="78" s="1"/>
  <c r="I685" i="78" s="1"/>
  <c r="I686" i="78" s="1"/>
  <c r="I687" i="78" s="1"/>
  <c r="I688" i="78" s="1"/>
  <c r="I689" i="78" s="1"/>
  <c r="I690" i="78" s="1"/>
  <c r="I691" i="78" s="1"/>
  <c r="I692" i="78" s="1"/>
  <c r="I693" i="78" s="1"/>
  <c r="I694" i="78" s="1"/>
  <c r="I695" i="78" s="1"/>
  <c r="I696" i="78" s="1"/>
  <c r="I697" i="78" s="1"/>
  <c r="I698" i="78" s="1"/>
  <c r="I699" i="78" s="1"/>
  <c r="I700" i="78" s="1"/>
  <c r="I701" i="78" s="1"/>
  <c r="I702" i="78" s="1"/>
  <c r="I703" i="78" s="1"/>
  <c r="I704" i="78" s="1"/>
  <c r="I705" i="78" s="1"/>
  <c r="I706" i="78" s="1"/>
  <c r="I707" i="78" s="1"/>
  <c r="I708" i="78" s="1"/>
  <c r="I709" i="78" s="1"/>
  <c r="I710" i="78" s="1"/>
  <c r="I711" i="78" s="1"/>
  <c r="I712" i="78" s="1"/>
  <c r="I713" i="78" s="1"/>
  <c r="I714" i="78" s="1"/>
  <c r="I715" i="78" s="1"/>
  <c r="I716" i="78" s="1"/>
  <c r="I717" i="78" s="1"/>
  <c r="I718" i="78" s="1"/>
  <c r="I719" i="78" s="1"/>
  <c r="I720" i="78" s="1"/>
  <c r="I721" i="78" s="1"/>
  <c r="I722" i="78" s="1"/>
  <c r="I723" i="78" s="1"/>
  <c r="I724" i="78" s="1"/>
  <c r="I725" i="78" s="1"/>
  <c r="I726" i="78" s="1"/>
  <c r="I727" i="78" s="1"/>
  <c r="I728" i="78" s="1"/>
  <c r="I729" i="78" s="1"/>
  <c r="I730" i="78" s="1"/>
  <c r="I731" i="78" s="1"/>
  <c r="I732" i="78" s="1"/>
  <c r="I733" i="78" s="1"/>
  <c r="I734" i="78" s="1"/>
  <c r="I735" i="78" s="1"/>
  <c r="I736" i="78" s="1"/>
  <c r="I737" i="78" s="1"/>
  <c r="I738" i="78" s="1"/>
  <c r="I739" i="78" s="1"/>
  <c r="I740" i="78" s="1"/>
  <c r="I741" i="78" s="1"/>
  <c r="I742" i="78" s="1"/>
  <c r="I743" i="78" s="1"/>
  <c r="I744" i="78" s="1"/>
  <c r="I745" i="78" s="1"/>
  <c r="I746" i="78" s="1"/>
  <c r="I747" i="78" s="1"/>
  <c r="I748" i="78" s="1"/>
  <c r="I749" i="78" s="1"/>
  <c r="I750" i="78" s="1"/>
  <c r="I751" i="78" s="1"/>
  <c r="I752" i="78" s="1"/>
  <c r="I753" i="78" s="1"/>
  <c r="I754" i="78" s="1"/>
  <c r="I755" i="78" s="1"/>
  <c r="I756" i="78" s="1"/>
  <c r="I757" i="78" s="1"/>
  <c r="I758" i="78" s="1"/>
  <c r="I759" i="78" s="1"/>
  <c r="I760" i="78" s="1"/>
  <c r="I761" i="78" s="1"/>
  <c r="I762" i="78" s="1"/>
  <c r="I763" i="78" s="1"/>
  <c r="I764" i="78" s="1"/>
  <c r="I765" i="78" s="1"/>
  <c r="I766" i="78" s="1"/>
  <c r="I767" i="78" s="1"/>
  <c r="I768" i="78" s="1"/>
  <c r="I769" i="78" s="1"/>
  <c r="I770" i="78" s="1"/>
  <c r="I771" i="78" s="1"/>
  <c r="I772" i="78" s="1"/>
  <c r="I773" i="78" s="1"/>
  <c r="I774" i="78" s="1"/>
  <c r="I775" i="78" s="1"/>
  <c r="I776" i="78" s="1"/>
  <c r="I777" i="78" s="1"/>
  <c r="I778" i="78" s="1"/>
  <c r="I779" i="78" s="1"/>
  <c r="I780" i="78" s="1"/>
  <c r="I781" i="78" s="1"/>
  <c r="I782" i="78" s="1"/>
  <c r="I783" i="78" s="1"/>
  <c r="I784" i="78" s="1"/>
  <c r="I785" i="78" s="1"/>
  <c r="I786" i="78" s="1"/>
  <c r="I787" i="78" s="1"/>
  <c r="I788" i="78" s="1"/>
  <c r="I789" i="78" s="1"/>
  <c r="I790" i="78" s="1"/>
  <c r="I791" i="78" s="1"/>
  <c r="I792" i="78" s="1"/>
  <c r="I793" i="78" s="1"/>
  <c r="I794" i="78" s="1"/>
  <c r="I795" i="78" s="1"/>
  <c r="I796" i="78" s="1"/>
  <c r="I797" i="78" s="1"/>
  <c r="I798" i="78" s="1"/>
  <c r="I799" i="78" s="1"/>
  <c r="I800" i="78" s="1"/>
  <c r="I801" i="78" s="1"/>
  <c r="I802" i="78" s="1"/>
  <c r="I803" i="78" s="1"/>
  <c r="I804" i="78" s="1"/>
  <c r="I805" i="78" s="1"/>
  <c r="I806" i="78" s="1"/>
  <c r="I807" i="78" s="1"/>
  <c r="I808" i="78" s="1"/>
  <c r="I809" i="78" s="1"/>
  <c r="I810" i="78" s="1"/>
  <c r="I811" i="78" s="1"/>
  <c r="I812" i="78" s="1"/>
  <c r="I813" i="78" s="1"/>
  <c r="I814" i="78" s="1"/>
  <c r="I815" i="78" s="1"/>
  <c r="I816" i="78" s="1"/>
  <c r="I817" i="78" s="1"/>
  <c r="I818" i="78" s="1"/>
  <c r="I819" i="78" s="1"/>
  <c r="I820" i="78" s="1"/>
  <c r="I821" i="78" s="1"/>
  <c r="I822" i="78" s="1"/>
  <c r="I823" i="78" s="1"/>
  <c r="I824" i="78" s="1"/>
  <c r="I825" i="78" s="1"/>
  <c r="I826" i="78" s="1"/>
  <c r="I827" i="78" s="1"/>
  <c r="I828" i="78" s="1"/>
  <c r="I829" i="78" s="1"/>
  <c r="I830" i="78" s="1"/>
  <c r="I831" i="78" s="1"/>
  <c r="I832" i="78" s="1"/>
  <c r="I833" i="78" s="1"/>
  <c r="I834" i="78" s="1"/>
  <c r="I835" i="78" s="1"/>
  <c r="I836" i="78" s="1"/>
  <c r="I837" i="78" s="1"/>
  <c r="I838" i="78" s="1"/>
  <c r="I839" i="78" s="1"/>
  <c r="I840" i="78" s="1"/>
  <c r="I841" i="78" s="1"/>
  <c r="I842" i="78" s="1"/>
  <c r="I843" i="78" s="1"/>
  <c r="I844" i="78" s="1"/>
  <c r="I845" i="78" s="1"/>
  <c r="I846" i="78" s="1"/>
  <c r="I847" i="78" s="1"/>
  <c r="I848" i="78" s="1"/>
  <c r="I849" i="78" s="1"/>
  <c r="I850" i="78" s="1"/>
  <c r="I851" i="78" s="1"/>
  <c r="I852" i="78" s="1"/>
  <c r="I853" i="78" s="1"/>
  <c r="I854" i="78" s="1"/>
  <c r="I855" i="78" s="1"/>
  <c r="I856" i="78" s="1"/>
  <c r="I857" i="78" s="1"/>
  <c r="I858" i="78" s="1"/>
  <c r="I859" i="78" s="1"/>
  <c r="I860" i="78" s="1"/>
  <c r="I861" i="78" s="1"/>
  <c r="I862" i="78" s="1"/>
  <c r="I863" i="78" s="1"/>
  <c r="I864" i="78" s="1"/>
  <c r="I865" i="78" s="1"/>
  <c r="I866" i="78" s="1"/>
  <c r="I867" i="78" s="1"/>
  <c r="I868" i="78" s="1"/>
  <c r="I869" i="78" s="1"/>
  <c r="I870" i="78" s="1"/>
  <c r="I871" i="78" s="1"/>
  <c r="I872" i="78" s="1"/>
  <c r="I873" i="78" s="1"/>
  <c r="I874" i="78" s="1"/>
  <c r="I875" i="78" s="1"/>
  <c r="I876" i="78" s="1"/>
  <c r="I877" i="78" s="1"/>
  <c r="I878" i="78" s="1"/>
  <c r="I879" i="78" s="1"/>
  <c r="I880" i="78" s="1"/>
  <c r="I881" i="78" s="1"/>
  <c r="I882" i="78" s="1"/>
  <c r="I883" i="78" s="1"/>
  <c r="I884" i="78" s="1"/>
  <c r="I885" i="78" s="1"/>
  <c r="I886" i="78" s="1"/>
  <c r="I887" i="78" s="1"/>
  <c r="I888" i="78" s="1"/>
  <c r="I889" i="78" s="1"/>
  <c r="I890" i="78" s="1"/>
  <c r="I891" i="78" s="1"/>
  <c r="I892" i="78" s="1"/>
  <c r="I893" i="78" s="1"/>
  <c r="I894" i="78" s="1"/>
  <c r="I895" i="78" s="1"/>
  <c r="I896" i="78" s="1"/>
  <c r="I897" i="78" s="1"/>
  <c r="I898" i="78" s="1"/>
  <c r="I899" i="78" s="1"/>
  <c r="I900" i="78" s="1"/>
  <c r="I901" i="78" s="1"/>
  <c r="I902" i="78" s="1"/>
  <c r="I903" i="78" s="1"/>
  <c r="I904" i="78" s="1"/>
  <c r="I905" i="78" s="1"/>
  <c r="I906" i="78" s="1"/>
  <c r="I907" i="78" s="1"/>
  <c r="I908" i="78" s="1"/>
  <c r="I909" i="78" s="1"/>
  <c r="I910" i="78" s="1"/>
  <c r="I911" i="78" s="1"/>
  <c r="I912" i="78" s="1"/>
  <c r="I913" i="78" s="1"/>
  <c r="I914" i="78" s="1"/>
  <c r="I915" i="78" s="1"/>
  <c r="I916" i="78" s="1"/>
  <c r="I917" i="78" s="1"/>
  <c r="I918" i="78" s="1"/>
  <c r="I919" i="78" s="1"/>
  <c r="I920" i="78" s="1"/>
  <c r="I921" i="78" s="1"/>
  <c r="I922" i="78" s="1"/>
  <c r="I923" i="78" s="1"/>
  <c r="I924" i="78" s="1"/>
  <c r="I925" i="78" s="1"/>
  <c r="I926" i="78" s="1"/>
  <c r="I927" i="78" s="1"/>
  <c r="I928" i="78" s="1"/>
  <c r="I929" i="78" s="1"/>
  <c r="I930" i="78" s="1"/>
  <c r="I931" i="78" s="1"/>
  <c r="I932" i="78" s="1"/>
  <c r="I933" i="78" s="1"/>
  <c r="I934" i="78" s="1"/>
  <c r="I935" i="78" s="1"/>
  <c r="I936" i="78" s="1"/>
  <c r="I937" i="78" s="1"/>
  <c r="I938" i="78" s="1"/>
  <c r="I939" i="78" s="1"/>
  <c r="I940" i="78" s="1"/>
  <c r="I941" i="78" s="1"/>
  <c r="I942" i="78" s="1"/>
  <c r="I943" i="78" s="1"/>
  <c r="I944" i="78" s="1"/>
  <c r="I945" i="78" s="1"/>
  <c r="I946" i="78" s="1"/>
  <c r="I947" i="78" s="1"/>
  <c r="I948" i="78" s="1"/>
  <c r="I949" i="78" s="1"/>
  <c r="I950" i="78" s="1"/>
  <c r="I951" i="78" s="1"/>
  <c r="I952" i="78" s="1"/>
  <c r="I953" i="78" s="1"/>
  <c r="I954" i="78" s="1"/>
  <c r="I955" i="78" s="1"/>
  <c r="I956" i="78" s="1"/>
  <c r="I957" i="78" s="1"/>
  <c r="I958" i="78" s="1"/>
  <c r="I959" i="78" s="1"/>
  <c r="I960" i="78" s="1"/>
  <c r="I961" i="78" s="1"/>
  <c r="I962" i="78" s="1"/>
  <c r="I963" i="78" s="1"/>
  <c r="I964" i="78" s="1"/>
  <c r="I965" i="78" s="1"/>
  <c r="I966" i="78" s="1"/>
  <c r="I967" i="78" s="1"/>
  <c r="I968" i="78" s="1"/>
  <c r="I969" i="78" s="1"/>
  <c r="I970" i="78" s="1"/>
  <c r="I971" i="78" s="1"/>
  <c r="I972" i="78" s="1"/>
  <c r="I973" i="78" s="1"/>
  <c r="I974" i="78" s="1"/>
  <c r="I975" i="78" s="1"/>
  <c r="I976" i="78" s="1"/>
  <c r="I977" i="78" s="1"/>
  <c r="I978" i="78" s="1"/>
  <c r="I979" i="78" s="1"/>
  <c r="I980" i="78" s="1"/>
  <c r="I981" i="78" s="1"/>
  <c r="I982" i="78" s="1"/>
  <c r="I983" i="78" s="1"/>
  <c r="I984" i="78" s="1"/>
  <c r="I985" i="78" s="1"/>
  <c r="I986" i="78" s="1"/>
  <c r="I987" i="78" s="1"/>
  <c r="I988" i="78" s="1"/>
  <c r="I989" i="78" s="1"/>
  <c r="I990" i="78" s="1"/>
  <c r="I991" i="78" s="1"/>
  <c r="I992" i="78" s="1"/>
  <c r="I993" i="78" s="1"/>
  <c r="I994" i="78" s="1"/>
  <c r="I995" i="78" s="1"/>
  <c r="I996" i="78" s="1"/>
  <c r="I997" i="78" s="1"/>
  <c r="I998" i="78" s="1"/>
  <c r="I999" i="78" s="1"/>
  <c r="I1000" i="78" s="1"/>
  <c r="I1001" i="78" s="1"/>
  <c r="I1002" i="78" s="1"/>
  <c r="I1003" i="78" s="1"/>
  <c r="I1004" i="78" s="1"/>
  <c r="I1005" i="78" s="1"/>
  <c r="I1006" i="78" s="1"/>
  <c r="I1007" i="78" s="1"/>
  <c r="I1008" i="78" s="1"/>
  <c r="I1009" i="78" s="1"/>
  <c r="I1010" i="78" s="1"/>
  <c r="I1011" i="78" s="1"/>
  <c r="I1012" i="78" s="1"/>
  <c r="I1013" i="78" s="1"/>
  <c r="I1014" i="78" s="1"/>
  <c r="I1015" i="78" s="1"/>
  <c r="I1016" i="78" s="1"/>
  <c r="I1017" i="78" s="1"/>
  <c r="I1018" i="78" s="1"/>
  <c r="I1019" i="78" s="1"/>
  <c r="I1020" i="78" s="1"/>
  <c r="I1021" i="78" s="1"/>
  <c r="I1022" i="78" s="1"/>
  <c r="I1023" i="78" s="1"/>
  <c r="I1024" i="78" s="1"/>
  <c r="I1025" i="78" s="1"/>
  <c r="I1026" i="78" s="1"/>
  <c r="I1027" i="78" s="1"/>
  <c r="I1028" i="78" s="1"/>
  <c r="I1029" i="78" s="1"/>
  <c r="I1030" i="78" s="1"/>
  <c r="I1031" i="78" s="1"/>
  <c r="I1032" i="78" s="1"/>
  <c r="I1033" i="78" s="1"/>
  <c r="I1034" i="78" s="1"/>
  <c r="I1035" i="78" s="1"/>
  <c r="I1036" i="78" s="1"/>
  <c r="I1037" i="78" s="1"/>
  <c r="I1038" i="78" s="1"/>
  <c r="I1039" i="78" s="1"/>
  <c r="I1040" i="78" s="1"/>
  <c r="I1041" i="78" s="1"/>
  <c r="I1042" i="78" s="1"/>
  <c r="I1043" i="78" s="1"/>
  <c r="I1044" i="78" s="1"/>
  <c r="I1045" i="78" s="1"/>
  <c r="I1046" i="78" s="1"/>
  <c r="I1047" i="78" s="1"/>
  <c r="I1048" i="78" s="1"/>
  <c r="I1049" i="78" s="1"/>
  <c r="I1050" i="78" s="1"/>
  <c r="I1051" i="78" s="1"/>
  <c r="I1052" i="78" s="1"/>
  <c r="I1053" i="78" s="1"/>
  <c r="I1054" i="78" s="1"/>
  <c r="I1055" i="78" s="1"/>
  <c r="I1056" i="78" s="1"/>
  <c r="I1057" i="78" s="1"/>
  <c r="I1058" i="78" s="1"/>
  <c r="I1059" i="78" s="1"/>
  <c r="I1060" i="78" s="1"/>
  <c r="I1061" i="78" s="1"/>
  <c r="I1062" i="78" s="1"/>
  <c r="I1063" i="78" s="1"/>
  <c r="I1064" i="78" s="1"/>
  <c r="I1065" i="78" s="1"/>
  <c r="I1066" i="78" s="1"/>
  <c r="I1067" i="78" s="1"/>
  <c r="I1068" i="78" s="1"/>
  <c r="I1069" i="78" s="1"/>
  <c r="I1070" i="78" s="1"/>
  <c r="I1071" i="78" s="1"/>
  <c r="I1072" i="78" s="1"/>
  <c r="I1073" i="78" s="1"/>
  <c r="I1074" i="78" s="1"/>
  <c r="I1075" i="78" s="1"/>
  <c r="I1076" i="78" s="1"/>
  <c r="I1077" i="78" s="1"/>
  <c r="I1078" i="78" s="1"/>
  <c r="I1079" i="78" s="1"/>
  <c r="I1080" i="78" s="1"/>
  <c r="I1081" i="78" s="1"/>
  <c r="I1082" i="78" s="1"/>
  <c r="I1083" i="78" s="1"/>
  <c r="I1084" i="78" s="1"/>
  <c r="I1085" i="78" s="1"/>
  <c r="I1086" i="78" s="1"/>
  <c r="I1087" i="78" s="1"/>
  <c r="I1088" i="78" s="1"/>
  <c r="I1089" i="78" s="1"/>
  <c r="I1090" i="78" s="1"/>
  <c r="I1091" i="78" s="1"/>
  <c r="I1092" i="78" s="1"/>
  <c r="I1093" i="78" s="1"/>
  <c r="I1094" i="78" s="1"/>
  <c r="I1095" i="78" s="1"/>
  <c r="I1096" i="78" s="1"/>
  <c r="I1097" i="78" s="1"/>
  <c r="I1098" i="78" s="1"/>
  <c r="I1099" i="78" s="1"/>
  <c r="I1100" i="78" s="1"/>
  <c r="I1101" i="78" s="1"/>
  <c r="I1102" i="78" s="1"/>
  <c r="I1103" i="78" s="1"/>
  <c r="I1104" i="78" s="1"/>
  <c r="I1105" i="78" s="1"/>
  <c r="I1106" i="78" s="1"/>
  <c r="I1107" i="78" s="1"/>
  <c r="I1108" i="78" s="1"/>
  <c r="I1109" i="78" s="1"/>
  <c r="I1110" i="78" s="1"/>
  <c r="I1111" i="78" s="1"/>
  <c r="I1112" i="78" s="1"/>
  <c r="I1113" i="78" s="1"/>
  <c r="I1114" i="78" s="1"/>
  <c r="I1115" i="78" s="1"/>
  <c r="I1116" i="78" s="1"/>
  <c r="I1117" i="78" s="1"/>
  <c r="I1118" i="78" s="1"/>
  <c r="I1119" i="78" s="1"/>
  <c r="I1120" i="78" s="1"/>
  <c r="I1121" i="78" s="1"/>
  <c r="I1122" i="78" s="1"/>
  <c r="I1123" i="78" s="1"/>
  <c r="I1124" i="78" s="1"/>
  <c r="I1125" i="78" s="1"/>
  <c r="I1126" i="78" s="1"/>
  <c r="I1127" i="78" s="1"/>
  <c r="I1128" i="78" s="1"/>
  <c r="I1129" i="78" s="1"/>
  <c r="I1130" i="78" s="1"/>
  <c r="I1131" i="78" s="1"/>
  <c r="I1132" i="78" s="1"/>
  <c r="I1133" i="78" s="1"/>
  <c r="I1134" i="78" s="1"/>
  <c r="I1135" i="78" s="1"/>
  <c r="I1136" i="78" s="1"/>
  <c r="I1137" i="78" s="1"/>
  <c r="I1138" i="78" s="1"/>
  <c r="I1139" i="78" s="1"/>
  <c r="I1140" i="78" s="1"/>
  <c r="I1141" i="78" s="1"/>
  <c r="I1142" i="78" s="1"/>
  <c r="I1143" i="78" s="1"/>
  <c r="I1144" i="78" s="1"/>
  <c r="I1145" i="78" s="1"/>
  <c r="I1146" i="78" s="1"/>
  <c r="I1147" i="78" s="1"/>
  <c r="I1148" i="78" s="1"/>
  <c r="I1149" i="78" s="1"/>
  <c r="I1150" i="78" s="1"/>
  <c r="I1151" i="78" s="1"/>
  <c r="I1152" i="78" s="1"/>
  <c r="I1153" i="78" s="1"/>
  <c r="I1154" i="78" s="1"/>
  <c r="I1155" i="78" s="1"/>
  <c r="I1156" i="78" s="1"/>
  <c r="I1157" i="78" s="1"/>
  <c r="I1158" i="78" s="1"/>
  <c r="I1159" i="78" s="1"/>
  <c r="I1160" i="78" s="1"/>
  <c r="I1161" i="78" s="1"/>
  <c r="I1162" i="78" s="1"/>
  <c r="I1163" i="78" s="1"/>
  <c r="I1164" i="78" s="1"/>
  <c r="I1165" i="78" s="1"/>
  <c r="I1166" i="78" s="1"/>
  <c r="I1167" i="78" s="1"/>
  <c r="I1168" i="78" s="1"/>
  <c r="I1169" i="78" s="1"/>
  <c r="I1170" i="78" s="1"/>
  <c r="I1171" i="78" s="1"/>
  <c r="I1172" i="78" s="1"/>
  <c r="I1173" i="78" s="1"/>
  <c r="I1174" i="78" s="1"/>
  <c r="I1175" i="78" s="1"/>
  <c r="I1176" i="78" s="1"/>
  <c r="I1177" i="78" s="1"/>
  <c r="I1178" i="78" s="1"/>
  <c r="I1179" i="78" s="1"/>
  <c r="I1180" i="78" s="1"/>
  <c r="I1181" i="78" s="1"/>
  <c r="I1182" i="78" s="1"/>
  <c r="I1183" i="78" s="1"/>
  <c r="I1184" i="78" s="1"/>
  <c r="I1185" i="78" s="1"/>
  <c r="I1186" i="78" s="1"/>
  <c r="I1187" i="78" s="1"/>
  <c r="I1188" i="78" s="1"/>
  <c r="I1189" i="78" s="1"/>
  <c r="I1190" i="78" s="1"/>
  <c r="I1191" i="78" s="1"/>
  <c r="I1192" i="78" s="1"/>
  <c r="I1193" i="78" s="1"/>
  <c r="I1194" i="78" s="1"/>
  <c r="I1195" i="78" s="1"/>
  <c r="I1196" i="78" s="1"/>
  <c r="I1197" i="78" s="1"/>
  <c r="I1198" i="78" s="1"/>
  <c r="I1199" i="78" s="1"/>
  <c r="I1200" i="78" s="1"/>
  <c r="I1201" i="78" s="1"/>
  <c r="I1202" i="78" s="1"/>
  <c r="I1203" i="78" s="1"/>
  <c r="I1204" i="78" s="1"/>
  <c r="I1205" i="78" s="1"/>
  <c r="I1206" i="78" s="1"/>
  <c r="I1207" i="78" s="1"/>
  <c r="I1208" i="78" s="1"/>
  <c r="I1209" i="78" s="1"/>
  <c r="I1210" i="78" s="1"/>
  <c r="I1211" i="78" s="1"/>
  <c r="I1212" i="78" s="1"/>
  <c r="I1213" i="78" s="1"/>
  <c r="I1214" i="78" s="1"/>
  <c r="I1215" i="78" s="1"/>
  <c r="I1216" i="78" s="1"/>
  <c r="I1217" i="78" s="1"/>
  <c r="I1218" i="78" s="1"/>
  <c r="I1219" i="78" s="1"/>
  <c r="I1220" i="78" s="1"/>
  <c r="I1221" i="78" s="1"/>
  <c r="I1222" i="78" s="1"/>
  <c r="I1223" i="78" s="1"/>
  <c r="I1224" i="78" s="1"/>
  <c r="I1225" i="78" s="1"/>
  <c r="I1226" i="78" s="1"/>
  <c r="I1227" i="78" s="1"/>
  <c r="I1228" i="78" s="1"/>
  <c r="I1229" i="78" s="1"/>
  <c r="I1230" i="78" s="1"/>
  <c r="I1231" i="78" s="1"/>
  <c r="I1232" i="78" s="1"/>
  <c r="I1233" i="78" s="1"/>
  <c r="I1234" i="78" s="1"/>
  <c r="I1235" i="78" s="1"/>
  <c r="I1236" i="78" s="1"/>
  <c r="I1237" i="78" s="1"/>
  <c r="I1238" i="78" s="1"/>
  <c r="I1239" i="78" s="1"/>
  <c r="I1240" i="78" s="1"/>
  <c r="I1241" i="78" s="1"/>
  <c r="I1242" i="78" s="1"/>
  <c r="I1243" i="78" s="1"/>
  <c r="I1244" i="78" s="1"/>
  <c r="I1245" i="78" s="1"/>
  <c r="I1246" i="78" s="1"/>
  <c r="I1247" i="78" s="1"/>
  <c r="I1248" i="78" s="1"/>
  <c r="I1249" i="78" s="1"/>
  <c r="I1250" i="78" s="1"/>
  <c r="I1251" i="78" s="1"/>
  <c r="I1252" i="78" s="1"/>
  <c r="I1253" i="78" s="1"/>
  <c r="I1254" i="78" s="1"/>
  <c r="I1255" i="78" s="1"/>
  <c r="I1256" i="78" s="1"/>
  <c r="I1257" i="78" s="1"/>
  <c r="I1258" i="78" s="1"/>
  <c r="I1259" i="78" s="1"/>
  <c r="I1260" i="78" s="1"/>
  <c r="I1261" i="78" s="1"/>
  <c r="I1262" i="78" s="1"/>
  <c r="I1263" i="78" s="1"/>
  <c r="I1264" i="78" s="1"/>
  <c r="I1265" i="78" s="1"/>
  <c r="I1266" i="78" s="1"/>
  <c r="I1267" i="78" s="1"/>
  <c r="I1268" i="78" s="1"/>
  <c r="I1269" i="78" s="1"/>
  <c r="I1270" i="78" s="1"/>
  <c r="I1271" i="78" s="1"/>
  <c r="I1272" i="78" s="1"/>
  <c r="I1273" i="78" s="1"/>
  <c r="I1274" i="78" s="1"/>
  <c r="I1275" i="78" s="1"/>
  <c r="I1276" i="78" s="1"/>
  <c r="I1277" i="78" s="1"/>
  <c r="I1278" i="78" s="1"/>
  <c r="I1279" i="78" s="1"/>
  <c r="I1280" i="78" s="1"/>
  <c r="I1281" i="78" s="1"/>
  <c r="I1282" i="78" s="1"/>
  <c r="I1283" i="78" s="1"/>
  <c r="I1284" i="78" s="1"/>
  <c r="I1285" i="78" s="1"/>
  <c r="I1286" i="78" s="1"/>
  <c r="I1287" i="78" s="1"/>
  <c r="I1288" i="78" s="1"/>
  <c r="I1289" i="78" s="1"/>
  <c r="I1290" i="78" s="1"/>
  <c r="I1291" i="78" s="1"/>
  <c r="I1292" i="78" s="1"/>
  <c r="I1293" i="78" s="1"/>
  <c r="I1294" i="78" s="1"/>
  <c r="I1295" i="78" s="1"/>
  <c r="I1296" i="78" s="1"/>
  <c r="I1297" i="78" s="1"/>
  <c r="I1298" i="78" s="1"/>
  <c r="I1299" i="78" s="1"/>
  <c r="I1300" i="78" s="1"/>
  <c r="I1301" i="78" s="1"/>
  <c r="I1302" i="78" s="1"/>
  <c r="I1303" i="78" s="1"/>
  <c r="I1304" i="78" s="1"/>
  <c r="I1305" i="78" s="1"/>
  <c r="I1306" i="78" s="1"/>
  <c r="I1307" i="78" s="1"/>
  <c r="I1308" i="78" s="1"/>
  <c r="I1309" i="78" s="1"/>
  <c r="I1310" i="78" s="1"/>
  <c r="I1311" i="78" s="1"/>
  <c r="I1312" i="78" s="1"/>
  <c r="I1313" i="78" s="1"/>
  <c r="I1314" i="78" s="1"/>
  <c r="I1315" i="78" s="1"/>
  <c r="I1316" i="78" s="1"/>
  <c r="I1317" i="78" s="1"/>
  <c r="I1318" i="78" s="1"/>
  <c r="I1319" i="78" s="1"/>
  <c r="I1320" i="78" s="1"/>
  <c r="I1321" i="78" s="1"/>
  <c r="I1322" i="78" s="1"/>
  <c r="I1323" i="78" s="1"/>
  <c r="I1324" i="78" s="1"/>
  <c r="I1325" i="78" s="1"/>
  <c r="I1326" i="78" s="1"/>
  <c r="I1327" i="78" s="1"/>
  <c r="I1328" i="78" s="1"/>
  <c r="I1329" i="78" s="1"/>
  <c r="I1330" i="78" s="1"/>
  <c r="I1331" i="78" s="1"/>
  <c r="I1332" i="78" s="1"/>
  <c r="I1333" i="78" s="1"/>
  <c r="I1334" i="78" s="1"/>
  <c r="I1335" i="78" s="1"/>
  <c r="I1336" i="78" s="1"/>
  <c r="I1337" i="78" s="1"/>
  <c r="I1338" i="78" s="1"/>
  <c r="I1339" i="78" s="1"/>
  <c r="I1340" i="78" s="1"/>
  <c r="I1341" i="78" s="1"/>
  <c r="I1342" i="78" s="1"/>
  <c r="I1343" i="78" s="1"/>
  <c r="I1344" i="78" s="1"/>
  <c r="I1345" i="78" s="1"/>
  <c r="I1346" i="78" s="1"/>
  <c r="I1347" i="78" s="1"/>
  <c r="I1348" i="78" s="1"/>
  <c r="I1349" i="78" s="1"/>
  <c r="I1350" i="78" s="1"/>
  <c r="I1351" i="78" s="1"/>
  <c r="I1352" i="78" s="1"/>
  <c r="I1353" i="78" s="1"/>
  <c r="I1354" i="78" s="1"/>
  <c r="I1355" i="78" s="1"/>
  <c r="I1356" i="78" s="1"/>
  <c r="I1357" i="78" s="1"/>
  <c r="I1358" i="78" s="1"/>
  <c r="I1359" i="78" s="1"/>
  <c r="I1360" i="78" s="1"/>
  <c r="I1361" i="78" s="1"/>
  <c r="I1362" i="78" s="1"/>
  <c r="I1363" i="78" s="1"/>
  <c r="I1364" i="78" s="1"/>
  <c r="I1365" i="78" s="1"/>
  <c r="I1366" i="78" s="1"/>
  <c r="I1367" i="78" s="1"/>
  <c r="I1368" i="78" s="1"/>
  <c r="I1369" i="78" s="1"/>
  <c r="I1370" i="78" s="1"/>
  <c r="I1371" i="78" s="1"/>
  <c r="I1372" i="78" s="1"/>
  <c r="I1373" i="78" s="1"/>
  <c r="I1374" i="78" s="1"/>
  <c r="I1375" i="78" s="1"/>
  <c r="I1376" i="78" s="1"/>
  <c r="I1377" i="78" s="1"/>
  <c r="I1378" i="78" s="1"/>
  <c r="I1379" i="78" s="1"/>
  <c r="I1380" i="78" s="1"/>
  <c r="I1381" i="78" s="1"/>
  <c r="I1382" i="78" s="1"/>
  <c r="I1383" i="78" s="1"/>
  <c r="I1384" i="78" s="1"/>
  <c r="I1385" i="78" s="1"/>
  <c r="I1386" i="78" s="1"/>
  <c r="I1387" i="78" s="1"/>
  <c r="I1388" i="78" s="1"/>
  <c r="I1389" i="78" s="1"/>
  <c r="I1390" i="78" s="1"/>
  <c r="I1391" i="78" s="1"/>
  <c r="I1392" i="78" s="1"/>
  <c r="I1393" i="78" s="1"/>
  <c r="I1394" i="78" s="1"/>
  <c r="I1395" i="78" s="1"/>
  <c r="I1396" i="78" s="1"/>
  <c r="I1397" i="78" s="1"/>
  <c r="I1398" i="78" s="1"/>
  <c r="I1399" i="78" s="1"/>
  <c r="I1400" i="78" s="1"/>
  <c r="I1401" i="78" s="1"/>
  <c r="I1402" i="78" s="1"/>
  <c r="I1403" i="78" s="1"/>
  <c r="I1404" i="78" s="1"/>
  <c r="I1405" i="78" s="1"/>
  <c r="I1406" i="78" s="1"/>
  <c r="I1407" i="78" s="1"/>
  <c r="I1408" i="78" s="1"/>
  <c r="I1409" i="78" s="1"/>
  <c r="I1410" i="78" s="1"/>
  <c r="I1411" i="78" s="1"/>
  <c r="I1412" i="78" s="1"/>
  <c r="I1413" i="78" s="1"/>
  <c r="I1414" i="78" s="1"/>
  <c r="I1415" i="78" s="1"/>
  <c r="I1416" i="78" s="1"/>
  <c r="I1417" i="78" s="1"/>
  <c r="I1418" i="78" s="1"/>
  <c r="I1419" i="78" s="1"/>
  <c r="I1420" i="78" s="1"/>
  <c r="I1421" i="78" s="1"/>
  <c r="I1422" i="78" s="1"/>
  <c r="I1423" i="78" s="1"/>
  <c r="I1424" i="78" s="1"/>
  <c r="I1425" i="78" s="1"/>
  <c r="I1426" i="78" s="1"/>
  <c r="I1427" i="78" s="1"/>
  <c r="I1428" i="78" s="1"/>
  <c r="I1429" i="78" s="1"/>
  <c r="I1430" i="78" s="1"/>
  <c r="I1431" i="78" s="1"/>
  <c r="I1432" i="78" s="1"/>
  <c r="I1433" i="78" s="1"/>
  <c r="I1434" i="78" s="1"/>
  <c r="I1435" i="78" s="1"/>
  <c r="I1436" i="78" s="1"/>
  <c r="I1437" i="78" s="1"/>
  <c r="I1438" i="78" s="1"/>
  <c r="I1439" i="78" s="1"/>
  <c r="I1440" i="78" s="1"/>
  <c r="I1441" i="78" s="1"/>
  <c r="I1442" i="78" s="1"/>
  <c r="I1443" i="78" s="1"/>
  <c r="I1444" i="78" s="1"/>
  <c r="I1445" i="78" s="1"/>
  <c r="I1446" i="78" s="1"/>
  <c r="I1447" i="78" s="1"/>
  <c r="I1448" i="78" s="1"/>
  <c r="I1449" i="78" s="1"/>
  <c r="I1450" i="78" s="1"/>
  <c r="I1451" i="78" s="1"/>
  <c r="I1452" i="78" s="1"/>
  <c r="I1453" i="78" s="1"/>
  <c r="I1454" i="78" s="1"/>
  <c r="I1455" i="78" s="1"/>
  <c r="I1456" i="78" s="1"/>
  <c r="I1457" i="78" s="1"/>
  <c r="I1458" i="78" s="1"/>
  <c r="I1459" i="78" s="1"/>
  <c r="I1460" i="78" s="1"/>
  <c r="I1461" i="78" s="1"/>
  <c r="I1462" i="78" s="1"/>
  <c r="I1463" i="78" s="1"/>
  <c r="I1464" i="78" s="1"/>
  <c r="I1465" i="78" s="1"/>
  <c r="I1466" i="78" s="1"/>
  <c r="I1467" i="78" s="1"/>
  <c r="I1468" i="78" s="1"/>
  <c r="I1469" i="78" s="1"/>
  <c r="I1470" i="78" s="1"/>
  <c r="I1471" i="78" s="1"/>
  <c r="I1472" i="78" s="1"/>
  <c r="I1473" i="78" s="1"/>
  <c r="I1474" i="78" s="1"/>
  <c r="I1475" i="78" s="1"/>
  <c r="I1476" i="78" s="1"/>
  <c r="I1477" i="78" s="1"/>
  <c r="I1478" i="78" s="1"/>
  <c r="I1479" i="78" s="1"/>
  <c r="I1480" i="78" s="1"/>
  <c r="I1481" i="78" s="1"/>
  <c r="I1482" i="78" s="1"/>
  <c r="I1483" i="78" s="1"/>
  <c r="I1484" i="78" s="1"/>
  <c r="I1485" i="78" s="1"/>
  <c r="I1486" i="78" s="1"/>
  <c r="I1487" i="78" s="1"/>
  <c r="I1488" i="78" s="1"/>
  <c r="I1489" i="78" s="1"/>
  <c r="I1490" i="78" s="1"/>
  <c r="I1491" i="78" s="1"/>
  <c r="I1492" i="78" s="1"/>
  <c r="I1493" i="78" s="1"/>
  <c r="I1494" i="78" s="1"/>
  <c r="I1495" i="78" s="1"/>
  <c r="I1496" i="78" s="1"/>
  <c r="I1497" i="78" s="1"/>
  <c r="I1498" i="78" s="1"/>
  <c r="I1499" i="78" s="1"/>
  <c r="I1500" i="78" s="1"/>
  <c r="I1501" i="78" s="1"/>
  <c r="I1502" i="78" s="1"/>
  <c r="I1503" i="78" s="1"/>
  <c r="I1504" i="78" s="1"/>
  <c r="I1505" i="78" s="1"/>
  <c r="I1506" i="78" s="1"/>
  <c r="I1507" i="78" s="1"/>
  <c r="I1508" i="78" s="1"/>
  <c r="I1509" i="78" s="1"/>
  <c r="I1510" i="78" s="1"/>
  <c r="I1511" i="78" s="1"/>
  <c r="I1512" i="78" s="1"/>
  <c r="I1513" i="78" s="1"/>
  <c r="I1514" i="78" s="1"/>
  <c r="I1515" i="78" s="1"/>
  <c r="I1516" i="78" s="1"/>
  <c r="I1517" i="78" s="1"/>
  <c r="I1518" i="78" s="1"/>
  <c r="I1519" i="78" s="1"/>
  <c r="I1520" i="78" s="1"/>
  <c r="I1521" i="78" s="1"/>
  <c r="I1522" i="78" s="1"/>
  <c r="I1523" i="78" s="1"/>
  <c r="I1524" i="78" s="1"/>
  <c r="I1525" i="78" s="1"/>
  <c r="I1526" i="78" s="1"/>
  <c r="I1527" i="78" s="1"/>
  <c r="I1528" i="78" s="1"/>
  <c r="I1529" i="78" s="1"/>
  <c r="I1530" i="78" s="1"/>
  <c r="I1531" i="78" s="1"/>
  <c r="I1532" i="78" s="1"/>
  <c r="I1533" i="78" s="1"/>
  <c r="I1534" i="78" s="1"/>
  <c r="I1535" i="78" s="1"/>
  <c r="I1536" i="78" s="1"/>
  <c r="I1537" i="78" s="1"/>
  <c r="I1538" i="78" s="1"/>
  <c r="I1539" i="78" s="1"/>
  <c r="I1540" i="78" s="1"/>
  <c r="I1541" i="78" s="1"/>
  <c r="I1542" i="78" s="1"/>
  <c r="I1543" i="78" s="1"/>
  <c r="I1544" i="78" s="1"/>
  <c r="I1545" i="78" s="1"/>
  <c r="I1546" i="78" s="1"/>
  <c r="I1547" i="78" s="1"/>
  <c r="I1548" i="78" s="1"/>
  <c r="I1549" i="78" s="1"/>
  <c r="I1550" i="78" s="1"/>
  <c r="I1551" i="78" s="1"/>
  <c r="I1552" i="78" s="1"/>
  <c r="I1553" i="78" s="1"/>
  <c r="I1554" i="78" s="1"/>
  <c r="I1555" i="78" s="1"/>
  <c r="I1556" i="78" s="1"/>
  <c r="I1557" i="78" s="1"/>
  <c r="I1558" i="78" s="1"/>
  <c r="I1559" i="78" s="1"/>
  <c r="I1560" i="78" s="1"/>
  <c r="I1561" i="78" s="1"/>
  <c r="I1562" i="78" s="1"/>
  <c r="I1563" i="78" s="1"/>
  <c r="I1564" i="78" s="1"/>
  <c r="I1565" i="78" s="1"/>
  <c r="I1566" i="78" s="1"/>
  <c r="I1567" i="78" s="1"/>
  <c r="I1568" i="78" s="1"/>
  <c r="I1569" i="78" s="1"/>
  <c r="I1570" i="78" s="1"/>
  <c r="I1571" i="78" s="1"/>
  <c r="I1572" i="78" s="1"/>
  <c r="I1573" i="78" s="1"/>
  <c r="I1574" i="78" s="1"/>
  <c r="I1575" i="78" s="1"/>
  <c r="I1576" i="78" s="1"/>
  <c r="I1577" i="78" s="1"/>
  <c r="I1578" i="78" s="1"/>
  <c r="I1579" i="78" s="1"/>
  <c r="I1580" i="78" s="1"/>
  <c r="I1581" i="78" s="1"/>
  <c r="I1582" i="78" s="1"/>
  <c r="I1583" i="78" s="1"/>
  <c r="I1584" i="78" s="1"/>
  <c r="I1585" i="78" s="1"/>
  <c r="I1586" i="78" s="1"/>
  <c r="I1587" i="78" s="1"/>
  <c r="I1588" i="78" s="1"/>
  <c r="I1589" i="78" s="1"/>
  <c r="I1590" i="78" s="1"/>
  <c r="I1591" i="78" s="1"/>
  <c r="I1592" i="78" s="1"/>
  <c r="I1593" i="78" s="1"/>
  <c r="I1594" i="78" s="1"/>
  <c r="I1595" i="78" s="1"/>
  <c r="I1596" i="78" s="1"/>
  <c r="I1597" i="78" s="1"/>
  <c r="I1598" i="78" s="1"/>
  <c r="I1599" i="78" s="1"/>
  <c r="I1600" i="78" s="1"/>
  <c r="I1601" i="78" s="1"/>
  <c r="I1602" i="78" s="1"/>
  <c r="I1603" i="78" s="1"/>
  <c r="I1604" i="78" s="1"/>
  <c r="I1605" i="78" s="1"/>
  <c r="I1606" i="78" s="1"/>
  <c r="I1607" i="78" s="1"/>
  <c r="I1608" i="78" s="1"/>
  <c r="I1609" i="78" s="1"/>
  <c r="I1610" i="78" s="1"/>
  <c r="I1611" i="78" s="1"/>
  <c r="I1612" i="78" s="1"/>
  <c r="I1613" i="78" s="1"/>
  <c r="I1614" i="78" s="1"/>
  <c r="I1615" i="78" s="1"/>
  <c r="I1616" i="78" s="1"/>
  <c r="I1617" i="78" s="1"/>
  <c r="I1618" i="78" s="1"/>
  <c r="I1619" i="78" s="1"/>
  <c r="I1620" i="78" s="1"/>
  <c r="I1621" i="78" s="1"/>
  <c r="I1622" i="78" s="1"/>
  <c r="I1623" i="78" s="1"/>
  <c r="I1624" i="78" s="1"/>
  <c r="I1625" i="78" s="1"/>
  <c r="I1626" i="78" s="1"/>
  <c r="I1627" i="78" s="1"/>
  <c r="I1628" i="78" s="1"/>
  <c r="I1629" i="78" s="1"/>
  <c r="I1630" i="78" s="1"/>
  <c r="I1631" i="78" s="1"/>
  <c r="I1632" i="78" s="1"/>
  <c r="I1633" i="78" s="1"/>
  <c r="I1634" i="78" s="1"/>
  <c r="I1635" i="78" s="1"/>
  <c r="I1636" i="78" s="1"/>
  <c r="I1637" i="78" s="1"/>
  <c r="I1638" i="78" s="1"/>
  <c r="I1639" i="78" s="1"/>
  <c r="I1640" i="78" s="1"/>
  <c r="I1641" i="78" s="1"/>
  <c r="I1642" i="78" s="1"/>
  <c r="I1643" i="78" s="1"/>
  <c r="I1644" i="78" s="1"/>
  <c r="I1645" i="78" s="1"/>
  <c r="I1646" i="78" s="1"/>
  <c r="I1647" i="78" s="1"/>
  <c r="I1648" i="78" s="1"/>
  <c r="I1649" i="78" s="1"/>
  <c r="I1650" i="78" s="1"/>
  <c r="I1651" i="78" s="1"/>
  <c r="I1652" i="78" s="1"/>
  <c r="I1653" i="78" s="1"/>
  <c r="I1654" i="78" s="1"/>
  <c r="I1655" i="78" s="1"/>
  <c r="I1656" i="78" s="1"/>
  <c r="I1657" i="78" s="1"/>
  <c r="I1658" i="78" s="1"/>
  <c r="I1659" i="78" s="1"/>
  <c r="I1660" i="78" s="1"/>
  <c r="I1661" i="78" s="1"/>
  <c r="I1662" i="78" s="1"/>
  <c r="I1663" i="78" s="1"/>
  <c r="I1664" i="78" s="1"/>
  <c r="I1665" i="78" s="1"/>
  <c r="I1666" i="78" s="1"/>
  <c r="I1667" i="78" s="1"/>
  <c r="I1668" i="78" s="1"/>
  <c r="I1669" i="78" s="1"/>
  <c r="I1670" i="78" s="1"/>
  <c r="I1671" i="78" s="1"/>
  <c r="I1672" i="78" s="1"/>
  <c r="I1673" i="78" s="1"/>
  <c r="I1674" i="78" s="1"/>
  <c r="I1675" i="78" s="1"/>
  <c r="I1676" i="78" s="1"/>
  <c r="I1677" i="78" s="1"/>
  <c r="I1678" i="78" s="1"/>
  <c r="I1679" i="78" s="1"/>
  <c r="I1680" i="78" s="1"/>
  <c r="I1681" i="78" s="1"/>
  <c r="I1682" i="78" s="1"/>
  <c r="I1683" i="78" s="1"/>
  <c r="I1684" i="78" s="1"/>
  <c r="I1685" i="78" s="1"/>
  <c r="I1686" i="78" s="1"/>
  <c r="I1687" i="78" s="1"/>
  <c r="I1688" i="78" s="1"/>
  <c r="I1689" i="78" s="1"/>
  <c r="I1690" i="78" s="1"/>
  <c r="I1691" i="78" s="1"/>
  <c r="I1692" i="78" s="1"/>
  <c r="I1693" i="78" s="1"/>
  <c r="I1694" i="78" s="1"/>
  <c r="I1695" i="78" s="1"/>
  <c r="I1696" i="78" s="1"/>
  <c r="I1697" i="78" s="1"/>
  <c r="I1698" i="78" s="1"/>
  <c r="I1699" i="78" s="1"/>
  <c r="I1700" i="78" s="1"/>
  <c r="I1701" i="78" s="1"/>
  <c r="I1702" i="78" s="1"/>
  <c r="I1703" i="78" s="1"/>
  <c r="I1704" i="78" s="1"/>
  <c r="I1705" i="78" s="1"/>
  <c r="I1706" i="78" s="1"/>
  <c r="I1707" i="78" s="1"/>
  <c r="I1708" i="78" s="1"/>
  <c r="I1709" i="78" s="1"/>
  <c r="I1710" i="78" s="1"/>
  <c r="I1711" i="78" s="1"/>
  <c r="I1712" i="78" s="1"/>
  <c r="I1713" i="78" s="1"/>
  <c r="I1714" i="78" s="1"/>
  <c r="I1715" i="78" s="1"/>
  <c r="I1716" i="78" s="1"/>
  <c r="I1717" i="78" s="1"/>
  <c r="I1718" i="78" s="1"/>
  <c r="I1719" i="78" s="1"/>
  <c r="I1720" i="78" s="1"/>
  <c r="I1721" i="78" s="1"/>
  <c r="I1722" i="78" s="1"/>
  <c r="I1723" i="78" s="1"/>
  <c r="I1724" i="78" s="1"/>
  <c r="I1725" i="78" s="1"/>
  <c r="I1726" i="78" s="1"/>
  <c r="I1727" i="78" s="1"/>
  <c r="I1728" i="78" s="1"/>
  <c r="I1729" i="78" s="1"/>
  <c r="I1730" i="78" s="1"/>
  <c r="I1731" i="78" s="1"/>
  <c r="I1732" i="78" s="1"/>
  <c r="I1733" i="78" s="1"/>
  <c r="I1734" i="78" s="1"/>
  <c r="I1735" i="78" s="1"/>
  <c r="I1736" i="78" s="1"/>
  <c r="I1737" i="78" s="1"/>
  <c r="I1738" i="78" s="1"/>
  <c r="I1739" i="78" s="1"/>
  <c r="I1740" i="78" s="1"/>
  <c r="I1741" i="78" s="1"/>
  <c r="I1742" i="78" s="1"/>
  <c r="I1743" i="78" s="1"/>
  <c r="I1744" i="78" s="1"/>
  <c r="I1745" i="78" s="1"/>
  <c r="I1746" i="78" s="1"/>
  <c r="I1747" i="78" s="1"/>
  <c r="I1748" i="78" s="1"/>
  <c r="I1749" i="78" s="1"/>
  <c r="I1750" i="78" s="1"/>
  <c r="I1751" i="78" s="1"/>
  <c r="I1752" i="78" s="1"/>
  <c r="I1753" i="78" s="1"/>
  <c r="I1754" i="78" s="1"/>
  <c r="I1755" i="78" s="1"/>
  <c r="I1756" i="78" s="1"/>
  <c r="I1757" i="78" s="1"/>
  <c r="I1758" i="78" s="1"/>
  <c r="I1759" i="78" s="1"/>
  <c r="I1760" i="78" s="1"/>
  <c r="I1761" i="78" s="1"/>
  <c r="I1762" i="78" s="1"/>
  <c r="I1763" i="78" s="1"/>
  <c r="I1764" i="78" s="1"/>
  <c r="I1765" i="78" s="1"/>
  <c r="I1766" i="78" s="1"/>
  <c r="I1767" i="78" s="1"/>
  <c r="I1768" i="78" s="1"/>
  <c r="I1769" i="78" s="1"/>
  <c r="I1770" i="78" s="1"/>
  <c r="I1771" i="78" s="1"/>
  <c r="I1772" i="78" s="1"/>
  <c r="I1773" i="78" s="1"/>
  <c r="I1774" i="78" s="1"/>
  <c r="I1775" i="78" s="1"/>
  <c r="I1776" i="78" s="1"/>
  <c r="I1777" i="78" s="1"/>
  <c r="I1778" i="78" s="1"/>
  <c r="I1779" i="78" s="1"/>
  <c r="I1780" i="78" s="1"/>
  <c r="I1781" i="78" s="1"/>
  <c r="I1782" i="78" s="1"/>
  <c r="I1783" i="78" s="1"/>
  <c r="I1784" i="78" s="1"/>
  <c r="I1785" i="78" s="1"/>
  <c r="I1786" i="78" s="1"/>
  <c r="I1787" i="78" s="1"/>
  <c r="I1788" i="78" s="1"/>
  <c r="I1789" i="78" s="1"/>
  <c r="I1790" i="78" s="1"/>
  <c r="I1791" i="78" s="1"/>
  <c r="I1792" i="78" s="1"/>
  <c r="I1793" i="78" s="1"/>
  <c r="I1794" i="78" s="1"/>
  <c r="I1795" i="78" s="1"/>
  <c r="I1796" i="78" s="1"/>
  <c r="I1797" i="78" s="1"/>
  <c r="I1798" i="78" s="1"/>
  <c r="I1799" i="78" s="1"/>
  <c r="I1800" i="78" s="1"/>
  <c r="I1801" i="78" s="1"/>
  <c r="I1802" i="78" s="1"/>
  <c r="I1803" i="78" s="1"/>
  <c r="I1804" i="78" s="1"/>
  <c r="I1805" i="78" s="1"/>
  <c r="I1806" i="78" s="1"/>
  <c r="I1807" i="78" s="1"/>
  <c r="I1808" i="78" s="1"/>
  <c r="I1809" i="78" s="1"/>
  <c r="I1810" i="78" s="1"/>
  <c r="I1811" i="78" s="1"/>
  <c r="I1812" i="78" s="1"/>
  <c r="I1813" i="78" s="1"/>
  <c r="I1814" i="78" s="1"/>
  <c r="I1815" i="78" s="1"/>
  <c r="I1816" i="78" s="1"/>
  <c r="I1817" i="78" s="1"/>
  <c r="I1818" i="78" s="1"/>
  <c r="I1819" i="78" s="1"/>
  <c r="I1820" i="78" s="1"/>
  <c r="I1821" i="78" s="1"/>
  <c r="I1822" i="78" s="1"/>
  <c r="I1823" i="78" s="1"/>
  <c r="I1824" i="78" s="1"/>
  <c r="I1825" i="78" s="1"/>
  <c r="I1826" i="78" s="1"/>
  <c r="I1827" i="78" s="1"/>
  <c r="I1828" i="78" s="1"/>
  <c r="I1829" i="78" s="1"/>
  <c r="I1830" i="78" s="1"/>
  <c r="I1831" i="78" s="1"/>
  <c r="I1832" i="78" s="1"/>
  <c r="I1833" i="78" s="1"/>
  <c r="I1834" i="78" s="1"/>
  <c r="I1835" i="78" s="1"/>
  <c r="I1836" i="78" s="1"/>
  <c r="I1837" i="78" s="1"/>
  <c r="I1838" i="78" s="1"/>
  <c r="I1839" i="78" s="1"/>
  <c r="I1840" i="78" s="1"/>
  <c r="I1841" i="78" s="1"/>
  <c r="I1842" i="78" s="1"/>
  <c r="I1843" i="78" s="1"/>
  <c r="I1844" i="78" s="1"/>
  <c r="I1845" i="78" s="1"/>
  <c r="I1846" i="78" s="1"/>
  <c r="I1847" i="78" s="1"/>
  <c r="I1848" i="78" s="1"/>
  <c r="I1849" i="78" s="1"/>
  <c r="I1850" i="78" s="1"/>
  <c r="I1851" i="78" s="1"/>
  <c r="I1852" i="78" s="1"/>
  <c r="I1853" i="78" s="1"/>
  <c r="I1854" i="78" s="1"/>
  <c r="I1855" i="78" s="1"/>
  <c r="I1856" i="78" s="1"/>
  <c r="I1857" i="78" s="1"/>
  <c r="I1858" i="78" s="1"/>
  <c r="I1859" i="78" s="1"/>
  <c r="I1860" i="78" s="1"/>
  <c r="I1861" i="78" s="1"/>
  <c r="I1862" i="78" s="1"/>
  <c r="I1863" i="78" s="1"/>
  <c r="I1864" i="78" s="1"/>
  <c r="I1865" i="78" s="1"/>
  <c r="I1866" i="78" s="1"/>
  <c r="I1867" i="78" s="1"/>
  <c r="I1868" i="78" s="1"/>
  <c r="I1869" i="78" s="1"/>
  <c r="I1870" i="78" s="1"/>
  <c r="I1871" i="78" s="1"/>
  <c r="I1872" i="78" s="1"/>
  <c r="I1873" i="78" s="1"/>
  <c r="I1874" i="78" s="1"/>
  <c r="I1875" i="78" s="1"/>
  <c r="I1876" i="78" s="1"/>
  <c r="I1877" i="78" s="1"/>
  <c r="I1878" i="78" s="1"/>
  <c r="I1879" i="78" s="1"/>
  <c r="I1880" i="78" s="1"/>
  <c r="I1881" i="78" s="1"/>
  <c r="I1882" i="78" s="1"/>
  <c r="I1883" i="78" s="1"/>
  <c r="I1884" i="78" s="1"/>
  <c r="I1885" i="78" s="1"/>
  <c r="I1886" i="78" s="1"/>
  <c r="I1887" i="78" s="1"/>
  <c r="I1888" i="78" s="1"/>
  <c r="I1889" i="78" s="1"/>
  <c r="I1890" i="78" s="1"/>
  <c r="I1891" i="78" s="1"/>
  <c r="I1892" i="78" s="1"/>
  <c r="I1893" i="78" s="1"/>
  <c r="I1894" i="78" s="1"/>
  <c r="I1895" i="78" s="1"/>
  <c r="I1896" i="78" s="1"/>
  <c r="I1897" i="78" s="1"/>
  <c r="I1898" i="78" s="1"/>
  <c r="I1899" i="78" s="1"/>
  <c r="I1900" i="78" s="1"/>
  <c r="I1901" i="78" s="1"/>
  <c r="I1902" i="78" s="1"/>
  <c r="I1903" i="78" s="1"/>
  <c r="I1904" i="78" s="1"/>
  <c r="I1905" i="78" s="1"/>
  <c r="I1906" i="78" s="1"/>
  <c r="I1907" i="78" s="1"/>
  <c r="I1908" i="78" s="1"/>
  <c r="I1909" i="78" s="1"/>
  <c r="I1910" i="78" s="1"/>
  <c r="I1911" i="78" s="1"/>
  <c r="I1912" i="78" s="1"/>
  <c r="I1913" i="78" s="1"/>
  <c r="I1914" i="78" s="1"/>
  <c r="I1915" i="78" s="1"/>
  <c r="I1916" i="78" s="1"/>
  <c r="I1917" i="78" s="1"/>
  <c r="I1918" i="78" s="1"/>
  <c r="I1919" i="78" s="1"/>
  <c r="I1920" i="78" s="1"/>
  <c r="I1921" i="78" s="1"/>
  <c r="I1922" i="78" s="1"/>
  <c r="I1923" i="78" s="1"/>
  <c r="I1924" i="78" s="1"/>
  <c r="I1925" i="78" s="1"/>
  <c r="I1926" i="78" s="1"/>
  <c r="I1927" i="78" s="1"/>
  <c r="I1928" i="78" s="1"/>
  <c r="I1929" i="78" s="1"/>
  <c r="I1930" i="78" s="1"/>
  <c r="I1931" i="78" s="1"/>
  <c r="I1932" i="78" s="1"/>
  <c r="I1933" i="78" s="1"/>
  <c r="I1934" i="78" s="1"/>
  <c r="I1935" i="78" s="1"/>
  <c r="I1936" i="78" s="1"/>
  <c r="I1937" i="78" s="1"/>
  <c r="I1938" i="78" s="1"/>
  <c r="I1939" i="78" s="1"/>
  <c r="I1940" i="78" s="1"/>
  <c r="I1941" i="78" s="1"/>
  <c r="I1942" i="78" s="1"/>
  <c r="I1943" i="78" s="1"/>
  <c r="I1944" i="78" s="1"/>
  <c r="I1945" i="78" s="1"/>
  <c r="I1946" i="78" s="1"/>
  <c r="I1947" i="78" s="1"/>
  <c r="I1948" i="78" s="1"/>
  <c r="I1949" i="78" s="1"/>
  <c r="I1950" i="78" s="1"/>
  <c r="I1951" i="78" s="1"/>
  <c r="I1952" i="78" s="1"/>
  <c r="I1953" i="78" s="1"/>
  <c r="I1954" i="78" s="1"/>
  <c r="I1955" i="78" s="1"/>
  <c r="I1956" i="78" s="1"/>
  <c r="I1957" i="78" s="1"/>
  <c r="I1958" i="78" s="1"/>
  <c r="I1959" i="78" s="1"/>
  <c r="I1960" i="78" s="1"/>
  <c r="I1961" i="78" s="1"/>
  <c r="I1962" i="78" s="1"/>
  <c r="I1963" i="78" s="1"/>
  <c r="I1964" i="78" s="1"/>
  <c r="I1965" i="78" s="1"/>
  <c r="I1966" i="78" s="1"/>
  <c r="I1967" i="78" s="1"/>
  <c r="I1968" i="78" s="1"/>
  <c r="I1969" i="78" s="1"/>
  <c r="I1970" i="78" s="1"/>
  <c r="I1971" i="78" s="1"/>
  <c r="I1972" i="78" s="1"/>
  <c r="I1973" i="78" s="1"/>
  <c r="I1974" i="78" s="1"/>
  <c r="I1975" i="78" s="1"/>
  <c r="I1976" i="78" s="1"/>
  <c r="I1977" i="78" s="1"/>
  <c r="I1978" i="78" s="1"/>
  <c r="I1979" i="78" s="1"/>
  <c r="I1980" i="78" s="1"/>
  <c r="I1981" i="78" s="1"/>
  <c r="I1982" i="78" s="1"/>
  <c r="I1983" i="78" s="1"/>
  <c r="I1984" i="78" s="1"/>
  <c r="I1985" i="78" s="1"/>
  <c r="I1986" i="78" s="1"/>
  <c r="I1987" i="78" s="1"/>
  <c r="I1988" i="78" s="1"/>
  <c r="I1989" i="78" s="1"/>
  <c r="I1990" i="78" s="1"/>
  <c r="I1991" i="78" s="1"/>
  <c r="I1992" i="78" s="1"/>
  <c r="I1993" i="78" s="1"/>
  <c r="I1994" i="78" s="1"/>
  <c r="I1995" i="78" s="1"/>
  <c r="I1996" i="78" s="1"/>
  <c r="I1997" i="78" s="1"/>
  <c r="I1998" i="78" s="1"/>
  <c r="I1999" i="78" s="1"/>
  <c r="I2000" i="78" s="1"/>
  <c r="I2001" i="78" s="1"/>
  <c r="I2002" i="78" s="1"/>
  <c r="I2003" i="78" s="1"/>
  <c r="I2004" i="78" s="1"/>
  <c r="I2005" i="78" s="1"/>
  <c r="I2006" i="78" s="1"/>
  <c r="I2007" i="78" s="1"/>
  <c r="I2008" i="78" s="1"/>
  <c r="I2009" i="78" s="1"/>
  <c r="I2010" i="78" s="1"/>
  <c r="I2011" i="78" s="1"/>
  <c r="I2012" i="78" s="1"/>
  <c r="I2013" i="78" s="1"/>
  <c r="I2014" i="78" s="1"/>
  <c r="I2015" i="78" s="1"/>
  <c r="I2016" i="78" s="1"/>
  <c r="I2017" i="78" s="1"/>
  <c r="I2018" i="78" s="1"/>
  <c r="I2019" i="78" s="1"/>
  <c r="I2020" i="78" s="1"/>
  <c r="I2021" i="78" s="1"/>
  <c r="I2022" i="78" s="1"/>
  <c r="I2023" i="78" s="1"/>
  <c r="I2024" i="78" s="1"/>
  <c r="I2025" i="78" s="1"/>
  <c r="I2026" i="78" s="1"/>
  <c r="I2027" i="78" s="1"/>
  <c r="I2028" i="78" s="1"/>
  <c r="I2029" i="78" s="1"/>
  <c r="I2030" i="78" s="1"/>
  <c r="I2031" i="78" s="1"/>
  <c r="I2032" i="78" s="1"/>
  <c r="I2033" i="78" s="1"/>
  <c r="I2034" i="78" s="1"/>
  <c r="I2035" i="78" s="1"/>
  <c r="I2036" i="78" s="1"/>
  <c r="I2037" i="78" s="1"/>
  <c r="I2038" i="78" s="1"/>
  <c r="I2039" i="78" s="1"/>
  <c r="I2040" i="78" s="1"/>
  <c r="I2041" i="78" s="1"/>
  <c r="I2042" i="78" s="1"/>
  <c r="I2043" i="78" s="1"/>
  <c r="I2044" i="78" s="1"/>
  <c r="I2045" i="78" s="1"/>
  <c r="I2046" i="78" s="1"/>
  <c r="I2047" i="78" s="1"/>
  <c r="I2048" i="78" s="1"/>
  <c r="I2049" i="78" s="1"/>
  <c r="I2050" i="78" s="1"/>
  <c r="I2051" i="78" s="1"/>
  <c r="I2052" i="78" s="1"/>
  <c r="I2053" i="78" s="1"/>
  <c r="I2054" i="78" s="1"/>
  <c r="I2055" i="78" s="1"/>
  <c r="I2056" i="78" s="1"/>
  <c r="I2057" i="78" s="1"/>
  <c r="I2058" i="78" s="1"/>
  <c r="I2059" i="78" s="1"/>
  <c r="I2060" i="78" s="1"/>
  <c r="I2061" i="78" s="1"/>
  <c r="I2062" i="78" s="1"/>
  <c r="I2063" i="78" s="1"/>
  <c r="I2064" i="78" s="1"/>
  <c r="I2065" i="78" s="1"/>
  <c r="I2066" i="78" s="1"/>
  <c r="I2067" i="78" s="1"/>
  <c r="I2068" i="78" s="1"/>
  <c r="I2069" i="78" s="1"/>
  <c r="I2070" i="78" s="1"/>
  <c r="I2071" i="78" s="1"/>
  <c r="I2072" i="78" s="1"/>
  <c r="I2073" i="78" s="1"/>
  <c r="I2074" i="78" s="1"/>
  <c r="I2075" i="78" s="1"/>
  <c r="I2076" i="78" s="1"/>
  <c r="I2077" i="78" s="1"/>
  <c r="I2078" i="78" s="1"/>
  <c r="I2079" i="78" s="1"/>
  <c r="I2080" i="78" s="1"/>
  <c r="I2081" i="78" s="1"/>
  <c r="I2082" i="78" s="1"/>
  <c r="I2083" i="78" s="1"/>
  <c r="I2084" i="78" s="1"/>
  <c r="I2085" i="78" s="1"/>
  <c r="I2086" i="78" s="1"/>
  <c r="I2087" i="78" s="1"/>
  <c r="I2088" i="78" s="1"/>
  <c r="I2089" i="78" s="1"/>
  <c r="I2090" i="78" s="1"/>
  <c r="I2091" i="78" s="1"/>
  <c r="I2092" i="78" s="1"/>
  <c r="I2093" i="78" s="1"/>
  <c r="I2094" i="78" s="1"/>
  <c r="I2095" i="78" s="1"/>
  <c r="I2096" i="78" s="1"/>
  <c r="I2097" i="78" s="1"/>
  <c r="I2098" i="78" s="1"/>
  <c r="I2099" i="78" s="1"/>
  <c r="I2100" i="78" s="1"/>
  <c r="I2101" i="78" s="1"/>
  <c r="I2102" i="78" s="1"/>
  <c r="I2103" i="78" s="1"/>
  <c r="I2104" i="78" s="1"/>
  <c r="I2105" i="78" s="1"/>
  <c r="I2106" i="78" s="1"/>
  <c r="I2107" i="78" s="1"/>
  <c r="I2108" i="78" s="1"/>
  <c r="I2109" i="78" s="1"/>
  <c r="I2110" i="78" s="1"/>
  <c r="I2111" i="78" s="1"/>
  <c r="I2112" i="78" s="1"/>
  <c r="I2113" i="78" s="1"/>
  <c r="I2114" i="78" s="1"/>
  <c r="I2115" i="78" s="1"/>
  <c r="I2116" i="78" s="1"/>
  <c r="I2117" i="78" s="1"/>
  <c r="I2118" i="78" s="1"/>
  <c r="I2119" i="78" s="1"/>
  <c r="I2120" i="78" s="1"/>
  <c r="I2121" i="78" s="1"/>
  <c r="I2122" i="78" s="1"/>
  <c r="I2123" i="78" s="1"/>
  <c r="I2124" i="78" s="1"/>
  <c r="I2125" i="78" s="1"/>
  <c r="I2126" i="78" s="1"/>
  <c r="I2127" i="78" s="1"/>
  <c r="I2128" i="78" s="1"/>
  <c r="I2129" i="78" s="1"/>
  <c r="I2130" i="78" s="1"/>
  <c r="I2131" i="78" s="1"/>
  <c r="I2132" i="78" s="1"/>
  <c r="I2133" i="78" s="1"/>
  <c r="I2134" i="78" s="1"/>
  <c r="I2135" i="78" s="1"/>
  <c r="I2136" i="78" s="1"/>
  <c r="I2137" i="78" s="1"/>
  <c r="I2138" i="78" s="1"/>
  <c r="I2139" i="78" s="1"/>
  <c r="I2140" i="78" s="1"/>
  <c r="I2141" i="78" s="1"/>
  <c r="I2142" i="78" s="1"/>
  <c r="I2143" i="78" s="1"/>
  <c r="I2144" i="78" s="1"/>
  <c r="I2145" i="78" s="1"/>
  <c r="I2146" i="78" s="1"/>
  <c r="I2147" i="78" s="1"/>
  <c r="I2148" i="78" s="1"/>
  <c r="I2149" i="78" s="1"/>
  <c r="I2150" i="78" s="1"/>
  <c r="I2151" i="78" s="1"/>
  <c r="I2152" i="78" s="1"/>
  <c r="I2153" i="78" s="1"/>
  <c r="I2154" i="78" s="1"/>
  <c r="I2155" i="78" s="1"/>
  <c r="I2156" i="78" s="1"/>
  <c r="I2157" i="78" s="1"/>
  <c r="I2158" i="78" s="1"/>
  <c r="I2159" i="78" s="1"/>
  <c r="I2160" i="78" s="1"/>
  <c r="I2161" i="78" s="1"/>
  <c r="I2162" i="78" s="1"/>
  <c r="I2163" i="78" s="1"/>
  <c r="I2164" i="78" s="1"/>
  <c r="I2165" i="78" s="1"/>
  <c r="I2166" i="78" s="1"/>
  <c r="I2167" i="78" s="1"/>
  <c r="I2168" i="78" s="1"/>
  <c r="I2169" i="78" s="1"/>
  <c r="I2170" i="78" s="1"/>
  <c r="I2171" i="78" s="1"/>
  <c r="I2172" i="78" s="1"/>
  <c r="I2173" i="78" s="1"/>
  <c r="I2174" i="78" s="1"/>
  <c r="I2175" i="78" s="1"/>
  <c r="I2176" i="78" s="1"/>
  <c r="I2177" i="78" s="1"/>
  <c r="I2178" i="78" s="1"/>
  <c r="I2179" i="78" s="1"/>
  <c r="I2180" i="78" s="1"/>
  <c r="I2181" i="78" s="1"/>
  <c r="I2182" i="78" s="1"/>
  <c r="I2183" i="78" s="1"/>
  <c r="I2184" i="78" s="1"/>
  <c r="I2185" i="78" s="1"/>
  <c r="I2186" i="78" s="1"/>
  <c r="I2187" i="78" s="1"/>
  <c r="I2188" i="78" s="1"/>
  <c r="I2189" i="78" s="1"/>
  <c r="I2190" i="78" s="1"/>
  <c r="I2191" i="78" s="1"/>
  <c r="I2192" i="78" s="1"/>
  <c r="I2193" i="78" s="1"/>
  <c r="I2194" i="78" s="1"/>
  <c r="I2195" i="78" s="1"/>
  <c r="I2196" i="78" s="1"/>
  <c r="I2197" i="78" s="1"/>
  <c r="I2198" i="78" s="1"/>
  <c r="I2199" i="78" s="1"/>
  <c r="I2200" i="78" s="1"/>
  <c r="I2201" i="78" s="1"/>
  <c r="I2202" i="78" s="1"/>
  <c r="I2203" i="78" s="1"/>
  <c r="I2204" i="78" s="1"/>
  <c r="I2205" i="78" s="1"/>
  <c r="I2206" i="78" s="1"/>
  <c r="I2207" i="78" s="1"/>
  <c r="I2208" i="78" s="1"/>
  <c r="I2209" i="78" s="1"/>
  <c r="I2210" i="78" s="1"/>
  <c r="I2211" i="78" s="1"/>
  <c r="I2212" i="78" s="1"/>
  <c r="I2213" i="78" s="1"/>
  <c r="I2214" i="78" s="1"/>
  <c r="I2215" i="78" s="1"/>
  <c r="I2216" i="78" s="1"/>
  <c r="I2217" i="78" s="1"/>
  <c r="I2218" i="78" s="1"/>
  <c r="I2219" i="78" s="1"/>
  <c r="I2220" i="78" s="1"/>
  <c r="I2221" i="78" s="1"/>
  <c r="I2222" i="78" s="1"/>
  <c r="I2223" i="78" s="1"/>
  <c r="I2224" i="78" s="1"/>
  <c r="I2225" i="78" s="1"/>
  <c r="I2226" i="78" s="1"/>
  <c r="I2227" i="78" s="1"/>
  <c r="I2228" i="78" s="1"/>
  <c r="I2229" i="78" s="1"/>
  <c r="I2230" i="78" s="1"/>
  <c r="I2231" i="78" s="1"/>
  <c r="I2232" i="78" s="1"/>
  <c r="I2233" i="78" s="1"/>
  <c r="I2234" i="78" s="1"/>
  <c r="I2235" i="78" s="1"/>
  <c r="I2236" i="78" s="1"/>
  <c r="I2237" i="78" s="1"/>
  <c r="I2238" i="78" s="1"/>
  <c r="I2239" i="78" s="1"/>
  <c r="I2240" i="78" s="1"/>
  <c r="I2241" i="78" s="1"/>
  <c r="I2242" i="78" s="1"/>
  <c r="I2243" i="78" s="1"/>
  <c r="I2244" i="78" s="1"/>
  <c r="I2245" i="78" s="1"/>
  <c r="I2246" i="78" s="1"/>
  <c r="I2247" i="78" s="1"/>
  <c r="I2248" i="78" s="1"/>
  <c r="I2249" i="78" s="1"/>
  <c r="I2250" i="78" s="1"/>
  <c r="I2251" i="78" s="1"/>
  <c r="I2252" i="78" s="1"/>
  <c r="I2253" i="78" s="1"/>
  <c r="I2254" i="78" s="1"/>
  <c r="I2255" i="78" s="1"/>
  <c r="I2256" i="78" s="1"/>
  <c r="I2257" i="78" s="1"/>
  <c r="I2258" i="78" s="1"/>
  <c r="I2259" i="78" s="1"/>
  <c r="I2260" i="78" s="1"/>
  <c r="I2261" i="78" s="1"/>
  <c r="I2262" i="78" s="1"/>
  <c r="I2263" i="78" s="1"/>
  <c r="I2264" i="78" s="1"/>
  <c r="I2265" i="78" s="1"/>
  <c r="I2266" i="78" s="1"/>
  <c r="I2267" i="78" s="1"/>
  <c r="I2268" i="78" s="1"/>
  <c r="I2269" i="78" s="1"/>
  <c r="I2270" i="78" s="1"/>
  <c r="I2271" i="78" s="1"/>
  <c r="I2272" i="78" s="1"/>
  <c r="I2273" i="78" s="1"/>
  <c r="I2274" i="78" s="1"/>
  <c r="I2275" i="78" s="1"/>
  <c r="I2276" i="78" s="1"/>
  <c r="I2277" i="78" s="1"/>
  <c r="I2278" i="78" s="1"/>
  <c r="I2279" i="78" s="1"/>
  <c r="I2280" i="78" s="1"/>
  <c r="I2281" i="78" s="1"/>
  <c r="I2282" i="78" s="1"/>
  <c r="I2283" i="78" s="1"/>
  <c r="I2284" i="78" s="1"/>
  <c r="I2285" i="78" s="1"/>
  <c r="I2286" i="78" s="1"/>
  <c r="I2287" i="78" s="1"/>
  <c r="I2288" i="78" s="1"/>
  <c r="I2289" i="78" s="1"/>
  <c r="I2290" i="78" s="1"/>
  <c r="I2291" i="78" s="1"/>
  <c r="I2292" i="78" s="1"/>
  <c r="I2293" i="78" s="1"/>
  <c r="I2294" i="78" s="1"/>
  <c r="I2295" i="78" s="1"/>
  <c r="I2296" i="78" s="1"/>
  <c r="I2297" i="78" s="1"/>
  <c r="I2298" i="78" s="1"/>
  <c r="I2299" i="78" s="1"/>
  <c r="I2300" i="78" s="1"/>
  <c r="I2301" i="78" s="1"/>
  <c r="I2302" i="78" s="1"/>
  <c r="I2303" i="78" s="1"/>
  <c r="I2304" i="78" s="1"/>
  <c r="I2305" i="78" s="1"/>
  <c r="I2306" i="78" s="1"/>
  <c r="I2307" i="78" s="1"/>
  <c r="I2308" i="78" s="1"/>
  <c r="I2309" i="78" s="1"/>
  <c r="I2310" i="78" s="1"/>
  <c r="I2311" i="78" s="1"/>
  <c r="I2312" i="78" s="1"/>
  <c r="I2313" i="78" s="1"/>
  <c r="I2314" i="78" s="1"/>
  <c r="I2315" i="78" s="1"/>
  <c r="I2316" i="78" s="1"/>
  <c r="I2317" i="78" s="1"/>
  <c r="I2318" i="78" s="1"/>
  <c r="I2319" i="78" s="1"/>
  <c r="I2320" i="78" s="1"/>
  <c r="I2321" i="78" s="1"/>
  <c r="I2322" i="78" s="1"/>
  <c r="I2323" i="78" s="1"/>
  <c r="I2324" i="78" s="1"/>
  <c r="I2325" i="78" s="1"/>
  <c r="I2326" i="78" s="1"/>
  <c r="I2327" i="78" s="1"/>
  <c r="I2328" i="78" s="1"/>
  <c r="I2329" i="78" s="1"/>
  <c r="I2330" i="78" s="1"/>
  <c r="I2331" i="78" s="1"/>
  <c r="I2332" i="78" s="1"/>
  <c r="I2333" i="78" s="1"/>
  <c r="I2334" i="78" s="1"/>
  <c r="I2335" i="78" s="1"/>
  <c r="I2336" i="78" s="1"/>
  <c r="I2337" i="78" s="1"/>
  <c r="I2338" i="78" s="1"/>
  <c r="I2339" i="78" s="1"/>
  <c r="I2340" i="78" s="1"/>
  <c r="I2341" i="78" s="1"/>
  <c r="I2342" i="78" s="1"/>
  <c r="I2343" i="78" s="1"/>
  <c r="I2344" i="78" s="1"/>
  <c r="I2345" i="78" s="1"/>
  <c r="I2346" i="78" s="1"/>
  <c r="I2347" i="78" s="1"/>
  <c r="I2348" i="78" s="1"/>
  <c r="I2349" i="78" s="1"/>
  <c r="I2350" i="78" s="1"/>
  <c r="I2351" i="78" s="1"/>
  <c r="I2352" i="78" s="1"/>
  <c r="I2353" i="78" s="1"/>
  <c r="I2354" i="78" s="1"/>
  <c r="I2355" i="78" s="1"/>
  <c r="I2356" i="78" s="1"/>
  <c r="I2357" i="78" s="1"/>
  <c r="I2358" i="78" s="1"/>
  <c r="I2359" i="78" s="1"/>
  <c r="I2360" i="78" s="1"/>
  <c r="I2361" i="78" s="1"/>
  <c r="I2362" i="78" s="1"/>
  <c r="I2363" i="78" s="1"/>
  <c r="I2364" i="78" s="1"/>
  <c r="I2365" i="78" s="1"/>
  <c r="I2366" i="78" s="1"/>
  <c r="I2367" i="78" s="1"/>
  <c r="I2368" i="78" s="1"/>
  <c r="I2369" i="78" s="1"/>
  <c r="I2370" i="78" s="1"/>
  <c r="I2371" i="78" s="1"/>
  <c r="I2372" i="78" s="1"/>
  <c r="I2373" i="78" s="1"/>
  <c r="I2374" i="78" s="1"/>
  <c r="I2375" i="78" s="1"/>
  <c r="I2376" i="78" s="1"/>
  <c r="I2377" i="78" s="1"/>
  <c r="I2378" i="78" s="1"/>
  <c r="I2379" i="78" s="1"/>
  <c r="I2380" i="78" s="1"/>
  <c r="I2381" i="78" s="1"/>
  <c r="I2382" i="78" s="1"/>
  <c r="I2383" i="78" s="1"/>
  <c r="I2384" i="78" s="1"/>
  <c r="I2385" i="78" s="1"/>
  <c r="I2386" i="78" s="1"/>
  <c r="I2387" i="78" s="1"/>
  <c r="I2388" i="78" s="1"/>
  <c r="I2389" i="78" s="1"/>
  <c r="I2390" i="78" s="1"/>
  <c r="I2391" i="78" s="1"/>
  <c r="I2392" i="78" s="1"/>
  <c r="I2393" i="78" s="1"/>
  <c r="I2394" i="78" s="1"/>
  <c r="I2395" i="78" s="1"/>
  <c r="I2396" i="78" s="1"/>
  <c r="I2397" i="78" s="1"/>
  <c r="I2398" i="78" s="1"/>
  <c r="I2399" i="78" s="1"/>
  <c r="I2400" i="78" s="1"/>
  <c r="I2401" i="78" s="1"/>
  <c r="I2402" i="78" s="1"/>
  <c r="I2403" i="78" s="1"/>
  <c r="I2404" i="78" s="1"/>
  <c r="I2405" i="78" s="1"/>
  <c r="I2406" i="78" s="1"/>
  <c r="I2407" i="78" s="1"/>
  <c r="I2408" i="78" s="1"/>
  <c r="I2409" i="78" s="1"/>
  <c r="I2410" i="78" s="1"/>
  <c r="I2411" i="78" s="1"/>
  <c r="I2412" i="78" s="1"/>
  <c r="I2413" i="78" s="1"/>
  <c r="I2414" i="78" s="1"/>
  <c r="I2415" i="78" s="1"/>
  <c r="I2416" i="78" s="1"/>
  <c r="I2417" i="78" s="1"/>
  <c r="I2418" i="78" s="1"/>
  <c r="I2419" i="78" s="1"/>
  <c r="I2420" i="78" s="1"/>
  <c r="I2421" i="78" s="1"/>
  <c r="I2422" i="78" s="1"/>
  <c r="I2423" i="78" s="1"/>
  <c r="I2424" i="78" s="1"/>
  <c r="I2425" i="78" s="1"/>
  <c r="I2426" i="78" s="1"/>
  <c r="I2427" i="78" s="1"/>
  <c r="I2428" i="78" s="1"/>
  <c r="I2429" i="78" s="1"/>
  <c r="I2430" i="78" s="1"/>
  <c r="I2431" i="78" s="1"/>
  <c r="I2432" i="78" s="1"/>
  <c r="I2433" i="78" s="1"/>
  <c r="I2434" i="78" s="1"/>
  <c r="I2435" i="78" s="1"/>
  <c r="I2436" i="78" s="1"/>
  <c r="I2437" i="78" s="1"/>
  <c r="I2438" i="78" s="1"/>
  <c r="I2439" i="78" s="1"/>
  <c r="I2440" i="78" s="1"/>
  <c r="I2441" i="78" s="1"/>
  <c r="I2442" i="78" s="1"/>
  <c r="I2443" i="78" s="1"/>
  <c r="I2444" i="78" s="1"/>
  <c r="I2445" i="78" s="1"/>
  <c r="I2446" i="78" s="1"/>
  <c r="I2447" i="78" s="1"/>
  <c r="I2448" i="78" s="1"/>
  <c r="I2449" i="78" s="1"/>
  <c r="I2450" i="78" s="1"/>
  <c r="I2451" i="78" s="1"/>
  <c r="I2452" i="78" s="1"/>
  <c r="I2453" i="78" s="1"/>
  <c r="I2454" i="78" s="1"/>
  <c r="I2455" i="78" s="1"/>
  <c r="I2456" i="78" s="1"/>
  <c r="I2457" i="78" s="1"/>
  <c r="I2458" i="78" s="1"/>
  <c r="I2459" i="78" s="1"/>
  <c r="I2460" i="78" s="1"/>
  <c r="I2461" i="78" s="1"/>
  <c r="I2462" i="78" s="1"/>
  <c r="I2463" i="78" s="1"/>
  <c r="I2464" i="78" s="1"/>
  <c r="I2465" i="78" s="1"/>
  <c r="I2466" i="78" s="1"/>
  <c r="I2467" i="78" s="1"/>
  <c r="I2468" i="78" s="1"/>
  <c r="I2469" i="78" s="1"/>
  <c r="I2470" i="78" s="1"/>
  <c r="I2471" i="78" s="1"/>
  <c r="I2472" i="78" s="1"/>
  <c r="I2473" i="78" s="1"/>
  <c r="I2474" i="78" s="1"/>
  <c r="I2475" i="78" s="1"/>
  <c r="I2476" i="78" s="1"/>
  <c r="I2477" i="78" s="1"/>
  <c r="I2478" i="78" s="1"/>
  <c r="I2479" i="78" s="1"/>
  <c r="I2480" i="78" s="1"/>
  <c r="I2481" i="78" s="1"/>
  <c r="I2482" i="78" s="1"/>
  <c r="I2483" i="78" s="1"/>
  <c r="I2484" i="78" s="1"/>
  <c r="I2485" i="78" s="1"/>
  <c r="I2486" i="78" s="1"/>
  <c r="I2487" i="78" s="1"/>
  <c r="I2488" i="78" s="1"/>
  <c r="I2489" i="78" s="1"/>
  <c r="I2490" i="78" s="1"/>
  <c r="I2491" i="78" s="1"/>
  <c r="I2492" i="78" s="1"/>
  <c r="I2493" i="78" s="1"/>
  <c r="I2494" i="78" s="1"/>
  <c r="I2495" i="78" s="1"/>
  <c r="I2496" i="78" s="1"/>
  <c r="I2497" i="78" s="1"/>
  <c r="I2498" i="78" s="1"/>
  <c r="I2499" i="78" s="1"/>
  <c r="I2500" i="78" s="1"/>
  <c r="I2501" i="78" s="1"/>
  <c r="I2502" i="78" s="1"/>
  <c r="I2503" i="78" s="1"/>
  <c r="I2504" i="78" s="1"/>
  <c r="I2505" i="78" s="1"/>
  <c r="I2506" i="78" s="1"/>
  <c r="I2507" i="78" s="1"/>
  <c r="I2508" i="78" s="1"/>
  <c r="I2509" i="78" s="1"/>
  <c r="I2510" i="78" s="1"/>
  <c r="I2511" i="78" s="1"/>
  <c r="I2512" i="78" s="1"/>
  <c r="I2513" i="78" s="1"/>
  <c r="I2514" i="78" s="1"/>
  <c r="I2515" i="78" s="1"/>
  <c r="I2516" i="78" s="1"/>
  <c r="I2517" i="78" s="1"/>
  <c r="I2518" i="78" s="1"/>
  <c r="I2519" i="78" s="1"/>
  <c r="I2520" i="78" s="1"/>
  <c r="I2521" i="78" s="1"/>
  <c r="I2522" i="78" s="1"/>
  <c r="I2523" i="78" s="1"/>
  <c r="I2524" i="78" s="1"/>
  <c r="I2525" i="78" s="1"/>
  <c r="I2526" i="78" s="1"/>
  <c r="I2527" i="78" s="1"/>
  <c r="I2528" i="78" s="1"/>
  <c r="I2529" i="78" s="1"/>
  <c r="I2530" i="78" s="1"/>
  <c r="I2531" i="78" s="1"/>
  <c r="I2532" i="78" s="1"/>
  <c r="I2533" i="78" s="1"/>
  <c r="I2534" i="78" s="1"/>
  <c r="I2535" i="78" s="1"/>
  <c r="I2536" i="78" s="1"/>
  <c r="I2537" i="78" s="1"/>
  <c r="I2538" i="78" s="1"/>
  <c r="I2539" i="78" s="1"/>
  <c r="I2540" i="78" s="1"/>
  <c r="I2541" i="78" s="1"/>
  <c r="I2542" i="78" s="1"/>
  <c r="I2543" i="78" s="1"/>
  <c r="I2544" i="78" s="1"/>
  <c r="I2545" i="78" s="1"/>
  <c r="I2546" i="78" s="1"/>
  <c r="I2547" i="78" s="1"/>
  <c r="I2548" i="78" s="1"/>
  <c r="I2549" i="78" s="1"/>
  <c r="I2550" i="78" s="1"/>
  <c r="I2551" i="78" s="1"/>
  <c r="I2552" i="78" s="1"/>
  <c r="I2553" i="78" s="1"/>
  <c r="I2554" i="78" s="1"/>
  <c r="I2555" i="78" s="1"/>
  <c r="I2556" i="78" s="1"/>
  <c r="I2557" i="78" s="1"/>
  <c r="I2558" i="78" s="1"/>
  <c r="I2559" i="78" s="1"/>
  <c r="I2560" i="78" s="1"/>
  <c r="I2561" i="78" s="1"/>
  <c r="I2562" i="78" s="1"/>
  <c r="I2563" i="78" s="1"/>
  <c r="I2564" i="78" s="1"/>
  <c r="I2565" i="78" s="1"/>
  <c r="I2566" i="78" s="1"/>
  <c r="I2567" i="78" s="1"/>
  <c r="I2568" i="78" s="1"/>
  <c r="I2569" i="78" s="1"/>
  <c r="I2570" i="78" s="1"/>
  <c r="I2571" i="78" s="1"/>
  <c r="I2572" i="78" s="1"/>
  <c r="I2573" i="78" s="1"/>
  <c r="I2574" i="78" s="1"/>
  <c r="I2575" i="78" s="1"/>
  <c r="I2576" i="78" s="1"/>
  <c r="I2577" i="78" s="1"/>
  <c r="I2578" i="78" s="1"/>
  <c r="I2579" i="78" s="1"/>
  <c r="I2580" i="78" s="1"/>
  <c r="I2581" i="78" s="1"/>
  <c r="I2582" i="78" s="1"/>
  <c r="I2583" i="78" s="1"/>
  <c r="I2584" i="78" s="1"/>
  <c r="I2585" i="78" s="1"/>
  <c r="I2586" i="78" s="1"/>
  <c r="I2587" i="78" s="1"/>
  <c r="I2588" i="78" s="1"/>
  <c r="I2589" i="78" s="1"/>
  <c r="I2590" i="78" s="1"/>
  <c r="I2591" i="78" s="1"/>
  <c r="I2592" i="78" s="1"/>
  <c r="I2593" i="78" s="1"/>
  <c r="I2594" i="78" s="1"/>
  <c r="I2595" i="78" s="1"/>
  <c r="I2596" i="78" s="1"/>
  <c r="I2597" i="78" s="1"/>
  <c r="I2598" i="78" s="1"/>
  <c r="I2599" i="78" s="1"/>
  <c r="I2600" i="78" s="1"/>
  <c r="I2601" i="78" s="1"/>
  <c r="I2602" i="78" s="1"/>
  <c r="I2603" i="78" s="1"/>
  <c r="I2604" i="78" s="1"/>
  <c r="I2605" i="78" s="1"/>
  <c r="I2606" i="78" s="1"/>
  <c r="I2607" i="78" s="1"/>
  <c r="I2608" i="78" s="1"/>
  <c r="I2609" i="78" s="1"/>
  <c r="I2610" i="78" s="1"/>
  <c r="I2611" i="78" s="1"/>
  <c r="I2612" i="78" s="1"/>
  <c r="I2613" i="78" s="1"/>
  <c r="I2614" i="78" s="1"/>
  <c r="I2615" i="78" s="1"/>
  <c r="I2616" i="78" s="1"/>
  <c r="I2617" i="78" s="1"/>
  <c r="I2618" i="78" s="1"/>
  <c r="I2619" i="78" s="1"/>
  <c r="I2620" i="78" s="1"/>
  <c r="I2621" i="78" s="1"/>
  <c r="I2622" i="78" s="1"/>
  <c r="I2623" i="78" s="1"/>
  <c r="I2624" i="78" s="1"/>
  <c r="I2625" i="78" s="1"/>
  <c r="I2626" i="78" s="1"/>
  <c r="I2627" i="78" s="1"/>
  <c r="I2628" i="78" s="1"/>
  <c r="I2629" i="78" s="1"/>
  <c r="I2630" i="78" s="1"/>
  <c r="I2631" i="78" s="1"/>
  <c r="I2632" i="78" s="1"/>
  <c r="I2633" i="78" s="1"/>
  <c r="I2634" i="78" s="1"/>
  <c r="I2635" i="78" s="1"/>
  <c r="I2636" i="78" s="1"/>
  <c r="I2637" i="78" s="1"/>
  <c r="I2638" i="78" s="1"/>
  <c r="I2639" i="78" s="1"/>
  <c r="I2640" i="78" s="1"/>
  <c r="I2641" i="78" s="1"/>
  <c r="I2642" i="78" s="1"/>
  <c r="I2643" i="78" s="1"/>
  <c r="I2644" i="78" s="1"/>
  <c r="I2645" i="78" s="1"/>
  <c r="I2646" i="78" s="1"/>
  <c r="I2647" i="78" s="1"/>
  <c r="I2648" i="78" s="1"/>
  <c r="I2649" i="78" s="1"/>
  <c r="I2650" i="78" s="1"/>
  <c r="I2651" i="78" s="1"/>
  <c r="I2652" i="78" s="1"/>
  <c r="I2653" i="78" s="1"/>
  <c r="I2654" i="78" s="1"/>
  <c r="I2655" i="78" s="1"/>
  <c r="I2656" i="78" s="1"/>
  <c r="I2657" i="78" s="1"/>
  <c r="I2658" i="78" s="1"/>
  <c r="I2659" i="78" s="1"/>
  <c r="I2660" i="78" s="1"/>
  <c r="I2661" i="78" s="1"/>
  <c r="I2662" i="78" s="1"/>
  <c r="I2663" i="78" s="1"/>
  <c r="I2664" i="78" s="1"/>
  <c r="I2665" i="78" s="1"/>
  <c r="I2666" i="78" s="1"/>
  <c r="I2667" i="78" s="1"/>
  <c r="I2668" i="78" s="1"/>
  <c r="I2669" i="78" s="1"/>
  <c r="I2670" i="78" s="1"/>
  <c r="I2671" i="78" s="1"/>
  <c r="I2672" i="78" s="1"/>
  <c r="I2673" i="78" s="1"/>
  <c r="I2674" i="78" s="1"/>
  <c r="I2675" i="78" s="1"/>
  <c r="I2676" i="78" s="1"/>
  <c r="I2677" i="78" s="1"/>
  <c r="I2678" i="78" s="1"/>
  <c r="I2679" i="78" s="1"/>
  <c r="I2680" i="78" s="1"/>
  <c r="I2681" i="78" s="1"/>
  <c r="I2682" i="78" s="1"/>
  <c r="I2683" i="78" s="1"/>
  <c r="I2684" i="78" s="1"/>
  <c r="I2685" i="78" s="1"/>
  <c r="I2686" i="78" s="1"/>
  <c r="I2687" i="78" s="1"/>
  <c r="I2688" i="78" s="1"/>
  <c r="I2689" i="78" s="1"/>
  <c r="I2690" i="78" s="1"/>
  <c r="I2691" i="78" s="1"/>
  <c r="I2692" i="78" s="1"/>
  <c r="I2693" i="78" s="1"/>
  <c r="I2694" i="78" s="1"/>
  <c r="I2695" i="78" s="1"/>
  <c r="I2696" i="78" s="1"/>
  <c r="I2697" i="78" s="1"/>
  <c r="I2698" i="78" s="1"/>
  <c r="I2699" i="78" s="1"/>
  <c r="I2700" i="78" s="1"/>
  <c r="I2701" i="78" s="1"/>
  <c r="I2702" i="78" s="1"/>
  <c r="I2703" i="78" s="1"/>
  <c r="I2704" i="78" s="1"/>
  <c r="I2705" i="78" s="1"/>
  <c r="I2706" i="78" s="1"/>
  <c r="I2707" i="78" s="1"/>
  <c r="I2708" i="78" s="1"/>
  <c r="I2709" i="78" s="1"/>
  <c r="I2710" i="78" s="1"/>
  <c r="I2711" i="78" s="1"/>
  <c r="I2712" i="78" s="1"/>
  <c r="I2713" i="78" s="1"/>
  <c r="I2714" i="78" s="1"/>
  <c r="I2715" i="78" s="1"/>
  <c r="I2716" i="78" s="1"/>
  <c r="I2717" i="78" s="1"/>
  <c r="I2718" i="78" s="1"/>
  <c r="I2719" i="78" s="1"/>
  <c r="I2720" i="78" s="1"/>
  <c r="I2721" i="78" s="1"/>
  <c r="I2722" i="78" s="1"/>
  <c r="I2723" i="78" s="1"/>
  <c r="I2724" i="78" s="1"/>
  <c r="I2725" i="78" s="1"/>
  <c r="I2726" i="78" s="1"/>
  <c r="I2727" i="78" s="1"/>
  <c r="I2728" i="78" s="1"/>
  <c r="I2729" i="78" s="1"/>
  <c r="I2730" i="78" s="1"/>
  <c r="I2731" i="78" s="1"/>
  <c r="I2732" i="78" s="1"/>
  <c r="I2733" i="78" s="1"/>
  <c r="I2734" i="78" s="1"/>
  <c r="I2735" i="78" s="1"/>
  <c r="I2736" i="78" s="1"/>
  <c r="I2737" i="78" s="1"/>
  <c r="I2738" i="78" s="1"/>
  <c r="I2739" i="78" s="1"/>
  <c r="I2740" i="78" s="1"/>
  <c r="I2741" i="78" s="1"/>
  <c r="I2742" i="78" s="1"/>
  <c r="I2743" i="78" s="1"/>
  <c r="I2744" i="78" s="1"/>
  <c r="I2745" i="78" s="1"/>
  <c r="I2746" i="78" s="1"/>
  <c r="I2747" i="78" s="1"/>
  <c r="I2748" i="78" s="1"/>
  <c r="I2749" i="78" s="1"/>
  <c r="I2750" i="78" s="1"/>
  <c r="I2751" i="78" s="1"/>
  <c r="I2752" i="78" s="1"/>
  <c r="I2753" i="78" s="1"/>
  <c r="I2754" i="78" s="1"/>
  <c r="I2755" i="78" s="1"/>
  <c r="I2756" i="78" s="1"/>
  <c r="I2757" i="78" s="1"/>
  <c r="I2758" i="78" s="1"/>
  <c r="I2759" i="78" s="1"/>
  <c r="I2760" i="78" s="1"/>
  <c r="I2761" i="78" s="1"/>
  <c r="I2762" i="78" s="1"/>
  <c r="I2763" i="78" s="1"/>
  <c r="I2764" i="78" s="1"/>
  <c r="I2765" i="78" s="1"/>
  <c r="I2766" i="78" s="1"/>
  <c r="I2767" i="78" s="1"/>
  <c r="I2768" i="78" s="1"/>
  <c r="I2769" i="78" s="1"/>
  <c r="I2770" i="78" s="1"/>
  <c r="I2771" i="78" s="1"/>
  <c r="I2772" i="78" s="1"/>
  <c r="I2773" i="78" s="1"/>
  <c r="I2774" i="78" s="1"/>
  <c r="I2775" i="78" s="1"/>
  <c r="I2776" i="78" s="1"/>
  <c r="I2777" i="78" s="1"/>
  <c r="I2778" i="78" s="1"/>
  <c r="I2779" i="78" s="1"/>
  <c r="I2780" i="78" s="1"/>
  <c r="I2781" i="78" s="1"/>
  <c r="I2782" i="78" s="1"/>
  <c r="I2783" i="78" s="1"/>
  <c r="I2784" i="78" s="1"/>
  <c r="I2785" i="78" s="1"/>
  <c r="I2786" i="78" s="1"/>
  <c r="I2787" i="78" s="1"/>
  <c r="I2788" i="78" s="1"/>
  <c r="I2789" i="78" s="1"/>
  <c r="I2790" i="78" s="1"/>
  <c r="I2791" i="78" s="1"/>
  <c r="I2792" i="78" s="1"/>
  <c r="I2793" i="78" s="1"/>
  <c r="I2794" i="78" s="1"/>
  <c r="I2795" i="78" s="1"/>
  <c r="I2796" i="78" s="1"/>
  <c r="I2797" i="78" s="1"/>
  <c r="I2798" i="78" s="1"/>
  <c r="I2799" i="78" s="1"/>
  <c r="I2800" i="78" s="1"/>
  <c r="I2801" i="78" s="1"/>
  <c r="I2802" i="78" s="1"/>
  <c r="I2803" i="78" s="1"/>
  <c r="I2804" i="78" s="1"/>
  <c r="I2805" i="78" s="1"/>
  <c r="I2806" i="78" s="1"/>
  <c r="I2807" i="78" s="1"/>
  <c r="I2808" i="78" s="1"/>
  <c r="I2809" i="78" s="1"/>
  <c r="I2810" i="78" s="1"/>
  <c r="I2811" i="78" s="1"/>
  <c r="I2812" i="78" s="1"/>
  <c r="I2813" i="78" s="1"/>
  <c r="I2814" i="78" s="1"/>
  <c r="I2815" i="78" s="1"/>
  <c r="I2816" i="78" s="1"/>
  <c r="I2817" i="78" s="1"/>
  <c r="I2818" i="78" s="1"/>
  <c r="I2819" i="78" s="1"/>
  <c r="I2820" i="78" s="1"/>
  <c r="I2821" i="78" s="1"/>
  <c r="I2822" i="78" s="1"/>
  <c r="I2823" i="78" s="1"/>
  <c r="I2824" i="78" s="1"/>
  <c r="I2825" i="78" s="1"/>
  <c r="I2826" i="78" s="1"/>
  <c r="I2827" i="78" s="1"/>
  <c r="I2828" i="78" s="1"/>
  <c r="I2829" i="78" s="1"/>
  <c r="I2830" i="78" s="1"/>
  <c r="I2831" i="78" s="1"/>
  <c r="I2832" i="78" s="1"/>
  <c r="I2833" i="78" s="1"/>
  <c r="I2834" i="78" s="1"/>
  <c r="I2835" i="78" s="1"/>
  <c r="I2836" i="78" s="1"/>
  <c r="I2837" i="78" s="1"/>
  <c r="I2838" i="78" s="1"/>
  <c r="I2839" i="78" s="1"/>
  <c r="I2840" i="78" s="1"/>
  <c r="I2841" i="78" s="1"/>
  <c r="I2842" i="78" s="1"/>
  <c r="I2843" i="78" s="1"/>
  <c r="I2844" i="78" s="1"/>
  <c r="I2845" i="78" s="1"/>
  <c r="I2846" i="78" s="1"/>
  <c r="I2847" i="78" s="1"/>
  <c r="I2848" i="78" s="1"/>
  <c r="I2849" i="78" s="1"/>
  <c r="I2850" i="78" s="1"/>
  <c r="I2851" i="78" s="1"/>
  <c r="I2852" i="78" s="1"/>
  <c r="I2853" i="78" s="1"/>
  <c r="I2854" i="78" s="1"/>
  <c r="I2855" i="78" s="1"/>
  <c r="I2856" i="78" s="1"/>
  <c r="I2857" i="78" s="1"/>
  <c r="I2858" i="78" s="1"/>
  <c r="I2859" i="78" s="1"/>
  <c r="I2860" i="78" s="1"/>
  <c r="I2861" i="78" s="1"/>
  <c r="I2862" i="78" s="1"/>
  <c r="I2863" i="78" s="1"/>
  <c r="I2864" i="78" s="1"/>
  <c r="I2865" i="78" s="1"/>
  <c r="I2866" i="78" s="1"/>
  <c r="I2867" i="78" s="1"/>
  <c r="I2868" i="78" s="1"/>
  <c r="I2869" i="78" s="1"/>
  <c r="I2870" i="78" s="1"/>
  <c r="I2871" i="78" s="1"/>
  <c r="I2872" i="78" s="1"/>
  <c r="I2873" i="78" s="1"/>
  <c r="I2874" i="78" s="1"/>
  <c r="I2875" i="78" s="1"/>
  <c r="I2876" i="78" s="1"/>
  <c r="I2877" i="78" s="1"/>
  <c r="I2878" i="78" s="1"/>
  <c r="I2879" i="78" s="1"/>
  <c r="I2880" i="78" s="1"/>
  <c r="I2881" i="78" s="1"/>
  <c r="I2882" i="78" s="1"/>
  <c r="I2883" i="78" s="1"/>
  <c r="I2884" i="78" s="1"/>
  <c r="I2885" i="78" s="1"/>
  <c r="I2886" i="78" s="1"/>
  <c r="I2887" i="78" s="1"/>
  <c r="I2888" i="78" s="1"/>
  <c r="I2889" i="78" s="1"/>
  <c r="I2890" i="78" s="1"/>
  <c r="I2891" i="78" s="1"/>
  <c r="I2892" i="78" s="1"/>
  <c r="I2893" i="78" s="1"/>
  <c r="I2894" i="78" s="1"/>
  <c r="I2895" i="78" s="1"/>
  <c r="I2896" i="78" s="1"/>
  <c r="I2897" i="78" s="1"/>
  <c r="I2898" i="78" s="1"/>
  <c r="I2899" i="78" s="1"/>
  <c r="I2900" i="78" s="1"/>
  <c r="I2901" i="78" s="1"/>
  <c r="I2902" i="78" s="1"/>
  <c r="I2903" i="78" s="1"/>
  <c r="I2904" i="78" s="1"/>
  <c r="I2905" i="78" s="1"/>
  <c r="I2906" i="78" s="1"/>
  <c r="I2907" i="78" s="1"/>
  <c r="I2908" i="78" s="1"/>
  <c r="I2909" i="78" s="1"/>
  <c r="I2910" i="78" s="1"/>
  <c r="I2911" i="78" s="1"/>
  <c r="I2912" i="78" s="1"/>
  <c r="I2913" i="78" s="1"/>
  <c r="I2914" i="78" s="1"/>
  <c r="I2915" i="78" s="1"/>
  <c r="I2916" i="78" s="1"/>
  <c r="I2917" i="78" s="1"/>
  <c r="I2918" i="78" s="1"/>
  <c r="I2919" i="78" s="1"/>
  <c r="I2920" i="78" s="1"/>
  <c r="I2921" i="78" s="1"/>
  <c r="I2922" i="78" s="1"/>
  <c r="I2923" i="78" s="1"/>
  <c r="I2924" i="78" s="1"/>
  <c r="I2925" i="78" s="1"/>
  <c r="I2926" i="78" s="1"/>
  <c r="I2927" i="78" s="1"/>
  <c r="I2928" i="78" s="1"/>
  <c r="I2929" i="78" s="1"/>
  <c r="I2930" i="78" s="1"/>
  <c r="I2931" i="78" s="1"/>
  <c r="I2932" i="78" s="1"/>
  <c r="I2933" i="78" s="1"/>
  <c r="I2934" i="78" s="1"/>
  <c r="I2935" i="78" s="1"/>
  <c r="I2936" i="78" s="1"/>
  <c r="I2937" i="78" s="1"/>
  <c r="I2938" i="78" s="1"/>
  <c r="I2939" i="78" s="1"/>
  <c r="I2940" i="78" s="1"/>
  <c r="I2941" i="78" s="1"/>
  <c r="I2942" i="78" s="1"/>
  <c r="I2943" i="78" s="1"/>
  <c r="I2944" i="78" s="1"/>
  <c r="I2945" i="78" s="1"/>
  <c r="I2946" i="78" s="1"/>
  <c r="I2947" i="78" s="1"/>
  <c r="I2948" i="78" s="1"/>
  <c r="I2949" i="78" s="1"/>
  <c r="I2950" i="78" s="1"/>
  <c r="I2951" i="78" s="1"/>
  <c r="I2952" i="78" s="1"/>
  <c r="I2953" i="78" s="1"/>
  <c r="I2954" i="78" s="1"/>
  <c r="I2955" i="78" s="1"/>
  <c r="I2956" i="78" s="1"/>
  <c r="I2957" i="78" s="1"/>
  <c r="I2958" i="78" s="1"/>
  <c r="I2959" i="78" s="1"/>
  <c r="I2960" i="78" s="1"/>
  <c r="I2961" i="78" s="1"/>
  <c r="I2962" i="78" s="1"/>
  <c r="I2963" i="78" s="1"/>
  <c r="I2964" i="78" s="1"/>
  <c r="I2965" i="78" s="1"/>
  <c r="I2966" i="78" s="1"/>
  <c r="I2967" i="78" s="1"/>
  <c r="I2968" i="78" s="1"/>
  <c r="I2969" i="78" s="1"/>
  <c r="I2970" i="78" s="1"/>
  <c r="I2971" i="78" s="1"/>
  <c r="I2972" i="78" s="1"/>
  <c r="I2973" i="78" s="1"/>
  <c r="I2974" i="78" s="1"/>
  <c r="I2975" i="78" s="1"/>
  <c r="I2976" i="78" s="1"/>
  <c r="I2977" i="78" s="1"/>
  <c r="I2978" i="78" s="1"/>
  <c r="I2979" i="78" s="1"/>
  <c r="I2980" i="78" s="1"/>
  <c r="I2981" i="78" s="1"/>
  <c r="I2982" i="78" s="1"/>
  <c r="I2983" i="78" s="1"/>
  <c r="I2984" i="78" s="1"/>
  <c r="I2985" i="78" s="1"/>
  <c r="I2986" i="78" s="1"/>
  <c r="I2987" i="78" s="1"/>
  <c r="I2988" i="78" s="1"/>
  <c r="I2989" i="78" s="1"/>
  <c r="I2990" i="78" s="1"/>
  <c r="I2991" i="78" s="1"/>
  <c r="I2992" i="78" s="1"/>
  <c r="I2993" i="78" s="1"/>
  <c r="I2994" i="78" s="1"/>
  <c r="I2995" i="78" s="1"/>
  <c r="I2996" i="78" s="1"/>
  <c r="I2997" i="78" s="1"/>
  <c r="I2998" i="78" s="1"/>
  <c r="I2999" i="78" s="1"/>
  <c r="I3000" i="78" s="1"/>
  <c r="I3001" i="78" s="1"/>
  <c r="I3002" i="78" s="1"/>
  <c r="I3003" i="78" s="1"/>
  <c r="I3004" i="78" s="1"/>
  <c r="I3005" i="78" s="1"/>
  <c r="I3006" i="78" s="1"/>
  <c r="I3007" i="78" s="1"/>
  <c r="I3008" i="78" s="1"/>
  <c r="I3009" i="78" s="1"/>
  <c r="I3010" i="78" s="1"/>
  <c r="I3011" i="78" s="1"/>
  <c r="I3012" i="78" s="1"/>
  <c r="I3013" i="78" s="1"/>
  <c r="I3014" i="78" s="1"/>
  <c r="I3015" i="78" s="1"/>
  <c r="I3016" i="78" s="1"/>
  <c r="I3017" i="78" s="1"/>
  <c r="I3018" i="78" s="1"/>
  <c r="I3019" i="78" s="1"/>
  <c r="I3020" i="78" s="1"/>
  <c r="I3021" i="78" s="1"/>
  <c r="I3022" i="78" s="1"/>
  <c r="I3023" i="78" s="1"/>
  <c r="I3024" i="78" s="1"/>
  <c r="I3025" i="78" s="1"/>
  <c r="I3026" i="78" s="1"/>
  <c r="I3027" i="78" s="1"/>
  <c r="I3028" i="78" s="1"/>
  <c r="I3029" i="78" s="1"/>
  <c r="I3030" i="78" s="1"/>
  <c r="I3031" i="78" s="1"/>
  <c r="I3032" i="78" s="1"/>
  <c r="I3033" i="78" s="1"/>
  <c r="I3034" i="78" s="1"/>
  <c r="I3035" i="78" s="1"/>
  <c r="I3036" i="78" s="1"/>
  <c r="I3037" i="78" s="1"/>
  <c r="I3038" i="78" s="1"/>
  <c r="I3039" i="78" s="1"/>
  <c r="I3040" i="78" s="1"/>
  <c r="I3041" i="78" s="1"/>
  <c r="I3042" i="78" s="1"/>
  <c r="I3043" i="78" s="1"/>
  <c r="I3044" i="78" s="1"/>
  <c r="I3045" i="78" s="1"/>
  <c r="I3046" i="78" s="1"/>
  <c r="I3047" i="78" s="1"/>
  <c r="I3048" i="78" s="1"/>
  <c r="I3049" i="78" s="1"/>
  <c r="I3050" i="78" s="1"/>
  <c r="I3051" i="78" s="1"/>
  <c r="I3052" i="78" s="1"/>
  <c r="I3053" i="78" s="1"/>
  <c r="I3054" i="78" s="1"/>
  <c r="I3055" i="78" s="1"/>
  <c r="I3056" i="78" s="1"/>
  <c r="I3057" i="78" s="1"/>
  <c r="I3058" i="78" s="1"/>
  <c r="I3059" i="78" s="1"/>
  <c r="I3060" i="78" s="1"/>
  <c r="I3061" i="78" s="1"/>
  <c r="I3062" i="78" s="1"/>
  <c r="I3063" i="78" s="1"/>
  <c r="I3064" i="78" s="1"/>
  <c r="I3065" i="78" s="1"/>
  <c r="I3066" i="78" s="1"/>
  <c r="I3067" i="78" s="1"/>
  <c r="I3068" i="78" s="1"/>
  <c r="I3069" i="78" s="1"/>
  <c r="I3070" i="78" s="1"/>
  <c r="I3071" i="78" s="1"/>
  <c r="I3072" i="78" s="1"/>
  <c r="I3073" i="78" s="1"/>
  <c r="I3074" i="78" s="1"/>
  <c r="I3075" i="78" s="1"/>
  <c r="I3076" i="78" s="1"/>
  <c r="I3077" i="78" s="1"/>
  <c r="I3078" i="78" s="1"/>
  <c r="I3079" i="78" s="1"/>
  <c r="I3080" i="78" s="1"/>
  <c r="I3081" i="78" s="1"/>
  <c r="I3082" i="78" s="1"/>
  <c r="I3083" i="78" s="1"/>
  <c r="I3084" i="78" s="1"/>
  <c r="I3085" i="78" s="1"/>
  <c r="I3086" i="78" s="1"/>
  <c r="I3087" i="78" s="1"/>
  <c r="I3088" i="78" s="1"/>
  <c r="I3089" i="78" s="1"/>
  <c r="I3090" i="78" s="1"/>
  <c r="I3091" i="78" s="1"/>
  <c r="I3092" i="78" s="1"/>
  <c r="I3093" i="78" s="1"/>
  <c r="I3094" i="78" s="1"/>
  <c r="I3095" i="78" s="1"/>
  <c r="I3096" i="78" s="1"/>
  <c r="I3097" i="78" s="1"/>
  <c r="I3098" i="78" s="1"/>
  <c r="I3099" i="78" s="1"/>
  <c r="I3100" i="78" s="1"/>
  <c r="I3101" i="78" s="1"/>
  <c r="I3102" i="78" s="1"/>
  <c r="I3103" i="78" s="1"/>
  <c r="I3104" i="78" s="1"/>
  <c r="I3105" i="78" s="1"/>
  <c r="I3106" i="78" s="1"/>
  <c r="I3107" i="78" s="1"/>
  <c r="I3108" i="78" s="1"/>
  <c r="I3109" i="78" s="1"/>
  <c r="I3110" i="78" s="1"/>
  <c r="I3111" i="78" s="1"/>
  <c r="I3112" i="78" s="1"/>
  <c r="I3113" i="78" s="1"/>
  <c r="I3114" i="78" s="1"/>
  <c r="I3115" i="78" s="1"/>
  <c r="I3116" i="78" s="1"/>
  <c r="I3117" i="78" s="1"/>
  <c r="I3118" i="78" s="1"/>
  <c r="I3119" i="78" s="1"/>
  <c r="I3120" i="78" s="1"/>
  <c r="I3121" i="78" s="1"/>
  <c r="I3122" i="78" s="1"/>
  <c r="I3123" i="78" s="1"/>
  <c r="I3124" i="78" s="1"/>
  <c r="I3125" i="78" s="1"/>
  <c r="I3126" i="78" s="1"/>
  <c r="I3127" i="78" s="1"/>
  <c r="I3128" i="78" s="1"/>
  <c r="I3129" i="78" s="1"/>
  <c r="I3130" i="78" s="1"/>
  <c r="I3131" i="78" s="1"/>
  <c r="I3132" i="78" s="1"/>
  <c r="I3133" i="78" s="1"/>
  <c r="I3134" i="78" s="1"/>
  <c r="I3135" i="78" s="1"/>
  <c r="I3136" i="78" s="1"/>
  <c r="I3137" i="78" s="1"/>
  <c r="I3138" i="78" s="1"/>
  <c r="I3139" i="78" s="1"/>
  <c r="I3140" i="78" s="1"/>
  <c r="I3141" i="78" s="1"/>
  <c r="I3142" i="78" s="1"/>
  <c r="I3143" i="78" s="1"/>
  <c r="I3144" i="78" s="1"/>
  <c r="I3145" i="78" s="1"/>
  <c r="I3146" i="78" s="1"/>
  <c r="I3147" i="78" s="1"/>
  <c r="I3148" i="78" s="1"/>
  <c r="I3149" i="78" s="1"/>
  <c r="I3150" i="78" s="1"/>
  <c r="I3151" i="78" s="1"/>
  <c r="I3152" i="78" s="1"/>
  <c r="I3153" i="78" s="1"/>
  <c r="I3154" i="78" s="1"/>
  <c r="I3155" i="78" s="1"/>
  <c r="I3156" i="78" s="1"/>
  <c r="I3157" i="78" s="1"/>
  <c r="I3158" i="78" s="1"/>
  <c r="I3159" i="78" s="1"/>
  <c r="I3160" i="78" s="1"/>
  <c r="I3161" i="78" s="1"/>
  <c r="I3162" i="78" s="1"/>
  <c r="I3163" i="78" s="1"/>
  <c r="I3164" i="78" s="1"/>
  <c r="I3165" i="78" s="1"/>
  <c r="I3166" i="78" s="1"/>
  <c r="I3167" i="78" s="1"/>
  <c r="I3168" i="78" s="1"/>
  <c r="I3169" i="78" s="1"/>
  <c r="I3170" i="78" s="1"/>
  <c r="I3171" i="78" s="1"/>
  <c r="I3172" i="78" s="1"/>
  <c r="I3173" i="78" s="1"/>
  <c r="I3174" i="78" s="1"/>
  <c r="I3175" i="78" s="1"/>
  <c r="I3176" i="78" s="1"/>
  <c r="I3177" i="78" s="1"/>
  <c r="I3178" i="78" s="1"/>
  <c r="I3179" i="78" s="1"/>
  <c r="I3180" i="78" s="1"/>
  <c r="I3181" i="78" s="1"/>
  <c r="I3182" i="78" s="1"/>
  <c r="I3183" i="78" s="1"/>
  <c r="I3184" i="78" s="1"/>
  <c r="I3185" i="78" s="1"/>
  <c r="I3186" i="78" s="1"/>
  <c r="I3187" i="78" s="1"/>
  <c r="I3188" i="78" s="1"/>
  <c r="I3189" i="78" s="1"/>
  <c r="I3190" i="78" s="1"/>
  <c r="I3191" i="78" s="1"/>
  <c r="I3192" i="78" s="1"/>
  <c r="I3193" i="78" s="1"/>
  <c r="I3194" i="78" s="1"/>
  <c r="I3195" i="78" s="1"/>
  <c r="I3196" i="78" s="1"/>
  <c r="I3197" i="78" s="1"/>
  <c r="I3198" i="78" s="1"/>
  <c r="I3199" i="78" s="1"/>
  <c r="I3200" i="78" s="1"/>
  <c r="I3201" i="78" s="1"/>
  <c r="I3202" i="78" s="1"/>
  <c r="I3203" i="78" s="1"/>
  <c r="I3204" i="78" s="1"/>
  <c r="I3205" i="78" s="1"/>
  <c r="I3206" i="78" s="1"/>
  <c r="I3207" i="78" s="1"/>
  <c r="I3208" i="78" s="1"/>
  <c r="I3209" i="78" s="1"/>
  <c r="I3210" i="78" s="1"/>
  <c r="I3211" i="78" s="1"/>
  <c r="I3212" i="78" s="1"/>
  <c r="I3213" i="78" s="1"/>
  <c r="I3214" i="78" s="1"/>
  <c r="I3215" i="78" s="1"/>
  <c r="I3216" i="78" s="1"/>
  <c r="I3217" i="78" s="1"/>
  <c r="I3218" i="78" s="1"/>
  <c r="I3219" i="78" s="1"/>
  <c r="I3220" i="78" s="1"/>
  <c r="I3221" i="78" s="1"/>
  <c r="I3222" i="78" s="1"/>
  <c r="I3223" i="78" s="1"/>
  <c r="I3224" i="78" s="1"/>
  <c r="I3225" i="78" s="1"/>
  <c r="I3226" i="78" s="1"/>
  <c r="I3227" i="78" s="1"/>
  <c r="I3228" i="78" s="1"/>
  <c r="I3229" i="78" s="1"/>
  <c r="I3230" i="78" s="1"/>
  <c r="I3231" i="78" s="1"/>
  <c r="I3232" i="78" s="1"/>
  <c r="I3233" i="78" s="1"/>
  <c r="I3234" i="78" s="1"/>
  <c r="I3235" i="78" s="1"/>
  <c r="I3236" i="78" s="1"/>
  <c r="I3237" i="78" s="1"/>
  <c r="I3238" i="78" s="1"/>
  <c r="I3239" i="78" s="1"/>
  <c r="I3240" i="78" s="1"/>
  <c r="I3241" i="78" s="1"/>
  <c r="I3242" i="78" s="1"/>
  <c r="I3243" i="78" s="1"/>
  <c r="I3244" i="78" s="1"/>
  <c r="I3245" i="78" s="1"/>
  <c r="I3246" i="78" s="1"/>
  <c r="I3247" i="78" s="1"/>
  <c r="I3248" i="78" s="1"/>
  <c r="I3249" i="78" s="1"/>
  <c r="I3250" i="78" s="1"/>
  <c r="I3251" i="78" s="1"/>
  <c r="I3252" i="78" s="1"/>
  <c r="I3253" i="78" s="1"/>
  <c r="I3254" i="78" s="1"/>
  <c r="I3255" i="78" s="1"/>
  <c r="I3256" i="78" s="1"/>
  <c r="I3257" i="78" s="1"/>
  <c r="I3258" i="78" s="1"/>
  <c r="I3259" i="78" s="1"/>
  <c r="I3260" i="78" s="1"/>
  <c r="I3261" i="78" s="1"/>
  <c r="I3262" i="78" s="1"/>
  <c r="I3263" i="78" s="1"/>
  <c r="I3264" i="78" s="1"/>
  <c r="I3265" i="78" s="1"/>
  <c r="I3266" i="78" s="1"/>
  <c r="I3267" i="78" s="1"/>
  <c r="I3268" i="78" s="1"/>
  <c r="I3269" i="78" s="1"/>
  <c r="I3270" i="78" s="1"/>
  <c r="I3271" i="78" s="1"/>
  <c r="I3272" i="78" s="1"/>
  <c r="I3273" i="78" s="1"/>
  <c r="I3274" i="78" s="1"/>
  <c r="I3275" i="78" s="1"/>
  <c r="I3276" i="78" s="1"/>
  <c r="I3277" i="78" s="1"/>
  <c r="I3278" i="78" s="1"/>
  <c r="I3279" i="78" s="1"/>
  <c r="I3280" i="78" s="1"/>
  <c r="I3281" i="78" s="1"/>
  <c r="I3282" i="78" s="1"/>
  <c r="I3283" i="78" s="1"/>
  <c r="I3284" i="78" s="1"/>
  <c r="I3285" i="78" s="1"/>
  <c r="I3286" i="78" s="1"/>
  <c r="I3287" i="78" s="1"/>
  <c r="I3288" i="78" s="1"/>
  <c r="I3289" i="78" s="1"/>
  <c r="I3290" i="78" s="1"/>
  <c r="I3291" i="78" s="1"/>
  <c r="I3292" i="78" s="1"/>
  <c r="I3293" i="78" s="1"/>
  <c r="I3294" i="78" s="1"/>
  <c r="I3295" i="78" s="1"/>
  <c r="I3296" i="78" s="1"/>
  <c r="I3297" i="78" s="1"/>
  <c r="I3298" i="78" s="1"/>
  <c r="I3299" i="78" s="1"/>
  <c r="I3300" i="78" s="1"/>
  <c r="I3301" i="78" s="1"/>
  <c r="I3302" i="78" s="1"/>
  <c r="I3303" i="78" s="1"/>
  <c r="I3304" i="78" s="1"/>
  <c r="I3305" i="78" s="1"/>
  <c r="I3306" i="78" s="1"/>
  <c r="I3307" i="78" s="1"/>
  <c r="I3308" i="78" s="1"/>
  <c r="I3309" i="78" s="1"/>
  <c r="I3310" i="78" s="1"/>
  <c r="I3311" i="78" s="1"/>
  <c r="I3312" i="78" s="1"/>
  <c r="I3313" i="78" s="1"/>
  <c r="I3314" i="78" s="1"/>
  <c r="I3315" i="78" s="1"/>
  <c r="I3316" i="78" s="1"/>
  <c r="I3317" i="78" s="1"/>
  <c r="I3318" i="78" s="1"/>
  <c r="I3319" i="78" s="1"/>
  <c r="I3320" i="78" s="1"/>
  <c r="I3321" i="78" s="1"/>
  <c r="I3322" i="78" s="1"/>
  <c r="I3323" i="78" s="1"/>
  <c r="I3324" i="78" s="1"/>
  <c r="I3325" i="78" s="1"/>
  <c r="I3326" i="78" s="1"/>
  <c r="I3327" i="78" s="1"/>
  <c r="I3328" i="78" s="1"/>
  <c r="I3329" i="78" s="1"/>
  <c r="I3330" i="78" s="1"/>
  <c r="I3331" i="78" s="1"/>
  <c r="I3332" i="78" s="1"/>
  <c r="I3333" i="78" s="1"/>
  <c r="I3334" i="78" s="1"/>
  <c r="I3335" i="78" s="1"/>
  <c r="I3336" i="78" s="1"/>
  <c r="I3337" i="78" s="1"/>
  <c r="I3338" i="78" s="1"/>
  <c r="I3339" i="78" s="1"/>
  <c r="I3340" i="78" s="1"/>
  <c r="I3341" i="78" s="1"/>
  <c r="I3342" i="78" s="1"/>
  <c r="I3343" i="78" s="1"/>
  <c r="I3344" i="78" s="1"/>
  <c r="I3345" i="78" s="1"/>
  <c r="I3346" i="78" s="1"/>
  <c r="I3347" i="78" s="1"/>
  <c r="I3348" i="78" s="1"/>
  <c r="I3349" i="78" s="1"/>
  <c r="I3350" i="78" s="1"/>
  <c r="I3351" i="78" s="1"/>
  <c r="I3352" i="78" s="1"/>
  <c r="I3353" i="78" s="1"/>
  <c r="I3354" i="78" s="1"/>
  <c r="I3355" i="78" s="1"/>
  <c r="I3356" i="78" s="1"/>
  <c r="I3357" i="78" s="1"/>
  <c r="I3358" i="78" s="1"/>
  <c r="I3359" i="78" s="1"/>
  <c r="I3360" i="78" s="1"/>
  <c r="I3361" i="78" s="1"/>
  <c r="I3362" i="78" s="1"/>
  <c r="I3363" i="78" s="1"/>
  <c r="I3364" i="78" s="1"/>
  <c r="I3365" i="78" s="1"/>
  <c r="I3366" i="78" s="1"/>
  <c r="I3367" i="78" s="1"/>
  <c r="I3368" i="78" s="1"/>
  <c r="I3369" i="78" s="1"/>
  <c r="I3370" i="78" s="1"/>
  <c r="I3371" i="78" s="1"/>
  <c r="I3372" i="78" s="1"/>
  <c r="I3373" i="78" s="1"/>
  <c r="I3374" i="78" s="1"/>
  <c r="I3375" i="78" s="1"/>
  <c r="I3376" i="78" s="1"/>
  <c r="I3377" i="78" s="1"/>
  <c r="I3378" i="78" s="1"/>
  <c r="I3379" i="78" s="1"/>
  <c r="I3380" i="78" s="1"/>
  <c r="I3381" i="78" s="1"/>
  <c r="I3382" i="78" s="1"/>
  <c r="I3383" i="78" s="1"/>
  <c r="I3384" i="78" s="1"/>
  <c r="I3385" i="78" s="1"/>
  <c r="I3386" i="78" s="1"/>
  <c r="I3387" i="78" s="1"/>
  <c r="I3388" i="78" s="1"/>
  <c r="I3389" i="78" s="1"/>
  <c r="I3390" i="78" s="1"/>
  <c r="I3391" i="78" s="1"/>
  <c r="I3392" i="78" s="1"/>
  <c r="I3393" i="78" s="1"/>
  <c r="I3394" i="78" s="1"/>
  <c r="I3395" i="78" s="1"/>
  <c r="I3396" i="78" s="1"/>
  <c r="I3397" i="78" s="1"/>
  <c r="I3398" i="78" s="1"/>
  <c r="I3399" i="78" s="1"/>
  <c r="I3400" i="78" s="1"/>
  <c r="I3401" i="78" s="1"/>
  <c r="I3402" i="78" s="1"/>
  <c r="I3403" i="78" s="1"/>
  <c r="I3404" i="78" s="1"/>
  <c r="I3405" i="78" s="1"/>
  <c r="I3406" i="78" s="1"/>
  <c r="I3407" i="78" s="1"/>
  <c r="I3408" i="78" s="1"/>
  <c r="I3409" i="78" s="1"/>
  <c r="I3410" i="78" s="1"/>
  <c r="I3411" i="78" s="1"/>
  <c r="I3412" i="78" s="1"/>
  <c r="I3413" i="78" s="1"/>
  <c r="I3414" i="78" s="1"/>
  <c r="I3415" i="78" s="1"/>
  <c r="I3416" i="78" s="1"/>
  <c r="I3417" i="78" s="1"/>
  <c r="I3418" i="78" s="1"/>
  <c r="I3419" i="78" s="1"/>
  <c r="I3420" i="78" s="1"/>
  <c r="I3421" i="78" s="1"/>
  <c r="I3422" i="78" s="1"/>
  <c r="I3423" i="78" s="1"/>
  <c r="I3424" i="78" s="1"/>
  <c r="I3425" i="78" s="1"/>
  <c r="I3426" i="78" s="1"/>
  <c r="I3427" i="78" s="1"/>
  <c r="I3428" i="78" s="1"/>
  <c r="I3429" i="78" s="1"/>
  <c r="I3430" i="78" s="1"/>
  <c r="I3431" i="78" s="1"/>
  <c r="I3432" i="78" s="1"/>
  <c r="I3433" i="78" s="1"/>
  <c r="I3434" i="78" s="1"/>
  <c r="I3435" i="78" s="1"/>
  <c r="I3436" i="78" s="1"/>
  <c r="I3437" i="78" s="1"/>
  <c r="I3438" i="78" s="1"/>
  <c r="I3439" i="78" s="1"/>
  <c r="I3440" i="78" s="1"/>
  <c r="I3441" i="78" s="1"/>
  <c r="I3442" i="78" s="1"/>
  <c r="I3443" i="78" s="1"/>
  <c r="I3444" i="78" s="1"/>
  <c r="I3445" i="78" s="1"/>
  <c r="I3446" i="78" s="1"/>
  <c r="I3447" i="78" s="1"/>
  <c r="I3448" i="78" s="1"/>
  <c r="I3449" i="78" s="1"/>
  <c r="I3450" i="78" s="1"/>
  <c r="I3451" i="78" s="1"/>
  <c r="I3452" i="78" s="1"/>
  <c r="I3453" i="78" s="1"/>
  <c r="I3454" i="78" s="1"/>
  <c r="I3455" i="78" s="1"/>
  <c r="I3456" i="78" s="1"/>
  <c r="I3457" i="78" s="1"/>
  <c r="I3458" i="78" s="1"/>
  <c r="I3459" i="78" s="1"/>
  <c r="I3460" i="78" s="1"/>
  <c r="I3461" i="78" s="1"/>
  <c r="I3462" i="78" s="1"/>
  <c r="I3463" i="78" s="1"/>
  <c r="I3464" i="78" s="1"/>
  <c r="I3465" i="78" s="1"/>
  <c r="I3466" i="78" s="1"/>
  <c r="I3467" i="78" s="1"/>
  <c r="I3468" i="78" s="1"/>
  <c r="I3469" i="78" s="1"/>
  <c r="I3470" i="78" s="1"/>
  <c r="I3471" i="78" s="1"/>
  <c r="I3472" i="78" s="1"/>
  <c r="I3473" i="78" s="1"/>
  <c r="I3474" i="78" s="1"/>
  <c r="I3475" i="78" s="1"/>
  <c r="I3476" i="78" s="1"/>
  <c r="I3477" i="78" s="1"/>
  <c r="I3478" i="78" s="1"/>
  <c r="I3479" i="78" s="1"/>
  <c r="I3480" i="78" s="1"/>
  <c r="I3481" i="78" s="1"/>
  <c r="I3482" i="78" s="1"/>
  <c r="I3483" i="78" s="1"/>
  <c r="I3484" i="78" s="1"/>
  <c r="I3485" i="78" s="1"/>
  <c r="I3486" i="78" s="1"/>
  <c r="I3487" i="78" s="1"/>
  <c r="I3488" i="78" s="1"/>
  <c r="I3489" i="78" s="1"/>
  <c r="I3490" i="78" s="1"/>
  <c r="I3491" i="78" s="1"/>
  <c r="I3492" i="78" s="1"/>
  <c r="I3493" i="78" s="1"/>
  <c r="I3494" i="78" s="1"/>
  <c r="I3495" i="78" s="1"/>
  <c r="I3496" i="78" s="1"/>
  <c r="I3497" i="78" s="1"/>
  <c r="I3498" i="78" s="1"/>
  <c r="I3499" i="78" s="1"/>
  <c r="I3500" i="78" s="1"/>
  <c r="I3501" i="78" s="1"/>
  <c r="I3502" i="78" s="1"/>
  <c r="I3503" i="78" s="1"/>
  <c r="I3504" i="78" s="1"/>
  <c r="I3505" i="78" s="1"/>
  <c r="I3506" i="78" s="1"/>
  <c r="I3507" i="78" s="1"/>
  <c r="I3508" i="78" s="1"/>
  <c r="I3509" i="78" s="1"/>
  <c r="I3510" i="78" s="1"/>
  <c r="I3511" i="78" s="1"/>
  <c r="I3512" i="78" s="1"/>
  <c r="I3513" i="78" s="1"/>
  <c r="I3514" i="78" s="1"/>
  <c r="I3515" i="78" s="1"/>
  <c r="I3516" i="78" s="1"/>
  <c r="I3517" i="78" s="1"/>
  <c r="I3518" i="78" s="1"/>
  <c r="I3519" i="78" s="1"/>
  <c r="I3520" i="78" s="1"/>
  <c r="I3521" i="78" s="1"/>
  <c r="I3522" i="78" s="1"/>
  <c r="I3523" i="78" s="1"/>
  <c r="I3524" i="78" s="1"/>
  <c r="I3525" i="78" s="1"/>
  <c r="I3526" i="78" s="1"/>
  <c r="I3527" i="78" s="1"/>
  <c r="I3528" i="78" s="1"/>
  <c r="I3529" i="78" s="1"/>
  <c r="I3530" i="78" s="1"/>
  <c r="I3531" i="78" s="1"/>
  <c r="I3532" i="78" s="1"/>
  <c r="I3533" i="78" s="1"/>
  <c r="I3534" i="78" s="1"/>
  <c r="I3535" i="78" s="1"/>
  <c r="I3536" i="78" s="1"/>
  <c r="I3537" i="78" s="1"/>
  <c r="I3538" i="78" s="1"/>
  <c r="I3539" i="78" s="1"/>
  <c r="I3540" i="78" s="1"/>
  <c r="I3541" i="78" s="1"/>
  <c r="I3542" i="78" s="1"/>
  <c r="I3543" i="78" s="1"/>
  <c r="I3544" i="78" s="1"/>
  <c r="I3545" i="78" s="1"/>
  <c r="I3546" i="78" s="1"/>
  <c r="I3547" i="78" s="1"/>
  <c r="I3548" i="78" s="1"/>
  <c r="I3549" i="78" s="1"/>
  <c r="I3550" i="78" s="1"/>
  <c r="I3551" i="78" s="1"/>
  <c r="I3552" i="78" s="1"/>
  <c r="I3553" i="78" s="1"/>
  <c r="I3554" i="78" s="1"/>
  <c r="I3555" i="78" s="1"/>
  <c r="I3556" i="78" s="1"/>
  <c r="I3557" i="78" s="1"/>
  <c r="I3558" i="78" s="1"/>
  <c r="I3559" i="78" s="1"/>
  <c r="I3560" i="78" s="1"/>
  <c r="I3561" i="78" s="1"/>
  <c r="I3562" i="78" s="1"/>
  <c r="I3563" i="78" s="1"/>
  <c r="I3564" i="78" s="1"/>
  <c r="I3565" i="78" s="1"/>
  <c r="I3566" i="78" s="1"/>
  <c r="I3567" i="78" s="1"/>
  <c r="I3568" i="78" s="1"/>
  <c r="I3569" i="78" s="1"/>
  <c r="I3570" i="78" s="1"/>
  <c r="I3571" i="78" s="1"/>
  <c r="I3572" i="78" s="1"/>
  <c r="I3573" i="78" s="1"/>
  <c r="I3574" i="78" s="1"/>
  <c r="I3575" i="78" s="1"/>
  <c r="I3576" i="78" s="1"/>
  <c r="I3577" i="78" s="1"/>
  <c r="I3578" i="78" s="1"/>
  <c r="I3579" i="78" s="1"/>
  <c r="I3580" i="78" s="1"/>
  <c r="I3581" i="78" s="1"/>
  <c r="I3582" i="78" s="1"/>
  <c r="I3583" i="78" s="1"/>
  <c r="I3584" i="78" s="1"/>
  <c r="I3585" i="78" s="1"/>
  <c r="I3586" i="78" s="1"/>
  <c r="I3587" i="78" s="1"/>
  <c r="I3588" i="78" s="1"/>
  <c r="I3589" i="78" s="1"/>
  <c r="I3590" i="78" s="1"/>
  <c r="I3591" i="78" s="1"/>
  <c r="I3592" i="78" s="1"/>
  <c r="I3593" i="78" s="1"/>
  <c r="I3594" i="78" s="1"/>
  <c r="I3595" i="78" s="1"/>
  <c r="I3596" i="78" s="1"/>
  <c r="I3597" i="78" s="1"/>
  <c r="I3598" i="78" s="1"/>
  <c r="I3599" i="78" s="1"/>
  <c r="I3600" i="78" s="1"/>
  <c r="I3601" i="78" s="1"/>
  <c r="I3602" i="78" s="1"/>
  <c r="I3603" i="78" s="1"/>
  <c r="I3604" i="78" s="1"/>
  <c r="I3605" i="78" s="1"/>
  <c r="I3606" i="78" s="1"/>
  <c r="I3607" i="78" s="1"/>
  <c r="I3608" i="78" s="1"/>
  <c r="I3609" i="78" s="1"/>
  <c r="I3610" i="78" s="1"/>
  <c r="I3611" i="78" s="1"/>
  <c r="I3612" i="78" s="1"/>
  <c r="I3613" i="78" s="1"/>
  <c r="I3614" i="78" s="1"/>
  <c r="I3615" i="78" s="1"/>
  <c r="I3616" i="78" s="1"/>
  <c r="I3617" i="78" s="1"/>
  <c r="I3618" i="78" s="1"/>
  <c r="I3619" i="78" s="1"/>
  <c r="I3620" i="78" s="1"/>
  <c r="I3621" i="78" s="1"/>
  <c r="I3622" i="78" s="1"/>
  <c r="I3623" i="78" s="1"/>
  <c r="I3624" i="78" s="1"/>
  <c r="I3625" i="78" s="1"/>
  <c r="I3626" i="78" s="1"/>
  <c r="I3627" i="78" s="1"/>
  <c r="I3628" i="78" s="1"/>
  <c r="I3629" i="78" s="1"/>
  <c r="I3630" i="78" s="1"/>
  <c r="I3631" i="78" s="1"/>
  <c r="I3632" i="78" s="1"/>
  <c r="I3633" i="78" s="1"/>
  <c r="I3634" i="78" s="1"/>
  <c r="I3635" i="78" s="1"/>
  <c r="I3636" i="78" s="1"/>
  <c r="I3637" i="78" s="1"/>
  <c r="I3638" i="78" s="1"/>
  <c r="I3639" i="78" s="1"/>
  <c r="I3640" i="78" s="1"/>
  <c r="I3641" i="78" s="1"/>
  <c r="I3642" i="78" s="1"/>
  <c r="I3643" i="78" s="1"/>
  <c r="I3644" i="78" s="1"/>
  <c r="I3645" i="78" s="1"/>
  <c r="I3646" i="78" s="1"/>
  <c r="I3647" i="78" s="1"/>
  <c r="I3648" i="78" s="1"/>
  <c r="I3649" i="78" s="1"/>
  <c r="I3650" i="78" s="1"/>
  <c r="I3651" i="78" s="1"/>
  <c r="I3652" i="78" s="1"/>
  <c r="I3653" i="78" s="1"/>
  <c r="I3654" i="78" s="1"/>
  <c r="I3655" i="78" s="1"/>
  <c r="I3656" i="78" s="1"/>
  <c r="I3657" i="78" s="1"/>
  <c r="I3658" i="78" s="1"/>
  <c r="I3659" i="78" s="1"/>
  <c r="I3660" i="78" s="1"/>
  <c r="I3661" i="78" s="1"/>
  <c r="I3662" i="78" s="1"/>
  <c r="I3663" i="78" s="1"/>
  <c r="I3664" i="78" s="1"/>
  <c r="I3665" i="78" s="1"/>
  <c r="I3666" i="78" s="1"/>
  <c r="I3667" i="78" s="1"/>
  <c r="I3668" i="78" s="1"/>
  <c r="I3669" i="78" s="1"/>
  <c r="I3670" i="78" s="1"/>
  <c r="I3671" i="78" s="1"/>
  <c r="I3672" i="78" s="1"/>
  <c r="I3673" i="78" s="1"/>
  <c r="I3674" i="78" s="1"/>
  <c r="I3675" i="78" s="1"/>
  <c r="I3676" i="78" s="1"/>
  <c r="I3677" i="78" s="1"/>
  <c r="I3678" i="78" s="1"/>
  <c r="I3679" i="78" s="1"/>
  <c r="I3680" i="78" s="1"/>
  <c r="I3681" i="78" s="1"/>
  <c r="I3682" i="78" s="1"/>
  <c r="I3683" i="78" s="1"/>
  <c r="I3684" i="78" s="1"/>
  <c r="I3685" i="78" s="1"/>
  <c r="I3686" i="78" s="1"/>
  <c r="I3687" i="78" s="1"/>
  <c r="I3688" i="78" s="1"/>
  <c r="I3689" i="78" s="1"/>
  <c r="I3690" i="78" s="1"/>
  <c r="I3691" i="78" s="1"/>
  <c r="I3692" i="78" s="1"/>
  <c r="I3693" i="78" s="1"/>
  <c r="I3694" i="78" s="1"/>
  <c r="I3695" i="78" s="1"/>
  <c r="I3696" i="78" s="1"/>
  <c r="I3697" i="78" s="1"/>
  <c r="I3698" i="78" s="1"/>
  <c r="I3699" i="78" s="1"/>
  <c r="I3700" i="78" s="1"/>
  <c r="I3701" i="78" s="1"/>
  <c r="I3702" i="78" s="1"/>
  <c r="I3703" i="78" s="1"/>
  <c r="I3704" i="78" s="1"/>
  <c r="I3705" i="78" s="1"/>
  <c r="I3706" i="78" s="1"/>
  <c r="I3707" i="78" s="1"/>
  <c r="I3708" i="78" s="1"/>
  <c r="I3709" i="78" s="1"/>
  <c r="I3710" i="78" s="1"/>
  <c r="I3711" i="78" s="1"/>
  <c r="I3712" i="78" s="1"/>
  <c r="I3713" i="78" s="1"/>
  <c r="I3714" i="78" s="1"/>
  <c r="I3715" i="78" s="1"/>
  <c r="I3716" i="78" s="1"/>
  <c r="I3717" i="78" s="1"/>
  <c r="I3718" i="78" s="1"/>
  <c r="I3719" i="78" s="1"/>
  <c r="I3720" i="78" s="1"/>
  <c r="I3721" i="78" s="1"/>
  <c r="I3722" i="78" s="1"/>
  <c r="I3723" i="78" s="1"/>
  <c r="I3724" i="78" s="1"/>
  <c r="I3725" i="78" s="1"/>
  <c r="I3726" i="78" s="1"/>
  <c r="I3727" i="78" s="1"/>
  <c r="I3728" i="78" s="1"/>
  <c r="I3729" i="78" s="1"/>
  <c r="I3730" i="78" s="1"/>
  <c r="I3731" i="78" s="1"/>
  <c r="I3732" i="78" s="1"/>
  <c r="I3733" i="78" s="1"/>
  <c r="I3734" i="78" s="1"/>
  <c r="I3735" i="78" s="1"/>
  <c r="I3736" i="78" s="1"/>
  <c r="I3737" i="78" s="1"/>
  <c r="I3738" i="78" s="1"/>
  <c r="I3739" i="78" s="1"/>
  <c r="I3740" i="78" s="1"/>
  <c r="I3741" i="78" s="1"/>
  <c r="I3742" i="78" s="1"/>
  <c r="I3743" i="78" s="1"/>
  <c r="I3744" i="78" s="1"/>
  <c r="I3745" i="78" s="1"/>
  <c r="I3746" i="78" s="1"/>
  <c r="I3747" i="78" s="1"/>
  <c r="I3748" i="78" s="1"/>
  <c r="I3749" i="78" s="1"/>
  <c r="I3750" i="78" s="1"/>
  <c r="I3751" i="78" s="1"/>
  <c r="I3752" i="78" s="1"/>
  <c r="I3753" i="78" s="1"/>
  <c r="I3754" i="78" s="1"/>
  <c r="I3755" i="78" s="1"/>
  <c r="I3756" i="78" s="1"/>
  <c r="I3757" i="78" s="1"/>
  <c r="I3758" i="78" s="1"/>
  <c r="I3759" i="78" s="1"/>
  <c r="I3760" i="78" s="1"/>
  <c r="I3761" i="78" s="1"/>
  <c r="I3762" i="78" s="1"/>
  <c r="I3763" i="78" s="1"/>
  <c r="I3764" i="78" s="1"/>
  <c r="I3765" i="78" s="1"/>
  <c r="I3766" i="78" s="1"/>
  <c r="I3767" i="78" s="1"/>
  <c r="I3768" i="78" s="1"/>
  <c r="I3769" i="78" s="1"/>
  <c r="I3770" i="78" s="1"/>
  <c r="I3771" i="78" s="1"/>
  <c r="I3772" i="78" s="1"/>
  <c r="I3773" i="78" s="1"/>
  <c r="I3774" i="78" s="1"/>
  <c r="I3775" i="78" s="1"/>
  <c r="I3776" i="78" s="1"/>
  <c r="I3777" i="78" s="1"/>
  <c r="I3778" i="78" s="1"/>
  <c r="I3779" i="78" s="1"/>
  <c r="I3780" i="78" s="1"/>
  <c r="I3781" i="78" s="1"/>
  <c r="I3782" i="78" s="1"/>
  <c r="I3783" i="78" s="1"/>
  <c r="I3784" i="78" s="1"/>
  <c r="I3785" i="78" s="1"/>
  <c r="I3786" i="78" s="1"/>
  <c r="I3787" i="78" s="1"/>
  <c r="I3788" i="78" s="1"/>
  <c r="I3789" i="78" s="1"/>
  <c r="I3790" i="78" s="1"/>
  <c r="I3791" i="78" s="1"/>
  <c r="I3792" i="78" s="1"/>
  <c r="I3793" i="78" s="1"/>
  <c r="I3794" i="78" s="1"/>
  <c r="I3795" i="78" s="1"/>
  <c r="I3796" i="78" s="1"/>
  <c r="I3797" i="78" s="1"/>
  <c r="I3798" i="78" s="1"/>
  <c r="I3799" i="78" s="1"/>
  <c r="I3800" i="78" s="1"/>
  <c r="I3801" i="78" s="1"/>
  <c r="I3802" i="78" s="1"/>
  <c r="I3803" i="78" s="1"/>
  <c r="I3804" i="78" s="1"/>
  <c r="I3805" i="78" s="1"/>
  <c r="I3806" i="78" s="1"/>
  <c r="I3807" i="78" s="1"/>
  <c r="I3808" i="78" s="1"/>
  <c r="I3809" i="78" s="1"/>
  <c r="I3810" i="78" s="1"/>
  <c r="I3811" i="78" s="1"/>
  <c r="I3812" i="78" s="1"/>
  <c r="I3813" i="78" s="1"/>
  <c r="I3814" i="78" s="1"/>
  <c r="I3815" i="78" s="1"/>
  <c r="I3816" i="78" s="1"/>
  <c r="I3817" i="78" s="1"/>
  <c r="I3818" i="78" s="1"/>
  <c r="I3819" i="78" s="1"/>
  <c r="I3820" i="78" s="1"/>
  <c r="I3821" i="78" s="1"/>
  <c r="I3822" i="78" s="1"/>
  <c r="I3823" i="78" s="1"/>
  <c r="I3824" i="78" s="1"/>
  <c r="I3825" i="78" s="1"/>
  <c r="I3826" i="78" s="1"/>
  <c r="I3827" i="78" s="1"/>
  <c r="I3828" i="78" s="1"/>
  <c r="I3829" i="78" s="1"/>
  <c r="I3830" i="78" s="1"/>
  <c r="I3831" i="78" s="1"/>
  <c r="I3832" i="78" s="1"/>
  <c r="I3833" i="78" s="1"/>
  <c r="I3834" i="78" s="1"/>
  <c r="I3835" i="78" s="1"/>
  <c r="I3836" i="78" s="1"/>
  <c r="I3837" i="78" s="1"/>
  <c r="I3838" i="78" s="1"/>
  <c r="I3839" i="78" s="1"/>
  <c r="I3840" i="78" s="1"/>
  <c r="I3841" i="78" s="1"/>
  <c r="I3842" i="78" s="1"/>
  <c r="I3843" i="78" s="1"/>
  <c r="I3844" i="78" s="1"/>
  <c r="I3845" i="78" s="1"/>
  <c r="I3846" i="78" s="1"/>
  <c r="I3847" i="78" s="1"/>
  <c r="I3848" i="78" s="1"/>
  <c r="I3849" i="78" s="1"/>
  <c r="I3850" i="78" s="1"/>
  <c r="I3851" i="78" s="1"/>
  <c r="I3852" i="78" s="1"/>
  <c r="I3853" i="78" s="1"/>
  <c r="I3854" i="78" s="1"/>
  <c r="I3855" i="78" s="1"/>
  <c r="I3856" i="78" s="1"/>
  <c r="I3857" i="78" s="1"/>
  <c r="I3858" i="78" s="1"/>
  <c r="I3859" i="78" s="1"/>
  <c r="I3860" i="78" s="1"/>
  <c r="I3861" i="78" s="1"/>
  <c r="I3862" i="78" s="1"/>
  <c r="I3863" i="78" s="1"/>
  <c r="I3864" i="78" s="1"/>
  <c r="I3865" i="78" s="1"/>
  <c r="I3866" i="78" s="1"/>
  <c r="I3867" i="78" s="1"/>
  <c r="I3868" i="78" s="1"/>
  <c r="I3869" i="78" s="1"/>
  <c r="I3870" i="78" s="1"/>
  <c r="I3871" i="78" s="1"/>
  <c r="I3872" i="78" s="1"/>
  <c r="I3873" i="78" s="1"/>
  <c r="I3874" i="78" s="1"/>
  <c r="I3875" i="78" s="1"/>
  <c r="I3876" i="78" s="1"/>
  <c r="I3877" i="78" s="1"/>
  <c r="I3878" i="78" s="1"/>
  <c r="I3879" i="78" s="1"/>
  <c r="I3880" i="78" s="1"/>
  <c r="I3881" i="78" s="1"/>
  <c r="I3882" i="78" s="1"/>
  <c r="I3883" i="78" s="1"/>
  <c r="I3884" i="78" s="1"/>
  <c r="I3885" i="78" s="1"/>
  <c r="I3886" i="78" s="1"/>
  <c r="I3887" i="78" s="1"/>
  <c r="I3888" i="78" s="1"/>
  <c r="I3889" i="78" s="1"/>
  <c r="I3890" i="78" s="1"/>
  <c r="I3891" i="78" s="1"/>
  <c r="I3892" i="78" s="1"/>
  <c r="I3893" i="78" s="1"/>
  <c r="I3894" i="78" s="1"/>
  <c r="I3895" i="78" s="1"/>
  <c r="I3896" i="78" s="1"/>
  <c r="I3897" i="78" s="1"/>
  <c r="I3898" i="78" s="1"/>
  <c r="I3899" i="78" s="1"/>
  <c r="I3900" i="78" s="1"/>
  <c r="I3901" i="78" s="1"/>
  <c r="I3902" i="78" s="1"/>
  <c r="I3903" i="78" s="1"/>
  <c r="I3904" i="78" s="1"/>
  <c r="I3905" i="78" s="1"/>
  <c r="I3906" i="78" s="1"/>
  <c r="I3907" i="78" s="1"/>
  <c r="I3908" i="78" s="1"/>
  <c r="I3909" i="78" s="1"/>
  <c r="I3910" i="78" s="1"/>
  <c r="I3911" i="78" s="1"/>
  <c r="I3912" i="78" s="1"/>
  <c r="I3913" i="78" s="1"/>
  <c r="I3914" i="78" s="1"/>
  <c r="I3915" i="78" s="1"/>
  <c r="I3916" i="78" s="1"/>
  <c r="I3917" i="78" s="1"/>
  <c r="I3918" i="78" s="1"/>
  <c r="I3919" i="78" s="1"/>
  <c r="I3920" i="78" s="1"/>
  <c r="I3921" i="78" s="1"/>
  <c r="I3922" i="78" s="1"/>
  <c r="I3923" i="78" s="1"/>
  <c r="I3924" i="78" s="1"/>
  <c r="I3925" i="78" s="1"/>
  <c r="I3926" i="78" s="1"/>
  <c r="I3927" i="78" s="1"/>
  <c r="I3928" i="78" s="1"/>
  <c r="I3929" i="78" s="1"/>
  <c r="I3930" i="78" s="1"/>
  <c r="I3931" i="78" s="1"/>
  <c r="I3932" i="78" s="1"/>
  <c r="I3933" i="78" s="1"/>
  <c r="I3934" i="78" s="1"/>
  <c r="I3935" i="78" s="1"/>
  <c r="I3936" i="78" s="1"/>
  <c r="I3937" i="78" s="1"/>
  <c r="I3938" i="78" s="1"/>
  <c r="I3939" i="78" s="1"/>
  <c r="I3940" i="78" s="1"/>
  <c r="I3941" i="78" s="1"/>
  <c r="I3942" i="78" s="1"/>
  <c r="I3943" i="78" s="1"/>
  <c r="I3944" i="78" s="1"/>
  <c r="I3945" i="78" s="1"/>
  <c r="I3946" i="78" s="1"/>
  <c r="I3947" i="78" s="1"/>
  <c r="I3948" i="78" s="1"/>
  <c r="I3949" i="78" s="1"/>
  <c r="I3950" i="78" s="1"/>
  <c r="I3951" i="78" s="1"/>
  <c r="I3952" i="78" s="1"/>
  <c r="I3953" i="78" s="1"/>
  <c r="I3954" i="78" s="1"/>
  <c r="I3955" i="78" s="1"/>
  <c r="I3956" i="78" s="1"/>
  <c r="I3957" i="78" s="1"/>
  <c r="I3958" i="78" s="1"/>
  <c r="I3959" i="78" s="1"/>
  <c r="I3960" i="78" s="1"/>
  <c r="I3961" i="78" s="1"/>
  <c r="I3962" i="78" s="1"/>
  <c r="I3963" i="78" s="1"/>
  <c r="I3964" i="78" s="1"/>
  <c r="I3965" i="78" s="1"/>
  <c r="I3966" i="78" s="1"/>
  <c r="I3967" i="78" s="1"/>
  <c r="I3968" i="78" s="1"/>
  <c r="I3969" i="78" s="1"/>
  <c r="I3970" i="78" s="1"/>
  <c r="I3971" i="78" s="1"/>
  <c r="I3972" i="78" s="1"/>
  <c r="I3973" i="78" s="1"/>
  <c r="I3974" i="78" s="1"/>
  <c r="I3975" i="78" s="1"/>
  <c r="I3976" i="78" s="1"/>
  <c r="I3977" i="78" s="1"/>
  <c r="I3978" i="78" s="1"/>
  <c r="I3979" i="78" s="1"/>
  <c r="I3980" i="78" s="1"/>
  <c r="I3981" i="78" s="1"/>
  <c r="I3982" i="78" s="1"/>
  <c r="I3983" i="78" s="1"/>
  <c r="I3984" i="78" s="1"/>
  <c r="I3985" i="78" s="1"/>
  <c r="I3986" i="78" s="1"/>
  <c r="I3987" i="78" s="1"/>
  <c r="I3988" i="78" s="1"/>
  <c r="I3989" i="78" s="1"/>
  <c r="I3990" i="78" s="1"/>
  <c r="I3991" i="78" s="1"/>
  <c r="I3992" i="78" s="1"/>
  <c r="I3993" i="78" s="1"/>
  <c r="I3994" i="78" s="1"/>
  <c r="I3995" i="78" s="1"/>
  <c r="I3996" i="78" s="1"/>
  <c r="I3997" i="78" s="1"/>
  <c r="I3998" i="78" s="1"/>
  <c r="I3999" i="78" s="1"/>
  <c r="I4000" i="78" s="1"/>
  <c r="I4001" i="78" s="1"/>
  <c r="I4002" i="78" s="1"/>
  <c r="I4003" i="78" s="1"/>
  <c r="I4004" i="78" s="1"/>
  <c r="I4005" i="78" s="1"/>
  <c r="I4006" i="78" s="1"/>
  <c r="I4007" i="78" s="1"/>
  <c r="I4008" i="78" s="1"/>
  <c r="I4009" i="78" s="1"/>
  <c r="I4010" i="78" s="1"/>
  <c r="I4011" i="78" s="1"/>
  <c r="I4012" i="78" s="1"/>
  <c r="I4013" i="78" s="1"/>
  <c r="I4014" i="78" s="1"/>
  <c r="I4015" i="78" s="1"/>
  <c r="I4016" i="78" s="1"/>
  <c r="I4017" i="78" s="1"/>
  <c r="I4018" i="78" s="1"/>
  <c r="I4019" i="78" s="1"/>
  <c r="I4020" i="78" s="1"/>
  <c r="I4021" i="78" s="1"/>
  <c r="I4022" i="78" s="1"/>
  <c r="I4023" i="78" s="1"/>
  <c r="I4024" i="78" s="1"/>
  <c r="I4025" i="78" s="1"/>
  <c r="I4026" i="78" s="1"/>
  <c r="I4027" i="78" s="1"/>
  <c r="I4028" i="78" s="1"/>
  <c r="I4029" i="78" s="1"/>
  <c r="I4030" i="78" s="1"/>
  <c r="I4031" i="78" s="1"/>
  <c r="I4032" i="78" s="1"/>
  <c r="I4033" i="78" s="1"/>
  <c r="I4034" i="78" s="1"/>
  <c r="I4035" i="78" s="1"/>
  <c r="I4036" i="78" s="1"/>
  <c r="I4037" i="78" s="1"/>
  <c r="I4038" i="78" s="1"/>
  <c r="I4039" i="78" s="1"/>
  <c r="I4040" i="78" s="1"/>
  <c r="I4041" i="78" s="1"/>
  <c r="I4042" i="78" s="1"/>
  <c r="I4043" i="78" s="1"/>
  <c r="I4044" i="78" s="1"/>
  <c r="I4045" i="78" s="1"/>
  <c r="I4046" i="78" s="1"/>
  <c r="I4047" i="78" s="1"/>
  <c r="I4048" i="78" s="1"/>
  <c r="I4049" i="78" s="1"/>
  <c r="I4050" i="78" s="1"/>
  <c r="I4051" i="78" s="1"/>
  <c r="I4052" i="78" s="1"/>
  <c r="I4053" i="78" s="1"/>
  <c r="I4054" i="78" s="1"/>
  <c r="I4055" i="78" s="1"/>
  <c r="I4056" i="78" s="1"/>
  <c r="I4057" i="78" s="1"/>
  <c r="I4058" i="78" s="1"/>
  <c r="I4059" i="78" s="1"/>
  <c r="I4060" i="78" s="1"/>
  <c r="I4061" i="78" s="1"/>
  <c r="I4062" i="78" s="1"/>
  <c r="I4063" i="78" s="1"/>
  <c r="I4064" i="78" s="1"/>
  <c r="I4065" i="78" s="1"/>
  <c r="I4066" i="78" s="1"/>
  <c r="I4067" i="78" s="1"/>
  <c r="I4068" i="78" s="1"/>
  <c r="I4069" i="78" s="1"/>
  <c r="I4070" i="78" s="1"/>
  <c r="I4071" i="78" s="1"/>
  <c r="I4072" i="78" s="1"/>
  <c r="I4073" i="78" s="1"/>
  <c r="I4074" i="78" s="1"/>
  <c r="I4075" i="78" s="1"/>
  <c r="I4076" i="78" s="1"/>
  <c r="I4077" i="78" s="1"/>
  <c r="I4078" i="78" s="1"/>
  <c r="I4079" i="78" s="1"/>
  <c r="I4080" i="78" s="1"/>
  <c r="I4081" i="78" s="1"/>
  <c r="I4082" i="78" s="1"/>
  <c r="I4083" i="78" s="1"/>
  <c r="I4084" i="78" s="1"/>
  <c r="I4085" i="78" s="1"/>
  <c r="I4086" i="78" s="1"/>
  <c r="I4087" i="78" s="1"/>
  <c r="I4088" i="78" s="1"/>
  <c r="I4089" i="78" s="1"/>
  <c r="I4090" i="78" s="1"/>
  <c r="I4091" i="78" s="1"/>
  <c r="I4092" i="78" s="1"/>
  <c r="I4093" i="78" s="1"/>
  <c r="I4094" i="78" s="1"/>
  <c r="I4095" i="78" s="1"/>
  <c r="I4096" i="78" s="1"/>
  <c r="I4097" i="78" s="1"/>
  <c r="I4098" i="78" s="1"/>
  <c r="I4099" i="78" s="1"/>
  <c r="I4100" i="78" s="1"/>
  <c r="I4101" i="78" s="1"/>
  <c r="I4102" i="78" s="1"/>
  <c r="I4103" i="78" s="1"/>
  <c r="I4104" i="78" s="1"/>
  <c r="I4105" i="78" s="1"/>
  <c r="I4106" i="78" s="1"/>
  <c r="I4107" i="78" s="1"/>
  <c r="I4108" i="78" s="1"/>
  <c r="I4109" i="78" s="1"/>
  <c r="I4110" i="78" s="1"/>
  <c r="I4111" i="78" s="1"/>
  <c r="I4112" i="78" s="1"/>
  <c r="I4113" i="78" s="1"/>
  <c r="I4114" i="78" s="1"/>
  <c r="I4115" i="78" s="1"/>
  <c r="I4116" i="78" s="1"/>
  <c r="I4117" i="78" s="1"/>
  <c r="I4118" i="78" s="1"/>
  <c r="I4119" i="78" s="1"/>
  <c r="I4120" i="78" s="1"/>
  <c r="I4121" i="78" s="1"/>
  <c r="I4122" i="78" s="1"/>
  <c r="I4123" i="78" s="1"/>
  <c r="I4124" i="78" s="1"/>
  <c r="I4125" i="78" s="1"/>
  <c r="I4126" i="78" s="1"/>
  <c r="I4127" i="78" s="1"/>
  <c r="I4128" i="78" s="1"/>
  <c r="I4129" i="78" s="1"/>
  <c r="I4130" i="78" s="1"/>
  <c r="I4131" i="78" s="1"/>
  <c r="I4132" i="78" s="1"/>
  <c r="I4133" i="78" s="1"/>
  <c r="I4134" i="78" s="1"/>
  <c r="I4135" i="78" s="1"/>
  <c r="I4136" i="78" s="1"/>
  <c r="I4137" i="78" s="1"/>
  <c r="I4138" i="78" s="1"/>
  <c r="I4139" i="78" s="1"/>
  <c r="I4140" i="78" s="1"/>
  <c r="I4141" i="78" s="1"/>
  <c r="I4142" i="78" s="1"/>
  <c r="I4143" i="78" s="1"/>
  <c r="I4144" i="78" s="1"/>
  <c r="I4145" i="78" s="1"/>
  <c r="I4146" i="78" s="1"/>
  <c r="I4147" i="78" s="1"/>
  <c r="I4148" i="78" s="1"/>
  <c r="I4149" i="78" s="1"/>
  <c r="I4150" i="78" s="1"/>
  <c r="I4151" i="78" s="1"/>
  <c r="I4152" i="78" s="1"/>
  <c r="I4153" i="78" s="1"/>
  <c r="I4154" i="78" s="1"/>
  <c r="I4155" i="78" s="1"/>
  <c r="I4156" i="78" s="1"/>
  <c r="I4157" i="78" s="1"/>
  <c r="I4158" i="78" s="1"/>
  <c r="I4159" i="78" s="1"/>
  <c r="I4160" i="78" s="1"/>
  <c r="I4161" i="78" s="1"/>
  <c r="I4162" i="78" s="1"/>
  <c r="I4163" i="78" s="1"/>
  <c r="I4164" i="78" s="1"/>
  <c r="I4165" i="78" s="1"/>
  <c r="I4166" i="78" s="1"/>
  <c r="I4167" i="78" s="1"/>
  <c r="I4168" i="78" s="1"/>
  <c r="I4169" i="78" s="1"/>
  <c r="I4170" i="78" s="1"/>
  <c r="I4171" i="78" s="1"/>
  <c r="I4172" i="78" s="1"/>
  <c r="I4173" i="78" s="1"/>
  <c r="I4174" i="78" s="1"/>
  <c r="I4175" i="78" s="1"/>
  <c r="I4176" i="78" s="1"/>
  <c r="I4177" i="78" s="1"/>
  <c r="I4178" i="78" s="1"/>
  <c r="I4179" i="78" s="1"/>
  <c r="I4180" i="78" s="1"/>
  <c r="I4181" i="78" s="1"/>
  <c r="I4182" i="78" s="1"/>
  <c r="I4183" i="78" s="1"/>
  <c r="I4184" i="78" s="1"/>
  <c r="I4185" i="78" s="1"/>
  <c r="I4186" i="78" s="1"/>
  <c r="I4187" i="78" s="1"/>
  <c r="I4188" i="78" s="1"/>
  <c r="I4189" i="78" s="1"/>
  <c r="I4190" i="78" s="1"/>
  <c r="I4191" i="78" s="1"/>
  <c r="I4192" i="78" s="1"/>
  <c r="I4193" i="78" s="1"/>
  <c r="I4194" i="78" s="1"/>
  <c r="I4195" i="78" s="1"/>
  <c r="I4196" i="78" s="1"/>
  <c r="I4197" i="78" s="1"/>
  <c r="I4198" i="78" s="1"/>
  <c r="I4199" i="78" s="1"/>
  <c r="I4200" i="78" s="1"/>
  <c r="I4201" i="78" s="1"/>
  <c r="I4202" i="78" s="1"/>
  <c r="I4203" i="78" s="1"/>
  <c r="I4204" i="78" s="1"/>
  <c r="I4205" i="78" s="1"/>
  <c r="I4206" i="78" s="1"/>
  <c r="I4207" i="78" s="1"/>
  <c r="I4208" i="78" s="1"/>
  <c r="I4209" i="78" s="1"/>
  <c r="I4210" i="78" s="1"/>
  <c r="I4211" i="78" s="1"/>
  <c r="I4212" i="78" s="1"/>
  <c r="I4213" i="78" s="1"/>
  <c r="I4214" i="78" s="1"/>
  <c r="I4215" i="78" s="1"/>
  <c r="I4216" i="78" s="1"/>
  <c r="I4217" i="78" s="1"/>
  <c r="I4218" i="78" s="1"/>
  <c r="I4219" i="78" s="1"/>
  <c r="I4220" i="78" s="1"/>
  <c r="I4221" i="78" s="1"/>
  <c r="I4222" i="78" s="1"/>
  <c r="I4223" i="78" s="1"/>
  <c r="I4224" i="78" s="1"/>
  <c r="I4225" i="78" s="1"/>
  <c r="I4226" i="78" s="1"/>
  <c r="I4227" i="78" s="1"/>
  <c r="I4228" i="78" s="1"/>
  <c r="I4229" i="78" s="1"/>
  <c r="I4230" i="78" s="1"/>
  <c r="I4231" i="78" s="1"/>
  <c r="I4232" i="78" s="1"/>
  <c r="I4233" i="78" s="1"/>
  <c r="I4234" i="78" s="1"/>
  <c r="I4235" i="78" s="1"/>
  <c r="I4236" i="78" s="1"/>
  <c r="I4237" i="78" s="1"/>
  <c r="I4238" i="78" s="1"/>
  <c r="I4239" i="78" s="1"/>
  <c r="I4240" i="78" s="1"/>
  <c r="I4241" i="78" s="1"/>
  <c r="I4242" i="78" s="1"/>
  <c r="I4243" i="78" s="1"/>
  <c r="I4244" i="78" s="1"/>
  <c r="I4245" i="78" s="1"/>
  <c r="I4246" i="78" s="1"/>
  <c r="I4247" i="78" s="1"/>
  <c r="I4248" i="78" s="1"/>
  <c r="I4249" i="78" s="1"/>
  <c r="I4250" i="78" s="1"/>
  <c r="I4251" i="78" s="1"/>
  <c r="I4252" i="78" s="1"/>
  <c r="I4253" i="78" s="1"/>
  <c r="I4254" i="78" s="1"/>
  <c r="I4255" i="78" s="1"/>
  <c r="I4256" i="78" s="1"/>
  <c r="I4257" i="78" s="1"/>
  <c r="I4258" i="78" s="1"/>
  <c r="I4259" i="78" s="1"/>
  <c r="I4260" i="78" s="1"/>
  <c r="I4261" i="78" s="1"/>
  <c r="I4262" i="78" s="1"/>
  <c r="I4263" i="78" s="1"/>
  <c r="I4264" i="78" s="1"/>
  <c r="I4265" i="78" s="1"/>
  <c r="I4266" i="78" s="1"/>
  <c r="I4267" i="78" s="1"/>
  <c r="I4268" i="78" s="1"/>
  <c r="I4269" i="78" s="1"/>
  <c r="I4270" i="78" s="1"/>
  <c r="I4271" i="78" s="1"/>
  <c r="I4272" i="78" s="1"/>
  <c r="I4273" i="78" s="1"/>
  <c r="I4274" i="78" s="1"/>
  <c r="I4275" i="78" s="1"/>
  <c r="I4276" i="78" s="1"/>
  <c r="I4277" i="78" s="1"/>
  <c r="I4278" i="78" s="1"/>
  <c r="I4279" i="78" s="1"/>
  <c r="I4280" i="78" s="1"/>
  <c r="I4281" i="78" s="1"/>
  <c r="I4282" i="78" s="1"/>
  <c r="I4283" i="78" s="1"/>
  <c r="I4284" i="78" s="1"/>
  <c r="I4285" i="78" s="1"/>
  <c r="I4286" i="78" s="1"/>
  <c r="I4287" i="78" s="1"/>
  <c r="I4288" i="78" s="1"/>
  <c r="I4289" i="78" s="1"/>
  <c r="I4290" i="78" s="1"/>
  <c r="I4291" i="78" s="1"/>
  <c r="I4292" i="78" s="1"/>
  <c r="I4293" i="78" s="1"/>
  <c r="I4294" i="78" s="1"/>
  <c r="I4295" i="78" s="1"/>
  <c r="I4296" i="78" s="1"/>
  <c r="I4297" i="78" s="1"/>
  <c r="I4298" i="78" s="1"/>
  <c r="I4299" i="78" s="1"/>
  <c r="I4300" i="78" s="1"/>
  <c r="I4301" i="78" s="1"/>
  <c r="I4302" i="78" s="1"/>
  <c r="I4303" i="78" s="1"/>
  <c r="I4304" i="78" s="1"/>
  <c r="I4305" i="78" s="1"/>
  <c r="I4306" i="78" s="1"/>
  <c r="I4307" i="78" s="1"/>
  <c r="I4308" i="78" s="1"/>
  <c r="I4309" i="78" s="1"/>
  <c r="I4310" i="78" s="1"/>
  <c r="I4311" i="78" s="1"/>
  <c r="I4312" i="78" s="1"/>
  <c r="I4313" i="78" s="1"/>
  <c r="I4314" i="78" s="1"/>
  <c r="I4315" i="78" s="1"/>
  <c r="I4316" i="78" s="1"/>
  <c r="I4317" i="78" s="1"/>
  <c r="I4318" i="78" s="1"/>
  <c r="I4319" i="78" s="1"/>
  <c r="I4320" i="78" s="1"/>
  <c r="I4321" i="78" s="1"/>
  <c r="I4322" i="78" s="1"/>
  <c r="I4323" i="78" s="1"/>
  <c r="I4324" i="78" s="1"/>
  <c r="I4325" i="78" s="1"/>
  <c r="I4326" i="78" s="1"/>
  <c r="I4327" i="78" s="1"/>
  <c r="I4328" i="78" s="1"/>
  <c r="I4329" i="78" s="1"/>
  <c r="I4330" i="78" s="1"/>
  <c r="I4331" i="78" s="1"/>
  <c r="I4332" i="78" s="1"/>
  <c r="I4333" i="78" s="1"/>
  <c r="I4334" i="78" s="1"/>
  <c r="I4335" i="78" s="1"/>
  <c r="I4336" i="78" s="1"/>
  <c r="I4337" i="78" s="1"/>
  <c r="I4338" i="78" s="1"/>
  <c r="I4339" i="78" s="1"/>
  <c r="I4340" i="78" s="1"/>
  <c r="I4341" i="78" s="1"/>
  <c r="I4342" i="78" s="1"/>
  <c r="I4343" i="78" s="1"/>
  <c r="I4344" i="78" s="1"/>
  <c r="I4345" i="78" s="1"/>
  <c r="I4346" i="78" s="1"/>
  <c r="I4347" i="78" s="1"/>
  <c r="I4348" i="78" s="1"/>
  <c r="I4349" i="78" s="1"/>
  <c r="I4350" i="78" s="1"/>
  <c r="I4351" i="78" s="1"/>
  <c r="I4352" i="78" s="1"/>
  <c r="I4353" i="78" s="1"/>
  <c r="I4354" i="78" s="1"/>
  <c r="I4355" i="78" s="1"/>
  <c r="I4356" i="78" s="1"/>
  <c r="I4357" i="78" s="1"/>
  <c r="I4358" i="78" s="1"/>
  <c r="I4359" i="78" s="1"/>
  <c r="I4360" i="78" s="1"/>
  <c r="I4361" i="78" s="1"/>
  <c r="I4362" i="78" s="1"/>
  <c r="I4363" i="78" s="1"/>
  <c r="I4364" i="78" s="1"/>
  <c r="I4365" i="78" s="1"/>
  <c r="I4366" i="78" s="1"/>
  <c r="I4367" i="78" s="1"/>
  <c r="I4368" i="78" s="1"/>
  <c r="I4369" i="78" s="1"/>
  <c r="I4370" i="78" s="1"/>
  <c r="I4371" i="78" s="1"/>
  <c r="I4372" i="78" s="1"/>
  <c r="I4373" i="78" s="1"/>
  <c r="I4374" i="78" s="1"/>
  <c r="I4375" i="78" s="1"/>
  <c r="I4376" i="78" s="1"/>
  <c r="I4377" i="78" s="1"/>
  <c r="I4378" i="78" s="1"/>
  <c r="I4379" i="78" s="1"/>
  <c r="I4380" i="78" s="1"/>
  <c r="I4381" i="78" s="1"/>
  <c r="I4382" i="78" s="1"/>
  <c r="I4383" i="78" s="1"/>
  <c r="I4384" i="78" s="1"/>
  <c r="I4385" i="78" s="1"/>
  <c r="I4386" i="78" s="1"/>
  <c r="I4387" i="78" s="1"/>
  <c r="I4388" i="78" s="1"/>
  <c r="I4389" i="78" s="1"/>
  <c r="I4390" i="78" s="1"/>
  <c r="I4391" i="78" s="1"/>
  <c r="I4392" i="78" s="1"/>
  <c r="I4393" i="78" s="1"/>
  <c r="I4394" i="78" s="1"/>
  <c r="I4395" i="78" s="1"/>
  <c r="I4396" i="78" s="1"/>
  <c r="I4397" i="78" s="1"/>
  <c r="I4398" i="78" s="1"/>
  <c r="I4399" i="78" s="1"/>
  <c r="I4400" i="78" s="1"/>
  <c r="I4401" i="78" s="1"/>
  <c r="I4402" i="78" s="1"/>
  <c r="I4403" i="78" s="1"/>
  <c r="I4404" i="78" s="1"/>
  <c r="I4405" i="78" s="1"/>
  <c r="I4406" i="78" s="1"/>
  <c r="I4407" i="78" s="1"/>
  <c r="I4408" i="78" s="1"/>
  <c r="I4409" i="78" s="1"/>
  <c r="I4410" i="78" s="1"/>
  <c r="I4411" i="78" s="1"/>
  <c r="I4412" i="78" s="1"/>
  <c r="I4413" i="78" s="1"/>
  <c r="I4414" i="78" s="1"/>
  <c r="I4415" i="78" s="1"/>
  <c r="I4416" i="78" s="1"/>
  <c r="I4417" i="78" s="1"/>
  <c r="I4418" i="78" s="1"/>
  <c r="I4419" i="78" s="1"/>
  <c r="I4420" i="78" s="1"/>
  <c r="I4421" i="78" s="1"/>
  <c r="I4422" i="78" s="1"/>
  <c r="I4423" i="78" s="1"/>
  <c r="I4424" i="78" s="1"/>
  <c r="I4425" i="78" s="1"/>
  <c r="I4426" i="78" s="1"/>
  <c r="I4427" i="78" s="1"/>
  <c r="I4428" i="78" s="1"/>
  <c r="I4429" i="78" s="1"/>
  <c r="I4430" i="78" s="1"/>
  <c r="I4431" i="78" s="1"/>
  <c r="I4432" i="78" s="1"/>
  <c r="I4433" i="78" s="1"/>
  <c r="I4434" i="78" s="1"/>
  <c r="I4435" i="78" s="1"/>
  <c r="I4436" i="78" s="1"/>
  <c r="I4437" i="78" s="1"/>
  <c r="I4438" i="78" s="1"/>
  <c r="I4439" i="78" s="1"/>
  <c r="I4440" i="78" s="1"/>
  <c r="I4441" i="78" s="1"/>
  <c r="I4442" i="78" s="1"/>
  <c r="I4443" i="78" s="1"/>
  <c r="I4444" i="78" s="1"/>
  <c r="I4445" i="78" s="1"/>
  <c r="I4446" i="78" s="1"/>
  <c r="I4447" i="78" s="1"/>
  <c r="I4448" i="78" s="1"/>
  <c r="I4449" i="78" s="1"/>
  <c r="I4450" i="78" s="1"/>
  <c r="I4451" i="78" s="1"/>
  <c r="I4452" i="78" s="1"/>
  <c r="I4453" i="78" s="1"/>
  <c r="I4454" i="78" s="1"/>
  <c r="I4455" i="78" s="1"/>
  <c r="I4456" i="78" s="1"/>
  <c r="I4457" i="78" s="1"/>
  <c r="I4458" i="78" s="1"/>
  <c r="I4459" i="78" s="1"/>
  <c r="I4460" i="78" s="1"/>
  <c r="I4461" i="78" s="1"/>
  <c r="I4462" i="78" s="1"/>
  <c r="I4463" i="78" s="1"/>
  <c r="I4464" i="78" s="1"/>
  <c r="I4465" i="78" s="1"/>
  <c r="I4466" i="78" s="1"/>
  <c r="I4467" i="78" s="1"/>
  <c r="I4468" i="78" s="1"/>
  <c r="I4469" i="78" s="1"/>
  <c r="I4470" i="78" s="1"/>
  <c r="I4471" i="78" s="1"/>
  <c r="I4472" i="78" s="1"/>
  <c r="I4473" i="78" s="1"/>
  <c r="I4474" i="78" s="1"/>
  <c r="I4475" i="78" s="1"/>
  <c r="I4476" i="78" s="1"/>
  <c r="I4477" i="78" s="1"/>
  <c r="I4478" i="78" s="1"/>
  <c r="I4479" i="78" s="1"/>
  <c r="I4480" i="78" s="1"/>
  <c r="I4481" i="78" s="1"/>
  <c r="I4482" i="78" s="1"/>
  <c r="I4483" i="78" s="1"/>
  <c r="I4484" i="78" s="1"/>
  <c r="I4485" i="78" s="1"/>
  <c r="I4486" i="78" s="1"/>
  <c r="I4487" i="78" s="1"/>
  <c r="I4488" i="78" s="1"/>
  <c r="I4489" i="78" s="1"/>
  <c r="I4490" i="78" s="1"/>
  <c r="I4491" i="78" s="1"/>
  <c r="I4492" i="78" s="1"/>
  <c r="I4493" i="78" s="1"/>
  <c r="I4494" i="78" s="1"/>
  <c r="I4495" i="78" s="1"/>
  <c r="I4496" i="78" s="1"/>
  <c r="I4497" i="78" s="1"/>
  <c r="I4498" i="78" s="1"/>
  <c r="I4499" i="78" s="1"/>
  <c r="I4500" i="78" s="1"/>
  <c r="I4501" i="78" s="1"/>
  <c r="I4502" i="78" s="1"/>
  <c r="I4503" i="78" s="1"/>
  <c r="I4504" i="78" s="1"/>
  <c r="I4505" i="78" s="1"/>
  <c r="I4506" i="78" s="1"/>
  <c r="I4507" i="78" s="1"/>
  <c r="I4508" i="78" s="1"/>
  <c r="I4509" i="78" s="1"/>
  <c r="I4510" i="78" s="1"/>
  <c r="I4511" i="78" s="1"/>
  <c r="I4512" i="78" s="1"/>
  <c r="I4513" i="78" s="1"/>
  <c r="I4514" i="78" s="1"/>
  <c r="I4515" i="78" s="1"/>
  <c r="I4516" i="78" s="1"/>
  <c r="I4517" i="78" s="1"/>
  <c r="I4518" i="78" s="1"/>
  <c r="I4519" i="78" s="1"/>
  <c r="I4520" i="78" s="1"/>
  <c r="I4521" i="78" s="1"/>
  <c r="I4522" i="78" s="1"/>
  <c r="I4523" i="78" s="1"/>
  <c r="I4524" i="78" s="1"/>
  <c r="I4525" i="78" s="1"/>
  <c r="I4526" i="78" s="1"/>
  <c r="I4527" i="78" s="1"/>
  <c r="I4528" i="78" s="1"/>
  <c r="I4529" i="78" s="1"/>
  <c r="I4530" i="78" s="1"/>
  <c r="I4531" i="78" s="1"/>
  <c r="I4532" i="78" s="1"/>
  <c r="I4533" i="78" s="1"/>
  <c r="I4534" i="78" s="1"/>
  <c r="I4535" i="78" s="1"/>
  <c r="I4536" i="78" s="1"/>
  <c r="I4537" i="78" s="1"/>
  <c r="I4538" i="78" s="1"/>
  <c r="I4539" i="78" s="1"/>
  <c r="I4540" i="78" s="1"/>
  <c r="I4541" i="78" s="1"/>
  <c r="I4542" i="78" s="1"/>
  <c r="I4543" i="78" s="1"/>
  <c r="I4544" i="78" s="1"/>
  <c r="I4545" i="78" s="1"/>
  <c r="I4546" i="78" s="1"/>
  <c r="I4547" i="78" s="1"/>
  <c r="I4548" i="78" s="1"/>
  <c r="I4549" i="78" s="1"/>
  <c r="I4550" i="78" s="1"/>
  <c r="I4551" i="78" s="1"/>
  <c r="I4552" i="78" s="1"/>
  <c r="I4553" i="78" s="1"/>
  <c r="I4554" i="78" s="1"/>
  <c r="I4555" i="78" s="1"/>
  <c r="I4556" i="78" s="1"/>
  <c r="I4557" i="78" s="1"/>
  <c r="I4558" i="78" s="1"/>
  <c r="I4559" i="78" s="1"/>
  <c r="I4560" i="78" s="1"/>
  <c r="I4561" i="78" s="1"/>
  <c r="I4562" i="78" s="1"/>
  <c r="I4563" i="78" s="1"/>
  <c r="I4564" i="78" s="1"/>
  <c r="I4565" i="78" s="1"/>
  <c r="I4566" i="78" s="1"/>
  <c r="I4567" i="78" s="1"/>
  <c r="I4568" i="78" s="1"/>
  <c r="I4569" i="78" s="1"/>
  <c r="I4570" i="78" s="1"/>
  <c r="I4571" i="78" s="1"/>
  <c r="I4572" i="78" s="1"/>
  <c r="I4573" i="78" s="1"/>
  <c r="I4574" i="78" s="1"/>
  <c r="I4575" i="78" s="1"/>
  <c r="I4576" i="78" s="1"/>
  <c r="I4577" i="78" s="1"/>
  <c r="I4578" i="78" s="1"/>
  <c r="I4579" i="78" s="1"/>
  <c r="I4580" i="78" s="1"/>
  <c r="I4581" i="78" s="1"/>
  <c r="I4582" i="78" s="1"/>
  <c r="I4583" i="78" s="1"/>
  <c r="I4584" i="78" s="1"/>
  <c r="I4585" i="78" s="1"/>
  <c r="I4586" i="78" s="1"/>
  <c r="I4587" i="78" s="1"/>
  <c r="I4588" i="78" s="1"/>
  <c r="I4589" i="78" s="1"/>
  <c r="I4590" i="78" s="1"/>
  <c r="I4591" i="78" s="1"/>
  <c r="I4592" i="78" s="1"/>
  <c r="I4593" i="78" s="1"/>
  <c r="I4594" i="78" s="1"/>
  <c r="I4595" i="78" s="1"/>
  <c r="I4596" i="78" s="1"/>
  <c r="I4597" i="78" s="1"/>
  <c r="I4598" i="78" s="1"/>
  <c r="I4599" i="78" s="1"/>
  <c r="I4600" i="78" s="1"/>
  <c r="I4601" i="78" s="1"/>
  <c r="I4602" i="78" s="1"/>
  <c r="I4603" i="78" s="1"/>
  <c r="I4604" i="78" s="1"/>
  <c r="I4605" i="78" s="1"/>
  <c r="I4606" i="78" s="1"/>
  <c r="I4607" i="78" s="1"/>
  <c r="I4608" i="78" s="1"/>
  <c r="I4609" i="78" s="1"/>
  <c r="I4610" i="78" s="1"/>
  <c r="I4611" i="78" s="1"/>
  <c r="I4612" i="78" s="1"/>
  <c r="I4613" i="78" s="1"/>
  <c r="I4614" i="78" s="1"/>
  <c r="I4615" i="78" s="1"/>
  <c r="I4616" i="78" s="1"/>
  <c r="I4617" i="78" s="1"/>
  <c r="I4618" i="78" s="1"/>
  <c r="I4619" i="78" s="1"/>
  <c r="I4620" i="78" s="1"/>
  <c r="I4621" i="78" s="1"/>
  <c r="I4622" i="78" s="1"/>
  <c r="I4623" i="78" s="1"/>
  <c r="I4624" i="78" s="1"/>
  <c r="I4625" i="78" s="1"/>
  <c r="I4626" i="78" s="1"/>
  <c r="I4627" i="78" s="1"/>
  <c r="I4628" i="78" s="1"/>
  <c r="I4629" i="78" s="1"/>
  <c r="I4630" i="78" s="1"/>
  <c r="I4631" i="78" s="1"/>
  <c r="I4632" i="78" s="1"/>
  <c r="I4633" i="78" s="1"/>
  <c r="I4634" i="78" s="1"/>
  <c r="I4635" i="78" s="1"/>
  <c r="I4636" i="78" s="1"/>
  <c r="I4637" i="78" s="1"/>
  <c r="I4638" i="78" s="1"/>
  <c r="I4639" i="78" s="1"/>
  <c r="I4640" i="78" s="1"/>
  <c r="I4641" i="78" s="1"/>
  <c r="I4642" i="78" s="1"/>
  <c r="I4643" i="78" s="1"/>
  <c r="I4644" i="78" s="1"/>
  <c r="I4645" i="78" s="1"/>
  <c r="I4646" i="78" s="1"/>
  <c r="I4647" i="78" s="1"/>
  <c r="I4648" i="78" s="1"/>
  <c r="I4649" i="78" s="1"/>
  <c r="I4650" i="78" s="1"/>
  <c r="I4651" i="78" s="1"/>
  <c r="I4652" i="78" s="1"/>
  <c r="I4653" i="78" s="1"/>
  <c r="I4654" i="78" s="1"/>
  <c r="I4655" i="78" s="1"/>
  <c r="I4656" i="78" s="1"/>
  <c r="I4657" i="78" s="1"/>
  <c r="I4658" i="78" s="1"/>
  <c r="I4659" i="78" s="1"/>
  <c r="I4660" i="78" s="1"/>
  <c r="I4661" i="78" s="1"/>
  <c r="I4662" i="78" s="1"/>
  <c r="I4663" i="78" s="1"/>
  <c r="I4664" i="78" s="1"/>
  <c r="I4665" i="78" s="1"/>
  <c r="I4666" i="78" s="1"/>
  <c r="I4667" i="78" s="1"/>
  <c r="I4668" i="78" s="1"/>
  <c r="I4669" i="78" s="1"/>
  <c r="I4670" i="78" s="1"/>
  <c r="I4671" i="78" s="1"/>
  <c r="I4672" i="78" s="1"/>
  <c r="I4673" i="78" s="1"/>
  <c r="I4674" i="78" s="1"/>
  <c r="I4675" i="78" s="1"/>
  <c r="I4676" i="78" s="1"/>
  <c r="I4677" i="78" s="1"/>
  <c r="I4678" i="78" s="1"/>
  <c r="I4679" i="78" s="1"/>
  <c r="I4680" i="78" s="1"/>
  <c r="I4681" i="78" s="1"/>
  <c r="I4682" i="78" s="1"/>
  <c r="I4683" i="78" s="1"/>
  <c r="I4684" i="78" s="1"/>
  <c r="I4685" i="78" s="1"/>
  <c r="I4686" i="78" s="1"/>
  <c r="I4687" i="78" s="1"/>
  <c r="I4688" i="78" s="1"/>
  <c r="I4689" i="78" s="1"/>
  <c r="I4690" i="78" s="1"/>
  <c r="I4691" i="78" s="1"/>
  <c r="I4692" i="78" s="1"/>
  <c r="I4693" i="78" s="1"/>
  <c r="I4694" i="78" s="1"/>
  <c r="I4695" i="78" s="1"/>
  <c r="I4696" i="78" s="1"/>
  <c r="I4697" i="78" s="1"/>
  <c r="I4698" i="78" s="1"/>
  <c r="I4699" i="78" s="1"/>
  <c r="I4700" i="78" s="1"/>
  <c r="I4701" i="78" s="1"/>
  <c r="I4702" i="78" s="1"/>
  <c r="I4703" i="78" s="1"/>
  <c r="I4704" i="78" s="1"/>
  <c r="I4705" i="78" s="1"/>
  <c r="I4706" i="78" s="1"/>
  <c r="I4707" i="78" s="1"/>
  <c r="I4708" i="78" s="1"/>
  <c r="I4709" i="78" s="1"/>
  <c r="I4710" i="78" s="1"/>
  <c r="I4711" i="78" s="1"/>
  <c r="I4712" i="78" s="1"/>
  <c r="I4713" i="78" s="1"/>
  <c r="I4714" i="78" s="1"/>
  <c r="I4715" i="78" s="1"/>
  <c r="I4716" i="78" s="1"/>
  <c r="I4717" i="78" s="1"/>
  <c r="I4718" i="78" s="1"/>
  <c r="I4719" i="78" s="1"/>
  <c r="I4720" i="78" s="1"/>
  <c r="I4721" i="78" s="1"/>
  <c r="I4722" i="78" s="1"/>
  <c r="I4723" i="78" s="1"/>
  <c r="I4724" i="78" s="1"/>
  <c r="I4725" i="78" s="1"/>
  <c r="I4726" i="78" s="1"/>
  <c r="I4727" i="78" s="1"/>
  <c r="I4728" i="78" s="1"/>
  <c r="I4729" i="78" s="1"/>
  <c r="I4730" i="78" s="1"/>
  <c r="I4731" i="78" s="1"/>
  <c r="I4732" i="78" s="1"/>
  <c r="I4733" i="78" s="1"/>
  <c r="I4734" i="78" s="1"/>
  <c r="I4735" i="78" s="1"/>
  <c r="I4736" i="78" s="1"/>
  <c r="I4737" i="78" s="1"/>
  <c r="I4738" i="78" s="1"/>
  <c r="I4739" i="78" s="1"/>
  <c r="I4740" i="78" s="1"/>
  <c r="I4741" i="78" s="1"/>
  <c r="I4742" i="78" s="1"/>
  <c r="I4743" i="78" s="1"/>
  <c r="I4744" i="78" s="1"/>
  <c r="I4745" i="78" s="1"/>
  <c r="I4746" i="78" s="1"/>
  <c r="I4747" i="78" s="1"/>
  <c r="I4748" i="78" s="1"/>
  <c r="I4749" i="78" s="1"/>
  <c r="I4750" i="78" s="1"/>
  <c r="I4751" i="78" s="1"/>
  <c r="I4752" i="78" s="1"/>
  <c r="I4753" i="78" s="1"/>
  <c r="I4754" i="78" s="1"/>
  <c r="I4755" i="78" s="1"/>
  <c r="I4756" i="78" s="1"/>
  <c r="I4757" i="78" s="1"/>
  <c r="I4758" i="78" s="1"/>
  <c r="I4759" i="78" s="1"/>
  <c r="I4760" i="78" s="1"/>
  <c r="I4761" i="78" s="1"/>
  <c r="I4762" i="78" s="1"/>
  <c r="I4763" i="78" s="1"/>
  <c r="I4764" i="78" s="1"/>
  <c r="I4765" i="78" s="1"/>
  <c r="I4766" i="78" s="1"/>
  <c r="I4767" i="78" s="1"/>
  <c r="I4768" i="78" s="1"/>
  <c r="I4769" i="78" s="1"/>
  <c r="I4770" i="78" s="1"/>
  <c r="I4771" i="78" s="1"/>
  <c r="I4772" i="78" s="1"/>
  <c r="I4773" i="78" s="1"/>
  <c r="I4774" i="78" s="1"/>
  <c r="I4775" i="78" s="1"/>
  <c r="I4776" i="78" s="1"/>
  <c r="I4777" i="78" s="1"/>
  <c r="I4778" i="78" s="1"/>
  <c r="I4779" i="78" s="1"/>
  <c r="I4780" i="78" s="1"/>
  <c r="I4781" i="78" s="1"/>
  <c r="I4782" i="78" s="1"/>
  <c r="I4783" i="78" s="1"/>
  <c r="I4784" i="78" s="1"/>
  <c r="I4785" i="78" s="1"/>
  <c r="I4786" i="78" s="1"/>
  <c r="I4787" i="78" s="1"/>
  <c r="I4788" i="78" s="1"/>
  <c r="I4789" i="78" s="1"/>
  <c r="I4790" i="78" s="1"/>
  <c r="I4791" i="78" s="1"/>
  <c r="I4792" i="78" s="1"/>
  <c r="I4793" i="78" s="1"/>
  <c r="I4794" i="78" s="1"/>
  <c r="I4795" i="78" s="1"/>
  <c r="I4796" i="78" s="1"/>
  <c r="I4797" i="78" s="1"/>
  <c r="I4798" i="78" s="1"/>
  <c r="I4799" i="78" s="1"/>
  <c r="I4800" i="78" s="1"/>
  <c r="I4801" i="78" s="1"/>
  <c r="I4802" i="78" s="1"/>
  <c r="I4803" i="78" s="1"/>
  <c r="I4804" i="78" s="1"/>
  <c r="I4805" i="78" s="1"/>
  <c r="I4806" i="78" s="1"/>
  <c r="I4807" i="78" s="1"/>
  <c r="I4808" i="78" s="1"/>
  <c r="I4809" i="78" s="1"/>
  <c r="I4810" i="78" s="1"/>
  <c r="I4811" i="78" s="1"/>
  <c r="I4812" i="78" s="1"/>
  <c r="I4813" i="78" s="1"/>
  <c r="I4814" i="78" s="1"/>
  <c r="I4815" i="78" s="1"/>
  <c r="I4816" i="78" s="1"/>
  <c r="I4817" i="78" s="1"/>
  <c r="I4818" i="78" s="1"/>
  <c r="I4819" i="78" s="1"/>
  <c r="I4820" i="78" s="1"/>
  <c r="I4821" i="78" s="1"/>
  <c r="I4822" i="78" s="1"/>
  <c r="I4823" i="78" s="1"/>
  <c r="I4824" i="78" s="1"/>
  <c r="I4825" i="78" s="1"/>
  <c r="I4826" i="78" s="1"/>
  <c r="I4827" i="78" s="1"/>
  <c r="I4828" i="78" s="1"/>
  <c r="I4829" i="78" s="1"/>
  <c r="I4830" i="78" s="1"/>
  <c r="I4831" i="78" s="1"/>
  <c r="I4832" i="78" s="1"/>
  <c r="I4833" i="78" s="1"/>
  <c r="I4834" i="78" s="1"/>
  <c r="I4835" i="78" s="1"/>
  <c r="I4836" i="78" s="1"/>
  <c r="I4837" i="78" s="1"/>
  <c r="I4838" i="78" s="1"/>
  <c r="I4839" i="78" s="1"/>
  <c r="I4840" i="78" s="1"/>
  <c r="I4841" i="78" s="1"/>
  <c r="I4842" i="78" s="1"/>
  <c r="I4843" i="78" s="1"/>
  <c r="I4844" i="78" s="1"/>
  <c r="I4845" i="78" s="1"/>
  <c r="I4846" i="78" s="1"/>
  <c r="I4847" i="78" s="1"/>
  <c r="I4848" i="78" s="1"/>
  <c r="I4849" i="78" s="1"/>
  <c r="I4850" i="78" s="1"/>
  <c r="I4851" i="78" s="1"/>
  <c r="I4852" i="78" s="1"/>
  <c r="I4853" i="78" s="1"/>
  <c r="I4854" i="78" s="1"/>
  <c r="I4855" i="78" s="1"/>
  <c r="I4856" i="78" s="1"/>
  <c r="I4857" i="78" s="1"/>
  <c r="I4858" i="78" s="1"/>
  <c r="I4859" i="78" s="1"/>
  <c r="I4860" i="78" s="1"/>
  <c r="I4861" i="78" s="1"/>
  <c r="I4862" i="78" s="1"/>
  <c r="I4863" i="78" s="1"/>
  <c r="I4864" i="78" s="1"/>
  <c r="I4865" i="78" s="1"/>
  <c r="I4866" i="78" s="1"/>
  <c r="I4867" i="78" s="1"/>
  <c r="I4868" i="78" s="1"/>
  <c r="I4869" i="78" s="1"/>
  <c r="I4870" i="78" s="1"/>
  <c r="I4871" i="78" s="1"/>
  <c r="I4872" i="78" s="1"/>
  <c r="I4873" i="78" s="1"/>
  <c r="I4874" i="78" s="1"/>
  <c r="I4875" i="78" s="1"/>
  <c r="I4876" i="78" s="1"/>
  <c r="I4877" i="78" s="1"/>
  <c r="I4878" i="78" s="1"/>
  <c r="I4879" i="78" s="1"/>
  <c r="I4880" i="78" s="1"/>
  <c r="I4881" i="78" s="1"/>
  <c r="I4882" i="78" s="1"/>
  <c r="I4883" i="78" s="1"/>
  <c r="I4884" i="78" s="1"/>
  <c r="I4885" i="78" s="1"/>
  <c r="I4886" i="78" s="1"/>
  <c r="I4887" i="78" s="1"/>
  <c r="I4888" i="78" s="1"/>
  <c r="I4889" i="78" s="1"/>
  <c r="I4890" i="78" s="1"/>
  <c r="I4891" i="78" s="1"/>
  <c r="I4892" i="78" s="1"/>
  <c r="I4893" i="78" s="1"/>
  <c r="I4894" i="78" s="1"/>
  <c r="I4895" i="78" s="1"/>
  <c r="I4896" i="78" s="1"/>
  <c r="I4897" i="78" s="1"/>
  <c r="I4898" i="78" s="1"/>
  <c r="I4899" i="78" s="1"/>
  <c r="I4900" i="78" s="1"/>
  <c r="I4901" i="78" s="1"/>
  <c r="I4902" i="78" s="1"/>
  <c r="I4903" i="78" s="1"/>
  <c r="I4904" i="78" s="1"/>
  <c r="I4905" i="78" s="1"/>
  <c r="I4906" i="78" s="1"/>
  <c r="I4907" i="78" s="1"/>
  <c r="I4908" i="78" s="1"/>
  <c r="I4909" i="78" s="1"/>
  <c r="I4910" i="78" s="1"/>
  <c r="I4911" i="78" s="1"/>
  <c r="I4912" i="78" s="1"/>
  <c r="I4913" i="78" s="1"/>
  <c r="I4914" i="78" s="1"/>
  <c r="I4915" i="78" s="1"/>
  <c r="I4916" i="78" s="1"/>
  <c r="I4917" i="78" s="1"/>
  <c r="I4918" i="78" s="1"/>
  <c r="I4919" i="78" s="1"/>
  <c r="I4920" i="78" s="1"/>
  <c r="I4921" i="78" s="1"/>
  <c r="I4922" i="78" s="1"/>
  <c r="I4923" i="78" s="1"/>
  <c r="I4924" i="78" s="1"/>
  <c r="I4925" i="78" s="1"/>
  <c r="I4926" i="78" s="1"/>
  <c r="I4927" i="78" s="1"/>
  <c r="I4928" i="78" s="1"/>
  <c r="I4929" i="78" s="1"/>
  <c r="I4930" i="78" s="1"/>
  <c r="I4931" i="78" s="1"/>
  <c r="I4932" i="78" s="1"/>
  <c r="I4933" i="78" s="1"/>
  <c r="I4934" i="78" s="1"/>
  <c r="I4935" i="78" s="1"/>
  <c r="I4936" i="78" s="1"/>
  <c r="I4937" i="78" s="1"/>
  <c r="I4938" i="78" s="1"/>
  <c r="I4939" i="78" s="1"/>
  <c r="I4940" i="78" s="1"/>
  <c r="I4941" i="78" s="1"/>
  <c r="I4942" i="78" s="1"/>
  <c r="I4943" i="78" s="1"/>
  <c r="I4944" i="78" s="1"/>
  <c r="I4945" i="78" s="1"/>
  <c r="I4946" i="78" s="1"/>
  <c r="I4947" i="78" s="1"/>
  <c r="I4948" i="78" s="1"/>
  <c r="I4949" i="78" s="1"/>
  <c r="I4950" i="78" s="1"/>
  <c r="I4951" i="78" s="1"/>
  <c r="I4952" i="78" s="1"/>
  <c r="I4953" i="78" s="1"/>
  <c r="I4954" i="78" s="1"/>
  <c r="I4955" i="78" s="1"/>
  <c r="I4956" i="78" s="1"/>
  <c r="I4957" i="78" s="1"/>
  <c r="I4958" i="78" s="1"/>
  <c r="I4959" i="78" s="1"/>
  <c r="I4960" i="78" s="1"/>
  <c r="I4961" i="78" s="1"/>
  <c r="I4962" i="78" s="1"/>
  <c r="I4963" i="78" s="1"/>
  <c r="I4964" i="78" s="1"/>
  <c r="I4965" i="78" s="1"/>
  <c r="I4966" i="78" s="1"/>
  <c r="I4967" i="78" s="1"/>
  <c r="I4968" i="78" s="1"/>
  <c r="I4969" i="78" s="1"/>
  <c r="I4970" i="78" s="1"/>
  <c r="I4971" i="78" s="1"/>
  <c r="I4972" i="78" s="1"/>
  <c r="I4973" i="78" s="1"/>
  <c r="I4974" i="78" s="1"/>
  <c r="I4975" i="78" s="1"/>
  <c r="I4976" i="78" s="1"/>
  <c r="I4977" i="78" s="1"/>
  <c r="I4978" i="78" s="1"/>
  <c r="I4979" i="78" s="1"/>
  <c r="I4980" i="78" s="1"/>
  <c r="I4981" i="78" s="1"/>
  <c r="I4982" i="78" s="1"/>
  <c r="I4983" i="78" s="1"/>
  <c r="I4984" i="78" s="1"/>
  <c r="I4985" i="78" s="1"/>
  <c r="I4986" i="78" s="1"/>
  <c r="I4987" i="78" s="1"/>
  <c r="I4988" i="78" s="1"/>
  <c r="I4989" i="78" s="1"/>
  <c r="I4990" i="78" s="1"/>
  <c r="I4991" i="78" s="1"/>
  <c r="I4992" i="78" s="1"/>
  <c r="I4993" i="78" s="1"/>
  <c r="I4994" i="78" s="1"/>
  <c r="I4995" i="78" s="1"/>
  <c r="I4996" i="78" s="1"/>
  <c r="I4997" i="78" s="1"/>
  <c r="I4998" i="78" s="1"/>
  <c r="I4999" i="78" s="1"/>
  <c r="I5000" i="78" s="1"/>
  <c r="I5001" i="78" s="1"/>
  <c r="I5002" i="78" s="1"/>
  <c r="I5003" i="78" s="1"/>
  <c r="I5004" i="78" s="1"/>
  <c r="I5005" i="78" s="1"/>
  <c r="I5006" i="78" s="1"/>
  <c r="I5007" i="78" s="1"/>
  <c r="I5008" i="78" s="1"/>
  <c r="I5009" i="78" s="1"/>
  <c r="I5010" i="78" s="1"/>
  <c r="I5011" i="78" s="1"/>
  <c r="I5012" i="78" s="1"/>
  <c r="I5013" i="78" s="1"/>
  <c r="I5014" i="78" s="1"/>
  <c r="I5015" i="78" s="1"/>
  <c r="I5016" i="78" s="1"/>
  <c r="I5017" i="78" s="1"/>
  <c r="I5018" i="78" s="1"/>
  <c r="I5019" i="78" s="1"/>
  <c r="I5020" i="78" s="1"/>
  <c r="I5021" i="78" s="1"/>
  <c r="I5022" i="78" s="1"/>
  <c r="I5023" i="78" s="1"/>
  <c r="I5024" i="78" s="1"/>
  <c r="I5025" i="78" s="1"/>
  <c r="I5026" i="78" s="1"/>
  <c r="I5027" i="78" s="1"/>
  <c r="I5028" i="78" s="1"/>
  <c r="I5029" i="78" s="1"/>
  <c r="I5030" i="78" s="1"/>
  <c r="I5031" i="78" s="1"/>
  <c r="I5032" i="78" s="1"/>
  <c r="I5033" i="78" s="1"/>
  <c r="I5034" i="78" s="1"/>
  <c r="I5035" i="78" s="1"/>
  <c r="I5036" i="78" s="1"/>
  <c r="I5037" i="78" s="1"/>
  <c r="I5038" i="78" s="1"/>
  <c r="I5039" i="78" s="1"/>
  <c r="I5040" i="78" s="1"/>
  <c r="I5041" i="78" s="1"/>
  <c r="I5042" i="78" s="1"/>
  <c r="I5043" i="78" s="1"/>
  <c r="I5044" i="78" s="1"/>
  <c r="I5045" i="78" s="1"/>
  <c r="I5046" i="78" s="1"/>
  <c r="I5047" i="78" s="1"/>
  <c r="I5048" i="78" s="1"/>
  <c r="I5049" i="78" s="1"/>
  <c r="I5050" i="78" s="1"/>
  <c r="I5051" i="78" s="1"/>
  <c r="I5052" i="78" s="1"/>
  <c r="I5053" i="78" s="1"/>
  <c r="I5054" i="78" s="1"/>
  <c r="I5055" i="78" s="1"/>
  <c r="I5056" i="78" s="1"/>
  <c r="I5057" i="78" s="1"/>
  <c r="I5058" i="78" s="1"/>
  <c r="I5059" i="78" s="1"/>
  <c r="I5060" i="78" s="1"/>
  <c r="I5061" i="78" s="1"/>
  <c r="I5062" i="78" s="1"/>
  <c r="I5063" i="78" s="1"/>
  <c r="I5064" i="78" s="1"/>
  <c r="I5065" i="78" s="1"/>
  <c r="I5066" i="78" s="1"/>
  <c r="I5067" i="78" s="1"/>
  <c r="I5068" i="78" s="1"/>
  <c r="I5069" i="78" s="1"/>
  <c r="I5070" i="78" s="1"/>
  <c r="I5071" i="78" s="1"/>
  <c r="I5072" i="78" s="1"/>
  <c r="I5073" i="78" s="1"/>
  <c r="I5074" i="78" s="1"/>
  <c r="I5075" i="78" s="1"/>
  <c r="I5076" i="78" s="1"/>
  <c r="I5077" i="78" s="1"/>
  <c r="I5078" i="78" s="1"/>
  <c r="I5079" i="78" s="1"/>
  <c r="I5080" i="78" s="1"/>
  <c r="I5081" i="78" s="1"/>
  <c r="I5082" i="78" s="1"/>
  <c r="I5083" i="78" s="1"/>
  <c r="I5084" i="78" s="1"/>
  <c r="I5085" i="78" s="1"/>
  <c r="I5086" i="78" s="1"/>
  <c r="I5087" i="78" s="1"/>
  <c r="I5088" i="78" s="1"/>
  <c r="I5089" i="78" s="1"/>
  <c r="I5090" i="78" s="1"/>
  <c r="I5091" i="78" s="1"/>
  <c r="I5092" i="78" s="1"/>
  <c r="I5093" i="78" s="1"/>
  <c r="I5094" i="78" s="1"/>
  <c r="I5095" i="78" s="1"/>
  <c r="I5096" i="78" s="1"/>
  <c r="I5097" i="78" s="1"/>
  <c r="I5098" i="78" s="1"/>
  <c r="I5099" i="78" s="1"/>
  <c r="I5100" i="78" s="1"/>
  <c r="I5101" i="78" s="1"/>
  <c r="I5102" i="78" s="1"/>
  <c r="I5103" i="78" s="1"/>
  <c r="I5104" i="78" s="1"/>
  <c r="I5105" i="78" s="1"/>
  <c r="I5106" i="78" s="1"/>
  <c r="I5107" i="78" s="1"/>
  <c r="I5108" i="78" s="1"/>
  <c r="I5109" i="78" s="1"/>
  <c r="I5110" i="78" s="1"/>
  <c r="I5111" i="78" s="1"/>
  <c r="I5112" i="78" s="1"/>
  <c r="I5113" i="78" s="1"/>
  <c r="I5114" i="78" s="1"/>
  <c r="I5115" i="78" s="1"/>
  <c r="I5116" i="78" s="1"/>
  <c r="I5117" i="78" s="1"/>
  <c r="I5118" i="78" s="1"/>
  <c r="I5119" i="78" s="1"/>
  <c r="I5120" i="78" s="1"/>
  <c r="I5121" i="78" s="1"/>
  <c r="I5122" i="78" s="1"/>
  <c r="I5123" i="78" s="1"/>
  <c r="I5124" i="78" s="1"/>
  <c r="I5125" i="78" s="1"/>
  <c r="I5126" i="78" s="1"/>
  <c r="I5127" i="78" s="1"/>
  <c r="I5128" i="78" s="1"/>
  <c r="I5129" i="78" s="1"/>
  <c r="I5130" i="78" s="1"/>
  <c r="I5131" i="78" s="1"/>
  <c r="I5132" i="78" s="1"/>
  <c r="I5133" i="78" s="1"/>
  <c r="I5134" i="78" s="1"/>
  <c r="I5135" i="78" s="1"/>
  <c r="I5136" i="78" s="1"/>
  <c r="I5137" i="78" s="1"/>
  <c r="I5138" i="78" s="1"/>
  <c r="I5139" i="78" s="1"/>
  <c r="I5140" i="78" s="1"/>
  <c r="I5141" i="78" s="1"/>
  <c r="I5142" i="78" s="1"/>
  <c r="I5143" i="78" s="1"/>
  <c r="I5144" i="78" s="1"/>
  <c r="I5145" i="78" s="1"/>
  <c r="I5146" i="78" s="1"/>
  <c r="I5147" i="78" s="1"/>
  <c r="I5148" i="78" s="1"/>
  <c r="I5149" i="78" s="1"/>
  <c r="I5150" i="78" s="1"/>
  <c r="I5151" i="78" s="1"/>
  <c r="I5152" i="78" s="1"/>
  <c r="I5153" i="78" s="1"/>
  <c r="I5154" i="78" s="1"/>
  <c r="I5155" i="78" s="1"/>
  <c r="I5156" i="78" s="1"/>
  <c r="I5157" i="78" s="1"/>
  <c r="I5158" i="78" s="1"/>
  <c r="I5159" i="78" s="1"/>
  <c r="I5160" i="78" s="1"/>
  <c r="I5161" i="78" s="1"/>
  <c r="I5162" i="78" s="1"/>
  <c r="I5163" i="78" s="1"/>
  <c r="I5164" i="78" s="1"/>
  <c r="I5165" i="78" s="1"/>
  <c r="I5166" i="78" s="1"/>
  <c r="I5167" i="78" s="1"/>
  <c r="I5168" i="78" s="1"/>
  <c r="I5169" i="78" s="1"/>
  <c r="I5170" i="78" s="1"/>
  <c r="I5171" i="78" s="1"/>
  <c r="I5172" i="78" s="1"/>
  <c r="I5173" i="78" s="1"/>
  <c r="I5174" i="78" s="1"/>
  <c r="I5175" i="78" s="1"/>
  <c r="I5176" i="78" s="1"/>
  <c r="I5177" i="78" s="1"/>
  <c r="I5178" i="78" s="1"/>
  <c r="I5179" i="78" s="1"/>
  <c r="I5180" i="78" s="1"/>
  <c r="I5181" i="78" s="1"/>
  <c r="I5182" i="78" s="1"/>
  <c r="I5183" i="78" s="1"/>
  <c r="I5184" i="78" s="1"/>
  <c r="I5185" i="78" s="1"/>
  <c r="I5186" i="78" s="1"/>
  <c r="I5187" i="78" s="1"/>
  <c r="I5188" i="78" s="1"/>
  <c r="I5189" i="78" s="1"/>
  <c r="I5190" i="78" s="1"/>
  <c r="I5191" i="78" s="1"/>
  <c r="I5192" i="78" s="1"/>
  <c r="I5193" i="78" s="1"/>
  <c r="I5194" i="78" s="1"/>
  <c r="I5195" i="78" s="1"/>
  <c r="I5196" i="78" s="1"/>
  <c r="I5197" i="78" s="1"/>
  <c r="I5198" i="78" s="1"/>
  <c r="I5199" i="78" s="1"/>
  <c r="I5200" i="78" s="1"/>
  <c r="I5201" i="78" s="1"/>
  <c r="I5202" i="78" s="1"/>
  <c r="I5203" i="78" s="1"/>
  <c r="I5204" i="78" s="1"/>
  <c r="I5205" i="78" s="1"/>
  <c r="I5206" i="78" s="1"/>
  <c r="I5207" i="78" s="1"/>
  <c r="I5208" i="78" s="1"/>
  <c r="I5209" i="78" s="1"/>
  <c r="I5210" i="78" s="1"/>
  <c r="I5211" i="78" s="1"/>
  <c r="I5212" i="78" s="1"/>
  <c r="I5213" i="78" s="1"/>
  <c r="I5214" i="78" s="1"/>
  <c r="I5215" i="78" s="1"/>
  <c r="I5216" i="78" s="1"/>
  <c r="I5217" i="78" s="1"/>
  <c r="I5218" i="78" s="1"/>
  <c r="I5219" i="78" s="1"/>
  <c r="I5220" i="78" s="1"/>
  <c r="I5221" i="78" s="1"/>
  <c r="I5222" i="78" s="1"/>
  <c r="I5223" i="78" s="1"/>
  <c r="I5224" i="78" s="1"/>
  <c r="I5225" i="78" s="1"/>
  <c r="I5226" i="78" s="1"/>
  <c r="I5227" i="78" s="1"/>
  <c r="I5228" i="78" s="1"/>
  <c r="I5229" i="78" s="1"/>
  <c r="I5230" i="78" s="1"/>
  <c r="I5231" i="78" s="1"/>
  <c r="I5232" i="78" s="1"/>
  <c r="I5233" i="78" s="1"/>
  <c r="I5234" i="78" s="1"/>
  <c r="I5235" i="78" s="1"/>
  <c r="I5236" i="78" s="1"/>
  <c r="I5237" i="78" s="1"/>
  <c r="I5238" i="78" s="1"/>
  <c r="I5239" i="78" s="1"/>
  <c r="I5240" i="78" s="1"/>
  <c r="I5241" i="78" s="1"/>
  <c r="I5242" i="78" s="1"/>
  <c r="I5243" i="78" s="1"/>
  <c r="I5244" i="78" s="1"/>
  <c r="I5245" i="78" s="1"/>
  <c r="I5246" i="78" s="1"/>
  <c r="I5247" i="78" s="1"/>
  <c r="I5248" i="78" s="1"/>
  <c r="I5249" i="78" s="1"/>
  <c r="I5250" i="78" s="1"/>
  <c r="I5251" i="78" s="1"/>
  <c r="I5252" i="78" s="1"/>
  <c r="I5253" i="78" s="1"/>
  <c r="I5254" i="78" s="1"/>
  <c r="I5255" i="78" s="1"/>
  <c r="I5256" i="78" s="1"/>
  <c r="I5257" i="78" s="1"/>
  <c r="I5258" i="78" s="1"/>
  <c r="I5259" i="78" s="1"/>
  <c r="I5260" i="78" s="1"/>
  <c r="I5261" i="78" s="1"/>
  <c r="I5262" i="78" s="1"/>
  <c r="I5263" i="78" s="1"/>
  <c r="I5264" i="78" s="1"/>
  <c r="I5265" i="78" s="1"/>
  <c r="I5266" i="78" s="1"/>
  <c r="I5267" i="78" s="1"/>
  <c r="I5268" i="78" s="1"/>
  <c r="I5269" i="78" s="1"/>
  <c r="I5270" i="78" s="1"/>
  <c r="I5271" i="78" s="1"/>
  <c r="I5272" i="78" s="1"/>
  <c r="I5273" i="78" s="1"/>
  <c r="I5274" i="78" s="1"/>
  <c r="I5275" i="78" s="1"/>
  <c r="I5276" i="78" s="1"/>
  <c r="I5277" i="78" s="1"/>
  <c r="I5278" i="78" s="1"/>
  <c r="I5279" i="78" s="1"/>
  <c r="I5280" i="78" s="1"/>
  <c r="I5281" i="78" s="1"/>
  <c r="I5282" i="78" s="1"/>
  <c r="I5283" i="78" s="1"/>
  <c r="I5284" i="78" s="1"/>
  <c r="I5285" i="78" s="1"/>
  <c r="I5286" i="78" s="1"/>
  <c r="I5287" i="78" s="1"/>
  <c r="I5288" i="78" s="1"/>
  <c r="I5289" i="78" s="1"/>
  <c r="I5290" i="78" s="1"/>
  <c r="I5291" i="78" s="1"/>
  <c r="I5292" i="78" s="1"/>
  <c r="I5293" i="78" s="1"/>
  <c r="I5294" i="78" s="1"/>
  <c r="I5295" i="78" s="1"/>
  <c r="I5296" i="78" s="1"/>
  <c r="I5297" i="78" s="1"/>
  <c r="I5298" i="78" s="1"/>
  <c r="I5299" i="78" s="1"/>
  <c r="I5300" i="78" s="1"/>
  <c r="I5301" i="78" s="1"/>
  <c r="I5302" i="78" s="1"/>
  <c r="I5303" i="78" s="1"/>
  <c r="I5304" i="78" s="1"/>
  <c r="I5305" i="78" s="1"/>
  <c r="I5306" i="78" s="1"/>
  <c r="I5307" i="78" s="1"/>
  <c r="I5308" i="78" s="1"/>
  <c r="I5309" i="78" s="1"/>
  <c r="I5310" i="78" s="1"/>
  <c r="I5311" i="78" s="1"/>
  <c r="I5312" i="78" s="1"/>
  <c r="I5313" i="78" s="1"/>
  <c r="I5314" i="78" s="1"/>
  <c r="I5315" i="78" s="1"/>
  <c r="I5316" i="78" s="1"/>
  <c r="I5317" i="78" s="1"/>
  <c r="I5318" i="78" s="1"/>
  <c r="I5319" i="78" s="1"/>
  <c r="I5320" i="78" s="1"/>
  <c r="I5321" i="78" s="1"/>
  <c r="I5322" i="78" s="1"/>
  <c r="I5323" i="78" s="1"/>
  <c r="I5324" i="78" s="1"/>
  <c r="I5325" i="78" s="1"/>
  <c r="I5326" i="78" s="1"/>
  <c r="I5327" i="78" s="1"/>
  <c r="I5328" i="78" s="1"/>
  <c r="I5329" i="78" s="1"/>
  <c r="I5330" i="78" s="1"/>
  <c r="I5331" i="78" s="1"/>
  <c r="I5332" i="78" s="1"/>
  <c r="I5333" i="78" s="1"/>
  <c r="I5334" i="78" s="1"/>
  <c r="I5335" i="78" s="1"/>
  <c r="I5336" i="78" s="1"/>
  <c r="I5337" i="78" s="1"/>
  <c r="I5338" i="78" s="1"/>
  <c r="I5339" i="78" s="1"/>
  <c r="I5340" i="78" s="1"/>
  <c r="I5341" i="78" s="1"/>
  <c r="I5342" i="78" s="1"/>
  <c r="I5343" i="78" s="1"/>
  <c r="I5344" i="78" s="1"/>
  <c r="I5345" i="78" s="1"/>
  <c r="I5346" i="78" s="1"/>
  <c r="I5347" i="78" s="1"/>
  <c r="I5348" i="78" s="1"/>
  <c r="I5349" i="78" s="1"/>
  <c r="I5350" i="78" s="1"/>
  <c r="I5351" i="78" s="1"/>
  <c r="I5352" i="78" s="1"/>
  <c r="I5353" i="78" s="1"/>
  <c r="I5354" i="78" s="1"/>
  <c r="I5355" i="78" s="1"/>
  <c r="I5356" i="78" s="1"/>
  <c r="I5357" i="78" s="1"/>
  <c r="I5358" i="78" s="1"/>
  <c r="I5359" i="78" s="1"/>
  <c r="I5360" i="78" s="1"/>
  <c r="I5361" i="78" s="1"/>
  <c r="I5362" i="78" s="1"/>
  <c r="I5363" i="78" s="1"/>
  <c r="I5364" i="78" s="1"/>
  <c r="I5365" i="78" s="1"/>
  <c r="I5366" i="78" s="1"/>
  <c r="I5367" i="78" s="1"/>
  <c r="I5368" i="78" s="1"/>
  <c r="I5369" i="78" s="1"/>
  <c r="I5370" i="78" s="1"/>
  <c r="I5371" i="78" s="1"/>
  <c r="I5372" i="78" s="1"/>
  <c r="I5373" i="78" s="1"/>
  <c r="I5374" i="78" s="1"/>
  <c r="I5375" i="78" s="1"/>
  <c r="I5376" i="78" s="1"/>
  <c r="I5377" i="78" s="1"/>
  <c r="I5378" i="78" s="1"/>
  <c r="I5379" i="78" s="1"/>
  <c r="I5380" i="78" s="1"/>
  <c r="I5381" i="78" s="1"/>
  <c r="I5382" i="78" s="1"/>
  <c r="I5383" i="78" s="1"/>
  <c r="I5384" i="78" s="1"/>
  <c r="I5385" i="78" s="1"/>
  <c r="I5386" i="78" s="1"/>
  <c r="I5387" i="78" s="1"/>
  <c r="I5388" i="78" s="1"/>
  <c r="I5389" i="78" s="1"/>
  <c r="I5390" i="78" s="1"/>
  <c r="I5391" i="78" s="1"/>
  <c r="I5392" i="78" s="1"/>
  <c r="I5393" i="78" s="1"/>
  <c r="I5394" i="78" s="1"/>
  <c r="I5395" i="78" s="1"/>
  <c r="I5396" i="78" s="1"/>
  <c r="I5397" i="78" s="1"/>
  <c r="I5398" i="78" s="1"/>
  <c r="I5399" i="78" s="1"/>
  <c r="I5400" i="78" s="1"/>
  <c r="I5401" i="78" s="1"/>
  <c r="I5402" i="78" s="1"/>
  <c r="I5403" i="78" s="1"/>
  <c r="I5404" i="78" s="1"/>
  <c r="I5405" i="78" s="1"/>
  <c r="I5406" i="78" s="1"/>
  <c r="I5407" i="78" s="1"/>
  <c r="I5408" i="78" s="1"/>
  <c r="I5409" i="78" s="1"/>
  <c r="I5410" i="78" s="1"/>
  <c r="I5411" i="78" s="1"/>
  <c r="I5412" i="78" s="1"/>
  <c r="I5413" i="78" s="1"/>
  <c r="I5414" i="78" s="1"/>
  <c r="I5415" i="78" s="1"/>
  <c r="I5416" i="78" s="1"/>
  <c r="I5417" i="78" s="1"/>
  <c r="I5418" i="78" s="1"/>
  <c r="I5419" i="78" s="1"/>
  <c r="I5420" i="78" s="1"/>
  <c r="I5421" i="78" s="1"/>
  <c r="I5422" i="78" s="1"/>
  <c r="I5423" i="78" s="1"/>
  <c r="I5424" i="78" s="1"/>
  <c r="I5425" i="78" s="1"/>
  <c r="I5426" i="78" s="1"/>
  <c r="I5427" i="78" s="1"/>
  <c r="I5428" i="78" s="1"/>
  <c r="I5429" i="78" s="1"/>
  <c r="I5430" i="78" s="1"/>
  <c r="I5431" i="78" s="1"/>
  <c r="I5432" i="78" s="1"/>
  <c r="I5433" i="78" s="1"/>
  <c r="I5434" i="78" s="1"/>
  <c r="I5435" i="78" s="1"/>
  <c r="I5436" i="78" s="1"/>
  <c r="I5437" i="78" s="1"/>
  <c r="I5438" i="78" s="1"/>
  <c r="I5439" i="78" s="1"/>
  <c r="I5440" i="78" s="1"/>
  <c r="I5441" i="78" s="1"/>
  <c r="I5442" i="78" s="1"/>
  <c r="I5443" i="78" s="1"/>
  <c r="I5444" i="78" s="1"/>
  <c r="I5445" i="78" s="1"/>
  <c r="I5446" i="78" s="1"/>
  <c r="I5447" i="78" s="1"/>
  <c r="I5448" i="78" s="1"/>
  <c r="I5449" i="78" s="1"/>
  <c r="I5450" i="78" s="1"/>
  <c r="I5451" i="78" s="1"/>
  <c r="I5452" i="78" s="1"/>
  <c r="I5453" i="78" s="1"/>
  <c r="I5454" i="78" s="1"/>
  <c r="I5455" i="78" s="1"/>
  <c r="I5456" i="78" s="1"/>
  <c r="I5457" i="78" s="1"/>
  <c r="I5458" i="78" s="1"/>
  <c r="I5459" i="78" s="1"/>
  <c r="I5460" i="78" s="1"/>
  <c r="I5461" i="78" s="1"/>
  <c r="I5462" i="78" s="1"/>
  <c r="I5463" i="78" s="1"/>
  <c r="I5464" i="78" s="1"/>
  <c r="I5465" i="78" s="1"/>
  <c r="I5466" i="78" s="1"/>
  <c r="I5467" i="78" s="1"/>
  <c r="I5468" i="78" s="1"/>
  <c r="I5469" i="78" s="1"/>
  <c r="I5470" i="78" s="1"/>
  <c r="I5471" i="78" s="1"/>
  <c r="I5472" i="78" s="1"/>
  <c r="I5473" i="78" s="1"/>
  <c r="I5474" i="78" s="1"/>
  <c r="I5475" i="78" s="1"/>
  <c r="I5476" i="78" s="1"/>
  <c r="I5477" i="78" s="1"/>
  <c r="I5478" i="78" s="1"/>
  <c r="I5479" i="78" s="1"/>
  <c r="I5480" i="78" s="1"/>
  <c r="I5481" i="78" s="1"/>
  <c r="I5482" i="78" s="1"/>
  <c r="I5483" i="78" s="1"/>
  <c r="I5484" i="78" s="1"/>
  <c r="I5485" i="78" s="1"/>
  <c r="I5486" i="78" s="1"/>
  <c r="I5487" i="78" s="1"/>
  <c r="I5488" i="78" s="1"/>
  <c r="I5489" i="78" s="1"/>
  <c r="I5490" i="78" s="1"/>
  <c r="I5491" i="78" s="1"/>
  <c r="I5492" i="78" s="1"/>
  <c r="I5493" i="78" s="1"/>
  <c r="I5494" i="78" s="1"/>
  <c r="I5495" i="78" s="1"/>
  <c r="I5496" i="78" s="1"/>
  <c r="I5497" i="78" s="1"/>
  <c r="I5498" i="78" s="1"/>
  <c r="I5499" i="78" s="1"/>
  <c r="I5500" i="78" s="1"/>
  <c r="I5501" i="78" s="1"/>
  <c r="I5502" i="78" s="1"/>
  <c r="I5503" i="78" s="1"/>
  <c r="I5504" i="78" s="1"/>
  <c r="I5505" i="78" s="1"/>
  <c r="I5506" i="78" s="1"/>
  <c r="I5507" i="78" s="1"/>
  <c r="I5508" i="78" s="1"/>
  <c r="I5509" i="78" s="1"/>
  <c r="I5510" i="78" s="1"/>
  <c r="I5511" i="78" s="1"/>
  <c r="I5512" i="78" s="1"/>
  <c r="I5513" i="78" s="1"/>
  <c r="I5514" i="78" s="1"/>
  <c r="I5515" i="78" s="1"/>
  <c r="I5516" i="78" s="1"/>
  <c r="I5517" i="78" s="1"/>
  <c r="I5518" i="78" s="1"/>
  <c r="I5519" i="78" s="1"/>
  <c r="I5520" i="78" s="1"/>
  <c r="I5521" i="78" s="1"/>
  <c r="I5522" i="78" s="1"/>
  <c r="I5523" i="78" s="1"/>
  <c r="I5524" i="78" s="1"/>
  <c r="I5525" i="78" s="1"/>
  <c r="I5526" i="78" s="1"/>
  <c r="I5527" i="78" s="1"/>
  <c r="I5528" i="78" s="1"/>
  <c r="I5529" i="78" s="1"/>
  <c r="I5530" i="78" s="1"/>
  <c r="I5531" i="78" s="1"/>
  <c r="I5532" i="78" s="1"/>
  <c r="I5533" i="78" s="1"/>
  <c r="I5534" i="78" s="1"/>
  <c r="I5535" i="78" s="1"/>
  <c r="I5536" i="78" s="1"/>
  <c r="I5537" i="78" s="1"/>
  <c r="I5538" i="78" s="1"/>
  <c r="I5539" i="78" s="1"/>
  <c r="I5540" i="78" s="1"/>
  <c r="I5541" i="78" s="1"/>
  <c r="I5542" i="78" s="1"/>
  <c r="I5543" i="78" s="1"/>
  <c r="I5544" i="78" s="1"/>
  <c r="I5545" i="78" s="1"/>
  <c r="I5546" i="78" s="1"/>
  <c r="I5547" i="78" s="1"/>
  <c r="I5548" i="78" s="1"/>
  <c r="I5549" i="78" s="1"/>
  <c r="I5550" i="78" s="1"/>
  <c r="I5551" i="78" s="1"/>
  <c r="I5552" i="78" s="1"/>
  <c r="I5553" i="78" s="1"/>
  <c r="I5554" i="78" s="1"/>
  <c r="I5555" i="78" s="1"/>
  <c r="I5556" i="78" s="1"/>
  <c r="I5557" i="78" s="1"/>
  <c r="I5558" i="78" s="1"/>
  <c r="I5559" i="78" s="1"/>
  <c r="I5560" i="78" s="1"/>
  <c r="I5561" i="78" s="1"/>
  <c r="I5562" i="78" s="1"/>
  <c r="I5563" i="78" s="1"/>
  <c r="I5564" i="78" s="1"/>
  <c r="I5565" i="78" s="1"/>
  <c r="I5566" i="78" s="1"/>
  <c r="I5567" i="78" s="1"/>
  <c r="I5568" i="78" s="1"/>
  <c r="I5569" i="78" s="1"/>
  <c r="I5570" i="78" s="1"/>
  <c r="I5571" i="78" s="1"/>
  <c r="I5572" i="78" s="1"/>
  <c r="I5573" i="78" s="1"/>
  <c r="I5574" i="78" s="1"/>
  <c r="I5575" i="78" s="1"/>
  <c r="I5576" i="78" s="1"/>
  <c r="I5577" i="78" s="1"/>
  <c r="I5578" i="78" s="1"/>
  <c r="I5579" i="78" s="1"/>
  <c r="I5580" i="78" s="1"/>
  <c r="I5581" i="78" s="1"/>
  <c r="I5582" i="78" s="1"/>
  <c r="I5583" i="78" s="1"/>
  <c r="I5584" i="78" s="1"/>
  <c r="I5585" i="78" s="1"/>
  <c r="I5586" i="78" s="1"/>
  <c r="I5587" i="78" s="1"/>
  <c r="I5588" i="78" s="1"/>
  <c r="I5589" i="78" s="1"/>
  <c r="I5590" i="78" s="1"/>
  <c r="I5591" i="78" s="1"/>
  <c r="I5592" i="78" s="1"/>
  <c r="I5593" i="78" s="1"/>
  <c r="I5594" i="78" s="1"/>
  <c r="I5595" i="78" s="1"/>
  <c r="I5596" i="78" s="1"/>
  <c r="I5597" i="78" s="1"/>
  <c r="I5598" i="78" s="1"/>
  <c r="I5599" i="78" s="1"/>
  <c r="I5600" i="78" s="1"/>
  <c r="I5601" i="78" s="1"/>
  <c r="I5602" i="78" s="1"/>
  <c r="I5603" i="78" s="1"/>
  <c r="I5604" i="78" s="1"/>
  <c r="I5605" i="78" s="1"/>
  <c r="I5606" i="78" s="1"/>
  <c r="I5607" i="78" s="1"/>
  <c r="I5608" i="78" s="1"/>
  <c r="I5609" i="78" s="1"/>
  <c r="I5610" i="78" s="1"/>
  <c r="I5611" i="78" s="1"/>
  <c r="I5612" i="78" s="1"/>
  <c r="I5613" i="78" s="1"/>
  <c r="I5614" i="78" s="1"/>
  <c r="I5615" i="78" s="1"/>
  <c r="I5616" i="78" s="1"/>
  <c r="I5617" i="78" s="1"/>
  <c r="I5618" i="78" s="1"/>
  <c r="I5619" i="78" s="1"/>
  <c r="I5620" i="78" s="1"/>
  <c r="I5621" i="78" s="1"/>
  <c r="I5622" i="78" s="1"/>
  <c r="I5623" i="78" s="1"/>
  <c r="I5624" i="78" s="1"/>
  <c r="I5625" i="78" s="1"/>
  <c r="I5626" i="78" s="1"/>
  <c r="I5627" i="78" s="1"/>
  <c r="I5628" i="78" s="1"/>
  <c r="I5629" i="78" s="1"/>
  <c r="I5630" i="78" s="1"/>
  <c r="I5631" i="78" s="1"/>
  <c r="I5632" i="78" s="1"/>
  <c r="I5633" i="78" s="1"/>
  <c r="I5634" i="78" s="1"/>
  <c r="I5635" i="78" s="1"/>
  <c r="I5636" i="78" s="1"/>
  <c r="I5637" i="78" s="1"/>
  <c r="I5638" i="78" s="1"/>
  <c r="I5639" i="78" s="1"/>
  <c r="I5640" i="78" s="1"/>
  <c r="I5641" i="78" s="1"/>
  <c r="I5642" i="78" s="1"/>
  <c r="I5643" i="78" s="1"/>
  <c r="I5644" i="78" s="1"/>
  <c r="I5645" i="78" s="1"/>
  <c r="I5646" i="78" s="1"/>
  <c r="I5647" i="78" s="1"/>
  <c r="I5648" i="78" s="1"/>
  <c r="I5649" i="78" s="1"/>
  <c r="I5650" i="78" s="1"/>
  <c r="I5651" i="78" s="1"/>
  <c r="I5652" i="78" s="1"/>
  <c r="I5653" i="78" s="1"/>
  <c r="I5654" i="78" s="1"/>
  <c r="I5655" i="78" s="1"/>
  <c r="I5656" i="78" s="1"/>
  <c r="I5657" i="78" s="1"/>
  <c r="I5658" i="78" s="1"/>
  <c r="I5659" i="78" s="1"/>
  <c r="I5660" i="78" s="1"/>
  <c r="I5661" i="78" s="1"/>
  <c r="I5662" i="78" s="1"/>
  <c r="I5663" i="78" s="1"/>
  <c r="I5664" i="78" s="1"/>
  <c r="I5665" i="78" s="1"/>
  <c r="I5666" i="78" s="1"/>
  <c r="I5667" i="78" s="1"/>
  <c r="I5668" i="78" s="1"/>
  <c r="I5669" i="78" s="1"/>
  <c r="I5670" i="78" s="1"/>
  <c r="I5671" i="78" s="1"/>
  <c r="I5672" i="78" s="1"/>
  <c r="I5673" i="78" s="1"/>
  <c r="I5674" i="78" s="1"/>
  <c r="I5675" i="78" s="1"/>
  <c r="I5676" i="78" s="1"/>
  <c r="I5677" i="78" s="1"/>
  <c r="I5678" i="78" s="1"/>
  <c r="I5679" i="78" s="1"/>
  <c r="I5680" i="78" s="1"/>
  <c r="I5681" i="78" s="1"/>
  <c r="I5682" i="78" s="1"/>
  <c r="I5683" i="78" s="1"/>
  <c r="I5684" i="78" s="1"/>
  <c r="I5685" i="78" s="1"/>
  <c r="I5686" i="78" s="1"/>
  <c r="I5687" i="78" s="1"/>
  <c r="I5688" i="78" s="1"/>
  <c r="I5689" i="78" s="1"/>
  <c r="I5690" i="78" s="1"/>
  <c r="I5691" i="78" s="1"/>
  <c r="I5692" i="78" s="1"/>
  <c r="I5693" i="78" s="1"/>
  <c r="I5694" i="78" s="1"/>
  <c r="I5695" i="78" s="1"/>
  <c r="I5696" i="78" s="1"/>
  <c r="I5697" i="78" s="1"/>
  <c r="I5698" i="78" s="1"/>
  <c r="I5699" i="78" s="1"/>
  <c r="I5700" i="78" s="1"/>
  <c r="I5701" i="78" s="1"/>
  <c r="I5702" i="78" s="1"/>
  <c r="I5703" i="78" s="1"/>
  <c r="I5704" i="78" s="1"/>
  <c r="I5705" i="78" s="1"/>
  <c r="I5706" i="78" s="1"/>
  <c r="I5707" i="78" s="1"/>
  <c r="I5708" i="78" s="1"/>
  <c r="I5709" i="78" s="1"/>
  <c r="I5710" i="78" s="1"/>
  <c r="I5711" i="78" s="1"/>
  <c r="I5712" i="78" s="1"/>
  <c r="I5713" i="78" s="1"/>
  <c r="I5714" i="78" s="1"/>
  <c r="I5715" i="78" s="1"/>
  <c r="I5716" i="78" s="1"/>
  <c r="I5717" i="78" s="1"/>
  <c r="I5718" i="78" s="1"/>
  <c r="I5719" i="78" s="1"/>
  <c r="I5720" i="78" s="1"/>
  <c r="I5721" i="78" s="1"/>
  <c r="I5722" i="78" s="1"/>
  <c r="I5723" i="78" s="1"/>
  <c r="I5724" i="78" s="1"/>
  <c r="I5725" i="78" s="1"/>
  <c r="I5726" i="78" s="1"/>
  <c r="I5727" i="78" s="1"/>
  <c r="I5728" i="78" s="1"/>
  <c r="I5729" i="78" s="1"/>
  <c r="I5730" i="78" s="1"/>
  <c r="I5731" i="78" s="1"/>
  <c r="I5732" i="78" s="1"/>
  <c r="I5733" i="78" s="1"/>
  <c r="I5734" i="78" s="1"/>
  <c r="I5735" i="78" s="1"/>
  <c r="I5736" i="78" s="1"/>
  <c r="I5737" i="78" s="1"/>
  <c r="I5738" i="78" s="1"/>
  <c r="I5739" i="78" s="1"/>
  <c r="I5740" i="78" s="1"/>
  <c r="I5741" i="78" s="1"/>
  <c r="I5742" i="78" s="1"/>
  <c r="I5743" i="78" s="1"/>
  <c r="I5744" i="78" s="1"/>
  <c r="I5745" i="78" s="1"/>
  <c r="I5746" i="78" s="1"/>
  <c r="I5747" i="78" s="1"/>
  <c r="I5748" i="78" s="1"/>
  <c r="I5749" i="78" s="1"/>
  <c r="I5750" i="78" s="1"/>
  <c r="I5751" i="78" s="1"/>
  <c r="I5752" i="78" s="1"/>
  <c r="I5753" i="78" s="1"/>
  <c r="I5754" i="78" s="1"/>
  <c r="I5755" i="78" s="1"/>
  <c r="I5756" i="78" s="1"/>
  <c r="I5757" i="78" s="1"/>
  <c r="I5758" i="78" s="1"/>
  <c r="I5759" i="78" s="1"/>
  <c r="I5760" i="78" s="1"/>
  <c r="I5761" i="78" s="1"/>
  <c r="I5762" i="78" s="1"/>
  <c r="I5763" i="78" s="1"/>
  <c r="I5764" i="78" s="1"/>
  <c r="I5765" i="78" s="1"/>
  <c r="I5766" i="78" s="1"/>
  <c r="I5767" i="78" s="1"/>
  <c r="I5768" i="78" s="1"/>
  <c r="I5769" i="78" s="1"/>
  <c r="I5770" i="78" s="1"/>
  <c r="I5771" i="78" s="1"/>
  <c r="I5772" i="78" s="1"/>
  <c r="I5773" i="78" s="1"/>
  <c r="I5774" i="78" s="1"/>
  <c r="I5775" i="78" s="1"/>
  <c r="I5776" i="78" s="1"/>
  <c r="I5777" i="78" s="1"/>
  <c r="I5778" i="78" s="1"/>
  <c r="I5779" i="78" s="1"/>
  <c r="I5780" i="78" s="1"/>
  <c r="I5781" i="78" s="1"/>
  <c r="I5782" i="78" s="1"/>
  <c r="I5783" i="78" s="1"/>
  <c r="I5784" i="78" s="1"/>
  <c r="I5785" i="78" s="1"/>
  <c r="I5786" i="78" s="1"/>
  <c r="I5787" i="78" s="1"/>
  <c r="I5788" i="78" s="1"/>
  <c r="I5789" i="78" s="1"/>
  <c r="I5790" i="78" s="1"/>
  <c r="I5791" i="78" s="1"/>
  <c r="I5792" i="78" s="1"/>
  <c r="I5793" i="78" s="1"/>
  <c r="I5794" i="78" s="1"/>
  <c r="I5795" i="78" s="1"/>
  <c r="I5796" i="78" s="1"/>
  <c r="I5797" i="78" s="1"/>
  <c r="I5798" i="78" s="1"/>
  <c r="I5799" i="78" s="1"/>
  <c r="I5800" i="78" s="1"/>
  <c r="I5801" i="78" s="1"/>
  <c r="I5802" i="78" s="1"/>
  <c r="I5803" i="78" s="1"/>
  <c r="I5804" i="78" s="1"/>
  <c r="I5805" i="78" s="1"/>
  <c r="I5806" i="78" s="1"/>
  <c r="I5807" i="78" s="1"/>
  <c r="I5808" i="78" s="1"/>
  <c r="I5809" i="78" s="1"/>
  <c r="I5810" i="78" s="1"/>
  <c r="I5811" i="78" s="1"/>
  <c r="I5812" i="78" s="1"/>
  <c r="I5813" i="78" s="1"/>
  <c r="I5814" i="78" s="1"/>
  <c r="I5815" i="78" s="1"/>
  <c r="I5816" i="78" s="1"/>
  <c r="I5817" i="78" s="1"/>
  <c r="I5818" i="78" s="1"/>
  <c r="I5819" i="78" s="1"/>
  <c r="I5820" i="78" s="1"/>
  <c r="I5821" i="78" s="1"/>
  <c r="I5822" i="78" s="1"/>
  <c r="I5823" i="78" s="1"/>
  <c r="I5824" i="78" s="1"/>
  <c r="I5825" i="78" s="1"/>
  <c r="I5826" i="78" s="1"/>
  <c r="I5827" i="78" s="1"/>
  <c r="I5828" i="78" s="1"/>
  <c r="I5829" i="78" s="1"/>
  <c r="I5830" i="78" s="1"/>
  <c r="I5831" i="78" s="1"/>
  <c r="I5832" i="78" s="1"/>
  <c r="I5833" i="78" s="1"/>
  <c r="I5834" i="78" s="1"/>
  <c r="I5835" i="78" s="1"/>
  <c r="I5836" i="78" s="1"/>
  <c r="I5837" i="78" s="1"/>
  <c r="I5838" i="78" s="1"/>
  <c r="I5839" i="78" s="1"/>
  <c r="I5840" i="78" s="1"/>
  <c r="I5841" i="78" s="1"/>
  <c r="I5842" i="78" s="1"/>
  <c r="I5843" i="78" s="1"/>
  <c r="I5844" i="78" s="1"/>
  <c r="I5845" i="78" s="1"/>
  <c r="I5846" i="78" s="1"/>
  <c r="I5847" i="78" s="1"/>
  <c r="I5848" i="78" s="1"/>
  <c r="I5849" i="78" s="1"/>
  <c r="I5850" i="78" s="1"/>
  <c r="I5851" i="78" s="1"/>
  <c r="I5852" i="78" s="1"/>
  <c r="I5853" i="78" s="1"/>
  <c r="I5854" i="78" s="1"/>
  <c r="I5855" i="78" s="1"/>
  <c r="I5856" i="78" s="1"/>
  <c r="I5857" i="78" s="1"/>
  <c r="I5858" i="78" s="1"/>
  <c r="I5859" i="78" s="1"/>
  <c r="I5860" i="78" s="1"/>
  <c r="I5861" i="78" s="1"/>
  <c r="I5862" i="78" s="1"/>
  <c r="I5863" i="78" s="1"/>
  <c r="I5864" i="78" s="1"/>
  <c r="I5865" i="78" s="1"/>
  <c r="I5866" i="78" s="1"/>
  <c r="I5867" i="78" s="1"/>
  <c r="I5868" i="78" s="1"/>
  <c r="I5869" i="78" s="1"/>
  <c r="I5870" i="78" s="1"/>
  <c r="I5871" i="78" s="1"/>
  <c r="I5872" i="78" s="1"/>
  <c r="I5873" i="78" s="1"/>
  <c r="I5874" i="78" s="1"/>
  <c r="I5875" i="78" s="1"/>
  <c r="I5876" i="78" s="1"/>
  <c r="I5877" i="78" s="1"/>
  <c r="I5878" i="78" s="1"/>
  <c r="I5879" i="78" s="1"/>
  <c r="I5880" i="78" s="1"/>
  <c r="I5881" i="78" s="1"/>
  <c r="I5882" i="78" s="1"/>
  <c r="I5883" i="78" s="1"/>
  <c r="I5884" i="78" s="1"/>
  <c r="I5885" i="78" s="1"/>
  <c r="I5886" i="78" s="1"/>
  <c r="I5887" i="78" s="1"/>
  <c r="I5888" i="78" s="1"/>
  <c r="I5889" i="78" s="1"/>
  <c r="I5890" i="78" s="1"/>
  <c r="I5891" i="78" s="1"/>
  <c r="I5892" i="78" s="1"/>
  <c r="I5893" i="78" s="1"/>
  <c r="I5894" i="78" s="1"/>
  <c r="I5895" i="78" s="1"/>
  <c r="I5896" i="78" s="1"/>
  <c r="I5897" i="78" s="1"/>
  <c r="I5898" i="78" s="1"/>
  <c r="I5899" i="78" s="1"/>
  <c r="I5900" i="78" s="1"/>
  <c r="I5901" i="78" s="1"/>
  <c r="I5902" i="78" s="1"/>
  <c r="I5903" i="78" s="1"/>
  <c r="I5904" i="78" s="1"/>
  <c r="I5905" i="78" s="1"/>
  <c r="I5906" i="78" s="1"/>
  <c r="I5907" i="78" s="1"/>
  <c r="I5908" i="78" s="1"/>
  <c r="I5909" i="78" s="1"/>
  <c r="I5910" i="78" s="1"/>
  <c r="I5911" i="78" s="1"/>
  <c r="I5912" i="78" s="1"/>
  <c r="I5913" i="78" s="1"/>
  <c r="I5914" i="78" s="1"/>
  <c r="I5915" i="78" s="1"/>
  <c r="I5916" i="78" s="1"/>
  <c r="I5917" i="78" s="1"/>
  <c r="I5918" i="78" s="1"/>
  <c r="I5919" i="78" s="1"/>
  <c r="I5920" i="78" s="1"/>
  <c r="I5921" i="78" s="1"/>
  <c r="I5922" i="78" s="1"/>
  <c r="I5923" i="78" s="1"/>
  <c r="I5924" i="78" s="1"/>
  <c r="I5925" i="78" s="1"/>
  <c r="I5926" i="78" s="1"/>
  <c r="I5927" i="78" s="1"/>
  <c r="I5928" i="78" s="1"/>
  <c r="I5929" i="78" s="1"/>
  <c r="I5930" i="78" s="1"/>
  <c r="I5931" i="78" s="1"/>
  <c r="I5932" i="78" s="1"/>
  <c r="I5933" i="78" s="1"/>
  <c r="I5934" i="78" s="1"/>
  <c r="I5935" i="78" s="1"/>
  <c r="I5936" i="78" s="1"/>
  <c r="I5937" i="78" s="1"/>
  <c r="I5938" i="78" s="1"/>
  <c r="I5939" i="78" s="1"/>
  <c r="I5940" i="78" s="1"/>
  <c r="I5941" i="78" s="1"/>
  <c r="I5942" i="78" s="1"/>
  <c r="I5943" i="78" s="1"/>
  <c r="I5944" i="78" s="1"/>
  <c r="I5945" i="78" s="1"/>
  <c r="I5946" i="78" s="1"/>
  <c r="I5947" i="78" s="1"/>
  <c r="I5948" i="78" s="1"/>
  <c r="I5949" i="78" s="1"/>
  <c r="I5950" i="78" s="1"/>
  <c r="I5951" i="78" s="1"/>
  <c r="I5952" i="78" s="1"/>
  <c r="I5953" i="78" s="1"/>
  <c r="I5954" i="78" s="1"/>
  <c r="I5955" i="78" s="1"/>
  <c r="I5956" i="78" s="1"/>
  <c r="I5957" i="78" s="1"/>
  <c r="I5958" i="78" s="1"/>
  <c r="I5959" i="78" s="1"/>
  <c r="I5960" i="78" s="1"/>
  <c r="I5961" i="78" s="1"/>
  <c r="I5962" i="78" s="1"/>
  <c r="I5963" i="78" s="1"/>
  <c r="I5964" i="78" s="1"/>
  <c r="I5965" i="78" s="1"/>
  <c r="I5966" i="78" s="1"/>
  <c r="I5967" i="78" s="1"/>
  <c r="I5968" i="78" s="1"/>
  <c r="I5969" i="78" s="1"/>
  <c r="I5970" i="78" s="1"/>
  <c r="I5971" i="78" s="1"/>
  <c r="I5972" i="78" s="1"/>
  <c r="I5973" i="78" s="1"/>
  <c r="I5974" i="78" s="1"/>
  <c r="I5975" i="78" s="1"/>
  <c r="I5976" i="78" s="1"/>
  <c r="I5977" i="78" s="1"/>
  <c r="I5978" i="78" s="1"/>
  <c r="I5979" i="78" s="1"/>
  <c r="I5980" i="78" s="1"/>
  <c r="I5981" i="78" s="1"/>
  <c r="I5982" i="78" s="1"/>
  <c r="I5983" i="78" s="1"/>
  <c r="I5984" i="78" s="1"/>
  <c r="I5985" i="78" s="1"/>
  <c r="I5986" i="78" s="1"/>
  <c r="I5987" i="78" s="1"/>
  <c r="I5988" i="78" s="1"/>
  <c r="I5989" i="78" s="1"/>
  <c r="I5990" i="78" s="1"/>
  <c r="I5991" i="78" s="1"/>
  <c r="I5992" i="78" s="1"/>
  <c r="I5993" i="78" s="1"/>
  <c r="I5994" i="78" s="1"/>
  <c r="I5995" i="78" s="1"/>
  <c r="I5996" i="78" s="1"/>
  <c r="I5997" i="78" s="1"/>
  <c r="I5998" i="78" s="1"/>
  <c r="I5999" i="78" s="1"/>
  <c r="I6000" i="78" s="1"/>
  <c r="I6001" i="78" s="1"/>
  <c r="I6002" i="78" s="1"/>
  <c r="I6003" i="78" s="1"/>
  <c r="C118" i="78" s="1"/>
  <c r="C4" i="78" l="1"/>
  <c r="D666" i="78"/>
  <c r="C138" i="78"/>
  <c r="D274" i="78"/>
  <c r="C18" i="78"/>
  <c r="D126" i="78"/>
  <c r="D1429" i="78"/>
  <c r="C1492" i="78"/>
  <c r="D510" i="78"/>
  <c r="D1456" i="78"/>
  <c r="D81" i="78"/>
  <c r="D831" i="78"/>
  <c r="C237" i="78"/>
  <c r="C187" i="78"/>
  <c r="D1137" i="78"/>
  <c r="C1847" i="78"/>
  <c r="D548" i="78"/>
  <c r="D1191" i="78"/>
  <c r="D972" i="78"/>
  <c r="D1757" i="78"/>
  <c r="D339" i="78"/>
  <c r="C919" i="78"/>
  <c r="C650" i="78"/>
  <c r="C1949" i="78"/>
  <c r="C897" i="78"/>
  <c r="C631" i="78"/>
  <c r="D1231" i="78"/>
  <c r="D948" i="78"/>
  <c r="C1407" i="78"/>
  <c r="C755" i="78"/>
  <c r="C1883" i="78"/>
  <c r="D1295" i="78"/>
  <c r="C1368" i="78"/>
  <c r="D1111" i="78"/>
  <c r="D1705" i="78"/>
  <c r="D1985" i="78"/>
  <c r="C1374" i="78"/>
  <c r="D87" i="78"/>
  <c r="C111" i="78"/>
  <c r="C1868" i="78"/>
  <c r="D284" i="78"/>
  <c r="D458" i="78"/>
  <c r="C970" i="78"/>
  <c r="D1549" i="78"/>
  <c r="D1671" i="78"/>
  <c r="C1083" i="78"/>
  <c r="C540" i="78"/>
  <c r="D1327" i="78"/>
  <c r="C1295" i="78"/>
  <c r="C536" i="78"/>
  <c r="C1446" i="78"/>
  <c r="D1842" i="78"/>
  <c r="C1956" i="78"/>
  <c r="C37" i="78"/>
  <c r="D850" i="78"/>
  <c r="C1722" i="78"/>
  <c r="D869" i="78"/>
  <c r="D848" i="78"/>
  <c r="D1902" i="78"/>
  <c r="D529" i="78"/>
  <c r="D325" i="78"/>
  <c r="C1116" i="78"/>
  <c r="C1433" i="78"/>
  <c r="D400" i="78"/>
  <c r="D632" i="78"/>
  <c r="D1043" i="78"/>
  <c r="C1802" i="78"/>
  <c r="C1212" i="78"/>
  <c r="C1439" i="78"/>
  <c r="D1632" i="78"/>
  <c r="C1155" i="78"/>
  <c r="D282" i="78"/>
  <c r="C1453" i="78"/>
  <c r="C1975" i="78"/>
  <c r="D1544" i="78"/>
  <c r="C1296" i="78"/>
  <c r="C1312" i="78"/>
  <c r="C455" i="78"/>
  <c r="C1712" i="78"/>
  <c r="D472" i="78"/>
  <c r="D1076" i="78"/>
  <c r="D1298" i="78"/>
  <c r="C469" i="78"/>
  <c r="D1430" i="78"/>
  <c r="D596" i="78"/>
  <c r="D1341" i="78"/>
  <c r="C894" i="78"/>
  <c r="C1658" i="78"/>
  <c r="C961" i="78"/>
  <c r="D1005" i="78"/>
  <c r="C23" i="78"/>
  <c r="D279" i="78"/>
  <c r="D1427" i="78"/>
  <c r="D1338" i="78"/>
  <c r="D1225" i="78"/>
  <c r="D199" i="78"/>
  <c r="C1642" i="78"/>
  <c r="C1157" i="78"/>
  <c r="C502" i="78"/>
  <c r="D1099" i="78"/>
  <c r="D863" i="78"/>
  <c r="C289" i="78"/>
  <c r="D877" i="78"/>
  <c r="D137" i="78"/>
  <c r="D878" i="78"/>
  <c r="C603" i="78"/>
  <c r="C758" i="78"/>
  <c r="D1662" i="78"/>
  <c r="D563" i="78"/>
  <c r="C1972" i="78"/>
  <c r="C1839" i="78"/>
  <c r="D514" i="78"/>
  <c r="D1677" i="78"/>
  <c r="D909" i="78"/>
  <c r="D835" i="78"/>
  <c r="D414" i="78"/>
  <c r="C1617" i="78"/>
  <c r="D360" i="78"/>
  <c r="D559" i="78"/>
  <c r="C690" i="78"/>
  <c r="D1372" i="78"/>
  <c r="D1251" i="78"/>
  <c r="C1959" i="78"/>
  <c r="D729" i="78"/>
  <c r="D1572" i="78"/>
  <c r="D675" i="78"/>
  <c r="C955" i="78"/>
  <c r="D660" i="78"/>
  <c r="C320" i="78"/>
  <c r="D1307" i="78"/>
  <c r="D1057" i="78"/>
  <c r="C21" i="78"/>
  <c r="D387" i="78"/>
  <c r="C386" i="78"/>
  <c r="D1967" i="78"/>
  <c r="D1510" i="78"/>
  <c r="C1820" i="78"/>
  <c r="D1018" i="78"/>
  <c r="D1537" i="78"/>
  <c r="D1885" i="78"/>
  <c r="D1365" i="78"/>
  <c r="D794" i="78"/>
  <c r="D1174" i="78"/>
  <c r="C1017" i="78"/>
  <c r="C1305" i="78"/>
  <c r="C1434" i="78"/>
  <c r="C1145" i="78"/>
  <c r="D1857" i="78"/>
  <c r="D1912" i="78"/>
  <c r="C1358" i="78"/>
  <c r="C1919" i="78"/>
  <c r="C1320" i="78"/>
  <c r="C1461" i="78"/>
  <c r="D1546" i="78"/>
  <c r="D625" i="78"/>
  <c r="C328" i="78"/>
  <c r="C1592" i="78"/>
  <c r="C497" i="78"/>
  <c r="D1426" i="78"/>
  <c r="C468" i="78"/>
  <c r="C268" i="78"/>
  <c r="C1597" i="78"/>
  <c r="C488" i="78"/>
  <c r="C1038" i="78"/>
  <c r="D1397" i="78"/>
  <c r="C672" i="78"/>
  <c r="D920" i="78"/>
  <c r="C1693" i="78"/>
  <c r="D982" i="78"/>
  <c r="C1857" i="78"/>
  <c r="D1464" i="78"/>
  <c r="D1313" i="78"/>
  <c r="C581" i="78"/>
  <c r="D1147" i="78"/>
  <c r="D1310" i="78"/>
  <c r="C615" i="78"/>
  <c r="D1693" i="78"/>
  <c r="D111" i="78"/>
  <c r="D1997" i="78"/>
  <c r="D537" i="78"/>
  <c r="D1353" i="78"/>
  <c r="D1709" i="78"/>
  <c r="C1830" i="78"/>
  <c r="D5" i="78"/>
  <c r="C378" i="78"/>
  <c r="D1403" i="78"/>
  <c r="C1955" i="78"/>
  <c r="C1734" i="78"/>
  <c r="D1377" i="78"/>
  <c r="D636" i="78"/>
  <c r="C1488" i="78"/>
  <c r="D412" i="78"/>
  <c r="C365" i="78"/>
  <c r="D1690" i="78"/>
  <c r="C1122" i="78"/>
  <c r="D135" i="78"/>
  <c r="D594" i="78"/>
  <c r="C179" i="78"/>
  <c r="D621" i="78"/>
  <c r="C768" i="78"/>
  <c r="D1804" i="78"/>
  <c r="D940" i="78"/>
  <c r="C549" i="78"/>
  <c r="C1483" i="78"/>
  <c r="C398" i="78"/>
  <c r="D451" i="78"/>
  <c r="D1293" i="78"/>
  <c r="C592" i="78"/>
  <c r="D193" i="78"/>
  <c r="D406" i="78"/>
  <c r="D1090" i="78"/>
  <c r="D1214" i="78"/>
  <c r="C1559" i="78"/>
  <c r="C1836" i="78"/>
  <c r="D1434" i="78"/>
  <c r="D1880" i="78"/>
  <c r="C109" i="78"/>
  <c r="D755" i="78"/>
  <c r="D826" i="78"/>
  <c r="D411" i="78"/>
  <c r="D983" i="78"/>
  <c r="D1435" i="78"/>
  <c r="D1149" i="78"/>
  <c r="C1392" i="78"/>
  <c r="D1155" i="78"/>
  <c r="C67" i="78"/>
  <c r="D1996" i="78"/>
  <c r="D1275" i="78"/>
  <c r="C1230" i="78"/>
  <c r="D1725" i="78"/>
  <c r="C1696" i="78"/>
  <c r="D1614" i="78"/>
  <c r="D1884" i="78"/>
  <c r="D171" i="78"/>
  <c r="D866" i="78"/>
  <c r="D990" i="78"/>
  <c r="C1413" i="78"/>
  <c r="C1477" i="78"/>
  <c r="D1799" i="78"/>
  <c r="D1638" i="78"/>
  <c r="D829" i="78"/>
  <c r="D1012" i="78"/>
  <c r="D439" i="78"/>
  <c r="C1951" i="78"/>
  <c r="C1561" i="78"/>
  <c r="D53" i="78"/>
  <c r="D404" i="78"/>
  <c r="C195" i="78"/>
  <c r="C49" i="78"/>
  <c r="C1988" i="78"/>
  <c r="D1001" i="78"/>
  <c r="D1678" i="78"/>
  <c r="C1138" i="78"/>
  <c r="D1153" i="78"/>
  <c r="D1973" i="78"/>
  <c r="D1490" i="78"/>
  <c r="C1014" i="78"/>
  <c r="C930" i="78"/>
  <c r="D1658" i="78"/>
  <c r="C868" i="78"/>
  <c r="C561" i="78"/>
  <c r="D1068" i="78"/>
  <c r="D1512" i="78"/>
  <c r="D1259" i="78"/>
  <c r="D1776" i="78"/>
  <c r="D1029" i="78"/>
  <c r="C1471" i="78"/>
  <c r="D1803" i="78"/>
  <c r="D915" i="78"/>
  <c r="C260" i="78"/>
  <c r="C1967" i="78"/>
  <c r="D1699" i="78"/>
  <c r="C571" i="78"/>
  <c r="C40" i="78"/>
  <c r="D422" i="78"/>
  <c r="C1641" i="78"/>
  <c r="C1485" i="78"/>
  <c r="D1955" i="78"/>
  <c r="D374" i="78"/>
  <c r="D1015" i="78"/>
  <c r="D1606" i="78"/>
  <c r="C619" i="78"/>
  <c r="C941" i="78"/>
  <c r="C1725" i="78"/>
  <c r="D1874" i="78"/>
  <c r="C445" i="78"/>
  <c r="C886" i="78"/>
  <c r="C1359" i="78"/>
  <c r="C984" i="78"/>
  <c r="D1171" i="78"/>
  <c r="C1334" i="78"/>
  <c r="C183" i="78"/>
  <c r="D1367" i="78"/>
  <c r="C1462" i="78"/>
  <c r="C1176" i="78"/>
  <c r="D743" i="78"/>
  <c r="D722" i="78"/>
  <c r="C1607" i="78"/>
  <c r="C1098" i="78"/>
  <c r="D705" i="78"/>
  <c r="C1589" i="78"/>
  <c r="D865" i="78"/>
  <c r="D1418" i="78"/>
  <c r="C556" i="78"/>
  <c r="D1053" i="78"/>
  <c r="C255" i="78"/>
  <c r="C607" i="78"/>
  <c r="C1890" i="78"/>
  <c r="C1855" i="78"/>
  <c r="D1386" i="78"/>
  <c r="D1408" i="78"/>
  <c r="C1074" i="78"/>
  <c r="D651" i="78"/>
  <c r="C308" i="78"/>
  <c r="C991" i="78"/>
  <c r="C785" i="78"/>
  <c r="C1520" i="78"/>
  <c r="D486" i="78"/>
  <c r="C1420" i="78"/>
  <c r="C926" i="78"/>
  <c r="D584" i="78"/>
  <c r="D608" i="78"/>
  <c r="C1796" i="78"/>
  <c r="D695" i="78"/>
  <c r="C437" i="78"/>
  <c r="C566" i="78"/>
  <c r="C1114" i="78"/>
  <c r="C1841" i="78"/>
  <c r="D828" i="78"/>
  <c r="D551" i="78"/>
  <c r="D1444" i="78"/>
  <c r="D1210" i="78"/>
  <c r="D1457" i="78"/>
  <c r="C1154" i="78"/>
  <c r="C1265" i="78"/>
  <c r="D201" i="78"/>
  <c r="D1349" i="78"/>
  <c r="D466" i="78"/>
  <c r="D694" i="78"/>
  <c r="C1636" i="78"/>
  <c r="C107" i="78"/>
  <c r="C1049" i="78"/>
  <c r="C1782" i="78"/>
  <c r="D1846" i="78"/>
  <c r="D1054" i="78"/>
  <c r="D1746" i="78"/>
  <c r="C251" i="78"/>
  <c r="D544" i="78"/>
  <c r="C629" i="78"/>
  <c r="C232" i="78"/>
  <c r="C1716" i="78"/>
  <c r="C115" i="78"/>
  <c r="D1706" i="78"/>
  <c r="D1828" i="78"/>
  <c r="C1767" i="78"/>
  <c r="C1302" i="78"/>
  <c r="C820" i="78"/>
  <c r="C313" i="78"/>
  <c r="D928" i="78"/>
  <c r="C935" i="78"/>
  <c r="C1280" i="78"/>
  <c r="C714" i="78"/>
  <c r="D1831" i="78"/>
  <c r="C1768" i="78"/>
  <c r="D1020" i="78"/>
  <c r="D306" i="78"/>
  <c r="C580" i="78"/>
  <c r="C57" i="78"/>
  <c r="D1877" i="78"/>
  <c r="D299" i="78"/>
  <c r="C890" i="78"/>
  <c r="D23" i="78"/>
  <c r="D1019" i="78"/>
  <c r="C309" i="78"/>
  <c r="C992" i="78"/>
  <c r="D598" i="78"/>
  <c r="C805" i="78"/>
  <c r="C414" i="78"/>
  <c r="C1936" i="78"/>
  <c r="C1739" i="78"/>
  <c r="C494" i="78"/>
  <c r="C203" i="78"/>
  <c r="C718" i="78"/>
  <c r="C1233" i="78"/>
  <c r="D1964" i="78"/>
  <c r="C1761" i="78"/>
  <c r="D1598" i="78"/>
  <c r="D456" i="78"/>
  <c r="D1114" i="78"/>
  <c r="C1127" i="78"/>
  <c r="D564" i="78"/>
  <c r="C1948" i="78"/>
  <c r="D1103" i="78"/>
  <c r="C1442" i="78"/>
  <c r="C1673" i="78"/>
  <c r="C1241" i="78"/>
  <c r="D9" i="78"/>
  <c r="C211" i="78"/>
  <c r="C485" i="78"/>
  <c r="C1184" i="78"/>
  <c r="C660" i="78"/>
  <c r="C1261" i="78"/>
  <c r="D75" i="78"/>
  <c r="D1761" i="78"/>
  <c r="C1203" i="78"/>
  <c r="C1137" i="78"/>
  <c r="C1594" i="78"/>
  <c r="D1924" i="78"/>
  <c r="C1104" i="78"/>
  <c r="D754" i="78"/>
  <c r="D1118" i="78"/>
  <c r="C687" i="78"/>
  <c r="C11" i="78"/>
  <c r="C1618" i="78"/>
  <c r="C85" i="78"/>
  <c r="D304" i="78"/>
  <c r="D1913" i="78"/>
  <c r="C1289" i="78"/>
  <c r="D723" i="78"/>
  <c r="D1524" i="78"/>
  <c r="C646" i="78"/>
  <c r="D1972" i="78"/>
  <c r="C1331" i="78"/>
  <c r="C1076" i="78"/>
  <c r="D1596" i="78"/>
  <c r="D923" i="78"/>
  <c r="D1061" i="78"/>
  <c r="C1688" i="78"/>
  <c r="C1899" i="78"/>
  <c r="C482" i="78"/>
  <c r="D85" i="78"/>
  <c r="C1763" i="78"/>
  <c r="C1580" i="78"/>
  <c r="C1404" i="78"/>
  <c r="D1462" i="78"/>
  <c r="C683" i="78"/>
  <c r="C504" i="78"/>
  <c r="C1003" i="78"/>
  <c r="D1900" i="78"/>
  <c r="D970" i="78"/>
  <c r="D1914" i="78"/>
  <c r="D1545" i="78"/>
  <c r="C201" i="78"/>
  <c r="D1262" i="78"/>
  <c r="D1851" i="78"/>
  <c r="D1751" i="78"/>
  <c r="C1615" i="78"/>
  <c r="C425" i="78"/>
  <c r="D1448" i="78"/>
  <c r="D1826" i="78"/>
  <c r="C923" i="78"/>
  <c r="D1085" i="78"/>
  <c r="C1772" i="78"/>
  <c r="D1675" i="78"/>
  <c r="C379" i="78"/>
  <c r="D1168" i="78"/>
  <c r="C97" i="78"/>
  <c r="D1306" i="78"/>
  <c r="C612" i="78"/>
  <c r="D538" i="78"/>
  <c r="D1729" i="78"/>
  <c r="D1150" i="78"/>
  <c r="D1631" i="78"/>
  <c r="D203" i="78"/>
  <c r="C1845" i="78"/>
  <c r="C1293" i="78"/>
  <c r="D336" i="78"/>
  <c r="C927" i="78"/>
  <c r="C1889" i="78"/>
  <c r="D1443" i="78"/>
  <c r="D1158" i="78"/>
  <c r="C1786" i="78"/>
  <c r="D1467" i="78"/>
  <c r="C33" i="78"/>
  <c r="C647" i="78"/>
  <c r="C968" i="78"/>
  <c r="C1650" i="78"/>
  <c r="C784" i="78"/>
  <c r="C1329" i="78"/>
  <c r="C1242" i="78"/>
  <c r="D1655" i="78"/>
  <c r="D1095" i="78"/>
  <c r="D386" i="78"/>
  <c r="C125" i="78"/>
  <c r="C131" i="78"/>
  <c r="D1910" i="78"/>
  <c r="D536" i="78"/>
  <c r="C873" i="78"/>
  <c r="C696" i="78"/>
  <c r="D1481" i="78"/>
  <c r="C1350" i="78"/>
  <c r="D1006" i="78"/>
  <c r="D1499" i="78"/>
  <c r="C513" i="78"/>
  <c r="C394" i="78"/>
  <c r="D1890" i="78"/>
  <c r="C1803" i="78"/>
  <c r="C1528" i="78"/>
  <c r="C1625" i="78"/>
  <c r="C1457" i="78"/>
  <c r="D1374" i="78"/>
  <c r="D617" i="78"/>
  <c r="D43" i="78"/>
  <c r="C1709" i="78"/>
  <c r="D664" i="78"/>
  <c r="D676" i="78"/>
  <c r="D1297" i="78"/>
  <c r="D348" i="78"/>
  <c r="D1078" i="78"/>
  <c r="C1759" i="78"/>
  <c r="D1513" i="78"/>
  <c r="C972" i="78"/>
  <c r="D1084" i="78"/>
  <c r="C770" i="78"/>
  <c r="C264" i="78"/>
  <c r="D978" i="78"/>
  <c r="D1684" i="78"/>
  <c r="D1976" i="78"/>
  <c r="D1883" i="78"/>
  <c r="C1092" i="78"/>
  <c r="C735" i="78"/>
  <c r="D778" i="78"/>
  <c r="D1424" i="78"/>
  <c r="C719" i="78"/>
  <c r="C1447" i="78"/>
  <c r="D904" i="78"/>
  <c r="C381" i="78"/>
  <c r="D1059" i="78"/>
  <c r="C1075" i="78"/>
  <c r="C1262" i="78"/>
  <c r="D998" i="78"/>
  <c r="C1476" i="78"/>
  <c r="D1514" i="78"/>
  <c r="D834" i="78"/>
  <c r="C595" i="78"/>
  <c r="C1193" i="78"/>
  <c r="C1724" i="78"/>
  <c r="C917" i="78"/>
  <c r="C1639" i="78"/>
  <c r="C1042" i="78"/>
  <c r="C1604" i="78"/>
  <c r="D1827" i="78"/>
  <c r="D1854" i="78"/>
  <c r="C948" i="78"/>
  <c r="D1584" i="78"/>
  <c r="C1733" i="78"/>
  <c r="C338" i="78"/>
  <c r="D105" i="78"/>
  <c r="D1836" i="78"/>
  <c r="C1799" i="78"/>
  <c r="C962" i="78"/>
  <c r="C397" i="78"/>
  <c r="D446" i="78"/>
  <c r="D1785" i="78"/>
  <c r="D1253" i="78"/>
  <c r="D1268" i="78"/>
  <c r="C1517" i="78"/>
  <c r="C1962" i="78"/>
  <c r="D1710" i="78"/>
  <c r="D1639" i="78"/>
  <c r="C862" i="78"/>
  <c r="C218" i="78"/>
  <c r="C732" i="78"/>
  <c r="C1848" i="78"/>
  <c r="D1959" i="78"/>
  <c r="C1783" i="78"/>
  <c r="C810" i="78"/>
  <c r="C867" i="78"/>
  <c r="D1702" i="78"/>
  <c r="D1949" i="78"/>
  <c r="D1184" i="78"/>
  <c r="D255" i="78"/>
  <c r="D1423" i="78"/>
  <c r="D1630" i="78"/>
  <c r="C290" i="78"/>
  <c r="C1161" i="78"/>
  <c r="D645" i="78"/>
  <c r="D528" i="78"/>
  <c r="D560" i="78"/>
  <c r="C1837" i="78"/>
  <c r="D912" i="78"/>
  <c r="D1695" i="78"/>
  <c r="D351" i="78"/>
  <c r="D932" i="78"/>
  <c r="C1989" i="78"/>
  <c r="D1487" i="78"/>
  <c r="C341" i="78"/>
  <c r="D341" i="78"/>
  <c r="C1533" i="78"/>
  <c r="D401" i="78"/>
  <c r="D1419" i="78"/>
  <c r="D1753" i="78"/>
  <c r="D1480" i="78"/>
  <c r="D1317" i="78"/>
  <c r="D843" i="78"/>
  <c r="D1390" i="78"/>
  <c r="D1723" i="78"/>
  <c r="D606" i="78"/>
  <c r="C401" i="78"/>
  <c r="C285" i="78"/>
  <c r="C1740" i="78"/>
  <c r="C1814" i="78"/>
  <c r="C776" i="78"/>
  <c r="D1065" i="78"/>
  <c r="D440" i="78"/>
  <c r="D1284" i="78"/>
  <c r="C908" i="78"/>
  <c r="C1775" i="78"/>
  <c r="D809" i="78"/>
  <c r="D550" i="78"/>
  <c r="C900" i="78"/>
  <c r="C1809" i="78"/>
  <c r="C344" i="78"/>
  <c r="C1040" i="78"/>
  <c r="C1825" i="78"/>
  <c r="C1448" i="78"/>
  <c r="C1030" i="78"/>
  <c r="C1644" i="78"/>
  <c r="D837" i="78"/>
  <c r="D1975" i="78"/>
  <c r="C1990" i="78"/>
  <c r="D999" i="78"/>
  <c r="D301" i="78"/>
  <c r="D1107" i="78"/>
  <c r="D846" i="78"/>
  <c r="D1411" i="78"/>
  <c r="C960" i="78"/>
  <c r="C1084" i="78"/>
  <c r="C1634" i="78"/>
  <c r="C931" i="78"/>
  <c r="D561" i="78"/>
  <c r="D1205" i="78"/>
  <c r="D1945" i="78"/>
  <c r="D756" i="78"/>
  <c r="C1269" i="78"/>
  <c r="C1958" i="78"/>
  <c r="D1893" i="78"/>
  <c r="C316" i="78"/>
  <c r="D1315" i="78"/>
  <c r="D1963" i="78"/>
  <c r="C1481" i="78"/>
  <c r="C583" i="78"/>
  <c r="C1054" i="78"/>
  <c r="D1130" i="78"/>
  <c r="C974" i="78"/>
  <c r="D93" i="78"/>
  <c r="C1784" i="78"/>
  <c r="C1327" i="78"/>
  <c r="D505" i="78"/>
  <c r="D678" i="78"/>
  <c r="C1323" i="78"/>
  <c r="D1255" i="78"/>
  <c r="C1711" i="78"/>
  <c r="C937" i="78"/>
  <c r="C877" i="78"/>
  <c r="C271" i="78"/>
  <c r="D1983" i="78"/>
  <c r="D1320" i="78"/>
  <c r="C1526" i="78"/>
  <c r="C1682" i="78"/>
  <c r="D1707" i="78"/>
  <c r="D159" i="78"/>
  <c r="C956" i="78"/>
  <c r="C1599" i="78"/>
  <c r="D1384" i="78"/>
  <c r="D153" i="78"/>
  <c r="D491" i="78"/>
  <c r="D1965" i="78"/>
  <c r="C47" i="78"/>
  <c r="D1998" i="78"/>
  <c r="C1263" i="78"/>
  <c r="D1188" i="78"/>
  <c r="C1119" i="78"/>
  <c r="D1272" i="78"/>
  <c r="C764" i="78"/>
  <c r="C161" i="78"/>
  <c r="C1283" i="78"/>
  <c r="C506" i="78"/>
  <c r="D1488" i="78"/>
  <c r="C1078" i="78"/>
  <c r="C1499" i="78"/>
  <c r="C1063" i="78"/>
  <c r="C680" i="78"/>
  <c r="C135" i="78"/>
  <c r="C1093" i="78"/>
  <c r="D576" i="78"/>
  <c r="D1838" i="78"/>
  <c r="C1443" i="78"/>
  <c r="C1136" i="78"/>
  <c r="C1091" i="78"/>
  <c r="D1011" i="78"/>
  <c r="C852" i="78"/>
  <c r="D45" i="78"/>
  <c r="C1862" i="78"/>
  <c r="C149" i="78"/>
  <c r="D761" i="78"/>
  <c r="C34" i="78"/>
  <c r="D524" i="78"/>
  <c r="D185" i="78"/>
  <c r="D597" i="78"/>
  <c r="D938" i="78"/>
  <c r="D233" i="78"/>
  <c r="D907" i="78"/>
  <c r="D605" i="78"/>
  <c r="D1366" i="78"/>
  <c r="C1798" i="78"/>
  <c r="D1494" i="78"/>
  <c r="C874" i="78"/>
  <c r="D1400" i="78"/>
  <c r="C1996" i="78"/>
  <c r="C1697" i="78"/>
  <c r="D435" i="78"/>
  <c r="C1838" i="78"/>
  <c r="D1611" i="78"/>
  <c r="D1867" i="78"/>
  <c r="C721" i="78"/>
  <c r="C1985" i="78"/>
  <c r="D1517" i="78"/>
  <c r="D1071" i="78"/>
  <c r="C910" i="78"/>
  <c r="D1563" i="78"/>
  <c r="C772" i="78"/>
  <c r="C1844" i="78"/>
  <c r="C1518" i="78"/>
  <c r="C176" i="78"/>
  <c r="C1435" i="78"/>
  <c r="C1287" i="78"/>
  <c r="D685" i="78"/>
  <c r="D498" i="78"/>
  <c r="D1455" i="78"/>
  <c r="C239" i="78"/>
  <c r="C787" i="78"/>
  <c r="D1689" i="78"/>
  <c r="C304" i="78"/>
  <c r="D1404" i="78"/>
  <c r="C113" i="78"/>
  <c r="C834" i="78"/>
  <c r="D765" i="78"/>
  <c r="D698" i="78"/>
  <c r="D1391" i="78"/>
  <c r="D1473" i="78"/>
  <c r="D358" i="78"/>
  <c r="C653" i="78"/>
  <c r="C1338" i="78"/>
  <c r="D1288" i="78"/>
  <c r="C193" i="78"/>
  <c r="D808" i="78"/>
  <c r="D1688" i="78"/>
  <c r="C473" i="78"/>
  <c r="D930" i="78"/>
  <c r="D1597" i="78"/>
  <c r="C1216" i="78"/>
  <c r="D429" i="78"/>
  <c r="C911" i="78"/>
  <c r="C1865" i="78"/>
  <c r="D1809" i="78"/>
  <c r="D1034" i="78"/>
  <c r="D595" i="78"/>
  <c r="C1702" i="78"/>
  <c r="C903" i="78"/>
  <c r="C163" i="78"/>
  <c r="D1550" i="78"/>
  <c r="D642" i="78"/>
  <c r="D1451" i="78"/>
  <c r="C658" i="78"/>
  <c r="C1349" i="78"/>
  <c r="D1561" i="78"/>
  <c r="D1679" i="78"/>
  <c r="C1055" i="78"/>
  <c r="D772" i="78"/>
  <c r="C953" i="78"/>
  <c r="D1814" i="78"/>
  <c r="C1762" i="78"/>
  <c r="D1548" i="78"/>
  <c r="D882" i="78"/>
  <c r="C954" i="78"/>
  <c r="C1665" i="78"/>
  <c r="C1363" i="78"/>
  <c r="C1218" i="78"/>
  <c r="D995" i="78"/>
  <c r="D187" i="78"/>
  <c r="C1941" i="78"/>
  <c r="C1244" i="78"/>
  <c r="C1027" i="78"/>
  <c r="D952" i="78"/>
  <c r="C1542" i="78"/>
  <c r="C1737" i="78"/>
  <c r="D827" i="78"/>
  <c r="D1664" i="78"/>
  <c r="D1269" i="78"/>
  <c r="C1970" i="78"/>
  <c r="D1981" i="78"/>
  <c r="C325" i="78"/>
  <c r="C1185" i="78"/>
  <c r="D191" i="78"/>
  <c r="D1186" i="78"/>
  <c r="D432" i="78"/>
  <c r="C358" i="78"/>
  <c r="D668" i="78"/>
  <c r="D1856" i="78"/>
  <c r="D1928" i="78"/>
  <c r="C43" i="78"/>
  <c r="D751" i="78"/>
  <c r="D533" i="78"/>
  <c r="D745" i="78"/>
  <c r="C1228" i="78"/>
  <c r="C1746" i="78"/>
  <c r="D388" i="78"/>
  <c r="C624" i="78"/>
  <c r="D318" i="78"/>
  <c r="C1738" i="78"/>
  <c r="C1690" i="78"/>
  <c r="D984" i="78"/>
  <c r="C839" i="78"/>
  <c r="D1395" i="78"/>
  <c r="C841" i="78"/>
  <c r="C1360" i="78"/>
  <c r="D1406" i="78"/>
  <c r="D1919" i="78"/>
  <c r="C1309" i="78"/>
  <c r="C1817" i="78"/>
  <c r="D51" i="78"/>
  <c r="D3" i="78"/>
  <c r="C1551" i="78"/>
  <c r="C1398" i="78"/>
  <c r="C854" i="78"/>
  <c r="D1252" i="78"/>
  <c r="C1605" i="78"/>
  <c r="D604" i="78"/>
  <c r="D1503" i="78"/>
  <c r="D817" i="78"/>
  <c r="D95" i="78"/>
  <c r="C1657" i="78"/>
  <c r="C1467" i="78"/>
  <c r="C1234" i="78"/>
  <c r="D251" i="78"/>
  <c r="D1834" i="78"/>
  <c r="C1640" i="78"/>
  <c r="C1369" i="78"/>
  <c r="D1106" i="78"/>
  <c r="C1819" i="78"/>
  <c r="C1505" i="78"/>
  <c r="C1537" i="78"/>
  <c r="D816" i="78"/>
  <c r="C1755" i="78"/>
  <c r="D1417" i="78"/>
  <c r="C257" i="78"/>
  <c r="C1018" i="78"/>
  <c r="D1815" i="78"/>
  <c r="C1268" i="78"/>
  <c r="D151" i="78"/>
  <c r="C1015" i="78"/>
  <c r="D2001" i="78"/>
  <c r="D205" i="78"/>
  <c r="D1312" i="78"/>
  <c r="D410" i="78"/>
  <c r="D1119" i="78"/>
  <c r="D1356" i="78"/>
  <c r="C1945" i="78"/>
  <c r="D1881" i="78"/>
  <c r="D1562" i="78"/>
  <c r="C1129" i="78"/>
  <c r="D1879" i="78"/>
  <c r="C648" i="78"/>
  <c r="C1438" i="78"/>
  <c r="C1874" i="78"/>
  <c r="D639" i="78"/>
  <c r="C661" i="78"/>
  <c r="D1680" i="78"/>
  <c r="C633" i="78"/>
  <c r="C1980" i="78"/>
  <c r="D1041" i="78"/>
  <c r="C1370" i="78"/>
  <c r="C1601" i="78"/>
  <c r="C907" i="78"/>
  <c r="D855" i="78"/>
  <c r="D1559" i="78"/>
  <c r="C5" i="78"/>
  <c r="C1231" i="78"/>
  <c r="D824" i="78"/>
  <c r="D19" i="78"/>
  <c r="C65" i="78"/>
  <c r="C949" i="78"/>
  <c r="D1428" i="78"/>
  <c r="D1213" i="78"/>
  <c r="C480" i="78"/>
  <c r="D1875" i="78"/>
  <c r="D447" i="78"/>
  <c r="D602" i="78"/>
  <c r="D804" i="78"/>
  <c r="C1554" i="78"/>
  <c r="C821" i="78"/>
  <c r="D1657" i="78"/>
  <c r="D229" i="78"/>
  <c r="C288" i="78"/>
  <c r="C1915" i="78"/>
  <c r="D1571" i="78"/>
  <c r="C1381" i="78"/>
  <c r="C1614" i="78"/>
  <c r="D1829" i="78"/>
  <c r="C812" i="78"/>
  <c r="D1348" i="78"/>
  <c r="D502" i="78"/>
  <c r="C1622" i="78"/>
  <c r="D682" i="78"/>
  <c r="D1002" i="78"/>
  <c r="C1183" i="78"/>
  <c r="C1638" i="78"/>
  <c r="D1685" i="78"/>
  <c r="C1109" i="78"/>
  <c r="C801" i="78"/>
  <c r="C1994" i="78"/>
  <c r="C1781" i="78"/>
  <c r="C209" i="78"/>
  <c r="C1983" i="78"/>
  <c r="C1529" i="78"/>
  <c r="C1742" i="78"/>
  <c r="C577" i="78"/>
  <c r="C83" i="78"/>
  <c r="D1515" i="78"/>
  <c r="D1982" i="78"/>
  <c r="C199" i="78"/>
  <c r="C479" i="78"/>
  <c r="D1714" i="78"/>
  <c r="D956" i="78"/>
  <c r="D762" i="78"/>
  <c r="D1551" i="78"/>
  <c r="D572" i="78"/>
  <c r="D420" i="78"/>
  <c r="C1662" i="78"/>
  <c r="C1840" i="78"/>
  <c r="C1513" i="78"/>
  <c r="C724" i="78"/>
  <c r="D1841" i="78"/>
  <c r="D1458" i="78"/>
  <c r="D543" i="78"/>
  <c r="C1723" i="78"/>
  <c r="C1081" i="78"/>
  <c r="D1844" i="78"/>
  <c r="C769" i="78"/>
  <c r="C1501" i="78"/>
  <c r="D1073" i="78"/>
  <c r="D1923" i="78"/>
  <c r="C287" i="78"/>
  <c r="D872" i="78"/>
  <c r="D1807" i="78"/>
  <c r="D989" i="78"/>
  <c r="C985" i="78"/>
  <c r="C1549" i="78"/>
  <c r="C977" i="78"/>
  <c r="D568" i="78"/>
  <c r="C456" i="78"/>
  <c r="D814" i="78"/>
  <c r="C301" i="78"/>
  <c r="D1953" i="78"/>
  <c r="D540" i="78"/>
  <c r="D1463" i="78"/>
  <c r="C1854" i="78"/>
  <c r="C1182" i="78"/>
  <c r="D1136" i="78"/>
  <c r="D1219" i="78"/>
  <c r="D2002" i="78"/>
  <c r="D888" i="78"/>
  <c r="D1735" i="78"/>
  <c r="D1003" i="78"/>
  <c r="C1926" i="78"/>
  <c r="C1480" i="78"/>
  <c r="D1116" i="78"/>
  <c r="D1302" i="78"/>
  <c r="C1314" i="78"/>
  <c r="D1686" i="78"/>
  <c r="C1304" i="78"/>
  <c r="D1086" i="78"/>
  <c r="C1255" i="78"/>
  <c r="D786" i="78"/>
  <c r="C400" i="78"/>
  <c r="D496" i="78"/>
  <c r="C1731" i="78"/>
  <c r="C352" i="78"/>
  <c r="D900" i="78"/>
  <c r="D1547" i="78"/>
  <c r="C276" i="78"/>
  <c r="C1475" i="78"/>
  <c r="C132" i="78"/>
  <c r="D1227" i="78"/>
  <c r="D1394" i="78"/>
  <c r="C1202" i="78"/>
  <c r="C1678" i="78"/>
  <c r="D679" i="78"/>
  <c r="D1731" i="78"/>
  <c r="C1535" i="78"/>
  <c r="C1667" i="78"/>
  <c r="D1083" i="78"/>
  <c r="C1409" i="78"/>
  <c r="D1986" i="78"/>
  <c r="C1021" i="78"/>
  <c r="C1624" i="78"/>
  <c r="C982" i="78"/>
  <c r="D1588" i="78"/>
  <c r="D1643" i="78"/>
  <c r="C1210" i="78"/>
  <c r="D788" i="78"/>
  <c r="C272" i="78"/>
  <c r="D1296" i="78"/>
  <c r="D1180" i="78"/>
  <c r="D1522" i="78"/>
  <c r="C1032" i="78"/>
  <c r="D1848" i="78"/>
  <c r="C406" i="78"/>
  <c r="D1915" i="78"/>
  <c r="C1586" i="78"/>
  <c r="C282" i="78"/>
  <c r="D1382" i="78"/>
  <c r="D665" i="78"/>
  <c r="D587" i="78"/>
  <c r="D1698" i="78"/>
  <c r="D113" i="78"/>
  <c r="D1696" i="78"/>
  <c r="C1408" i="78"/>
  <c r="D1518" i="78"/>
  <c r="C850" i="78"/>
  <c r="C1747" i="78"/>
  <c r="C1387" i="78"/>
  <c r="C387" i="78"/>
  <c r="D1410" i="78"/>
  <c r="C461" i="78"/>
  <c r="D1901" i="78"/>
  <c r="D356" i="78"/>
  <c r="C694" i="78"/>
  <c r="C1470" i="78"/>
  <c r="D640" i="78"/>
  <c r="C1344" i="78"/>
  <c r="C1648" i="78"/>
  <c r="C1068" i="78"/>
  <c r="C627" i="78"/>
  <c r="D719" i="78"/>
  <c r="D769" i="78"/>
  <c r="C1124" i="78"/>
  <c r="D547" i="78"/>
  <c r="C321" i="78"/>
  <c r="C1400" i="78"/>
  <c r="D268" i="78"/>
  <c r="D15" i="78"/>
  <c r="D1552" i="78"/>
  <c r="D1486" i="78"/>
  <c r="D832" i="78"/>
  <c r="C1842" i="78"/>
  <c r="C363" i="78"/>
  <c r="C1426" i="78"/>
  <c r="D1589" i="78"/>
  <c r="C1103" i="78"/>
  <c r="C433" i="78"/>
  <c r="C505" i="78"/>
  <c r="C731" i="78"/>
  <c r="C1743" i="78"/>
  <c r="D1999" i="78"/>
  <c r="D1717" i="78"/>
  <c r="D1026" i="78"/>
  <c r="D1764" i="78"/>
  <c r="C1379" i="78"/>
  <c r="C925" i="78"/>
  <c r="D1852" i="78"/>
  <c r="C832" i="78"/>
  <c r="C1663" i="78"/>
  <c r="C1692" i="78"/>
  <c r="D732" i="78"/>
  <c r="C1867" i="78"/>
  <c r="C743" i="78"/>
  <c r="D652" i="78"/>
  <c r="C1815" i="78"/>
  <c r="D1066" i="78"/>
  <c r="D724" i="78"/>
  <c r="D879" i="78"/>
  <c r="D165" i="78"/>
  <c r="C1514" i="78"/>
  <c r="C1007" i="78"/>
  <c r="C197" i="78"/>
  <c r="D1311" i="78"/>
  <c r="D1228" i="78"/>
  <c r="C515" i="78"/>
  <c r="D1094" i="78"/>
  <c r="D1282" i="78"/>
  <c r="C1882" i="78"/>
  <c r="D592" i="78"/>
  <c r="D327" i="78"/>
  <c r="C1310" i="78"/>
  <c r="D1775" i="78"/>
  <c r="C836" i="78"/>
  <c r="D739" i="78"/>
  <c r="D867" i="78"/>
  <c r="D211" i="78"/>
  <c r="D601" i="78"/>
  <c r="C1497" i="78"/>
  <c r="D1845" i="78"/>
  <c r="C1506" i="78"/>
  <c r="C1222" i="78"/>
  <c r="C157" i="78"/>
  <c r="D1837" i="78"/>
  <c r="C1596" i="78"/>
  <c r="D898" i="78"/>
  <c r="D1891" i="78"/>
  <c r="C596" i="78"/>
  <c r="C1332" i="78"/>
  <c r="C1808" i="78"/>
  <c r="C318" i="78"/>
  <c r="C686" i="78"/>
  <c r="D626" i="78"/>
  <c r="D790" i="78"/>
  <c r="D1555" i="78"/>
  <c r="D272" i="78"/>
  <c r="C1001" i="78"/>
  <c r="D1139" i="78"/>
  <c r="D1585" i="78"/>
  <c r="D802" i="78"/>
  <c r="D1371" i="78"/>
  <c r="D1650" i="78"/>
  <c r="C1547" i="78"/>
  <c r="C1777" i="78"/>
  <c r="D1720" i="78"/>
  <c r="D1843" i="78"/>
  <c r="D1876" i="78"/>
  <c r="D518" i="78"/>
  <c r="C1860" i="78"/>
  <c r="D934" i="78"/>
  <c r="D717" i="78"/>
  <c r="C1917" i="78"/>
  <c r="C35" i="78"/>
  <c r="D1496" i="78"/>
  <c r="D1292" i="78"/>
  <c r="D1947" i="78"/>
  <c r="C89" i="78"/>
  <c r="C914" i="78"/>
  <c r="D1479" i="78"/>
  <c r="C75" i="78"/>
  <c r="D569" i="78"/>
  <c r="C284" i="78"/>
  <c r="C1351" i="78"/>
  <c r="D1634" i="78"/>
  <c r="D1889" i="78"/>
  <c r="C674" i="78"/>
  <c r="D1162" i="78"/>
  <c r="D1449" i="78"/>
  <c r="C682" i="78"/>
  <c r="D1917" i="78"/>
  <c r="C499" i="78"/>
  <c r="D623" i="78"/>
  <c r="D1332" i="78"/>
  <c r="C1659" i="78"/>
  <c r="D1703" i="78"/>
  <c r="D1929" i="78"/>
  <c r="C568" i="78"/>
  <c r="D893" i="78"/>
  <c r="D434" i="78"/>
  <c r="C642" i="78"/>
  <c r="D1575" i="78"/>
  <c r="C1085" i="78"/>
  <c r="D490" i="78"/>
  <c r="D1167" i="78"/>
  <c r="C1869" i="78"/>
  <c r="C1260" i="78"/>
  <c r="D1820" i="78"/>
  <c r="C752" i="78"/>
  <c r="C1390" i="78"/>
  <c r="C1744" i="78"/>
  <c r="C1792" i="78"/>
  <c r="D1534" i="78"/>
  <c r="C1516" i="78"/>
  <c r="C1757" i="78"/>
  <c r="D655" i="78"/>
  <c r="C434" i="78"/>
  <c r="D1741" i="78"/>
  <c r="C147" i="78"/>
  <c r="C1112" i="78"/>
  <c r="C1521" i="78"/>
  <c r="D1038" i="78"/>
  <c r="D988" i="78"/>
  <c r="C1100" i="78"/>
  <c r="C1352" i="78"/>
  <c r="D1489" i="78"/>
  <c r="C1823" i="78"/>
  <c r="C1367" i="78"/>
  <c r="C1246" i="78"/>
  <c r="D798" i="78"/>
  <c r="C1694" i="78"/>
  <c r="C1741" i="78"/>
  <c r="D1192" i="78"/>
  <c r="D79" i="78"/>
  <c r="C259" i="78"/>
  <c r="C1661" i="78"/>
  <c r="D1156" i="78"/>
  <c r="C1204" i="78"/>
  <c r="D37" i="78"/>
  <c r="D1783" i="78"/>
  <c r="D260" i="78"/>
  <c r="C1245" i="78"/>
  <c r="C1720" i="78"/>
  <c r="D1376" i="78"/>
  <c r="C1257" i="78"/>
  <c r="C181" i="78"/>
  <c r="D1778" i="78"/>
  <c r="D767" i="78"/>
  <c r="D1224" i="78"/>
  <c r="C1414" i="78"/>
  <c r="D746" i="78"/>
  <c r="C449" i="78"/>
  <c r="D1350" i="78"/>
  <c r="D1808" i="78"/>
  <c r="C191" i="78"/>
  <c r="D294" i="78"/>
  <c r="C121" i="78"/>
  <c r="C1423" i="78"/>
  <c r="C1504" i="78"/>
  <c r="C1405" i="78"/>
  <c r="D261" i="78"/>
  <c r="C804" i="78"/>
  <c r="C1982" i="78"/>
  <c r="C532" i="78"/>
  <c r="D1697" i="78"/>
  <c r="C947" i="78"/>
  <c r="D1141" i="78"/>
  <c r="C794" i="78"/>
  <c r="D838" i="78"/>
  <c r="D1328" i="78"/>
  <c r="C1545" i="78"/>
  <c r="D470" i="78"/>
  <c r="C415" i="78"/>
  <c r="D600" i="78"/>
  <c r="D1437" i="78"/>
  <c r="D297" i="78"/>
  <c r="C1748" i="78"/>
  <c r="C1629" i="78"/>
  <c r="C691" i="78"/>
  <c r="C1419" i="78"/>
  <c r="D1199" i="78"/>
  <c r="C350" i="78"/>
  <c r="D789" i="78"/>
  <c r="C253" i="78"/>
  <c r="C234" i="78"/>
  <c r="C1510" i="78"/>
  <c r="D1583" i="78"/>
  <c r="C1389" i="78"/>
  <c r="D927" i="78"/>
  <c r="D1526" i="78"/>
  <c r="C1900" i="78"/>
  <c r="C103" i="78"/>
  <c r="C404" i="78"/>
  <c r="D139" i="78"/>
  <c r="D1271" i="78"/>
  <c r="C1718" i="78"/>
  <c r="D1716" i="78"/>
  <c r="D565" i="78"/>
  <c r="D633" i="78"/>
  <c r="D836" i="78"/>
  <c r="D1352" i="78"/>
  <c r="C1072" i="78"/>
  <c r="D1032" i="78"/>
  <c r="D955" i="78"/>
  <c r="C1727" i="78"/>
  <c r="D1421" i="78"/>
  <c r="C1568" i="78"/>
  <c r="D266" i="78"/>
  <c r="C1621" i="78"/>
  <c r="C280" i="78"/>
  <c r="D1196" i="78"/>
  <c r="D918" i="78"/>
  <c r="D1344" i="78"/>
  <c r="C384" i="78"/>
  <c r="D13" i="78"/>
  <c r="C778" i="78"/>
  <c r="C54" i="78"/>
  <c r="D343" i="78"/>
  <c r="D771" i="78"/>
  <c r="D1007" i="78"/>
  <c r="C939" i="78"/>
  <c r="D503" i="78"/>
  <c r="C17" i="78"/>
  <c r="C1822" i="78"/>
  <c r="D1008" i="78"/>
  <c r="C529" i="78"/>
  <c r="C1585" i="78"/>
  <c r="D840" i="78"/>
  <c r="D1966" i="78"/>
  <c r="C1033" i="78"/>
  <c r="D997" i="78"/>
  <c r="C746" i="78"/>
  <c r="C959" i="78"/>
  <c r="D1666" i="78"/>
  <c r="C32" i="78"/>
  <c r="D690" i="78"/>
  <c r="C299" i="78"/>
  <c r="C705" i="78"/>
  <c r="D231" i="78"/>
  <c r="C817" i="78"/>
  <c r="C1556" i="78"/>
  <c r="D1440" i="78"/>
  <c r="D919" i="78"/>
  <c r="D1878" i="78"/>
  <c r="D963" i="78"/>
  <c r="C1984" i="78"/>
  <c r="C1536" i="78"/>
  <c r="D1554" i="78"/>
  <c r="D1853" i="78"/>
  <c r="C1221" i="78"/>
  <c r="D1318" i="78"/>
  <c r="D1143" i="78"/>
  <c r="C1166" i="78"/>
  <c r="C1826" i="78"/>
  <c r="D1615" i="78"/>
  <c r="D961" i="78"/>
  <c r="D1485" i="78"/>
  <c r="C1388" i="78"/>
  <c r="C643" i="78"/>
  <c r="D1600" i="78"/>
  <c r="D396" i="78"/>
  <c r="C446" i="78"/>
  <c r="D1733" i="78"/>
  <c r="C1968" i="78"/>
  <c r="D1620" i="78"/>
  <c r="D1894" i="78"/>
  <c r="C1519" i="78"/>
  <c r="C585" i="78"/>
  <c r="C975" i="78"/>
  <c r="C652" i="78"/>
  <c r="D1241" i="78"/>
  <c r="D710" i="78"/>
  <c r="D200" i="78"/>
  <c r="C1459" i="78"/>
  <c r="D1504" i="78"/>
  <c r="D768" i="78"/>
  <c r="C1371" i="78"/>
  <c r="D1756" i="78"/>
  <c r="C578" i="78"/>
  <c r="C745" i="78"/>
  <c r="C853" i="78"/>
  <c r="C905" i="78"/>
  <c r="C590" i="78"/>
  <c r="C978" i="78"/>
  <c r="C1297" i="78"/>
  <c r="D1862" i="78"/>
  <c r="D1777" i="78"/>
  <c r="C307" i="78"/>
  <c r="C1515" i="78"/>
  <c r="D662" i="78"/>
  <c r="C765" i="78"/>
  <c r="C185" i="78"/>
  <c r="C1012" i="78"/>
  <c r="C701" i="78"/>
  <c r="C1284" i="78"/>
  <c r="C973" i="78"/>
  <c r="C976" i="78"/>
  <c r="D1582" i="78"/>
  <c r="C989" i="78"/>
  <c r="D1023" i="78"/>
  <c r="C241" i="78"/>
  <c r="D1899" i="78"/>
  <c r="D1441" i="78"/>
  <c r="D235" i="78"/>
  <c r="C436" i="78"/>
  <c r="D1948" i="78"/>
  <c r="D1233" i="78"/>
  <c r="C918" i="78"/>
  <c r="D485" i="78"/>
  <c r="D209" i="78"/>
  <c r="D943" i="78"/>
  <c r="C1977" i="78"/>
  <c r="C1875" i="78"/>
  <c r="D1360" i="78"/>
  <c r="D1326" i="78"/>
  <c r="D770" i="78"/>
  <c r="C1490" i="78"/>
  <c r="D1849" i="78"/>
  <c r="D1235" i="78"/>
  <c r="D713" i="78"/>
  <c r="C29" i="78"/>
  <c r="C353" i="78"/>
  <c r="D1401" i="78"/>
  <c r="D1325" i="78"/>
  <c r="C1415" i="78"/>
  <c r="C1610" i="78"/>
  <c r="C137" i="78"/>
  <c r="D1175" i="78"/>
  <c r="C1486" i="78"/>
  <c r="D1236" i="78"/>
  <c r="D1303" i="78"/>
  <c r="C1188" i="78"/>
  <c r="C824" i="78"/>
  <c r="C1811" i="78"/>
  <c r="D1593" i="78"/>
  <c r="D1603" i="78"/>
  <c r="D1414" i="78"/>
  <c r="D830" i="78"/>
  <c r="D1792" i="78"/>
  <c r="D1531" i="78"/>
  <c r="D442" i="78"/>
  <c r="D129" i="78"/>
  <c r="D373" i="78"/>
  <c r="D1613" i="78"/>
  <c r="C1987" i="78"/>
  <c r="C726" i="78"/>
  <c r="C427" i="78"/>
  <c r="C1164" i="78"/>
  <c r="D737" i="78"/>
  <c r="C1888" i="78"/>
  <c r="C231" i="78"/>
  <c r="C1050" i="78"/>
  <c r="C626" i="78"/>
  <c r="D477" i="78"/>
  <c r="D1687" i="78"/>
  <c r="D323" i="78"/>
  <c r="D1860" i="78"/>
  <c r="C1771" i="78"/>
  <c r="C235" i="78"/>
  <c r="C1382" i="78"/>
  <c r="C1894" i="78"/>
  <c r="C1649" i="78"/>
  <c r="D1641" i="78"/>
  <c r="D1770" i="78"/>
  <c r="D734" i="78"/>
  <c r="D1732" i="78"/>
  <c r="D736" i="78"/>
  <c r="D513" i="78"/>
  <c r="D1816" i="78"/>
  <c r="C548" i="78"/>
  <c r="D1497" i="78"/>
  <c r="C1821" i="78"/>
  <c r="C511" i="78"/>
  <c r="C1669" i="78"/>
  <c r="C1318" i="78"/>
  <c r="C709" i="78"/>
  <c r="D1530" i="78"/>
  <c r="D1234" i="78"/>
  <c r="D885" i="78"/>
  <c r="C1880" i="78"/>
  <c r="D706" i="78"/>
  <c r="D1322" i="78"/>
  <c r="D1871" i="78"/>
  <c r="C1005" i="78"/>
  <c r="D711" i="78"/>
  <c r="D579" i="78"/>
  <c r="D628" i="78"/>
  <c r="C127" i="78"/>
  <c r="C544" i="78"/>
  <c r="D1984" i="78"/>
  <c r="C266" i="78"/>
  <c r="D689" i="78"/>
  <c r="C1107" i="78"/>
  <c r="D1824" i="78"/>
  <c r="C475" i="78"/>
  <c r="D555" i="78"/>
  <c r="D1794" i="78"/>
  <c r="D580" i="78"/>
  <c r="D1519" i="78"/>
  <c r="C247" i="78"/>
  <c r="D1380" i="78"/>
  <c r="C1993" i="78"/>
  <c r="D1246" i="78"/>
  <c r="D421" i="78"/>
  <c r="D1198" i="78"/>
  <c r="C1538" i="78"/>
  <c r="D1498" i="78"/>
  <c r="D656" i="78"/>
  <c r="C1056" i="78"/>
  <c r="D1420" i="78"/>
  <c r="C407" i="78"/>
  <c r="D726" i="78"/>
  <c r="C1236" i="78"/>
  <c r="D1742" i="78"/>
  <c r="C1923" i="78"/>
  <c r="C1125" i="78"/>
  <c r="C630" i="78"/>
  <c r="D1025" i="78"/>
  <c r="C671" i="78"/>
  <c r="C531" i="78"/>
  <c r="D815" i="78"/>
  <c r="C924" i="78"/>
  <c r="D1100" i="78"/>
  <c r="D1415" i="78"/>
  <c r="D1701" i="78"/>
  <c r="C751" i="78"/>
  <c r="D1665" i="78"/>
  <c r="D471" i="78"/>
  <c r="D1951" i="78"/>
  <c r="D1323" i="78"/>
  <c r="C1160" i="78"/>
  <c r="D709" i="78"/>
  <c r="C91" i="78"/>
  <c r="D1736" i="78"/>
  <c r="C600" i="78"/>
  <c r="D1021" i="78"/>
  <c r="D1627" i="78"/>
  <c r="C1294" i="78"/>
  <c r="D1340" i="78"/>
  <c r="D1610" i="78"/>
  <c r="C980" i="78"/>
  <c r="D1992" i="78"/>
  <c r="D1990" i="78"/>
  <c r="D910" i="78"/>
  <c r="C1004" i="78"/>
  <c r="D1050" i="78"/>
  <c r="C345" i="78"/>
  <c r="C1172" i="78"/>
  <c r="C518" i="78"/>
  <c r="D1273" i="78"/>
  <c r="C881" i="78"/>
  <c r="C1250" i="78"/>
  <c r="C500" i="78"/>
  <c r="D1506" i="78"/>
  <c r="C1695" i="78"/>
  <c r="D571" i="78"/>
  <c r="D922" i="78"/>
  <c r="D1700" i="78"/>
  <c r="D1124" i="78"/>
  <c r="D483" i="78"/>
  <c r="D283" i="78"/>
  <c r="D89" i="78"/>
  <c r="C828" i="78"/>
  <c r="C1071" i="78"/>
  <c r="C1226" i="78"/>
  <c r="D1711" i="78"/>
  <c r="D1096" i="78"/>
  <c r="D1413" i="78"/>
  <c r="C1303" i="78"/>
  <c r="D874" i="78"/>
  <c r="C342" i="78"/>
  <c r="C620" i="78"/>
  <c r="D899" i="78"/>
  <c r="C1687" i="78"/>
  <c r="C87" i="78"/>
  <c r="C950" i="78"/>
  <c r="D1250" i="78"/>
  <c r="D1208" i="78"/>
  <c r="C848" i="78"/>
  <c r="C219" i="78"/>
  <c r="D1683" i="78"/>
  <c r="C993" i="78"/>
  <c r="D1653" i="78"/>
  <c r="C1272" i="78"/>
  <c r="C588" i="78"/>
  <c r="D1931" i="78"/>
  <c r="C1511" i="78"/>
  <c r="D615" i="78"/>
  <c r="D1713" i="78"/>
  <c r="C963" i="78"/>
  <c r="D515" i="78"/>
  <c r="C319" i="78"/>
  <c r="D389" i="78"/>
  <c r="D1165" i="78"/>
  <c r="C969" i="78"/>
  <c r="D392" i="78"/>
  <c r="C840" i="78"/>
  <c r="C1582" i="78"/>
  <c r="C1330" i="78"/>
  <c r="D1004" i="78"/>
  <c r="D57" i="78"/>
  <c r="C139" i="78"/>
  <c r="D296" i="78"/>
  <c r="D1674" i="78"/>
  <c r="D1858" i="78"/>
  <c r="D1342" i="78"/>
  <c r="D1379" i="78"/>
  <c r="C779" i="78"/>
  <c r="D1080" i="78"/>
  <c r="D1459" i="78"/>
  <c r="C165" i="78"/>
  <c r="C169" i="78"/>
  <c r="D1835" i="78"/>
  <c r="D115" i="78"/>
  <c r="C793" i="78"/>
  <c r="D1567" i="78"/>
  <c r="D1633" i="78"/>
  <c r="C1954" i="78"/>
  <c r="C167" i="78"/>
  <c r="D1909" i="78"/>
  <c r="D567" i="78"/>
  <c r="C1052" i="78"/>
  <c r="C337" i="78"/>
  <c r="D1123" i="78"/>
  <c r="C1628" i="78"/>
  <c r="D890" i="78"/>
  <c r="D954" i="78"/>
  <c r="C1326" i="78"/>
  <c r="D508" i="78"/>
  <c r="C1853" i="78"/>
  <c r="C1893" i="78"/>
  <c r="C1797" i="78"/>
  <c r="D436" i="78"/>
  <c r="C1094" i="78"/>
  <c r="D856" i="78"/>
  <c r="C981" i="78"/>
  <c r="C1728" i="78"/>
  <c r="D1092" i="78"/>
  <c r="D1447" i="78"/>
  <c r="C1130" i="78"/>
  <c r="C657" i="78"/>
  <c r="D1602" i="78"/>
  <c r="C490" i="78"/>
  <c r="D292" i="78"/>
  <c r="C1300" i="78"/>
  <c r="C1215" i="78"/>
  <c r="D501" i="78"/>
  <c r="C551" i="78"/>
  <c r="D1979" i="78"/>
  <c r="C1196" i="78"/>
  <c r="C1612" i="78"/>
  <c r="C1591" i="78"/>
  <c r="D1495" i="78"/>
  <c r="D552" i="78"/>
  <c r="C1500" i="78"/>
  <c r="C1201" i="78"/>
  <c r="C1540" i="78"/>
  <c r="C1774" i="78"/>
  <c r="D65" i="78"/>
  <c r="C1291" i="78"/>
  <c r="C297" i="78"/>
  <c r="D314" i="78"/>
  <c r="D370" i="78"/>
  <c r="C1721" i="78"/>
  <c r="D1921" i="78"/>
  <c r="C1069" i="78"/>
  <c r="C564" i="78"/>
  <c r="D1535" i="78"/>
  <c r="D127" i="78"/>
  <c r="D67" i="78"/>
  <c r="C171" i="78"/>
  <c r="C1877" i="78"/>
  <c r="D1911" i="78"/>
  <c r="C1940" i="78"/>
  <c r="D207" i="78"/>
  <c r="D1017" i="78"/>
  <c r="C1169" i="78"/>
  <c r="C1458" i="78"/>
  <c r="D443" i="78"/>
  <c r="C1827" i="78"/>
  <c r="C523" i="78"/>
  <c r="D1740" i="78"/>
  <c r="C112" i="78"/>
  <c r="C1758" i="78"/>
  <c r="C875" i="78"/>
  <c r="C1285" i="78"/>
  <c r="C421" i="78"/>
  <c r="D1027" i="78"/>
  <c r="C594" i="78"/>
  <c r="D145" i="78"/>
  <c r="D1925" i="78"/>
  <c r="C453" i="78"/>
  <c r="C1653" i="78"/>
  <c r="D1064" i="78"/>
  <c r="D1347" i="78"/>
  <c r="D870" i="78"/>
  <c r="D758" i="78"/>
  <c r="C1903" i="78"/>
  <c r="D637" i="78"/>
  <c r="D415" i="78"/>
  <c r="D367" i="78"/>
  <c r="D1010" i="78"/>
  <c r="D844" i="78"/>
  <c r="D1520" i="78"/>
  <c r="C587" i="78"/>
  <c r="D1283" i="78"/>
  <c r="C1375" i="78"/>
  <c r="C1932" i="78"/>
  <c r="C19" i="78"/>
  <c r="D1938" i="78"/>
  <c r="D99" i="78"/>
  <c r="D914" i="78"/>
  <c r="D1649" i="78"/>
  <c r="D1724" i="78"/>
  <c r="C1835" i="78"/>
  <c r="C418" i="78"/>
  <c r="C1655" i="78"/>
  <c r="D179" i="78"/>
  <c r="C1778" i="78"/>
  <c r="D133" i="78"/>
  <c r="C1974" i="78"/>
  <c r="C347" i="78"/>
  <c r="C790" i="78"/>
  <c r="C1028" i="78"/>
  <c r="D1819" i="78"/>
  <c r="D1566" i="78"/>
  <c r="D546" i="78"/>
  <c r="C1373" i="78"/>
  <c r="C117" i="78"/>
  <c r="C1876" i="78"/>
  <c r="C1463" i="78"/>
  <c r="D1343" i="78"/>
  <c r="C605" i="78"/>
  <c r="C1953" i="78"/>
  <c r="C1232" i="78"/>
  <c r="D1859" i="78"/>
  <c r="D901" i="78"/>
  <c r="C1907" i="78"/>
  <c r="C707" i="78"/>
  <c r="C1225" i="78"/>
  <c r="C806" i="78"/>
  <c r="C1214" i="78"/>
  <c r="D974" i="78"/>
  <c r="C1931" i="78"/>
  <c r="C1195" i="78"/>
  <c r="D1465" i="78"/>
  <c r="C1365" i="78"/>
  <c r="D1146" i="78"/>
  <c r="C1834" i="78"/>
  <c r="C1031" i="78"/>
  <c r="C756" i="78"/>
  <c r="C493" i="78"/>
  <c r="D163" i="78"/>
  <c r="D223" i="78"/>
  <c r="C1058" i="78"/>
  <c r="C1043" i="78"/>
  <c r="D1247" i="78"/>
  <c r="D1581" i="78"/>
  <c r="C1436" i="78"/>
  <c r="D1133" i="78"/>
  <c r="C81" i="78"/>
  <c r="D562" i="78"/>
  <c r="C1509" i="78"/>
  <c r="C1271" i="78"/>
  <c r="D1629" i="78"/>
  <c r="C1710" i="78"/>
  <c r="C1417" i="78"/>
  <c r="C443" i="78"/>
  <c r="D419" i="78"/>
  <c r="C1794" i="78"/>
  <c r="C1905" i="78"/>
  <c r="D1622" i="78"/>
  <c r="D1767" i="78"/>
  <c r="D975" i="78"/>
  <c r="D1888" i="78"/>
  <c r="D479" i="78"/>
  <c r="C439" i="78"/>
  <c r="C1502" i="78"/>
  <c r="D721" i="78"/>
  <c r="D1950" i="78"/>
  <c r="C1456" i="78"/>
  <c r="C1441" i="78"/>
  <c r="D1055" i="78"/>
  <c r="C1964" i="78"/>
  <c r="C665" i="78"/>
  <c r="D857" i="78"/>
  <c r="D965" i="78"/>
  <c r="C562" i="78"/>
  <c r="C1208" i="78"/>
  <c r="C476" i="78"/>
  <c r="C442" i="78"/>
  <c r="C1946" i="78"/>
  <c r="D91" i="78"/>
  <c r="D1104" i="78"/>
  <c r="D1940" i="78"/>
  <c r="D939" i="78"/>
  <c r="D575" i="78"/>
  <c r="C1992" i="78"/>
  <c r="C478" i="78"/>
  <c r="D1046" i="78"/>
  <c r="D819" i="78"/>
  <c r="D752" i="78"/>
  <c r="D1200" i="78"/>
  <c r="D1190" i="78"/>
  <c r="C537" i="78"/>
  <c r="D1261" i="78"/>
  <c r="D1112" i="78"/>
  <c r="D1694" i="78"/>
  <c r="D1243" i="78"/>
  <c r="C1168" i="78"/>
  <c r="C542" i="78"/>
  <c r="D59" i="78"/>
  <c r="D365" i="78"/>
  <c r="C145" i="78"/>
  <c r="C717" i="78"/>
  <c r="D1308" i="78"/>
  <c r="D534" i="78"/>
  <c r="C922" i="78"/>
  <c r="D1670" i="78"/>
  <c r="C902" i="78"/>
  <c r="C1258" i="78"/>
  <c r="D861" i="78"/>
  <c r="C1395" i="78"/>
  <c r="C323" i="78"/>
  <c r="C837" i="78"/>
  <c r="C750" i="78"/>
  <c r="D1832" i="78"/>
  <c r="D123" i="78"/>
  <c r="C1676" i="78"/>
  <c r="C99" i="78"/>
  <c r="D1108" i="78"/>
  <c r="C460" i="78"/>
  <c r="D1163" i="78"/>
  <c r="C1626" i="78"/>
  <c r="D1383" i="78"/>
  <c r="C431" i="78"/>
  <c r="C866" i="78"/>
  <c r="C1735" i="78"/>
  <c r="D1864" i="78"/>
  <c r="D1939" i="78"/>
  <c r="C1173" i="78"/>
  <c r="D372" i="78"/>
  <c r="C863" i="78"/>
  <c r="D532" i="78"/>
  <c r="D622" i="78"/>
  <c r="C1856" i="78"/>
  <c r="C1963" i="78"/>
  <c r="D1256" i="78"/>
  <c r="D1708" i="78"/>
  <c r="C1167" i="78"/>
  <c r="C1301" i="78"/>
  <c r="D1117" i="78"/>
  <c r="D1872" i="78"/>
  <c r="C1904" i="78"/>
  <c r="D1122" i="78"/>
  <c r="D1970" i="78"/>
  <c r="D1786" i="78"/>
  <c r="C844" i="78"/>
  <c r="C458" i="78"/>
  <c r="D1676" i="78"/>
  <c r="C904" i="78"/>
  <c r="D1466" i="78"/>
  <c r="C1070" i="78"/>
  <c r="D438" i="78"/>
  <c r="D1960" i="78"/>
  <c r="C901" i="78"/>
  <c r="D683" i="78"/>
  <c r="D1995" i="78"/>
  <c r="D851" i="78"/>
  <c r="C1346" i="78"/>
  <c r="C951" i="78"/>
  <c r="D1305" i="78"/>
  <c r="C1450" i="78"/>
  <c r="C725" i="78"/>
  <c r="D516" i="78"/>
  <c r="C215" i="78"/>
  <c r="D1260" i="78"/>
  <c r="D1580" i="78"/>
  <c r="C1478" i="78"/>
  <c r="D1450" i="78"/>
  <c r="D1346" i="78"/>
  <c r="D1072" i="78"/>
  <c r="C428" i="78"/>
  <c r="D1797" i="78"/>
  <c r="D523" i="78"/>
  <c r="D747" i="78"/>
  <c r="D239" i="78"/>
  <c r="D1556" i="78"/>
  <c r="D1446" i="78"/>
  <c r="D588" i="78"/>
  <c r="C1411" i="78"/>
  <c r="D921" i="78"/>
  <c r="C452" i="78"/>
  <c r="C715" i="78"/>
  <c r="D624" i="78"/>
  <c r="D1605" i="78"/>
  <c r="D1088" i="78"/>
  <c r="D1798" i="78"/>
  <c r="C1546" i="78"/>
  <c r="C1913" i="78"/>
  <c r="C1276" i="78"/>
  <c r="C1608" i="78"/>
  <c r="D960" i="78"/>
  <c r="D55" i="78"/>
  <c r="D1787" i="78"/>
  <c r="D1604" i="78"/>
  <c r="D1110" i="78"/>
  <c r="C1102" i="78"/>
  <c r="D352" i="78"/>
  <c r="C1180" i="78"/>
  <c r="C393" i="78"/>
  <c r="D1533" i="78"/>
  <c r="D1014" i="78"/>
  <c r="C704" i="78"/>
  <c r="C829" i="78"/>
  <c r="D1438" i="78"/>
  <c r="D947" i="78"/>
  <c r="D880" i="78"/>
  <c r="C1595" i="78"/>
  <c r="D241" i="78"/>
  <c r="C1455" i="78"/>
  <c r="D1942" i="78"/>
  <c r="C1079" i="78"/>
  <c r="C1789" i="78"/>
  <c r="D1412" i="78"/>
  <c r="D590" i="78"/>
  <c r="C1729" i="78"/>
  <c r="C1120" i="78"/>
  <c r="C1410" i="78"/>
  <c r="C1223" i="78"/>
  <c r="D1160" i="78"/>
  <c r="C1613" i="78"/>
  <c r="D1370" i="78"/>
  <c r="C1035" i="78"/>
  <c r="D1529" i="78"/>
  <c r="D1399" i="78"/>
  <c r="D1151" i="78"/>
  <c r="D1509" i="78"/>
  <c r="D913" i="78"/>
  <c r="D1482" i="78"/>
  <c r="D1773" i="78"/>
  <c r="D1389" i="78"/>
  <c r="C1149" i="78"/>
  <c r="D1898" i="78"/>
  <c r="D1536" i="78"/>
  <c r="C1029" i="78"/>
  <c r="D993" i="78"/>
  <c r="C632" i="78"/>
  <c r="D1870" i="78"/>
  <c r="D634" i="78"/>
  <c r="C1552" i="78"/>
  <c r="C519" i="78"/>
  <c r="D378" i="78"/>
  <c r="D243" i="78"/>
  <c r="C368" i="78"/>
  <c r="D517" i="78"/>
  <c r="D1189" i="78"/>
  <c r="C1156" i="78"/>
  <c r="C759" i="78"/>
  <c r="D1625" i="78"/>
  <c r="D1954" i="78"/>
  <c r="C681" i="78"/>
  <c r="D1747" i="78"/>
  <c r="D1097" i="78"/>
  <c r="C915" i="78"/>
  <c r="C1911" i="78"/>
  <c r="D1477" i="78"/>
  <c r="C1858" i="78"/>
  <c r="C399" i="78"/>
  <c r="D1612" i="78"/>
  <c r="C1217" i="78"/>
  <c r="D1207" i="78"/>
  <c r="D558" i="78"/>
  <c r="D1780" i="78"/>
  <c r="C1707" i="78"/>
  <c r="D654" i="78"/>
  <c r="C1142" i="78"/>
  <c r="C1057" i="78"/>
  <c r="D333" i="78"/>
  <c r="C1849" i="78"/>
  <c r="C514" i="78"/>
  <c r="C1871" i="78"/>
  <c r="D346" i="78"/>
  <c r="D684" i="78"/>
  <c r="C53" i="78"/>
  <c r="C416" i="78"/>
  <c r="D71" i="78"/>
  <c r="D1405" i="78"/>
  <c r="C27" i="78"/>
  <c r="C1227" i="78"/>
  <c r="C1765" i="78"/>
  <c r="C1553" i="78"/>
  <c r="C1541" i="78"/>
  <c r="D226" i="78"/>
  <c r="C213" i="78"/>
  <c r="C1384" i="78"/>
  <c r="D149" i="78"/>
  <c r="C1575" i="78"/>
  <c r="D839" i="78"/>
  <c r="C871" i="78"/>
  <c r="D1748" i="78"/>
  <c r="C1317" i="78"/>
  <c r="C830" i="78"/>
  <c r="C1113" i="78"/>
  <c r="D1795" i="78"/>
  <c r="D905" i="78"/>
  <c r="D488" i="78"/>
  <c r="C1144" i="78"/>
  <c r="D213" i="78"/>
  <c r="D376" i="78"/>
  <c r="D1164" i="78"/>
  <c r="D1933" i="78"/>
  <c r="D349" i="78"/>
  <c r="D1226" i="78"/>
  <c r="D1159" i="78"/>
  <c r="C440" i="78"/>
  <c r="C1466" i="78"/>
  <c r="C1886" i="78"/>
  <c r="D942" i="78"/>
  <c r="C1544" i="78"/>
  <c r="C1852" i="78"/>
  <c r="C256" i="78"/>
  <c r="D1763" i="78"/>
  <c r="D1436" i="78"/>
  <c r="C1616" i="78"/>
  <c r="C688" i="78"/>
  <c r="D871" i="78"/>
  <c r="C1197" i="78"/>
  <c r="C1971" i="78"/>
  <c r="D494" i="78"/>
  <c r="D530" i="78"/>
  <c r="D1926" i="78"/>
  <c r="C1047" i="78"/>
  <c r="C1534" i="78"/>
  <c r="D1336" i="78"/>
  <c r="C207" i="78"/>
  <c r="D1892" i="78"/>
  <c r="C1240" i="78"/>
  <c r="C123" i="78"/>
  <c r="D607" i="78"/>
  <c r="D455" i="78"/>
  <c r="D14" i="78"/>
  <c r="C1002" i="78"/>
  <c r="C1337" i="78"/>
  <c r="C357" i="78"/>
  <c r="C1966" i="78"/>
  <c r="D1126" i="78"/>
  <c r="D1047" i="78"/>
  <c r="D1469" i="78"/>
  <c r="C684" i="78"/>
  <c r="C1321" i="78"/>
  <c r="C1891" i="78"/>
  <c r="D1887" i="78"/>
  <c r="D173" i="78"/>
  <c r="D1738" i="78"/>
  <c r="D937" i="78"/>
  <c r="C958" i="78"/>
  <c r="C1353" i="78"/>
  <c r="C912" i="78"/>
  <c r="D1178" i="78"/>
  <c r="D354" i="78"/>
  <c r="D1956" i="78"/>
  <c r="D225" i="78"/>
  <c r="D1425" i="78"/>
  <c r="D1681" i="78"/>
  <c r="D883" i="78"/>
  <c r="C417" i="78"/>
  <c r="D25" i="78"/>
  <c r="C739" i="78"/>
  <c r="C606" i="78"/>
  <c r="C1769" i="78"/>
  <c r="D727" i="78"/>
  <c r="D403" i="78"/>
  <c r="C25" i="78"/>
  <c r="D1044" i="78"/>
  <c r="C1432" i="78"/>
  <c r="D1918" i="78"/>
  <c r="D1098" i="78"/>
  <c r="C1421" i="78"/>
  <c r="D480" i="78"/>
  <c r="C1609" i="78"/>
  <c r="D183" i="78"/>
  <c r="C1162" i="78"/>
  <c r="C859" i="78"/>
  <c r="D237" i="78"/>
  <c r="C1942" i="78"/>
  <c r="C1391" i="78"/>
  <c r="D1758" i="78"/>
  <c r="C835" i="78"/>
  <c r="C1666" i="78"/>
  <c r="D820" i="78"/>
  <c r="C1288" i="78"/>
  <c r="D1558" i="78"/>
  <c r="C857" i="78"/>
  <c r="C943" i="78"/>
  <c r="D1211" i="78"/>
  <c r="C45" i="78"/>
  <c r="C1978" i="78"/>
  <c r="C676" i="78"/>
  <c r="C371" i="78"/>
  <c r="D1042" i="78"/>
  <c r="C349" i="78"/>
  <c r="C1846" i="78"/>
  <c r="D181" i="78"/>
  <c r="C572" i="78"/>
  <c r="D1215" i="78"/>
  <c r="D504" i="78"/>
  <c r="C1278" i="78"/>
  <c r="C885" i="78"/>
  <c r="C1929" i="78"/>
  <c r="C1897" i="78"/>
  <c r="D716" i="78"/>
  <c r="D860" i="78"/>
  <c r="D359" i="78"/>
  <c r="C370" i="78"/>
  <c r="C15" i="78"/>
  <c r="D481" i="78"/>
  <c r="C1082" i="78"/>
  <c r="D1335" i="78"/>
  <c r="C1590" i="78"/>
  <c r="C1343" i="78"/>
  <c r="C1199" i="78"/>
  <c r="D953" i="78"/>
  <c r="C373" i="78"/>
  <c r="D1206" i="78"/>
  <c r="D257" i="78"/>
  <c r="C1691" i="78"/>
  <c r="D1626" i="78"/>
  <c r="C1106" i="78"/>
  <c r="C1495" i="78"/>
  <c r="C997" i="78"/>
  <c r="D703" i="78"/>
  <c r="D1079" i="78"/>
  <c r="D195" i="78"/>
  <c r="C679" i="78"/>
  <c r="C1957" i="78"/>
  <c r="C1170" i="78"/>
  <c r="D1847" i="78"/>
  <c r="D973" i="78"/>
  <c r="C1451" i="78"/>
  <c r="D673" i="78"/>
  <c r="C177" i="78"/>
  <c r="C422" i="78"/>
  <c r="C1190" i="78"/>
  <c r="C374" i="78"/>
  <c r="D189" i="78"/>
  <c r="D1635" i="78"/>
  <c r="D1661" i="78"/>
  <c r="C41" i="78"/>
  <c r="C1730" i="78"/>
  <c r="C1804" i="78"/>
  <c r="D1823" i="78"/>
  <c r="D1161" i="78"/>
  <c r="D1028" i="78"/>
  <c r="D1553" i="78"/>
  <c r="C1973" i="78"/>
  <c r="C143" i="78"/>
  <c r="D1802" i="78"/>
  <c r="D554" i="78"/>
  <c r="C670" i="78"/>
  <c r="C1914" i="78"/>
  <c r="D457" i="78"/>
  <c r="D801" i="78"/>
  <c r="C1126" i="78"/>
  <c r="D1157" i="78"/>
  <c r="C1683" i="78"/>
  <c r="D1796" i="78"/>
  <c r="C1449" i="78"/>
  <c r="C1677" i="78"/>
  <c r="C80" i="78"/>
  <c r="C733" i="78"/>
  <c r="D1445" i="78"/>
  <c r="D1009" i="78"/>
  <c r="C909" i="78"/>
  <c r="D852" i="78"/>
  <c r="D1873" i="78"/>
  <c r="C1336" i="78"/>
  <c r="D217" i="78"/>
  <c r="D1774" i="78"/>
  <c r="D1432" i="78"/>
  <c r="C710" i="78"/>
  <c r="C1347" i="78"/>
  <c r="D1217" i="78"/>
  <c r="D1169" i="78"/>
  <c r="D1640" i="78"/>
  <c r="D1222" i="78"/>
  <c r="C1569" i="78"/>
  <c r="C3" i="78"/>
  <c r="D280" i="78"/>
  <c r="C887" i="78"/>
  <c r="D1771" i="78"/>
  <c r="D1145" i="78"/>
  <c r="D492" i="78"/>
  <c r="C1194" i="78"/>
  <c r="D1617" i="78"/>
  <c r="D275" i="78"/>
  <c r="C1699" i="78"/>
  <c r="C1256" i="78"/>
  <c r="C942" i="78"/>
  <c r="C1090" i="78"/>
  <c r="D627" i="78"/>
  <c r="C1101" i="78"/>
  <c r="D1301" i="78"/>
  <c r="C73" i="78"/>
  <c r="C1123" i="78"/>
  <c r="D1599" i="78"/>
  <c r="D1957" i="78"/>
  <c r="C1570" i="78"/>
  <c r="C1717" i="78"/>
  <c r="C1067" i="78"/>
  <c r="D541" i="78"/>
  <c r="D21" i="78"/>
  <c r="C971" i="78"/>
  <c r="D744" i="78"/>
  <c r="C1565" i="78"/>
  <c r="C1239" i="78"/>
  <c r="C451" i="78"/>
  <c r="D430" i="78"/>
  <c r="C175" i="78"/>
  <c r="C512" i="78"/>
  <c r="C781" i="78"/>
  <c r="C920" i="78"/>
  <c r="D593" i="78"/>
  <c r="C510" i="78"/>
  <c r="E510" i="78" s="1"/>
  <c r="D586" i="78"/>
  <c r="C51" i="78"/>
  <c r="C1787" i="78"/>
  <c r="D35" i="78"/>
  <c r="D131" i="78"/>
  <c r="D509" i="78"/>
  <c r="D1660" i="78"/>
  <c r="C545" i="78"/>
  <c r="D519" i="78"/>
  <c r="C376" i="78"/>
  <c r="C1679" i="78"/>
  <c r="D853" i="78"/>
  <c r="D307" i="78"/>
  <c r="D1839" i="78"/>
  <c r="D448" i="78"/>
  <c r="C1654" i="78"/>
  <c r="C55" i="78"/>
  <c r="D1616" i="78"/>
  <c r="C105" i="78"/>
  <c r="D663" i="78"/>
  <c r="D1285" i="78"/>
  <c r="D1216" i="78"/>
  <c r="C1151" i="78"/>
  <c r="D1470" i="78"/>
  <c r="D1974" i="78"/>
  <c r="C1023" i="78"/>
  <c r="C2000" i="78"/>
  <c r="C637" i="78"/>
  <c r="C986" i="78"/>
  <c r="C1259" i="78"/>
  <c r="C1341" i="78"/>
  <c r="C1118" i="78"/>
  <c r="D1669" i="78"/>
  <c r="D2000" i="78"/>
  <c r="D308" i="78"/>
  <c r="D620" i="78"/>
  <c r="C1402" i="78"/>
  <c r="C1674" i="78"/>
  <c r="D1989" i="78"/>
  <c r="D1619" i="78"/>
  <c r="C601" i="78"/>
  <c r="D777" i="78"/>
  <c r="C602" i="78"/>
  <c r="C395" i="78"/>
  <c r="C560" i="78"/>
  <c r="C1902" i="78"/>
  <c r="C1937" i="78"/>
  <c r="D658" i="78"/>
  <c r="D1237" i="78"/>
  <c r="C1574" i="78"/>
  <c r="D1718" i="78"/>
  <c r="C1482" i="78"/>
  <c r="C763" i="78"/>
  <c r="C818" i="78"/>
  <c r="D1362" i="78"/>
  <c r="D473" i="78"/>
  <c r="C664" i="78"/>
  <c r="D1193" i="78"/>
  <c r="D1969" i="78"/>
  <c r="D1744" i="78"/>
  <c r="C928" i="78"/>
  <c r="D167" i="78"/>
  <c r="D375" i="78"/>
  <c r="C1445" i="78"/>
  <c r="C1588" i="78"/>
  <c r="C1908" i="78"/>
  <c r="D511" i="78"/>
  <c r="C1148" i="78"/>
  <c r="D535" i="78"/>
  <c r="D262" i="78"/>
  <c r="C996" i="78"/>
  <c r="C159" i="78"/>
  <c r="E159" i="78" s="1"/>
  <c r="D1172" i="78"/>
  <c r="D1433" i="78"/>
  <c r="C1524" i="78"/>
  <c r="D1345" i="78"/>
  <c r="D1904" i="78"/>
  <c r="C851" i="78"/>
  <c r="C1866" i="78"/>
  <c r="D884" i="78"/>
  <c r="D27" i="78"/>
  <c r="D757" i="78"/>
  <c r="C723" i="78"/>
  <c r="D1722" i="78"/>
  <c r="D1903" i="78"/>
  <c r="C869" i="78"/>
  <c r="D1127" i="78"/>
  <c r="D1393" i="78"/>
  <c r="C1906" i="78"/>
  <c r="C1235" i="78"/>
  <c r="C1224" i="78"/>
  <c r="C233" i="78"/>
  <c r="D962" i="78"/>
  <c r="C1944" i="78"/>
  <c r="C1298" i="78"/>
  <c r="C1281" i="78"/>
  <c r="E1281" i="78" s="1"/>
  <c r="C1567" i="78"/>
  <c r="D805" i="78"/>
  <c r="D1333" i="78"/>
  <c r="D1869" i="78"/>
  <c r="D740" i="78"/>
  <c r="D766" i="78"/>
  <c r="D731" i="78"/>
  <c r="C1189" i="78"/>
  <c r="C613" i="78"/>
  <c r="D1539" i="78"/>
  <c r="D638" i="78"/>
  <c r="D1279" i="78"/>
  <c r="C1444" i="78"/>
  <c r="C833" i="78"/>
  <c r="D691" i="78"/>
  <c r="C891" i="78"/>
  <c r="C712" i="78"/>
  <c r="D1855" i="78"/>
  <c r="C535" i="78"/>
  <c r="D573" i="78"/>
  <c r="C249" i="78"/>
  <c r="C1531" i="78"/>
  <c r="D1993" i="78"/>
  <c r="C1452" i="78"/>
  <c r="E1452" i="78" s="1"/>
  <c r="D1355" i="78"/>
  <c r="C377" i="78"/>
  <c r="C609" i="78"/>
  <c r="C1584" i="78"/>
  <c r="D1177" i="78"/>
  <c r="D291" i="78"/>
  <c r="D1682" i="78"/>
  <c r="D976" i="78"/>
  <c r="C129" i="78"/>
  <c r="C448" i="78"/>
  <c r="C1578" i="78"/>
  <c r="D1281" i="78"/>
  <c r="C822" i="78"/>
  <c r="C477" i="78"/>
  <c r="C767" i="78"/>
  <c r="C1089" i="78"/>
  <c r="C1286" i="78"/>
  <c r="C663" i="78"/>
  <c r="C1313" i="78"/>
  <c r="D1825" i="78"/>
  <c r="D813" i="78"/>
  <c r="D591" i="78"/>
  <c r="C1328" i="78"/>
  <c r="C1364" i="78"/>
  <c r="E1364" i="78" s="1"/>
  <c r="D1818" i="78"/>
  <c r="C93" i="78"/>
  <c r="C1095" i="78"/>
  <c r="C77" i="78"/>
  <c r="C1132" i="78"/>
  <c r="C957" i="78"/>
  <c r="C1006" i="78"/>
  <c r="D941" i="78"/>
  <c r="D1245" i="78"/>
  <c r="C1134" i="78"/>
  <c r="C729" i="78"/>
  <c r="D344" i="78"/>
  <c r="C706" i="78"/>
  <c r="C298" i="78"/>
  <c r="D1812" i="78"/>
  <c r="D841" i="78"/>
  <c r="C1764" i="78"/>
  <c r="C1237" i="78"/>
  <c r="D69" i="78"/>
  <c r="C1791" i="78"/>
  <c r="D822" i="78"/>
  <c r="D462" i="78"/>
  <c r="C487" i="78"/>
  <c r="D1886" i="78"/>
  <c r="D393" i="78"/>
  <c r="D97" i="78"/>
  <c r="D1013" i="78"/>
  <c r="C1372" i="78"/>
  <c r="C435" i="78"/>
  <c r="D1648" i="78"/>
  <c r="D657" i="78"/>
  <c r="D1248" i="78"/>
  <c r="D478" i="78"/>
  <c r="C1275" i="78"/>
  <c r="D1991" i="78"/>
  <c r="D812" i="78"/>
  <c r="D1594" i="78"/>
  <c r="D1672" i="78"/>
  <c r="C1008" i="78"/>
  <c r="D107" i="78"/>
  <c r="D1908" i="78"/>
  <c r="C141" i="78"/>
  <c r="C659" i="78"/>
  <c r="C1013" i="78"/>
  <c r="D1540" i="78"/>
  <c r="C1698" i="78"/>
  <c r="C486" i="78"/>
  <c r="C1901" i="78"/>
  <c r="E1901" i="78" s="1"/>
  <c r="C1645" i="78"/>
  <c r="C1065" i="78"/>
  <c r="D1730" i="78"/>
  <c r="D39" i="78"/>
  <c r="D1300" i="78"/>
  <c r="C270" i="78"/>
  <c r="C1099" i="78"/>
  <c r="C946" i="78"/>
  <c r="C217" i="78"/>
  <c r="D147" i="78"/>
  <c r="D1542" i="78"/>
  <c r="C720" i="78"/>
  <c r="E720" i="78" s="1"/>
  <c r="D460" i="78"/>
  <c r="D363" i="78"/>
  <c r="C611" i="78"/>
  <c r="C693" i="78"/>
  <c r="C424" i="78"/>
  <c r="C1010" i="78"/>
  <c r="C1308" i="78"/>
  <c r="D1330" i="78"/>
  <c r="C730" i="78"/>
  <c r="C1732" i="78"/>
  <c r="C1918" i="78"/>
  <c r="C1548" i="78"/>
  <c r="E1548" i="78" s="1"/>
  <c r="D357" i="78"/>
  <c r="D1299" i="78"/>
  <c r="C1939" i="78"/>
  <c r="D1745" i="78"/>
  <c r="C1602" i="78"/>
  <c r="C1342" i="78"/>
  <c r="C155" i="78"/>
  <c r="C1465" i="78"/>
  <c r="C1171" i="78"/>
  <c r="C940" i="78"/>
  <c r="D945" i="78"/>
  <c r="C1019" i="78"/>
  <c r="E1019" i="78" s="1"/>
  <c r="C1009" i="78"/>
  <c r="D47" i="78"/>
  <c r="D566" i="78"/>
  <c r="D1089" i="78"/>
  <c r="C539" i="78"/>
  <c r="C934" i="78"/>
  <c r="C1401" i="78"/>
  <c r="D670" i="78"/>
  <c r="C189" i="78"/>
  <c r="C331" i="78"/>
  <c r="D849" i="78"/>
  <c r="C1736" i="78"/>
  <c r="E1736" i="78" s="1"/>
  <c r="D1129" i="78"/>
  <c r="D1290" i="78"/>
  <c r="D431" i="78"/>
  <c r="C1530" i="78"/>
  <c r="D1590" i="78"/>
  <c r="C1270" i="78"/>
  <c r="C1801" i="78"/>
  <c r="C534" i="78"/>
  <c r="D671" i="78"/>
  <c r="D1476" i="78"/>
  <c r="C1800" i="78"/>
  <c r="D101" i="78"/>
  <c r="D793" i="78"/>
  <c r="C1705" i="78"/>
  <c r="D1743" i="78"/>
  <c r="C1579" i="78"/>
  <c r="D1385" i="78"/>
  <c r="D33" i="78"/>
  <c r="C1754" i="78"/>
  <c r="C1422" i="78"/>
  <c r="C1850" i="78"/>
  <c r="C1752" i="78"/>
  <c r="D1511" i="78"/>
  <c r="C1273" i="78"/>
  <c r="E1273" i="78" s="1"/>
  <c r="C747" i="78"/>
  <c r="C1927" i="78"/>
  <c r="C507" i="78"/>
  <c r="C913" i="78"/>
  <c r="C1560" i="78"/>
  <c r="D1238" i="78"/>
  <c r="C225" i="78"/>
  <c r="C598" i="78"/>
  <c r="C1333" i="78"/>
  <c r="C1708" i="78"/>
  <c r="D263" i="78"/>
  <c r="D1652" i="78"/>
  <c r="C754" i="78"/>
  <c r="C1097" i="78"/>
  <c r="C1274" i="78"/>
  <c r="C1806" i="78"/>
  <c r="D303" i="78"/>
  <c r="D1830" i="78"/>
  <c r="D603" i="78"/>
  <c r="D1916" i="78"/>
  <c r="C574" i="78"/>
  <c r="D696" i="78"/>
  <c r="D1387" i="78"/>
  <c r="D380" i="78"/>
  <c r="D507" i="78"/>
  <c r="D1077" i="78"/>
  <c r="D1971" i="78"/>
  <c r="C1311" i="78"/>
  <c r="C1053" i="78"/>
  <c r="C148" i="78"/>
  <c r="D1906" i="78"/>
  <c r="D1460" i="78"/>
  <c r="D1173" i="78"/>
  <c r="C1950" i="78"/>
  <c r="D1932" i="78"/>
  <c r="D911" i="78"/>
  <c r="D1416" i="78"/>
  <c r="D1762" i="78"/>
  <c r="C1922" i="78"/>
  <c r="D1927" i="78"/>
  <c r="D967" i="78"/>
  <c r="C521" i="78"/>
  <c r="C330" i="78"/>
  <c r="D821" i="78"/>
  <c r="D854" i="78"/>
  <c r="C229" i="78"/>
  <c r="C1117" i="78"/>
  <c r="D41" i="78"/>
  <c r="D315" i="78"/>
  <c r="D1618" i="78"/>
  <c r="D169" i="78"/>
  <c r="C1523" i="78"/>
  <c r="D763" i="78"/>
  <c r="D957" i="78"/>
  <c r="D1568" i="78"/>
  <c r="D61" i="78"/>
  <c r="C635" i="78"/>
  <c r="C1571" i="78"/>
  <c r="D1601" i="78"/>
  <c r="C1910" i="78"/>
  <c r="E1910" i="78" s="1"/>
  <c r="C861" i="78"/>
  <c r="D916" i="78"/>
  <c r="D1988" i="78"/>
  <c r="C906" i="78"/>
  <c r="D1656" i="78"/>
  <c r="D1793" i="78"/>
  <c r="D1030" i="78"/>
  <c r="D629" i="78"/>
  <c r="C1620" i="78"/>
  <c r="D1817" i="78"/>
  <c r="D1170" i="78"/>
  <c r="D631" i="78"/>
  <c r="D117" i="78"/>
  <c r="D784" i="78"/>
  <c r="D402" i="78"/>
  <c r="C1366" i="78"/>
  <c r="C520" i="78"/>
  <c r="C1979" i="78"/>
  <c r="C1299" i="78"/>
  <c r="C929" i="78"/>
  <c r="C967" i="78"/>
  <c r="D994" i="78"/>
  <c r="C1264" i="78"/>
  <c r="D1508" i="78"/>
  <c r="C392" i="78"/>
  <c r="C1489" i="78"/>
  <c r="C737" i="78"/>
  <c r="D1647" i="78"/>
  <c r="D1961" i="78"/>
  <c r="D933" i="78"/>
  <c r="D1737" i="78"/>
  <c r="C1872" i="78"/>
  <c r="C636" i="78"/>
  <c r="D992" i="78"/>
  <c r="C1150" i="78"/>
  <c r="C465" i="78"/>
  <c r="E465" i="78" s="1"/>
  <c r="C1664" i="78"/>
  <c r="D582" i="78"/>
  <c r="D1897" i="78"/>
  <c r="C786" i="78"/>
  <c r="C1646" i="78"/>
  <c r="C2002" i="78"/>
  <c r="C1750" i="78"/>
  <c r="D264" i="78"/>
  <c r="C1319" i="78"/>
  <c r="C483" i="78"/>
  <c r="C668" i="78"/>
  <c r="D649" i="78"/>
  <c r="D1474" i="78"/>
  <c r="C1793" i="78"/>
  <c r="D1364" i="78"/>
  <c r="D1769" i="78"/>
  <c r="C1795" i="78"/>
  <c r="C1916" i="78"/>
  <c r="C995" i="78"/>
  <c r="C1785" i="78"/>
  <c r="C1896" i="78"/>
  <c r="C1884" i="78"/>
  <c r="C1843" i="78"/>
  <c r="D1623" i="78"/>
  <c r="D862" i="78"/>
  <c r="C528" i="78"/>
  <c r="C864" i="78"/>
  <c r="C760" i="78"/>
  <c r="C326" i="78"/>
  <c r="D1101" i="78"/>
  <c r="D1491" i="78"/>
  <c r="C1780" i="78"/>
  <c r="C1061" i="78"/>
  <c r="D1368" i="78"/>
  <c r="C1643" i="78"/>
  <c r="D449" i="78"/>
  <c r="C1141" i="78"/>
  <c r="D1896" i="78"/>
  <c r="C1191" i="78"/>
  <c r="D350" i="78"/>
  <c r="C1930" i="78"/>
  <c r="D1249" i="78"/>
  <c r="C1105" i="78"/>
  <c r="D1538" i="78"/>
  <c r="C1863" i="78"/>
  <c r="D1051" i="78"/>
  <c r="D1267" i="78"/>
  <c r="D1187" i="78"/>
  <c r="C1603" i="78"/>
  <c r="D931" i="78"/>
  <c r="D1944" i="78"/>
  <c r="C1969" i="78"/>
  <c r="D1934" i="78"/>
  <c r="D495" i="78"/>
  <c r="D903" i="78"/>
  <c r="C622" i="78"/>
  <c r="D980" i="78"/>
  <c r="D1521" i="78"/>
  <c r="D1895" i="78"/>
  <c r="C736" i="78"/>
  <c r="E736" i="78" s="1"/>
  <c r="D1645" i="78"/>
  <c r="C430" i="78"/>
  <c r="D1941" i="78"/>
  <c r="C1503" i="78"/>
  <c r="D1081" i="78"/>
  <c r="D459" i="78"/>
  <c r="C484" i="78"/>
  <c r="D735" i="78"/>
  <c r="D1609" i="78"/>
  <c r="C1810" i="78"/>
  <c r="C1345" i="78"/>
  <c r="C438" i="78"/>
  <c r="E438" i="78" s="1"/>
  <c r="D674" i="78"/>
  <c r="D1232" i="78"/>
  <c r="C526" i="78"/>
  <c r="D1407" i="78"/>
  <c r="C243" i="78"/>
  <c r="D1759" i="78"/>
  <c r="D1244" i="78"/>
  <c r="C880" i="78"/>
  <c r="C766" i="78"/>
  <c r="D1523" i="78"/>
  <c r="C1525" i="78"/>
  <c r="C1577" i="78"/>
  <c r="E1577" i="78" s="1"/>
  <c r="D773" i="78"/>
  <c r="C1704" i="78"/>
  <c r="C1635" i="78"/>
  <c r="C1656" i="78"/>
  <c r="D73" i="78"/>
  <c r="D1286" i="78"/>
  <c r="D383" i="78"/>
  <c r="D1329" i="78"/>
  <c r="C827" i="78"/>
  <c r="D1987" i="78"/>
  <c r="C1377" i="78"/>
  <c r="C826" i="78"/>
  <c r="E826" i="78" s="1"/>
  <c r="D1659" i="78"/>
  <c r="D328" i="78"/>
  <c r="D1692" i="78"/>
  <c r="D1805" i="78"/>
  <c r="D958" i="78"/>
  <c r="D468" i="78"/>
  <c r="C555" i="78"/>
  <c r="C389" i="78"/>
  <c r="C1703" i="78"/>
  <c r="C459" i="78"/>
  <c r="D245" i="78"/>
  <c r="D1240" i="78"/>
  <c r="C1713" i="78"/>
  <c r="C1110" i="78"/>
  <c r="D522" i="78"/>
  <c r="C101" i="78"/>
  <c r="C798" i="78"/>
  <c r="D1673" i="78"/>
  <c r="C1831" i="78"/>
  <c r="D1946" i="78"/>
  <c r="C221" i="78"/>
  <c r="D342" i="78"/>
  <c r="C348" i="78"/>
  <c r="C1000" i="78"/>
  <c r="E1000" i="78" s="1"/>
  <c r="C1036" i="78"/>
  <c r="D1052" i="78"/>
  <c r="C1460" i="78"/>
  <c r="D1319" i="78"/>
  <c r="C896" i="78"/>
  <c r="D474" i="78"/>
  <c r="C1680" i="78"/>
  <c r="C1828" i="78"/>
  <c r="C1474" i="78"/>
  <c r="C964" i="78"/>
  <c r="C1356" i="78"/>
  <c r="D842" i="78"/>
  <c r="C757" i="78"/>
  <c r="C1011" i="78"/>
  <c r="D1242" i="78"/>
  <c r="C1557" i="78"/>
  <c r="C667" i="78"/>
  <c r="D1471" i="78"/>
  <c r="C1816" i="78"/>
  <c r="C1253" i="78"/>
  <c r="D1131" i="78"/>
  <c r="D277" i="78"/>
  <c r="C194" i="78"/>
  <c r="D1943" i="78"/>
  <c r="C1163" i="78"/>
  <c r="D781" i="78"/>
  <c r="D1266" i="78"/>
  <c r="D119" i="78"/>
  <c r="C1689" i="78"/>
  <c r="C1062" i="78"/>
  <c r="D1667" i="78"/>
  <c r="D121" i="78"/>
  <c r="C1507" i="78"/>
  <c r="C1376" i="78"/>
  <c r="C1034" i="78"/>
  <c r="D1654" i="78"/>
  <c r="C1206" i="78"/>
  <c r="D1254" i="78"/>
  <c r="C1522" i="78"/>
  <c r="C1484" i="78"/>
  <c r="C227" i="78"/>
  <c r="C1279" i="78"/>
  <c r="C1209" i="78"/>
  <c r="C13" i="78"/>
  <c r="C1266" i="78"/>
  <c r="D1264" i="78"/>
  <c r="D1621" i="78"/>
  <c r="D520" i="78"/>
  <c r="D1624" i="78"/>
  <c r="D1978" i="78"/>
  <c r="C1997" i="78"/>
  <c r="D714" i="78"/>
  <c r="C673" i="78"/>
  <c r="D142" i="78"/>
  <c r="D289" i="78"/>
  <c r="C1684" i="78"/>
  <c r="C1753" i="78"/>
  <c r="D1257" i="78"/>
  <c r="D487" i="78"/>
  <c r="C1864" i="78"/>
  <c r="E1864" i="78" s="1"/>
  <c r="D881" i="78"/>
  <c r="D1801" i="78"/>
  <c r="C842" i="78"/>
  <c r="D1063" i="78"/>
  <c r="C892" i="78"/>
  <c r="C1928" i="78"/>
  <c r="D109" i="78"/>
  <c r="C1881" i="78"/>
  <c r="D1962" i="78"/>
  <c r="D796" i="78"/>
  <c r="D1557" i="78"/>
  <c r="D1142" i="78"/>
  <c r="D1369" i="78"/>
  <c r="C916" i="78"/>
  <c r="C888" i="78"/>
  <c r="C1361" i="78"/>
  <c r="D125" i="78"/>
  <c r="C1282" i="78"/>
  <c r="C1487" i="78"/>
  <c r="D1039" i="78"/>
  <c r="C895" i="78"/>
  <c r="C570" i="78"/>
  <c r="D1564" i="78"/>
  <c r="C1851" i="78"/>
  <c r="E1851" i="78" s="1"/>
  <c r="C1174" i="78"/>
  <c r="D1691" i="78"/>
  <c r="D1800" i="78"/>
  <c r="C1700" i="78"/>
  <c r="C1924" i="78"/>
  <c r="D384" i="78"/>
  <c r="C1378" i="78"/>
  <c r="D1569" i="78"/>
  <c r="D253" i="78"/>
  <c r="D1565" i="78"/>
  <c r="C870" i="78"/>
  <c r="D875" i="78"/>
  <c r="D1125" i="78"/>
  <c r="C825" i="78"/>
  <c r="D1277" i="78"/>
  <c r="D1304" i="78"/>
  <c r="C1418" i="78"/>
  <c r="D1294" i="78"/>
  <c r="C1719" i="78"/>
  <c r="C1701" i="78"/>
  <c r="C1251" i="78"/>
  <c r="D416" i="78"/>
  <c r="C533" i="78"/>
  <c r="C1670" i="78"/>
  <c r="E1670" i="78" s="1"/>
  <c r="C173" i="78"/>
  <c r="C538" i="78"/>
  <c r="C1064" i="78"/>
  <c r="C1818" i="78"/>
  <c r="C1248" i="78"/>
  <c r="C1952" i="78"/>
  <c r="D748" i="78"/>
  <c r="C1870" i="78"/>
  <c r="D1472" i="78"/>
  <c r="D1920" i="78"/>
  <c r="D979" i="78"/>
  <c r="D610" i="78"/>
  <c r="D1179" i="78"/>
  <c r="C1745" i="78"/>
  <c r="C1025" i="78"/>
  <c r="C31" i="78"/>
  <c r="D1276" i="78"/>
  <c r="C1885" i="78"/>
  <c r="D1357" i="78"/>
  <c r="C492" i="78"/>
  <c r="C474" i="78"/>
  <c r="C1177" i="78"/>
  <c r="D464" i="78"/>
  <c r="C623" i="78"/>
  <c r="E623" i="78" s="1"/>
  <c r="D77" i="78"/>
  <c r="C999" i="78"/>
  <c r="C1108" i="78"/>
  <c r="D969" i="78"/>
  <c r="D1754" i="78"/>
  <c r="C1672" i="78"/>
  <c r="D1483" i="78"/>
  <c r="C1211" i="78"/>
  <c r="D1461" i="78"/>
  <c r="D1442" i="78"/>
  <c r="C1652" i="78"/>
  <c r="C1292" i="78"/>
  <c r="E1292" i="78" s="1"/>
  <c r="C1131" i="78"/>
  <c r="C336" i="78"/>
  <c r="C39" i="78"/>
  <c r="C1898" i="78"/>
  <c r="C1873" i="78"/>
  <c r="C1427" i="78"/>
  <c r="C591" i="78"/>
  <c r="D1788" i="78"/>
  <c r="C604" i="78"/>
  <c r="D1331" i="78"/>
  <c r="D1201" i="78"/>
  <c r="D215" i="78"/>
  <c r="D728" i="78"/>
  <c r="C1496" i="78"/>
  <c r="D1321" i="78"/>
  <c r="C1385" i="78"/>
  <c r="C409" i="78"/>
  <c r="D936" i="78"/>
  <c r="C1386" i="78"/>
  <c r="D887" i="78"/>
  <c r="D382" i="78"/>
  <c r="C1403" i="78"/>
  <c r="C1832" i="78"/>
  <c r="D750" i="78"/>
  <c r="C1555" i="78"/>
  <c r="D556" i="78"/>
  <c r="D1749" i="78"/>
  <c r="C675" i="78"/>
  <c r="D49" i="78"/>
  <c r="D143" i="78"/>
  <c r="C1790" i="78"/>
  <c r="C783" i="78"/>
  <c r="D1194" i="78"/>
  <c r="C1813" i="78"/>
  <c r="C1668" i="78"/>
  <c r="D311" i="78"/>
  <c r="C1229" i="78"/>
  <c r="D545" i="78"/>
  <c r="C933" i="78"/>
  <c r="C1878" i="78"/>
  <c r="C1647" i="78"/>
  <c r="D1541" i="78"/>
  <c r="D1760" i="78"/>
  <c r="D1500" i="78"/>
  <c r="D1202" i="78"/>
  <c r="D6" i="78"/>
  <c r="C1976" i="78"/>
  <c r="C899" i="78"/>
  <c r="E899" i="78" s="1"/>
  <c r="D1543" i="78"/>
  <c r="C1686" i="78"/>
  <c r="C983" i="78"/>
  <c r="C1961" i="78"/>
  <c r="C1051" i="78"/>
  <c r="D1339" i="78"/>
  <c r="C1558" i="78"/>
  <c r="C1660" i="78"/>
  <c r="D578" i="78"/>
  <c r="D1229" i="78"/>
  <c r="D1527" i="78"/>
  <c r="C813" i="78"/>
  <c r="E813" i="78" s="1"/>
  <c r="C1760" i="78"/>
  <c r="D687" i="78"/>
  <c r="D1636" i="78"/>
  <c r="D1782" i="78"/>
  <c r="C1355" i="78"/>
  <c r="C1425" i="78"/>
  <c r="C773" i="78"/>
  <c r="C1833" i="78"/>
  <c r="C618" i="78"/>
  <c r="D1586" i="78"/>
  <c r="D1922" i="78"/>
  <c r="C1637" i="78"/>
  <c r="E1637" i="78" s="1"/>
  <c r="C639" i="78"/>
  <c r="C814" i="78"/>
  <c r="C71" i="78"/>
  <c r="C1175" i="78"/>
  <c r="C63" i="78"/>
  <c r="D320" i="78"/>
  <c r="C1394" i="78"/>
  <c r="D1121" i="78"/>
  <c r="D1493" i="78"/>
  <c r="C1267" i="78"/>
  <c r="C1766" i="78"/>
  <c r="C1383" i="78"/>
  <c r="E1383" i="78" s="1"/>
  <c r="C296" i="78"/>
  <c r="C1060" i="78"/>
  <c r="D531" i="78"/>
  <c r="C1773" i="78"/>
  <c r="D1278" i="78"/>
  <c r="D526" i="78"/>
  <c r="D935" i="78"/>
  <c r="C1539" i="78"/>
  <c r="D985" i="78"/>
  <c r="D302" i="78"/>
  <c r="C797" i="78"/>
  <c r="C1472" i="78"/>
  <c r="E1472" i="78" s="1"/>
  <c r="C1943" i="78"/>
  <c r="C1430" i="78"/>
  <c r="D1265" i="78"/>
  <c r="D1968" i="78"/>
  <c r="D847" i="78"/>
  <c r="D1022" i="78"/>
  <c r="C811" i="78"/>
  <c r="D612" i="78"/>
  <c r="C990" i="78"/>
  <c r="C119" i="78"/>
  <c r="C865" i="78"/>
  <c r="C1140" i="78"/>
  <c r="E1140" i="78" s="1"/>
  <c r="D316" i="78"/>
  <c r="D1765" i="78"/>
  <c r="D1587" i="78"/>
  <c r="D1784" i="78"/>
  <c r="C1086" i="78"/>
  <c r="C800" i="78"/>
  <c r="D371" i="78"/>
  <c r="D701" i="78"/>
  <c r="C998" i="78"/>
  <c r="D618" i="78"/>
  <c r="C669" i="78"/>
  <c r="C262" i="78"/>
  <c r="E262" i="78" s="1"/>
  <c r="C634" i="78"/>
  <c r="D1492" i="78"/>
  <c r="D810" i="78"/>
  <c r="C1824" i="78"/>
  <c r="D686" i="78"/>
  <c r="C306" i="78"/>
  <c r="D1592" i="78"/>
  <c r="C1219" i="78"/>
  <c r="C1479" i="78"/>
  <c r="C355" i="78"/>
  <c r="D641" i="78"/>
  <c r="D1000" i="78"/>
  <c r="C685" i="78"/>
  <c r="D1704" i="78"/>
  <c r="C95" i="78"/>
  <c r="D1484" i="78"/>
  <c r="D1452" i="78"/>
  <c r="D1734" i="78"/>
  <c r="C553" i="78"/>
  <c r="D1573" i="78"/>
  <c r="C628" i="78"/>
  <c r="D1821" i="78"/>
  <c r="D1113" i="78"/>
  <c r="C1920" i="78"/>
  <c r="E1920" i="78" s="1"/>
  <c r="C90" i="78"/>
  <c r="C1073" i="78"/>
  <c r="C69" i="78"/>
  <c r="C1088" i="78"/>
  <c r="D184" i="78"/>
  <c r="D964" i="78"/>
  <c r="D63" i="78"/>
  <c r="C1965" i="78"/>
  <c r="D667" i="78"/>
  <c r="D1755" i="78"/>
  <c r="C1887" i="78"/>
  <c r="C2001" i="78"/>
  <c r="E2001" i="78" s="1"/>
  <c r="C1527" i="78"/>
  <c r="D1994" i="78"/>
  <c r="D1134" i="78"/>
  <c r="D423" i="78"/>
  <c r="D986" i="78"/>
  <c r="C654" i="78"/>
  <c r="D17" i="78"/>
  <c r="D1607" i="78"/>
  <c r="C1627" i="78"/>
  <c r="C1339" i="78"/>
  <c r="C1606" i="78"/>
  <c r="D968" i="78"/>
  <c r="C1892" i="78"/>
  <c r="C1550" i="78"/>
  <c r="D1882" i="78"/>
  <c r="D599" i="78"/>
  <c r="D987" i="78"/>
  <c r="D811" i="78"/>
  <c r="C567" i="78"/>
  <c r="D1628" i="78"/>
  <c r="C1998" i="78"/>
  <c r="D270" i="78"/>
  <c r="D1977" i="78"/>
  <c r="D1779" i="78"/>
  <c r="C1749" i="78"/>
  <c r="C1498" i="78"/>
  <c r="C1165" i="78"/>
  <c r="C454" i="78"/>
  <c r="C740" i="78"/>
  <c r="D1392" i="78"/>
  <c r="C748" i="78"/>
  <c r="D1651" i="78"/>
  <c r="D1109" i="78"/>
  <c r="C1357" i="78"/>
  <c r="D1056" i="78"/>
  <c r="D1152" i="78"/>
  <c r="C1380" i="78"/>
  <c r="C1494" i="78"/>
  <c r="D971" i="78"/>
  <c r="D891" i="78"/>
  <c r="C516" i="78"/>
  <c r="C1290" i="78"/>
  <c r="C245" i="78"/>
  <c r="C1681" i="78"/>
  <c r="C462" i="78"/>
  <c r="D1833" i="78"/>
  <c r="C481" i="78"/>
  <c r="C1393" i="78"/>
  <c r="E1393" i="78" s="1"/>
  <c r="D859" i="78"/>
  <c r="C1354" i="78"/>
  <c r="C144" i="78"/>
  <c r="D950" i="78"/>
  <c r="C689" i="78"/>
  <c r="C419" i="78"/>
  <c r="C979" i="78"/>
  <c r="C1675" i="78"/>
  <c r="D1806" i="78"/>
  <c r="D1351" i="78"/>
  <c r="C994" i="78"/>
  <c r="C1146" i="78"/>
  <c r="E1146" i="78" s="1"/>
  <c r="C777" i="78"/>
  <c r="C277" i="78"/>
  <c r="D1075" i="78"/>
  <c r="D1750" i="78"/>
  <c r="D1316" i="78"/>
  <c r="D672" i="78"/>
  <c r="D287" i="78"/>
  <c r="C1909" i="78"/>
  <c r="C1045" i="78"/>
  <c r="D1501" i="78"/>
  <c r="C1335" i="78"/>
  <c r="D864" i="78"/>
  <c r="D1868" i="78"/>
  <c r="C1493" i="78"/>
  <c r="C838" i="78"/>
  <c r="D991" i="78"/>
  <c r="C1026" i="78"/>
  <c r="D1528" i="78"/>
  <c r="D630" i="78"/>
  <c r="D313" i="78"/>
  <c r="C1340" i="78"/>
  <c r="C546" i="78"/>
  <c r="C1706" i="78"/>
  <c r="D1258" i="78"/>
  <c r="C294" i="78"/>
  <c r="C678" i="78"/>
  <c r="D1439" i="78"/>
  <c r="C273" i="78"/>
  <c r="D873" i="78"/>
  <c r="D285" i="78"/>
  <c r="C1399" i="78"/>
  <c r="D1727" i="78"/>
  <c r="C275" i="78"/>
  <c r="D500" i="78"/>
  <c r="D1591" i="78"/>
  <c r="D1035" i="78"/>
  <c r="D461" i="78"/>
  <c r="C1508" i="78"/>
  <c r="D1409" i="78"/>
  <c r="C576" i="78"/>
  <c r="C987" i="78"/>
  <c r="D1154" i="78"/>
  <c r="C333" i="78"/>
  <c r="D80" i="78"/>
  <c r="C366" i="78"/>
  <c r="D141" i="78"/>
  <c r="C716" i="78"/>
  <c r="D1280" i="78"/>
  <c r="C463" i="78"/>
  <c r="C302" i="78"/>
  <c r="D428" i="78"/>
  <c r="C501" i="78"/>
  <c r="C843" i="78"/>
  <c r="D1726" i="78"/>
  <c r="D542" i="78"/>
  <c r="D1045" i="78"/>
  <c r="D1453" i="78"/>
  <c r="C96" i="78"/>
  <c r="C1044" i="78"/>
  <c r="D609" i="78"/>
  <c r="C876" i="78"/>
  <c r="C1205" i="78"/>
  <c r="D1905" i="78"/>
  <c r="C1938" i="78"/>
  <c r="C329" i="78"/>
  <c r="D807" i="78"/>
  <c r="D368" i="78"/>
  <c r="D425" i="78"/>
  <c r="C1532" i="78"/>
  <c r="C1651" i="78"/>
  <c r="C133" i="78"/>
  <c r="C361" i="78"/>
  <c r="E361" i="78" s="1"/>
  <c r="D1608" i="78"/>
  <c r="C742" i="78"/>
  <c r="D951" i="78"/>
  <c r="C557" i="78"/>
  <c r="C390" i="78"/>
  <c r="C789" i="78"/>
  <c r="D1907" i="78"/>
  <c r="C1859" i="78"/>
  <c r="C945" i="78"/>
  <c r="D408" i="78"/>
  <c r="D1958" i="78"/>
  <c r="D103" i="78"/>
  <c r="D1396" i="78"/>
  <c r="C466" i="78"/>
  <c r="C292" i="78"/>
  <c r="D648" i="78"/>
  <c r="C625" i="78"/>
  <c r="D317" i="78"/>
  <c r="C1685" i="78"/>
  <c r="C932" i="78"/>
  <c r="C1039" i="78"/>
  <c r="C1473" i="78"/>
  <c r="C775" i="78"/>
  <c r="C1254" i="78"/>
  <c r="E1254" i="78" s="1"/>
  <c r="C1631" i="78"/>
  <c r="D1239" i="78"/>
  <c r="C1220" i="78"/>
  <c r="C761" i="78"/>
  <c r="C420" i="78"/>
  <c r="D259" i="78"/>
  <c r="C952" i="78"/>
  <c r="C1128" i="78"/>
  <c r="D78" i="78"/>
  <c r="C617" i="78"/>
  <c r="C1187" i="78"/>
  <c r="D774" i="78"/>
  <c r="C38" i="78"/>
  <c r="D977" i="78"/>
  <c r="D1115" i="78"/>
  <c r="D512" i="78"/>
  <c r="C152" i="78"/>
  <c r="D397" i="78"/>
  <c r="D1532" i="78"/>
  <c r="D197" i="78"/>
  <c r="D1373" i="78"/>
  <c r="C1440" i="78"/>
  <c r="C651" i="78"/>
  <c r="D444" i="78"/>
  <c r="C579" i="78"/>
  <c r="C432" i="78"/>
  <c r="C339" i="78"/>
  <c r="C552" i="78"/>
  <c r="D742" i="78"/>
  <c r="D218" i="78"/>
  <c r="D1668" i="78"/>
  <c r="D785" i="78"/>
  <c r="C703" i="78"/>
  <c r="C295" i="78"/>
  <c r="C1630" i="78"/>
  <c r="D611" i="78"/>
  <c r="C261" i="78"/>
  <c r="D946" i="78"/>
  <c r="D161" i="78"/>
  <c r="D1037" i="78"/>
  <c r="C1121" i="78"/>
  <c r="D1181" i="78"/>
  <c r="D330" i="78"/>
  <c r="C450" i="78"/>
  <c r="C324" i="78"/>
  <c r="C1135" i="78"/>
  <c r="C410" i="78"/>
  <c r="C396" i="78"/>
  <c r="E396" i="78" s="1"/>
  <c r="C966" i="78"/>
  <c r="C509" i="78"/>
  <c r="C1431" i="78"/>
  <c r="D1135" i="78"/>
  <c r="C1249" i="78"/>
  <c r="D1866" i="78"/>
  <c r="D925" i="78"/>
  <c r="C1207" i="78"/>
  <c r="C1805" i="78"/>
  <c r="D1263" i="78"/>
  <c r="C1619" i="78"/>
  <c r="C762" i="78"/>
  <c r="E762" i="78" s="1"/>
  <c r="C142" i="78"/>
  <c r="C599" i="78"/>
  <c r="C713" i="78"/>
  <c r="D699" i="78"/>
  <c r="D437" i="78"/>
  <c r="C856" i="78"/>
  <c r="D833" i="78"/>
  <c r="D889" i="78"/>
  <c r="D1840" i="78"/>
  <c r="C508" i="78"/>
  <c r="D273" i="78"/>
  <c r="D427" i="78"/>
  <c r="C749" i="78"/>
  <c r="C517" i="78"/>
  <c r="D669" i="78"/>
  <c r="D650" i="78"/>
  <c r="D1574" i="78"/>
  <c r="D1209" i="78"/>
  <c r="D424" i="78"/>
  <c r="D1768" i="78"/>
  <c r="D489" i="78"/>
  <c r="D52" i="78"/>
  <c r="D780" i="78"/>
  <c r="C644" i="78"/>
  <c r="E644" i="78" s="1"/>
  <c r="C172" i="78"/>
  <c r="D1752" i="78"/>
  <c r="D1195" i="78"/>
  <c r="D399" i="78"/>
  <c r="C402" i="78"/>
  <c r="D929" i="78"/>
  <c r="D1402" i="78"/>
  <c r="C582" i="78"/>
  <c r="D661" i="78"/>
  <c r="D1475" i="78"/>
  <c r="D1102" i="78"/>
  <c r="D1363" i="78"/>
  <c r="C1424" i="78"/>
  <c r="D700" i="78"/>
  <c r="C1247" i="78"/>
  <c r="C799" i="78"/>
  <c r="C525" i="78"/>
  <c r="D219" i="78"/>
  <c r="C575" i="78"/>
  <c r="D712" i="78"/>
  <c r="C28" i="78"/>
  <c r="D221" i="78"/>
  <c r="D1822" i="78"/>
  <c r="C727" i="78"/>
  <c r="E727" i="78" s="1"/>
  <c r="C1921" i="78"/>
  <c r="D1287" i="78"/>
  <c r="D643" i="78"/>
  <c r="C569" i="78"/>
  <c r="D1595" i="78"/>
  <c r="D1715" i="78"/>
  <c r="D345" i="78"/>
  <c r="D776" i="78"/>
  <c r="D1813" i="78"/>
  <c r="C1077" i="78"/>
  <c r="D1772" i="78"/>
  <c r="C741" i="78"/>
  <c r="E741" i="78" s="1"/>
  <c r="D926" i="78"/>
  <c r="D362" i="78"/>
  <c r="D697" i="78"/>
  <c r="C1087" i="78"/>
  <c r="C1429" i="78"/>
  <c r="C44" i="78"/>
  <c r="C146" i="78"/>
  <c r="C1179" i="78"/>
  <c r="C584" i="78"/>
  <c r="D1375" i="78"/>
  <c r="C1960" i="78"/>
  <c r="D1120" i="78"/>
  <c r="D1337" i="78"/>
  <c r="C1751" i="78"/>
  <c r="D1712" i="78"/>
  <c r="C1623" i="78"/>
  <c r="C889" i="78"/>
  <c r="C855" i="78"/>
  <c r="D760" i="78"/>
  <c r="D206" i="78"/>
  <c r="C1437" i="78"/>
  <c r="C413" i="78"/>
  <c r="C819" i="78"/>
  <c r="C816" i="78"/>
  <c r="E816" i="78" s="1"/>
  <c r="D1791" i="78"/>
  <c r="C60" i="78"/>
  <c r="C547" i="78"/>
  <c r="D1781" i="78"/>
  <c r="C527" i="78"/>
  <c r="D787" i="78"/>
  <c r="D258" i="78"/>
  <c r="D1128" i="78"/>
  <c r="D453" i="78"/>
  <c r="D680" i="78"/>
  <c r="D741" i="78"/>
  <c r="C559" i="78"/>
  <c r="E559" i="78" s="1"/>
  <c r="D715" i="78"/>
  <c r="D82" i="78"/>
  <c r="D1082" i="78"/>
  <c r="D68" i="78"/>
  <c r="D405" i="78"/>
  <c r="C807" i="78"/>
  <c r="C1186" i="78"/>
  <c r="D208" i="78"/>
  <c r="C130" i="78"/>
  <c r="C1428" i="78"/>
  <c r="D114" i="78"/>
  <c r="C252" i="78"/>
  <c r="E252" i="78" s="1"/>
  <c r="C780" i="78"/>
  <c r="C122" i="78"/>
  <c r="D46" i="78"/>
  <c r="C106" i="78"/>
  <c r="D1220" i="78"/>
  <c r="C988" i="78"/>
  <c r="D398" i="78"/>
  <c r="D42" i="78"/>
  <c r="C154" i="78"/>
  <c r="C1397" i="78"/>
  <c r="C614" i="78"/>
  <c r="C12" i="78"/>
  <c r="E12" i="78" s="1"/>
  <c r="C162" i="78"/>
  <c r="D288" i="78"/>
  <c r="D155" i="78"/>
  <c r="C94" i="78"/>
  <c r="C6" i="78"/>
  <c r="C372" i="78"/>
  <c r="D858" i="78"/>
  <c r="C408" i="78"/>
  <c r="C554" i="78"/>
  <c r="D112" i="78"/>
  <c r="C66" i="78"/>
  <c r="C1512" i="78"/>
  <c r="E1512" i="78" s="1"/>
  <c r="C498" i="78"/>
  <c r="D395" i="78"/>
  <c r="C882" i="78"/>
  <c r="C1934" i="78"/>
  <c r="C447" i="78"/>
  <c r="C360" i="78"/>
  <c r="D707" i="78"/>
  <c r="D1505" i="78"/>
  <c r="D917" i="78"/>
  <c r="D1468" i="78"/>
  <c r="C1307" i="78"/>
  <c r="C212" i="78"/>
  <c r="E212" i="78" s="1"/>
  <c r="D269" i="78"/>
  <c r="D379" i="78"/>
  <c r="C274" i="78"/>
  <c r="D92" i="78"/>
  <c r="D106" i="78"/>
  <c r="D966" i="78"/>
  <c r="C382" i="78"/>
  <c r="D265" i="78"/>
  <c r="D463" i="78"/>
  <c r="C847" i="78"/>
  <c r="D733" i="78"/>
  <c r="D174" i="78"/>
  <c r="C965" i="78"/>
  <c r="D718" i="78"/>
  <c r="D1048" i="78"/>
  <c r="D276" i="78"/>
  <c r="D1138" i="78"/>
  <c r="C206" i="78"/>
  <c r="D1863" i="78"/>
  <c r="D132" i="78"/>
  <c r="C1581" i="78"/>
  <c r="C205" i="78"/>
  <c r="D949" i="78"/>
  <c r="D319" i="78"/>
  <c r="C335" i="78"/>
  <c r="C74" i="78"/>
  <c r="C192" i="78"/>
  <c r="C226" i="78"/>
  <c r="C1192" i="78"/>
  <c r="D1354" i="78"/>
  <c r="C202" i="78"/>
  <c r="C1895" i="78"/>
  <c r="C656" i="78"/>
  <c r="D1074" i="78"/>
  <c r="D70" i="78"/>
  <c r="D476" i="78"/>
  <c r="D34" i="78"/>
  <c r="C8" i="78"/>
  <c r="D252" i="78"/>
  <c r="D570" i="78"/>
  <c r="C100" i="78"/>
  <c r="C315" i="78"/>
  <c r="C310" i="78"/>
  <c r="C240" i="78"/>
  <c r="C1158" i="78"/>
  <c r="C79" i="78"/>
  <c r="C124" i="78"/>
  <c r="D120" i="78"/>
  <c r="C697" i="78"/>
  <c r="C1324" i="78"/>
  <c r="D581" i="78"/>
  <c r="D244" i="78"/>
  <c r="D212" i="78"/>
  <c r="C108" i="78"/>
  <c r="D484" i="78"/>
  <c r="C248" i="78"/>
  <c r="C893" i="78"/>
  <c r="C1348" i="78"/>
  <c r="C327" i="78"/>
  <c r="C1947" i="78"/>
  <c r="E1947" i="78" s="1"/>
  <c r="C128" i="78"/>
  <c r="D619" i="78"/>
  <c r="C1935" i="78"/>
  <c r="C1406" i="78"/>
  <c r="D1212" i="78"/>
  <c r="D753" i="78"/>
  <c r="C76" i="78"/>
  <c r="C1016" i="78"/>
  <c r="C728" i="78"/>
  <c r="D12" i="78"/>
  <c r="D312" i="78"/>
  <c r="C1277" i="78"/>
  <c r="E1277" i="78" s="1"/>
  <c r="C1770" i="78"/>
  <c r="C1583" i="78"/>
  <c r="C120" i="78"/>
  <c r="D499" i="78"/>
  <c r="D188" i="78"/>
  <c r="C246" i="78"/>
  <c r="C354" i="78"/>
  <c r="C1564" i="78"/>
  <c r="D1388" i="78"/>
  <c r="D1289" i="78"/>
  <c r="C1325" i="78"/>
  <c r="C1322" i="78"/>
  <c r="E1322" i="78" s="1"/>
  <c r="D148" i="78"/>
  <c r="C860" i="78"/>
  <c r="C1080" i="78"/>
  <c r="D286" i="78"/>
  <c r="D326" i="78"/>
  <c r="D1062" i="78"/>
  <c r="C589" i="78"/>
  <c r="D238" i="78"/>
  <c r="C883" i="78"/>
  <c r="C182" i="78"/>
  <c r="C1633" i="78"/>
  <c r="C228" i="78"/>
  <c r="E228" i="78" s="1"/>
  <c r="C281" i="78"/>
  <c r="D688" i="78"/>
  <c r="D1980" i="78"/>
  <c r="C367" i="78"/>
  <c r="C815" i="78"/>
  <c r="C1396" i="78"/>
  <c r="D332" i="78"/>
  <c r="D1644" i="78"/>
  <c r="C802" i="78"/>
  <c r="D775" i="78"/>
  <c r="D391" i="78"/>
  <c r="C858" i="78"/>
  <c r="E858" i="78" s="1"/>
  <c r="C1454" i="78"/>
  <c r="C70" i="78"/>
  <c r="C7" i="78"/>
  <c r="C1756" i="78"/>
  <c r="D190" i="78"/>
  <c r="D1230" i="78"/>
  <c r="D340" i="78"/>
  <c r="C788" i="78"/>
  <c r="D66" i="78"/>
  <c r="C48" i="78"/>
  <c r="C503" i="78"/>
  <c r="C921" i="78"/>
  <c r="E921" i="78" s="1"/>
  <c r="D369" i="78"/>
  <c r="D20" i="78"/>
  <c r="C722" i="78"/>
  <c r="D1183" i="78"/>
  <c r="C52" i="78"/>
  <c r="C1587" i="78"/>
  <c r="D1579" i="78"/>
  <c r="D475" i="78"/>
  <c r="C1671" i="78"/>
  <c r="D146" i="78"/>
  <c r="D1060" i="78"/>
  <c r="C1416" i="78"/>
  <c r="E1416" i="78" s="1"/>
  <c r="D1093" i="78"/>
  <c r="D40" i="78"/>
  <c r="C738" i="78"/>
  <c r="C403" i="78"/>
  <c r="C1715" i="78"/>
  <c r="D170" i="78"/>
  <c r="D493" i="78"/>
  <c r="D1091" i="78"/>
  <c r="C168" i="78"/>
  <c r="D779" i="78"/>
  <c r="D644" i="78"/>
  <c r="D116" i="78"/>
  <c r="C291" i="78"/>
  <c r="C216" i="78"/>
  <c r="D202" i="78"/>
  <c r="C134" i="78"/>
  <c r="D764" i="78"/>
  <c r="D178" i="78"/>
  <c r="C1024" i="78"/>
  <c r="D1334" i="78"/>
  <c r="D122" i="78"/>
  <c r="C160" i="78"/>
  <c r="C405" i="78"/>
  <c r="C279" i="78"/>
  <c r="E279" i="78" s="1"/>
  <c r="D22" i="78"/>
  <c r="C597" i="78"/>
  <c r="D222" i="78"/>
  <c r="D335" i="78"/>
  <c r="C42" i="78"/>
  <c r="D194" i="78"/>
  <c r="C1562" i="78"/>
  <c r="C1147" i="78"/>
  <c r="D1810" i="78"/>
  <c r="C267" i="78"/>
  <c r="C872" i="78"/>
  <c r="C375" i="78"/>
  <c r="E375" i="78" s="1"/>
  <c r="D1040" i="78"/>
  <c r="C1198" i="78"/>
  <c r="C791" i="78"/>
  <c r="D574" i="78"/>
  <c r="D1105" i="78"/>
  <c r="D337" i="78"/>
  <c r="D36" i="78"/>
  <c r="C796" i="78"/>
  <c r="C104" i="78"/>
  <c r="D585" i="78"/>
  <c r="D445" i="78"/>
  <c r="C809" i="78"/>
  <c r="E809" i="78" s="1"/>
  <c r="C1152" i="78"/>
  <c r="C151" i="78"/>
  <c r="D74" i="78"/>
  <c r="C467" i="78"/>
  <c r="C608" i="78"/>
  <c r="C186" i="78"/>
  <c r="C808" i="78"/>
  <c r="C1576" i="78"/>
  <c r="D18" i="78"/>
  <c r="D818" i="78"/>
  <c r="C1776" i="78"/>
  <c r="D1070" i="78"/>
  <c r="C944" i="78"/>
  <c r="C78" i="78"/>
  <c r="D557" i="78"/>
  <c r="D417" i="78"/>
  <c r="C1139" i="78"/>
  <c r="C563" i="78"/>
  <c r="C140" i="78"/>
  <c r="C220" i="78"/>
  <c r="C156" i="78"/>
  <c r="C61" i="78"/>
  <c r="D1291" i="78"/>
  <c r="D94" i="78"/>
  <c r="D177" i="78"/>
  <c r="D730" i="78"/>
  <c r="D797" i="78"/>
  <c r="D11" i="78"/>
  <c r="C1986" i="78"/>
  <c r="D441" i="78"/>
  <c r="C1933" i="78"/>
  <c r="D377" i="78"/>
  <c r="D616" i="78"/>
  <c r="C495" i="78"/>
  <c r="D102" i="78"/>
  <c r="C317" i="78"/>
  <c r="E317" i="78" s="1"/>
  <c r="D267" i="78"/>
  <c r="C412" i="78"/>
  <c r="C10" i="78"/>
  <c r="D385" i="78"/>
  <c r="D823" i="78"/>
  <c r="C1572" i="78"/>
  <c r="C677" i="78"/>
  <c r="D110" i="78"/>
  <c r="D1203" i="78"/>
  <c r="C1252" i="78"/>
  <c r="D1058" i="78"/>
  <c r="D324" i="78"/>
  <c r="D124" i="78"/>
  <c r="C180" i="78"/>
  <c r="C190" i="78"/>
  <c r="C258" i="78"/>
  <c r="C1981" i="78"/>
  <c r="D182" i="78"/>
  <c r="D118" i="78"/>
  <c r="D134" i="78"/>
  <c r="C250" i="78"/>
  <c r="C1178" i="78"/>
  <c r="C565" i="78"/>
  <c r="D677" i="78"/>
  <c r="C1600" i="78"/>
  <c r="D996" i="78"/>
  <c r="D1560" i="78"/>
  <c r="C1243" i="78"/>
  <c r="D1270" i="78"/>
  <c r="D186" i="78"/>
  <c r="D176" i="78"/>
  <c r="D347" i="78"/>
  <c r="C702" i="78"/>
  <c r="D433" i="78"/>
  <c r="D426" i="78"/>
  <c r="C359" i="78"/>
  <c r="E359" i="78" s="1"/>
  <c r="D1197" i="78"/>
  <c r="C1037" i="78"/>
  <c r="C1991" i="78"/>
  <c r="D799" i="78"/>
  <c r="C1726" i="78"/>
  <c r="C188" i="78"/>
  <c r="D138" i="78"/>
  <c r="D549" i="78"/>
  <c r="C170" i="78"/>
  <c r="D104" i="78"/>
  <c r="D247" i="78"/>
  <c r="C269" i="78"/>
  <c r="E269" i="78" s="1"/>
  <c r="C224" i="78"/>
  <c r="C230" i="78"/>
  <c r="D166" i="78"/>
  <c r="D164" i="78"/>
  <c r="C343" i="78"/>
  <c r="C444" i="78"/>
  <c r="D659" i="78"/>
  <c r="D64" i="78"/>
  <c r="D10" i="78"/>
  <c r="D1578" i="78"/>
  <c r="C1306" i="78"/>
  <c r="C1020" i="78"/>
  <c r="E1020" i="78" s="1"/>
  <c r="C884" i="78"/>
  <c r="C846" i="78"/>
  <c r="C550" i="78"/>
  <c r="C263" i="78"/>
  <c r="C782" i="78"/>
  <c r="C845" i="78"/>
  <c r="C311" i="78"/>
  <c r="D309" i="78"/>
  <c r="C649" i="78"/>
  <c r="D803" i="78"/>
  <c r="C1159" i="78"/>
  <c r="C1566" i="78"/>
  <c r="E1566" i="78" s="1"/>
  <c r="D482" i="78"/>
  <c r="C662" i="78"/>
  <c r="C771" i="78"/>
  <c r="D298" i="78"/>
  <c r="C210" i="78"/>
  <c r="D959" i="78"/>
  <c r="C20" i="78"/>
  <c r="C391" i="78"/>
  <c r="D58" i="78"/>
  <c r="D7" i="78"/>
  <c r="D1204" i="78"/>
  <c r="D1728" i="78"/>
  <c r="D1309" i="78"/>
  <c r="C236" i="78"/>
  <c r="C340" i="78"/>
  <c r="C1573" i="78"/>
  <c r="D725" i="78"/>
  <c r="C792" i="78"/>
  <c r="C214" i="78"/>
  <c r="C1096" i="78"/>
  <c r="C200" i="78"/>
  <c r="C698" i="78"/>
  <c r="C638" i="78"/>
  <c r="C1412" i="78"/>
  <c r="E1412" i="78" s="1"/>
  <c r="D192" i="78"/>
  <c r="C153" i="78"/>
  <c r="D1937" i="78"/>
  <c r="C22" i="78"/>
  <c r="C441" i="78"/>
  <c r="D525" i="78"/>
  <c r="C283" i="78"/>
  <c r="C879" i="78"/>
  <c r="C744" i="78"/>
  <c r="C1563" i="78"/>
  <c r="C92" i="78"/>
  <c r="D1398" i="78"/>
  <c r="D90" i="78"/>
  <c r="C1714" i="78"/>
  <c r="C166" i="78"/>
  <c r="D692" i="78"/>
  <c r="C1812" i="78"/>
  <c r="D130" i="78"/>
  <c r="D366" i="78"/>
  <c r="C36" i="78"/>
  <c r="C1115" i="78"/>
  <c r="D168" i="78"/>
  <c r="D1516" i="78"/>
  <c r="D246" i="78"/>
  <c r="C1611" i="78"/>
  <c r="D329" i="78"/>
  <c r="D892" i="78"/>
  <c r="D1850" i="78"/>
  <c r="C1181" i="78"/>
  <c r="D527" i="78"/>
  <c r="D646" i="78"/>
  <c r="D539" i="78"/>
  <c r="C1469" i="78"/>
  <c r="D1454" i="78"/>
  <c r="C383" i="78"/>
  <c r="C621" i="78"/>
  <c r="E621" i="78" s="1"/>
  <c r="C86" i="78"/>
  <c r="D806" i="78"/>
  <c r="D62" i="78"/>
  <c r="C610" i="78"/>
  <c r="C1022" i="78"/>
  <c r="C98" i="78"/>
  <c r="D108" i="78"/>
  <c r="D281" i="78"/>
  <c r="C541" i="78"/>
  <c r="C1468" i="78"/>
  <c r="C1111" i="78"/>
  <c r="C208" i="78"/>
  <c r="E208" i="78" s="1"/>
  <c r="D1221" i="78"/>
  <c r="D16" i="78"/>
  <c r="D704" i="78"/>
  <c r="D56" i="78"/>
  <c r="C332" i="78"/>
  <c r="C82" i="78"/>
  <c r="D521" i="78"/>
  <c r="D413" i="78"/>
  <c r="D497" i="78"/>
  <c r="D1502" i="78"/>
  <c r="C164" i="78"/>
  <c r="C936" i="78"/>
  <c r="E936" i="78" s="1"/>
  <c r="C322" i="78"/>
  <c r="C1464" i="78"/>
  <c r="D868" i="78"/>
  <c r="D1016" i="78"/>
  <c r="D613" i="78"/>
  <c r="C312" i="78"/>
  <c r="D305" i="78"/>
  <c r="D465" i="78"/>
  <c r="D60" i="78"/>
  <c r="D702" i="78"/>
  <c r="D353" i="78"/>
  <c r="D635" i="78"/>
  <c r="D50" i="78"/>
  <c r="D1033" i="78"/>
  <c r="D86" i="78"/>
  <c r="C700" i="78"/>
  <c r="C1925" i="78"/>
  <c r="C174" i="78"/>
  <c r="D614" i="78"/>
  <c r="C303" i="78"/>
  <c r="C334" i="78"/>
  <c r="D1087" i="78"/>
  <c r="C46" i="78"/>
  <c r="C364" i="78"/>
  <c r="E364" i="78" s="1"/>
  <c r="D1646" i="78"/>
  <c r="D553" i="78"/>
  <c r="C464" i="78"/>
  <c r="D331" i="78"/>
  <c r="D1811" i="78"/>
  <c r="D902" i="78"/>
  <c r="D908" i="78"/>
  <c r="D271" i="78"/>
  <c r="C753" i="78"/>
  <c r="D589" i="78"/>
  <c r="D310" i="78"/>
  <c r="C1059" i="78"/>
  <c r="E1059" i="78" s="1"/>
  <c r="C346" i="78"/>
  <c r="D1223" i="78"/>
  <c r="D1766" i="78"/>
  <c r="C655" i="78"/>
  <c r="C543" i="78"/>
  <c r="D84" i="78"/>
  <c r="D242" i="78"/>
  <c r="D1314" i="78"/>
  <c r="D48" i="78"/>
  <c r="D162" i="78"/>
  <c r="D96" i="78"/>
  <c r="C198" i="78"/>
  <c r="E198" i="78" s="1"/>
  <c r="D783" i="78"/>
  <c r="D1478" i="78"/>
  <c r="D295" i="78"/>
  <c r="D26" i="78"/>
  <c r="C1593" i="78"/>
  <c r="D31" i="78"/>
  <c r="D198" i="78"/>
  <c r="D1507" i="78"/>
  <c r="C471" i="78"/>
  <c r="D334" i="78"/>
  <c r="D44" i="78"/>
  <c r="D76" i="78"/>
  <c r="D1525" i="78"/>
  <c r="D407" i="78"/>
  <c r="C114" i="78"/>
  <c r="D54" i="78"/>
  <c r="C530" i="78"/>
  <c r="D1790" i="78"/>
  <c r="C641" i="78"/>
  <c r="C24" i="78"/>
  <c r="D1936" i="78"/>
  <c r="C242" i="78"/>
  <c r="D322" i="78"/>
  <c r="D1182" i="78"/>
  <c r="D1935" i="78"/>
  <c r="C695" i="78"/>
  <c r="D1274" i="78"/>
  <c r="D338" i="78"/>
  <c r="C524" i="78"/>
  <c r="D1166" i="78"/>
  <c r="D647" i="78"/>
  <c r="C795" i="78"/>
  <c r="D1577" i="78"/>
  <c r="D248" i="78"/>
  <c r="C708" i="78"/>
  <c r="D175" i="78"/>
  <c r="C831" i="78"/>
  <c r="D136" i="78"/>
  <c r="D738" i="78"/>
  <c r="C300" i="78"/>
  <c r="C126" i="78"/>
  <c r="D1576" i="78"/>
  <c r="D1358" i="78"/>
  <c r="D1642" i="78"/>
  <c r="D28" i="78"/>
  <c r="C116" i="78"/>
  <c r="D681" i="78"/>
  <c r="D577" i="78"/>
  <c r="C58" i="78"/>
  <c r="C1912" i="78"/>
  <c r="C1779" i="78"/>
  <c r="C411" i="78"/>
  <c r="C56" i="78"/>
  <c r="D506" i="78"/>
  <c r="D1036" i="78"/>
  <c r="D290" i="78"/>
  <c r="C429" i="78"/>
  <c r="C196" i="78"/>
  <c r="D355" i="78"/>
  <c r="C1491" i="78"/>
  <c r="E1491" i="78" s="1"/>
  <c r="D4" i="78"/>
  <c r="D210" i="78"/>
  <c r="C385" i="78"/>
  <c r="C849" i="78"/>
  <c r="D204" i="78"/>
  <c r="D1144" i="78"/>
  <c r="D924" i="78"/>
  <c r="D24" i="78"/>
  <c r="C59" i="78"/>
  <c r="C222" i="78"/>
  <c r="C356" i="78"/>
  <c r="C593" i="78"/>
  <c r="E593" i="78" s="1"/>
  <c r="C64" i="78"/>
  <c r="D150" i="78"/>
  <c r="C1879" i="78"/>
  <c r="C878" i="78"/>
  <c r="D791" i="78"/>
  <c r="D896" i="78"/>
  <c r="C150" i="78"/>
  <c r="C558" i="78"/>
  <c r="C204" i="78"/>
  <c r="C823" i="78"/>
  <c r="D1739" i="78"/>
  <c r="C1632" i="78"/>
  <c r="E1632" i="78" s="1"/>
  <c r="D254" i="78"/>
  <c r="C1200" i="78"/>
  <c r="C491" i="78"/>
  <c r="C158" i="78"/>
  <c r="C388" i="78"/>
  <c r="D321" i="78"/>
  <c r="C423" i="78"/>
  <c r="D1324" i="78"/>
  <c r="C586" i="78"/>
  <c r="D469" i="78"/>
  <c r="D452" i="78"/>
  <c r="C254" i="78"/>
  <c r="E254" i="78" s="1"/>
  <c r="D160" i="78"/>
  <c r="D1024" i="78"/>
  <c r="C1807" i="78"/>
  <c r="D409" i="78"/>
  <c r="D759" i="78"/>
  <c r="D256" i="78"/>
  <c r="C496" i="78"/>
  <c r="C1143" i="78"/>
  <c r="D1637" i="78"/>
  <c r="C1041" i="78"/>
  <c r="D825" i="78"/>
  <c r="D944" i="78"/>
  <c r="D749" i="78"/>
  <c r="D30" i="78"/>
  <c r="C102" i="78"/>
  <c r="D156" i="78"/>
  <c r="D180" i="78"/>
  <c r="C522" i="78"/>
  <c r="D38" i="78"/>
  <c r="D1865" i="78"/>
  <c r="D228" i="78"/>
  <c r="C184" i="78"/>
  <c r="D886" i="78"/>
  <c r="D1789" i="78"/>
  <c r="C699" i="78"/>
  <c r="C110" i="78"/>
  <c r="D450" i="78"/>
  <c r="C293" i="78"/>
  <c r="C238" i="78"/>
  <c r="C426" i="78"/>
  <c r="D693" i="78"/>
  <c r="D216" i="78"/>
  <c r="C711" i="78"/>
  <c r="D154" i="78"/>
  <c r="D981" i="78"/>
  <c r="C898" i="78"/>
  <c r="E898" i="78" s="1"/>
  <c r="D293" i="78"/>
  <c r="D140" i="78"/>
  <c r="D157" i="78"/>
  <c r="D782" i="78"/>
  <c r="C1861" i="78"/>
  <c r="C470" i="78"/>
  <c r="C1316" i="78"/>
  <c r="C26" i="78"/>
  <c r="C734" i="78"/>
  <c r="C1133" i="78"/>
  <c r="D1721" i="78"/>
  <c r="D1176" i="78"/>
  <c r="D1861" i="78"/>
  <c r="D249" i="78"/>
  <c r="C30" i="78"/>
  <c r="C305" i="78"/>
  <c r="D240" i="78"/>
  <c r="C1213" i="78"/>
  <c r="D906" i="78"/>
  <c r="C68" i="78"/>
  <c r="D1381" i="78"/>
  <c r="C938" i="78"/>
  <c r="D1719" i="78"/>
  <c r="D29" i="78"/>
  <c r="C1598" i="78"/>
  <c r="D894" i="78"/>
  <c r="C278" i="78"/>
  <c r="D876" i="78"/>
  <c r="D88" i="78"/>
  <c r="D1422" i="78"/>
  <c r="C136" i="78"/>
  <c r="D708" i="78"/>
  <c r="D467" i="78"/>
  <c r="D1359" i="78"/>
  <c r="C314" i="78"/>
  <c r="D152" i="78"/>
  <c r="D227" i="78"/>
  <c r="C803" i="78"/>
  <c r="D100" i="78"/>
  <c r="C351" i="78"/>
  <c r="D232" i="78"/>
  <c r="D381" i="78"/>
  <c r="C369" i="78"/>
  <c r="D795" i="78"/>
  <c r="D250" i="78"/>
  <c r="D158" i="78"/>
  <c r="C1788" i="78"/>
  <c r="D1132" i="78"/>
  <c r="C1362" i="78"/>
  <c r="C62" i="78"/>
  <c r="C223" i="78"/>
  <c r="D1361" i="78"/>
  <c r="D653" i="78"/>
  <c r="D897" i="78"/>
  <c r="D144" i="78"/>
  <c r="D1218" i="78"/>
  <c r="D214" i="78"/>
  <c r="C14" i="78"/>
  <c r="C1048" i="78"/>
  <c r="D234" i="78"/>
  <c r="D1378" i="78"/>
  <c r="D1140" i="78"/>
  <c r="C1046" i="78"/>
  <c r="D72" i="78"/>
  <c r="D1930" i="78"/>
  <c r="C1995" i="78"/>
  <c r="D1049" i="78"/>
  <c r="D32" i="78"/>
  <c r="D1031" i="78"/>
  <c r="C16" i="78"/>
  <c r="C1829" i="78"/>
  <c r="C692" i="78"/>
  <c r="E692" i="78" s="1"/>
  <c r="D278" i="78"/>
  <c r="D1185" i="78"/>
  <c r="D8" i="78"/>
  <c r="D224" i="78"/>
  <c r="C72" i="78"/>
  <c r="C88" i="78"/>
  <c r="D361" i="78"/>
  <c r="C1543" i="78"/>
  <c r="D1069" i="78"/>
  <c r="C9" i="78"/>
  <c r="D196" i="78"/>
  <c r="D1952" i="78"/>
  <c r="C1066" i="78"/>
  <c r="D98" i="78"/>
  <c r="D1431" i="78"/>
  <c r="D300" i="78"/>
  <c r="D454" i="78"/>
  <c r="C774" i="78"/>
  <c r="C178" i="78"/>
  <c r="D1148" i="78"/>
  <c r="C362" i="78"/>
  <c r="C50" i="78"/>
  <c r="D845" i="78"/>
  <c r="D128" i="78"/>
  <c r="D720" i="78"/>
  <c r="D800" i="78"/>
  <c r="D418" i="78"/>
  <c r="D236" i="78"/>
  <c r="C666" i="78"/>
  <c r="D394" i="78"/>
  <c r="D230" i="78"/>
  <c r="C1999" i="78"/>
  <c r="D1570" i="78"/>
  <c r="C616" i="78"/>
  <c r="C1153" i="78"/>
  <c r="C1315" i="78"/>
  <c r="E1315" i="78" s="1"/>
  <c r="C265" i="78"/>
  <c r="C640" i="78"/>
  <c r="C472" i="78"/>
  <c r="D792" i="78"/>
  <c r="D390" i="78"/>
  <c r="C1238" i="78"/>
  <c r="C645" i="78"/>
  <c r="D895" i="78"/>
  <c r="D220" i="78"/>
  <c r="D1663" i="78"/>
  <c r="D1067" i="78"/>
  <c r="D172" i="78"/>
  <c r="C244" i="78"/>
  <c r="D364" i="78"/>
  <c r="C84" i="78"/>
  <c r="D83" i="78"/>
  <c r="D583" i="78"/>
  <c r="C489" i="78"/>
  <c r="C380" i="78"/>
  <c r="C286" i="78"/>
  <c r="C573" i="78"/>
  <c r="C457" i="78"/>
  <c r="E1238" i="78" l="1"/>
  <c r="E174" i="78"/>
  <c r="E206" i="78"/>
  <c r="E807" i="78"/>
  <c r="E774" i="78"/>
  <c r="E1213" i="78"/>
  <c r="E98" i="78"/>
  <c r="E444" i="78"/>
  <c r="E563" i="78"/>
  <c r="E1587" i="78"/>
  <c r="E108" i="78"/>
  <c r="E372" i="78"/>
  <c r="E489" i="78"/>
  <c r="E82" i="78"/>
  <c r="E188" i="78"/>
  <c r="E1396" i="78"/>
  <c r="E1995" i="78"/>
  <c r="E426" i="78"/>
  <c r="E312" i="78"/>
  <c r="E792" i="78"/>
  <c r="E360" i="78"/>
  <c r="E44" i="78"/>
  <c r="E84" i="78"/>
  <c r="E278" i="78"/>
  <c r="E491" i="78"/>
  <c r="E1779" i="78"/>
  <c r="E340" i="78"/>
  <c r="E10" i="78"/>
  <c r="E738" i="78"/>
  <c r="E1935" i="78"/>
  <c r="E192" i="78"/>
  <c r="E547" i="78"/>
  <c r="E88" i="78"/>
  <c r="E470" i="78"/>
  <c r="E186" i="78"/>
  <c r="E315" i="78"/>
  <c r="E988" i="78"/>
  <c r="E472" i="78"/>
  <c r="E1807" i="78"/>
  <c r="E385" i="78"/>
  <c r="E771" i="78"/>
  <c r="E1991" i="78"/>
  <c r="E190" i="78"/>
  <c r="E722" i="78"/>
  <c r="E120" i="78"/>
  <c r="E274" i="78"/>
  <c r="E522" i="78"/>
  <c r="E845" i="78"/>
  <c r="E1572" i="78"/>
  <c r="E246" i="78"/>
  <c r="E855" i="78"/>
  <c r="E1046" i="78"/>
  <c r="E223" i="78"/>
  <c r="E30" i="78"/>
  <c r="E102" i="78"/>
  <c r="E1879" i="78"/>
  <c r="E114" i="78"/>
  <c r="E464" i="78"/>
  <c r="E166" i="78"/>
  <c r="E550" i="78"/>
  <c r="E791" i="78"/>
  <c r="E7" i="78"/>
  <c r="E1080" i="78"/>
  <c r="E882" i="78"/>
  <c r="E244" i="78"/>
  <c r="E265" i="78"/>
  <c r="E1066" i="78"/>
  <c r="E1362" i="78"/>
  <c r="E1598" i="78"/>
  <c r="E699" i="78"/>
  <c r="E64" i="78"/>
  <c r="E58" i="78"/>
  <c r="E831" i="78"/>
  <c r="E346" i="78"/>
  <c r="E322" i="78"/>
  <c r="E86" i="78"/>
  <c r="E1611" i="78"/>
  <c r="E884" i="78"/>
  <c r="E224" i="78"/>
  <c r="E1600" i="78"/>
  <c r="E944" i="78"/>
  <c r="E1152" i="78"/>
  <c r="E291" i="78"/>
  <c r="E1454" i="78"/>
  <c r="E281" i="78"/>
  <c r="E1770" i="78"/>
  <c r="E457" i="78"/>
  <c r="E9" i="78"/>
  <c r="E116" i="78"/>
  <c r="E1468" i="78"/>
  <c r="E698" i="78"/>
  <c r="E1178" i="78"/>
  <c r="E1077" i="78"/>
  <c r="E295" i="78"/>
  <c r="E617" i="78"/>
  <c r="E96" i="78"/>
  <c r="E546" i="78"/>
  <c r="E1357" i="78"/>
  <c r="E1339" i="78"/>
  <c r="E355" i="78"/>
  <c r="E119" i="78"/>
  <c r="E1267" i="78"/>
  <c r="E1813" i="78"/>
  <c r="E1403" i="78"/>
  <c r="E1177" i="78"/>
  <c r="E570" i="78"/>
  <c r="E1090" i="78"/>
  <c r="E50" i="78"/>
  <c r="E14" i="78"/>
  <c r="E1133" i="78"/>
  <c r="E1041" i="78"/>
  <c r="E222" i="78"/>
  <c r="E1252" i="78"/>
  <c r="E61" i="78"/>
  <c r="E267" i="78"/>
  <c r="E48" i="78"/>
  <c r="E79" i="78"/>
  <c r="E847" i="78"/>
  <c r="E1397" i="78"/>
  <c r="E413" i="78"/>
  <c r="E616" i="78"/>
  <c r="E16" i="78"/>
  <c r="E938" i="78"/>
  <c r="E184" i="78"/>
  <c r="E823" i="78"/>
  <c r="E196" i="78"/>
  <c r="E242" i="78"/>
  <c r="E1563" i="78"/>
  <c r="E495" i="78"/>
  <c r="E160" i="78"/>
  <c r="E182" i="78"/>
  <c r="E1348" i="78"/>
  <c r="E205" i="78"/>
  <c r="E1428" i="78"/>
  <c r="E508" i="78"/>
  <c r="E1135" i="78"/>
  <c r="E1440" i="78"/>
  <c r="E1473" i="78"/>
  <c r="E1651" i="78"/>
  <c r="E573" i="78"/>
  <c r="E128" i="78"/>
  <c r="E697" i="78"/>
  <c r="E335" i="78"/>
  <c r="E965" i="78"/>
  <c r="E498" i="78"/>
  <c r="E162" i="78"/>
  <c r="E666" i="78"/>
  <c r="E72" i="78"/>
  <c r="E1861" i="78"/>
  <c r="E238" i="78"/>
  <c r="E388" i="78"/>
  <c r="E56" i="78"/>
  <c r="E126" i="78"/>
  <c r="E524" i="78"/>
  <c r="E530" i="78"/>
  <c r="E1593" i="78"/>
  <c r="E543" i="78"/>
  <c r="E1925" i="78"/>
  <c r="E332" i="78"/>
  <c r="E1022" i="78"/>
  <c r="E1181" i="78"/>
  <c r="E1812" i="78"/>
  <c r="E441" i="78"/>
  <c r="E210" i="78"/>
  <c r="E782" i="78"/>
  <c r="E343" i="78"/>
  <c r="E1726" i="78"/>
  <c r="E1981" i="78"/>
  <c r="E1986" i="78"/>
  <c r="E1139" i="78"/>
  <c r="E608" i="78"/>
  <c r="E42" i="78"/>
  <c r="E1715" i="78"/>
  <c r="E52" i="78"/>
  <c r="E815" i="78"/>
  <c r="E100" i="78"/>
  <c r="E1192" i="78"/>
  <c r="E447" i="78"/>
  <c r="E6" i="78"/>
  <c r="E527" i="78"/>
  <c r="E889" i="78"/>
  <c r="E1429" i="78"/>
  <c r="E525" i="78"/>
  <c r="E402" i="78"/>
  <c r="E1249" i="78"/>
  <c r="E1121" i="78"/>
  <c r="E856" i="78"/>
  <c r="E789" i="78"/>
  <c r="E419" i="78"/>
  <c r="E1290" i="78"/>
  <c r="E654" i="78"/>
  <c r="E306" i="78"/>
  <c r="E800" i="78"/>
  <c r="E1425" i="78"/>
  <c r="E1427" i="78"/>
  <c r="E1672" i="78"/>
  <c r="E1885" i="78"/>
  <c r="E1952" i="78"/>
  <c r="E1282" i="78"/>
  <c r="E1928" i="78"/>
  <c r="E1279" i="78"/>
  <c r="E1062" i="78"/>
  <c r="E1916" i="78"/>
  <c r="E2002" i="78"/>
  <c r="E1979" i="78"/>
  <c r="E521" i="78"/>
  <c r="E148" i="78"/>
  <c r="E1270" i="78"/>
  <c r="E934" i="78"/>
  <c r="E1342" i="78"/>
  <c r="E1010" i="78"/>
  <c r="E270" i="78"/>
  <c r="E141" i="78"/>
  <c r="E1237" i="78"/>
  <c r="E957" i="78"/>
  <c r="E663" i="78"/>
  <c r="E1235" i="78"/>
  <c r="E851" i="78"/>
  <c r="E1908" i="78"/>
  <c r="E818" i="78"/>
  <c r="E1259" i="78"/>
  <c r="E1194" i="78"/>
  <c r="E1347" i="78"/>
  <c r="E80" i="78"/>
  <c r="E1199" i="78"/>
  <c r="E152" i="78"/>
  <c r="E420" i="78"/>
  <c r="E625" i="78"/>
  <c r="E390" i="78"/>
  <c r="E329" i="78"/>
  <c r="E843" i="78"/>
  <c r="E987" i="78"/>
  <c r="E1026" i="78"/>
  <c r="E689" i="78"/>
  <c r="E516" i="78"/>
  <c r="E740" i="78"/>
  <c r="E1086" i="78"/>
  <c r="E63" i="78"/>
  <c r="E1355" i="78"/>
  <c r="E1051" i="78"/>
  <c r="E1647" i="78"/>
  <c r="E409" i="78"/>
  <c r="E1873" i="78"/>
  <c r="E1248" i="78"/>
  <c r="E1418" i="78"/>
  <c r="E1924" i="78"/>
  <c r="E892" i="78"/>
  <c r="E673" i="78"/>
  <c r="E227" i="78"/>
  <c r="E1689" i="78"/>
  <c r="E667" i="78"/>
  <c r="E896" i="78"/>
  <c r="E798" i="78"/>
  <c r="E243" i="78"/>
  <c r="E1247" i="78"/>
  <c r="E713" i="78"/>
  <c r="E1431" i="78"/>
  <c r="E339" i="78"/>
  <c r="E1220" i="78"/>
  <c r="E292" i="78"/>
  <c r="E838" i="78"/>
  <c r="E144" i="78"/>
  <c r="E1165" i="78"/>
  <c r="E69" i="78"/>
  <c r="E95" i="78"/>
  <c r="E71" i="78"/>
  <c r="E983" i="78"/>
  <c r="E933" i="78"/>
  <c r="E39" i="78"/>
  <c r="E1108" i="78"/>
  <c r="E1025" i="78"/>
  <c r="E1064" i="78"/>
  <c r="E780" i="78"/>
  <c r="E1921" i="78"/>
  <c r="E1424" i="78"/>
  <c r="E172" i="78"/>
  <c r="E749" i="78"/>
  <c r="E142" i="78"/>
  <c r="E966" i="78"/>
  <c r="E261" i="78"/>
  <c r="E579" i="78"/>
  <c r="E38" i="78"/>
  <c r="E1631" i="78"/>
  <c r="E876" i="78"/>
  <c r="E463" i="78"/>
  <c r="E294" i="78"/>
  <c r="E777" i="78"/>
  <c r="E1380" i="78"/>
  <c r="E1749" i="78"/>
  <c r="E1892" i="78"/>
  <c r="E1527" i="78"/>
  <c r="E90" i="78"/>
  <c r="E685" i="78"/>
  <c r="E634" i="78"/>
  <c r="E1943" i="78"/>
  <c r="E296" i="78"/>
  <c r="E639" i="78"/>
  <c r="E1760" i="78"/>
  <c r="E1229" i="78"/>
  <c r="E1555" i="78"/>
  <c r="E1131" i="78"/>
  <c r="E173" i="78"/>
  <c r="E1174" i="78"/>
  <c r="E1206" i="78"/>
  <c r="E1163" i="78"/>
  <c r="E757" i="78"/>
  <c r="E1036" i="78"/>
  <c r="E1153" i="78"/>
  <c r="E1829" i="78"/>
  <c r="E1048" i="78"/>
  <c r="E1788" i="78"/>
  <c r="E314" i="78"/>
  <c r="E356" i="78"/>
  <c r="E708" i="78"/>
  <c r="E46" i="78"/>
  <c r="E164" i="78"/>
  <c r="E1111" i="78"/>
  <c r="E383" i="78"/>
  <c r="E92" i="78"/>
  <c r="E638" i="78"/>
  <c r="E1159" i="78"/>
  <c r="E1306" i="78"/>
  <c r="E565" i="78"/>
  <c r="E1776" i="78"/>
  <c r="E872" i="78"/>
  <c r="E405" i="78"/>
  <c r="E503" i="78"/>
  <c r="E1633" i="78"/>
  <c r="E1325" i="78"/>
  <c r="E327" i="78"/>
  <c r="E124" i="78"/>
  <c r="E1307" i="78"/>
  <c r="E66" i="78"/>
  <c r="E614" i="78"/>
  <c r="E819" i="78"/>
  <c r="E1960" i="78"/>
  <c r="E1619" i="78"/>
  <c r="E410" i="78"/>
  <c r="E1630" i="78"/>
  <c r="E651" i="78"/>
  <c r="E1187" i="78"/>
  <c r="E775" i="78"/>
  <c r="E133" i="78"/>
  <c r="E1044" i="78"/>
  <c r="E716" i="78"/>
  <c r="E1706" i="78"/>
  <c r="E1335" i="78"/>
  <c r="E994" i="78"/>
  <c r="E481" i="78"/>
  <c r="E1606" i="78"/>
  <c r="E1887" i="78"/>
  <c r="E669" i="78"/>
  <c r="E865" i="78"/>
  <c r="E797" i="78"/>
  <c r="E1766" i="78"/>
  <c r="E1976" i="78"/>
  <c r="E1668" i="78"/>
  <c r="E1832" i="78"/>
  <c r="E1652" i="78"/>
  <c r="E533" i="78"/>
  <c r="E870" i="78"/>
  <c r="E1034" i="78"/>
  <c r="E194" i="78"/>
  <c r="E1356" i="78"/>
  <c r="E348" i="78"/>
  <c r="E1377" i="78"/>
  <c r="E1930" i="78"/>
  <c r="E326" i="78"/>
  <c r="E1795" i="78"/>
  <c r="E1646" i="78"/>
  <c r="E520" i="78"/>
  <c r="E1053" i="78"/>
  <c r="E1560" i="78"/>
  <c r="E539" i="78"/>
  <c r="E1602" i="78"/>
  <c r="E424" i="78"/>
  <c r="E362" i="78"/>
  <c r="E734" i="78"/>
  <c r="E711" i="78"/>
  <c r="E586" i="78"/>
  <c r="E204" i="78"/>
  <c r="E59" i="78"/>
  <c r="E429" i="78"/>
  <c r="E471" i="78"/>
  <c r="E753" i="78"/>
  <c r="E334" i="78"/>
  <c r="E541" i="78"/>
  <c r="E1469" i="78"/>
  <c r="E1115" i="78"/>
  <c r="E744" i="78"/>
  <c r="E200" i="78"/>
  <c r="E649" i="78"/>
  <c r="E351" i="78"/>
  <c r="E305" i="78"/>
  <c r="E293" i="78"/>
  <c r="E158" i="78"/>
  <c r="E878" i="78"/>
  <c r="E849" i="78"/>
  <c r="E411" i="78"/>
  <c r="E300" i="78"/>
  <c r="E655" i="78"/>
  <c r="E700" i="78"/>
  <c r="E610" i="78"/>
  <c r="E22" i="78"/>
  <c r="E1573" i="78"/>
  <c r="E263" i="78"/>
  <c r="E1243" i="78"/>
  <c r="E258" i="78"/>
  <c r="E467" i="78"/>
  <c r="E134" i="78"/>
  <c r="E403" i="78"/>
  <c r="E1756" i="78"/>
  <c r="E367" i="78"/>
  <c r="E1406" i="78"/>
  <c r="E226" i="78"/>
  <c r="E1934" i="78"/>
  <c r="E94" i="78"/>
  <c r="E106" i="78"/>
  <c r="E1623" i="78"/>
  <c r="E1087" i="78"/>
  <c r="E569" i="78"/>
  <c r="E799" i="78"/>
  <c r="E552" i="78"/>
  <c r="E761" i="78"/>
  <c r="E557" i="78"/>
  <c r="E1938" i="78"/>
  <c r="E501" i="78"/>
  <c r="E576" i="78"/>
  <c r="E273" i="78"/>
  <c r="E454" i="78"/>
  <c r="E1088" i="78"/>
  <c r="E1824" i="78"/>
  <c r="E1773" i="78"/>
  <c r="E1175" i="78"/>
  <c r="E1961" i="78"/>
  <c r="E1878" i="78"/>
  <c r="E675" i="78"/>
  <c r="E1385" i="78"/>
  <c r="E1898" i="78"/>
  <c r="E31" i="78"/>
  <c r="E1818" i="78"/>
  <c r="E1700" i="78"/>
  <c r="E1361" i="78"/>
  <c r="E1484" i="78"/>
  <c r="E1557" i="78"/>
  <c r="E101" i="78"/>
  <c r="E1656" i="78"/>
  <c r="E170" i="78"/>
  <c r="E250" i="78"/>
  <c r="E156" i="78"/>
  <c r="E104" i="78"/>
  <c r="E168" i="78"/>
  <c r="E1671" i="78"/>
  <c r="E802" i="78"/>
  <c r="E883" i="78"/>
  <c r="E728" i="78"/>
  <c r="E893" i="78"/>
  <c r="E1158" i="78"/>
  <c r="E656" i="78"/>
  <c r="E1581" i="78"/>
  <c r="E554" i="78"/>
  <c r="E154" i="78"/>
  <c r="E130" i="78"/>
  <c r="E1437" i="78"/>
  <c r="E584" i="78"/>
  <c r="E702" i="78"/>
  <c r="E1929" i="78"/>
  <c r="E1978" i="78"/>
  <c r="E1942" i="78"/>
  <c r="E25" i="78"/>
  <c r="E684" i="78"/>
  <c r="E1240" i="78"/>
  <c r="E688" i="78"/>
  <c r="E1317" i="78"/>
  <c r="E1227" i="78"/>
  <c r="E1057" i="78"/>
  <c r="E1911" i="78"/>
  <c r="E1223" i="78"/>
  <c r="E715" i="78"/>
  <c r="E1346" i="78"/>
  <c r="E844" i="78"/>
  <c r="E1856" i="78"/>
  <c r="E1626" i="78"/>
  <c r="E1168" i="78"/>
  <c r="E1992" i="78"/>
  <c r="E1031" i="78"/>
  <c r="E1907" i="78"/>
  <c r="E1458" i="78"/>
  <c r="E1069" i="78"/>
  <c r="E1853" i="78"/>
  <c r="E1954" i="78"/>
  <c r="E993" i="78"/>
  <c r="E924" i="78"/>
  <c r="E1669" i="78"/>
  <c r="E1649" i="78"/>
  <c r="E1888" i="78"/>
  <c r="E1610" i="78"/>
  <c r="E1826" i="78"/>
  <c r="E1033" i="78"/>
  <c r="E350" i="78"/>
  <c r="E1423" i="78"/>
  <c r="E181" i="78"/>
  <c r="E1390" i="78"/>
  <c r="E568" i="78"/>
  <c r="E35" i="78"/>
  <c r="E1332" i="78"/>
  <c r="E1867" i="78"/>
  <c r="E1743" i="78"/>
  <c r="E1408" i="78"/>
  <c r="E1032" i="78"/>
  <c r="E1475" i="78"/>
  <c r="E1182" i="78"/>
  <c r="E479" i="78"/>
  <c r="E801" i="78"/>
  <c r="E1614" i="78"/>
  <c r="E907" i="78"/>
  <c r="E1369" i="78"/>
  <c r="E1970" i="78"/>
  <c r="E1218" i="78"/>
  <c r="E1865" i="78"/>
  <c r="E653" i="78"/>
  <c r="E239" i="78"/>
  <c r="E149" i="78"/>
  <c r="E680" i="78"/>
  <c r="E1263" i="78"/>
  <c r="E1526" i="78"/>
  <c r="E1784" i="78"/>
  <c r="E1269" i="78"/>
  <c r="E900" i="78"/>
  <c r="E401" i="78"/>
  <c r="E341" i="78"/>
  <c r="E435" i="78"/>
  <c r="E1764" i="78"/>
  <c r="E1132" i="78"/>
  <c r="E1286" i="78"/>
  <c r="E712" i="78"/>
  <c r="E1906" i="78"/>
  <c r="E1588" i="78"/>
  <c r="E763" i="78"/>
  <c r="E601" i="78"/>
  <c r="E986" i="78"/>
  <c r="E55" i="78"/>
  <c r="E451" i="78"/>
  <c r="E1123" i="78"/>
  <c r="E710" i="78"/>
  <c r="E1677" i="78"/>
  <c r="E143" i="78"/>
  <c r="E374" i="78"/>
  <c r="E1343" i="78"/>
  <c r="E885" i="78"/>
  <c r="E45" i="78"/>
  <c r="E1616" i="78"/>
  <c r="E27" i="78"/>
  <c r="E1142" i="78"/>
  <c r="E915" i="78"/>
  <c r="E1410" i="78"/>
  <c r="E452" i="78"/>
  <c r="E1258" i="78"/>
  <c r="E665" i="78"/>
  <c r="E81" i="78"/>
  <c r="E1834" i="78"/>
  <c r="E594" i="78"/>
  <c r="E1169" i="78"/>
  <c r="E657" i="78"/>
  <c r="E1303" i="78"/>
  <c r="E1004" i="78"/>
  <c r="E91" i="78"/>
  <c r="E1056" i="78"/>
  <c r="E511" i="78"/>
  <c r="E1894" i="78"/>
  <c r="E1415" i="78"/>
  <c r="E1875" i="78"/>
  <c r="E241" i="78"/>
  <c r="E1515" i="78"/>
  <c r="E1371" i="78"/>
  <c r="E1166" i="78"/>
  <c r="E1556" i="78"/>
  <c r="E54" i="78"/>
  <c r="E1727" i="78"/>
  <c r="E404" i="78"/>
  <c r="E121" i="78"/>
  <c r="E1257" i="78"/>
  <c r="E1521" i="78"/>
  <c r="E752" i="78"/>
  <c r="E1917" i="78"/>
  <c r="E596" i="78"/>
  <c r="E731" i="78"/>
  <c r="E1470" i="78"/>
  <c r="E1409" i="78"/>
  <c r="E276" i="78"/>
  <c r="E1314" i="78"/>
  <c r="E1854" i="78"/>
  <c r="E199" i="78"/>
  <c r="E1109" i="78"/>
  <c r="E1381" i="78"/>
  <c r="E480" i="78"/>
  <c r="E1601" i="78"/>
  <c r="E1129" i="78"/>
  <c r="E1268" i="78"/>
  <c r="E1640" i="78"/>
  <c r="E854" i="78"/>
  <c r="E839" i="78"/>
  <c r="E43" i="78"/>
  <c r="E1363" i="78"/>
  <c r="E1349" i="78"/>
  <c r="E911" i="78"/>
  <c r="E1798" i="78"/>
  <c r="E1862" i="78"/>
  <c r="E1063" i="78"/>
  <c r="E888" i="78"/>
  <c r="E842" i="78"/>
  <c r="E290" i="78"/>
  <c r="E732" i="78"/>
  <c r="E962" i="78"/>
  <c r="E1639" i="78"/>
  <c r="E381" i="78"/>
  <c r="E264" i="78"/>
  <c r="E218" i="78"/>
  <c r="E1799" i="78"/>
  <c r="E917" i="78"/>
  <c r="E770" i="78"/>
  <c r="E1503" i="78"/>
  <c r="E1969" i="78"/>
  <c r="E760" i="78"/>
  <c r="E786" i="78"/>
  <c r="E1366" i="78"/>
  <c r="E906" i="78"/>
  <c r="E1997" i="78"/>
  <c r="E1522" i="78"/>
  <c r="E1460" i="78"/>
  <c r="E1635" i="78"/>
  <c r="E526" i="78"/>
  <c r="E1713" i="78"/>
  <c r="E1603" i="78"/>
  <c r="E1141" i="78"/>
  <c r="E1525" i="78"/>
  <c r="E1345" i="78"/>
  <c r="E1643" i="78"/>
  <c r="E1843" i="78"/>
  <c r="E668" i="78"/>
  <c r="E1150" i="78"/>
  <c r="E1264" i="78"/>
  <c r="E1376" i="78"/>
  <c r="E964" i="78"/>
  <c r="E459" i="78"/>
  <c r="E1810" i="78"/>
  <c r="E28" i="78"/>
  <c r="E1805" i="78"/>
  <c r="E703" i="78"/>
  <c r="E945" i="78"/>
  <c r="E366" i="78"/>
  <c r="E1340" i="78"/>
  <c r="E324" i="78"/>
  <c r="E1039" i="78"/>
  <c r="E1532" i="78"/>
  <c r="E275" i="78"/>
  <c r="E1350" i="78"/>
  <c r="E1329" i="78"/>
  <c r="E379" i="78"/>
  <c r="E201" i="78"/>
  <c r="E1594" i="78"/>
  <c r="E1673" i="78"/>
  <c r="E718" i="78"/>
  <c r="E890" i="78"/>
  <c r="E251" i="78"/>
  <c r="E1265" i="78"/>
  <c r="E1796" i="78"/>
  <c r="E1098" i="78"/>
  <c r="E886" i="78"/>
  <c r="E549" i="78"/>
  <c r="E1488" i="78"/>
  <c r="E758" i="78"/>
  <c r="E469" i="78"/>
  <c r="E1155" i="78"/>
  <c r="E540" i="78"/>
  <c r="E650" i="78"/>
  <c r="E784" i="78"/>
  <c r="E1293" i="78"/>
  <c r="E482" i="78"/>
  <c r="E1289" i="78"/>
  <c r="E1137" i="78"/>
  <c r="E1442" i="78"/>
  <c r="E203" i="78"/>
  <c r="E313" i="78"/>
  <c r="E1154" i="78"/>
  <c r="E1607" i="78"/>
  <c r="E445" i="78"/>
  <c r="E40" i="78"/>
  <c r="E1988" i="78"/>
  <c r="E1477" i="78"/>
  <c r="E67" i="78"/>
  <c r="E1836" i="78"/>
  <c r="E672" i="78"/>
  <c r="E603" i="78"/>
  <c r="E1083" i="78"/>
  <c r="E919" i="78"/>
  <c r="E1523" i="78"/>
  <c r="E1311" i="78"/>
  <c r="E1806" i="78"/>
  <c r="E913" i="78"/>
  <c r="E1579" i="78"/>
  <c r="E1530" i="78"/>
  <c r="E693" i="78"/>
  <c r="E1372" i="78"/>
  <c r="E77" i="78"/>
  <c r="E1089" i="78"/>
  <c r="E1584" i="78"/>
  <c r="E891" i="78"/>
  <c r="E1445" i="78"/>
  <c r="E1482" i="78"/>
  <c r="E637" i="78"/>
  <c r="E1654" i="78"/>
  <c r="E1239" i="78"/>
  <c r="E73" i="78"/>
  <c r="E1191" i="78"/>
  <c r="E864" i="78"/>
  <c r="E737" i="78"/>
  <c r="E1922" i="78"/>
  <c r="E1274" i="78"/>
  <c r="E507" i="78"/>
  <c r="E1664" i="78"/>
  <c r="E392" i="78"/>
  <c r="E861" i="78"/>
  <c r="E754" i="78"/>
  <c r="E747" i="78"/>
  <c r="E1009" i="78"/>
  <c r="E1645" i="78"/>
  <c r="E706" i="78"/>
  <c r="E1117" i="78"/>
  <c r="E1800" i="78"/>
  <c r="E1918" i="78"/>
  <c r="E486" i="78"/>
  <c r="E1884" i="78"/>
  <c r="E483" i="78"/>
  <c r="E1571" i="78"/>
  <c r="E229" i="78"/>
  <c r="E1950" i="78"/>
  <c r="E1708" i="78"/>
  <c r="E1752" i="78"/>
  <c r="E331" i="78"/>
  <c r="E940" i="78"/>
  <c r="E1732" i="78"/>
  <c r="E1698" i="78"/>
  <c r="E1479" i="78"/>
  <c r="E990" i="78"/>
  <c r="E1753" i="78"/>
  <c r="E1507" i="78"/>
  <c r="E1474" i="78"/>
  <c r="E1703" i="78"/>
  <c r="E766" i="78"/>
  <c r="E1863" i="78"/>
  <c r="E1896" i="78"/>
  <c r="E636" i="78"/>
  <c r="E1620" i="78"/>
  <c r="E1333" i="78"/>
  <c r="E1171" i="78"/>
  <c r="E217" i="78"/>
  <c r="E1045" i="78"/>
  <c r="E462" i="78"/>
  <c r="E1998" i="78"/>
  <c r="E1627" i="78"/>
  <c r="E628" i="78"/>
  <c r="E998" i="78"/>
  <c r="E618" i="78"/>
  <c r="E604" i="78"/>
  <c r="E474" i="78"/>
  <c r="E1251" i="78"/>
  <c r="E895" i="78"/>
  <c r="E1266" i="78"/>
  <c r="E221" i="78"/>
  <c r="E827" i="78"/>
  <c r="E1061" i="78"/>
  <c r="E1319" i="78"/>
  <c r="E967" i="78"/>
  <c r="E635" i="78"/>
  <c r="E574" i="78"/>
  <c r="E1850" i="78"/>
  <c r="E189" i="78"/>
  <c r="E730" i="78"/>
  <c r="E286" i="78"/>
  <c r="E1999" i="78"/>
  <c r="E1543" i="78"/>
  <c r="E68" i="78"/>
  <c r="E26" i="78"/>
  <c r="E1143" i="78"/>
  <c r="E558" i="78"/>
  <c r="E795" i="78"/>
  <c r="E24" i="78"/>
  <c r="E303" i="78"/>
  <c r="E36" i="78"/>
  <c r="E879" i="78"/>
  <c r="E1096" i="78"/>
  <c r="E391" i="78"/>
  <c r="E220" i="78"/>
  <c r="E1576" i="78"/>
  <c r="E796" i="78"/>
  <c r="E1147" i="78"/>
  <c r="E788" i="78"/>
  <c r="E1564" i="78"/>
  <c r="E1016" i="78"/>
  <c r="E248" i="78"/>
  <c r="E240" i="78"/>
  <c r="E1895" i="78"/>
  <c r="E408" i="78"/>
  <c r="E1179" i="78"/>
  <c r="E582" i="78"/>
  <c r="E1207" i="78"/>
  <c r="E450" i="78"/>
  <c r="E1128" i="78"/>
  <c r="E932" i="78"/>
  <c r="E1859" i="78"/>
  <c r="E1909" i="78"/>
  <c r="E1675" i="78"/>
  <c r="E1681" i="78"/>
  <c r="E1965" i="78"/>
  <c r="E1219" i="78"/>
  <c r="E1539" i="78"/>
  <c r="E1833" i="78"/>
  <c r="E1660" i="78"/>
  <c r="E783" i="78"/>
  <c r="E1211" i="78"/>
  <c r="E492" i="78"/>
  <c r="E1870" i="78"/>
  <c r="E1701" i="78"/>
  <c r="E1881" i="78"/>
  <c r="E1684" i="78"/>
  <c r="E13" i="78"/>
  <c r="E1253" i="78"/>
  <c r="E1828" i="78"/>
  <c r="E389" i="78"/>
  <c r="E880" i="78"/>
  <c r="E622" i="78"/>
  <c r="E1780" i="78"/>
  <c r="E1785" i="78"/>
  <c r="E1872" i="78"/>
  <c r="E929" i="78"/>
  <c r="E598" i="78"/>
  <c r="E1422" i="78"/>
  <c r="E534" i="78"/>
  <c r="E1465" i="78"/>
  <c r="E946" i="78"/>
  <c r="E1013" i="78"/>
  <c r="E1449" i="78"/>
  <c r="E1973" i="78"/>
  <c r="E1190" i="78"/>
  <c r="E1590" i="78"/>
  <c r="E1278" i="78"/>
  <c r="E859" i="78"/>
  <c r="E207" i="78"/>
  <c r="E871" i="78"/>
  <c r="E519" i="78"/>
  <c r="E1120" i="78"/>
  <c r="E460" i="78"/>
  <c r="E902" i="78"/>
  <c r="E1964" i="78"/>
  <c r="E1028" i="78"/>
  <c r="E1721" i="78"/>
  <c r="E1591" i="78"/>
  <c r="E1130" i="78"/>
  <c r="E1326" i="78"/>
  <c r="E319" i="78"/>
  <c r="E219" i="78"/>
  <c r="E531" i="78"/>
  <c r="E1005" i="78"/>
  <c r="E1821" i="78"/>
  <c r="E1382" i="78"/>
  <c r="E1164" i="78"/>
  <c r="E1977" i="78"/>
  <c r="E307" i="78"/>
  <c r="E1968" i="78"/>
  <c r="E817" i="78"/>
  <c r="E778" i="78"/>
  <c r="E103" i="78"/>
  <c r="E1419" i="78"/>
  <c r="E794" i="78"/>
  <c r="E1741" i="78"/>
  <c r="E1112" i="78"/>
  <c r="E1351" i="78"/>
  <c r="E197" i="78"/>
  <c r="E1692" i="78"/>
  <c r="E505" i="78"/>
  <c r="E1400" i="78"/>
  <c r="E694" i="78"/>
  <c r="E724" i="78"/>
  <c r="E1370" i="78"/>
  <c r="E1398" i="78"/>
  <c r="E1665" i="78"/>
  <c r="E658" i="78"/>
  <c r="E1985" i="78"/>
  <c r="E1499" i="78"/>
  <c r="E47" i="78"/>
  <c r="E974" i="78"/>
  <c r="E1990" i="78"/>
  <c r="E1989" i="78"/>
  <c r="E862" i="78"/>
  <c r="E1724" i="78"/>
  <c r="E1447" i="78"/>
  <c r="E696" i="78"/>
  <c r="E1650" i="78"/>
  <c r="E1845" i="78"/>
  <c r="E1772" i="78"/>
  <c r="E1899" i="78"/>
  <c r="E1203" i="78"/>
  <c r="E494" i="78"/>
  <c r="E820" i="78"/>
  <c r="E1855" i="78"/>
  <c r="E571" i="78"/>
  <c r="E561" i="78"/>
  <c r="E49" i="78"/>
  <c r="E1413" i="78"/>
  <c r="E1559" i="78"/>
  <c r="E1461" i="78"/>
  <c r="E320" i="78"/>
  <c r="E1617" i="78"/>
  <c r="E1439" i="78"/>
  <c r="E1368" i="78"/>
  <c r="E1095" i="78"/>
  <c r="E609" i="78"/>
  <c r="E1524" i="78"/>
  <c r="E2000" i="78"/>
  <c r="E1787" i="78"/>
  <c r="E1565" i="78"/>
  <c r="E422" i="78"/>
  <c r="E997" i="78"/>
  <c r="E943" i="78"/>
  <c r="E1162" i="78"/>
  <c r="E1769" i="78"/>
  <c r="E912" i="78"/>
  <c r="E1707" i="78"/>
  <c r="E1552" i="78"/>
  <c r="E1729" i="78"/>
  <c r="E829" i="78"/>
  <c r="E1411" i="78"/>
  <c r="E1478" i="78"/>
  <c r="E863" i="78"/>
  <c r="E1905" i="78"/>
  <c r="E1436" i="78"/>
  <c r="E1365" i="78"/>
  <c r="E1232" i="78"/>
  <c r="E790" i="78"/>
  <c r="E421" i="78"/>
  <c r="E1612" i="78"/>
  <c r="E793" i="78"/>
  <c r="E848" i="78"/>
  <c r="E1695" i="78"/>
  <c r="E1160" i="78"/>
  <c r="E671" i="78"/>
  <c r="E475" i="78"/>
  <c r="E235" i="78"/>
  <c r="E427" i="78"/>
  <c r="E989" i="78"/>
  <c r="E1585" i="78"/>
  <c r="E1900" i="78"/>
  <c r="E691" i="78"/>
  <c r="E191" i="78"/>
  <c r="E1720" i="78"/>
  <c r="E1694" i="78"/>
  <c r="E147" i="78"/>
  <c r="E1260" i="78"/>
  <c r="E1659" i="78"/>
  <c r="E284" i="78"/>
  <c r="E836" i="78"/>
  <c r="E1007" i="78"/>
  <c r="E1663" i="78"/>
  <c r="E433" i="78"/>
  <c r="E321" i="78"/>
  <c r="E1667" i="78"/>
  <c r="E287" i="78"/>
  <c r="E1513" i="78"/>
  <c r="E1638" i="78"/>
  <c r="E1915" i="78"/>
  <c r="E1018" i="78"/>
  <c r="E1551" i="78"/>
  <c r="E1690" i="78"/>
  <c r="E954" i="78"/>
  <c r="E1216" i="78"/>
  <c r="E721" i="78"/>
  <c r="E852" i="78"/>
  <c r="E1078" i="78"/>
  <c r="E271" i="78"/>
  <c r="E1775" i="78"/>
  <c r="E1193" i="78"/>
  <c r="E719" i="78"/>
  <c r="E972" i="78"/>
  <c r="E1457" i="78"/>
  <c r="E873" i="78"/>
  <c r="E968" i="78"/>
  <c r="E1688" i="78"/>
  <c r="E1948" i="78"/>
  <c r="E1739" i="78"/>
  <c r="E57" i="78"/>
  <c r="E1302" i="78"/>
  <c r="E926" i="78"/>
  <c r="E1890" i="78"/>
  <c r="E1725" i="78"/>
  <c r="E868" i="78"/>
  <c r="E195" i="78"/>
  <c r="E1392" i="78"/>
  <c r="E768" i="78"/>
  <c r="E1734" i="78"/>
  <c r="E615" i="78"/>
  <c r="E1038" i="78"/>
  <c r="E1320" i="78"/>
  <c r="E1212" i="78"/>
  <c r="E1722" i="78"/>
  <c r="E1492" i="78"/>
  <c r="E1939" i="78"/>
  <c r="E611" i="78"/>
  <c r="E1008" i="78"/>
  <c r="E767" i="78"/>
  <c r="E640" i="78"/>
  <c r="E62" i="78"/>
  <c r="E803" i="78"/>
  <c r="E110" i="78"/>
  <c r="E1200" i="78"/>
  <c r="E1912" i="78"/>
  <c r="E695" i="78"/>
  <c r="E1464" i="78"/>
  <c r="E1714" i="78"/>
  <c r="E153" i="78"/>
  <c r="E236" i="78"/>
  <c r="E662" i="78"/>
  <c r="E846" i="78"/>
  <c r="E230" i="78"/>
  <c r="E1037" i="78"/>
  <c r="E180" i="78"/>
  <c r="E412" i="78"/>
  <c r="E78" i="78"/>
  <c r="E151" i="78"/>
  <c r="E1198" i="78"/>
  <c r="E597" i="78"/>
  <c r="E216" i="78"/>
  <c r="E70" i="78"/>
  <c r="E860" i="78"/>
  <c r="E1583" i="78"/>
  <c r="E1324" i="78"/>
  <c r="E8" i="78"/>
  <c r="E74" i="78"/>
  <c r="E122" i="78"/>
  <c r="E60" i="78"/>
  <c r="E1751" i="78"/>
  <c r="E517" i="78"/>
  <c r="E599" i="78"/>
  <c r="E509" i="78"/>
  <c r="E432" i="78"/>
  <c r="E466" i="78"/>
  <c r="E742" i="78"/>
  <c r="E1205" i="78"/>
  <c r="E302" i="78"/>
  <c r="E1508" i="78"/>
  <c r="E678" i="78"/>
  <c r="E1493" i="78"/>
  <c r="E277" i="78"/>
  <c r="E1354" i="78"/>
  <c r="E1494" i="78"/>
  <c r="E1498" i="78"/>
  <c r="E1550" i="78"/>
  <c r="E1073" i="78"/>
  <c r="E1430" i="78"/>
  <c r="E1060" i="78"/>
  <c r="E814" i="78"/>
  <c r="E1686" i="78"/>
  <c r="E1496" i="78"/>
  <c r="E336" i="78"/>
  <c r="E999" i="78"/>
  <c r="E1745" i="78"/>
  <c r="E538" i="78"/>
  <c r="E825" i="78"/>
  <c r="E916" i="78"/>
  <c r="E1011" i="78"/>
  <c r="E1110" i="78"/>
  <c r="E1704" i="78"/>
  <c r="E430" i="78"/>
  <c r="E528" i="78"/>
  <c r="E1793" i="78"/>
  <c r="E1489" i="78"/>
  <c r="E1097" i="78"/>
  <c r="E1927" i="78"/>
  <c r="E1705" i="78"/>
  <c r="E1065" i="78"/>
  <c r="E298" i="78"/>
  <c r="E93" i="78"/>
  <c r="E477" i="78"/>
  <c r="E377" i="78"/>
  <c r="E833" i="78"/>
  <c r="E869" i="78"/>
  <c r="E1574" i="78"/>
  <c r="E1674" i="78"/>
  <c r="E1023" i="78"/>
  <c r="E51" i="78"/>
  <c r="E1101" i="78"/>
  <c r="E887" i="78"/>
  <c r="E1683" i="78"/>
  <c r="E177" i="78"/>
  <c r="E1495" i="78"/>
  <c r="E1082" i="78"/>
  <c r="E857" i="78"/>
  <c r="E606" i="78"/>
  <c r="E1353" i="78"/>
  <c r="E1966" i="78"/>
  <c r="E1534" i="78"/>
  <c r="E256" i="78"/>
  <c r="E1575" i="78"/>
  <c r="E416" i="78"/>
  <c r="E681" i="78"/>
  <c r="E704" i="78"/>
  <c r="E1608" i="78"/>
  <c r="E901" i="78"/>
  <c r="E1904" i="78"/>
  <c r="E99" i="78"/>
  <c r="E922" i="78"/>
  <c r="E1441" i="78"/>
  <c r="E1794" i="78"/>
  <c r="E1953" i="78"/>
  <c r="E347" i="78"/>
  <c r="E1903" i="78"/>
  <c r="E1285" i="78"/>
  <c r="E1940" i="78"/>
  <c r="E1196" i="78"/>
  <c r="E139" i="78"/>
  <c r="E963" i="78"/>
  <c r="E1538" i="78"/>
  <c r="E548" i="78"/>
  <c r="E1771" i="78"/>
  <c r="E726" i="78"/>
  <c r="E1811" i="78"/>
  <c r="E353" i="78"/>
  <c r="E1459" i="78"/>
  <c r="E446" i="78"/>
  <c r="E1221" i="78"/>
  <c r="E705" i="78"/>
  <c r="E529" i="78"/>
  <c r="E384" i="78"/>
  <c r="E1072" i="78"/>
  <c r="E1629" i="78"/>
  <c r="E947" i="78"/>
  <c r="E1245" i="78"/>
  <c r="E1869" i="78"/>
  <c r="E1860" i="78"/>
  <c r="E1001" i="78"/>
  <c r="E1596" i="78"/>
  <c r="E1514" i="78"/>
  <c r="E832" i="78"/>
  <c r="E1103" i="78"/>
  <c r="E272" i="78"/>
  <c r="E1535" i="78"/>
  <c r="E352" i="78"/>
  <c r="E1480" i="78"/>
  <c r="E1840" i="78"/>
  <c r="E83" i="78"/>
  <c r="E1183" i="78"/>
  <c r="E288" i="78"/>
  <c r="E949" i="78"/>
  <c r="E1980" i="78"/>
  <c r="E1945" i="78"/>
  <c r="E257" i="78"/>
  <c r="E1234" i="78"/>
  <c r="E1738" i="78"/>
  <c r="E1737" i="78"/>
  <c r="E1287" i="78"/>
  <c r="E877" i="78"/>
  <c r="E1054" i="78"/>
  <c r="E908" i="78"/>
  <c r="E338" i="78"/>
  <c r="E595" i="78"/>
  <c r="E1625" i="78"/>
  <c r="E647" i="78"/>
  <c r="E923" i="78"/>
  <c r="E85" i="78"/>
  <c r="E1936" i="78"/>
  <c r="E580" i="78"/>
  <c r="E1767" i="78"/>
  <c r="E1782" i="78"/>
  <c r="E1420" i="78"/>
  <c r="E607" i="78"/>
  <c r="E1176" i="78"/>
  <c r="E941" i="78"/>
  <c r="E1967" i="78"/>
  <c r="E1955" i="78"/>
  <c r="E488" i="78"/>
  <c r="E1919" i="78"/>
  <c r="E955" i="78"/>
  <c r="E23" i="78"/>
  <c r="E1712" i="78"/>
  <c r="E1802" i="78"/>
  <c r="E970" i="78"/>
  <c r="E1883" i="78"/>
  <c r="E822" i="78"/>
  <c r="E1444" i="78"/>
  <c r="E1567" i="78"/>
  <c r="E928" i="78"/>
  <c r="E1402" i="78"/>
  <c r="E971" i="78"/>
  <c r="E1336" i="78"/>
  <c r="E1106" i="78"/>
  <c r="E572" i="78"/>
  <c r="E1609" i="78"/>
  <c r="E739" i="78"/>
  <c r="E958" i="78"/>
  <c r="E357" i="78"/>
  <c r="E1047" i="78"/>
  <c r="E1852" i="78"/>
  <c r="E53" i="78"/>
  <c r="E1276" i="78"/>
  <c r="E1173" i="78"/>
  <c r="E1676" i="78"/>
  <c r="E537" i="78"/>
  <c r="E1456" i="78"/>
  <c r="E1195" i="78"/>
  <c r="E605" i="78"/>
  <c r="E1974" i="78"/>
  <c r="E19" i="78"/>
  <c r="E875" i="78"/>
  <c r="E297" i="78"/>
  <c r="E1728" i="78"/>
  <c r="E1628" i="78"/>
  <c r="E1226" i="78"/>
  <c r="E500" i="78"/>
  <c r="E980" i="78"/>
  <c r="E630" i="78"/>
  <c r="E1107" i="78"/>
  <c r="E1987" i="78"/>
  <c r="E824" i="78"/>
  <c r="E29" i="78"/>
  <c r="E976" i="78"/>
  <c r="E1297" i="78"/>
  <c r="E299" i="78"/>
  <c r="E1748" i="78"/>
  <c r="E1246" i="78"/>
  <c r="E434" i="78"/>
  <c r="E75" i="78"/>
  <c r="E1310" i="78"/>
  <c r="E1124" i="78"/>
  <c r="E461" i="78"/>
  <c r="E1731" i="78"/>
  <c r="E1926" i="78"/>
  <c r="E301" i="78"/>
  <c r="E1662" i="78"/>
  <c r="E577" i="78"/>
  <c r="E65" i="78"/>
  <c r="E633" i="78"/>
  <c r="E1467" i="78"/>
  <c r="E358" i="78"/>
  <c r="E1542" i="78"/>
  <c r="E1435" i="78"/>
  <c r="E1091" i="78"/>
  <c r="E506" i="78"/>
  <c r="E937" i="78"/>
  <c r="E583" i="78"/>
  <c r="E931" i="78"/>
  <c r="E1644" i="78"/>
  <c r="E1962" i="78"/>
  <c r="E1733" i="78"/>
  <c r="E1759" i="78"/>
  <c r="E1528" i="78"/>
  <c r="E33" i="78"/>
  <c r="E1003" i="78"/>
  <c r="E1618" i="78"/>
  <c r="E1261" i="78"/>
  <c r="E1127" i="78"/>
  <c r="E414" i="78"/>
  <c r="E1049" i="78"/>
  <c r="E255" i="78"/>
  <c r="E1462" i="78"/>
  <c r="E619" i="78"/>
  <c r="E260" i="78"/>
  <c r="E930" i="78"/>
  <c r="E179" i="78"/>
  <c r="E1597" i="78"/>
  <c r="E1358" i="78"/>
  <c r="E289" i="78"/>
  <c r="E455" i="78"/>
  <c r="E37" i="78"/>
  <c r="E755" i="78"/>
  <c r="E3" i="78"/>
  <c r="E1126" i="78"/>
  <c r="E1451" i="78"/>
  <c r="E15" i="78"/>
  <c r="E1288" i="78"/>
  <c r="E1337" i="78"/>
  <c r="E1544" i="78"/>
  <c r="E1144" i="78"/>
  <c r="E1384" i="78"/>
  <c r="E632" i="78"/>
  <c r="E1789" i="78"/>
  <c r="E1913" i="78"/>
  <c r="E215" i="78"/>
  <c r="E1946" i="78"/>
  <c r="E443" i="78"/>
  <c r="E1043" i="78"/>
  <c r="E1931" i="78"/>
  <c r="E1932" i="78"/>
  <c r="E1758" i="78"/>
  <c r="E1877" i="78"/>
  <c r="E1291" i="78"/>
  <c r="E551" i="78"/>
  <c r="E981" i="78"/>
  <c r="E169" i="78"/>
  <c r="E950" i="78"/>
  <c r="E1071" i="78"/>
  <c r="E1250" i="78"/>
  <c r="E1125" i="78"/>
  <c r="E1880" i="78"/>
  <c r="E1188" i="78"/>
  <c r="E918" i="78"/>
  <c r="E973" i="78"/>
  <c r="E978" i="78"/>
  <c r="E1822" i="78"/>
  <c r="E1389" i="78"/>
  <c r="E532" i="78"/>
  <c r="E449" i="78"/>
  <c r="E1367" i="78"/>
  <c r="E499" i="78"/>
  <c r="E157" i="78"/>
  <c r="E925" i="78"/>
  <c r="E1426" i="78"/>
  <c r="E1210" i="78"/>
  <c r="E1501" i="78"/>
  <c r="E1742" i="78"/>
  <c r="E1755" i="78"/>
  <c r="E1657" i="78"/>
  <c r="E1817" i="78"/>
  <c r="E624" i="78"/>
  <c r="E1762" i="78"/>
  <c r="E163" i="78"/>
  <c r="E473" i="78"/>
  <c r="E834" i="78"/>
  <c r="E176" i="78"/>
  <c r="E1838" i="78"/>
  <c r="E1136" i="78"/>
  <c r="E1283" i="78"/>
  <c r="E1711" i="78"/>
  <c r="E1481" i="78"/>
  <c r="E1634" i="78"/>
  <c r="E1030" i="78"/>
  <c r="E1517" i="78"/>
  <c r="E735" i="78"/>
  <c r="E1803" i="78"/>
  <c r="E131" i="78"/>
  <c r="E504" i="78"/>
  <c r="E11" i="78"/>
  <c r="E660" i="78"/>
  <c r="E805" i="78"/>
  <c r="E107" i="78"/>
  <c r="E1520" i="78"/>
  <c r="E1014" i="78"/>
  <c r="E1561" i="78"/>
  <c r="E378" i="78"/>
  <c r="E581" i="78"/>
  <c r="E268" i="78"/>
  <c r="E1820" i="78"/>
  <c r="E961" i="78"/>
  <c r="E1312" i="78"/>
  <c r="E1956" i="78"/>
  <c r="E1407" i="78"/>
  <c r="E18" i="78"/>
  <c r="E487" i="78"/>
  <c r="E729" i="78"/>
  <c r="E1328" i="78"/>
  <c r="E1578" i="78"/>
  <c r="E1298" i="78"/>
  <c r="E723" i="78"/>
  <c r="E996" i="78"/>
  <c r="E1937" i="78"/>
  <c r="E1151" i="78"/>
  <c r="E1679" i="78"/>
  <c r="E942" i="78"/>
  <c r="E1569" i="78"/>
  <c r="E1804" i="78"/>
  <c r="E1691" i="78"/>
  <c r="E370" i="78"/>
  <c r="E1846" i="78"/>
  <c r="E1421" i="78"/>
  <c r="E417" i="78"/>
  <c r="E1002" i="78"/>
  <c r="E213" i="78"/>
  <c r="E1217" i="78"/>
  <c r="E759" i="78"/>
  <c r="E1079" i="78"/>
  <c r="E393" i="78"/>
  <c r="E1546" i="78"/>
  <c r="E1070" i="78"/>
  <c r="E1301" i="78"/>
  <c r="E717" i="78"/>
  <c r="E442" i="78"/>
  <c r="E1417" i="78"/>
  <c r="E1058" i="78"/>
  <c r="E1463" i="78"/>
  <c r="E1778" i="78"/>
  <c r="E1375" i="78"/>
  <c r="E112" i="78"/>
  <c r="E171" i="78"/>
  <c r="E337" i="78"/>
  <c r="E165" i="78"/>
  <c r="E1330" i="78"/>
  <c r="E1511" i="78"/>
  <c r="E87" i="78"/>
  <c r="E828" i="78"/>
  <c r="E881" i="78"/>
  <c r="E1923" i="78"/>
  <c r="E266" i="78"/>
  <c r="E1284" i="78"/>
  <c r="E590" i="78"/>
  <c r="E643" i="78"/>
  <c r="E1536" i="78"/>
  <c r="E32" i="78"/>
  <c r="E17" i="78"/>
  <c r="E1982" i="78"/>
  <c r="E1823" i="78"/>
  <c r="E1757" i="78"/>
  <c r="E1085" i="78"/>
  <c r="E914" i="78"/>
  <c r="E1222" i="78"/>
  <c r="E1379" i="78"/>
  <c r="E363" i="78"/>
  <c r="E387" i="78"/>
  <c r="E282" i="78"/>
  <c r="E1678" i="78"/>
  <c r="E400" i="78"/>
  <c r="E456" i="78"/>
  <c r="E769" i="78"/>
  <c r="E1529" i="78"/>
  <c r="E1622" i="78"/>
  <c r="E821" i="78"/>
  <c r="E661" i="78"/>
  <c r="E1309" i="78"/>
  <c r="E1027" i="78"/>
  <c r="E903" i="78"/>
  <c r="E113" i="78"/>
  <c r="E1518" i="78"/>
  <c r="E1443" i="78"/>
  <c r="E161" i="78"/>
  <c r="E1599" i="78"/>
  <c r="E1084" i="78"/>
  <c r="E1448" i="78"/>
  <c r="E1837" i="78"/>
  <c r="E867" i="78"/>
  <c r="E948" i="78"/>
  <c r="E1476" i="78"/>
  <c r="E1092" i="78"/>
  <c r="E125" i="78"/>
  <c r="E1786" i="78"/>
  <c r="E425" i="78"/>
  <c r="E683" i="78"/>
  <c r="E1076" i="78"/>
  <c r="E687" i="78"/>
  <c r="E1184" i="78"/>
  <c r="E1768" i="78"/>
  <c r="E115" i="78"/>
  <c r="E1636" i="78"/>
  <c r="E1841" i="78"/>
  <c r="E785" i="78"/>
  <c r="E556" i="78"/>
  <c r="E183" i="78"/>
  <c r="E1951" i="78"/>
  <c r="E592" i="78"/>
  <c r="E468" i="78"/>
  <c r="E1658" i="78"/>
  <c r="E1296" i="78"/>
  <c r="E1868" i="78"/>
  <c r="E1847" i="78"/>
  <c r="E1275" i="78"/>
  <c r="E1134" i="78"/>
  <c r="E448" i="78"/>
  <c r="E1531" i="78"/>
  <c r="E1944" i="78"/>
  <c r="E1902" i="78"/>
  <c r="E376" i="78"/>
  <c r="E920" i="78"/>
  <c r="E1067" i="78"/>
  <c r="E1256" i="78"/>
  <c r="E909" i="78"/>
  <c r="E1730" i="78"/>
  <c r="E349" i="78"/>
  <c r="E1666" i="78"/>
  <c r="E1886" i="78"/>
  <c r="E1871" i="78"/>
  <c r="E1156" i="78"/>
  <c r="E1029" i="78"/>
  <c r="E1035" i="78"/>
  <c r="E1180" i="78"/>
  <c r="E725" i="78"/>
  <c r="E1167" i="78"/>
  <c r="E1735" i="78"/>
  <c r="E750" i="78"/>
  <c r="E145" i="78"/>
  <c r="E476" i="78"/>
  <c r="E1502" i="78"/>
  <c r="E1710" i="78"/>
  <c r="E1214" i="78"/>
  <c r="E1876" i="78"/>
  <c r="E1774" i="78"/>
  <c r="E1215" i="78"/>
  <c r="E1094" i="78"/>
  <c r="E1052" i="78"/>
  <c r="E1582" i="78"/>
  <c r="E1687" i="78"/>
  <c r="E1294" i="78"/>
  <c r="E751" i="78"/>
  <c r="E1993" i="78"/>
  <c r="E701" i="78"/>
  <c r="E905" i="78"/>
  <c r="E652" i="78"/>
  <c r="E1388" i="78"/>
  <c r="E1984" i="78"/>
  <c r="E280" i="78"/>
  <c r="E1510" i="78"/>
  <c r="E804" i="78"/>
  <c r="E1414" i="78"/>
  <c r="E1204" i="78"/>
  <c r="E1516" i="78"/>
  <c r="E682" i="78"/>
  <c r="E89" i="78"/>
  <c r="E1506" i="78"/>
  <c r="E1882" i="78"/>
  <c r="E1842" i="78"/>
  <c r="E627" i="78"/>
  <c r="E1387" i="78"/>
  <c r="E1586" i="78"/>
  <c r="E1202" i="78"/>
  <c r="E1983" i="78"/>
  <c r="E1554" i="78"/>
  <c r="E1231" i="78"/>
  <c r="E1537" i="78"/>
  <c r="E1746" i="78"/>
  <c r="E1244" i="78"/>
  <c r="E953" i="78"/>
  <c r="E1702" i="78"/>
  <c r="E1844" i="78"/>
  <c r="E1697" i="78"/>
  <c r="E764" i="78"/>
  <c r="E956" i="78"/>
  <c r="E1323" i="78"/>
  <c r="E960" i="78"/>
  <c r="E1825" i="78"/>
  <c r="E776" i="78"/>
  <c r="E810" i="78"/>
  <c r="E394" i="78"/>
  <c r="E612" i="78"/>
  <c r="E1615" i="78"/>
  <c r="E1331" i="78"/>
  <c r="E485" i="78"/>
  <c r="E992" i="78"/>
  <c r="E1716" i="78"/>
  <c r="E1114" i="78"/>
  <c r="E991" i="78"/>
  <c r="E1334" i="78"/>
  <c r="E1471" i="78"/>
  <c r="E1696" i="78"/>
  <c r="E1122" i="78"/>
  <c r="E1830" i="78"/>
  <c r="E1145" i="78"/>
  <c r="E1959" i="78"/>
  <c r="E1839" i="78"/>
  <c r="E502" i="78"/>
  <c r="E894" i="78"/>
  <c r="E1433" i="78"/>
  <c r="E1446" i="78"/>
  <c r="E111" i="78"/>
  <c r="E138" i="78"/>
  <c r="E129" i="78"/>
  <c r="E249" i="78"/>
  <c r="E613" i="78"/>
  <c r="E664" i="78"/>
  <c r="E560" i="78"/>
  <c r="E781" i="78"/>
  <c r="E1717" i="78"/>
  <c r="E1699" i="78"/>
  <c r="E1914" i="78"/>
  <c r="E41" i="78"/>
  <c r="E1170" i="78"/>
  <c r="E835" i="78"/>
  <c r="E1971" i="78"/>
  <c r="E1466" i="78"/>
  <c r="E1541" i="78"/>
  <c r="E514" i="78"/>
  <c r="E399" i="78"/>
  <c r="E1455" i="78"/>
  <c r="E1450" i="78"/>
  <c r="E904" i="78"/>
  <c r="E866" i="78"/>
  <c r="E837" i="78"/>
  <c r="E1208" i="78"/>
  <c r="E439" i="78"/>
  <c r="E806" i="78"/>
  <c r="E117" i="78"/>
  <c r="E1655" i="78"/>
  <c r="E587" i="78"/>
  <c r="E1653" i="78"/>
  <c r="E523" i="78"/>
  <c r="E1540" i="78"/>
  <c r="E1300" i="78"/>
  <c r="E840" i="78"/>
  <c r="E588" i="78"/>
  <c r="E518" i="78"/>
  <c r="E1236" i="78"/>
  <c r="E544" i="78"/>
  <c r="E626" i="78"/>
  <c r="E1486" i="78"/>
  <c r="E1490" i="78"/>
  <c r="E436" i="78"/>
  <c r="E1012" i="78"/>
  <c r="E853" i="78"/>
  <c r="E975" i="78"/>
  <c r="E959" i="78"/>
  <c r="E939" i="78"/>
  <c r="E1621" i="78"/>
  <c r="E234" i="78"/>
  <c r="E415" i="78"/>
  <c r="E1352" i="78"/>
  <c r="E642" i="78"/>
  <c r="E1777" i="78"/>
  <c r="E686" i="78"/>
  <c r="E1815" i="78"/>
  <c r="E1068" i="78"/>
  <c r="E1747" i="78"/>
  <c r="E982" i="78"/>
  <c r="E1255" i="78"/>
  <c r="E977" i="78"/>
  <c r="E1081" i="78"/>
  <c r="E209" i="78"/>
  <c r="E5" i="78"/>
  <c r="E1874" i="78"/>
  <c r="E1505" i="78"/>
  <c r="E1228" i="78"/>
  <c r="E1185" i="78"/>
  <c r="E1941" i="78"/>
  <c r="E193" i="78"/>
  <c r="E304" i="78"/>
  <c r="E772" i="78"/>
  <c r="E1996" i="78"/>
  <c r="E316" i="78"/>
  <c r="E1040" i="78"/>
  <c r="E1814" i="78"/>
  <c r="E1783" i="78"/>
  <c r="E1262" i="78"/>
  <c r="E513" i="78"/>
  <c r="E1404" i="78"/>
  <c r="E211" i="78"/>
  <c r="E1761" i="78"/>
  <c r="E309" i="78"/>
  <c r="E714" i="78"/>
  <c r="E232" i="78"/>
  <c r="E566" i="78"/>
  <c r="E308" i="78"/>
  <c r="E1857" i="78"/>
  <c r="E497" i="78"/>
  <c r="E1434" i="78"/>
  <c r="E386" i="78"/>
  <c r="E1972" i="78"/>
  <c r="E1157" i="78"/>
  <c r="E1975" i="78"/>
  <c r="E1116" i="78"/>
  <c r="E536" i="78"/>
  <c r="E631" i="78"/>
  <c r="E187" i="78"/>
  <c r="E233" i="78"/>
  <c r="E1148" i="78"/>
  <c r="E395" i="78"/>
  <c r="E1118" i="78"/>
  <c r="E545" i="78"/>
  <c r="E512" i="78"/>
  <c r="E1570" i="78"/>
  <c r="E670" i="78"/>
  <c r="E1957" i="78"/>
  <c r="E373" i="78"/>
  <c r="E371" i="78"/>
  <c r="E1432" i="78"/>
  <c r="E1891" i="78"/>
  <c r="E1197" i="78"/>
  <c r="E440" i="78"/>
  <c r="E1113" i="78"/>
  <c r="E1553" i="78"/>
  <c r="E1849" i="78"/>
  <c r="E1858" i="78"/>
  <c r="E1613" i="78"/>
  <c r="E1102" i="78"/>
  <c r="E431" i="78"/>
  <c r="E323" i="78"/>
  <c r="E562" i="78"/>
  <c r="E1271" i="78"/>
  <c r="E493" i="78"/>
  <c r="E1225" i="78"/>
  <c r="E1373" i="78"/>
  <c r="E418" i="78"/>
  <c r="E453" i="78"/>
  <c r="E1827" i="78"/>
  <c r="E1201" i="78"/>
  <c r="E1797" i="78"/>
  <c r="E779" i="78"/>
  <c r="E1272" i="78"/>
  <c r="E620" i="78"/>
  <c r="E1172" i="78"/>
  <c r="E247" i="78"/>
  <c r="E127" i="78"/>
  <c r="E709" i="78"/>
  <c r="E1050" i="78"/>
  <c r="E185" i="78"/>
  <c r="E745" i="78"/>
  <c r="E585" i="78"/>
  <c r="E746" i="78"/>
  <c r="E1718" i="78"/>
  <c r="E253" i="78"/>
  <c r="E1405" i="78"/>
  <c r="E1661" i="78"/>
  <c r="E1100" i="78"/>
  <c r="E1792" i="78"/>
  <c r="E1547" i="78"/>
  <c r="E318" i="78"/>
  <c r="E1497" i="78"/>
  <c r="E1648" i="78"/>
  <c r="E850" i="78"/>
  <c r="E406" i="78"/>
  <c r="E1624" i="78"/>
  <c r="E1549" i="78"/>
  <c r="E1723" i="78"/>
  <c r="E1781" i="78"/>
  <c r="E812" i="78"/>
  <c r="E1438" i="78"/>
  <c r="E1819" i="78"/>
  <c r="E1360" i="78"/>
  <c r="E325" i="78"/>
  <c r="E1055" i="78"/>
  <c r="E34" i="78"/>
  <c r="E1093" i="78"/>
  <c r="E1119" i="78"/>
  <c r="E344" i="78"/>
  <c r="E1740" i="78"/>
  <c r="E1533" i="78"/>
  <c r="E1604" i="78"/>
  <c r="E1075" i="78"/>
  <c r="E1889" i="78"/>
  <c r="E97" i="78"/>
  <c r="E1580" i="78"/>
  <c r="E646" i="78"/>
  <c r="E1104" i="78"/>
  <c r="E1280" i="78"/>
  <c r="E629" i="78"/>
  <c r="E437" i="78"/>
  <c r="E1589" i="78"/>
  <c r="E984" i="78"/>
  <c r="E1485" i="78"/>
  <c r="E1138" i="78"/>
  <c r="E1230" i="78"/>
  <c r="E109" i="78"/>
  <c r="E398" i="78"/>
  <c r="E365" i="78"/>
  <c r="E1592" i="78"/>
  <c r="E1305" i="78"/>
  <c r="E1642" i="78"/>
  <c r="E1453" i="78"/>
  <c r="E1295" i="78"/>
  <c r="E1374" i="78"/>
  <c r="E897" i="78"/>
  <c r="E237" i="78"/>
  <c r="E4" i="78"/>
  <c r="E1791" i="78"/>
  <c r="E1189" i="78"/>
  <c r="E380" i="78"/>
  <c r="E645" i="78"/>
  <c r="E178" i="78"/>
  <c r="E369" i="78"/>
  <c r="E136" i="78"/>
  <c r="E1316" i="78"/>
  <c r="E496" i="78"/>
  <c r="E423" i="78"/>
  <c r="E150" i="78"/>
  <c r="E641" i="78"/>
  <c r="E283" i="78"/>
  <c r="E214" i="78"/>
  <c r="E20" i="78"/>
  <c r="E311" i="78"/>
  <c r="E677" i="78"/>
  <c r="E1933" i="78"/>
  <c r="E140" i="78"/>
  <c r="E808" i="78"/>
  <c r="E1562" i="78"/>
  <c r="E1024" i="78"/>
  <c r="E589" i="78"/>
  <c r="E354" i="78"/>
  <c r="E76" i="78"/>
  <c r="E310" i="78"/>
  <c r="E202" i="78"/>
  <c r="E382" i="78"/>
  <c r="E1186" i="78"/>
  <c r="E146" i="78"/>
  <c r="E575" i="78"/>
  <c r="E952" i="78"/>
  <c r="E1685" i="78"/>
  <c r="E333" i="78"/>
  <c r="E1399" i="78"/>
  <c r="E979" i="78"/>
  <c r="E245" i="78"/>
  <c r="E748" i="78"/>
  <c r="E567" i="78"/>
  <c r="E553" i="78"/>
  <c r="E811" i="78"/>
  <c r="E1394" i="78"/>
  <c r="E773" i="78"/>
  <c r="E1558" i="78"/>
  <c r="E1790" i="78"/>
  <c r="E1386" i="78"/>
  <c r="E591" i="78"/>
  <c r="E1719" i="78"/>
  <c r="E1378" i="78"/>
  <c r="E1487" i="78"/>
  <c r="E1209" i="78"/>
  <c r="E1816" i="78"/>
  <c r="E1680" i="78"/>
  <c r="E1831" i="78"/>
  <c r="E555" i="78"/>
  <c r="E484" i="78"/>
  <c r="E1105" i="78"/>
  <c r="E995" i="78"/>
  <c r="E1750" i="78"/>
  <c r="E1299" i="78"/>
  <c r="E330" i="78"/>
  <c r="E225" i="78"/>
  <c r="E1754" i="78"/>
  <c r="E1801" i="78"/>
  <c r="E1401" i="78"/>
  <c r="E155" i="78"/>
  <c r="E1308" i="78"/>
  <c r="E1099" i="78"/>
  <c r="E659" i="78"/>
  <c r="E1006" i="78"/>
  <c r="E1313" i="78"/>
  <c r="E535" i="78"/>
  <c r="E1224" i="78"/>
  <c r="E1866" i="78"/>
  <c r="E602" i="78"/>
  <c r="E1341" i="78"/>
  <c r="E105" i="78"/>
  <c r="E175" i="78"/>
  <c r="E733" i="78"/>
  <c r="E679" i="78"/>
  <c r="E1897" i="78"/>
  <c r="E676" i="78"/>
  <c r="E1391" i="78"/>
  <c r="E1321" i="78"/>
  <c r="E123" i="78"/>
  <c r="E830" i="78"/>
  <c r="E1765" i="78"/>
  <c r="E368" i="78"/>
  <c r="E1149" i="78"/>
  <c r="E1595" i="78"/>
  <c r="E428" i="78"/>
  <c r="E951" i="78"/>
  <c r="E458" i="78"/>
  <c r="E1963" i="78"/>
  <c r="E1395" i="78"/>
  <c r="E542" i="78"/>
  <c r="E478" i="78"/>
  <c r="E1509" i="78"/>
  <c r="E756" i="78"/>
  <c r="E707" i="78"/>
  <c r="E1835" i="78"/>
  <c r="E564" i="78"/>
  <c r="E1500" i="78"/>
  <c r="E490" i="78"/>
  <c r="E1893" i="78"/>
  <c r="E167" i="78"/>
  <c r="E969" i="78"/>
  <c r="E342" i="78"/>
  <c r="E345" i="78"/>
  <c r="E600" i="78"/>
  <c r="E407" i="78"/>
  <c r="E1318" i="78"/>
  <c r="E231" i="78"/>
  <c r="E137" i="78"/>
  <c r="E765" i="78"/>
  <c r="E578" i="78"/>
  <c r="E1519" i="78"/>
  <c r="E1568" i="78"/>
  <c r="E1545" i="78"/>
  <c r="E1504" i="78"/>
  <c r="E259" i="78"/>
  <c r="E1744" i="78"/>
  <c r="E674" i="78"/>
  <c r="E1808" i="78"/>
  <c r="E515" i="78"/>
  <c r="E743" i="78"/>
  <c r="E1344" i="78"/>
  <c r="E1021" i="78"/>
  <c r="E132" i="78"/>
  <c r="E1304" i="78"/>
  <c r="E985" i="78"/>
  <c r="E1994" i="78"/>
  <c r="E648" i="78"/>
  <c r="E1015" i="78"/>
  <c r="E1605" i="78"/>
  <c r="E841" i="78"/>
  <c r="E1338" i="78"/>
  <c r="E787" i="78"/>
  <c r="E910" i="78"/>
  <c r="E874" i="78"/>
  <c r="E135" i="78"/>
  <c r="E1682" i="78"/>
  <c r="E1327" i="78"/>
  <c r="E1958" i="78"/>
  <c r="E1809" i="78"/>
  <c r="E285" i="78"/>
  <c r="E1161" i="78"/>
  <c r="E1848" i="78"/>
  <c r="E397" i="78"/>
  <c r="E1042" i="78"/>
  <c r="E1709" i="78"/>
  <c r="E1242" i="78"/>
  <c r="E927" i="78"/>
  <c r="E1763" i="78"/>
  <c r="E1241" i="78"/>
  <c r="E1233" i="78"/>
  <c r="E935" i="78"/>
  <c r="E1074" i="78"/>
  <c r="E1359" i="78"/>
  <c r="E1641" i="78"/>
  <c r="E1483" i="78"/>
  <c r="E1693" i="78"/>
  <c r="E328" i="78"/>
  <c r="E1017" i="78"/>
  <c r="E21" i="78"/>
  <c r="E690" i="78"/>
  <c r="E1949" i="78"/>
  <c r="E118" i="78"/>
  <c r="AO12" i="70" l="1"/>
  <c r="AO13" i="70"/>
  <c r="AO14" i="70"/>
  <c r="AO15" i="70"/>
  <c r="AO16" i="70"/>
  <c r="AO17" i="70"/>
  <c r="AO18" i="70"/>
  <c r="AO19" i="70"/>
  <c r="AO20" i="70"/>
  <c r="AO21" i="70"/>
  <c r="AO22" i="70"/>
  <c r="AO23" i="70"/>
  <c r="AO24" i="70"/>
  <c r="AO25" i="70"/>
  <c r="AO26" i="70"/>
  <c r="AO27" i="70"/>
  <c r="AO28" i="70"/>
  <c r="AO29" i="70"/>
  <c r="AO30" i="70"/>
  <c r="AO31" i="70"/>
  <c r="AO32" i="70"/>
  <c r="AO33" i="70"/>
  <c r="AO34" i="70"/>
  <c r="AO35" i="70"/>
  <c r="AO36" i="70"/>
  <c r="AO37" i="70"/>
  <c r="AO38" i="70"/>
  <c r="AO39" i="70"/>
  <c r="AO40" i="70"/>
  <c r="AT22" i="70" l="1"/>
  <c r="AU22" i="70"/>
  <c r="AS22" i="70"/>
  <c r="I15" i="87" s="1"/>
  <c r="AR22" i="70"/>
  <c r="G15" i="87" s="1"/>
  <c r="AS19" i="70"/>
  <c r="I12" i="87" s="1"/>
  <c r="AU19" i="70"/>
  <c r="M12" i="87" s="1"/>
  <c r="AT19" i="70"/>
  <c r="K12" i="87" s="1"/>
  <c r="AR19" i="70"/>
  <c r="G12" i="87" s="1"/>
  <c r="AU32" i="70"/>
  <c r="M25" i="87" s="1"/>
  <c r="AT32" i="70"/>
  <c r="K25" i="87" s="1"/>
  <c r="AR32" i="70"/>
  <c r="G25" i="87" s="1"/>
  <c r="AS32" i="70"/>
  <c r="I25" i="87" s="1"/>
  <c r="AT30" i="70"/>
  <c r="K23" i="87" s="1"/>
  <c r="AS30" i="70"/>
  <c r="AU30" i="70"/>
  <c r="M23" i="87" s="1"/>
  <c r="AR30" i="70"/>
  <c r="G23" i="87" s="1"/>
  <c r="AT18" i="70"/>
  <c r="K11" i="87" s="1"/>
  <c r="AR18" i="70"/>
  <c r="G11" i="87" s="1"/>
  <c r="AS18" i="70"/>
  <c r="I11" i="87" s="1"/>
  <c r="AU18" i="70"/>
  <c r="M11" i="87" s="1"/>
  <c r="AR34" i="70"/>
  <c r="G27" i="87" s="1"/>
  <c r="AT34" i="70"/>
  <c r="K27" i="87" s="1"/>
  <c r="AS34" i="70"/>
  <c r="I27" i="87" s="1"/>
  <c r="AU34" i="70"/>
  <c r="M27" i="87" s="1"/>
  <c r="AT31" i="70"/>
  <c r="K24" i="87" s="1"/>
  <c r="AR31" i="70"/>
  <c r="G24" i="87" s="1"/>
  <c r="AS31" i="70"/>
  <c r="I24" i="87" s="1"/>
  <c r="AU31" i="70"/>
  <c r="M24" i="87" s="1"/>
  <c r="AT29" i="70"/>
  <c r="K22" i="87" s="1"/>
  <c r="AR29" i="70"/>
  <c r="G22" i="87" s="1"/>
  <c r="AS29" i="70"/>
  <c r="I22" i="87" s="1"/>
  <c r="AU29" i="70"/>
  <c r="M22" i="87" s="1"/>
  <c r="AT17" i="70"/>
  <c r="K10" i="87" s="1"/>
  <c r="AS17" i="70"/>
  <c r="I10" i="87" s="1"/>
  <c r="AR17" i="70"/>
  <c r="G10" i="87" s="1"/>
  <c r="AU17" i="70"/>
  <c r="M10" i="87" s="1"/>
  <c r="AS35" i="70"/>
  <c r="I28" i="87" s="1"/>
  <c r="AR35" i="70"/>
  <c r="G28" i="87" s="1"/>
  <c r="AU35" i="70"/>
  <c r="M28" i="87" s="1"/>
  <c r="AT35" i="70"/>
  <c r="K28" i="87" s="1"/>
  <c r="AR20" i="70"/>
  <c r="G13" i="87" s="1"/>
  <c r="AU20" i="70"/>
  <c r="M13" i="87" s="1"/>
  <c r="AT20" i="70"/>
  <c r="K13" i="87" s="1"/>
  <c r="AS20" i="70"/>
  <c r="I13" i="87" s="1"/>
  <c r="AS28" i="70"/>
  <c r="I21" i="87" s="1"/>
  <c r="AU28" i="70"/>
  <c r="M21" i="87" s="1"/>
  <c r="AT28" i="70"/>
  <c r="K21" i="87" s="1"/>
  <c r="AR28" i="70"/>
  <c r="G21" i="87" s="1"/>
  <c r="AU16" i="70"/>
  <c r="M9" i="87" s="1"/>
  <c r="AT16" i="70"/>
  <c r="K9" i="87" s="1"/>
  <c r="AS16" i="70"/>
  <c r="I9" i="87" s="1"/>
  <c r="AR16" i="70"/>
  <c r="G9" i="87" s="1"/>
  <c r="AS21" i="70"/>
  <c r="I14" i="87" s="1"/>
  <c r="AR21" i="70"/>
  <c r="G14" i="87" s="1"/>
  <c r="AT21" i="70"/>
  <c r="K14" i="87" s="1"/>
  <c r="AU21" i="70"/>
  <c r="M14" i="87" s="1"/>
  <c r="AU40" i="70"/>
  <c r="AS40" i="70"/>
  <c r="AR40" i="70"/>
  <c r="AT40" i="70"/>
  <c r="AT39" i="70"/>
  <c r="K32" i="87" s="1"/>
  <c r="AR39" i="70"/>
  <c r="G32" i="87" s="1"/>
  <c r="AS39" i="70"/>
  <c r="I32" i="87" s="1"/>
  <c r="AU39" i="70"/>
  <c r="M32" i="87" s="1"/>
  <c r="AR27" i="70"/>
  <c r="G20" i="87" s="1"/>
  <c r="AT27" i="70"/>
  <c r="K20" i="87" s="1"/>
  <c r="AS27" i="70"/>
  <c r="I20" i="87" s="1"/>
  <c r="AU27" i="70"/>
  <c r="M20" i="87" s="1"/>
  <c r="AT15" i="70"/>
  <c r="K8" i="87" s="1"/>
  <c r="AS15" i="70"/>
  <c r="I8" i="87" s="1"/>
  <c r="AR15" i="70"/>
  <c r="G8" i="87" s="1"/>
  <c r="AU15" i="70"/>
  <c r="M8" i="87" s="1"/>
  <c r="AS33" i="70"/>
  <c r="I26" i="87" s="1"/>
  <c r="AT33" i="70"/>
  <c r="K26" i="87" s="1"/>
  <c r="AR33" i="70"/>
  <c r="G26" i="87" s="1"/>
  <c r="AU33" i="70"/>
  <c r="M26" i="87" s="1"/>
  <c r="AU38" i="70"/>
  <c r="M31" i="87" s="1"/>
  <c r="AT38" i="70"/>
  <c r="K31" i="87" s="1"/>
  <c r="AR38" i="70"/>
  <c r="G31" i="87" s="1"/>
  <c r="AS38" i="70"/>
  <c r="I31" i="87" s="1"/>
  <c r="AR26" i="70"/>
  <c r="G19" i="87" s="1"/>
  <c r="AS26" i="70"/>
  <c r="I19" i="87" s="1"/>
  <c r="AU26" i="70"/>
  <c r="M19" i="87" s="1"/>
  <c r="AT26" i="70"/>
  <c r="K19" i="87" s="1"/>
  <c r="AT14" i="70"/>
  <c r="K7" i="87" s="1"/>
  <c r="AU14" i="70"/>
  <c r="M7" i="87" s="1"/>
  <c r="AS14" i="70"/>
  <c r="I7" i="87" s="1"/>
  <c r="AR14" i="70"/>
  <c r="G7" i="87" s="1"/>
  <c r="AR23" i="70"/>
  <c r="G16" i="87" s="1"/>
  <c r="AU23" i="70"/>
  <c r="M16" i="87" s="1"/>
  <c r="AT23" i="70"/>
  <c r="K16" i="87" s="1"/>
  <c r="AS23" i="70"/>
  <c r="I16" i="87" s="1"/>
  <c r="AU37" i="70"/>
  <c r="M30" i="87" s="1"/>
  <c r="AR37" i="70"/>
  <c r="G30" i="87" s="1"/>
  <c r="AS37" i="70"/>
  <c r="I30" i="87" s="1"/>
  <c r="AT37" i="70"/>
  <c r="K30" i="87" s="1"/>
  <c r="AU25" i="70"/>
  <c r="M18" i="87" s="1"/>
  <c r="AR25" i="70"/>
  <c r="G18" i="87" s="1"/>
  <c r="AT25" i="70"/>
  <c r="K18" i="87" s="1"/>
  <c r="AS25" i="70"/>
  <c r="I18" i="87" s="1"/>
  <c r="AS13" i="70"/>
  <c r="I6" i="87" s="1"/>
  <c r="AU13" i="70"/>
  <c r="M6" i="87" s="1"/>
  <c r="AR13" i="70"/>
  <c r="G6" i="87" s="1"/>
  <c r="AT13" i="70"/>
  <c r="K6" i="87" s="1"/>
  <c r="AS36" i="70"/>
  <c r="I29" i="87" s="1"/>
  <c r="AR36" i="70"/>
  <c r="G29" i="87" s="1"/>
  <c r="AU36" i="70"/>
  <c r="M29" i="87" s="1"/>
  <c r="AT36" i="70"/>
  <c r="K29" i="87" s="1"/>
  <c r="AT24" i="70"/>
  <c r="K17" i="87" s="1"/>
  <c r="AS24" i="70"/>
  <c r="I17" i="87" s="1"/>
  <c r="AR24" i="70"/>
  <c r="G17" i="87" s="1"/>
  <c r="AU24" i="70"/>
  <c r="M17" i="87" s="1"/>
  <c r="AT12" i="70"/>
  <c r="K5" i="87" s="1"/>
  <c r="AR12" i="70"/>
  <c r="G5" i="87" s="1"/>
  <c r="AS12" i="70"/>
  <c r="I5" i="87" s="1"/>
  <c r="AU12" i="70"/>
  <c r="M5" i="87" s="1"/>
  <c r="AP35" i="70"/>
  <c r="AQ35" i="70" s="1"/>
  <c r="E28" i="87" s="1"/>
  <c r="AP21" i="70"/>
  <c r="AQ21" i="70" s="1"/>
  <c r="E14" i="87" s="1"/>
  <c r="AP20" i="70"/>
  <c r="AQ20" i="70" s="1"/>
  <c r="E13" i="87" s="1"/>
  <c r="AP34" i="70"/>
  <c r="AQ34" i="70" s="1"/>
  <c r="E27" i="87" s="1"/>
  <c r="AP32" i="70"/>
  <c r="AQ32" i="70" s="1"/>
  <c r="E25" i="87" s="1"/>
  <c r="AP19" i="70"/>
  <c r="AQ19" i="70" s="1"/>
  <c r="E12" i="87" s="1"/>
  <c r="AP36" i="70"/>
  <c r="AQ36" i="70" s="1"/>
  <c r="E29" i="87" s="1"/>
  <c r="AP22" i="70"/>
  <c r="AQ22" i="70" s="1"/>
  <c r="E15" i="87" s="1"/>
  <c r="AP30" i="70"/>
  <c r="AQ30" i="70" s="1"/>
  <c r="E23" i="87" s="1"/>
  <c r="AP18" i="70"/>
  <c r="AQ18" i="70" s="1"/>
  <c r="E11" i="87" s="1"/>
  <c r="AP23" i="70"/>
  <c r="AQ23" i="70" s="1"/>
  <c r="E16" i="87" s="1"/>
  <c r="AP33" i="70"/>
  <c r="AQ33" i="70" s="1"/>
  <c r="E26" i="87" s="1"/>
  <c r="AP31" i="70"/>
  <c r="AQ31" i="70" s="1"/>
  <c r="E24" i="87" s="1"/>
  <c r="AP29" i="70"/>
  <c r="AQ29" i="70" s="1"/>
  <c r="E22" i="87" s="1"/>
  <c r="AP17" i="70"/>
  <c r="AQ17" i="70" s="1"/>
  <c r="E10" i="87" s="1"/>
  <c r="AP40" i="70"/>
  <c r="AQ40" i="70" s="1"/>
  <c r="E33" i="87" s="1"/>
  <c r="AP28" i="70"/>
  <c r="AQ28" i="70" s="1"/>
  <c r="E21" i="87" s="1"/>
  <c r="AP16" i="70"/>
  <c r="AQ16" i="70" s="1"/>
  <c r="E9" i="87" s="1"/>
  <c r="AP39" i="70"/>
  <c r="AQ39" i="70" s="1"/>
  <c r="E32" i="87" s="1"/>
  <c r="AP27" i="70"/>
  <c r="AQ27" i="70" s="1"/>
  <c r="E20" i="87" s="1"/>
  <c r="AP15" i="70"/>
  <c r="AQ15" i="70" s="1"/>
  <c r="E8" i="87" s="1"/>
  <c r="AP38" i="70"/>
  <c r="AQ38" i="70" s="1"/>
  <c r="E31" i="87" s="1"/>
  <c r="AP26" i="70"/>
  <c r="AQ26" i="70" s="1"/>
  <c r="E19" i="87" s="1"/>
  <c r="AP14" i="70"/>
  <c r="AQ14" i="70" s="1"/>
  <c r="E7" i="87" s="1"/>
  <c r="AP37" i="70"/>
  <c r="AQ37" i="70" s="1"/>
  <c r="E30" i="87" s="1"/>
  <c r="AP25" i="70"/>
  <c r="AQ25" i="70" s="1"/>
  <c r="E18" i="87" s="1"/>
  <c r="AP13" i="70"/>
  <c r="AQ13" i="70" s="1"/>
  <c r="E6" i="87" s="1"/>
  <c r="AP24" i="70"/>
  <c r="AQ24" i="70" s="1"/>
  <c r="E17" i="87" s="1"/>
  <c r="AP12" i="70"/>
  <c r="AQ12" i="70" s="1"/>
  <c r="E5" i="87" s="1"/>
  <c r="M15" i="87"/>
  <c r="K15" i="87"/>
  <c r="I23" i="87"/>
  <c r="I4" i="87"/>
  <c r="M4" i="87"/>
  <c r="K4" i="87"/>
  <c r="M8" i="69"/>
  <c r="M12" i="69"/>
  <c r="M11" i="69"/>
  <c r="M10" i="69"/>
  <c r="M9" i="69"/>
  <c r="M7" i="69"/>
  <c r="M6" i="69"/>
  <c r="Q6" i="87" l="1"/>
  <c r="AG9" i="87" s="1"/>
  <c r="Q5" i="87"/>
  <c r="AE9" i="87" s="1"/>
  <c r="Q4" i="87"/>
  <c r="AC9" i="87" s="1"/>
  <c r="G4" i="87"/>
  <c r="Q3" i="87" s="1"/>
  <c r="Q2" i="87"/>
  <c r="Q8" i="87" l="1"/>
  <c r="Q11" i="87" s="1"/>
  <c r="AA9" i="87"/>
  <c r="Q9" i="87" s="1"/>
  <c r="Q14" i="87" l="1"/>
  <c r="Q12" i="87"/>
  <c r="Q13" i="87"/>
  <c r="E6" i="26" l="1"/>
  <c r="P4" i="23" l="1"/>
  <c r="R4" i="23" s="1"/>
  <c r="N4" i="23"/>
</calcChain>
</file>

<file path=xl/comments1.xml><?xml version="1.0" encoding="utf-8"?>
<comments xmlns="http://schemas.openxmlformats.org/spreadsheetml/2006/main">
  <authors>
    <author>堀畑　大輝</author>
  </authors>
  <commentList>
    <comment ref="B16" authorId="0" shapeId="0">
      <text>
        <r>
          <rPr>
            <b/>
            <sz val="9"/>
            <color indexed="81"/>
            <rFont val="MS P ゴシック"/>
            <family val="3"/>
            <charset val="128"/>
          </rPr>
          <t>※オンライン申請フォームに入力して提出する場合は、このシートの入力を省略することができます。</t>
        </r>
      </text>
    </comment>
    <comment ref="B17" authorId="0" shapeId="0">
      <text>
        <r>
          <rPr>
            <b/>
            <sz val="9"/>
            <color indexed="81"/>
            <rFont val="MS P ゴシック"/>
            <family val="3"/>
            <charset val="128"/>
          </rPr>
          <t>※オンライン申請フォームに入力して提出する場合は、このシートの入力を省略することができます。</t>
        </r>
      </text>
    </comment>
    <comment ref="B18" authorId="0" shapeId="0">
      <text>
        <r>
          <rPr>
            <b/>
            <sz val="9"/>
            <color indexed="81"/>
            <rFont val="MS P ゴシック"/>
            <family val="3"/>
            <charset val="128"/>
          </rPr>
          <t>※オンライン申請フォームに入力して提出する場合は、このシートの入力を省略することができます。</t>
        </r>
      </text>
    </comment>
    <comment ref="B19" authorId="0" shapeId="0">
      <text>
        <r>
          <rPr>
            <b/>
            <sz val="9"/>
            <color indexed="81"/>
            <rFont val="MS P ゴシック"/>
            <family val="3"/>
            <charset val="128"/>
          </rPr>
          <t>※オンライン申請フォームに入力して提出する場合は、このシートの入力を省略することができます。</t>
        </r>
      </text>
    </comment>
  </commentList>
</comments>
</file>

<file path=xl/sharedStrings.xml><?xml version="1.0" encoding="utf-8"?>
<sst xmlns="http://schemas.openxmlformats.org/spreadsheetml/2006/main" count="3630" uniqueCount="721">
  <si>
    <t>苦情受付年月日</t>
    <rPh sb="0" eb="2">
      <t>クジョウ</t>
    </rPh>
    <rPh sb="2" eb="3">
      <t>ウ</t>
    </rPh>
    <rPh sb="3" eb="4">
      <t>ツ</t>
    </rPh>
    <rPh sb="4" eb="7">
      <t>ネンガッピ</t>
    </rPh>
    <phoneticPr fontId="4"/>
  </si>
  <si>
    <t>年　　月　　日</t>
    <rPh sb="0" eb="1">
      <t>ネン</t>
    </rPh>
    <rPh sb="3" eb="4">
      <t>ツキ</t>
    </rPh>
    <rPh sb="6" eb="7">
      <t>ニチ</t>
    </rPh>
    <phoneticPr fontId="4"/>
  </si>
  <si>
    <t>事故発生年月日</t>
    <rPh sb="0" eb="2">
      <t>ジコ</t>
    </rPh>
    <rPh sb="2" eb="4">
      <t>ハッセイ</t>
    </rPh>
    <rPh sb="4" eb="7">
      <t>ネンガッピ</t>
    </rPh>
    <phoneticPr fontId="4"/>
  </si>
  <si>
    <t>（１）　苦情処理の状況</t>
    <rPh sb="4" eb="6">
      <t>クジョウ</t>
    </rPh>
    <rPh sb="6" eb="8">
      <t>ショリ</t>
    </rPh>
    <rPh sb="9" eb="11">
      <t>ジョウキョウ</t>
    </rPh>
    <phoneticPr fontId="4"/>
  </si>
  <si>
    <t>（２）　事故発生時の対応状況</t>
    <rPh sb="4" eb="6">
      <t>ジコ</t>
    </rPh>
    <rPh sb="6" eb="8">
      <t>ハッセイ</t>
    </rPh>
    <rPh sb="8" eb="9">
      <t>ジ</t>
    </rPh>
    <rPh sb="10" eb="12">
      <t>タイオウ</t>
    </rPh>
    <rPh sb="12" eb="14">
      <t>ジョウキョウ</t>
    </rPh>
    <phoneticPr fontId="4"/>
  </si>
  <si>
    <t>事　故　等　の　内　容</t>
    <rPh sb="0" eb="1">
      <t>コト</t>
    </rPh>
    <rPh sb="2" eb="3">
      <t>ユエ</t>
    </rPh>
    <rPh sb="4" eb="5">
      <t>トウ</t>
    </rPh>
    <rPh sb="8" eb="9">
      <t>ナイ</t>
    </rPh>
    <rPh sb="10" eb="11">
      <t>カタチ</t>
    </rPh>
    <phoneticPr fontId="4"/>
  </si>
  <si>
    <t>苦　情　の　内　容</t>
    <rPh sb="0" eb="1">
      <t>ク</t>
    </rPh>
    <rPh sb="2" eb="3">
      <t>ジョウ</t>
    </rPh>
    <rPh sb="6" eb="7">
      <t>ナイ</t>
    </rPh>
    <rPh sb="8" eb="9">
      <t>カタチ</t>
    </rPh>
    <phoneticPr fontId="4"/>
  </si>
  <si>
    <t>事　故　等　へ　の　具　体　的　対　応</t>
    <rPh sb="0" eb="1">
      <t>コト</t>
    </rPh>
    <rPh sb="2" eb="3">
      <t>ユエ</t>
    </rPh>
    <rPh sb="4" eb="5">
      <t>トウ</t>
    </rPh>
    <rPh sb="10" eb="11">
      <t>グ</t>
    </rPh>
    <rPh sb="12" eb="13">
      <t>カラダ</t>
    </rPh>
    <rPh sb="14" eb="15">
      <t>マト</t>
    </rPh>
    <rPh sb="16" eb="17">
      <t>タイ</t>
    </rPh>
    <rPh sb="18" eb="19">
      <t>オウ</t>
    </rPh>
    <phoneticPr fontId="4"/>
  </si>
  <si>
    <t>苦　情　へ　の　具　体　的　対　応</t>
    <rPh sb="0" eb="1">
      <t>ク</t>
    </rPh>
    <rPh sb="2" eb="3">
      <t>ジョウ</t>
    </rPh>
    <rPh sb="8" eb="9">
      <t>グ</t>
    </rPh>
    <rPh sb="10" eb="11">
      <t>カラダ</t>
    </rPh>
    <rPh sb="12" eb="13">
      <t>マト</t>
    </rPh>
    <rPh sb="14" eb="15">
      <t>タイ</t>
    </rPh>
    <rPh sb="16" eb="17">
      <t>オウ</t>
    </rPh>
    <phoneticPr fontId="4"/>
  </si>
  <si>
    <t>年</t>
    <rPh sb="0" eb="1">
      <t>ネン</t>
    </rPh>
    <phoneticPr fontId="4"/>
  </si>
  <si>
    <t>人</t>
    <rPh sb="0" eb="1">
      <t>ニン</t>
    </rPh>
    <phoneticPr fontId="4"/>
  </si>
  <si>
    <t>生活介護</t>
    <rPh sb="0" eb="2">
      <t>セイカツ</t>
    </rPh>
    <rPh sb="2" eb="4">
      <t>カイゴ</t>
    </rPh>
    <phoneticPr fontId="4"/>
  </si>
  <si>
    <t>利用者氏名</t>
  </si>
  <si>
    <t>性別</t>
  </si>
  <si>
    <t>年齢</t>
  </si>
  <si>
    <t>記載例</t>
  </si>
  <si>
    <t>男</t>
  </si>
  <si>
    <t>利用定員</t>
    <rPh sb="0" eb="2">
      <t>リヨウ</t>
    </rPh>
    <rPh sb="2" eb="4">
      <t>テイイン</t>
    </rPh>
    <phoneticPr fontId="4"/>
  </si>
  <si>
    <t>サービス種類</t>
    <rPh sb="4" eb="6">
      <t>シュルイ</t>
    </rPh>
    <phoneticPr fontId="4"/>
  </si>
  <si>
    <t>資料作成者</t>
    <rPh sb="0" eb="2">
      <t>シリョウ</t>
    </rPh>
    <rPh sb="2" eb="5">
      <t>サクセイシャ</t>
    </rPh>
    <phoneticPr fontId="4"/>
  </si>
  <si>
    <t>指定障害福祉サービス事業者・障害者支援施設・一般相談・特定相談支援事業者指導資料</t>
    <rPh sb="14" eb="17">
      <t>ショウガイシャ</t>
    </rPh>
    <rPh sb="17" eb="19">
      <t>シエン</t>
    </rPh>
    <rPh sb="19" eb="21">
      <t>シセツ</t>
    </rPh>
    <rPh sb="22" eb="24">
      <t>イッパン</t>
    </rPh>
    <rPh sb="24" eb="26">
      <t>ソウダン</t>
    </rPh>
    <rPh sb="27" eb="29">
      <t>トクテイ</t>
    </rPh>
    <rPh sb="29" eb="31">
      <t>ソウダン</t>
    </rPh>
    <rPh sb="31" eb="33">
      <t>シエン</t>
    </rPh>
    <rPh sb="33" eb="36">
      <t>ジギョウシャ</t>
    </rPh>
    <phoneticPr fontId="4"/>
  </si>
  <si>
    <t>（令和</t>
    <phoneticPr fontId="4"/>
  </si>
  <si>
    <t>月</t>
    <rPh sb="0" eb="1">
      <t>ガツ</t>
    </rPh>
    <phoneticPr fontId="4"/>
  </si>
  <si>
    <t>日現在）</t>
    <rPh sb="0" eb="1">
      <t>ニチ</t>
    </rPh>
    <rPh sb="1" eb="3">
      <t>ゲンザイ</t>
    </rPh>
    <phoneticPr fontId="4"/>
  </si>
  <si>
    <t>事業所・施設名</t>
    <rPh sb="0" eb="2">
      <t>ジギョウ</t>
    </rPh>
    <rPh sb="2" eb="3">
      <t>ショ</t>
    </rPh>
    <rPh sb="4" eb="6">
      <t>シセツ</t>
    </rPh>
    <rPh sb="6" eb="7">
      <t>メイ</t>
    </rPh>
    <phoneticPr fontId="4"/>
  </si>
  <si>
    <t>事業所番号</t>
    <rPh sb="0" eb="3">
      <t>ジギョウショ</t>
    </rPh>
    <rPh sb="3" eb="5">
      <t>バンゴウ</t>
    </rPh>
    <phoneticPr fontId="4"/>
  </si>
  <si>
    <t>事業所等所在地</t>
    <rPh sb="0" eb="2">
      <t>ジギョウ</t>
    </rPh>
    <rPh sb="2" eb="3">
      <t>ショ</t>
    </rPh>
    <rPh sb="3" eb="4">
      <t>トウ</t>
    </rPh>
    <rPh sb="4" eb="7">
      <t>ショザイチ</t>
    </rPh>
    <phoneticPr fontId="4"/>
  </si>
  <si>
    <t>〒     －</t>
    <phoneticPr fontId="4"/>
  </si>
  <si>
    <t>TEL</t>
    <phoneticPr fontId="4"/>
  </si>
  <si>
    <t>-</t>
    <phoneticPr fontId="4"/>
  </si>
  <si>
    <t>浜松市</t>
    <rPh sb="0" eb="3">
      <t>ハママツシ</t>
    </rPh>
    <phoneticPr fontId="4"/>
  </si>
  <si>
    <t>FAX</t>
    <phoneticPr fontId="4"/>
  </si>
  <si>
    <t>法人名</t>
    <rPh sb="0" eb="2">
      <t>ホウジン</t>
    </rPh>
    <rPh sb="2" eb="3">
      <t>メイ</t>
    </rPh>
    <phoneticPr fontId="4"/>
  </si>
  <si>
    <t>法人代表者</t>
    <phoneticPr fontId="4"/>
  </si>
  <si>
    <t>管理者</t>
    <phoneticPr fontId="4"/>
  </si>
  <si>
    <t>運営指導年月日</t>
    <rPh sb="4" eb="7">
      <t>ネンガッピ</t>
    </rPh>
    <phoneticPr fontId="4"/>
  </si>
  <si>
    <t xml:space="preserve">令和 </t>
    <rPh sb="0" eb="2">
      <t>レイワ</t>
    </rPh>
    <phoneticPr fontId="4"/>
  </si>
  <si>
    <t>日</t>
    <rPh sb="0" eb="1">
      <t>ニチ</t>
    </rPh>
    <phoneticPr fontId="4"/>
  </si>
  <si>
    <t>実施サービス種類
（施設サービス含む）
とその利用定員、
利用者の数</t>
    <rPh sb="0" eb="2">
      <t>ジッシ</t>
    </rPh>
    <rPh sb="6" eb="8">
      <t>シュルイ</t>
    </rPh>
    <rPh sb="10" eb="12">
      <t>シセツ</t>
    </rPh>
    <rPh sb="16" eb="17">
      <t>フク</t>
    </rPh>
    <rPh sb="23" eb="25">
      <t>リヨウ</t>
    </rPh>
    <rPh sb="25" eb="27">
      <t>テイイン</t>
    </rPh>
    <rPh sb="29" eb="32">
      <t>リヨウシャ</t>
    </rPh>
    <rPh sb="33" eb="34">
      <t>カズ</t>
    </rPh>
    <phoneticPr fontId="4"/>
  </si>
  <si>
    <t>契約者の数</t>
    <rPh sb="0" eb="3">
      <t>ケイヤクシャ</t>
    </rPh>
    <rPh sb="4" eb="5">
      <t>カズ</t>
    </rPh>
    <phoneticPr fontId="4"/>
  </si>
  <si>
    <t>左記サービスの
当初指定年月日</t>
    <rPh sb="0" eb="1">
      <t>ヒダリ</t>
    </rPh>
    <rPh sb="1" eb="2">
      <t>キ</t>
    </rPh>
    <rPh sb="8" eb="10">
      <t>トウショ</t>
    </rPh>
    <rPh sb="10" eb="12">
      <t>シテイ</t>
    </rPh>
    <rPh sb="12" eb="15">
      <t>ネンガッピ</t>
    </rPh>
    <phoneticPr fontId="4"/>
  </si>
  <si>
    <t xml:space="preserve">平成 </t>
    <rPh sb="0" eb="2">
      <t>ヘイセイ</t>
    </rPh>
    <phoneticPr fontId="4"/>
  </si>
  <si>
    <t>併設事業所</t>
    <rPh sb="0" eb="2">
      <t>ヘイセツ</t>
    </rPh>
    <rPh sb="2" eb="4">
      <t>ジギョウ</t>
    </rPh>
    <rPh sb="4" eb="5">
      <t>ショ</t>
    </rPh>
    <phoneticPr fontId="4"/>
  </si>
  <si>
    <t>バックアップ
施設等</t>
    <rPh sb="7" eb="10">
      <t>シセツトウ</t>
    </rPh>
    <phoneticPr fontId="4"/>
  </si>
  <si>
    <t>※事業所番号ごとに作成すること。</t>
    <rPh sb="1" eb="4">
      <t>ジギョウショ</t>
    </rPh>
    <rPh sb="4" eb="6">
      <t>バンゴウ</t>
    </rPh>
    <rPh sb="9" eb="11">
      <t>サクセイ</t>
    </rPh>
    <phoneticPr fontId="4"/>
  </si>
  <si>
    <t>部分のみ入力可能。</t>
    <rPh sb="0" eb="2">
      <t>ブブン</t>
    </rPh>
    <rPh sb="4" eb="6">
      <t>ニュウリョク</t>
    </rPh>
    <rPh sb="6" eb="8">
      <t>カノウ</t>
    </rPh>
    <phoneticPr fontId="4"/>
  </si>
  <si>
    <t>※以降、全シート共通</t>
    <phoneticPr fontId="4"/>
  </si>
  <si>
    <t>部分はプルダウンメニューから該当するものを選択すること。</t>
    <rPh sb="0" eb="2">
      <t>ブブン</t>
    </rPh>
    <rPh sb="14" eb="16">
      <t>ガイトウ</t>
    </rPh>
    <rPh sb="21" eb="23">
      <t>センタク</t>
    </rPh>
    <phoneticPr fontId="4"/>
  </si>
  <si>
    <t>●前回指導結果通知に基づく指導事項（助言指導を含む。）の改善状況</t>
  </si>
  <si>
    <t>日）</t>
    <rPh sb="0" eb="1">
      <t>ニチ</t>
    </rPh>
    <phoneticPr fontId="4"/>
  </si>
  <si>
    <t>指導事項</t>
    <rPh sb="0" eb="2">
      <t>シドウ</t>
    </rPh>
    <rPh sb="2" eb="4">
      <t>ジコウ</t>
    </rPh>
    <phoneticPr fontId="4"/>
  </si>
  <si>
    <t>改善措置状況</t>
    <rPh sb="0" eb="2">
      <t>カイゼン</t>
    </rPh>
    <rPh sb="2" eb="4">
      <t>ソチ</t>
    </rPh>
    <rPh sb="4" eb="6">
      <t>ジョウキョウ</t>
    </rPh>
    <phoneticPr fontId="4"/>
  </si>
  <si>
    <t>未改善の理由</t>
    <rPh sb="0" eb="1">
      <t>ミ</t>
    </rPh>
    <rPh sb="1" eb="3">
      <t>カイゼン</t>
    </rPh>
    <rPh sb="4" eb="6">
      <t>リユウ</t>
    </rPh>
    <phoneticPr fontId="4"/>
  </si>
  <si>
    <t>●市への質疑事項</t>
    <phoneticPr fontId="4"/>
  </si>
  <si>
    <t>居宅介護</t>
    <rPh sb="0" eb="2">
      <t>キョタク</t>
    </rPh>
    <rPh sb="2" eb="4">
      <t>カイゴ</t>
    </rPh>
    <phoneticPr fontId="4"/>
  </si>
  <si>
    <t>重度訪問介護</t>
    <rPh sb="0" eb="2">
      <t>ジュウド</t>
    </rPh>
    <rPh sb="2" eb="4">
      <t>ホウモン</t>
    </rPh>
    <rPh sb="4" eb="6">
      <t>カイゴ</t>
    </rPh>
    <phoneticPr fontId="4"/>
  </si>
  <si>
    <t>同行援護</t>
    <rPh sb="0" eb="2">
      <t>ドウコウ</t>
    </rPh>
    <rPh sb="2" eb="4">
      <t>エンゴ</t>
    </rPh>
    <phoneticPr fontId="4"/>
  </si>
  <si>
    <t>行動援護</t>
    <rPh sb="0" eb="2">
      <t>コウドウ</t>
    </rPh>
    <rPh sb="2" eb="4">
      <t>エンゴ</t>
    </rPh>
    <phoneticPr fontId="4"/>
  </si>
  <si>
    <t>療養介護</t>
    <rPh sb="0" eb="2">
      <t>リョウヨウ</t>
    </rPh>
    <rPh sb="2" eb="4">
      <t>カイゴ</t>
    </rPh>
    <phoneticPr fontId="4"/>
  </si>
  <si>
    <t>短期入所（空床型）</t>
    <rPh sb="0" eb="2">
      <t>タンキ</t>
    </rPh>
    <rPh sb="2" eb="4">
      <t>ニュウショ</t>
    </rPh>
    <rPh sb="5" eb="7">
      <t>クウショウ</t>
    </rPh>
    <rPh sb="7" eb="8">
      <t>ガタ</t>
    </rPh>
    <phoneticPr fontId="4"/>
  </si>
  <si>
    <t>短期入所（併設型）</t>
    <rPh sb="0" eb="2">
      <t>タンキ</t>
    </rPh>
    <rPh sb="2" eb="4">
      <t>ニュウショ</t>
    </rPh>
    <rPh sb="5" eb="7">
      <t>ヘイセツ</t>
    </rPh>
    <phoneticPr fontId="4"/>
  </si>
  <si>
    <t>短期入所（単独型）</t>
    <rPh sb="0" eb="2">
      <t>タンキ</t>
    </rPh>
    <rPh sb="2" eb="4">
      <t>ニュウショ</t>
    </rPh>
    <rPh sb="5" eb="7">
      <t>タンドク</t>
    </rPh>
    <phoneticPr fontId="4"/>
  </si>
  <si>
    <t>自立訓練（機能訓練）</t>
    <rPh sb="0" eb="2">
      <t>ジリツ</t>
    </rPh>
    <rPh sb="2" eb="4">
      <t>クンレン</t>
    </rPh>
    <rPh sb="5" eb="7">
      <t>キノウ</t>
    </rPh>
    <rPh sb="7" eb="9">
      <t>クンレン</t>
    </rPh>
    <phoneticPr fontId="4"/>
  </si>
  <si>
    <t>自立訓練（生活訓練）</t>
    <rPh sb="0" eb="2">
      <t>ジリツ</t>
    </rPh>
    <rPh sb="2" eb="4">
      <t>クンレン</t>
    </rPh>
    <rPh sb="5" eb="7">
      <t>セイカツ</t>
    </rPh>
    <rPh sb="7" eb="9">
      <t>クンレン</t>
    </rPh>
    <phoneticPr fontId="4"/>
  </si>
  <si>
    <t>宿泊型自立訓練</t>
    <rPh sb="0" eb="3">
      <t>シュクハクガタ</t>
    </rPh>
    <rPh sb="3" eb="5">
      <t>ジリツ</t>
    </rPh>
    <rPh sb="5" eb="7">
      <t>クンレン</t>
    </rPh>
    <phoneticPr fontId="3"/>
  </si>
  <si>
    <t>就労移行支援</t>
    <rPh sb="0" eb="2">
      <t>シュウロウ</t>
    </rPh>
    <rPh sb="2" eb="4">
      <t>イコウ</t>
    </rPh>
    <rPh sb="4" eb="6">
      <t>シエン</t>
    </rPh>
    <phoneticPr fontId="4"/>
  </si>
  <si>
    <t>就労継続支援Ａ型</t>
    <rPh sb="0" eb="2">
      <t>シュウロウ</t>
    </rPh>
    <rPh sb="2" eb="4">
      <t>ケイゾク</t>
    </rPh>
    <rPh sb="4" eb="6">
      <t>シエン</t>
    </rPh>
    <rPh sb="7" eb="8">
      <t>ガタ</t>
    </rPh>
    <phoneticPr fontId="4"/>
  </si>
  <si>
    <t>就労継続支援Ｂ型</t>
    <rPh sb="0" eb="2">
      <t>シュウロウ</t>
    </rPh>
    <rPh sb="2" eb="4">
      <t>ケイゾク</t>
    </rPh>
    <rPh sb="4" eb="6">
      <t>シエン</t>
    </rPh>
    <rPh sb="7" eb="8">
      <t>ガタ</t>
    </rPh>
    <phoneticPr fontId="4"/>
  </si>
  <si>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</si>
  <si>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</si>
  <si>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共同生活援助</t>
    <rPh sb="0" eb="2">
      <t>キョウドウ</t>
    </rPh>
    <rPh sb="2" eb="4">
      <t>セイカツ</t>
    </rPh>
    <rPh sb="4" eb="6">
      <t>エンジョ</t>
    </rPh>
    <phoneticPr fontId="4"/>
  </si>
  <si>
    <t>施設入所支援</t>
    <rPh sb="0" eb="2">
      <t>シセツ</t>
    </rPh>
    <rPh sb="2" eb="4">
      <t>ニュウショ</t>
    </rPh>
    <rPh sb="4" eb="6">
      <t>シエン</t>
    </rPh>
    <phoneticPr fontId="4"/>
  </si>
  <si>
    <t>施設入所支援（経過的）</t>
    <rPh sb="0" eb="2">
      <t>シセツ</t>
    </rPh>
    <rPh sb="2" eb="4">
      <t>ニュウショ</t>
    </rPh>
    <rPh sb="4" eb="6">
      <t>シエン</t>
    </rPh>
    <rPh sb="7" eb="10">
      <t>ケイカテキ</t>
    </rPh>
    <phoneticPr fontId="4"/>
  </si>
  <si>
    <t>地域相談支援（地域移行支援）</t>
    <rPh sb="0" eb="2">
      <t>チイキ</t>
    </rPh>
    <rPh sb="2" eb="4">
      <t>ソウダン</t>
    </rPh>
    <rPh sb="4" eb="6">
      <t>シエン</t>
    </rPh>
    <rPh sb="7" eb="9">
      <t>チイキ</t>
    </rPh>
    <rPh sb="9" eb="11">
      <t>イコウ</t>
    </rPh>
    <rPh sb="11" eb="13">
      <t>シエン</t>
    </rPh>
    <phoneticPr fontId="4"/>
  </si>
  <si>
    <t>地域相談支援（地域定着支援）</t>
    <rPh sb="0" eb="2">
      <t>チイキ</t>
    </rPh>
    <rPh sb="2" eb="4">
      <t>ソウダン</t>
    </rPh>
    <rPh sb="4" eb="6">
      <t>シエン</t>
    </rPh>
    <rPh sb="7" eb="9">
      <t>チイキ</t>
    </rPh>
    <rPh sb="9" eb="11">
      <t>テイチャク</t>
    </rPh>
    <rPh sb="11" eb="13">
      <t>シエン</t>
    </rPh>
    <phoneticPr fontId="4"/>
  </si>
  <si>
    <t>計画相談支援</t>
    <rPh sb="0" eb="2">
      <t>ケイカク</t>
    </rPh>
    <rPh sb="2" eb="4">
      <t>ソウダン</t>
    </rPh>
    <rPh sb="4" eb="6">
      <t>シエン</t>
    </rPh>
    <phoneticPr fontId="4"/>
  </si>
  <si>
    <t>事前提出書類</t>
    <rPh sb="0" eb="2">
      <t>ジゼン</t>
    </rPh>
    <rPh sb="2" eb="4">
      <t>テイシュツ</t>
    </rPh>
    <phoneticPr fontId="4"/>
  </si>
  <si>
    <t>提出チェック</t>
    <rPh sb="0" eb="2">
      <t>テイシュツ</t>
    </rPh>
    <phoneticPr fontId="4"/>
  </si>
  <si>
    <t>事前提出資料（すべてこのエクセルファイルにあります）</t>
    <rPh sb="0" eb="2">
      <t>ジゼン</t>
    </rPh>
    <rPh sb="4" eb="6">
      <t>シリョウ</t>
    </rPh>
    <phoneticPr fontId="4"/>
  </si>
  <si>
    <t>事業者</t>
    <rPh sb="0" eb="3">
      <t>ジギョウシャ</t>
    </rPh>
    <phoneticPr fontId="4"/>
  </si>
  <si>
    <t>【共通】基本情報　※事業所番号ごとに作成すること</t>
    <rPh sb="1" eb="3">
      <t>キョウツウ</t>
    </rPh>
    <rPh sb="4" eb="6">
      <t>キホン</t>
    </rPh>
    <rPh sb="6" eb="8">
      <t>ジョウホウ</t>
    </rPh>
    <rPh sb="10" eb="12">
      <t>ジギョウ</t>
    </rPh>
    <rPh sb="12" eb="13">
      <t>ショ</t>
    </rPh>
    <rPh sb="13" eb="15">
      <t>バンゴウ</t>
    </rPh>
    <rPh sb="18" eb="20">
      <t>サクセイ</t>
    </rPh>
    <phoneticPr fontId="4"/>
  </si>
  <si>
    <t>法人・事業所の組織図、施設案内（パンフレット等）</t>
    <rPh sb="0" eb="2">
      <t>ホウジン</t>
    </rPh>
    <rPh sb="3" eb="6">
      <t>ジギョウショ</t>
    </rPh>
    <rPh sb="11" eb="13">
      <t>シセツ</t>
    </rPh>
    <rPh sb="13" eb="15">
      <t>アンナイ</t>
    </rPh>
    <rPh sb="22" eb="23">
      <t>トウ</t>
    </rPh>
    <phoneticPr fontId="4"/>
  </si>
  <si>
    <t>指定基準に関する書類</t>
    <rPh sb="0" eb="2">
      <t>シテイ</t>
    </rPh>
    <rPh sb="2" eb="4">
      <t>キジュン</t>
    </rPh>
    <rPh sb="5" eb="6">
      <t>カン</t>
    </rPh>
    <rPh sb="8" eb="10">
      <t>ショルイ</t>
    </rPh>
    <phoneticPr fontId="4"/>
  </si>
  <si>
    <t>指定基準省令と解釈通知</t>
    <rPh sb="0" eb="2">
      <t>シテイ</t>
    </rPh>
    <rPh sb="2" eb="4">
      <t>キジュン</t>
    </rPh>
    <rPh sb="4" eb="6">
      <t>ショウレイ</t>
    </rPh>
    <rPh sb="7" eb="9">
      <t>カイシャク</t>
    </rPh>
    <rPh sb="9" eb="11">
      <t>ツウチ</t>
    </rPh>
    <phoneticPr fontId="4"/>
  </si>
  <si>
    <t>報酬告示と留意事項通知</t>
    <rPh sb="0" eb="2">
      <t>ホウシュウ</t>
    </rPh>
    <rPh sb="2" eb="4">
      <t>コクジ</t>
    </rPh>
    <rPh sb="5" eb="7">
      <t>リュウイ</t>
    </rPh>
    <rPh sb="7" eb="9">
      <t>ジコウ</t>
    </rPh>
    <rPh sb="9" eb="11">
      <t>ツウチ</t>
    </rPh>
    <phoneticPr fontId="4"/>
  </si>
  <si>
    <t>職員勤務表</t>
    <rPh sb="0" eb="2">
      <t>ショクイン</t>
    </rPh>
    <rPh sb="2" eb="4">
      <t>キンム</t>
    </rPh>
    <rPh sb="4" eb="5">
      <t>ヒョウ</t>
    </rPh>
    <phoneticPr fontId="4"/>
  </si>
  <si>
    <t>出勤簿又はタイムカード</t>
    <rPh sb="0" eb="2">
      <t>シュッキン</t>
    </rPh>
    <rPh sb="2" eb="3">
      <t>ボ</t>
    </rPh>
    <rPh sb="3" eb="4">
      <t>マタ</t>
    </rPh>
    <phoneticPr fontId="4"/>
  </si>
  <si>
    <t>職員履歴書及び資格、経験がわかる書類（資格証など）</t>
    <rPh sb="19" eb="21">
      <t>シカク</t>
    </rPh>
    <rPh sb="21" eb="22">
      <t>ショウ</t>
    </rPh>
    <phoneticPr fontId="4"/>
  </si>
  <si>
    <t>雇用契約書及び辞令がある場合は辞令書</t>
    <rPh sb="5" eb="6">
      <t>オヨ</t>
    </rPh>
    <rPh sb="7" eb="9">
      <t>ジレイ</t>
    </rPh>
    <rPh sb="12" eb="14">
      <t>バアイ</t>
    </rPh>
    <rPh sb="15" eb="17">
      <t>ジレイ</t>
    </rPh>
    <rPh sb="17" eb="18">
      <t>ショ</t>
    </rPh>
    <phoneticPr fontId="4"/>
  </si>
  <si>
    <t>給与支払明細書</t>
    <rPh sb="0" eb="2">
      <t>キュウヨ</t>
    </rPh>
    <rPh sb="2" eb="4">
      <t>シハラ</t>
    </rPh>
    <rPh sb="4" eb="7">
      <t>メイサイショ</t>
    </rPh>
    <phoneticPr fontId="4"/>
  </si>
  <si>
    <t>利用契約に関する書類</t>
    <rPh sb="0" eb="2">
      <t>リヨウ</t>
    </rPh>
    <rPh sb="2" eb="4">
      <t>ケイヤク</t>
    </rPh>
    <rPh sb="5" eb="6">
      <t>カン</t>
    </rPh>
    <rPh sb="8" eb="10">
      <t>ショルイ</t>
    </rPh>
    <phoneticPr fontId="4"/>
  </si>
  <si>
    <t>支給決定障害者・保護者に関する市町への通知に係る記録</t>
    <rPh sb="8" eb="11">
      <t>ホゴシャ</t>
    </rPh>
    <phoneticPr fontId="4"/>
  </si>
  <si>
    <t>個別支援計画等原案の同意に関する記録</t>
    <rPh sb="6" eb="7">
      <t>トウ</t>
    </rPh>
    <phoneticPr fontId="4"/>
  </si>
  <si>
    <t>職員研修に関する記録</t>
    <rPh sb="0" eb="2">
      <t>ショクイン</t>
    </rPh>
    <rPh sb="2" eb="4">
      <t>ケンシュウ</t>
    </rPh>
    <rPh sb="5" eb="6">
      <t>カン</t>
    </rPh>
    <rPh sb="8" eb="10">
      <t>キロク</t>
    </rPh>
    <phoneticPr fontId="4"/>
  </si>
  <si>
    <t>虐待防止のための取組みがわかる記録・書類（委員会の議事録及び研修の記録等）</t>
    <rPh sb="0" eb="2">
      <t>ギャクタイ</t>
    </rPh>
    <rPh sb="2" eb="4">
      <t>ボウシ</t>
    </rPh>
    <rPh sb="8" eb="10">
      <t>トリク</t>
    </rPh>
    <rPh sb="15" eb="17">
      <t>キロク</t>
    </rPh>
    <rPh sb="18" eb="20">
      <t>ショルイ</t>
    </rPh>
    <phoneticPr fontId="4"/>
  </si>
  <si>
    <t>自立支援給付費等及び利用者負担額に関する書類</t>
    <rPh sb="7" eb="8">
      <t>トウ</t>
    </rPh>
    <rPh sb="8" eb="9">
      <t>オヨ</t>
    </rPh>
    <phoneticPr fontId="4"/>
  </si>
  <si>
    <t>法定代理受領の通知の写し</t>
    <rPh sb="0" eb="2">
      <t>ホウテイ</t>
    </rPh>
    <rPh sb="2" eb="4">
      <t>ダイリ</t>
    </rPh>
    <rPh sb="4" eb="6">
      <t>ジュリョウ</t>
    </rPh>
    <rPh sb="7" eb="9">
      <t>ツウチ</t>
    </rPh>
    <rPh sb="10" eb="11">
      <t>ウツ</t>
    </rPh>
    <phoneticPr fontId="4"/>
  </si>
  <si>
    <t>※指導結果通知の文書番号</t>
    <rPh sb="1" eb="3">
      <t>シドウ</t>
    </rPh>
    <rPh sb="3" eb="5">
      <t>ケッカ</t>
    </rPh>
    <rPh sb="5" eb="7">
      <t>ツウチ</t>
    </rPh>
    <rPh sb="8" eb="10">
      <t>ブンショ</t>
    </rPh>
    <rPh sb="10" eb="12">
      <t>バンゴウ</t>
    </rPh>
    <phoneticPr fontId="4"/>
  </si>
  <si>
    <t xml:space="preserve"> ★前回指導実施日</t>
    <phoneticPr fontId="4"/>
  </si>
  <si>
    <t>浜健障第</t>
    <rPh sb="0" eb="1">
      <t>ハマ</t>
    </rPh>
    <rPh sb="1" eb="2">
      <t>ケン</t>
    </rPh>
    <rPh sb="2" eb="3">
      <t>ショウ</t>
    </rPh>
    <rPh sb="3" eb="4">
      <t>ダイ</t>
    </rPh>
    <phoneticPr fontId="4"/>
  </si>
  <si>
    <t>号</t>
    <rPh sb="0" eb="1">
      <t>ゴウ</t>
    </rPh>
    <phoneticPr fontId="4"/>
  </si>
  <si>
    <t>（実施した日付を記入すること。不備があるときは×を記入すること。）</t>
    <rPh sb="1" eb="3">
      <t>ジッシ</t>
    </rPh>
    <rPh sb="5" eb="7">
      <t>ヒヅケ</t>
    </rPh>
    <rPh sb="8" eb="10">
      <t>キニュウ</t>
    </rPh>
    <rPh sb="15" eb="17">
      <t>フビ</t>
    </rPh>
    <rPh sb="25" eb="27">
      <t>キニュウ</t>
    </rPh>
    <phoneticPr fontId="4"/>
  </si>
  <si>
    <t>（３）　利用申込み・契約解除の状況</t>
    <rPh sb="4" eb="6">
      <t>リヨウ</t>
    </rPh>
    <rPh sb="6" eb="8">
      <t>モウシコ</t>
    </rPh>
    <rPh sb="10" eb="12">
      <t>ケイヤク</t>
    </rPh>
    <rPh sb="12" eb="14">
      <t>カイジョ</t>
    </rPh>
    <rPh sb="15" eb="17">
      <t>ジョウキョウ</t>
    </rPh>
    <phoneticPr fontId="4"/>
  </si>
  <si>
    <t>申込数</t>
    <rPh sb="0" eb="2">
      <t>モウシコミ</t>
    </rPh>
    <rPh sb="2" eb="3">
      <t>スウ</t>
    </rPh>
    <phoneticPr fontId="4"/>
  </si>
  <si>
    <t>新規契約数</t>
    <rPh sb="0" eb="2">
      <t>シンキ</t>
    </rPh>
    <rPh sb="2" eb="5">
      <t>ケイヤクスウ</t>
    </rPh>
    <phoneticPr fontId="4"/>
  </si>
  <si>
    <t>契約終了数</t>
    <rPh sb="0" eb="2">
      <t>ケイヤク</t>
    </rPh>
    <rPh sb="2" eb="4">
      <t>シュウリョウ</t>
    </rPh>
    <rPh sb="4" eb="5">
      <t>スウ</t>
    </rPh>
    <phoneticPr fontId="4"/>
  </si>
  <si>
    <t>うち介護保険への
移行に伴うもの</t>
    <rPh sb="2" eb="4">
      <t>カイゴ</t>
    </rPh>
    <rPh sb="4" eb="6">
      <t>ホケン</t>
    </rPh>
    <rPh sb="9" eb="11">
      <t>イコウ</t>
    </rPh>
    <rPh sb="12" eb="13">
      <t>トモナ</t>
    </rPh>
    <phoneticPr fontId="4"/>
  </si>
  <si>
    <t>（１）　業務継続計画</t>
    <rPh sb="4" eb="6">
      <t>ギョウム</t>
    </rPh>
    <rPh sb="6" eb="8">
      <t>ケイゾク</t>
    </rPh>
    <rPh sb="8" eb="10">
      <t>ケイカク</t>
    </rPh>
    <phoneticPr fontId="4"/>
  </si>
  <si>
    <t>（２）　衛生管理等</t>
    <rPh sb="4" eb="6">
      <t>エイセイ</t>
    </rPh>
    <rPh sb="6" eb="8">
      <t>カンリ</t>
    </rPh>
    <rPh sb="8" eb="9">
      <t>トウ</t>
    </rPh>
    <phoneticPr fontId="4"/>
  </si>
  <si>
    <t>　①感染症に係る業務継続計画</t>
    <phoneticPr fontId="4"/>
  </si>
  <si>
    <t>策定日</t>
    <rPh sb="0" eb="3">
      <t>サクテイヒ</t>
    </rPh>
    <phoneticPr fontId="4"/>
  </si>
  <si>
    <t>　①感染症の予防及びまん延防止のための対策を検討する委員会</t>
    <rPh sb="2" eb="5">
      <t>カンセンショウ</t>
    </rPh>
    <rPh sb="6" eb="8">
      <t>ヨボウ</t>
    </rPh>
    <rPh sb="8" eb="9">
      <t>オヨ</t>
    </rPh>
    <rPh sb="12" eb="13">
      <t>エン</t>
    </rPh>
    <rPh sb="13" eb="15">
      <t>ボウシ</t>
    </rPh>
    <rPh sb="19" eb="21">
      <t>タイサク</t>
    </rPh>
    <rPh sb="22" eb="24">
      <t>ケントウ</t>
    </rPh>
    <rPh sb="26" eb="29">
      <t>イインカイ</t>
    </rPh>
    <phoneticPr fontId="4"/>
  </si>
  <si>
    <t>直近の開催日</t>
    <rPh sb="0" eb="2">
      <t>チョッキン</t>
    </rPh>
    <rPh sb="3" eb="6">
      <t>カイサイビ</t>
    </rPh>
    <phoneticPr fontId="4"/>
  </si>
  <si>
    <t>策定済</t>
    <rPh sb="0" eb="2">
      <t>サクテイ</t>
    </rPh>
    <rPh sb="2" eb="3">
      <t>ズ</t>
    </rPh>
    <phoneticPr fontId="4"/>
  </si>
  <si>
    <t>実施済</t>
    <rPh sb="0" eb="2">
      <t>ジッシ</t>
    </rPh>
    <rPh sb="2" eb="3">
      <t>ズミ</t>
    </rPh>
    <phoneticPr fontId="4"/>
  </si>
  <si>
    <t>委員会結果を従業者へ周知した日</t>
    <rPh sb="0" eb="3">
      <t>イインカイ</t>
    </rPh>
    <rPh sb="3" eb="5">
      <t>ケッカ</t>
    </rPh>
    <rPh sb="6" eb="9">
      <t>ジュウギョウシャ</t>
    </rPh>
    <rPh sb="10" eb="12">
      <t>シュウチ</t>
    </rPh>
    <rPh sb="14" eb="15">
      <t>ヒ</t>
    </rPh>
    <phoneticPr fontId="4"/>
  </si>
  <si>
    <t>　②災害に係る業務継続計画</t>
    <phoneticPr fontId="4"/>
  </si>
  <si>
    <t>　②感染症の予防及びまん延防止のための指針</t>
    <rPh sb="2" eb="5">
      <t>カンセンショウ</t>
    </rPh>
    <rPh sb="6" eb="8">
      <t>ヨボウ</t>
    </rPh>
    <rPh sb="8" eb="9">
      <t>オヨ</t>
    </rPh>
    <rPh sb="12" eb="13">
      <t>エン</t>
    </rPh>
    <rPh sb="13" eb="15">
      <t>ボウシ</t>
    </rPh>
    <rPh sb="19" eb="21">
      <t>シシン</t>
    </rPh>
    <phoneticPr fontId="4"/>
  </si>
  <si>
    <t>整備状況</t>
    <rPh sb="0" eb="2">
      <t>セイビ</t>
    </rPh>
    <rPh sb="2" eb="4">
      <t>ジョウキョウ</t>
    </rPh>
    <phoneticPr fontId="4"/>
  </si>
  <si>
    <t>策定中</t>
    <rPh sb="0" eb="3">
      <t>サクテイチュウ</t>
    </rPh>
    <phoneticPr fontId="4"/>
  </si>
  <si>
    <t>実施予定</t>
    <rPh sb="0" eb="2">
      <t>ジッシ</t>
    </rPh>
    <rPh sb="2" eb="4">
      <t>ヨテイ</t>
    </rPh>
    <phoneticPr fontId="4"/>
  </si>
  <si>
    <t>　③業務継続計画に基づく研修の実施（感染症及び災害）</t>
    <rPh sb="9" eb="10">
      <t>モト</t>
    </rPh>
    <rPh sb="12" eb="14">
      <t>ケンシュウ</t>
    </rPh>
    <rPh sb="15" eb="17">
      <t>ジッシ</t>
    </rPh>
    <rPh sb="18" eb="21">
      <t>カンセンショウ</t>
    </rPh>
    <rPh sb="21" eb="22">
      <t>オヨ</t>
    </rPh>
    <rPh sb="23" eb="25">
      <t>サイガイ</t>
    </rPh>
    <phoneticPr fontId="4"/>
  </si>
  <si>
    <t>直近1年間の
実施回数</t>
    <rPh sb="0" eb="2">
      <t>チョッキン</t>
    </rPh>
    <rPh sb="3" eb="4">
      <t>ネン</t>
    </rPh>
    <rPh sb="4" eb="5">
      <t>アイダ</t>
    </rPh>
    <rPh sb="7" eb="9">
      <t>ジッシ</t>
    </rPh>
    <rPh sb="9" eb="11">
      <t>カイスウ</t>
    </rPh>
    <phoneticPr fontId="4"/>
  </si>
  <si>
    <t>　③感染症の予防及びまん延防止のための研修</t>
    <rPh sb="19" eb="21">
      <t>ケンシュウ</t>
    </rPh>
    <phoneticPr fontId="4"/>
  </si>
  <si>
    <t>未策定</t>
    <rPh sb="0" eb="1">
      <t>ミ</t>
    </rPh>
    <rPh sb="1" eb="3">
      <t>サクテイ</t>
    </rPh>
    <phoneticPr fontId="4"/>
  </si>
  <si>
    <t>実施時期未定</t>
    <rPh sb="0" eb="2">
      <t>ジッシ</t>
    </rPh>
    <rPh sb="2" eb="4">
      <t>ジキ</t>
    </rPh>
    <rPh sb="4" eb="6">
      <t>ミテイ</t>
    </rPh>
    <phoneticPr fontId="4"/>
  </si>
  <si>
    <t>直近の実施日</t>
    <rPh sb="0" eb="2">
      <t>チョッキン</t>
    </rPh>
    <rPh sb="3" eb="6">
      <t>ジッシビ</t>
    </rPh>
    <phoneticPr fontId="4"/>
  </si>
  <si>
    <t>　④業務継続計画に基づく訓練の実施（感染症及び災害）</t>
    <rPh sb="9" eb="10">
      <t>モト</t>
    </rPh>
    <rPh sb="12" eb="14">
      <t>クンレン</t>
    </rPh>
    <rPh sb="15" eb="17">
      <t>ジッシ</t>
    </rPh>
    <rPh sb="18" eb="21">
      <t>カンセンショウ</t>
    </rPh>
    <rPh sb="21" eb="22">
      <t>オヨ</t>
    </rPh>
    <rPh sb="23" eb="25">
      <t>サイガイ</t>
    </rPh>
    <phoneticPr fontId="4"/>
  </si>
  <si>
    <t>　④感染症の予防及びまん延防止のための訓練</t>
    <rPh sb="19" eb="21">
      <t>クンレン</t>
    </rPh>
    <phoneticPr fontId="4"/>
  </si>
  <si>
    <t>未設置</t>
    <rPh sb="0" eb="3">
      <t>ミセッチ</t>
    </rPh>
    <phoneticPr fontId="4"/>
  </si>
  <si>
    <t>（３）　身体拘束等の禁止</t>
    <rPh sb="4" eb="6">
      <t>シンタイ</t>
    </rPh>
    <rPh sb="6" eb="8">
      <t>コウソク</t>
    </rPh>
    <rPh sb="8" eb="9">
      <t>トウ</t>
    </rPh>
    <rPh sb="10" eb="12">
      <t>キンシ</t>
    </rPh>
    <phoneticPr fontId="4"/>
  </si>
  <si>
    <t>（４）　虐待の防止</t>
    <rPh sb="4" eb="6">
      <t>ギャクタイ</t>
    </rPh>
    <rPh sb="7" eb="9">
      <t>ボウシ</t>
    </rPh>
    <phoneticPr fontId="4"/>
  </si>
  <si>
    <t>　①やむを得ず身体拘束等を行う場合の必要な事項の記録</t>
    <rPh sb="5" eb="6">
      <t>エ</t>
    </rPh>
    <rPh sb="7" eb="9">
      <t>シンタイ</t>
    </rPh>
    <rPh sb="9" eb="11">
      <t>コウソク</t>
    </rPh>
    <rPh sb="11" eb="12">
      <t>トウ</t>
    </rPh>
    <rPh sb="13" eb="14">
      <t>オコナ</t>
    </rPh>
    <rPh sb="15" eb="17">
      <t>バアイ</t>
    </rPh>
    <rPh sb="18" eb="20">
      <t>ヒツヨウ</t>
    </rPh>
    <rPh sb="21" eb="23">
      <t>ジコウ</t>
    </rPh>
    <rPh sb="24" eb="26">
      <t>キロク</t>
    </rPh>
    <phoneticPr fontId="4"/>
  </si>
  <si>
    <t>身体拘束実施の有無</t>
    <rPh sb="0" eb="4">
      <t>シンタイコウソク</t>
    </rPh>
    <rPh sb="4" eb="6">
      <t>ジッシ</t>
    </rPh>
    <rPh sb="7" eb="9">
      <t>ウム</t>
    </rPh>
    <phoneticPr fontId="4"/>
  </si>
  <si>
    <t>　①虐待の防止のための対策を検討する委員会</t>
    <rPh sb="2" eb="4">
      <t>ギャクタイ</t>
    </rPh>
    <rPh sb="5" eb="7">
      <t>ボウシ</t>
    </rPh>
    <rPh sb="11" eb="13">
      <t>タイサク</t>
    </rPh>
    <rPh sb="14" eb="16">
      <t>ケントウ</t>
    </rPh>
    <phoneticPr fontId="4"/>
  </si>
  <si>
    <t>対応済</t>
    <rPh sb="0" eb="2">
      <t>タイオウ</t>
    </rPh>
    <rPh sb="2" eb="3">
      <t>ズ</t>
    </rPh>
    <phoneticPr fontId="4"/>
  </si>
  <si>
    <t>記録の作成</t>
    <rPh sb="0" eb="2">
      <t>キロク</t>
    </rPh>
    <rPh sb="3" eb="5">
      <t>サクセイ</t>
    </rPh>
    <phoneticPr fontId="4"/>
  </si>
  <si>
    <t>　②身体拘束等の適正化のための対策を検討する委員会</t>
    <rPh sb="2" eb="4">
      <t>シンタイ</t>
    </rPh>
    <rPh sb="4" eb="6">
      <t>コウソク</t>
    </rPh>
    <rPh sb="6" eb="7">
      <t>トウ</t>
    </rPh>
    <rPh sb="8" eb="11">
      <t>テキセイカ</t>
    </rPh>
    <rPh sb="15" eb="17">
      <t>タイサク</t>
    </rPh>
    <rPh sb="18" eb="20">
      <t>ケントウ</t>
    </rPh>
    <phoneticPr fontId="4"/>
  </si>
  <si>
    <t>　②虐待防止担当者名</t>
    <rPh sb="2" eb="4">
      <t>ギャクタイ</t>
    </rPh>
    <rPh sb="4" eb="6">
      <t>ボウシ</t>
    </rPh>
    <rPh sb="6" eb="9">
      <t>タントウシャ</t>
    </rPh>
    <rPh sb="9" eb="10">
      <t>メイ</t>
    </rPh>
    <phoneticPr fontId="4"/>
  </si>
  <si>
    <t>担当者氏名</t>
    <rPh sb="0" eb="3">
      <t>タントウシャ</t>
    </rPh>
    <rPh sb="3" eb="5">
      <t>シメイ</t>
    </rPh>
    <phoneticPr fontId="4"/>
  </si>
  <si>
    <t>未対応</t>
    <rPh sb="0" eb="3">
      <t>ミタイオウ</t>
    </rPh>
    <phoneticPr fontId="4"/>
  </si>
  <si>
    <t>　③身体拘束等の適正化のための指針</t>
    <rPh sb="2" eb="4">
      <t>シンタイ</t>
    </rPh>
    <rPh sb="4" eb="6">
      <t>コウソク</t>
    </rPh>
    <rPh sb="6" eb="7">
      <t>トウ</t>
    </rPh>
    <rPh sb="8" eb="11">
      <t>テキセイカ</t>
    </rPh>
    <rPh sb="15" eb="17">
      <t>シシン</t>
    </rPh>
    <phoneticPr fontId="4"/>
  </si>
  <si>
    <t>　③虐待防止のための指針</t>
    <rPh sb="2" eb="4">
      <t>ギャクタイ</t>
    </rPh>
    <rPh sb="4" eb="6">
      <t>ボウシ</t>
    </rPh>
    <rPh sb="10" eb="12">
      <t>シシン</t>
    </rPh>
    <phoneticPr fontId="4"/>
  </si>
  <si>
    <t>整備状況</t>
    <rPh sb="0" eb="4">
      <t>セイビジョウキョウ</t>
    </rPh>
    <phoneticPr fontId="4"/>
  </si>
  <si>
    <t>案件なし</t>
    <rPh sb="0" eb="2">
      <t>アンケン</t>
    </rPh>
    <phoneticPr fontId="4"/>
  </si>
  <si>
    <t>　④身体拘束等の適正化のための研修</t>
    <rPh sb="2" eb="4">
      <t>シンタイ</t>
    </rPh>
    <rPh sb="4" eb="6">
      <t>コウソク</t>
    </rPh>
    <rPh sb="6" eb="7">
      <t>トウ</t>
    </rPh>
    <rPh sb="8" eb="11">
      <t>テキセイカ</t>
    </rPh>
    <rPh sb="15" eb="17">
      <t>ケンシュウ</t>
    </rPh>
    <phoneticPr fontId="4"/>
  </si>
  <si>
    <t>　④虐待防止のための研修</t>
    <rPh sb="2" eb="4">
      <t>ギャクタイ</t>
    </rPh>
    <rPh sb="4" eb="6">
      <t>ボウシ</t>
    </rPh>
    <rPh sb="10" eb="12">
      <t>ケンシュウ</t>
    </rPh>
    <phoneticPr fontId="4"/>
  </si>
  <si>
    <t>（５）　情報公表</t>
    <rPh sb="4" eb="8">
      <t>ジョウホウコウヒョウ</t>
    </rPh>
    <phoneticPr fontId="4"/>
  </si>
  <si>
    <t>　①情報公表対象サービス等情報に係る公表（報告）
※障害福祉サービス等情報検索ウェブサイト（WAM NET）での情報公表の申請手続き</t>
    <rPh sb="18" eb="20">
      <t>コウヒョウ</t>
    </rPh>
    <rPh sb="56" eb="58">
      <t>ジョウホウ</t>
    </rPh>
    <rPh sb="61" eb="63">
      <t>シンセイ</t>
    </rPh>
    <rPh sb="63" eb="65">
      <t>テツヅ</t>
    </rPh>
    <phoneticPr fontId="4"/>
  </si>
  <si>
    <t>公表の有無</t>
    <rPh sb="0" eb="2">
      <t>コウヒョウ</t>
    </rPh>
    <rPh sb="3" eb="5">
      <t>ウム</t>
    </rPh>
    <phoneticPr fontId="4"/>
  </si>
  <si>
    <t>直近の公表年度</t>
    <rPh sb="0" eb="2">
      <t>チョッキン</t>
    </rPh>
    <rPh sb="3" eb="5">
      <t>コウヒョウ</t>
    </rPh>
    <rPh sb="5" eb="7">
      <t>ネンド</t>
    </rPh>
    <phoneticPr fontId="4"/>
  </si>
  <si>
    <t>主眼事項・着眼点の自己点検結果票</t>
    <rPh sb="0" eb="2">
      <t>シュガン</t>
    </rPh>
    <rPh sb="2" eb="4">
      <t>ジコウ</t>
    </rPh>
    <rPh sb="5" eb="8">
      <t>チャクガンテン</t>
    </rPh>
    <rPh sb="9" eb="11">
      <t>ジコ</t>
    </rPh>
    <rPh sb="11" eb="13">
      <t>テンケン</t>
    </rPh>
    <rPh sb="13" eb="15">
      <t>ケッカ</t>
    </rPh>
    <rPh sb="15" eb="16">
      <t>ヒョウ</t>
    </rPh>
    <phoneticPr fontId="4"/>
  </si>
  <si>
    <t>・「主眼事項及び着眼点」の各項目について自己点検結果を記載すること。</t>
    <rPh sb="2" eb="4">
      <t>シュガン</t>
    </rPh>
    <rPh sb="4" eb="6">
      <t>ジコウ</t>
    </rPh>
    <rPh sb="6" eb="7">
      <t>オヨ</t>
    </rPh>
    <rPh sb="8" eb="11">
      <t>チャクガンテン</t>
    </rPh>
    <rPh sb="13" eb="14">
      <t>カク</t>
    </rPh>
    <rPh sb="14" eb="16">
      <t>コウモク</t>
    </rPh>
    <rPh sb="20" eb="22">
      <t>ジコ</t>
    </rPh>
    <rPh sb="22" eb="24">
      <t>テンケン</t>
    </rPh>
    <rPh sb="24" eb="26">
      <t>ケッカ</t>
    </rPh>
    <rPh sb="27" eb="29">
      <t>キサイ</t>
    </rPh>
    <phoneticPr fontId="4"/>
  </si>
  <si>
    <t>事業所名</t>
    <rPh sb="0" eb="2">
      <t>ジギョウ</t>
    </rPh>
    <rPh sb="2" eb="3">
      <t>ショ</t>
    </rPh>
    <rPh sb="3" eb="4">
      <t>メイ</t>
    </rPh>
    <phoneticPr fontId="4"/>
  </si>
  <si>
    <t>サービス名</t>
    <rPh sb="4" eb="5">
      <t>メイ</t>
    </rPh>
    <phoneticPr fontId="4"/>
  </si>
  <si>
    <t>主眼事項</t>
  </si>
  <si>
    <t>確認結果</t>
  </si>
  <si>
    <t>不適合の該当項目</t>
    <rPh sb="4" eb="6">
      <t>ガイトウ</t>
    </rPh>
    <phoneticPr fontId="4"/>
  </si>
  <si>
    <t>基本方針</t>
  </si>
  <si>
    <t>人員に関する基準</t>
  </si>
  <si>
    <t>設備に関する基準</t>
  </si>
  <si>
    <t>運営に関する基準</t>
  </si>
  <si>
    <t>共生型障害福祉サービスに
関する基準
※共生型事業所のみ</t>
    <rPh sb="20" eb="23">
      <t>キョウセイガタ</t>
    </rPh>
    <rPh sb="23" eb="25">
      <t>ジギョウ</t>
    </rPh>
    <rPh sb="25" eb="26">
      <t>ショ</t>
    </rPh>
    <phoneticPr fontId="4"/>
  </si>
  <si>
    <t>変更の届出等</t>
  </si>
  <si>
    <t>給付費の算定及び取り扱い</t>
  </si>
  <si>
    <t>業務管理体制の整備、運用
※1</t>
    <rPh sb="0" eb="2">
      <t>ギョウム</t>
    </rPh>
    <rPh sb="2" eb="4">
      <t>カンリ</t>
    </rPh>
    <rPh sb="4" eb="6">
      <t>タイセイ</t>
    </rPh>
    <rPh sb="7" eb="9">
      <t>セイビ</t>
    </rPh>
    <rPh sb="10" eb="12">
      <t>ウンヨウ</t>
    </rPh>
    <phoneticPr fontId="4"/>
  </si>
  <si>
    <t>※1　法令順守責任者の役割及びその業務内容、業務が法令に適合することを確保するための規程等、
　　　 業務執行状況の監査の実施状況</t>
    <rPh sb="3" eb="5">
      <t>ホウレイ</t>
    </rPh>
    <rPh sb="5" eb="7">
      <t>ジュンシュ</t>
    </rPh>
    <rPh sb="7" eb="10">
      <t>セキニンシャ</t>
    </rPh>
    <rPh sb="11" eb="13">
      <t>ヤクワリ</t>
    </rPh>
    <rPh sb="13" eb="14">
      <t>オヨ</t>
    </rPh>
    <rPh sb="17" eb="19">
      <t>ギョウム</t>
    </rPh>
    <rPh sb="19" eb="21">
      <t>ナイヨウ</t>
    </rPh>
    <rPh sb="22" eb="24">
      <t>ギョウム</t>
    </rPh>
    <rPh sb="25" eb="27">
      <t>ホウレイ</t>
    </rPh>
    <rPh sb="28" eb="30">
      <t>テキゴウ</t>
    </rPh>
    <rPh sb="35" eb="37">
      <t>カクホ</t>
    </rPh>
    <rPh sb="42" eb="44">
      <t>キテイ</t>
    </rPh>
    <rPh sb="44" eb="45">
      <t>トウ</t>
    </rPh>
    <rPh sb="51" eb="53">
      <t>ギョウム</t>
    </rPh>
    <rPh sb="53" eb="55">
      <t>シッコウ</t>
    </rPh>
    <rPh sb="55" eb="57">
      <t>ジョウキョウ</t>
    </rPh>
    <rPh sb="58" eb="60">
      <t>カンサ</t>
    </rPh>
    <rPh sb="61" eb="63">
      <t>ジッシ</t>
    </rPh>
    <rPh sb="63" eb="65">
      <t>ジョウキョウ</t>
    </rPh>
    <phoneticPr fontId="4"/>
  </si>
  <si>
    <t>【本検査の趣旨について】
業務管理体制の整備については、不正行為を未然に防止し利用者の保護と障害福祉サービス等の運営の適正化を図るため、事業者に対して義務付けられたものです。</t>
    <rPh sb="1" eb="4">
      <t>ホンケンサ</t>
    </rPh>
    <rPh sb="5" eb="7">
      <t>シュシ</t>
    </rPh>
    <phoneticPr fontId="4"/>
  </si>
  <si>
    <t>○黄色着色セルについて入力をお願いします。</t>
    <rPh sb="1" eb="3">
      <t>キイロ</t>
    </rPh>
    <rPh sb="3" eb="5">
      <t>チャクショク</t>
    </rPh>
    <rPh sb="11" eb="13">
      <t>ニュウリョク</t>
    </rPh>
    <rPh sb="15" eb="16">
      <t>ネガ</t>
    </rPh>
    <phoneticPr fontId="4"/>
  </si>
  <si>
    <t>している</t>
    <phoneticPr fontId="4"/>
  </si>
  <si>
    <t>行っている</t>
    <rPh sb="0" eb="1">
      <t>オコナ</t>
    </rPh>
    <phoneticPr fontId="4"/>
  </si>
  <si>
    <t>有</t>
    <rPh sb="0" eb="1">
      <t>アリ</t>
    </rPh>
    <phoneticPr fontId="4"/>
  </si>
  <si>
    <t>法人名</t>
  </si>
  <si>
    <t>事業者（法人）番号</t>
  </si>
  <si>
    <t>静岡県</t>
    <rPh sb="0" eb="3">
      <t>シズオカケン</t>
    </rPh>
    <phoneticPr fontId="4"/>
  </si>
  <si>
    <t>していない</t>
    <phoneticPr fontId="4"/>
  </si>
  <si>
    <t>行っていない</t>
    <rPh sb="0" eb="1">
      <t>オコナ</t>
    </rPh>
    <phoneticPr fontId="4"/>
  </si>
  <si>
    <t>無</t>
    <rPh sb="0" eb="1">
      <t>ナ</t>
    </rPh>
    <phoneticPr fontId="4"/>
  </si>
  <si>
    <t>対応者氏名</t>
  </si>
  <si>
    <t>法令遵守責任者氏名</t>
  </si>
  <si>
    <t>（法人役職名：　　　　　）</t>
    <rPh sb="1" eb="3">
      <t>ホウジン</t>
    </rPh>
    <rPh sb="3" eb="6">
      <t>ヤクショクメイ</t>
    </rPh>
    <phoneticPr fontId="4"/>
  </si>
  <si>
    <t>厚生労働省</t>
    <rPh sb="0" eb="5">
      <t>コウセイロウドウショウ</t>
    </rPh>
    <phoneticPr fontId="4"/>
  </si>
  <si>
    <t>事業所一覧</t>
    <rPh sb="0" eb="3">
      <t>ジギョウショ</t>
    </rPh>
    <rPh sb="3" eb="5">
      <t>イチラン</t>
    </rPh>
    <phoneticPr fontId="4"/>
  </si>
  <si>
    <r>
      <t>※法人が運営する</t>
    </r>
    <r>
      <rPr>
        <b/>
        <u/>
        <sz val="10.5"/>
        <rFont val="ＭＳ 明朝"/>
        <family val="1"/>
        <charset val="128"/>
      </rPr>
      <t>障害福祉関係の施設・事業所全て</t>
    </r>
    <r>
      <rPr>
        <b/>
        <sz val="10.5"/>
        <rFont val="ＭＳ 明朝"/>
        <family val="1"/>
        <charset val="128"/>
      </rPr>
      <t>について、事業所名、サービス名、指定年月日、事業所番号、事業所所在地が分かる資料を添付してください。（任意様式）</t>
    </r>
    <rPh sb="1" eb="3">
      <t>ホウジン</t>
    </rPh>
    <rPh sb="4" eb="6">
      <t>ウンエイ</t>
    </rPh>
    <rPh sb="8" eb="14">
      <t>ショウガイフクシカンケイ</t>
    </rPh>
    <rPh sb="15" eb="17">
      <t>シセツ</t>
    </rPh>
    <rPh sb="18" eb="21">
      <t>ジギョウショ</t>
    </rPh>
    <rPh sb="21" eb="22">
      <t>スベ</t>
    </rPh>
    <rPh sb="28" eb="31">
      <t>ジギョウショ</t>
    </rPh>
    <rPh sb="31" eb="32">
      <t>メイ</t>
    </rPh>
    <rPh sb="37" eb="38">
      <t>メイ</t>
    </rPh>
    <rPh sb="39" eb="44">
      <t>シテイネンガッピ</t>
    </rPh>
    <rPh sb="45" eb="48">
      <t>ジギョウショ</t>
    </rPh>
    <rPh sb="48" eb="50">
      <t>バンゴウ</t>
    </rPh>
    <rPh sb="51" eb="54">
      <t>ジギョウショ</t>
    </rPh>
    <rPh sb="54" eb="57">
      <t>ショザイチ</t>
    </rPh>
    <rPh sb="58" eb="59">
      <t>ワ</t>
    </rPh>
    <rPh sb="61" eb="63">
      <t>シリョウ</t>
    </rPh>
    <rPh sb="64" eb="66">
      <t>テンプ</t>
    </rPh>
    <rPh sb="74" eb="76">
      <t>ニンイ</t>
    </rPh>
    <rPh sb="76" eb="78">
      <t>ヨウシキ</t>
    </rPh>
    <phoneticPr fontId="4"/>
  </si>
  <si>
    <t>項目</t>
  </si>
  <si>
    <t>対象</t>
  </si>
  <si>
    <t>確認事項</t>
    <rPh sb="0" eb="2">
      <t>カクニン</t>
    </rPh>
    <rPh sb="2" eb="4">
      <t>ジコウ</t>
    </rPh>
    <phoneticPr fontId="4"/>
  </si>
  <si>
    <t>自己点検結果</t>
    <rPh sb="0" eb="2">
      <t>ジコ</t>
    </rPh>
    <rPh sb="2" eb="4">
      <t>テンケン</t>
    </rPh>
    <rPh sb="4" eb="6">
      <t>ケッカ</t>
    </rPh>
    <phoneticPr fontId="4"/>
  </si>
  <si>
    <t>市聴取結果</t>
    <rPh sb="0" eb="1">
      <t>シ</t>
    </rPh>
    <rPh sb="1" eb="3">
      <t>チョウシュ</t>
    </rPh>
    <rPh sb="3" eb="5">
      <t>ケッカ</t>
    </rPh>
    <phoneticPr fontId="4"/>
  </si>
  <si>
    <t>確認書類</t>
  </si>
  <si>
    <t>Ⅰ届出</t>
    <rPh sb="1" eb="3">
      <t>トドケデ</t>
    </rPh>
    <phoneticPr fontId="4"/>
  </si>
  <si>
    <t>全て</t>
  </si>
  <si>
    <t>業務管理体制の整備についての届出を監督庁に提出しているか。</t>
    <phoneticPr fontId="4"/>
  </si>
  <si>
    <t>届出日：</t>
    <rPh sb="0" eb="2">
      <t>トドケデ</t>
    </rPh>
    <rPh sb="2" eb="3">
      <t>ビ</t>
    </rPh>
    <phoneticPr fontId="4"/>
  </si>
  <si>
    <t>【例】
・整備事項届出書（原本、写）</t>
    <phoneticPr fontId="4"/>
  </si>
  <si>
    <t>届出先：</t>
    <rPh sb="0" eb="3">
      <t>トドケデサキ</t>
    </rPh>
    <phoneticPr fontId="4"/>
  </si>
  <si>
    <t>Ⅱ体制の整備</t>
    <rPh sb="1" eb="3">
      <t>タイセイ</t>
    </rPh>
    <rPh sb="4" eb="6">
      <t>セイビ</t>
    </rPh>
    <phoneticPr fontId="4"/>
  </si>
  <si>
    <t>各届出種別ごとに必要な体制は整備されているか。</t>
    <phoneticPr fontId="4"/>
  </si>
  <si>
    <t>【例】
・役員会議事録・資料
・職員会議録・資料</t>
    <phoneticPr fontId="4"/>
  </si>
  <si>
    <t>◎法令遵守責任者の設置　</t>
  </si>
  <si>
    <t>①法令等遵守について法人内部（役職員）に周知していますか。</t>
    <phoneticPr fontId="4"/>
  </si>
  <si>
    <t>直近周知日：</t>
    <rPh sb="0" eb="2">
      <t>チョッキン</t>
    </rPh>
    <rPh sb="2" eb="4">
      <t>シュウチ</t>
    </rPh>
    <rPh sb="4" eb="5">
      <t>ビ</t>
    </rPh>
    <phoneticPr fontId="4"/>
  </si>
  <si>
    <t>②法令遵守責任者の役割や業務内容について法人内部（役職員）に周知していますか。</t>
    <phoneticPr fontId="4"/>
  </si>
  <si>
    <t>※事業所数
20～99</t>
    <phoneticPr fontId="4"/>
  </si>
  <si>
    <t>○法令遵守規程の整備</t>
  </si>
  <si>
    <t>【例】
・法令遵守規程</t>
    <phoneticPr fontId="4"/>
  </si>
  <si>
    <t>①法令遵守規程を整備していますか。また、規程の内容を法人内部（役職員）に周知していますか。</t>
    <rPh sb="8" eb="10">
      <t>セイビ</t>
    </rPh>
    <rPh sb="20" eb="22">
      <t>キテイ</t>
    </rPh>
    <rPh sb="23" eb="24">
      <t>ナイ</t>
    </rPh>
    <phoneticPr fontId="4"/>
  </si>
  <si>
    <t>※事業所数100～</t>
  </si>
  <si>
    <t>○業務執行の状況の監査の定期的な実施</t>
  </si>
  <si>
    <t>【例】
・監査実施記録</t>
    <phoneticPr fontId="4"/>
  </si>
  <si>
    <t>①監査の実施（受検）状況を教えてください。</t>
    <rPh sb="7" eb="9">
      <t>ジュケン</t>
    </rPh>
    <phoneticPr fontId="4"/>
  </si>
  <si>
    <t>直近監査日：</t>
    <rPh sb="0" eb="2">
      <t>チョッキン</t>
    </rPh>
    <rPh sb="2" eb="4">
      <t>カンサ</t>
    </rPh>
    <rPh sb="4" eb="5">
      <t>ビ</t>
    </rPh>
    <phoneticPr fontId="4"/>
  </si>
  <si>
    <t>Ⅲ変更届出</t>
    <rPh sb="1" eb="3">
      <t>ヘンコウ</t>
    </rPh>
    <rPh sb="3" eb="4">
      <t>トド</t>
    </rPh>
    <rPh sb="4" eb="5">
      <t>デ</t>
    </rPh>
    <phoneticPr fontId="4"/>
  </si>
  <si>
    <t>業務管理体制の整備に関する届出を行った事業者は、事業者の名称及び主たる事務所の所在地その他届出事項に変更があったときは、遅滞なく、その旨を監督庁に届け出ているか。</t>
    <phoneticPr fontId="4"/>
  </si>
  <si>
    <t>【例】
・業務管理変更事項届出書（写）</t>
    <phoneticPr fontId="4"/>
  </si>
  <si>
    <t>①業務管理体制の届出事項に変更はないですか。変更した場合は届け出ていますか。</t>
    <phoneticPr fontId="4"/>
  </si>
  <si>
    <t>変更の有無</t>
    <rPh sb="0" eb="2">
      <t>ヘンコウ</t>
    </rPh>
    <rPh sb="3" eb="5">
      <t>ウム</t>
    </rPh>
    <phoneticPr fontId="4"/>
  </si>
  <si>
    <t>直近の変更届出日：</t>
    <rPh sb="0" eb="2">
      <t>チョッキン</t>
    </rPh>
    <rPh sb="3" eb="5">
      <t>ヘンコウ</t>
    </rPh>
    <rPh sb="5" eb="7">
      <t>トドケデ</t>
    </rPh>
    <rPh sb="7" eb="8">
      <t>ビ</t>
    </rPh>
    <phoneticPr fontId="4"/>
  </si>
  <si>
    <t>Ⅳ監督庁</t>
    <rPh sb="1" eb="4">
      <t>カントクチョウ</t>
    </rPh>
    <phoneticPr fontId="4"/>
  </si>
  <si>
    <r>
      <t>各届出種別における業務管理体制監督庁が変更した場合には、区分変更届を</t>
    </r>
    <r>
      <rPr>
        <b/>
        <u/>
        <sz val="9"/>
        <rFont val="ＭＳ 明朝"/>
        <family val="1"/>
        <charset val="128"/>
      </rPr>
      <t>変更前</t>
    </r>
    <r>
      <rPr>
        <sz val="9"/>
        <rFont val="ＭＳ 明朝"/>
        <family val="1"/>
        <charset val="128"/>
      </rPr>
      <t>及び変更後の監督庁にそれぞれ届け出ているか。</t>
    </r>
    <phoneticPr fontId="4"/>
  </si>
  <si>
    <t>Ⅴ具体的取組・運用状況</t>
    <rPh sb="1" eb="4">
      <t>グタイテキ</t>
    </rPh>
    <rPh sb="4" eb="6">
      <t>トリクミ</t>
    </rPh>
    <rPh sb="7" eb="11">
      <t>ウンヨウジョウキョウ</t>
    </rPh>
    <phoneticPr fontId="4"/>
  </si>
  <si>
    <t>以下の業務は、事業者において、業務管理体制（法令等遵守）の取組対象・運用対象として行われているか。</t>
    <phoneticPr fontId="4"/>
  </si>
  <si>
    <t>【例】
・事務分担表
・法人内内部通報要領
・法人内事故報告要領
・苦情・相談要領
・就業規則
・研修受講記録　等</t>
    <phoneticPr fontId="4"/>
  </si>
  <si>
    <t xml:space="preserve">①サービスの実施内容、給付費の請求内容等の確認を行っている。 </t>
    <phoneticPr fontId="4"/>
  </si>
  <si>
    <t>②内部通報・事故報告に対応している。</t>
    <phoneticPr fontId="4"/>
  </si>
  <si>
    <t>③利用者等からの相談・苦情に対応している。</t>
    <phoneticPr fontId="4"/>
  </si>
  <si>
    <t>④労働関係法規についても遵守対象としている。</t>
    <phoneticPr fontId="4"/>
  </si>
  <si>
    <t>⑤法令等遵守についての研修等を事業者内で実施している。又は、外部研修等に参加している。</t>
    <phoneticPr fontId="4"/>
  </si>
  <si>
    <t>直近実施日：</t>
    <rPh sb="0" eb="2">
      <t>チョッキン</t>
    </rPh>
    <rPh sb="2" eb="4">
      <t>ジッシ</t>
    </rPh>
    <rPh sb="4" eb="5">
      <t>ビ</t>
    </rPh>
    <phoneticPr fontId="4"/>
  </si>
  <si>
    <t>⑥行政・関係団体等からの情報を事業者関係部署等に周知している。</t>
    <phoneticPr fontId="4"/>
  </si>
  <si>
    <t>⑦その他業務管理体制（法令等遵守）として取り組んでいるもの</t>
    <phoneticPr fontId="4"/>
  </si>
  <si>
    <t>□</t>
  </si>
  <si>
    <t>①</t>
    <phoneticPr fontId="4"/>
  </si>
  <si>
    <t>○</t>
  </si>
  <si>
    <t xml:space="preserve"> ・ 特に指定のあるもの以外は、実地指導実施予定日の属する月の
　　前々月末時点の状況を記入してください。</t>
    <rPh sb="41" eb="43">
      <t>ジョウキョウ</t>
    </rPh>
    <phoneticPr fontId="4"/>
  </si>
  <si>
    <t>（1）</t>
    <phoneticPr fontId="4"/>
  </si>
  <si>
    <t>市</t>
    <rPh sb="0" eb="1">
      <t>シ</t>
    </rPh>
    <phoneticPr fontId="4"/>
  </si>
  <si>
    <t>（2）</t>
    <phoneticPr fontId="4"/>
  </si>
  <si>
    <t>運営規程、サービス利用契約書、重要事項説明書、個人情報提供に係る同意書</t>
    <phoneticPr fontId="4"/>
  </si>
  <si>
    <t>（3）</t>
    <phoneticPr fontId="4"/>
  </si>
  <si>
    <t>当日準備書類等</t>
    <phoneticPr fontId="4"/>
  </si>
  <si>
    <t xml:space="preserve"> ・ 次の書類はすべてのサービスに共通するものではありません。
 ・ 準備すべき書類の中で該当するものがない場合は、
  　今回の指導のためだけに新たに作成する必要はありません。
 ・ 会場配置図を参考にご用意ください。（会場内に準備してください。）
 ・ 指導当日に追加資料の提示を求める場合があります。
 ・ 指導対象は、基本的に実地指導を行う前年度から指導日の当月までが原則となりますが、
    さかのぼって資料を求める場合があります。</t>
    <rPh sb="142" eb="143">
      <t>モト</t>
    </rPh>
    <rPh sb="188" eb="190">
      <t>ゲンソク</t>
    </rPh>
    <rPh sb="214" eb="216">
      <t>バアイ</t>
    </rPh>
    <phoneticPr fontId="4"/>
  </si>
  <si>
    <t>（1）</t>
    <phoneticPr fontId="4"/>
  </si>
  <si>
    <t>②</t>
    <phoneticPr fontId="4"/>
  </si>
  <si>
    <t>人員に関する書類</t>
    <phoneticPr fontId="4"/>
  </si>
  <si>
    <t>③</t>
    <phoneticPr fontId="4"/>
  </si>
  <si>
    <t>専任、兼任の状況がわかる書類</t>
    <phoneticPr fontId="4"/>
  </si>
  <si>
    <t>④</t>
    <phoneticPr fontId="4"/>
  </si>
  <si>
    <t>利用者数がわかる書類（当該年度の利用者数）</t>
    <phoneticPr fontId="4"/>
  </si>
  <si>
    <t>⑤</t>
    <phoneticPr fontId="4"/>
  </si>
  <si>
    <t>⑥</t>
    <phoneticPr fontId="4"/>
  </si>
  <si>
    <t>就業規則</t>
    <phoneticPr fontId="4"/>
  </si>
  <si>
    <t>⑦</t>
    <phoneticPr fontId="4"/>
  </si>
  <si>
    <t>⑧</t>
    <phoneticPr fontId="4"/>
  </si>
  <si>
    <t>設備に関する書類</t>
    <phoneticPr fontId="4"/>
  </si>
  <si>
    <t>設備・備品台帳</t>
    <phoneticPr fontId="4"/>
  </si>
  <si>
    <t>（4）</t>
    <phoneticPr fontId="4"/>
  </si>
  <si>
    <t>運営に関する書類</t>
    <phoneticPr fontId="4"/>
  </si>
  <si>
    <t>定款、寄付行為等</t>
    <phoneticPr fontId="4"/>
  </si>
  <si>
    <t>サービスの提供の記録(実績記録票、その他ケース記録、送迎記録など）</t>
    <rPh sb="11" eb="13">
      <t>ジッセキ</t>
    </rPh>
    <rPh sb="13" eb="15">
      <t>キロク</t>
    </rPh>
    <rPh sb="15" eb="16">
      <t>ヒョウ</t>
    </rPh>
    <rPh sb="19" eb="20">
      <t>タ</t>
    </rPh>
    <rPh sb="23" eb="25">
      <t>キロク</t>
    </rPh>
    <phoneticPr fontId="4"/>
  </si>
  <si>
    <t>サービス等（障害児支援）利用計画書</t>
    <rPh sb="4" eb="5">
      <t>トウ</t>
    </rPh>
    <rPh sb="6" eb="9">
      <t>ショウガイジ</t>
    </rPh>
    <rPh sb="9" eb="11">
      <t>シエン</t>
    </rPh>
    <rPh sb="12" eb="14">
      <t>リヨウ</t>
    </rPh>
    <rPh sb="14" eb="16">
      <t>ケイカク</t>
    </rPh>
    <phoneticPr fontId="4"/>
  </si>
  <si>
    <t>金銭の支払を求める同意に関する記録</t>
  </si>
  <si>
    <t>食事の提供内容及び費用の同意に関する記録</t>
  </si>
  <si>
    <t>⑨</t>
    <phoneticPr fontId="4"/>
  </si>
  <si>
    <t>食事を提供する場合の献立</t>
  </si>
  <si>
    <t>⑩</t>
    <phoneticPr fontId="4"/>
  </si>
  <si>
    <t>受給者証写し</t>
    <phoneticPr fontId="4"/>
  </si>
  <si>
    <t>⑪</t>
    <phoneticPr fontId="4"/>
  </si>
  <si>
    <t>利用申込み受付簿</t>
    <phoneticPr fontId="4"/>
  </si>
  <si>
    <t>⑫</t>
    <phoneticPr fontId="4"/>
  </si>
  <si>
    <t>嘱託医及び協力病院との契約書</t>
  </si>
  <si>
    <t>⑬</t>
    <phoneticPr fontId="4"/>
  </si>
  <si>
    <t>身体拘束等の記録（委員会の議事録及び研修の記録等）</t>
    <phoneticPr fontId="4"/>
  </si>
  <si>
    <t>⑭</t>
    <phoneticPr fontId="4"/>
  </si>
  <si>
    <t>⑮</t>
    <phoneticPr fontId="4"/>
  </si>
  <si>
    <t>苦情の内容等の記録</t>
    <phoneticPr fontId="4"/>
  </si>
  <si>
    <t>⑯</t>
    <phoneticPr fontId="4"/>
  </si>
  <si>
    <t>退所時等相談援助の記録</t>
  </si>
  <si>
    <t>⑰</t>
    <phoneticPr fontId="4"/>
  </si>
  <si>
    <t>事故の状況及び事故に際して採った処置についての記録</t>
    <phoneticPr fontId="4"/>
  </si>
  <si>
    <t>⑱</t>
    <phoneticPr fontId="4"/>
  </si>
  <si>
    <t>（5）</t>
    <phoneticPr fontId="4"/>
  </si>
  <si>
    <t>①</t>
    <phoneticPr fontId="4"/>
  </si>
  <si>
    <t>介護給付費・訓練等給付費等請求書</t>
    <phoneticPr fontId="4"/>
  </si>
  <si>
    <t>②</t>
    <phoneticPr fontId="4"/>
  </si>
  <si>
    <t>介護給付費・訓練等給付費等明細書</t>
    <phoneticPr fontId="4"/>
  </si>
  <si>
    <t>③</t>
    <phoneticPr fontId="4"/>
  </si>
  <si>
    <t>特例介護給付費・訓練等給付費等請求書</t>
    <phoneticPr fontId="4"/>
  </si>
  <si>
    <t>④</t>
    <phoneticPr fontId="4"/>
  </si>
  <si>
    <t>特例介護給付費・訓練等給付費等明細書</t>
    <phoneticPr fontId="4"/>
  </si>
  <si>
    <t>⑤</t>
    <phoneticPr fontId="4"/>
  </si>
  <si>
    <t>サービス実績記録票</t>
    <phoneticPr fontId="4"/>
  </si>
  <si>
    <t>⑥</t>
    <phoneticPr fontId="4"/>
  </si>
  <si>
    <t>各種加算関係書類</t>
    <phoneticPr fontId="4"/>
  </si>
  <si>
    <t>⑦</t>
    <phoneticPr fontId="4"/>
  </si>
  <si>
    <t>利用者負担額の請求書</t>
    <phoneticPr fontId="4"/>
  </si>
  <si>
    <t>⑧</t>
    <phoneticPr fontId="4"/>
  </si>
  <si>
    <t>利用者負担額の領収書控</t>
    <phoneticPr fontId="4"/>
  </si>
  <si>
    <t>⑨</t>
    <phoneticPr fontId="4"/>
  </si>
  <si>
    <t>⑩</t>
    <phoneticPr fontId="4"/>
  </si>
  <si>
    <t>サービス提供証明書</t>
    <phoneticPr fontId="4"/>
  </si>
  <si>
    <t>⑪</t>
    <phoneticPr fontId="4"/>
  </si>
  <si>
    <t>金銭の支払を求める同意に関する記録</t>
    <phoneticPr fontId="4"/>
  </si>
  <si>
    <t>⑫</t>
    <phoneticPr fontId="4"/>
  </si>
  <si>
    <t>支払を求める金銭の算定に関する積算の根拠</t>
    <phoneticPr fontId="4"/>
  </si>
  <si>
    <t>勤務時間</t>
    <rPh sb="0" eb="2">
      <t>キンム</t>
    </rPh>
    <rPh sb="2" eb="4">
      <t>ジカン</t>
    </rPh>
    <phoneticPr fontId="60"/>
  </si>
  <si>
    <t>日中の時間帯</t>
    <rPh sb="0" eb="2">
      <t>ニッチュウ</t>
    </rPh>
    <rPh sb="3" eb="6">
      <t>ジカンタイ</t>
    </rPh>
    <phoneticPr fontId="60"/>
  </si>
  <si>
    <t>日中の勤務時間</t>
    <rPh sb="0" eb="2">
      <t>ニッチュウ</t>
    </rPh>
    <rPh sb="3" eb="5">
      <t>キンム</t>
    </rPh>
    <rPh sb="5" eb="7">
      <t>ジカン</t>
    </rPh>
    <phoneticPr fontId="60"/>
  </si>
  <si>
    <t>夜間及び深夜の勤務時間</t>
    <rPh sb="0" eb="2">
      <t>ヤカン</t>
    </rPh>
    <rPh sb="2" eb="3">
      <t>オヨ</t>
    </rPh>
    <rPh sb="4" eb="6">
      <t>シンヤ</t>
    </rPh>
    <rPh sb="7" eb="9">
      <t>キンム</t>
    </rPh>
    <rPh sb="9" eb="11">
      <t>ジカン</t>
    </rPh>
    <phoneticPr fontId="60"/>
  </si>
  <si>
    <t>明けの勤務時間</t>
    <rPh sb="0" eb="1">
      <t>ア</t>
    </rPh>
    <rPh sb="3" eb="5">
      <t>キンム</t>
    </rPh>
    <rPh sb="5" eb="7">
      <t>ジカン</t>
    </rPh>
    <phoneticPr fontId="60"/>
  </si>
  <si>
    <t>夜間以外の</t>
    <rPh sb="0" eb="2">
      <t>ヤカン</t>
    </rPh>
    <rPh sb="2" eb="4">
      <t>イガイ</t>
    </rPh>
    <phoneticPr fontId="60"/>
  </si>
  <si>
    <t>記号</t>
    <rPh sb="0" eb="2">
      <t>キゴウ</t>
    </rPh>
    <phoneticPr fontId="60"/>
  </si>
  <si>
    <t>始業時間</t>
    <rPh sb="0" eb="2">
      <t>シギョウ</t>
    </rPh>
    <rPh sb="2" eb="4">
      <t>ジカン</t>
    </rPh>
    <phoneticPr fontId="60"/>
  </si>
  <si>
    <t>終業時間</t>
    <rPh sb="0" eb="2">
      <t>シュウギョウ</t>
    </rPh>
    <rPh sb="2" eb="4">
      <t>ジカン</t>
    </rPh>
    <phoneticPr fontId="60"/>
  </si>
  <si>
    <t>うち、休憩時間</t>
    <rPh sb="3" eb="5">
      <t>キュウケイ</t>
    </rPh>
    <rPh sb="5" eb="7">
      <t>ジカン</t>
    </rPh>
    <phoneticPr fontId="60"/>
  </si>
  <si>
    <t>勤務体系</t>
    <rPh sb="0" eb="2">
      <t>キンム</t>
    </rPh>
    <rPh sb="2" eb="4">
      <t>タイケイ</t>
    </rPh>
    <phoneticPr fontId="60"/>
  </si>
  <si>
    <t>開始</t>
    <rPh sb="0" eb="2">
      <t>カイシ</t>
    </rPh>
    <phoneticPr fontId="60"/>
  </si>
  <si>
    <t>終了</t>
    <rPh sb="0" eb="2">
      <t>シュウリョウ</t>
    </rPh>
    <phoneticPr fontId="60"/>
  </si>
  <si>
    <t>勤務時間計</t>
    <rPh sb="0" eb="2">
      <t>キンム</t>
    </rPh>
    <rPh sb="2" eb="4">
      <t>ジカン</t>
    </rPh>
    <rPh sb="4" eb="5">
      <t>ケイ</t>
    </rPh>
    <phoneticPr fontId="60"/>
  </si>
  <si>
    <t>休</t>
    <rPh sb="0" eb="1">
      <t>ヤス</t>
    </rPh>
    <phoneticPr fontId="60"/>
  </si>
  <si>
    <t>注１　シフト記号はアルファベットに限定しませんが、「勤務形態一覧表」で確認しやすい表記としてください。</t>
    <rPh sb="0" eb="1">
      <t>チュウ</t>
    </rPh>
    <rPh sb="6" eb="8">
      <t>キゴウ</t>
    </rPh>
    <rPh sb="17" eb="19">
      <t>ゲンテイ</t>
    </rPh>
    <rPh sb="26" eb="28">
      <t>キンム</t>
    </rPh>
    <rPh sb="28" eb="30">
      <t>ケイタイ</t>
    </rPh>
    <rPh sb="30" eb="32">
      <t>イチラン</t>
    </rPh>
    <rPh sb="32" eb="33">
      <t>ヒョウ</t>
    </rPh>
    <rPh sb="35" eb="37">
      <t>カクニン</t>
    </rPh>
    <rPh sb="41" eb="43">
      <t>ヒョウキ</t>
    </rPh>
    <phoneticPr fontId="60"/>
  </si>
  <si>
    <t>注２　行が不足する場合は、適宜３１行目以降をコピーして行を追加してください。</t>
    <rPh sb="0" eb="1">
      <t>チュウ</t>
    </rPh>
    <phoneticPr fontId="60"/>
  </si>
  <si>
    <t>サービス種別</t>
    <rPh sb="4" eb="6">
      <t>シュベツ</t>
    </rPh>
    <phoneticPr fontId="72"/>
  </si>
  <si>
    <t>（色付きのセルのみ入力/選択してください。）</t>
    <rPh sb="1" eb="3">
      <t>イロツ</t>
    </rPh>
    <rPh sb="9" eb="11">
      <t>ニュウリョク</t>
    </rPh>
    <rPh sb="12" eb="14">
      <t>センタク</t>
    </rPh>
    <phoneticPr fontId="60"/>
  </si>
  <si>
    <t>月</t>
    <rPh sb="0" eb="1">
      <t>ゲツ</t>
    </rPh>
    <phoneticPr fontId="4"/>
  </si>
  <si>
    <t>事業所名</t>
    <rPh sb="0" eb="3">
      <t>ジギョウショ</t>
    </rPh>
    <rPh sb="3" eb="4">
      <t>メイ</t>
    </rPh>
    <phoneticPr fontId="72"/>
  </si>
  <si>
    <t>(1)記載する期間</t>
    <rPh sb="3" eb="5">
      <t>キサイ</t>
    </rPh>
    <rPh sb="7" eb="9">
      <t>キカン</t>
    </rPh>
    <phoneticPr fontId="4"/>
  </si>
  <si>
    <t>(2)予定/実績の別</t>
    <rPh sb="3" eb="5">
      <t>ヨテイ</t>
    </rPh>
    <rPh sb="6" eb="8">
      <t>ジッセキ</t>
    </rPh>
    <rPh sb="9" eb="10">
      <t>ベツ</t>
    </rPh>
    <phoneticPr fontId="4"/>
  </si>
  <si>
    <t xml:space="preserve">(3)事業所における常勤（通常勤務）の従業者が勤務すべき時間数 </t>
    <rPh sb="3" eb="6">
      <t>ジギョウショ</t>
    </rPh>
    <rPh sb="10" eb="12">
      <t>ジョウキン</t>
    </rPh>
    <rPh sb="13" eb="15">
      <t>ツウジョウ</t>
    </rPh>
    <rPh sb="15" eb="17">
      <t>キンム</t>
    </rPh>
    <rPh sb="19" eb="22">
      <t>ジュウギョウシャ</t>
    </rPh>
    <rPh sb="23" eb="25">
      <t>キンム</t>
    </rPh>
    <rPh sb="28" eb="30">
      <t>ジカン</t>
    </rPh>
    <rPh sb="30" eb="31">
      <t>スウ</t>
    </rPh>
    <phoneticPr fontId="72"/>
  </si>
  <si>
    <t>時間/週</t>
    <rPh sb="0" eb="2">
      <t>ジカン</t>
    </rPh>
    <rPh sb="3" eb="4">
      <t>シュウ</t>
    </rPh>
    <phoneticPr fontId="4"/>
  </si>
  <si>
    <t>時間/月</t>
    <rPh sb="0" eb="2">
      <t>ジカン</t>
    </rPh>
    <rPh sb="3" eb="4">
      <t>ツキ</t>
    </rPh>
    <phoneticPr fontId="4"/>
  </si>
  <si>
    <r>
      <t>(3)'事業所における常勤</t>
    </r>
    <r>
      <rPr>
        <sz val="10"/>
        <color rgb="FFFF0000"/>
        <rFont val="ＭＳ ゴシック"/>
        <family val="3"/>
        <charset val="128"/>
      </rPr>
      <t>（</t>
    </r>
    <r>
      <rPr>
        <u/>
        <sz val="10"/>
        <color rgb="FFFF0000"/>
        <rFont val="ＭＳ ゴシック"/>
        <family val="3"/>
        <charset val="128"/>
      </rPr>
      <t>時短勤務</t>
    </r>
    <r>
      <rPr>
        <sz val="10"/>
        <color rgb="FFFF0000"/>
        <rFont val="ＭＳ ゴシック"/>
        <family val="3"/>
        <charset val="128"/>
      </rPr>
      <t>）</t>
    </r>
    <r>
      <rPr>
        <sz val="10"/>
        <color theme="1"/>
        <rFont val="ＭＳ ゴシック"/>
        <family val="3"/>
        <charset val="128"/>
      </rPr>
      <t>の従業者が勤務すべき時間数</t>
    </r>
    <rPh sb="4" eb="7">
      <t>ジギョウショ</t>
    </rPh>
    <rPh sb="11" eb="13">
      <t>ジョウキン</t>
    </rPh>
    <rPh sb="14" eb="16">
      <t>ジタン</t>
    </rPh>
    <rPh sb="16" eb="18">
      <t>キンム</t>
    </rPh>
    <rPh sb="20" eb="23">
      <t>ジュウギョウシャ</t>
    </rPh>
    <rPh sb="24" eb="26">
      <t>キンム</t>
    </rPh>
    <rPh sb="29" eb="31">
      <t>ジカン</t>
    </rPh>
    <rPh sb="31" eb="32">
      <t>スウ</t>
    </rPh>
    <phoneticPr fontId="72"/>
  </si>
  <si>
    <t>合計</t>
    <rPh sb="0" eb="2">
      <t>ゴウケイ</t>
    </rPh>
    <phoneticPr fontId="60"/>
  </si>
  <si>
    <t>専従</t>
    <rPh sb="0" eb="2">
      <t>センジュウ</t>
    </rPh>
    <phoneticPr fontId="4"/>
  </si>
  <si>
    <t>兼務</t>
    <rPh sb="0" eb="2">
      <t>ケンム</t>
    </rPh>
    <phoneticPr fontId="4"/>
  </si>
  <si>
    <t>専従</t>
    <rPh sb="0" eb="2">
      <t>センジュウ</t>
    </rPh>
    <phoneticPr fontId="60"/>
  </si>
  <si>
    <t>兼務</t>
    <rPh sb="0" eb="2">
      <t>ケンム</t>
    </rPh>
    <phoneticPr fontId="60"/>
  </si>
  <si>
    <t>専従</t>
    <rPh sb="0" eb="2">
      <t>センジュウ</t>
    </rPh>
    <phoneticPr fontId="76"/>
  </si>
  <si>
    <t>兼務</t>
    <rPh sb="0" eb="2">
      <t>ケンム</t>
    </rPh>
    <phoneticPr fontId="76"/>
  </si>
  <si>
    <t>常勤</t>
    <rPh sb="0" eb="2">
      <t>ジョウキン</t>
    </rPh>
    <phoneticPr fontId="9"/>
  </si>
  <si>
    <t>非常勤</t>
    <rPh sb="0" eb="3">
      <t>ヒジョウキン</t>
    </rPh>
    <phoneticPr fontId="60"/>
  </si>
  <si>
    <t>常勤換算数</t>
    <rPh sb="0" eb="2">
      <t>ジョウキン</t>
    </rPh>
    <rPh sb="2" eb="4">
      <t>カンサン</t>
    </rPh>
    <rPh sb="4" eb="5">
      <t>スウ</t>
    </rPh>
    <phoneticPr fontId="60"/>
  </si>
  <si>
    <t>（管理者・サビ管・医師・その他職員を除く）</t>
    <rPh sb="1" eb="4">
      <t>カンリシャ</t>
    </rPh>
    <rPh sb="7" eb="8">
      <t>カン</t>
    </rPh>
    <rPh sb="9" eb="11">
      <t>イシ</t>
    </rPh>
    <rPh sb="14" eb="15">
      <t>タ</t>
    </rPh>
    <rPh sb="15" eb="17">
      <t>ショクイン</t>
    </rPh>
    <rPh sb="18" eb="19">
      <t>ノゾ</t>
    </rPh>
    <phoneticPr fontId="60"/>
  </si>
  <si>
    <t>←夜勤者がいる場合は🌙マーク</t>
    <rPh sb="1" eb="3">
      <t>ヤキン</t>
    </rPh>
    <rPh sb="3" eb="4">
      <t>シャ</t>
    </rPh>
    <rPh sb="7" eb="9">
      <t>バアイ</t>
    </rPh>
    <phoneticPr fontId="60"/>
  </si>
  <si>
    <t>(4)職種</t>
    <rPh sb="3" eb="5">
      <t>ショクシュ</t>
    </rPh>
    <phoneticPr fontId="4"/>
  </si>
  <si>
    <t>(5)勤務形態
(時短の場合は□に✔）</t>
    <rPh sb="3" eb="5">
      <t>キンム</t>
    </rPh>
    <rPh sb="5" eb="7">
      <t>ケイタイ</t>
    </rPh>
    <rPh sb="9" eb="11">
      <t>ジタン</t>
    </rPh>
    <rPh sb="12" eb="14">
      <t>バアイ</t>
    </rPh>
    <phoneticPr fontId="4"/>
  </si>
  <si>
    <t>(6)資格</t>
    <rPh sb="3" eb="5">
      <t>シカク</t>
    </rPh>
    <phoneticPr fontId="4"/>
  </si>
  <si>
    <t>(7)氏名</t>
    <rPh sb="3" eb="5">
      <t>シメイ</t>
    </rPh>
    <phoneticPr fontId="4"/>
  </si>
  <si>
    <t>(9)勤務時間数合計</t>
    <rPh sb="3" eb="5">
      <t>キンム</t>
    </rPh>
    <rPh sb="5" eb="7">
      <t>ジカン</t>
    </rPh>
    <rPh sb="7" eb="8">
      <t>スウ</t>
    </rPh>
    <rPh sb="8" eb="10">
      <t>ゴウケイ</t>
    </rPh>
    <phoneticPr fontId="4"/>
  </si>
  <si>
    <t>(10)週平均の勤務時間数</t>
    <rPh sb="4" eb="7">
      <t>シュウヘイキン</t>
    </rPh>
    <rPh sb="8" eb="10">
      <t>キンム</t>
    </rPh>
    <rPh sb="10" eb="12">
      <t>ジカン</t>
    </rPh>
    <rPh sb="12" eb="13">
      <t>スウ</t>
    </rPh>
    <phoneticPr fontId="4"/>
  </si>
  <si>
    <t>(12)常勤換算数</t>
    <rPh sb="4" eb="6">
      <t>ジョウキン</t>
    </rPh>
    <rPh sb="6" eb="8">
      <t>カンサン</t>
    </rPh>
    <rPh sb="8" eb="9">
      <t>スウ</t>
    </rPh>
    <phoneticPr fontId="4"/>
  </si>
  <si>
    <t>第１週</t>
    <rPh sb="0" eb="1">
      <t>ダイ</t>
    </rPh>
    <rPh sb="2" eb="3">
      <t>シュウ</t>
    </rPh>
    <phoneticPr fontId="4"/>
  </si>
  <si>
    <t>第２週</t>
    <rPh sb="0" eb="1">
      <t>ダイ</t>
    </rPh>
    <rPh sb="2" eb="3">
      <t>シュウ</t>
    </rPh>
    <phoneticPr fontId="4"/>
  </si>
  <si>
    <t>第３週</t>
    <rPh sb="0" eb="1">
      <t>ダイ</t>
    </rPh>
    <rPh sb="2" eb="3">
      <t>シュウ</t>
    </rPh>
    <phoneticPr fontId="4"/>
  </si>
  <si>
    <t>第４週</t>
    <rPh sb="0" eb="1">
      <t>ダイ</t>
    </rPh>
    <rPh sb="2" eb="3">
      <t>シュウ</t>
    </rPh>
    <phoneticPr fontId="4"/>
  </si>
  <si>
    <t>シフト記号</t>
    <rPh sb="3" eb="5">
      <t>キゴウ</t>
    </rPh>
    <phoneticPr fontId="60"/>
  </si>
  <si>
    <t>常勤数(歴月)</t>
    <rPh sb="0" eb="2">
      <t>ジョウキン</t>
    </rPh>
    <rPh sb="2" eb="3">
      <t>スウ</t>
    </rPh>
    <rPh sb="4" eb="5">
      <t>レキ</t>
    </rPh>
    <rPh sb="5" eb="6">
      <t>ゲツ</t>
    </rPh>
    <phoneticPr fontId="60"/>
  </si>
  <si>
    <t>日中　　</t>
    <rPh sb="0" eb="2">
      <t>ニッチュウ</t>
    </rPh>
    <phoneticPr fontId="60"/>
  </si>
  <si>
    <t>夜間　　</t>
    <rPh sb="0" eb="2">
      <t>ヤカン</t>
    </rPh>
    <phoneticPr fontId="60"/>
  </si>
  <si>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72"/>
  </si>
  <si>
    <t>　(1) 「４週」・「暦月」のいずれかを選択してください。</t>
    <rPh sb="7" eb="8">
      <t>シュウ</t>
    </rPh>
    <rPh sb="11" eb="12">
      <t>レキ</t>
    </rPh>
    <rPh sb="12" eb="13">
      <t>ツキ</t>
    </rPh>
    <rPh sb="20" eb="22">
      <t>センタク</t>
    </rPh>
    <phoneticPr fontId="72"/>
  </si>
  <si>
    <t>　(2) 「予定」・「実績」のいずれかを選択してください。</t>
    <rPh sb="6" eb="8">
      <t>ヨテイ</t>
    </rPh>
    <rPh sb="11" eb="13">
      <t>ジッセキ</t>
    </rPh>
    <rPh sb="20" eb="22">
      <t>センタク</t>
    </rPh>
    <phoneticPr fontId="72"/>
  </si>
  <si>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72"/>
  </si>
  <si>
    <t>　(4) 従業者の職種を入力してください。</t>
    <rPh sb="5" eb="8">
      <t>ジュウギョウシャ</t>
    </rPh>
    <rPh sb="9" eb="11">
      <t>ショクシュ</t>
    </rPh>
    <rPh sb="12" eb="14">
      <t>ニュウリョク</t>
    </rPh>
    <phoneticPr fontId="72"/>
  </si>
  <si>
    <t xml:space="preserve"> 　　 記入の順序は、職種ごとにまとめてください。</t>
    <rPh sb="4" eb="6">
      <t>キニュウ</t>
    </rPh>
    <rPh sb="7" eb="9">
      <t>ジュンジョ</t>
    </rPh>
    <rPh sb="11" eb="13">
      <t>ショクシュ</t>
    </rPh>
    <phoneticPr fontId="72"/>
  </si>
  <si>
    <t>　(5)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11"/>
  </si>
  <si>
    <t>記号</t>
    <rPh sb="0" eb="2">
      <t>キゴウ</t>
    </rPh>
    <phoneticPr fontId="72"/>
  </si>
  <si>
    <t>区分</t>
    <rPh sb="0" eb="2">
      <t>クブン</t>
    </rPh>
    <phoneticPr fontId="72"/>
  </si>
  <si>
    <t>(A)常/専</t>
    <rPh sb="3" eb="4">
      <t>ツネ</t>
    </rPh>
    <rPh sb="5" eb="6">
      <t>セン</t>
    </rPh>
    <phoneticPr fontId="60"/>
  </si>
  <si>
    <t>常勤で専従</t>
    <rPh sb="0" eb="2">
      <t>ジョウキン</t>
    </rPh>
    <rPh sb="3" eb="5">
      <t>センジュウ</t>
    </rPh>
    <phoneticPr fontId="72"/>
  </si>
  <si>
    <t>(B)常/兼</t>
    <rPh sb="3" eb="4">
      <t>ツネ</t>
    </rPh>
    <rPh sb="5" eb="6">
      <t>カ</t>
    </rPh>
    <phoneticPr fontId="60"/>
  </si>
  <si>
    <t>常勤で兼務</t>
    <rPh sb="0" eb="2">
      <t>ジョウキン</t>
    </rPh>
    <rPh sb="3" eb="5">
      <t>ケンム</t>
    </rPh>
    <phoneticPr fontId="72"/>
  </si>
  <si>
    <t>(C)非/専</t>
    <rPh sb="3" eb="4">
      <t>ヒ</t>
    </rPh>
    <rPh sb="5" eb="6">
      <t>セン</t>
    </rPh>
    <phoneticPr fontId="60"/>
  </si>
  <si>
    <t>非常勤で専従</t>
    <rPh sb="0" eb="3">
      <t>ヒジョウキン</t>
    </rPh>
    <rPh sb="4" eb="6">
      <t>センジュウ</t>
    </rPh>
    <phoneticPr fontId="72"/>
  </si>
  <si>
    <t>(D)非/兼</t>
    <rPh sb="3" eb="4">
      <t>ヒ</t>
    </rPh>
    <rPh sb="5" eb="6">
      <t>カ</t>
    </rPh>
    <phoneticPr fontId="60"/>
  </si>
  <si>
    <t>非常勤で兼務</t>
    <rPh sb="0" eb="3">
      <t>ヒジョウキン</t>
    </rPh>
    <rPh sb="4" eb="6">
      <t>ケンム</t>
    </rPh>
    <phoneticPr fontId="72"/>
  </si>
  <si>
    <t>（注）常勤・非常勤の区分について</t>
    <rPh sb="1" eb="2">
      <t>チュウ</t>
    </rPh>
    <rPh sb="3" eb="5">
      <t>ジョウキン</t>
    </rPh>
    <rPh sb="6" eb="9">
      <t>ヒジョウキン</t>
    </rPh>
    <rPh sb="10" eb="12">
      <t>クブン</t>
    </rPh>
    <phoneticPr fontId="72"/>
  </si>
  <si>
    <r>
      <t>　　　当該事業所における勤務時間が、当該事業所において定められている常勤の従業者が勤務すべき時間数に達していることをいいます。</t>
    </r>
    <r>
      <rPr>
        <u/>
        <sz val="9"/>
        <rFont val="ＭＳ ゴシック"/>
        <family val="3"/>
        <charset val="128"/>
      </rPr>
      <t>雇用の形態は考慮しません</t>
    </r>
    <r>
      <rPr>
        <sz val="9"/>
        <rFont val="ＭＳ ゴシック"/>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7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</si>
  <si>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72"/>
  </si>
  <si>
    <t>　(6) 従業者の保有する資格を入力してください。</t>
    <rPh sb="5" eb="8">
      <t>ジュウギョウシャ</t>
    </rPh>
    <rPh sb="9" eb="11">
      <t>ホユウ</t>
    </rPh>
    <rPh sb="13" eb="15">
      <t>シカク</t>
    </rPh>
    <rPh sb="16" eb="18">
      <t>ニュウリョク</t>
    </rPh>
    <phoneticPr fontId="72"/>
  </si>
  <si>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72"/>
  </si>
  <si>
    <r>
      <t xml:space="preserve">       ※選択した資格及び研修に関して、</t>
    </r>
    <r>
      <rPr>
        <b/>
        <u/>
        <sz val="9"/>
        <rFont val="ＭＳ ゴシック"/>
        <family val="3"/>
        <charset val="128"/>
      </rPr>
      <t>必要に応じて、</t>
    </r>
    <r>
      <rPr>
        <b/>
        <sz val="9"/>
        <rFont val="ＭＳ ゴシック"/>
        <family val="3"/>
        <charset val="128"/>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72"/>
  </si>
  <si>
    <t>　(7) 従業者の氏名を記入してください。</t>
    <rPh sb="5" eb="8">
      <t>ジュウギョウシャ</t>
    </rPh>
    <rPh sb="9" eb="11">
      <t>シメイ</t>
    </rPh>
    <rPh sb="12" eb="14">
      <t>キニュウ</t>
    </rPh>
    <phoneticPr fontId="72"/>
  </si>
  <si>
    <t>　(8) 申請する事業に係る従業者（管理者を含む。）の1ヶ月分の勤務時間を入力してください。常勤の職員が休暇を取得する場合は、「休」と入力してください。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72"/>
  </si>
  <si>
    <t>　　  ※ 指定基準の確認に際しては、４週分の入力で差し支えありません。</t>
  </si>
  <si>
    <t>　(9) 従業者ごとに、合計勤務時間数を入力してください。</t>
    <rPh sb="5" eb="8">
      <t>ジュウギョウシャ</t>
    </rPh>
    <rPh sb="12" eb="14">
      <t>ゴウケイ</t>
    </rPh>
    <rPh sb="14" eb="16">
      <t>キンム</t>
    </rPh>
    <rPh sb="16" eb="19">
      <t>ジカンスウ</t>
    </rPh>
    <rPh sb="20" eb="22">
      <t>ニュウリョク</t>
    </rPh>
    <phoneticPr fontId="72"/>
  </si>
  <si>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72"/>
  </si>
  <si>
    <t>　(10)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72"/>
  </si>
  <si>
    <t>　(11)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72"/>
  </si>
  <si>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72"/>
  </si>
  <si>
    <t>　　　 その他、特記事項欄としてもご活用ください。</t>
    <rPh sb="6" eb="7">
      <t>タ</t>
    </rPh>
    <rPh sb="8" eb="10">
      <t>トッキ</t>
    </rPh>
    <rPh sb="10" eb="12">
      <t>ジコウ</t>
    </rPh>
    <rPh sb="12" eb="13">
      <t>ラン</t>
    </rPh>
    <rPh sb="18" eb="20">
      <t>カツヨウ</t>
    </rPh>
    <phoneticPr fontId="11"/>
  </si>
  <si>
    <t xml:space="preserve"> （12) 必要項目を満たしていれば、各事業所で使用するシフト表等をもって代替書類として差し支えありません。</t>
  </si>
  <si>
    <t>！申請するサービス類型を選択してください</t>
    <rPh sb="1" eb="3">
      <t>シンセイ</t>
    </rPh>
    <rPh sb="9" eb="11">
      <t>ルイケイ</t>
    </rPh>
    <rPh sb="12" eb="14">
      <t>センタク</t>
    </rPh>
    <phoneticPr fontId="41"/>
  </si>
  <si>
    <t>職種①</t>
    <rPh sb="0" eb="2">
      <t>ショクシュ</t>
    </rPh>
    <phoneticPr fontId="41"/>
  </si>
  <si>
    <t>職種②</t>
    <rPh sb="0" eb="2">
      <t>ショクシュ</t>
    </rPh>
    <phoneticPr fontId="41"/>
  </si>
  <si>
    <t>職種③</t>
    <rPh sb="0" eb="2">
      <t>ショクシュ</t>
    </rPh>
    <phoneticPr fontId="41"/>
  </si>
  <si>
    <t>職種④</t>
    <rPh sb="0" eb="2">
      <t>ショクシュ</t>
    </rPh>
    <phoneticPr fontId="41"/>
  </si>
  <si>
    <t>職種⑤</t>
    <rPh sb="0" eb="2">
      <t>ショクシュ</t>
    </rPh>
    <phoneticPr fontId="41"/>
  </si>
  <si>
    <t>職種⑥</t>
    <rPh sb="0" eb="2">
      <t>ショクシュ</t>
    </rPh>
    <phoneticPr fontId="41"/>
  </si>
  <si>
    <t>職種⑦</t>
    <rPh sb="0" eb="2">
      <t>ショクシュ</t>
    </rPh>
    <phoneticPr fontId="41"/>
  </si>
  <si>
    <t>職種⑧</t>
    <rPh sb="0" eb="2">
      <t>ショクシュ</t>
    </rPh>
    <phoneticPr fontId="41"/>
  </si>
  <si>
    <t>職種⑨</t>
    <phoneticPr fontId="41"/>
  </si>
  <si>
    <t>職種⑩</t>
    <phoneticPr fontId="41"/>
  </si>
  <si>
    <t>居宅介護</t>
    <phoneticPr fontId="4"/>
  </si>
  <si>
    <t>管理者</t>
    <rPh sb="0" eb="3">
      <t>カンリシャ</t>
    </rPh>
    <phoneticPr fontId="41"/>
  </si>
  <si>
    <t>サービス提供責任者</t>
    <rPh sb="4" eb="6">
      <t>テイキョウ</t>
    </rPh>
    <rPh sb="6" eb="9">
      <t>セキニンシャ</t>
    </rPh>
    <phoneticPr fontId="41"/>
  </si>
  <si>
    <t>従業者</t>
    <rPh sb="0" eb="3">
      <t>ジュウギョウシャ</t>
    </rPh>
    <phoneticPr fontId="41"/>
  </si>
  <si>
    <t>重度訪問介護</t>
    <rPh sb="0" eb="2">
      <t>ジュウド</t>
    </rPh>
    <rPh sb="2" eb="4">
      <t>ホウモン</t>
    </rPh>
    <rPh sb="4" eb="6">
      <t>カイゴ</t>
    </rPh>
    <phoneticPr fontId="41"/>
  </si>
  <si>
    <t>同行援護</t>
    <rPh sb="0" eb="2">
      <t>ドウコウ</t>
    </rPh>
    <rPh sb="2" eb="4">
      <t>エンゴ</t>
    </rPh>
    <phoneticPr fontId="41"/>
  </si>
  <si>
    <t>行動援護</t>
    <rPh sb="0" eb="4">
      <t>コウドウエンゴ</t>
    </rPh>
    <phoneticPr fontId="41"/>
  </si>
  <si>
    <t>サービス管理責任者</t>
    <rPh sb="4" eb="6">
      <t>カンリ</t>
    </rPh>
    <rPh sb="6" eb="9">
      <t>セキニンシャ</t>
    </rPh>
    <phoneticPr fontId="41"/>
  </si>
  <si>
    <t>医師</t>
    <rPh sb="0" eb="2">
      <t>イシ</t>
    </rPh>
    <phoneticPr fontId="41"/>
  </si>
  <si>
    <t>看護職員</t>
    <rPh sb="0" eb="4">
      <t>カンゴショクイン</t>
    </rPh>
    <phoneticPr fontId="41"/>
  </si>
  <si>
    <t>生活支援員</t>
    <rPh sb="0" eb="5">
      <t>セイカツシエンイン</t>
    </rPh>
    <phoneticPr fontId="41"/>
  </si>
  <si>
    <t>理学療法士</t>
    <rPh sb="0" eb="5">
      <t>リガクリョウホウシ</t>
    </rPh>
    <phoneticPr fontId="41"/>
  </si>
  <si>
    <t>作業療法士</t>
    <rPh sb="0" eb="5">
      <t>サギョウリョウホウシ</t>
    </rPh>
    <phoneticPr fontId="41"/>
  </si>
  <si>
    <t>言語聴覚士</t>
    <rPh sb="0" eb="2">
      <t>ゲンゴ</t>
    </rPh>
    <rPh sb="2" eb="5">
      <t>チョウカクシ</t>
    </rPh>
    <phoneticPr fontId="41"/>
  </si>
  <si>
    <t>その他職員</t>
    <rPh sb="2" eb="3">
      <t>タ</t>
    </rPh>
    <rPh sb="3" eb="5">
      <t>ショクイン</t>
    </rPh>
    <phoneticPr fontId="41"/>
  </si>
  <si>
    <t>短期入所・併設型</t>
    <rPh sb="0" eb="2">
      <t>タンキ</t>
    </rPh>
    <rPh sb="2" eb="4">
      <t>ニュウショ</t>
    </rPh>
    <rPh sb="5" eb="8">
      <t>ヘイセツガタ</t>
    </rPh>
    <phoneticPr fontId="4"/>
  </si>
  <si>
    <t>短期入所・空床利用型</t>
    <rPh sb="0" eb="2">
      <t>タンキ</t>
    </rPh>
    <rPh sb="2" eb="4">
      <t>ニュウショ</t>
    </rPh>
    <rPh sb="5" eb="7">
      <t>クウショウ</t>
    </rPh>
    <rPh sb="7" eb="10">
      <t>リヨウガタ</t>
    </rPh>
    <phoneticPr fontId="4"/>
  </si>
  <si>
    <t>短期入所・単独型</t>
    <rPh sb="0" eb="2">
      <t>タンキ</t>
    </rPh>
    <rPh sb="2" eb="4">
      <t>ニュウショ</t>
    </rPh>
    <rPh sb="5" eb="8">
      <t>タンドクガタ</t>
    </rPh>
    <phoneticPr fontId="4"/>
  </si>
  <si>
    <t>重度障害者等包括支援</t>
    <rPh sb="0" eb="2">
      <t>ジュウド</t>
    </rPh>
    <rPh sb="2" eb="5">
      <t>ショウガイシャ</t>
    </rPh>
    <rPh sb="5" eb="6">
      <t>ナド</t>
    </rPh>
    <rPh sb="6" eb="8">
      <t>ホウカツ</t>
    </rPh>
    <rPh sb="8" eb="10">
      <t>シエン</t>
    </rPh>
    <phoneticPr fontId="4"/>
  </si>
  <si>
    <t>共同生活援助・介護サービス包括型</t>
    <rPh sb="0" eb="2">
      <t>キョウドウ</t>
    </rPh>
    <rPh sb="2" eb="4">
      <t>セイカツ</t>
    </rPh>
    <rPh sb="4" eb="6">
      <t>エンジョ</t>
    </rPh>
    <phoneticPr fontId="4"/>
  </si>
  <si>
    <t>世話人</t>
    <rPh sb="0" eb="3">
      <t>セワニン</t>
    </rPh>
    <phoneticPr fontId="41"/>
  </si>
  <si>
    <t>共同生活援助・外部サービス利用型</t>
    <rPh sb="0" eb="2">
      <t>キョウドウ</t>
    </rPh>
    <rPh sb="2" eb="4">
      <t>セイカツ</t>
    </rPh>
    <rPh sb="4" eb="6">
      <t>エンジョ</t>
    </rPh>
    <phoneticPr fontId="4"/>
  </si>
  <si>
    <t>共同生活援助・日中サービス支援型</t>
    <rPh sb="0" eb="2">
      <t>キョウドウ</t>
    </rPh>
    <rPh sb="2" eb="4">
      <t>セイカツ</t>
    </rPh>
    <rPh sb="4" eb="6">
      <t>エンジョ</t>
    </rPh>
    <phoneticPr fontId="4"/>
  </si>
  <si>
    <t>夜間支援従事者</t>
    <rPh sb="0" eb="7">
      <t>ヤカンシエンジュウジシャ</t>
    </rPh>
    <phoneticPr fontId="41"/>
  </si>
  <si>
    <t>障害者支援施設</t>
    <rPh sb="0" eb="3">
      <t>ショウガイシャ</t>
    </rPh>
    <rPh sb="3" eb="5">
      <t>シエン</t>
    </rPh>
    <rPh sb="5" eb="7">
      <t>シセツ</t>
    </rPh>
    <phoneticPr fontId="4"/>
  </si>
  <si>
    <t>就労支援員</t>
    <rPh sb="0" eb="2">
      <t>シュウロウ</t>
    </rPh>
    <rPh sb="2" eb="5">
      <t>シエンイン</t>
    </rPh>
    <phoneticPr fontId="41"/>
  </si>
  <si>
    <t>職業指導員</t>
    <rPh sb="0" eb="2">
      <t>ショクギョウ</t>
    </rPh>
    <rPh sb="2" eb="4">
      <t>シドウ</t>
    </rPh>
    <rPh sb="4" eb="5">
      <t>イン</t>
    </rPh>
    <phoneticPr fontId="41"/>
  </si>
  <si>
    <t>機能訓練</t>
    <rPh sb="0" eb="2">
      <t>キノウ</t>
    </rPh>
    <rPh sb="2" eb="4">
      <t>クンレン</t>
    </rPh>
    <phoneticPr fontId="4"/>
  </si>
  <si>
    <t>生活訓練</t>
    <rPh sb="0" eb="2">
      <t>セイカツ</t>
    </rPh>
    <rPh sb="2" eb="4">
      <t>クンレン</t>
    </rPh>
    <phoneticPr fontId="4"/>
  </si>
  <si>
    <t>地域移行支援員</t>
    <rPh sb="0" eb="4">
      <t>チイキイコウ</t>
    </rPh>
    <rPh sb="4" eb="7">
      <t>シエンイン</t>
    </rPh>
    <phoneticPr fontId="41"/>
  </si>
  <si>
    <t>職業指導員</t>
    <rPh sb="0" eb="4">
      <t>ショクギョウシドウ</t>
    </rPh>
    <rPh sb="4" eb="5">
      <t>イン</t>
    </rPh>
    <phoneticPr fontId="41"/>
  </si>
  <si>
    <t>生活支援員</t>
    <rPh sb="0" eb="2">
      <t>セイカツ</t>
    </rPh>
    <rPh sb="2" eb="5">
      <t>シエンイン</t>
    </rPh>
    <phoneticPr fontId="41"/>
  </si>
  <si>
    <t>認定指定就労移行支援</t>
    <rPh sb="0" eb="2">
      <t>ニンテイ</t>
    </rPh>
    <rPh sb="2" eb="4">
      <t>シテイ</t>
    </rPh>
    <rPh sb="4" eb="6">
      <t>シュウロウ</t>
    </rPh>
    <rPh sb="6" eb="8">
      <t>イコウ</t>
    </rPh>
    <rPh sb="8" eb="10">
      <t>シエン</t>
    </rPh>
    <phoneticPr fontId="4"/>
  </si>
  <si>
    <t>一般相談支援事業</t>
    <rPh sb="2" eb="4">
      <t>ソウダン</t>
    </rPh>
    <rPh sb="4" eb="6">
      <t>シエン</t>
    </rPh>
    <rPh sb="6" eb="8">
      <t>ジギョウ</t>
    </rPh>
    <phoneticPr fontId="4"/>
  </si>
  <si>
    <t>就労定着支援</t>
    <rPh sb="0" eb="2">
      <t>シュウロウ</t>
    </rPh>
    <rPh sb="2" eb="4">
      <t>テイチャク</t>
    </rPh>
    <rPh sb="4" eb="6">
      <t>シエン</t>
    </rPh>
    <phoneticPr fontId="4"/>
  </si>
  <si>
    <t>就労定着支援員</t>
    <rPh sb="0" eb="2">
      <t>シュウロウ</t>
    </rPh>
    <rPh sb="2" eb="7">
      <t>テイチャクシエンイン</t>
    </rPh>
    <phoneticPr fontId="41"/>
  </si>
  <si>
    <t>自立生活援助</t>
    <rPh sb="0" eb="2">
      <t>ジリツ</t>
    </rPh>
    <rPh sb="2" eb="4">
      <t>セイカツ</t>
    </rPh>
    <rPh sb="4" eb="6">
      <t>エンジョ</t>
    </rPh>
    <phoneticPr fontId="4"/>
  </si>
  <si>
    <t>地域生活支援員</t>
    <rPh sb="0" eb="7">
      <t>チイキセイカツシエンイン</t>
    </rPh>
    <phoneticPr fontId="41"/>
  </si>
  <si>
    <t>特定相談支援・障害児相談支援</t>
    <rPh sb="0" eb="2">
      <t>トクテイ</t>
    </rPh>
    <rPh sb="2" eb="4">
      <t>ソウダン</t>
    </rPh>
    <rPh sb="4" eb="6">
      <t>シエン</t>
    </rPh>
    <rPh sb="7" eb="10">
      <t>ショウガイジ</t>
    </rPh>
    <rPh sb="10" eb="12">
      <t>ソウダン</t>
    </rPh>
    <rPh sb="12" eb="14">
      <t>シエン</t>
    </rPh>
    <phoneticPr fontId="72"/>
  </si>
  <si>
    <t>相談支援専門員</t>
    <rPh sb="0" eb="7">
      <t>ソウダンシエンセンモンイン</t>
    </rPh>
    <phoneticPr fontId="41"/>
  </si>
  <si>
    <t>相談支援員</t>
    <rPh sb="0" eb="2">
      <t>ソウダン</t>
    </rPh>
    <rPh sb="2" eb="5">
      <t>シエンイン</t>
    </rPh>
    <phoneticPr fontId="41"/>
  </si>
  <si>
    <t>児童発達支援・放課後等デイサービス</t>
    <rPh sb="0" eb="2">
      <t>ジドウ</t>
    </rPh>
    <rPh sb="2" eb="4">
      <t>ハッタツ</t>
    </rPh>
    <rPh sb="4" eb="6">
      <t>シエン</t>
    </rPh>
    <rPh sb="7" eb="11">
      <t>ホウカゴトウ</t>
    </rPh>
    <phoneticPr fontId="72"/>
  </si>
  <si>
    <t>児童発達支援管理責任者</t>
    <rPh sb="0" eb="2">
      <t>ジドウ</t>
    </rPh>
    <rPh sb="2" eb="6">
      <t>ハッタツシエン</t>
    </rPh>
    <rPh sb="6" eb="8">
      <t>カンリ</t>
    </rPh>
    <rPh sb="8" eb="11">
      <t>セキニンシャ</t>
    </rPh>
    <phoneticPr fontId="41"/>
  </si>
  <si>
    <t>児童指導員</t>
    <rPh sb="0" eb="2">
      <t>ジドウ</t>
    </rPh>
    <rPh sb="2" eb="5">
      <t>シドウイン</t>
    </rPh>
    <phoneticPr fontId="41"/>
  </si>
  <si>
    <t>保育士</t>
    <rPh sb="0" eb="3">
      <t>ホイクシ</t>
    </rPh>
    <phoneticPr fontId="41"/>
  </si>
  <si>
    <t>機能訓練担当職員</t>
    <rPh sb="0" eb="4">
      <t>キノウクンレン</t>
    </rPh>
    <rPh sb="4" eb="6">
      <t>タントウ</t>
    </rPh>
    <rPh sb="6" eb="8">
      <t>ショクイン</t>
    </rPh>
    <phoneticPr fontId="41"/>
  </si>
  <si>
    <t>児童発達支援・主として重症心身障害児を対象とする場合</t>
    <rPh sb="0" eb="6">
      <t>ジドウハッタツシエン</t>
    </rPh>
    <rPh sb="7" eb="8">
      <t>シュ</t>
    </rPh>
    <rPh sb="11" eb="13">
      <t>ジュウショウ</t>
    </rPh>
    <rPh sb="13" eb="15">
      <t>シンシン</t>
    </rPh>
    <rPh sb="15" eb="18">
      <t>ショウガイジ</t>
    </rPh>
    <rPh sb="19" eb="21">
      <t>タイショウ</t>
    </rPh>
    <rPh sb="24" eb="26">
      <t>バアイ</t>
    </rPh>
    <phoneticPr fontId="41"/>
  </si>
  <si>
    <t>嘱託医</t>
    <rPh sb="0" eb="2">
      <t>ショクタク</t>
    </rPh>
    <phoneticPr fontId="41"/>
  </si>
  <si>
    <t>児童発達支援・児童発達支援センターであるもの</t>
    <rPh sb="0" eb="6">
      <t>ジドウハッタツシエン</t>
    </rPh>
    <rPh sb="7" eb="11">
      <t>ジドウハッタツ</t>
    </rPh>
    <rPh sb="11" eb="13">
      <t>シエン</t>
    </rPh>
    <phoneticPr fontId="41"/>
  </si>
  <si>
    <t>栄養士</t>
    <rPh sb="0" eb="3">
      <t>エイヨウシ</t>
    </rPh>
    <phoneticPr fontId="41"/>
  </si>
  <si>
    <t>調理員</t>
    <rPh sb="0" eb="3">
      <t>チョウリイン</t>
    </rPh>
    <phoneticPr fontId="41"/>
  </si>
  <si>
    <t>保育所等訪問支援</t>
    <rPh sb="0" eb="3">
      <t>ホイクショ</t>
    </rPh>
    <rPh sb="3" eb="4">
      <t>トウ</t>
    </rPh>
    <rPh sb="4" eb="6">
      <t>ホウモン</t>
    </rPh>
    <rPh sb="6" eb="8">
      <t>シエン</t>
    </rPh>
    <phoneticPr fontId="72"/>
  </si>
  <si>
    <t>訪問支援員</t>
    <rPh sb="0" eb="2">
      <t>ホウモン</t>
    </rPh>
    <rPh sb="2" eb="5">
      <t>シエンイン</t>
    </rPh>
    <phoneticPr fontId="41"/>
  </si>
  <si>
    <t>居宅訪問型児童発達支援</t>
    <rPh sb="0" eb="2">
      <t>キョタク</t>
    </rPh>
    <rPh sb="2" eb="4">
      <t>ホウモン</t>
    </rPh>
    <rPh sb="4" eb="5">
      <t>ガタ</t>
    </rPh>
    <rPh sb="5" eb="7">
      <t>ジドウ</t>
    </rPh>
    <rPh sb="7" eb="9">
      <t>ハッタツ</t>
    </rPh>
    <rPh sb="9" eb="11">
      <t>シエン</t>
    </rPh>
    <phoneticPr fontId="72"/>
  </si>
  <si>
    <t>福祉型障害児入所施設</t>
    <rPh sb="0" eb="3">
      <t>フクシガタ</t>
    </rPh>
    <rPh sb="3" eb="6">
      <t>ショウガイジ</t>
    </rPh>
    <rPh sb="6" eb="8">
      <t>ニュウショ</t>
    </rPh>
    <rPh sb="8" eb="10">
      <t>シセツ</t>
    </rPh>
    <phoneticPr fontId="72"/>
  </si>
  <si>
    <t>心理担当職員</t>
    <rPh sb="0" eb="6">
      <t>シンリタントウショクイン</t>
    </rPh>
    <phoneticPr fontId="41"/>
  </si>
  <si>
    <t>医療型障害児入所施設</t>
    <rPh sb="0" eb="2">
      <t>イリョウ</t>
    </rPh>
    <rPh sb="2" eb="3">
      <t>ガタ</t>
    </rPh>
    <rPh sb="3" eb="6">
      <t>ショウガイジ</t>
    </rPh>
    <rPh sb="6" eb="8">
      <t>ニュウショ</t>
    </rPh>
    <rPh sb="8" eb="10">
      <t>シセツ</t>
    </rPh>
    <phoneticPr fontId="72"/>
  </si>
  <si>
    <t>理学療法士
又は作業療法士</t>
    <rPh sb="0" eb="5">
      <t>リガクリョウホウシ</t>
    </rPh>
    <rPh sb="6" eb="7">
      <t>マタ</t>
    </rPh>
    <rPh sb="8" eb="13">
      <t>サギョウリョウホウシ</t>
    </rPh>
    <phoneticPr fontId="41"/>
  </si>
  <si>
    <t>職業指導員</t>
    <rPh sb="0" eb="5">
      <t>ショクギョウシドウイン</t>
    </rPh>
    <phoneticPr fontId="41"/>
  </si>
  <si>
    <t>資格種類</t>
    <rPh sb="0" eb="2">
      <t>シカク</t>
    </rPh>
    <rPh sb="2" eb="4">
      <t>シュルイ</t>
    </rPh>
    <phoneticPr fontId="72"/>
  </si>
  <si>
    <t>介護福祉士</t>
    <rPh sb="0" eb="5">
      <t>カイゴフクシシ</t>
    </rPh>
    <phoneticPr fontId="41"/>
  </si>
  <si>
    <t>社会福祉士</t>
    <rPh sb="0" eb="2">
      <t>シャカイ</t>
    </rPh>
    <rPh sb="2" eb="4">
      <t>フクシ</t>
    </rPh>
    <rPh sb="4" eb="5">
      <t>シ</t>
    </rPh>
    <phoneticPr fontId="41"/>
  </si>
  <si>
    <t>精神保健福祉士</t>
    <rPh sb="0" eb="2">
      <t>セイシン</t>
    </rPh>
    <rPh sb="2" eb="4">
      <t>ホケン</t>
    </rPh>
    <rPh sb="4" eb="7">
      <t>フクシシ</t>
    </rPh>
    <phoneticPr fontId="41"/>
  </si>
  <si>
    <t>看護師</t>
    <rPh sb="0" eb="3">
      <t>カンゴシ</t>
    </rPh>
    <phoneticPr fontId="41"/>
  </si>
  <si>
    <t>准看護師</t>
    <rPh sb="0" eb="4">
      <t>ジュンカンゴシ</t>
    </rPh>
    <phoneticPr fontId="41"/>
  </si>
  <si>
    <t>強行（基礎）</t>
    <rPh sb="0" eb="2">
      <t>キョウコウ</t>
    </rPh>
    <rPh sb="3" eb="5">
      <t>キソ</t>
    </rPh>
    <phoneticPr fontId="41"/>
  </si>
  <si>
    <t>強行（実践）</t>
    <rPh sb="0" eb="2">
      <t>キョウコウ</t>
    </rPh>
    <rPh sb="3" eb="5">
      <t>ジッセン</t>
    </rPh>
    <phoneticPr fontId="41"/>
  </si>
  <si>
    <t>喀痰（一号）</t>
    <rPh sb="0" eb="2">
      <t>カクタン</t>
    </rPh>
    <rPh sb="3" eb="5">
      <t>イチゴウ</t>
    </rPh>
    <phoneticPr fontId="41"/>
  </si>
  <si>
    <t>喀痰（二号）</t>
    <rPh sb="0" eb="2">
      <t>カクタン</t>
    </rPh>
    <rPh sb="3" eb="5">
      <t>ニゴウ</t>
    </rPh>
    <phoneticPr fontId="60"/>
  </si>
  <si>
    <t>喀痰（三号）</t>
    <rPh sb="0" eb="2">
      <t>カクタン</t>
    </rPh>
    <rPh sb="3" eb="4">
      <t>ミ</t>
    </rPh>
    <rPh sb="4" eb="5">
      <t>ゴウ</t>
    </rPh>
    <phoneticPr fontId="60"/>
  </si>
  <si>
    <t>実績</t>
  </si>
  <si>
    <t>強度行動障害</t>
    <rPh sb="0" eb="2">
      <t>キョウド</t>
    </rPh>
    <rPh sb="2" eb="4">
      <t>コウドウ</t>
    </rPh>
    <rPh sb="4" eb="6">
      <t>ショウガイ</t>
    </rPh>
    <phoneticPr fontId="4"/>
  </si>
  <si>
    <t>支給決定市町</t>
    <rPh sb="0" eb="2">
      <t>シキュウ</t>
    </rPh>
    <rPh sb="2" eb="4">
      <t>ケッテイ</t>
    </rPh>
    <rPh sb="4" eb="5">
      <t>シ</t>
    </rPh>
    <rPh sb="5" eb="6">
      <t>マチ</t>
    </rPh>
    <phoneticPr fontId="4"/>
  </si>
  <si>
    <t>浜松市</t>
    <rPh sb="0" eb="2">
      <t>ハママツ</t>
    </rPh>
    <rPh sb="2" eb="3">
      <t>シ</t>
    </rPh>
    <phoneticPr fontId="4"/>
  </si>
  <si>
    <t>個別支援計画
原案の作成日</t>
    <rPh sb="0" eb="2">
      <t>コベツ</t>
    </rPh>
    <rPh sb="2" eb="4">
      <t>シエン</t>
    </rPh>
    <rPh sb="4" eb="6">
      <t>ケイカク</t>
    </rPh>
    <rPh sb="7" eb="9">
      <t>ゲンアン</t>
    </rPh>
    <rPh sb="10" eb="12">
      <t>サクセイ</t>
    </rPh>
    <rPh sb="12" eb="13">
      <t>ビ</t>
    </rPh>
    <phoneticPr fontId="4"/>
  </si>
  <si>
    <t>個別支援計画
利用者同意日</t>
    <rPh sb="0" eb="2">
      <t>コベツ</t>
    </rPh>
    <rPh sb="2" eb="4">
      <t>シエン</t>
    </rPh>
    <rPh sb="4" eb="6">
      <t>ケイカク</t>
    </rPh>
    <rPh sb="7" eb="10">
      <t>リヨウシャ</t>
    </rPh>
    <rPh sb="10" eb="12">
      <t>ドウイ</t>
    </rPh>
    <rPh sb="12" eb="13">
      <t>ビ</t>
    </rPh>
    <phoneticPr fontId="4"/>
  </si>
  <si>
    <t>モニタリングの
実　施　日</t>
    <rPh sb="12" eb="13">
      <t>ビ</t>
    </rPh>
    <phoneticPr fontId="4"/>
  </si>
  <si>
    <t>アセスメントの
実　施　日</t>
    <rPh sb="12" eb="13">
      <t>ビ</t>
    </rPh>
    <phoneticPr fontId="4"/>
  </si>
  <si>
    <t>個別支援会議の
実　施　日</t>
    <rPh sb="0" eb="2">
      <t>コベツ</t>
    </rPh>
    <rPh sb="2" eb="4">
      <t>シエン</t>
    </rPh>
    <rPh sb="4" eb="6">
      <t>カイギ</t>
    </rPh>
    <rPh sb="8" eb="9">
      <t>ミノル</t>
    </rPh>
    <rPh sb="10" eb="11">
      <t>セ</t>
    </rPh>
    <rPh sb="12" eb="13">
      <t>ビ</t>
    </rPh>
    <phoneticPr fontId="4"/>
  </si>
  <si>
    <t>相談員に対する計画交付日</t>
    <rPh sb="0" eb="2">
      <t>ソウダン</t>
    </rPh>
    <rPh sb="2" eb="3">
      <t>イン</t>
    </rPh>
    <rPh sb="4" eb="5">
      <t>タイ</t>
    </rPh>
    <rPh sb="7" eb="9">
      <t>ケイカク</t>
    </rPh>
    <rPh sb="9" eb="12">
      <t>コウフビ</t>
    </rPh>
    <phoneticPr fontId="4"/>
  </si>
  <si>
    <t>○</t>
    <phoneticPr fontId="4"/>
  </si>
  <si>
    <t>個別支援
会議の
本人同席</t>
    <rPh sb="0" eb="2">
      <t>コベツ</t>
    </rPh>
    <rPh sb="2" eb="4">
      <t>シエン</t>
    </rPh>
    <rPh sb="5" eb="7">
      <t>カイギ</t>
    </rPh>
    <rPh sb="9" eb="10">
      <t>ホン</t>
    </rPh>
    <rPh sb="10" eb="11">
      <t>ヒト</t>
    </rPh>
    <rPh sb="11" eb="12">
      <t>ドウ</t>
    </rPh>
    <rPh sb="12" eb="13">
      <t>セキ</t>
    </rPh>
    <phoneticPr fontId="4"/>
  </si>
  <si>
    <t>点検実施日</t>
    <rPh sb="0" eb="2">
      <t>テンケン</t>
    </rPh>
    <rPh sb="2" eb="4">
      <t>ジッシ</t>
    </rPh>
    <rPh sb="4" eb="5">
      <t>ビ</t>
    </rPh>
    <phoneticPr fontId="4"/>
  </si>
  <si>
    <t>検　査　日</t>
    <rPh sb="0" eb="1">
      <t>ケン</t>
    </rPh>
    <rPh sb="2" eb="3">
      <t>サ</t>
    </rPh>
    <rPh sb="4" eb="5">
      <t>ビ</t>
    </rPh>
    <phoneticPr fontId="4"/>
  </si>
  <si>
    <t>障害福祉サービス事業者（障害者・児施設、事業者）業務管理体制に係る一般検査調書</t>
    <phoneticPr fontId="4"/>
  </si>
  <si>
    <t>※特定費用等について記載し、サービス費は含まないこと。</t>
    <rPh sb="1" eb="3">
      <t>トクテイ</t>
    </rPh>
    <rPh sb="3" eb="5">
      <t>ヒヨウ</t>
    </rPh>
    <rPh sb="5" eb="6">
      <t>トウ</t>
    </rPh>
    <rPh sb="10" eb="12">
      <t>キサイ</t>
    </rPh>
    <rPh sb="18" eb="19">
      <t>ヒ</t>
    </rPh>
    <rPh sb="20" eb="21">
      <t>フク</t>
    </rPh>
    <phoneticPr fontId="4"/>
  </si>
  <si>
    <t>その他の日常生活費</t>
    <rPh sb="2" eb="3">
      <t>タ</t>
    </rPh>
    <rPh sb="4" eb="6">
      <t>ニチジョウ</t>
    </rPh>
    <rPh sb="6" eb="9">
      <t>セイカツヒ</t>
    </rPh>
    <phoneticPr fontId="4"/>
  </si>
  <si>
    <t>日用品費</t>
    <rPh sb="0" eb="3">
      <t>ニチヨウヒン</t>
    </rPh>
    <rPh sb="3" eb="4">
      <t>ヒ</t>
    </rPh>
    <phoneticPr fontId="4"/>
  </si>
  <si>
    <t>創作的活動の材料費</t>
    <rPh sb="0" eb="3">
      <t>ソウサクテキ</t>
    </rPh>
    <rPh sb="3" eb="5">
      <t>カツドウ</t>
    </rPh>
    <rPh sb="6" eb="9">
      <t>ザイリョウヒ</t>
    </rPh>
    <phoneticPr fontId="4"/>
  </si>
  <si>
    <t>食事提供に要する費用</t>
    <rPh sb="0" eb="2">
      <t>ショクジ</t>
    </rPh>
    <rPh sb="2" eb="4">
      <t>テイキョウ</t>
    </rPh>
    <rPh sb="5" eb="6">
      <t>ヨウ</t>
    </rPh>
    <rPh sb="8" eb="10">
      <t>ヒヨウ</t>
    </rPh>
    <phoneticPr fontId="4"/>
  </si>
  <si>
    <t>徴収額</t>
    <rPh sb="0" eb="3">
      <t>チョウシュウガク</t>
    </rPh>
    <phoneticPr fontId="4"/>
  </si>
  <si>
    <t>件　　　数</t>
    <rPh sb="0" eb="1">
      <t>ケン</t>
    </rPh>
    <rPh sb="4" eb="5">
      <t>カズ</t>
    </rPh>
    <phoneticPr fontId="4"/>
  </si>
  <si>
    <t>単　　　価</t>
    <rPh sb="0" eb="1">
      <t>タン</t>
    </rPh>
    <rPh sb="4" eb="5">
      <t>アタイ</t>
    </rPh>
    <phoneticPr fontId="4"/>
  </si>
  <si>
    <t>項　　　目</t>
    <rPh sb="0" eb="1">
      <t>コウ</t>
    </rPh>
    <rPh sb="4" eb="5">
      <t>メ</t>
    </rPh>
    <phoneticPr fontId="4"/>
  </si>
  <si>
    <t>≪要提出≫</t>
    <rPh sb="1" eb="2">
      <t>ヨウ</t>
    </rPh>
    <rPh sb="2" eb="4">
      <t>テイシュツ</t>
    </rPh>
    <phoneticPr fontId="60"/>
  </si>
  <si>
    <t>■シフト記号表（勤務時間帯）</t>
    <rPh sb="4" eb="6">
      <t>キゴウ</t>
    </rPh>
    <rPh sb="6" eb="7">
      <t>ヒョウ</t>
    </rPh>
    <rPh sb="8" eb="10">
      <t>キンム</t>
    </rPh>
    <rPh sb="10" eb="13">
      <t>ジカンタイ</t>
    </rPh>
    <phoneticPr fontId="60"/>
  </si>
  <si>
    <t>～</t>
    <phoneticPr fontId="60"/>
  </si>
  <si>
    <t>：</t>
    <phoneticPr fontId="60"/>
  </si>
  <si>
    <t>（</t>
    <phoneticPr fontId="60"/>
  </si>
  <si>
    <t>）</t>
    <phoneticPr fontId="60"/>
  </si>
  <si>
    <t>-</t>
    <phoneticPr fontId="60"/>
  </si>
  <si>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4"/>
  </si>
  <si>
    <t>No.</t>
    <phoneticPr fontId="4"/>
  </si>
  <si>
    <t>(8)</t>
    <phoneticPr fontId="4"/>
  </si>
  <si>
    <t>１　職員の配置状況</t>
    <rPh sb="2" eb="4">
      <t>ショクイン</t>
    </rPh>
    <rPh sb="5" eb="7">
      <t>ハイチ</t>
    </rPh>
    <rPh sb="7" eb="9">
      <t>ジョウキョウ</t>
    </rPh>
    <phoneticPr fontId="60"/>
  </si>
  <si>
    <t>Ⅰ型</t>
    <rPh sb="1" eb="2">
      <t>ガタ</t>
    </rPh>
    <phoneticPr fontId="4"/>
  </si>
  <si>
    <t>Ⅱ型</t>
    <rPh sb="1" eb="2">
      <t>ガタ</t>
    </rPh>
    <phoneticPr fontId="4"/>
  </si>
  <si>
    <t>Ⅲ型</t>
    <rPh sb="1" eb="2">
      <t>ガタ</t>
    </rPh>
    <phoneticPr fontId="4"/>
  </si>
  <si>
    <t>Ⅳ型</t>
    <rPh sb="1" eb="2">
      <t>ガタ</t>
    </rPh>
    <phoneticPr fontId="4"/>
  </si>
  <si>
    <t>Ⅴ型</t>
    <rPh sb="1" eb="2">
      <t>ガタ</t>
    </rPh>
    <phoneticPr fontId="4"/>
  </si>
  <si>
    <t>Ⅵ型</t>
    <rPh sb="1" eb="2">
      <t>ガタ</t>
    </rPh>
    <phoneticPr fontId="4"/>
  </si>
  <si>
    <t>Ⅰ・Ⅱ型</t>
    <rPh sb="3" eb="4">
      <t>ガタ</t>
    </rPh>
    <phoneticPr fontId="4"/>
  </si>
  <si>
    <t>Ⅰ・Ⅲ型</t>
    <rPh sb="3" eb="4">
      <t>ガタ</t>
    </rPh>
    <phoneticPr fontId="4"/>
  </si>
  <si>
    <t>Ⅱ・Ⅲ型</t>
    <rPh sb="3" eb="4">
      <t>ガタ</t>
    </rPh>
    <phoneticPr fontId="4"/>
  </si>
  <si>
    <t>Ⅰ・Ⅱ・Ⅲ型</t>
    <rPh sb="5" eb="6">
      <t>ガタ</t>
    </rPh>
    <phoneticPr fontId="60"/>
  </si>
  <si>
    <t>P8　主眼事項・着眼点自己点検</t>
    <phoneticPr fontId="4"/>
  </si>
  <si>
    <t>P9　障害福祉サービス事業者（障害者・児施設、事業者）業務管理体制に係る一般検査調書</t>
    <phoneticPr fontId="4"/>
  </si>
  <si>
    <t>【共同生活援助事業所用】</t>
    <rPh sb="1" eb="3">
      <t>キョウドウ</t>
    </rPh>
    <rPh sb="3" eb="5">
      <t>セイカツ</t>
    </rPh>
    <rPh sb="5" eb="7">
      <t>エンジョ</t>
    </rPh>
    <rPh sb="7" eb="9">
      <t>ジギョウ</t>
    </rPh>
    <rPh sb="9" eb="10">
      <t>ショ</t>
    </rPh>
    <rPh sb="10" eb="11">
      <t>ヨウ</t>
    </rPh>
    <phoneticPr fontId="4"/>
  </si>
  <si>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</si>
  <si>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</si>
  <si>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</si>
  <si>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</si>
  <si>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</si>
  <si>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</si>
  <si>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</si>
  <si>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</si>
  <si>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</si>
  <si>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</si>
  <si>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</si>
  <si>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M</t>
    <phoneticPr fontId="4"/>
  </si>
  <si>
    <t>L</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</si>
  <si>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</si>
  <si>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</si>
  <si>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</si>
  <si>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</si>
  <si>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</si>
  <si>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</si>
  <si>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</si>
  <si>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</si>
  <si>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</si>
  <si>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</si>
  <si>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</si>
  <si>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</si>
  <si>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Z</t>
    <phoneticPr fontId="4"/>
  </si>
  <si>
    <t>AA</t>
    <phoneticPr fontId="4"/>
  </si>
  <si>
    <t>AB</t>
    <phoneticPr fontId="4"/>
  </si>
  <si>
    <t>AC</t>
    <phoneticPr fontId="4"/>
  </si>
  <si>
    <t>AD</t>
    <phoneticPr fontId="4"/>
  </si>
  <si>
    <t>AE</t>
    <phoneticPr fontId="4"/>
  </si>
  <si>
    <t>AF</t>
    <phoneticPr fontId="4"/>
  </si>
  <si>
    <t>AG</t>
    <phoneticPr fontId="4"/>
  </si>
  <si>
    <t>AH</t>
    <phoneticPr fontId="4"/>
  </si>
  <si>
    <t>AI</t>
    <phoneticPr fontId="4"/>
  </si>
  <si>
    <t>AJ</t>
    <phoneticPr fontId="4"/>
  </si>
  <si>
    <t>AK</t>
    <phoneticPr fontId="4"/>
  </si>
  <si>
    <t>AL</t>
    <phoneticPr fontId="4"/>
  </si>
  <si>
    <t>AM</t>
    <phoneticPr fontId="4"/>
  </si>
  <si>
    <t>AN</t>
    <phoneticPr fontId="4"/>
  </si>
  <si>
    <t>AO</t>
    <phoneticPr fontId="4"/>
  </si>
  <si>
    <t>AP</t>
    <phoneticPr fontId="4"/>
  </si>
  <si>
    <t>AQ</t>
    <phoneticPr fontId="4"/>
  </si>
  <si>
    <t>AR</t>
    <phoneticPr fontId="4"/>
  </si>
  <si>
    <t>4月</t>
  </si>
  <si>
    <t>5月</t>
  </si>
  <si>
    <t>6月</t>
  </si>
  <si>
    <t>7月</t>
  </si>
  <si>
    <t>8月</t>
  </si>
  <si>
    <t>9月</t>
  </si>
  <si>
    <t>10月</t>
  </si>
  <si>
    <t>11月</t>
  </si>
  <si>
    <t>12月</t>
  </si>
  <si>
    <t>1月</t>
  </si>
  <si>
    <t>2月</t>
  </si>
  <si>
    <t>3月</t>
  </si>
  <si>
    <t>各月の延べ利用日数</t>
    <rPh sb="0" eb="2">
      <t>カクツキ</t>
    </rPh>
    <rPh sb="3" eb="4">
      <t>ノ</t>
    </rPh>
    <rPh sb="5" eb="9">
      <t>リヨウニッスウ</t>
    </rPh>
    <phoneticPr fontId="4"/>
  </si>
  <si>
    <t>住居名</t>
    <rPh sb="0" eb="2">
      <t>ジュウキョ</t>
    </rPh>
    <rPh sb="2" eb="3">
      <t>メイ</t>
    </rPh>
    <phoneticPr fontId="4"/>
  </si>
  <si>
    <t>住居名</t>
    <rPh sb="0" eb="2">
      <t>ジュウキョ</t>
    </rPh>
    <rPh sb="2" eb="3">
      <t>メイ</t>
    </rPh>
    <phoneticPr fontId="4"/>
  </si>
  <si>
    <t>もとしろ荘</t>
    <phoneticPr fontId="4"/>
  </si>
  <si>
    <t>もとしろ荘</t>
    <phoneticPr fontId="4"/>
  </si>
  <si>
    <t>入居日</t>
    <rPh sb="0" eb="2">
      <t>ニュウキョ</t>
    </rPh>
    <rPh sb="2" eb="3">
      <t>ビ</t>
    </rPh>
    <phoneticPr fontId="4"/>
  </si>
  <si>
    <t>入居の状況</t>
    <rPh sb="0" eb="2">
      <t>ニュウキョ</t>
    </rPh>
    <rPh sb="3" eb="5">
      <t>ジョウキョウ</t>
    </rPh>
    <phoneticPr fontId="4"/>
  </si>
  <si>
    <t>　２　共同生活住居の状況（共同生活援助）</t>
    <rPh sb="3" eb="9">
      <t>キョウドウセイカツジュウキョ</t>
    </rPh>
    <rPh sb="10" eb="12">
      <t>ジョウキョウ</t>
    </rPh>
    <rPh sb="13" eb="15">
      <t>キョウドウ</t>
    </rPh>
    <rPh sb="15" eb="17">
      <t>セイカツ</t>
    </rPh>
    <rPh sb="17" eb="19">
      <t>エンジョ</t>
    </rPh>
    <phoneticPr fontId="4"/>
  </si>
  <si>
    <t>住居名</t>
    <rPh sb="0" eb="3">
      <t>ジュウキョメイ</t>
    </rPh>
    <phoneticPr fontId="4"/>
  </si>
  <si>
    <t>基本情報</t>
    <rPh sb="0" eb="4">
      <t>キホンジョウホウ</t>
    </rPh>
    <phoneticPr fontId="4"/>
  </si>
  <si>
    <t>設置日</t>
    <rPh sb="0" eb="2">
      <t>セッチ</t>
    </rPh>
    <rPh sb="2" eb="3">
      <t>ヒ</t>
    </rPh>
    <phoneticPr fontId="4"/>
  </si>
  <si>
    <t>　３　個別支援計画の作成状況（共同生活援助）</t>
    <rPh sb="3" eb="5">
      <t>コベツ</t>
    </rPh>
    <rPh sb="5" eb="7">
      <t>シエン</t>
    </rPh>
    <rPh sb="7" eb="9">
      <t>ケイカク</t>
    </rPh>
    <rPh sb="10" eb="12">
      <t>サクセイ</t>
    </rPh>
    <rPh sb="12" eb="14">
      <t>ジョウキョウ</t>
    </rPh>
    <rPh sb="15" eb="17">
      <t>キョウドウ</t>
    </rPh>
    <rPh sb="17" eb="19">
      <t>セイカツ</t>
    </rPh>
    <rPh sb="19" eb="21">
      <t>エンジョ</t>
    </rPh>
    <phoneticPr fontId="4"/>
  </si>
  <si>
    <t>番号</t>
    <rPh sb="0" eb="2">
      <t>バンゴウ</t>
    </rPh>
    <phoneticPr fontId="4"/>
  </si>
  <si>
    <t>住居名</t>
    <phoneticPr fontId="4"/>
  </si>
  <si>
    <t>各月の開所日数を入力→</t>
    <rPh sb="0" eb="2">
      <t>カクツキ</t>
    </rPh>
    <rPh sb="3" eb="5">
      <t>カイショ</t>
    </rPh>
    <rPh sb="5" eb="7">
      <t>ニッスウ</t>
    </rPh>
    <rPh sb="8" eb="10">
      <t>ニュウリョク</t>
    </rPh>
    <phoneticPr fontId="4"/>
  </si>
  <si>
    <t>平均障害区分ごとの利用者数</t>
    <rPh sb="0" eb="6">
      <t>ヘイキンショウガイクブン</t>
    </rPh>
    <rPh sb="9" eb="13">
      <t>リヨウシャスウ</t>
    </rPh>
    <phoneticPr fontId="4"/>
  </si>
  <si>
    <t>１年間の平均利用人数</t>
    <rPh sb="1" eb="3">
      <t>ネンカン</t>
    </rPh>
    <rPh sb="4" eb="6">
      <t>ヘイキン</t>
    </rPh>
    <rPh sb="6" eb="8">
      <t>リヨウ</t>
    </rPh>
    <rPh sb="8" eb="10">
      <t>ニンズウ</t>
    </rPh>
    <phoneticPr fontId="4"/>
  </si>
  <si>
    <t>利用日数/開所日数</t>
    <rPh sb="0" eb="4">
      <t>リヨウニッスウ</t>
    </rPh>
    <rPh sb="5" eb="7">
      <t>カイショ</t>
    </rPh>
    <rPh sb="7" eb="9">
      <t>ニッスウ</t>
    </rPh>
    <phoneticPr fontId="4"/>
  </si>
  <si>
    <t>定員変更日</t>
    <rPh sb="0" eb="2">
      <t>テイイン</t>
    </rPh>
    <rPh sb="2" eb="4">
      <t>ヘンコウ</t>
    </rPh>
    <rPh sb="4" eb="5">
      <t>ヒ</t>
    </rPh>
    <phoneticPr fontId="4"/>
  </si>
  <si>
    <t>定員を増員した数</t>
    <rPh sb="0" eb="2">
      <t>テイイン</t>
    </rPh>
    <rPh sb="3" eb="5">
      <t>ゾウイン</t>
    </rPh>
    <rPh sb="7" eb="8">
      <t>カズ</t>
    </rPh>
    <phoneticPr fontId="4"/>
  </si>
  <si>
    <t>増員/減員
の別</t>
    <rPh sb="0" eb="2">
      <t>ゾウイン</t>
    </rPh>
    <rPh sb="3" eb="5">
      <t>ゲンイン</t>
    </rPh>
    <rPh sb="7" eb="8">
      <t>ベツ</t>
    </rPh>
    <phoneticPr fontId="4"/>
  </si>
  <si>
    <t>夜勤の時間帯</t>
    <rPh sb="0" eb="2">
      <t>ヤキン</t>
    </rPh>
    <rPh sb="3" eb="6">
      <t>ジカンタイ</t>
    </rPh>
    <phoneticPr fontId="60"/>
  </si>
  <si>
    <t>→</t>
    <phoneticPr fontId="95"/>
  </si>
  <si>
    <t>氏　名</t>
    <rPh sb="0" eb="1">
      <t>シ</t>
    </rPh>
    <rPh sb="2" eb="3">
      <t>ナ</t>
    </rPh>
    <phoneticPr fontId="95"/>
  </si>
  <si>
    <t>勤務時間数合計</t>
    <rPh sb="0" eb="2">
      <t>キンム</t>
    </rPh>
    <rPh sb="2" eb="4">
      <t>ジカン</t>
    </rPh>
    <rPh sb="4" eb="5">
      <t>スウ</t>
    </rPh>
    <rPh sb="5" eb="7">
      <t>ゴウケイ</t>
    </rPh>
    <phoneticPr fontId="95"/>
  </si>
  <si>
    <t>参照先シート</t>
    <rPh sb="0" eb="2">
      <t>サンショウ</t>
    </rPh>
    <rPh sb="2" eb="3">
      <t>サキ</t>
    </rPh>
    <phoneticPr fontId="95"/>
  </si>
  <si>
    <t>氏名</t>
    <rPh sb="0" eb="2">
      <t>シメイ</t>
    </rPh>
    <phoneticPr fontId="95"/>
  </si>
  <si>
    <t>時間</t>
    <rPh sb="0" eb="2">
      <t>ジカン</t>
    </rPh>
    <phoneticPr fontId="95"/>
  </si>
  <si>
    <t>勤務形態一覧表(1)</t>
    <rPh sb="0" eb="2">
      <t>キンム</t>
    </rPh>
    <rPh sb="2" eb="4">
      <t>ケイタイ</t>
    </rPh>
    <rPh sb="4" eb="6">
      <t>イチラン</t>
    </rPh>
    <rPh sb="6" eb="7">
      <t>ヒョウ</t>
    </rPh>
    <phoneticPr fontId="95"/>
  </si>
  <si>
    <t>勤務形態一覧表(2)</t>
    <rPh sb="0" eb="2">
      <t>キンム</t>
    </rPh>
    <rPh sb="2" eb="4">
      <t>ケイタイ</t>
    </rPh>
    <rPh sb="4" eb="6">
      <t>イチラン</t>
    </rPh>
    <rPh sb="6" eb="7">
      <t>ヒョウ</t>
    </rPh>
    <phoneticPr fontId="95"/>
  </si>
  <si>
    <t>勤務形態一覧表(3)</t>
    <rPh sb="0" eb="2">
      <t>キンム</t>
    </rPh>
    <rPh sb="2" eb="4">
      <t>ケイタイ</t>
    </rPh>
    <rPh sb="4" eb="6">
      <t>イチラン</t>
    </rPh>
    <rPh sb="6" eb="7">
      <t>ヒョウ</t>
    </rPh>
    <phoneticPr fontId="95"/>
  </si>
  <si>
    <t>勤務形態一覧表(4)</t>
    <rPh sb="0" eb="2">
      <t>キンム</t>
    </rPh>
    <rPh sb="2" eb="4">
      <t>ケイタイ</t>
    </rPh>
    <rPh sb="4" eb="6">
      <t>イチラン</t>
    </rPh>
    <rPh sb="6" eb="7">
      <t>ヒョウ</t>
    </rPh>
    <phoneticPr fontId="95"/>
  </si>
  <si>
    <t>勤務形態一覧表(5)</t>
    <rPh sb="0" eb="2">
      <t>キンム</t>
    </rPh>
    <rPh sb="2" eb="4">
      <t>ケイタイ</t>
    </rPh>
    <rPh sb="4" eb="6">
      <t>イチラン</t>
    </rPh>
    <rPh sb="6" eb="7">
      <t>ヒョウ</t>
    </rPh>
    <phoneticPr fontId="95"/>
  </si>
  <si>
    <t>勤務形態一覧表(6)</t>
    <rPh sb="0" eb="2">
      <t>キンム</t>
    </rPh>
    <rPh sb="2" eb="4">
      <t>ケイタイ</t>
    </rPh>
    <rPh sb="4" eb="6">
      <t>イチラン</t>
    </rPh>
    <rPh sb="6" eb="7">
      <t>ヒョウ</t>
    </rPh>
    <phoneticPr fontId="95"/>
  </si>
  <si>
    <t>勤務形態一覧表(7)</t>
    <rPh sb="0" eb="2">
      <t>キンム</t>
    </rPh>
    <rPh sb="2" eb="4">
      <t>ケイタイ</t>
    </rPh>
    <rPh sb="4" eb="6">
      <t>イチラン</t>
    </rPh>
    <rPh sb="6" eb="7">
      <t>ヒョウ</t>
    </rPh>
    <phoneticPr fontId="95"/>
  </si>
  <si>
    <t>勤務形態一覧表(8)</t>
    <rPh sb="0" eb="2">
      <t>キンム</t>
    </rPh>
    <rPh sb="2" eb="4">
      <t>ケイタイ</t>
    </rPh>
    <rPh sb="4" eb="6">
      <t>イチラン</t>
    </rPh>
    <rPh sb="6" eb="7">
      <t>ヒョウ</t>
    </rPh>
    <phoneticPr fontId="95"/>
  </si>
  <si>
    <t>勤務形態一覧表(9)</t>
    <rPh sb="0" eb="2">
      <t>キンム</t>
    </rPh>
    <rPh sb="2" eb="4">
      <t>ケイタイ</t>
    </rPh>
    <rPh sb="4" eb="6">
      <t>イチラン</t>
    </rPh>
    <rPh sb="6" eb="7">
      <t>ヒョウ</t>
    </rPh>
    <phoneticPr fontId="95"/>
  </si>
  <si>
    <t>勤務形態一覧表(10)</t>
    <rPh sb="0" eb="2">
      <t>キンム</t>
    </rPh>
    <rPh sb="2" eb="4">
      <t>ケイタイ</t>
    </rPh>
    <rPh sb="4" eb="6">
      <t>イチラン</t>
    </rPh>
    <rPh sb="6" eb="7">
      <t>ヒョウ</t>
    </rPh>
    <phoneticPr fontId="95"/>
  </si>
  <si>
    <t>基準上必要な員数</t>
    <rPh sb="0" eb="3">
      <t>キジュンジョウ</t>
    </rPh>
    <rPh sb="3" eb="5">
      <t>ヒツヨウ</t>
    </rPh>
    <rPh sb="6" eb="8">
      <t>インスウ</t>
    </rPh>
    <phoneticPr fontId="60"/>
  </si>
  <si>
    <t>(11)兼務状況
（兼務先／兼務する職務の内容/勤務時間）等</t>
    <rPh sb="24" eb="28">
      <t>キンムジカン</t>
    </rPh>
    <phoneticPr fontId="4"/>
  </si>
  <si>
    <t>常勤数(４週)</t>
    <phoneticPr fontId="60"/>
  </si>
  <si>
    <t>就労支援員</t>
    <rPh sb="0" eb="5">
      <t>シュウロウシエンイン</t>
    </rPh>
    <phoneticPr fontId="95"/>
  </si>
  <si>
    <t>賃金向上達成指導員</t>
    <rPh sb="0" eb="2">
      <t>チンギン</t>
    </rPh>
    <rPh sb="2" eb="4">
      <t>コウジョウ</t>
    </rPh>
    <rPh sb="4" eb="6">
      <t>タッセイ</t>
    </rPh>
    <rPh sb="6" eb="9">
      <t>シドウイン</t>
    </rPh>
    <phoneticPr fontId="41"/>
  </si>
  <si>
    <t>目標工賃達成指導員</t>
  </si>
  <si>
    <t>作業療法士</t>
    <rPh sb="0" eb="5">
      <t>サギョウリョウホウシ</t>
    </rPh>
    <phoneticPr fontId="95"/>
  </si>
  <si>
    <t>公認心理士</t>
    <rPh sb="0" eb="2">
      <t>コウニン</t>
    </rPh>
    <rPh sb="2" eb="5">
      <t>シンリシ</t>
    </rPh>
    <phoneticPr fontId="41"/>
  </si>
  <si>
    <t>居宅初任者研修</t>
    <rPh sb="0" eb="2">
      <t>キョタク</t>
    </rPh>
    <rPh sb="2" eb="5">
      <t>ショニンシャ</t>
    </rPh>
    <rPh sb="5" eb="7">
      <t>ケンシュウ</t>
    </rPh>
    <phoneticPr fontId="41"/>
  </si>
  <si>
    <t>居宅基礎研修</t>
    <rPh sb="0" eb="2">
      <t>キョタク</t>
    </rPh>
    <rPh sb="2" eb="6">
      <t>キソケンシュウ</t>
    </rPh>
    <phoneticPr fontId="41"/>
  </si>
  <si>
    <t>居宅養成者研修</t>
    <rPh sb="0" eb="2">
      <t>キョタク</t>
    </rPh>
    <rPh sb="2" eb="5">
      <t>ヨウセイシャ</t>
    </rPh>
    <rPh sb="5" eb="7">
      <t>ケンシュウ</t>
    </rPh>
    <phoneticPr fontId="41"/>
  </si>
  <si>
    <t>重訪養成者研修</t>
    <rPh sb="0" eb="1">
      <t>ジュウ</t>
    </rPh>
    <rPh sb="1" eb="2">
      <t>ホウ</t>
    </rPh>
    <rPh sb="2" eb="5">
      <t>ヨウセイシャ</t>
    </rPh>
    <rPh sb="5" eb="7">
      <t>ケンシュウ</t>
    </rPh>
    <phoneticPr fontId="41"/>
  </si>
  <si>
    <t>同行養成者研修</t>
    <rPh sb="0" eb="2">
      <t>ドウコウ</t>
    </rPh>
    <rPh sb="2" eb="5">
      <t>ヨウセイシャ</t>
    </rPh>
    <rPh sb="5" eb="7">
      <t>ケンシュウ</t>
    </rPh>
    <phoneticPr fontId="41"/>
  </si>
  <si>
    <t>実務者研修修了者</t>
    <rPh sb="0" eb="3">
      <t>ジツムシャ</t>
    </rPh>
    <rPh sb="3" eb="5">
      <t>ケンシュウ</t>
    </rPh>
    <rPh sb="5" eb="8">
      <t>シュウリョウシャ</t>
    </rPh>
    <phoneticPr fontId="41"/>
  </si>
  <si>
    <t>学科修了者</t>
    <rPh sb="0" eb="2">
      <t>ガッカ</t>
    </rPh>
    <rPh sb="2" eb="5">
      <t>シュウリョウシャ</t>
    </rPh>
    <phoneticPr fontId="41"/>
  </si>
  <si>
    <t>行動援護養成者研修</t>
    <rPh sb="0" eb="4">
      <t>コウドウエンゴ</t>
    </rPh>
    <rPh sb="4" eb="9">
      <t>ヨウセイシャケンシュウ</t>
    </rPh>
    <phoneticPr fontId="41"/>
  </si>
  <si>
    <t>高次脳機能障害支援者養成研修</t>
    <rPh sb="0" eb="10">
      <t>コウジノウキノウショウガイシエンシャ</t>
    </rPh>
    <rPh sb="10" eb="14">
      <t>ヨウセイケンシュウ</t>
    </rPh>
    <phoneticPr fontId="95"/>
  </si>
  <si>
    <t>障害者ピアサポート研修</t>
    <rPh sb="0" eb="3">
      <t>ショウガイシャ</t>
    </rPh>
    <rPh sb="9" eb="11">
      <t>ケンシュウ</t>
    </rPh>
    <phoneticPr fontId="95"/>
  </si>
  <si>
    <t>職場適応援助者養成研修</t>
    <rPh sb="0" eb="7">
      <t>ショクバテキオウエンジョシャ</t>
    </rPh>
    <rPh sb="7" eb="11">
      <t>ヨウセイケンシュウ</t>
    </rPh>
    <phoneticPr fontId="95"/>
  </si>
  <si>
    <t>就労支援関係研修</t>
    <rPh sb="0" eb="4">
      <t>シュウロウシエン</t>
    </rPh>
    <rPh sb="4" eb="8">
      <t>カンケイケンシュウ</t>
    </rPh>
    <phoneticPr fontId="95"/>
  </si>
  <si>
    <t>現任研修（相談）</t>
    <rPh sb="0" eb="2">
      <t>ゲンニン</t>
    </rPh>
    <rPh sb="2" eb="4">
      <t>ケンシュウ</t>
    </rPh>
    <phoneticPr fontId="95"/>
  </si>
  <si>
    <t>主任研修（相談）</t>
    <phoneticPr fontId="95"/>
  </si>
  <si>
    <t>その他</t>
    <rPh sb="2" eb="3">
      <t>タ</t>
    </rPh>
    <phoneticPr fontId="41"/>
  </si>
  <si>
    <t>プルダウンからサービスを選択</t>
  </si>
  <si>
    <t>区分</t>
    <phoneticPr fontId="4"/>
  </si>
  <si>
    <t>4月</t>
    <rPh sb="1" eb="2">
      <t>ガツ</t>
    </rPh>
    <phoneticPr fontId="4"/>
  </si>
  <si>
    <t>令和６年度</t>
    <rPh sb="0" eb="2">
      <t>レイワ</t>
    </rPh>
    <rPh sb="3" eb="4">
      <t>ネン</t>
    </rPh>
    <rPh sb="4" eb="5">
      <t>ド</t>
    </rPh>
    <phoneticPr fontId="4"/>
  </si>
  <si>
    <t>令和7年度</t>
    <phoneticPr fontId="4"/>
  </si>
  <si>
    <t>利用者氏名</t>
    <rPh sb="3" eb="5">
      <t>シメイ</t>
    </rPh>
    <phoneticPr fontId="4"/>
  </si>
  <si>
    <t>　</t>
    <phoneticPr fontId="4"/>
  </si>
  <si>
    <t>障害
支援
区分</t>
    <phoneticPr fontId="4"/>
  </si>
  <si>
    <t>　4　各月の利用者数（令和6年4月～）</t>
    <rPh sb="3" eb="5">
      <t>カクツキ</t>
    </rPh>
    <rPh sb="6" eb="9">
      <t>リヨウシャ</t>
    </rPh>
    <rPh sb="9" eb="10">
      <t>スウ</t>
    </rPh>
    <rPh sb="11" eb="13">
      <t>レイワ</t>
    </rPh>
    <rPh sb="14" eb="15">
      <t>ネン</t>
    </rPh>
    <rPh sb="16" eb="17">
      <t>ガツ</t>
    </rPh>
    <phoneticPr fontId="4"/>
  </si>
  <si>
    <t>基準日</t>
    <rPh sb="0" eb="3">
      <t>キジュンビ</t>
    </rPh>
    <phoneticPr fontId="4"/>
  </si>
  <si>
    <t>→</t>
    <phoneticPr fontId="4"/>
  </si>
  <si>
    <t>判定</t>
    <rPh sb="0" eb="2">
      <t>ハンテイ</t>
    </rPh>
    <phoneticPr fontId="4"/>
  </si>
  <si>
    <t>区分</t>
    <rPh sb="0" eb="2">
      <t>クブン</t>
    </rPh>
    <phoneticPr fontId="4"/>
  </si>
  <si>
    <t>（前年度の平均利用日数）</t>
    <rPh sb="1" eb="4">
      <t>ゼンネンド</t>
    </rPh>
    <rPh sb="5" eb="7">
      <t>ヘイキン</t>
    </rPh>
    <rPh sb="7" eb="11">
      <t>リヨウニッスウ</t>
    </rPh>
    <phoneticPr fontId="4"/>
  </si>
  <si>
    <t>左記住居について、
令和6年4月1日以降
増室した居室を
利用している場合は”○”
↓</t>
    <rPh sb="0" eb="2">
      <t>サキ</t>
    </rPh>
    <rPh sb="2" eb="4">
      <t>ジュウキョ</t>
    </rPh>
    <rPh sb="10" eb="12">
      <t>レイワ</t>
    </rPh>
    <rPh sb="13" eb="14">
      <t>ネン</t>
    </rPh>
    <rPh sb="15" eb="16">
      <t>ガツ</t>
    </rPh>
    <rPh sb="17" eb="18">
      <t>ニチ</t>
    </rPh>
    <rPh sb="18" eb="20">
      <t>イコウ</t>
    </rPh>
    <rPh sb="21" eb="23">
      <t>ゾウシツ</t>
    </rPh>
    <rPh sb="25" eb="27">
      <t>キョシツ</t>
    </rPh>
    <rPh sb="29" eb="31">
      <t>リヨウ</t>
    </rPh>
    <rPh sb="35" eb="37">
      <t>バアイ</t>
    </rPh>
    <phoneticPr fontId="4"/>
  </si>
  <si>
    <t>変更日から
経過した月数</t>
    <rPh sb="0" eb="3">
      <t>ヘンコウビ</t>
    </rPh>
    <rPh sb="6" eb="8">
      <t>ケイカ</t>
    </rPh>
    <rPh sb="10" eb="12">
      <t>ゲッスウ</t>
    </rPh>
    <phoneticPr fontId="4"/>
  </si>
  <si>
    <t>変更日から6ヶ月以上1年未満</t>
    <rPh sb="0" eb="3">
      <t>ヘンコウビ</t>
    </rPh>
    <rPh sb="7" eb="8">
      <t>ゲツ</t>
    </rPh>
    <rPh sb="8" eb="10">
      <t>イジョウ</t>
    </rPh>
    <rPh sb="11" eb="12">
      <t>ネン</t>
    </rPh>
    <rPh sb="12" eb="14">
      <t>ミマン</t>
    </rPh>
    <phoneticPr fontId="4"/>
  </si>
  <si>
    <t>変更日から1年以上（前年度実績なし）</t>
    <rPh sb="0" eb="3">
      <t>ヘンコウビ</t>
    </rPh>
    <rPh sb="6" eb="7">
      <t>ネン</t>
    </rPh>
    <rPh sb="7" eb="9">
      <t>イジョウ</t>
    </rPh>
    <rPh sb="10" eb="13">
      <t>ゼンネンド</t>
    </rPh>
    <rPh sb="13" eb="15">
      <t>ジッセキ</t>
    </rPh>
    <phoneticPr fontId="4"/>
  </si>
  <si>
    <t>A</t>
    <phoneticPr fontId="4"/>
  </si>
  <si>
    <t>B</t>
    <phoneticPr fontId="4"/>
  </si>
  <si>
    <t>C</t>
    <phoneticPr fontId="4"/>
  </si>
  <si>
    <t>変更日から6ヶ月未満</t>
    <rPh sb="0" eb="3">
      <t>ヘンコウビ</t>
    </rPh>
    <rPh sb="7" eb="8">
      <t>ゲツ</t>
    </rPh>
    <rPh sb="8" eb="10">
      <t>ミマン</t>
    </rPh>
    <phoneticPr fontId="4"/>
  </si>
  <si>
    <t>月数&gt;6</t>
    <rPh sb="0" eb="2">
      <t>ツキスウ</t>
    </rPh>
    <phoneticPr fontId="4"/>
  </si>
  <si>
    <t>6=&lt;月数&lt;12</t>
    <rPh sb="3" eb="5">
      <t>ツキスウ</t>
    </rPh>
    <phoneticPr fontId="4"/>
  </si>
  <si>
    <t>12=&lt;月数</t>
    <rPh sb="4" eb="6">
      <t>ツキスウ</t>
    </rPh>
    <phoneticPr fontId="4"/>
  </si>
  <si>
    <t>令和６年５月１日以降に定員変更した履歴</t>
    <rPh sb="0" eb="2">
      <t>レイワ</t>
    </rPh>
    <rPh sb="3" eb="4">
      <t>ネン</t>
    </rPh>
    <rPh sb="5" eb="6">
      <t>ガツ</t>
    </rPh>
    <rPh sb="7" eb="8">
      <t>ニチ</t>
    </rPh>
    <rPh sb="8" eb="10">
      <t>イコウ</t>
    </rPh>
    <phoneticPr fontId="4"/>
  </si>
  <si>
    <t>前年度の
平均利用者数が
ある定員数</t>
    <rPh sb="0" eb="3">
      <t>ゼンネンド</t>
    </rPh>
    <rPh sb="5" eb="7">
      <t>ヘイキン</t>
    </rPh>
    <rPh sb="7" eb="11">
      <t>リヨウシャスウ</t>
    </rPh>
    <rPh sb="15" eb="17">
      <t>テイイン</t>
    </rPh>
    <rPh sb="17" eb="18">
      <t>スウ</t>
    </rPh>
    <phoneticPr fontId="4"/>
  </si>
  <si>
    <t>増員</t>
  </si>
  <si>
    <t>前年度の
平均利用者数が
ない定員数</t>
    <rPh sb="0" eb="3">
      <t>ゼンネンド</t>
    </rPh>
    <rPh sb="5" eb="7">
      <t>ヘイキン</t>
    </rPh>
    <rPh sb="7" eb="11">
      <t>リヨウシャスウ</t>
    </rPh>
    <rPh sb="15" eb="17">
      <t>テイイン</t>
    </rPh>
    <rPh sb="17" eb="18">
      <t>スウ</t>
    </rPh>
    <phoneticPr fontId="4"/>
  </si>
  <si>
    <t>○</t>
    <phoneticPr fontId="4"/>
  </si>
  <si>
    <t>（直近1年間の〃）</t>
    <rPh sb="1" eb="3">
      <t>チョッキン</t>
    </rPh>
    <rPh sb="4" eb="6">
      <t>ネンカン</t>
    </rPh>
    <phoneticPr fontId="4"/>
  </si>
  <si>
    <t>（直近6ヶ月間の〃）</t>
    <rPh sb="1" eb="3">
      <t>チョッキン</t>
    </rPh>
    <rPh sb="5" eb="7">
      <t>ゲツカン</t>
    </rPh>
    <phoneticPr fontId="4"/>
  </si>
  <si>
    <t>★定員数</t>
    <rPh sb="1" eb="3">
      <t>テイイン</t>
    </rPh>
    <rPh sb="3" eb="4">
      <t>スウ</t>
    </rPh>
    <phoneticPr fontId="4"/>
  </si>
  <si>
    <t>（6ヶ月未満の便宜上利用者数）</t>
    <rPh sb="3" eb="4">
      <t>ゲツ</t>
    </rPh>
    <rPh sb="4" eb="6">
      <t>ミマン</t>
    </rPh>
    <rPh sb="7" eb="10">
      <t>ベンギジョウ</t>
    </rPh>
    <rPh sb="10" eb="14">
      <t>リヨウシャスウ</t>
    </rPh>
    <phoneticPr fontId="4"/>
  </si>
  <si>
    <t>0.9人（固定値）</t>
    <rPh sb="3" eb="4">
      <t>ニン</t>
    </rPh>
    <rPh sb="5" eb="8">
      <t>コテイチ</t>
    </rPh>
    <phoneticPr fontId="4"/>
  </si>
  <si>
    <t>前年度の
平均利用者数</t>
    <rPh sb="0" eb="3">
      <t>ゼンネンド</t>
    </rPh>
    <rPh sb="5" eb="7">
      <t>ヘイキン</t>
    </rPh>
    <rPh sb="7" eb="9">
      <t>リヨウ</t>
    </rPh>
    <rPh sb="9" eb="10">
      <t>シャ</t>
    </rPh>
    <rPh sb="10" eb="11">
      <t>スウ</t>
    </rPh>
    <phoneticPr fontId="4"/>
  </si>
  <si>
    <t xml:space="preserve"> </t>
    <phoneticPr fontId="4"/>
  </si>
  <si>
    <t>例</t>
    <rPh sb="0" eb="1">
      <t>レイ</t>
    </rPh>
    <phoneticPr fontId="4"/>
  </si>
  <si>
    <t>もとしろ荘</t>
    <rPh sb="4" eb="5">
      <t>ソウ</t>
    </rPh>
    <phoneticPr fontId="4"/>
  </si>
  <si>
    <t>障害区分ごとの推定利用者数</t>
    <rPh sb="0" eb="2">
      <t>ショウガイ</t>
    </rPh>
    <rPh sb="2" eb="4">
      <t>クブン</t>
    </rPh>
    <rPh sb="7" eb="9">
      <t>スイテイ</t>
    </rPh>
    <rPh sb="9" eb="13">
      <t>リヨウシャスウ</t>
    </rPh>
    <phoneticPr fontId="4"/>
  </si>
  <si>
    <t>障害区分ごとの平均利用者数</t>
    <rPh sb="0" eb="2">
      <t>ショウガイ</t>
    </rPh>
    <rPh sb="2" eb="4">
      <t>クブン</t>
    </rPh>
    <rPh sb="7" eb="9">
      <t>ヘイキン</t>
    </rPh>
    <rPh sb="9" eb="13">
      <t>リヨウシャスウ</t>
    </rPh>
    <phoneticPr fontId="4"/>
  </si>
  <si>
    <t xml:space="preserve"> </t>
    <phoneticPr fontId="4"/>
  </si>
  <si>
    <r>
      <t xml:space="preserve">（退去者のみ）
退去した日
</t>
    </r>
    <r>
      <rPr>
        <sz val="10"/>
        <color theme="3"/>
        <rFont val="ＭＳ Ｐゴシック"/>
        <family val="3"/>
        <charset val="128"/>
      </rPr>
      <t>※非該当者は
入力しない</t>
    </r>
    <rPh sb="1" eb="3">
      <t>タイキョ</t>
    </rPh>
    <rPh sb="3" eb="4">
      <t>シャ</t>
    </rPh>
    <rPh sb="8" eb="10">
      <t>タイキョ</t>
    </rPh>
    <rPh sb="12" eb="13">
      <t>ヒ</t>
    </rPh>
    <rPh sb="15" eb="19">
      <t>ヒガイトウシャ</t>
    </rPh>
    <rPh sb="21" eb="23">
      <t>ニュウリョク</t>
    </rPh>
    <phoneticPr fontId="4"/>
  </si>
  <si>
    <t>障害区分ごとの
（前年度）平均利用者数</t>
    <rPh sb="0" eb="2">
      <t>ショウガイ</t>
    </rPh>
    <rPh sb="2" eb="4">
      <t>クブン</t>
    </rPh>
    <rPh sb="9" eb="12">
      <t>ゼンネンド</t>
    </rPh>
    <rPh sb="13" eb="15">
      <t>ヘイキン</t>
    </rPh>
    <rPh sb="15" eb="19">
      <t>リヨウシャスウ</t>
    </rPh>
    <phoneticPr fontId="4"/>
  </si>
  <si>
    <r>
      <t xml:space="preserve">障害区分ごとの
推定利用者数
</t>
    </r>
    <r>
      <rPr>
        <b/>
        <sz val="9"/>
        <rFont val="ＭＳ Ｐゴシック"/>
        <family val="3"/>
        <charset val="128"/>
      </rPr>
      <t>（係数0.9を掛けた値）</t>
    </r>
    <rPh sb="0" eb="2">
      <t>ショウガイ</t>
    </rPh>
    <rPh sb="2" eb="4">
      <t>クブン</t>
    </rPh>
    <rPh sb="8" eb="10">
      <t>スイテイ</t>
    </rPh>
    <rPh sb="10" eb="14">
      <t>リヨウシャスウ</t>
    </rPh>
    <rPh sb="16" eb="18">
      <t>ケイスウ</t>
    </rPh>
    <rPh sb="22" eb="23">
      <t>カ</t>
    </rPh>
    <rPh sb="25" eb="26">
      <t>アタイ</t>
    </rPh>
    <phoneticPr fontId="4"/>
  </si>
  <si>
    <r>
      <t>※令和６年４月１日以降の利用者全員（</t>
    </r>
    <r>
      <rPr>
        <sz val="11"/>
        <color rgb="FFFF0000"/>
        <rFont val="ＭＳ Ｐゴシック"/>
        <family val="3"/>
        <charset val="128"/>
      </rPr>
      <t>短期入所利用者を含む</t>
    </r>
    <r>
      <rPr>
        <b/>
        <sz val="11"/>
        <color rgb="FFFF0000"/>
        <rFont val="ＭＳ Ｐゴシック"/>
        <family val="3"/>
        <charset val="128"/>
      </rPr>
      <t>）を記入</t>
    </r>
    <rPh sb="1" eb="3">
      <t>レイワ</t>
    </rPh>
    <rPh sb="4" eb="5">
      <t>ネン</t>
    </rPh>
    <rPh sb="6" eb="7">
      <t>ガツ</t>
    </rPh>
    <rPh sb="8" eb="9">
      <t>ニチ</t>
    </rPh>
    <rPh sb="9" eb="11">
      <t>イコウ</t>
    </rPh>
    <rPh sb="12" eb="15">
      <t>リヨウシャ</t>
    </rPh>
    <rPh sb="15" eb="17">
      <t>ゼンイン</t>
    </rPh>
    <rPh sb="18" eb="22">
      <t>タンキニュウショ</t>
    </rPh>
    <rPh sb="22" eb="25">
      <t>リヨウシャ</t>
    </rPh>
    <rPh sb="26" eb="27">
      <t>フク</t>
    </rPh>
    <rPh sb="30" eb="32">
      <t>キニュウ</t>
    </rPh>
    <phoneticPr fontId="4"/>
  </si>
  <si>
    <t>短期
入所
利用者</t>
    <rPh sb="0" eb="2">
      <t>タンキ</t>
    </rPh>
    <rPh sb="3" eb="5">
      <t>ニュウショ</t>
    </rPh>
    <rPh sb="6" eb="9">
      <t>リヨウシャ</t>
    </rPh>
    <phoneticPr fontId="4"/>
  </si>
  <si>
    <t>前年度の平均利用者数</t>
    <rPh sb="0" eb="3">
      <t>ゼンネンド</t>
    </rPh>
    <rPh sb="4" eb="10">
      <t>ヘイキンリヨウシャスウ</t>
    </rPh>
    <phoneticPr fontId="4"/>
  </si>
  <si>
    <t>前年度の
平均利用人数</t>
    <rPh sb="0" eb="3">
      <t>ゼンネンド</t>
    </rPh>
    <rPh sb="5" eb="7">
      <t>ヘイキン</t>
    </rPh>
    <rPh sb="7" eb="9">
      <t>リヨウ</t>
    </rPh>
    <rPh sb="9" eb="11">
      <t>ニンズウ</t>
    </rPh>
    <phoneticPr fontId="4"/>
  </si>
  <si>
    <t>区分３の利用者数（前年度平均）</t>
    <rPh sb="0" eb="2">
      <t>クブン</t>
    </rPh>
    <rPh sb="4" eb="8">
      <t>リヨウシャスウ</t>
    </rPh>
    <rPh sb="9" eb="12">
      <t>ゼンネンド</t>
    </rPh>
    <rPh sb="12" eb="14">
      <t>ヘイキン</t>
    </rPh>
    <phoneticPr fontId="4"/>
  </si>
  <si>
    <t>区分４の利用者数（前年度平均）</t>
    <rPh sb="0" eb="2">
      <t>クブン</t>
    </rPh>
    <rPh sb="4" eb="8">
      <t>リヨウシャスウ</t>
    </rPh>
    <rPh sb="9" eb="12">
      <t>ゼンネンド</t>
    </rPh>
    <rPh sb="12" eb="14">
      <t>ヘイキン</t>
    </rPh>
    <phoneticPr fontId="4"/>
  </si>
  <si>
    <t>区分５の利用者数（前年度平均）</t>
    <rPh sb="0" eb="2">
      <t>クブン</t>
    </rPh>
    <rPh sb="4" eb="8">
      <t>リヨウシャスウ</t>
    </rPh>
    <rPh sb="9" eb="12">
      <t>ゼンネンド</t>
    </rPh>
    <rPh sb="12" eb="14">
      <t>ヘイキン</t>
    </rPh>
    <phoneticPr fontId="4"/>
  </si>
  <si>
    <t>区分６の利用者数（前年度平均）</t>
    <rPh sb="0" eb="2">
      <t>クブン</t>
    </rPh>
    <rPh sb="4" eb="8">
      <t>リヨウシャスウ</t>
    </rPh>
    <rPh sb="9" eb="12">
      <t>ゼンネンド</t>
    </rPh>
    <rPh sb="12" eb="14">
      <t>ヘイキン</t>
    </rPh>
    <phoneticPr fontId="4"/>
  </si>
  <si>
    <t>基準上配置すべき生活支援員の員数</t>
    <rPh sb="0" eb="3">
      <t>キジュンジョウ</t>
    </rPh>
    <rPh sb="3" eb="5">
      <t>ハイチ</t>
    </rPh>
    <rPh sb="8" eb="13">
      <t>セイカツシエンイン</t>
    </rPh>
    <rPh sb="14" eb="16">
      <t>インスウ</t>
    </rPh>
    <phoneticPr fontId="4"/>
  </si>
  <si>
    <t>基準上配置すべき世話人の員数</t>
    <rPh sb="0" eb="3">
      <t>キジュンジョウ</t>
    </rPh>
    <rPh sb="3" eb="5">
      <t>ハイチ</t>
    </rPh>
    <rPh sb="8" eb="11">
      <t>セワニン</t>
    </rPh>
    <rPh sb="12" eb="14">
      <t>インスウ</t>
    </rPh>
    <phoneticPr fontId="4"/>
  </si>
  <si>
    <t>係数</t>
    <rPh sb="0" eb="2">
      <t>ケイスウ</t>
    </rPh>
    <phoneticPr fontId="4"/>
  </si>
  <si>
    <t>区分3</t>
    <rPh sb="0" eb="2">
      <t>クブン</t>
    </rPh>
    <phoneticPr fontId="4"/>
  </si>
  <si>
    <t>区分4</t>
    <rPh sb="0" eb="2">
      <t>クブン</t>
    </rPh>
    <phoneticPr fontId="4"/>
  </si>
  <si>
    <t>区分5</t>
    <rPh sb="0" eb="2">
      <t>クブン</t>
    </rPh>
    <phoneticPr fontId="4"/>
  </si>
  <si>
    <t>区分6</t>
    <rPh sb="0" eb="2">
      <t>クブン</t>
    </rPh>
    <phoneticPr fontId="4"/>
  </si>
  <si>
    <t>↓特定従業者数換算方法の係数</t>
    <rPh sb="1" eb="3">
      <t>トクテイ</t>
    </rPh>
    <rPh sb="3" eb="6">
      <t>ジュウギョウシャ</t>
    </rPh>
    <rPh sb="6" eb="7">
      <t>スウ</t>
    </rPh>
    <rPh sb="7" eb="9">
      <t>カンサン</t>
    </rPh>
    <rPh sb="9" eb="11">
      <t>ホウホウ</t>
    </rPh>
    <rPh sb="12" eb="14">
      <t>ケイスウ</t>
    </rPh>
    <phoneticPr fontId="4"/>
  </si>
  <si>
    <t>加算上（7.5：1）配置すべき世話人の数</t>
    <rPh sb="0" eb="3">
      <t>カサンジョウ</t>
    </rPh>
    <rPh sb="10" eb="12">
      <t>ハイチ</t>
    </rPh>
    <rPh sb="15" eb="18">
      <t>セワニン</t>
    </rPh>
    <rPh sb="19" eb="20">
      <t>カズ</t>
    </rPh>
    <phoneticPr fontId="4"/>
  </si>
  <si>
    <t>加算上（12：1）配置すべき世話人の数</t>
    <rPh sb="0" eb="3">
      <t>カサンジョウ</t>
    </rPh>
    <rPh sb="14" eb="17">
      <t>セワニン</t>
    </rPh>
    <rPh sb="18" eb="19">
      <t>カズ</t>
    </rPh>
    <phoneticPr fontId="4"/>
  </si>
  <si>
    <t>加算上（20：1）配置すべき世話人の数</t>
    <rPh sb="0" eb="3">
      <t>カサンジョウ</t>
    </rPh>
    <rPh sb="14" eb="17">
      <t>セワニン</t>
    </rPh>
    <rPh sb="18" eb="19">
      <t>カズ</t>
    </rPh>
    <phoneticPr fontId="4"/>
  </si>
  <si>
    <t>加算上（30：1）配置すべき世話人の数</t>
    <rPh sb="0" eb="3">
      <t>カサンジョウ</t>
    </rPh>
    <rPh sb="14" eb="17">
      <t>セワニン</t>
    </rPh>
    <rPh sb="18" eb="19">
      <t>カズ</t>
    </rPh>
    <phoneticPr fontId="4"/>
  </si>
  <si>
    <t>（確認用）</t>
    <rPh sb="1" eb="3">
      <t>カクニン</t>
    </rPh>
    <rPh sb="3" eb="4">
      <t>ヨウ</t>
    </rPh>
    <phoneticPr fontId="4"/>
  </si>
  <si>
    <t>５　利用料（特定費用等）の徴収状況</t>
    <rPh sb="2" eb="5">
      <t>リヨウリョウ</t>
    </rPh>
    <rPh sb="6" eb="8">
      <t>トクテイ</t>
    </rPh>
    <rPh sb="8" eb="11">
      <t>ヒヨウナド</t>
    </rPh>
    <rPh sb="13" eb="15">
      <t>チョウシュウ</t>
    </rPh>
    <rPh sb="15" eb="17">
      <t>ジョウキョウ</t>
    </rPh>
    <phoneticPr fontId="4"/>
  </si>
  <si>
    <t>７　業務継続計画、衛生管理、身体拘束の禁止、虐待の防止及び情報公表に関する取組状況</t>
    <rPh sb="2" eb="4">
      <t>ギョウム</t>
    </rPh>
    <rPh sb="4" eb="6">
      <t>ケイゾク</t>
    </rPh>
    <rPh sb="6" eb="8">
      <t>ケイカク</t>
    </rPh>
    <rPh sb="9" eb="11">
      <t>エイセイ</t>
    </rPh>
    <rPh sb="11" eb="13">
      <t>カンリ</t>
    </rPh>
    <rPh sb="14" eb="16">
      <t>シンタイ</t>
    </rPh>
    <rPh sb="16" eb="18">
      <t>コウソク</t>
    </rPh>
    <rPh sb="19" eb="21">
      <t>キンシ</t>
    </rPh>
    <rPh sb="22" eb="24">
      <t>ギャクタイ</t>
    </rPh>
    <rPh sb="25" eb="27">
      <t>ボウシ</t>
    </rPh>
    <rPh sb="27" eb="28">
      <t>オヨ</t>
    </rPh>
    <rPh sb="29" eb="31">
      <t>ジョウホウ</t>
    </rPh>
    <rPh sb="31" eb="33">
      <t>コウヒョウ</t>
    </rPh>
    <rPh sb="34" eb="35">
      <t>カン</t>
    </rPh>
    <rPh sb="37" eb="39">
      <t>トリクミ</t>
    </rPh>
    <rPh sb="39" eb="41">
      <t>ジョウキョウ</t>
    </rPh>
    <phoneticPr fontId="4"/>
  </si>
  <si>
    <t>P1-1　職員の勤務状況（１）シフト別の勤務形態</t>
    <rPh sb="5" eb="7">
      <t>ショクイン</t>
    </rPh>
    <rPh sb="8" eb="10">
      <t>キンム</t>
    </rPh>
    <rPh sb="10" eb="12">
      <t>ジョウキョウ</t>
    </rPh>
    <phoneticPr fontId="4"/>
  </si>
  <si>
    <t>P1-2　職員の勤務状況（２）勤務実績　（直近3か月分の実績）</t>
    <rPh sb="5" eb="7">
      <t>ショクイン</t>
    </rPh>
    <rPh sb="8" eb="10">
      <t>キンム</t>
    </rPh>
    <rPh sb="10" eb="12">
      <t>ジョウキョウ</t>
    </rPh>
    <phoneticPr fontId="4"/>
  </si>
  <si>
    <t>P1-3　職員の勤務状況（２）勤務実績　（直近3か月分の実績）</t>
    <rPh sb="5" eb="7">
      <t>ショクイン</t>
    </rPh>
    <rPh sb="8" eb="10">
      <t>キンム</t>
    </rPh>
    <rPh sb="10" eb="12">
      <t>ジョウキョウ</t>
    </rPh>
    <phoneticPr fontId="4"/>
  </si>
  <si>
    <t>P1-4　職員の勤務状況（２）勤務実績　（直近3か月分の実績）</t>
    <rPh sb="5" eb="7">
      <t>ショクイン</t>
    </rPh>
    <rPh sb="8" eb="10">
      <t>キンム</t>
    </rPh>
    <rPh sb="10" eb="12">
      <t>ジョウキョウ</t>
    </rPh>
    <phoneticPr fontId="4"/>
  </si>
  <si>
    <t>P2　共同生活住居の状況（共同生活援助）</t>
    <rPh sb="3" eb="5">
      <t>キョウドウ</t>
    </rPh>
    <rPh sb="5" eb="7">
      <t>セイカツ</t>
    </rPh>
    <rPh sb="7" eb="9">
      <t>ジュウキョ</t>
    </rPh>
    <rPh sb="10" eb="12">
      <t>ジョウキョウ</t>
    </rPh>
    <rPh sb="13" eb="15">
      <t>キョウドウ</t>
    </rPh>
    <rPh sb="15" eb="17">
      <t>セイカツ</t>
    </rPh>
    <rPh sb="17" eb="19">
      <t>エンジョ</t>
    </rPh>
    <phoneticPr fontId="4"/>
  </si>
  <si>
    <t>P3　個別支援計画の作成状況（共同生活援助）</t>
    <phoneticPr fontId="4"/>
  </si>
  <si>
    <t>P4　各月の利用者数（令和6年4月～）</t>
    <rPh sb="3" eb="5">
      <t>カクツキ</t>
    </rPh>
    <rPh sb="6" eb="8">
      <t>リヨウ</t>
    </rPh>
    <rPh sb="8" eb="9">
      <t>シャ</t>
    </rPh>
    <rPh sb="9" eb="10">
      <t>スウ</t>
    </rPh>
    <rPh sb="11" eb="13">
      <t>レイワ</t>
    </rPh>
    <rPh sb="14" eb="15">
      <t>ネン</t>
    </rPh>
    <rPh sb="16" eb="17">
      <t>ガツ</t>
    </rPh>
    <phoneticPr fontId="4"/>
  </si>
  <si>
    <t>P5　利用料（特定費用等）の徴収状況</t>
    <phoneticPr fontId="4"/>
  </si>
  <si>
    <t>P6　苦情処理、事故発生時の対応等（直近１年の状況）</t>
    <phoneticPr fontId="4"/>
  </si>
  <si>
    <t>P7　業務継続計画、衛生管理、身体拘束の禁止、虐待の防止及び情報公表に関する取組状況</t>
    <rPh sb="3" eb="5">
      <t>ギョウム</t>
    </rPh>
    <rPh sb="5" eb="7">
      <t>ケイゾク</t>
    </rPh>
    <rPh sb="7" eb="9">
      <t>ケイカク</t>
    </rPh>
    <rPh sb="10" eb="12">
      <t>エイセイ</t>
    </rPh>
    <rPh sb="12" eb="14">
      <t>カンリ</t>
    </rPh>
    <rPh sb="15" eb="17">
      <t>シンタイ</t>
    </rPh>
    <rPh sb="17" eb="19">
      <t>コウソク</t>
    </rPh>
    <rPh sb="20" eb="22">
      <t>キンシ</t>
    </rPh>
    <rPh sb="23" eb="25">
      <t>ギャクタイ</t>
    </rPh>
    <rPh sb="26" eb="28">
      <t>ボウシ</t>
    </rPh>
    <rPh sb="28" eb="29">
      <t>オヨ</t>
    </rPh>
    <rPh sb="30" eb="32">
      <t>ジョウホウ</t>
    </rPh>
    <rPh sb="32" eb="34">
      <t>コウヒョウ</t>
    </rPh>
    <rPh sb="35" eb="36">
      <t>カン</t>
    </rPh>
    <rPh sb="38" eb="40">
      <t>トリクミ</t>
    </rPh>
    <rPh sb="40" eb="42">
      <t>ジョウキョウ</t>
    </rPh>
    <phoneticPr fontId="4"/>
  </si>
  <si>
    <t>↓新設又は増改築を行った時点から６ヶ月未満の定員数について入力。</t>
    <rPh sb="1" eb="3">
      <t>シンセツ</t>
    </rPh>
    <rPh sb="3" eb="4">
      <t>マタ</t>
    </rPh>
    <rPh sb="5" eb="8">
      <t>ゾウカイチク</t>
    </rPh>
    <rPh sb="9" eb="10">
      <t>オコナ</t>
    </rPh>
    <rPh sb="12" eb="14">
      <t>ジテン</t>
    </rPh>
    <rPh sb="18" eb="19">
      <t>ゲツ</t>
    </rPh>
    <rPh sb="19" eb="21">
      <t>ミマン</t>
    </rPh>
    <rPh sb="22" eb="25">
      <t>テイインスウ</t>
    </rPh>
    <rPh sb="29" eb="31">
      <t>ニュウリョク</t>
    </rPh>
    <phoneticPr fontId="4"/>
  </si>
  <si>
    <t>　　※既存記録等の活用可　※適宜行追加をすること</t>
  </si>
  <si>
    <r>
      <t>６　苦情処理、事故発生時の対応等</t>
    </r>
    <r>
      <rPr>
        <sz val="11"/>
        <rFont val="ＭＳ Ｐゴシック"/>
        <family val="3"/>
        <charset val="128"/>
      </rPr>
      <t>（直近１年の状況）</t>
    </r>
    <rPh sb="2" eb="4">
      <t>クジョウ</t>
    </rPh>
    <rPh sb="4" eb="6">
      <t>ショリ</t>
    </rPh>
    <rPh sb="7" eb="9">
      <t>ジコ</t>
    </rPh>
    <rPh sb="9" eb="12">
      <t>ハッセイジ</t>
    </rPh>
    <rPh sb="13" eb="15">
      <t>タイオウ</t>
    </rPh>
    <rPh sb="15" eb="16">
      <t>トウ</t>
    </rPh>
    <rPh sb="17" eb="19">
      <t>チョッキン</t>
    </rPh>
    <rPh sb="20" eb="21">
      <t>ネン</t>
    </rPh>
    <rPh sb="22" eb="24">
      <t>ジョウキョウ</t>
    </rPh>
    <phoneticPr fontId="4"/>
  </si>
  <si>
    <t>●事業所の特徴を簡潔に記載ください。</t>
    <rPh sb="1" eb="4">
      <t>ジギョウショ</t>
    </rPh>
    <rPh sb="5" eb="7">
      <t>トクチョウ</t>
    </rPh>
    <rPh sb="8" eb="10">
      <t>カンケツ</t>
    </rPh>
    <rPh sb="11" eb="13">
      <t>キサイ</t>
    </rPh>
    <phoneticPr fontId="4"/>
  </si>
  <si>
    <t>共同生活援助</t>
    <rPh sb="0" eb="6">
      <t>キョウドウセイカツエンジョ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</si>
</sst>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
    <numFmt numFmtId="177" formatCode="0.0_ "/>
    <numFmt numFmtId="178" formatCode="h:mm;@"/>
    <numFmt numFmtId="179" formatCode="0&quot;件&quot;"/>
    <numFmt numFmtId="180" formatCode="[$-411]ge\.m\.d;@"/>
    <numFmt numFmtId="181" formatCode="[$-409]d;@"/>
    <numFmt numFmtId="182" formatCode="aaa"/>
    <numFmt numFmtId="183" formatCode="#,##0&quot;円&quot;"/>
    <numFmt numFmtId="184" formatCode="#,##0&quot;件&quot;"/>
  </numFmts>
  <fonts count="11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b/>
      <sz val="11"/>
      <name val="ＭＳ Ｐゴシック"/>
      <family val="3"/>
      <charset val="128"/>
    </font>
    <font>
      <sz val="11"/>
      <color indexed="9"/>
      <name val="ＭＳ Ｐゴシック"/>
      <family val="3"/>
      <charset val="128"/>
    </font>
    <font>
      <sz val="11"/>
      <name val="ＭＳ ゴシック"/>
      <family val="3"/>
      <charset val="128"/>
    </font>
    <font>
      <sz val="12"/>
      <name val="ＭＳ ゴシック"/>
      <family val="3"/>
      <charset val="128"/>
    </font>
    <font>
      <sz val="10"/>
      <name val="ＭＳ ゴシック"/>
      <family val="3"/>
      <charset val="128"/>
    </font>
    <font>
      <sz val="9"/>
      <name val="ＭＳ ゴシック"/>
      <family val="3"/>
      <charset val="128"/>
    </font>
    <font>
      <sz val="11"/>
      <name val="ＭＳ Ｐゴシック"/>
      <family val="3"/>
      <charset val="128"/>
      <scheme val="minor"/>
    </font>
    <font>
      <sz val="14"/>
      <name val="ＭＳ Ｐゴシック"/>
      <family val="3"/>
      <charset val="128"/>
      <scheme val="minor"/>
    </font>
    <font>
      <sz val="10.5"/>
      <name val="ＭＳ Ｐゴシック"/>
      <family val="3"/>
      <charset val="128"/>
      <scheme val="minor"/>
    </font>
    <font>
      <sz val="12"/>
      <name val="ＭＳ Ｐゴシック"/>
      <family val="3"/>
      <charset val="128"/>
      <scheme val="minor"/>
    </font>
    <font>
      <sz val="10"/>
      <name val="ＭＳ Ｐゴシック"/>
      <family val="3"/>
      <charset val="128"/>
      <scheme val="minor"/>
    </font>
    <font>
      <b/>
      <sz val="12"/>
      <color rgb="FFFF0000"/>
      <name val="ＭＳ Ｐゴシック"/>
      <family val="3"/>
      <charset val="128"/>
      <scheme val="minor"/>
    </font>
    <font>
      <sz val="11"/>
      <color rgb="FFFF0000"/>
      <name val="ＭＳ Ｐゴシック"/>
      <family val="3"/>
      <charset val="128"/>
      <scheme val="minor"/>
    </font>
    <font>
      <sz val="12"/>
      <color rgb="FFFF0000"/>
      <name val="ＭＳ Ｐゴシック"/>
      <family val="3"/>
      <charset val="128"/>
      <scheme val="minor"/>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3"/>
      <charset val="128"/>
      <scheme val="minor"/>
    </font>
    <font>
      <sz val="11"/>
      <color indexed="17"/>
      <name val="ＭＳ Ｐゴシック"/>
      <family val="3"/>
      <charset val="128"/>
    </font>
    <font>
      <b/>
      <sz val="16"/>
      <name val="ＭＳ Ｐゴシック"/>
      <family val="3"/>
      <charset val="128"/>
      <scheme val="minor"/>
    </font>
    <font>
      <b/>
      <sz val="14"/>
      <name val="ＭＳ Ｐゴシック"/>
      <family val="3"/>
      <charset val="128"/>
      <scheme val="minor"/>
    </font>
    <font>
      <sz val="12"/>
      <name val="Meiryo UI"/>
      <family val="3"/>
      <charset val="128"/>
    </font>
    <font>
      <sz val="6"/>
      <name val="游ゴシック"/>
      <family val="3"/>
      <charset val="128"/>
    </font>
    <font>
      <sz val="8"/>
      <name val="ＭＳ Ｐゴシック"/>
      <family val="3"/>
      <charset val="128"/>
    </font>
    <font>
      <b/>
      <sz val="11"/>
      <color theme="1"/>
      <name val="ＭＳ Ｐゴシック"/>
      <family val="3"/>
      <charset val="128"/>
      <scheme val="minor"/>
    </font>
    <font>
      <sz val="18"/>
      <name val="ＭＳ Ｐゴシック"/>
      <family val="3"/>
      <charset val="128"/>
      <scheme val="minor"/>
    </font>
    <font>
      <sz val="10.5"/>
      <color theme="1"/>
      <name val="ＭＳ Ｐゴシック"/>
      <family val="3"/>
      <charset val="128"/>
      <scheme val="minor"/>
    </font>
    <font>
      <sz val="14"/>
      <name val="ＭＳ Ｐゴシック"/>
      <family val="3"/>
      <charset val="128"/>
    </font>
    <font>
      <sz val="10.5"/>
      <name val="ＭＳ 明朝"/>
      <family val="1"/>
      <charset val="128"/>
    </font>
    <font>
      <sz val="10.5"/>
      <color rgb="FF0000FF"/>
      <name val="ＭＳ 明朝"/>
      <family val="1"/>
      <charset val="128"/>
    </font>
    <font>
      <b/>
      <sz val="10.5"/>
      <name val="ＭＳ 明朝"/>
      <family val="1"/>
      <charset val="128"/>
    </font>
    <font>
      <b/>
      <u/>
      <sz val="10.5"/>
      <name val="ＭＳ 明朝"/>
      <family val="1"/>
      <charset val="128"/>
    </font>
    <font>
      <sz val="9"/>
      <name val="ＭＳ 明朝"/>
      <family val="1"/>
      <charset val="128"/>
    </font>
    <font>
      <sz val="11"/>
      <name val="ＭＳ 明朝"/>
      <family val="1"/>
      <charset val="128"/>
    </font>
    <font>
      <sz val="9"/>
      <color rgb="FFFF0000"/>
      <name val="ＭＳ 明朝"/>
      <family val="1"/>
      <charset val="128"/>
    </font>
    <font>
      <b/>
      <sz val="9"/>
      <name val="ＭＳ 明朝"/>
      <family val="1"/>
      <charset val="128"/>
    </font>
    <font>
      <u/>
      <sz val="9"/>
      <name val="ＭＳ 明朝"/>
      <family val="1"/>
      <charset val="128"/>
    </font>
    <font>
      <b/>
      <u/>
      <sz val="9"/>
      <name val="ＭＳ 明朝"/>
      <family val="1"/>
      <charset val="128"/>
    </font>
    <font>
      <sz val="10.5"/>
      <name val="Century"/>
      <family val="1"/>
    </font>
    <font>
      <sz val="11"/>
      <name val="ＭＳ Ｐゴシック"/>
      <family val="3"/>
      <charset val="1"/>
    </font>
    <font>
      <u/>
      <sz val="11"/>
      <color theme="10"/>
      <name val="ＭＳ Ｐゴシック"/>
      <family val="2"/>
      <charset val="128"/>
      <scheme val="minor"/>
    </font>
    <font>
      <sz val="6"/>
      <name val="ＭＳ Ｐゴシック"/>
      <family val="2"/>
      <charset val="128"/>
      <scheme val="minor"/>
    </font>
    <font>
      <sz val="10"/>
      <name val="ＭＳ Ｐゴシック"/>
      <family val="2"/>
      <charset val="128"/>
    </font>
    <font>
      <sz val="11"/>
      <color theme="1"/>
      <name val="ＭＳ Ｐゴシック"/>
      <family val="3"/>
      <scheme val="minor"/>
    </font>
    <font>
      <sz val="11"/>
      <color theme="1"/>
      <name val="ＭＳ ゴシック"/>
      <family val="2"/>
      <charset val="128"/>
    </font>
    <font>
      <sz val="10"/>
      <color rgb="FFFF0000"/>
      <name val="ＭＳ ゴシック"/>
      <family val="3"/>
      <charset val="128"/>
    </font>
    <font>
      <sz val="1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0"/>
      <color theme="1" tint="0.499984740745262"/>
      <name val="ＭＳ Ｐゴシック"/>
      <family val="2"/>
      <charset val="128"/>
      <scheme val="minor"/>
    </font>
    <font>
      <sz val="11"/>
      <name val="ＭＳ Ｐゴシック"/>
      <family val="2"/>
      <charset val="128"/>
      <scheme val="minor"/>
    </font>
    <font>
      <sz val="10"/>
      <color indexed="8"/>
      <name val="ＭＳ ゴシック"/>
      <family val="3"/>
      <charset val="128"/>
    </font>
    <font>
      <sz val="11"/>
      <color theme="1"/>
      <name val="ＭＳ ゴシック"/>
      <family val="3"/>
      <charset val="128"/>
    </font>
    <font>
      <sz val="10"/>
      <color theme="1"/>
      <name val="ＭＳ ゴシック"/>
      <family val="3"/>
      <charset val="128"/>
    </font>
    <font>
      <u/>
      <sz val="10"/>
      <color rgb="FFFF0000"/>
      <name val="ＭＳ ゴシック"/>
      <family val="3"/>
      <charset val="128"/>
    </font>
    <font>
      <sz val="6"/>
      <name val="ＭＳ ゴシック"/>
      <family val="3"/>
      <charset val="128"/>
    </font>
    <font>
      <sz val="6"/>
      <color theme="0"/>
      <name val="ＭＳ ゴシック"/>
      <family val="3"/>
      <charset val="128"/>
    </font>
    <font>
      <sz val="9"/>
      <color theme="0"/>
      <name val="ＭＳ ゴシック"/>
      <family val="3"/>
      <charset val="128"/>
    </font>
    <font>
      <sz val="10"/>
      <color theme="0"/>
      <name val="ＭＳ ゴシック"/>
      <family val="3"/>
      <charset val="128"/>
    </font>
    <font>
      <u/>
      <sz val="9"/>
      <name val="ＭＳ ゴシック"/>
      <family val="3"/>
      <charset val="128"/>
    </font>
    <font>
      <b/>
      <u/>
      <sz val="9"/>
      <name val="ＭＳ ゴシック"/>
      <family val="3"/>
      <charset val="128"/>
    </font>
    <font>
      <b/>
      <sz val="9"/>
      <name val="ＭＳ ゴシック"/>
      <family val="3"/>
      <charset val="128"/>
    </font>
    <font>
      <sz val="11"/>
      <color theme="1"/>
      <name val="ＭＳ Ｐゴシック"/>
      <family val="3"/>
      <charset val="128"/>
    </font>
    <font>
      <b/>
      <sz val="11"/>
      <name val="ＭＳ Ｐゴシック"/>
      <family val="3"/>
      <charset val="128"/>
      <scheme val="minor"/>
    </font>
    <font>
      <sz val="10.5"/>
      <color theme="1"/>
      <name val="ＭＳ 明朝"/>
      <family val="1"/>
      <charset val="128"/>
    </font>
    <font>
      <sz val="9"/>
      <color theme="1"/>
      <name val="ＭＳ 明朝"/>
      <family val="1"/>
      <charset val="128"/>
    </font>
    <font>
      <sz val="10"/>
      <color theme="1"/>
      <name val="ＭＳ Ｐゴシック"/>
      <family val="3"/>
      <charset val="128"/>
    </font>
    <font>
      <sz val="11"/>
      <color theme="0"/>
      <name val="ＭＳ Ｐゴシック"/>
      <family val="3"/>
      <charset val="128"/>
      <scheme val="minor"/>
    </font>
    <font>
      <b/>
      <sz val="11"/>
      <color rgb="FFFF0000"/>
      <name val="ＭＳ Ｐゴシック"/>
      <family val="3"/>
      <charset val="128"/>
      <scheme val="minor"/>
    </font>
    <font>
      <b/>
      <sz val="11"/>
      <color theme="0"/>
      <name val="ＭＳ Ｐゴシック"/>
      <family val="3"/>
      <charset val="128"/>
      <scheme val="minor"/>
    </font>
    <font>
      <sz val="9"/>
      <color theme="0"/>
      <name val="ＭＳ Ｐゴシック"/>
      <family val="3"/>
      <charset val="128"/>
      <scheme val="minor"/>
    </font>
    <font>
      <sz val="10"/>
      <color theme="0"/>
      <name val="ＭＳ Ｐゴシック"/>
      <family val="3"/>
      <charset val="128"/>
      <scheme val="minor"/>
    </font>
    <font>
      <sz val="9"/>
      <color theme="0"/>
      <name val="ＭＳ Ｐゴシック"/>
      <family val="2"/>
      <charset val="128"/>
      <scheme val="minor"/>
    </font>
    <font>
      <sz val="18"/>
      <color theme="0"/>
      <name val="HGP創英角ｺﾞｼｯｸUB"/>
      <family val="3"/>
      <charset val="128"/>
    </font>
    <font>
      <sz val="6"/>
      <name val="ＭＳ Ｐゴシック"/>
      <family val="3"/>
      <charset val="128"/>
      <scheme val="minor"/>
    </font>
    <font>
      <sz val="10"/>
      <color theme="0"/>
      <name val="ＭＳ Ｐゴシック"/>
      <family val="2"/>
      <charset val="128"/>
      <scheme val="minor"/>
    </font>
    <font>
      <b/>
      <sz val="11"/>
      <name val="ＭＳ ゴシック"/>
      <family val="3"/>
      <charset val="128"/>
    </font>
    <font>
      <sz val="11"/>
      <color rgb="FFFF0000"/>
      <name val="BIZ UDPゴシック"/>
      <family val="3"/>
      <charset val="128"/>
    </font>
    <font>
      <sz val="10"/>
      <color rgb="FFFF0000"/>
      <name val="BIZ UDPゴシック"/>
      <family val="3"/>
      <charset val="128"/>
    </font>
    <font>
      <sz val="9"/>
      <color rgb="FFFF0000"/>
      <name val="BIZ UDPゴシック"/>
      <family val="3"/>
      <charset val="128"/>
    </font>
    <font>
      <sz val="9"/>
      <color rgb="FFFF0000"/>
      <name val="ＭＳ ゴシック"/>
      <family val="3"/>
      <charset val="128"/>
    </font>
    <font>
      <b/>
      <sz val="11"/>
      <color rgb="FFFF0000"/>
      <name val="ＭＳ Ｐゴシック"/>
      <family val="3"/>
      <charset val="128"/>
    </font>
    <font>
      <sz val="11"/>
      <color rgb="FFFF0000"/>
      <name val="ＭＳ Ｐゴシック"/>
      <family val="3"/>
      <charset val="128"/>
    </font>
    <font>
      <b/>
      <sz val="11"/>
      <color theme="0"/>
      <name val="ＭＳ Ｐゴシック"/>
      <family val="3"/>
      <charset val="128"/>
    </font>
    <font>
      <sz val="10"/>
      <color theme="3"/>
      <name val="ＭＳ Ｐゴシック"/>
      <family val="3"/>
      <charset val="128"/>
    </font>
    <font>
      <sz val="11"/>
      <color theme="0" tint="-0.34998626667073579"/>
      <name val="ＭＳ Ｐゴシック"/>
      <family val="3"/>
      <charset val="128"/>
    </font>
    <font>
      <b/>
      <sz val="9"/>
      <name val="ＭＳ Ｐゴシック"/>
      <family val="3"/>
      <charset val="128"/>
    </font>
    <font>
      <b/>
      <sz val="9"/>
      <color indexed="81"/>
      <name val="MS P ゴシック"/>
      <family val="3"/>
      <charset val="128"/>
    </font>
    <font>
      <sz val="11"/>
      <color theme="0"/>
      <name val="ＭＳ Ｐゴシック"/>
      <family val="3"/>
      <charset val="128"/>
    </font>
  </fonts>
  <fills count="52">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FFFFCC"/>
        <bgColor indexed="64"/>
      </patternFill>
    </fill>
    <fill>
      <patternFill patternType="solid">
        <fgColor theme="0"/>
        <bgColor indexed="64"/>
      </patternFill>
    </fill>
    <fill>
      <patternFill patternType="solid">
        <fgColor rgb="FFD9FF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DDFFDD"/>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6" tint="0.799981688894314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00B0F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DAEEF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DCDB"/>
        <bgColor indexed="64"/>
      </patternFill>
    </fill>
    <fill>
      <patternFill patternType="solid">
        <fgColor rgb="FFFFFF71"/>
        <bgColor indexed="64"/>
      </patternFill>
    </fill>
    <fill>
      <patternFill patternType="solid">
        <fgColor theme="8" tint="-0.249977111117893"/>
        <bgColor indexed="64"/>
      </patternFill>
    </fill>
    <fill>
      <patternFill patternType="solid">
        <fgColor rgb="FFE4DFEC"/>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dashDotDot">
        <color indexed="64"/>
      </bottom>
      <diagonal/>
    </border>
    <border>
      <left/>
      <right/>
      <top style="thin">
        <color indexed="64"/>
      </top>
      <bottom style="dashDotDot">
        <color indexed="64"/>
      </bottom>
      <diagonal/>
    </border>
    <border>
      <left/>
      <right style="thin">
        <color indexed="64"/>
      </right>
      <top style="thin">
        <color indexed="64"/>
      </top>
      <bottom style="dashDotDot">
        <color indexed="64"/>
      </bottom>
      <diagonal/>
    </border>
    <border>
      <left style="thin">
        <color indexed="64"/>
      </left>
      <right style="thin">
        <color indexed="64"/>
      </right>
      <top style="dashDotDot">
        <color indexed="64"/>
      </top>
      <bottom/>
      <diagonal/>
    </border>
    <border>
      <left style="thin">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double">
        <color auto="1"/>
      </left>
      <right style="hair">
        <color auto="1"/>
      </right>
      <top style="double">
        <color auto="1"/>
      </top>
      <bottom style="medium">
        <color auto="1"/>
      </bottom>
      <diagonal/>
    </border>
    <border>
      <left style="hair">
        <color auto="1"/>
      </left>
      <right style="hair">
        <color auto="1"/>
      </right>
      <top style="double">
        <color auto="1"/>
      </top>
      <bottom style="medium">
        <color auto="1"/>
      </bottom>
      <diagonal/>
    </border>
    <border>
      <left style="hair">
        <color auto="1"/>
      </left>
      <right style="double">
        <color auto="1"/>
      </right>
      <top style="double">
        <color auto="1"/>
      </top>
      <bottom style="medium">
        <color auto="1"/>
      </bottom>
      <diagonal/>
    </border>
    <border>
      <left style="double">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double">
        <color auto="1"/>
      </right>
      <top/>
      <bottom style="thin">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hair">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right/>
      <top style="thin">
        <color theme="2"/>
      </top>
      <bottom style="thin">
        <color theme="2"/>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thin">
        <color indexed="64"/>
      </top>
      <bottom/>
      <diagonal/>
    </border>
    <border>
      <left style="double">
        <color indexed="64"/>
      </left>
      <right style="double">
        <color indexed="64"/>
      </right>
      <top/>
      <bottom/>
      <diagonal/>
    </border>
    <border>
      <left style="double">
        <color auto="1"/>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double">
        <color auto="1"/>
      </right>
      <top style="double">
        <color auto="1"/>
      </top>
      <bottom style="thin">
        <color auto="1"/>
      </bottom>
      <diagonal/>
    </border>
    <border>
      <left style="hair">
        <color auto="1"/>
      </left>
      <right/>
      <top style="double">
        <color auto="1"/>
      </top>
      <bottom style="thin">
        <color auto="1"/>
      </bottom>
      <diagonal/>
    </border>
    <border>
      <left/>
      <right style="double">
        <color auto="1"/>
      </right>
      <top style="double">
        <color auto="1"/>
      </top>
      <bottom style="thin">
        <color auto="1"/>
      </bottom>
      <diagonal/>
    </border>
    <border>
      <left/>
      <right style="double">
        <color auto="1"/>
      </right>
      <top/>
      <bottom style="thin">
        <color auto="1"/>
      </bottom>
      <diagonal/>
    </border>
    <border>
      <left style="hair">
        <color auto="1"/>
      </left>
      <right/>
      <top style="thin">
        <color auto="1"/>
      </top>
      <bottom style="double">
        <color auto="1"/>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bottom style="thin">
        <color auto="1"/>
      </bottom>
      <diagonal/>
    </border>
    <border>
      <left style="double">
        <color indexed="64"/>
      </left>
      <right/>
      <top/>
      <bottom style="thin">
        <color indexed="64"/>
      </bottom>
      <diagonal/>
    </border>
    <border>
      <left/>
      <right style="thin">
        <color auto="1"/>
      </right>
      <top style="thin">
        <color auto="1"/>
      </top>
      <bottom style="double">
        <color auto="1"/>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auto="1"/>
      </left>
      <right style="thin">
        <color indexed="64"/>
      </right>
      <top style="double">
        <color auto="1"/>
      </top>
      <bottom style="double">
        <color auto="1"/>
      </bottom>
      <diagonal/>
    </border>
    <border>
      <left style="double">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double">
        <color auto="1"/>
      </right>
      <top style="thin">
        <color auto="1"/>
      </top>
      <bottom/>
      <diagonal/>
    </border>
    <border>
      <left style="double">
        <color auto="1"/>
      </left>
      <right style="thin">
        <color auto="1"/>
      </right>
      <top/>
      <bottom/>
      <diagonal/>
    </border>
    <border>
      <left style="hair">
        <color auto="1"/>
      </left>
      <right/>
      <top/>
      <bottom style="thin">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hair">
        <color indexed="64"/>
      </top>
      <bottom style="thin">
        <color indexed="64"/>
      </bottom>
      <diagonal/>
    </border>
    <border>
      <left style="thin">
        <color auto="1"/>
      </left>
      <right style="double">
        <color auto="1"/>
      </right>
      <top style="double">
        <color auto="1"/>
      </top>
      <bottom style="double">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s>
  <cellStyleXfs count="67">
    <xf numFmtId="0" fontId="0" fillId="0" borderId="0">
      <alignment vertical="center"/>
    </xf>
    <xf numFmtId="38" fontId="3" fillId="0" borderId="0" applyFont="0" applyFill="0" applyBorder="0" applyAlignment="0" applyProtection="0"/>
    <xf numFmtId="0" fontId="3" fillId="0" borderId="0"/>
    <xf numFmtId="0" fontId="3" fillId="0" borderId="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6" borderId="0" applyNumberFormat="0" applyBorder="0" applyAlignment="0" applyProtection="0">
      <alignment vertical="center"/>
    </xf>
    <xf numFmtId="0" fontId="8" fillId="17"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4" borderId="0" applyNumberFormat="0" applyBorder="0" applyAlignment="0" applyProtection="0">
      <alignment vertical="center"/>
    </xf>
    <xf numFmtId="0" fontId="22" fillId="0" borderId="0" applyNumberFormat="0" applyFill="0" applyBorder="0" applyAlignment="0" applyProtection="0">
      <alignment vertical="center"/>
    </xf>
    <xf numFmtId="0" fontId="23" fillId="25" borderId="34" applyNumberFormat="0" applyAlignment="0" applyProtection="0">
      <alignment vertical="center"/>
    </xf>
    <xf numFmtId="0" fontId="24" fillId="26" borderId="0" applyNumberFormat="0" applyBorder="0" applyAlignment="0" applyProtection="0">
      <alignment vertical="center"/>
    </xf>
    <xf numFmtId="0" fontId="3" fillId="27" borderId="35" applyNumberFormat="0" applyFont="0" applyAlignment="0" applyProtection="0">
      <alignment vertical="center"/>
    </xf>
    <xf numFmtId="0" fontId="25" fillId="0" borderId="36" applyNumberFormat="0" applyFill="0" applyAlignment="0" applyProtection="0">
      <alignment vertical="center"/>
    </xf>
    <xf numFmtId="0" fontId="26" fillId="8" borderId="0" applyNumberFormat="0" applyBorder="0" applyAlignment="0" applyProtection="0">
      <alignment vertical="center"/>
    </xf>
    <xf numFmtId="0" fontId="27" fillId="28" borderId="37" applyNumberFormat="0" applyAlignment="0" applyProtection="0">
      <alignment vertical="center"/>
    </xf>
    <xf numFmtId="0" fontId="28" fillId="0" borderId="0" applyNumberFormat="0" applyFill="0" applyBorder="0" applyAlignment="0" applyProtection="0">
      <alignment vertical="center"/>
    </xf>
    <xf numFmtId="0" fontId="29" fillId="0" borderId="38" applyNumberFormat="0" applyFill="0" applyAlignment="0" applyProtection="0">
      <alignment vertical="center"/>
    </xf>
    <xf numFmtId="0" fontId="30" fillId="0" borderId="39" applyNumberFormat="0" applyFill="0" applyAlignment="0" applyProtection="0">
      <alignment vertical="center"/>
    </xf>
    <xf numFmtId="0" fontId="31" fillId="0" borderId="40" applyNumberFormat="0" applyFill="0" applyAlignment="0" applyProtection="0">
      <alignment vertical="center"/>
    </xf>
    <xf numFmtId="0" fontId="31" fillId="0" borderId="0" applyNumberFormat="0" applyFill="0" applyBorder="0" applyAlignment="0" applyProtection="0">
      <alignment vertical="center"/>
    </xf>
    <xf numFmtId="0" fontId="32" fillId="0" borderId="41" applyNumberFormat="0" applyFill="0" applyAlignment="0" applyProtection="0">
      <alignment vertical="center"/>
    </xf>
    <xf numFmtId="0" fontId="33" fillId="28" borderId="42" applyNumberFormat="0" applyAlignment="0" applyProtection="0">
      <alignment vertical="center"/>
    </xf>
    <xf numFmtId="0" fontId="34" fillId="0" borderId="0" applyNumberFormat="0" applyFill="0" applyBorder="0" applyAlignment="0" applyProtection="0">
      <alignment vertical="center"/>
    </xf>
    <xf numFmtId="0" fontId="35" fillId="12" borderId="37" applyNumberFormat="0" applyAlignment="0" applyProtection="0">
      <alignment vertical="center"/>
    </xf>
    <xf numFmtId="0" fontId="3" fillId="0" borderId="0"/>
    <xf numFmtId="0" fontId="3" fillId="0" borderId="0">
      <alignment vertical="center"/>
    </xf>
    <xf numFmtId="0" fontId="36" fillId="0" borderId="0">
      <alignment vertical="center"/>
    </xf>
    <xf numFmtId="0" fontId="3" fillId="0" borderId="0">
      <alignment vertical="center"/>
    </xf>
    <xf numFmtId="0" fontId="3" fillId="0" borderId="0">
      <alignment vertical="center"/>
    </xf>
    <xf numFmtId="0" fontId="37" fillId="9" borderId="0" applyNumberFormat="0" applyBorder="0" applyAlignment="0" applyProtection="0">
      <alignment vertical="center"/>
    </xf>
    <xf numFmtId="0" fontId="36" fillId="0" borderId="0">
      <alignment vertical="center"/>
    </xf>
    <xf numFmtId="0" fontId="58" fillId="0" borderId="0">
      <alignment vertical="center"/>
    </xf>
    <xf numFmtId="0" fontId="59" fillId="0" borderId="0" applyNumberFormat="0" applyFill="0" applyBorder="0" applyAlignment="0" applyProtection="0">
      <alignment vertical="center"/>
    </xf>
    <xf numFmtId="0" fontId="3" fillId="0" borderId="0"/>
    <xf numFmtId="0" fontId="3" fillId="0" borderId="0">
      <alignment vertical="center"/>
    </xf>
    <xf numFmtId="38" fontId="3" fillId="0" borderId="0" applyFont="0" applyFill="0" applyBorder="0" applyAlignment="0" applyProtection="0">
      <alignment vertical="center"/>
    </xf>
    <xf numFmtId="38" fontId="61" fillId="0" borderId="0" applyFont="0" applyFill="0" applyBorder="0" applyAlignment="0" applyProtection="0"/>
    <xf numFmtId="38" fontId="61" fillId="0" borderId="0" applyFont="0" applyFill="0" applyBorder="0" applyAlignment="0" applyProtection="0"/>
    <xf numFmtId="38" fontId="62" fillId="0" borderId="0" applyFill="0" applyBorder="0" applyAlignment="0" applyProtection="0">
      <alignment vertical="center"/>
    </xf>
    <xf numFmtId="0" fontId="63" fillId="0" borderId="0">
      <alignment vertical="center"/>
    </xf>
    <xf numFmtId="0" fontId="62" fillId="0" borderId="0">
      <alignment vertical="center"/>
    </xf>
    <xf numFmtId="0" fontId="2" fillId="0" borderId="0">
      <alignment vertical="center"/>
    </xf>
    <xf numFmtId="0" fontId="74" fillId="0" borderId="0">
      <alignment vertical="center"/>
    </xf>
    <xf numFmtId="0" fontId="3" fillId="0" borderId="0"/>
    <xf numFmtId="6" fontId="3" fillId="0" borderId="0" applyFont="0" applyFill="0" applyBorder="0" applyAlignment="0" applyProtection="0"/>
    <xf numFmtId="0" fontId="3" fillId="0" borderId="0">
      <alignment vertical="center"/>
    </xf>
    <xf numFmtId="0" fontId="1" fillId="0" borderId="0">
      <alignment vertical="center"/>
    </xf>
  </cellStyleXfs>
  <cellXfs count="1028">
    <xf numFmtId="0" fontId="0" fillId="0" borderId="0" xfId="0">
      <alignment vertical="center"/>
    </xf>
    <xf numFmtId="0" fontId="7" fillId="2" borderId="0" xfId="0" applyFont="1" applyFill="1">
      <alignment vertical="center"/>
    </xf>
    <xf numFmtId="0" fontId="0" fillId="2" borderId="0" xfId="0" applyFill="1">
      <alignment vertical="center"/>
    </xf>
    <xf numFmtId="0" fontId="0" fillId="2" borderId="1" xfId="0" applyFill="1" applyBorder="1" applyAlignment="1">
      <alignment horizontal="center" vertical="center"/>
    </xf>
    <xf numFmtId="0" fontId="0" fillId="2" borderId="0" xfId="0" applyFill="1" applyBorder="1">
      <alignment vertical="center"/>
    </xf>
    <xf numFmtId="0" fontId="0" fillId="2" borderId="0" xfId="0" applyFill="1" applyBorder="1" applyAlignment="1">
      <alignment horizontal="center" vertical="center"/>
    </xf>
    <xf numFmtId="0" fontId="0" fillId="2" borderId="0" xfId="0" applyFill="1" applyBorder="1" applyAlignment="1">
      <alignment horizontal="left" vertical="center"/>
    </xf>
    <xf numFmtId="0" fontId="0" fillId="4" borderId="1" xfId="0" applyFill="1" applyBorder="1" applyAlignment="1">
      <alignment horizontal="center" vertical="center"/>
    </xf>
    <xf numFmtId="0" fontId="13" fillId="2" borderId="0" xfId="0" applyFont="1" applyFill="1">
      <alignment vertical="center"/>
    </xf>
    <xf numFmtId="0" fontId="13" fillId="2"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5" borderId="0" xfId="0" applyFont="1" applyFill="1">
      <alignment vertical="center"/>
    </xf>
    <xf numFmtId="0" fontId="13" fillId="5" borderId="20" xfId="0" applyFont="1" applyFill="1" applyBorder="1" applyAlignment="1" applyProtection="1">
      <alignment vertical="center"/>
      <protection locked="0"/>
    </xf>
    <xf numFmtId="0" fontId="13" fillId="5" borderId="0" xfId="0" applyFont="1" applyFill="1" applyAlignment="1">
      <alignment horizontal="center" vertical="center"/>
    </xf>
    <xf numFmtId="0" fontId="13" fillId="5" borderId="0" xfId="0" applyFont="1" applyFill="1" applyProtection="1">
      <alignment vertical="center"/>
      <protection locked="0"/>
    </xf>
    <xf numFmtId="0" fontId="13" fillId="5" borderId="0" xfId="0" applyFont="1" applyFill="1" applyAlignment="1">
      <alignment horizontal="left" vertical="center"/>
    </xf>
    <xf numFmtId="0" fontId="15" fillId="5" borderId="0" xfId="0" applyFont="1" applyFill="1" applyAlignment="1">
      <alignment horizontal="right" vertic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6" fillId="4" borderId="1" xfId="0" applyFont="1" applyFill="1" applyBorder="1" applyAlignment="1" applyProtection="1">
      <alignment horizontal="center" vertical="center"/>
      <protection locked="0"/>
    </xf>
    <xf numFmtId="0" fontId="13" fillId="2" borderId="18" xfId="0" applyFont="1" applyFill="1" applyBorder="1" applyAlignment="1">
      <alignment vertical="center"/>
    </xf>
    <xf numFmtId="0" fontId="13" fillId="2" borderId="17" xfId="0" applyFont="1" applyFill="1" applyBorder="1" applyAlignment="1">
      <alignment vertical="center"/>
    </xf>
    <xf numFmtId="49" fontId="13" fillId="4" borderId="0" xfId="0" applyNumberFormat="1" applyFont="1" applyFill="1" applyBorder="1" applyAlignment="1" applyProtection="1">
      <alignment horizontal="center" vertical="center"/>
      <protection locked="0"/>
    </xf>
    <xf numFmtId="49" fontId="15" fillId="4" borderId="10" xfId="0" applyNumberFormat="1" applyFont="1" applyFill="1" applyBorder="1" applyAlignment="1" applyProtection="1">
      <alignment horizontal="center" vertical="center"/>
      <protection locked="0"/>
    </xf>
    <xf numFmtId="0" fontId="13" fillId="2" borderId="15" xfId="0" applyFont="1" applyFill="1" applyBorder="1" applyAlignment="1">
      <alignment horizontal="center" vertical="center"/>
    </xf>
    <xf numFmtId="0" fontId="13" fillId="2" borderId="20" xfId="0" applyFont="1" applyFill="1" applyBorder="1" applyAlignment="1">
      <alignment horizontal="center" vertical="center"/>
    </xf>
    <xf numFmtId="49" fontId="13" fillId="4" borderId="20" xfId="0" applyNumberFormat="1" applyFont="1" applyFill="1" applyBorder="1" applyAlignment="1" applyProtection="1">
      <alignment horizontal="center" vertical="center"/>
      <protection locked="0"/>
    </xf>
    <xf numFmtId="49" fontId="15" fillId="4" borderId="25" xfId="0" applyNumberFormat="1" applyFont="1" applyFill="1" applyBorder="1" applyAlignment="1" applyProtection="1">
      <alignment horizontal="center" vertical="center"/>
      <protection locked="0"/>
    </xf>
    <xf numFmtId="0" fontId="16" fillId="2" borderId="3" xfId="0" applyFont="1" applyFill="1" applyBorder="1" applyAlignment="1">
      <alignment horizontal="center" vertical="center"/>
    </xf>
    <xf numFmtId="0" fontId="16" fillId="2" borderId="18" xfId="0" applyFont="1" applyFill="1" applyBorder="1" applyAlignment="1">
      <alignment horizontal="center" vertical="center"/>
    </xf>
    <xf numFmtId="0" fontId="16" fillId="2" borderId="4" xfId="0" applyFont="1" applyFill="1" applyBorder="1" applyAlignment="1">
      <alignment vertical="center"/>
    </xf>
    <xf numFmtId="0" fontId="16" fillId="4" borderId="20" xfId="0" applyFont="1" applyFill="1" applyBorder="1" applyAlignment="1" applyProtection="1">
      <alignment horizontal="center" vertical="center"/>
      <protection locked="0"/>
    </xf>
    <xf numFmtId="0" fontId="16" fillId="2" borderId="9" xfId="0" applyFont="1" applyFill="1" applyBorder="1" applyAlignment="1">
      <alignment vertical="center"/>
    </xf>
    <xf numFmtId="0" fontId="16" fillId="4" borderId="9" xfId="0" applyFont="1" applyFill="1" applyBorder="1" applyAlignment="1" applyProtection="1">
      <alignment horizontal="center" vertical="center"/>
      <protection locked="0"/>
    </xf>
    <xf numFmtId="0" fontId="16" fillId="4" borderId="9" xfId="0" applyFont="1" applyFill="1" applyBorder="1" applyAlignment="1">
      <alignment horizontal="center" vertical="center"/>
    </xf>
    <xf numFmtId="0" fontId="16" fillId="2" borderId="2" xfId="0" applyFont="1" applyFill="1" applyBorder="1" applyAlignment="1">
      <alignment vertical="center"/>
    </xf>
    <xf numFmtId="176" fontId="13" fillId="4" borderId="4" xfId="0" applyNumberFormat="1" applyFont="1" applyFill="1" applyBorder="1" applyAlignment="1" applyProtection="1">
      <alignment horizontal="center" vertical="center"/>
      <protection locked="0"/>
    </xf>
    <xf numFmtId="0" fontId="13" fillId="2" borderId="2" xfId="0" applyFont="1" applyFill="1" applyBorder="1" applyAlignment="1">
      <alignment vertical="center"/>
    </xf>
    <xf numFmtId="0" fontId="16" fillId="2" borderId="9" xfId="0" applyFont="1" applyFill="1" applyBorder="1" applyAlignment="1">
      <alignment horizontal="center" vertical="center"/>
    </xf>
    <xf numFmtId="0" fontId="13" fillId="2" borderId="0" xfId="0" applyFont="1" applyFill="1" applyBorder="1">
      <alignment vertical="center"/>
    </xf>
    <xf numFmtId="0" fontId="18" fillId="2" borderId="0" xfId="0" applyFont="1" applyFill="1" applyBorder="1" applyAlignment="1">
      <alignment horizontal="left" vertical="center"/>
    </xf>
    <xf numFmtId="0" fontId="16" fillId="2" borderId="0" xfId="0" applyFont="1" applyFill="1" applyBorder="1" applyAlignment="1">
      <alignment horizontal="right" vertical="center"/>
    </xf>
    <xf numFmtId="0" fontId="16" fillId="2" borderId="0" xfId="0" applyFont="1" applyFill="1" applyBorder="1" applyAlignment="1">
      <alignment horizontal="center" vertical="center" wrapText="1"/>
    </xf>
    <xf numFmtId="0" fontId="19" fillId="4" borderId="1" xfId="0" applyFont="1" applyFill="1" applyBorder="1" applyAlignment="1">
      <alignment horizontal="center" vertical="center"/>
    </xf>
    <xf numFmtId="0" fontId="19" fillId="2" borderId="0" xfId="0" applyFont="1" applyFill="1">
      <alignment vertical="center"/>
    </xf>
    <xf numFmtId="0" fontId="19" fillId="6" borderId="1" xfId="0" applyFont="1" applyFill="1" applyBorder="1" applyAlignment="1">
      <alignment horizontal="center" vertical="center"/>
    </xf>
    <xf numFmtId="0" fontId="15" fillId="2" borderId="0" xfId="0" applyFont="1" applyFill="1" applyAlignment="1">
      <alignment vertical="center"/>
    </xf>
    <xf numFmtId="0" fontId="13" fillId="2" borderId="0" xfId="0" applyFont="1" applyFill="1" applyAlignment="1">
      <alignment horizontal="right" vertical="center"/>
    </xf>
    <xf numFmtId="0" fontId="13" fillId="2" borderId="0" xfId="0" applyFont="1" applyFill="1" applyAlignment="1">
      <alignment horizontal="center" vertical="center"/>
    </xf>
    <xf numFmtId="0" fontId="13" fillId="4" borderId="0" xfId="0" applyFont="1" applyFill="1" applyProtection="1">
      <alignment vertical="center"/>
      <protection locked="0"/>
    </xf>
    <xf numFmtId="0" fontId="13" fillId="2" borderId="0" xfId="0" applyFont="1" applyFill="1" applyAlignment="1">
      <alignment horizontal="left" vertical="center"/>
    </xf>
    <xf numFmtId="0" fontId="15" fillId="2" borderId="0" xfId="0" applyFont="1" applyFill="1" applyBorder="1" applyAlignment="1">
      <alignment vertical="center" textRotation="255"/>
    </xf>
    <xf numFmtId="0" fontId="15" fillId="2" borderId="0" xfId="0" applyFont="1" applyFill="1" applyBorder="1" applyAlignment="1">
      <alignment vertical="center"/>
    </xf>
    <xf numFmtId="0" fontId="13" fillId="2" borderId="0" xfId="0" applyFont="1" applyFill="1" applyBorder="1" applyAlignment="1">
      <alignment vertical="center" textRotation="255"/>
    </xf>
    <xf numFmtId="0" fontId="13" fillId="2" borderId="0" xfId="0" applyFont="1" applyFill="1" applyBorder="1" applyAlignment="1">
      <alignment vertical="center"/>
    </xf>
    <xf numFmtId="0" fontId="16" fillId="2" borderId="0" xfId="0" applyFont="1" applyFill="1" applyBorder="1">
      <alignment vertical="center"/>
    </xf>
    <xf numFmtId="0" fontId="16" fillId="2" borderId="0" xfId="0" applyFont="1" applyFill="1">
      <alignment vertical="center"/>
    </xf>
    <xf numFmtId="0" fontId="16" fillId="2" borderId="21" xfId="0" applyFont="1" applyFill="1" applyBorder="1" applyAlignment="1">
      <alignment horizontal="center" vertical="center" wrapText="1"/>
    </xf>
    <xf numFmtId="0" fontId="16" fillId="2" borderId="0" xfId="0" applyFont="1" applyFill="1" applyBorder="1" applyAlignment="1">
      <alignment horizontal="center" vertical="center"/>
    </xf>
    <xf numFmtId="0" fontId="16" fillId="2" borderId="0" xfId="0" applyFont="1" applyFill="1" applyAlignment="1">
      <alignment vertical="center" wrapText="1"/>
    </xf>
    <xf numFmtId="49" fontId="16" fillId="0" borderId="26" xfId="0" applyNumberFormat="1" applyFont="1" applyFill="1" applyBorder="1" applyAlignment="1">
      <alignment horizontal="right" vertical="center"/>
    </xf>
    <xf numFmtId="0" fontId="16" fillId="0" borderId="9" xfId="0" applyFont="1" applyFill="1" applyBorder="1" applyAlignment="1">
      <alignment horizontal="right" vertical="center"/>
    </xf>
    <xf numFmtId="0" fontId="16" fillId="0" borderId="9" xfId="0" applyFont="1" applyFill="1" applyBorder="1" applyAlignment="1">
      <alignment vertical="center"/>
    </xf>
    <xf numFmtId="0" fontId="16" fillId="29" borderId="1" xfId="0" applyFont="1" applyFill="1" applyBorder="1" applyAlignment="1" applyProtection="1">
      <alignment horizontal="center" vertical="center"/>
      <protection locked="0"/>
    </xf>
    <xf numFmtId="49" fontId="16" fillId="0" borderId="32" xfId="0" applyNumberFormat="1" applyFont="1" applyFill="1" applyBorder="1" applyAlignment="1">
      <alignment horizontal="right" vertical="center"/>
    </xf>
    <xf numFmtId="0" fontId="16" fillId="0" borderId="33" xfId="0" applyFont="1" applyFill="1" applyBorder="1" applyAlignment="1">
      <alignment vertical="center"/>
    </xf>
    <xf numFmtId="0" fontId="16" fillId="29" borderId="28" xfId="0" applyFont="1" applyFill="1" applyBorder="1" applyAlignment="1" applyProtection="1">
      <alignment horizontal="center" vertical="center"/>
      <protection locked="0"/>
    </xf>
    <xf numFmtId="49" fontId="16" fillId="0" borderId="0" xfId="0" applyNumberFormat="1" applyFont="1" applyFill="1" applyBorder="1" applyAlignment="1">
      <alignment horizontal="right" vertical="center"/>
    </xf>
    <xf numFmtId="0" fontId="16" fillId="0" borderId="0" xfId="0" applyFont="1" applyFill="1" applyBorder="1" applyAlignment="1">
      <alignment vertical="center"/>
    </xf>
    <xf numFmtId="0" fontId="39" fillId="0" borderId="19" xfId="0" applyFont="1" applyFill="1" applyBorder="1" applyAlignment="1">
      <alignment horizontal="center" vertical="center"/>
    </xf>
    <xf numFmtId="0" fontId="39" fillId="0" borderId="11" xfId="0" applyFont="1" applyFill="1" applyBorder="1" applyAlignment="1">
      <alignment vertical="center"/>
    </xf>
    <xf numFmtId="0" fontId="39" fillId="0" borderId="11" xfId="0" applyFont="1" applyFill="1" applyBorder="1" applyAlignment="1">
      <alignment horizontal="center" vertical="center"/>
    </xf>
    <xf numFmtId="0" fontId="16" fillId="0" borderId="9" xfId="0" applyFont="1" applyFill="1" applyBorder="1" applyAlignment="1">
      <alignment vertical="center" wrapText="1"/>
    </xf>
    <xf numFmtId="0" fontId="40" fillId="2" borderId="0" xfId="0" applyFont="1" applyFill="1" applyAlignment="1">
      <alignment vertical="center" wrapText="1"/>
    </xf>
    <xf numFmtId="0" fontId="16" fillId="5" borderId="26" xfId="0" applyFont="1" applyFill="1" applyBorder="1" applyAlignment="1">
      <alignment horizontal="right" vertical="center" wrapText="1"/>
    </xf>
    <xf numFmtId="0" fontId="16" fillId="5" borderId="9" xfId="0" applyFont="1" applyFill="1" applyBorder="1" applyAlignment="1">
      <alignment vertical="center" wrapText="1"/>
    </xf>
    <xf numFmtId="0" fontId="16" fillId="29" borderId="1" xfId="0" applyFont="1" applyFill="1" applyBorder="1" applyAlignment="1" applyProtection="1">
      <alignment horizontal="center" vertical="center" wrapText="1"/>
      <protection locked="0"/>
    </xf>
    <xf numFmtId="0" fontId="16" fillId="5" borderId="0" xfId="0" applyFont="1" applyFill="1" applyAlignment="1">
      <alignment vertical="center" wrapText="1"/>
    </xf>
    <xf numFmtId="0" fontId="40" fillId="5" borderId="0" xfId="0" applyFont="1" applyFill="1" applyAlignment="1">
      <alignment vertical="center" wrapText="1"/>
    </xf>
    <xf numFmtId="0" fontId="16" fillId="0" borderId="26" xfId="0" applyFont="1" applyFill="1" applyBorder="1" applyAlignment="1">
      <alignment horizontal="right" vertical="center" wrapText="1"/>
    </xf>
    <xf numFmtId="49" fontId="16" fillId="0" borderId="26" xfId="0" applyNumberFormat="1" applyFont="1" applyFill="1" applyBorder="1" applyAlignment="1">
      <alignment horizontal="center" vertical="center"/>
    </xf>
    <xf numFmtId="0" fontId="16" fillId="2" borderId="0" xfId="0" applyFont="1" applyFill="1" applyAlignment="1">
      <alignment horizontal="center" vertical="center"/>
    </xf>
    <xf numFmtId="0" fontId="13" fillId="0" borderId="0" xfId="0" applyFont="1" applyFill="1">
      <alignment vertical="center"/>
    </xf>
    <xf numFmtId="0" fontId="15" fillId="5" borderId="0" xfId="0" applyFont="1" applyFill="1" applyAlignment="1">
      <alignment vertical="center"/>
    </xf>
    <xf numFmtId="0" fontId="13" fillId="5" borderId="0" xfId="0" applyFont="1" applyFill="1" applyAlignment="1">
      <alignment horizontal="right" vertical="center"/>
    </xf>
    <xf numFmtId="0" fontId="13" fillId="5" borderId="20" xfId="0" applyFont="1" applyFill="1" applyBorder="1" applyAlignment="1" applyProtection="1">
      <alignment horizontal="right" vertical="center"/>
      <protection locked="0"/>
    </xf>
    <xf numFmtId="0" fontId="13" fillId="4" borderId="0" xfId="0" applyFont="1" applyFill="1" applyBorder="1" applyAlignment="1" applyProtection="1">
      <alignment vertical="center"/>
      <protection locked="0"/>
    </xf>
    <xf numFmtId="0" fontId="13" fillId="5" borderId="0" xfId="0" applyFont="1" applyFill="1" applyBorder="1" applyAlignment="1" applyProtection="1">
      <alignment horizontal="right" vertical="center"/>
      <protection locked="0"/>
    </xf>
    <xf numFmtId="0" fontId="13" fillId="5" borderId="0" xfId="0" applyFont="1" applyFill="1" applyBorder="1" applyAlignment="1" applyProtection="1">
      <alignment vertical="center"/>
      <protection locked="0"/>
    </xf>
    <xf numFmtId="0" fontId="13" fillId="5" borderId="20" xfId="0" applyFont="1" applyFill="1" applyBorder="1" applyAlignment="1">
      <alignment horizontal="right" vertical="center"/>
    </xf>
    <xf numFmtId="0" fontId="13" fillId="5" borderId="20" xfId="0" applyFont="1" applyFill="1" applyBorder="1" applyAlignment="1">
      <alignment horizontal="center" vertical="center"/>
    </xf>
    <xf numFmtId="0" fontId="13" fillId="5" borderId="20" xfId="0" applyFont="1" applyFill="1" applyBorder="1" applyProtection="1">
      <alignment vertical="center"/>
      <protection locked="0"/>
    </xf>
    <xf numFmtId="0" fontId="16" fillId="2" borderId="3" xfId="0" applyFont="1" applyFill="1" applyBorder="1" applyAlignment="1">
      <alignment horizontal="center" vertical="center" wrapText="1"/>
    </xf>
    <xf numFmtId="179" fontId="0" fillId="4" borderId="1" xfId="0" applyNumberFormat="1" applyFont="1" applyFill="1" applyBorder="1" applyAlignment="1">
      <alignment horizontal="center" vertical="center"/>
    </xf>
    <xf numFmtId="0" fontId="0" fillId="5" borderId="0" xfId="0" applyFill="1">
      <alignment vertical="center"/>
    </xf>
    <xf numFmtId="0" fontId="0" fillId="5" borderId="0" xfId="0" applyFill="1" applyProtection="1">
      <alignment vertical="center"/>
      <protection locked="0"/>
    </xf>
    <xf numFmtId="0" fontId="0" fillId="2" borderId="1" xfId="0" applyFill="1" applyBorder="1" applyAlignment="1">
      <alignment horizontal="center" vertical="center" wrapText="1"/>
    </xf>
    <xf numFmtId="180" fontId="0" fillId="4" borderId="1" xfId="0" applyNumberFormat="1" applyFill="1" applyBorder="1" applyAlignment="1">
      <alignment horizontal="center" vertical="center"/>
    </xf>
    <xf numFmtId="0" fontId="6" fillId="2" borderId="1" xfId="0" applyFont="1" applyFill="1" applyBorder="1" applyAlignment="1">
      <alignment horizontal="center" vertical="center" wrapText="1"/>
    </xf>
    <xf numFmtId="180" fontId="0" fillId="4" borderId="5" xfId="0" applyNumberFormat="1" applyFill="1" applyBorder="1" applyAlignment="1">
      <alignment horizontal="center" vertical="center"/>
    </xf>
    <xf numFmtId="0" fontId="0" fillId="5" borderId="1" xfId="0" applyFill="1" applyBorder="1" applyAlignment="1">
      <alignment horizontal="center" vertical="center"/>
    </xf>
    <xf numFmtId="180" fontId="0" fillId="4" borderId="1" xfId="0" applyNumberFormat="1" applyFill="1" applyBorder="1" applyAlignment="1">
      <alignment vertical="center"/>
    </xf>
    <xf numFmtId="0" fontId="0" fillId="5" borderId="3" xfId="0" applyFill="1" applyBorder="1" applyAlignment="1">
      <alignment horizontal="center" vertical="center"/>
    </xf>
    <xf numFmtId="0" fontId="0" fillId="6" borderId="3" xfId="0" applyFill="1" applyBorder="1" applyAlignment="1" applyProtection="1">
      <alignment horizontal="center" vertical="center"/>
      <protection locked="0"/>
    </xf>
    <xf numFmtId="0" fontId="0" fillId="5" borderId="1" xfId="0" applyFill="1" applyBorder="1" applyAlignment="1">
      <alignment horizontal="center" vertical="center" wrapText="1"/>
    </xf>
    <xf numFmtId="0" fontId="42" fillId="5" borderId="1" xfId="0" applyFont="1" applyFill="1" applyBorder="1" applyAlignment="1">
      <alignment horizontal="center" vertical="center"/>
    </xf>
    <xf numFmtId="180" fontId="0" fillId="4" borderId="5" xfId="0" applyNumberFormat="1" applyFill="1" applyBorder="1" applyAlignment="1">
      <alignment vertical="center"/>
    </xf>
    <xf numFmtId="0" fontId="5" fillId="5" borderId="1" xfId="0" applyFont="1" applyFill="1" applyBorder="1" applyAlignment="1">
      <alignment horizontal="center" vertical="center" wrapText="1"/>
    </xf>
    <xf numFmtId="0" fontId="0" fillId="2" borderId="0" xfId="0" applyFill="1" applyBorder="1" applyAlignment="1">
      <alignment horizontal="center" vertical="center" wrapText="1"/>
    </xf>
    <xf numFmtId="0" fontId="0" fillId="0" borderId="0" xfId="0" applyFill="1" applyBorder="1" applyAlignment="1" applyProtection="1">
      <alignment horizontal="center" vertical="center"/>
      <protection locked="0"/>
    </xf>
    <xf numFmtId="0" fontId="13" fillId="0" borderId="0" xfId="0" applyFont="1" applyProtection="1">
      <alignment vertical="center"/>
    </xf>
    <xf numFmtId="0" fontId="43" fillId="0" borderId="0" xfId="0" applyFont="1" applyBorder="1" applyAlignment="1" applyProtection="1">
      <alignment horizontal="left" vertical="center"/>
    </xf>
    <xf numFmtId="0" fontId="44" fillId="5" borderId="18" xfId="0" applyFont="1" applyFill="1" applyBorder="1" applyAlignment="1" applyProtection="1">
      <alignment horizontal="center" vertical="center"/>
    </xf>
    <xf numFmtId="0" fontId="13" fillId="5" borderId="0" xfId="0" applyFont="1" applyFill="1" applyProtection="1">
      <alignment vertical="center"/>
    </xf>
    <xf numFmtId="0" fontId="13" fillId="0" borderId="0" xfId="0" applyFont="1" applyAlignment="1" applyProtection="1">
      <alignment horizontal="left" vertical="center" wrapText="1"/>
    </xf>
    <xf numFmtId="0" fontId="13" fillId="0" borderId="1" xfId="0" applyFont="1" applyBorder="1" applyAlignment="1" applyProtection="1">
      <alignment horizontal="center" vertical="center"/>
    </xf>
    <xf numFmtId="0" fontId="45" fillId="30" borderId="4" xfId="0" applyFont="1" applyFill="1" applyBorder="1" applyAlignment="1" applyProtection="1">
      <alignment horizontal="center" vertical="center" wrapText="1"/>
    </xf>
    <xf numFmtId="0" fontId="45" fillId="29" borderId="1" xfId="0" applyFont="1" applyFill="1" applyBorder="1" applyAlignment="1" applyProtection="1">
      <alignment horizontal="center" vertical="center" wrapText="1"/>
      <protection locked="0"/>
    </xf>
    <xf numFmtId="0" fontId="15" fillId="29" borderId="1" xfId="0" applyFont="1" applyFill="1" applyBorder="1" applyAlignment="1" applyProtection="1">
      <alignment horizontal="center" vertical="center" wrapText="1"/>
      <protection locked="0"/>
    </xf>
    <xf numFmtId="0" fontId="6" fillId="0" borderId="20" xfId="0" applyFont="1" applyBorder="1" applyAlignment="1">
      <alignment horizontal="left"/>
    </xf>
    <xf numFmtId="0" fontId="46" fillId="0" borderId="20" xfId="0" applyFont="1" applyBorder="1" applyAlignment="1">
      <alignment horizontal="center" vertical="center"/>
    </xf>
    <xf numFmtId="0" fontId="47" fillId="31" borderId="1" xfId="0" applyFont="1" applyFill="1" applyBorder="1" applyAlignment="1">
      <alignment horizontal="center" vertical="center" wrapText="1"/>
    </xf>
    <xf numFmtId="0" fontId="47" fillId="0" borderId="1" xfId="0" applyFont="1" applyBorder="1" applyAlignment="1">
      <alignment horizontal="center" vertical="center" wrapText="1"/>
    </xf>
    <xf numFmtId="0" fontId="47" fillId="31" borderId="1" xfId="0" applyFont="1" applyFill="1" applyBorder="1" applyAlignment="1">
      <alignment horizontal="justify" vertical="center" wrapText="1"/>
    </xf>
    <xf numFmtId="0" fontId="48" fillId="31" borderId="1" xfId="0" applyFont="1" applyFill="1" applyBorder="1" applyAlignment="1">
      <alignment horizontal="justify" vertical="center" wrapText="1"/>
    </xf>
    <xf numFmtId="0" fontId="51" fillId="0" borderId="1" xfId="0" applyFont="1" applyBorder="1" applyAlignment="1">
      <alignment horizontal="center" vertical="center" wrapText="1"/>
    </xf>
    <xf numFmtId="0" fontId="51" fillId="0" borderId="1" xfId="0" applyFont="1" applyFill="1" applyBorder="1" applyAlignment="1">
      <alignment horizontal="center" vertical="center" wrapText="1"/>
    </xf>
    <xf numFmtId="0" fontId="51" fillId="31" borderId="44" xfId="0" applyFont="1" applyFill="1" applyBorder="1" applyAlignment="1">
      <alignment vertical="center" wrapText="1"/>
    </xf>
    <xf numFmtId="0" fontId="51" fillId="31" borderId="46" xfId="0" applyFont="1" applyFill="1" applyBorder="1" applyAlignment="1">
      <alignment vertical="center" wrapText="1"/>
    </xf>
    <xf numFmtId="0" fontId="51" fillId="0" borderId="10" xfId="0" applyFont="1" applyFill="1" applyBorder="1" applyAlignment="1">
      <alignment vertical="center" wrapText="1"/>
    </xf>
    <xf numFmtId="0" fontId="51" fillId="0" borderId="56" xfId="0" applyFont="1" applyFill="1" applyBorder="1" applyAlignment="1">
      <alignment vertical="top" wrapText="1"/>
    </xf>
    <xf numFmtId="0" fontId="51" fillId="31" borderId="57" xfId="0" applyFont="1" applyFill="1" applyBorder="1" applyAlignment="1">
      <alignment vertical="center" wrapText="1"/>
    </xf>
    <xf numFmtId="0" fontId="51" fillId="0" borderId="59" xfId="0" applyFont="1" applyFill="1" applyBorder="1" applyAlignment="1">
      <alignment vertical="top" wrapText="1"/>
    </xf>
    <xf numFmtId="0" fontId="51" fillId="0" borderId="10" xfId="0" applyFont="1" applyFill="1" applyBorder="1" applyAlignment="1">
      <alignment vertical="top" wrapText="1"/>
    </xf>
    <xf numFmtId="0" fontId="51" fillId="0" borderId="3" xfId="0" applyFont="1" applyFill="1" applyBorder="1" applyAlignment="1">
      <alignment vertical="center" wrapText="1"/>
    </xf>
    <xf numFmtId="0" fontId="51" fillId="0" borderId="23" xfId="0" applyFont="1" applyFill="1" applyBorder="1" applyAlignment="1">
      <alignment vertical="top" wrapText="1"/>
    </xf>
    <xf numFmtId="0" fontId="51" fillId="0" borderId="5" xfId="0" applyFont="1" applyFill="1" applyBorder="1" applyAlignment="1">
      <alignment vertical="top" wrapText="1"/>
    </xf>
    <xf numFmtId="0" fontId="51" fillId="0" borderId="16" xfId="0" applyFont="1" applyFill="1" applyBorder="1" applyAlignment="1">
      <alignment vertical="center" wrapText="1"/>
    </xf>
    <xf numFmtId="0" fontId="51" fillId="0" borderId="6" xfId="0" applyFont="1" applyFill="1" applyBorder="1" applyAlignment="1">
      <alignment vertical="center" wrapText="1"/>
    </xf>
    <xf numFmtId="0" fontId="51" fillId="0" borderId="24" xfId="0" applyFont="1" applyFill="1" applyBorder="1" applyAlignment="1">
      <alignment vertical="top" wrapText="1"/>
    </xf>
    <xf numFmtId="0" fontId="51" fillId="31" borderId="54" xfId="0" applyFont="1" applyFill="1" applyBorder="1" applyAlignment="1">
      <alignment vertical="center" wrapText="1"/>
    </xf>
    <xf numFmtId="0" fontId="51" fillId="0" borderId="61" xfId="0" applyFont="1" applyFill="1" applyBorder="1" applyAlignment="1">
      <alignment vertical="center" wrapText="1"/>
    </xf>
    <xf numFmtId="0" fontId="51" fillId="31" borderId="15" xfId="0" applyFont="1" applyFill="1" applyBorder="1" applyAlignment="1">
      <alignment vertical="center" wrapText="1"/>
    </xf>
    <xf numFmtId="0" fontId="53" fillId="0" borderId="10" xfId="0" applyFont="1" applyBorder="1" applyAlignment="1">
      <alignment horizontal="left" vertical="top" wrapText="1"/>
    </xf>
    <xf numFmtId="0" fontId="51" fillId="0" borderId="23" xfId="0" applyFont="1" applyFill="1" applyBorder="1" applyAlignment="1">
      <alignment horizontal="left" vertical="top" wrapText="1"/>
    </xf>
    <xf numFmtId="0" fontId="51" fillId="0" borderId="61" xfId="0" applyFont="1" applyFill="1" applyBorder="1" applyAlignment="1">
      <alignment horizontal="left" vertical="top" wrapText="1"/>
    </xf>
    <xf numFmtId="0" fontId="51" fillId="31" borderId="8" xfId="0" applyFont="1" applyFill="1" applyBorder="1" applyAlignment="1">
      <alignment vertical="center" wrapText="1"/>
    </xf>
    <xf numFmtId="0" fontId="51" fillId="0" borderId="22" xfId="0" applyFont="1" applyFill="1" applyBorder="1" applyAlignment="1">
      <alignment horizontal="left" vertical="top" wrapText="1"/>
    </xf>
    <xf numFmtId="0" fontId="51" fillId="0" borderId="24" xfId="0" applyFont="1" applyFill="1" applyBorder="1" applyAlignment="1">
      <alignment horizontal="left" vertical="top" wrapText="1"/>
    </xf>
    <xf numFmtId="0" fontId="57" fillId="0" borderId="0" xfId="0" applyFont="1" applyAlignment="1">
      <alignment horizontal="justify" vertical="center"/>
    </xf>
    <xf numFmtId="0" fontId="16" fillId="2" borderId="21" xfId="0" applyFont="1" applyFill="1" applyBorder="1" applyAlignment="1">
      <alignment horizontal="center" vertical="center"/>
    </xf>
    <xf numFmtId="0" fontId="39" fillId="5" borderId="13" xfId="0" applyFont="1" applyFill="1" applyBorder="1" applyAlignment="1">
      <alignment horizontal="center" vertical="center"/>
    </xf>
    <xf numFmtId="0" fontId="39" fillId="5" borderId="0" xfId="0" applyFont="1" applyFill="1" applyBorder="1" applyAlignment="1">
      <alignment vertical="center"/>
    </xf>
    <xf numFmtId="0" fontId="16" fillId="5" borderId="0" xfId="0" applyFont="1" applyFill="1" applyBorder="1" applyAlignment="1">
      <alignment horizontal="center" vertical="center"/>
    </xf>
    <xf numFmtId="0" fontId="16" fillId="5" borderId="14" xfId="0" applyFont="1" applyFill="1" applyBorder="1" applyAlignment="1">
      <alignment vertical="center"/>
    </xf>
    <xf numFmtId="0" fontId="16" fillId="2" borderId="30" xfId="0" applyFont="1" applyFill="1" applyBorder="1" applyAlignment="1">
      <alignment horizontal="center" vertical="center"/>
    </xf>
    <xf numFmtId="0" fontId="16" fillId="2" borderId="27" xfId="0" applyFont="1" applyFill="1" applyBorder="1">
      <alignment vertical="center"/>
    </xf>
    <xf numFmtId="0" fontId="16" fillId="2" borderId="31" xfId="0" applyFont="1" applyFill="1" applyBorder="1">
      <alignment vertical="center"/>
    </xf>
    <xf numFmtId="0" fontId="39" fillId="0" borderId="12" xfId="0" applyFont="1" applyFill="1" applyBorder="1" applyAlignment="1">
      <alignment vertical="center"/>
    </xf>
    <xf numFmtId="0" fontId="16" fillId="2" borderId="27" xfId="0" applyFont="1" applyFill="1" applyBorder="1" applyAlignment="1">
      <alignment horizontal="center" vertical="center"/>
    </xf>
    <xf numFmtId="0" fontId="16" fillId="5" borderId="27" xfId="0" applyFont="1" applyFill="1" applyBorder="1" applyAlignment="1">
      <alignment vertical="center" wrapText="1"/>
    </xf>
    <xf numFmtId="0" fontId="16" fillId="2" borderId="27" xfId="0" applyFont="1" applyFill="1" applyBorder="1" applyAlignment="1">
      <alignment vertical="center" wrapText="1"/>
    </xf>
    <xf numFmtId="0" fontId="0" fillId="4" borderId="1" xfId="0" applyFill="1" applyBorder="1" applyAlignment="1">
      <alignment horizontal="center" vertical="center"/>
    </xf>
    <xf numFmtId="180" fontId="0" fillId="4" borderId="5" xfId="0" applyNumberFormat="1" applyFill="1" applyBorder="1" applyAlignment="1">
      <alignment vertical="center"/>
    </xf>
    <xf numFmtId="0" fontId="36" fillId="5" borderId="0" xfId="50" applyFill="1">
      <alignment vertical="center"/>
    </xf>
    <xf numFmtId="0" fontId="67" fillId="5" borderId="0" xfId="50" applyFont="1" applyFill="1" applyAlignment="1">
      <alignment vertical="center" shrinkToFit="1"/>
    </xf>
    <xf numFmtId="0" fontId="66" fillId="5" borderId="0" xfId="50" applyFont="1" applyFill="1">
      <alignment vertical="center"/>
    </xf>
    <xf numFmtId="0" fontId="68" fillId="5" borderId="0" xfId="50" applyFont="1" applyFill="1" applyAlignment="1">
      <alignment horizontal="center" vertical="center" shrinkToFit="1"/>
    </xf>
    <xf numFmtId="0" fontId="69" fillId="5" borderId="18" xfId="50" applyFont="1" applyFill="1" applyBorder="1" applyAlignment="1">
      <alignment vertical="center" shrinkToFit="1"/>
    </xf>
    <xf numFmtId="0" fontId="69" fillId="5" borderId="0" xfId="50" applyFont="1" applyFill="1" applyAlignment="1">
      <alignment vertical="center" shrinkToFit="1"/>
    </xf>
    <xf numFmtId="0" fontId="69" fillId="5" borderId="0" xfId="50" applyFont="1" applyFill="1" applyAlignment="1">
      <alignment horizontal="center" vertical="center" shrinkToFit="1"/>
    </xf>
    <xf numFmtId="0" fontId="36" fillId="34" borderId="1" xfId="50" applyFill="1" applyBorder="1" applyAlignment="1" applyProtection="1">
      <alignment horizontal="center" vertical="center"/>
      <protection locked="0"/>
    </xf>
    <xf numFmtId="0" fontId="36" fillId="5" borderId="0" xfId="50" applyFill="1" applyAlignment="1">
      <alignment horizontal="center" vertical="center" shrinkToFit="1"/>
    </xf>
    <xf numFmtId="178" fontId="36" fillId="34" borderId="1" xfId="50" applyNumberFormat="1" applyFill="1" applyBorder="1" applyAlignment="1" applyProtection="1">
      <alignment horizontal="center" vertical="center"/>
      <protection locked="0"/>
    </xf>
    <xf numFmtId="0" fontId="67" fillId="5" borderId="0" xfId="50" applyFont="1" applyFill="1" applyAlignment="1">
      <alignment horizontal="center" vertical="center" shrinkToFit="1"/>
    </xf>
    <xf numFmtId="0" fontId="67" fillId="5" borderId="0" xfId="50" applyFont="1" applyFill="1" applyAlignment="1">
      <alignment horizontal="right" vertical="center"/>
    </xf>
    <xf numFmtId="0" fontId="65" fillId="5" borderId="0" xfId="50" applyFont="1" applyFill="1">
      <alignment vertical="center"/>
    </xf>
    <xf numFmtId="178" fontId="36" fillId="5" borderId="1" xfId="50" applyNumberFormat="1" applyFill="1" applyBorder="1" applyAlignment="1">
      <alignment horizontal="center" vertical="center"/>
    </xf>
    <xf numFmtId="178" fontId="36" fillId="0" borderId="1" xfId="50" applyNumberFormat="1" applyBorder="1" applyAlignment="1" applyProtection="1">
      <alignment horizontal="center" vertical="center"/>
      <protection locked="0"/>
    </xf>
    <xf numFmtId="0" fontId="36" fillId="5" borderId="0" xfId="50" applyFill="1" applyAlignment="1">
      <alignment horizontal="right" vertical="center"/>
    </xf>
    <xf numFmtId="0" fontId="36" fillId="5" borderId="0" xfId="50" applyFill="1" applyAlignment="1" applyProtection="1">
      <alignment horizontal="center" vertical="center" shrinkToFit="1"/>
      <protection locked="0"/>
    </xf>
    <xf numFmtId="0" fontId="67" fillId="5" borderId="0" xfId="50" applyFont="1" applyFill="1" applyAlignment="1" applyProtection="1">
      <alignment horizontal="center" vertical="center" shrinkToFit="1"/>
      <protection locked="0"/>
    </xf>
    <xf numFmtId="0" fontId="67" fillId="5" borderId="0" xfId="50" applyFont="1" applyFill="1" applyAlignment="1" applyProtection="1">
      <alignment horizontal="right" vertical="center"/>
      <protection locked="0"/>
    </xf>
    <xf numFmtId="0" fontId="65" fillId="5" borderId="0" xfId="50" applyFont="1" applyFill="1" applyProtection="1">
      <alignment vertical="center"/>
      <protection locked="0"/>
    </xf>
    <xf numFmtId="0" fontId="36" fillId="5" borderId="0" xfId="50" applyFill="1" applyProtection="1">
      <alignment vertical="center"/>
      <protection locked="0"/>
    </xf>
    <xf numFmtId="178" fontId="36" fillId="34" borderId="3" xfId="50" applyNumberFormat="1" applyFill="1" applyBorder="1" applyAlignment="1" applyProtection="1">
      <alignment horizontal="center" vertical="center"/>
      <protection locked="0"/>
    </xf>
    <xf numFmtId="178" fontId="36" fillId="0" borderId="3" xfId="50" applyNumberFormat="1" applyBorder="1" applyAlignment="1" applyProtection="1">
      <alignment horizontal="center" vertical="center"/>
      <protection locked="0"/>
    </xf>
    <xf numFmtId="0" fontId="36" fillId="0" borderId="1" xfId="50" applyBorder="1" applyAlignment="1">
      <alignment horizontal="center" vertical="center"/>
    </xf>
    <xf numFmtId="0" fontId="67" fillId="36" borderId="4" xfId="50" applyFont="1" applyFill="1" applyBorder="1" applyAlignment="1">
      <alignment vertical="center" shrinkToFit="1"/>
    </xf>
    <xf numFmtId="0" fontId="67" fillId="36" borderId="9" xfId="50" applyFont="1" applyFill="1" applyBorder="1" applyAlignment="1">
      <alignment vertical="center" shrinkToFit="1"/>
    </xf>
    <xf numFmtId="0" fontId="70" fillId="36" borderId="2" xfId="50" applyFont="1" applyFill="1" applyBorder="1" applyAlignment="1">
      <alignment horizontal="center" vertical="center" shrinkToFit="1"/>
    </xf>
    <xf numFmtId="0" fontId="67" fillId="36" borderId="2" xfId="50" applyFont="1" applyFill="1" applyBorder="1" applyAlignment="1">
      <alignment vertical="center" shrinkToFit="1"/>
    </xf>
    <xf numFmtId="0" fontId="36" fillId="36" borderId="4" xfId="50" applyFill="1" applyBorder="1">
      <alignment vertical="center"/>
    </xf>
    <xf numFmtId="0" fontId="36" fillId="36" borderId="9" xfId="50" applyFill="1" applyBorder="1">
      <alignment vertical="center"/>
    </xf>
    <xf numFmtId="0" fontId="71" fillId="5" borderId="0" xfId="50" applyFont="1" applyFill="1">
      <alignment vertical="center"/>
    </xf>
    <xf numFmtId="0" fontId="13" fillId="5" borderId="0" xfId="50" applyFont="1" applyFill="1" applyAlignment="1">
      <alignment horizontal="center" vertical="center"/>
    </xf>
    <xf numFmtId="0" fontId="13" fillId="5" borderId="0" xfId="50" applyFont="1" applyFill="1">
      <alignment vertical="center"/>
    </xf>
    <xf numFmtId="0" fontId="10" fillId="0" borderId="0" xfId="3" applyFont="1" applyAlignment="1" applyProtection="1">
      <alignment vertical="center" textRotation="255" shrinkToFit="1"/>
    </xf>
    <xf numFmtId="0" fontId="9" fillId="0" borderId="0" xfId="3" applyFont="1" applyAlignment="1" applyProtection="1">
      <alignment horizontal="left" vertical="center"/>
    </xf>
    <xf numFmtId="0" fontId="11" fillId="0" borderId="0" xfId="3" applyFont="1" applyAlignment="1" applyProtection="1">
      <alignment horizontal="left" vertical="center"/>
    </xf>
    <xf numFmtId="0" fontId="11" fillId="0" borderId="0" xfId="3" applyFont="1" applyProtection="1">
      <alignment vertical="center"/>
    </xf>
    <xf numFmtId="0" fontId="65" fillId="0" borderId="0" xfId="50" applyFont="1" applyProtection="1">
      <alignment vertical="center"/>
    </xf>
    <xf numFmtId="0" fontId="11" fillId="0" borderId="0" xfId="3" applyFont="1" applyAlignment="1" applyProtection="1">
      <alignment horizontal="right" vertical="center"/>
    </xf>
    <xf numFmtId="0" fontId="12" fillId="0" borderId="0" xfId="3" applyFont="1" applyProtection="1">
      <alignment vertical="center"/>
    </xf>
    <xf numFmtId="0" fontId="12" fillId="0" borderId="0" xfId="3" applyFont="1" applyAlignment="1" applyProtection="1">
      <alignment vertical="center" wrapText="1"/>
    </xf>
    <xf numFmtId="0" fontId="12" fillId="0" borderId="0" xfId="3" applyFont="1">
      <alignment vertical="center"/>
    </xf>
    <xf numFmtId="0" fontId="11" fillId="0" borderId="0" xfId="3" applyFont="1" applyAlignment="1" applyProtection="1">
      <alignment vertical="center"/>
    </xf>
    <xf numFmtId="0" fontId="11" fillId="0" borderId="0" xfId="3" applyFont="1" applyAlignment="1" applyProtection="1">
      <alignment horizontal="center" vertical="center"/>
    </xf>
    <xf numFmtId="0" fontId="11" fillId="0" borderId="0" xfId="3" applyFont="1" applyFill="1" applyBorder="1" applyAlignment="1" applyProtection="1">
      <alignment horizontal="center" vertical="center"/>
    </xf>
    <xf numFmtId="0" fontId="10" fillId="0" borderId="0" xfId="3" applyFont="1" applyProtection="1">
      <alignment vertical="center"/>
    </xf>
    <xf numFmtId="0" fontId="73" fillId="0" borderId="0" xfId="50" applyFont="1" applyProtection="1">
      <alignment vertical="center"/>
    </xf>
    <xf numFmtId="0" fontId="74" fillId="0" borderId="0" xfId="50" applyFont="1" applyProtection="1">
      <alignment vertical="center"/>
    </xf>
    <xf numFmtId="0" fontId="74" fillId="0" borderId="0" xfId="50" applyFont="1" applyAlignment="1" applyProtection="1">
      <alignment horizontal="right" vertical="center"/>
    </xf>
    <xf numFmtId="0" fontId="12" fillId="0" borderId="0" xfId="3" applyFont="1" applyBorder="1">
      <alignment vertical="center"/>
    </xf>
    <xf numFmtId="0" fontId="73" fillId="0" borderId="0" xfId="50" applyFont="1" applyFill="1" applyProtection="1">
      <alignment vertical="center"/>
    </xf>
    <xf numFmtId="0" fontId="10" fillId="0" borderId="0" xfId="3" applyFont="1" applyFill="1" applyProtection="1">
      <alignment vertical="center"/>
    </xf>
    <xf numFmtId="0" fontId="74" fillId="0" borderId="0" xfId="50" applyFont="1" applyFill="1" applyProtection="1">
      <alignment vertical="center"/>
    </xf>
    <xf numFmtId="0" fontId="11" fillId="0" borderId="0" xfId="3" applyFont="1" applyFill="1" applyProtection="1">
      <alignment vertical="center"/>
    </xf>
    <xf numFmtId="0" fontId="74" fillId="0" borderId="0" xfId="50" applyFont="1" applyFill="1" applyAlignment="1" applyProtection="1">
      <alignment horizontal="right" vertical="center"/>
    </xf>
    <xf numFmtId="0" fontId="11" fillId="0" borderId="0" xfId="3" applyFont="1" applyFill="1" applyAlignment="1" applyProtection="1">
      <alignment horizontal="right" vertical="center"/>
    </xf>
    <xf numFmtId="0" fontId="12" fillId="0" borderId="0" xfId="3" applyFont="1" applyFill="1" applyProtection="1">
      <alignment vertical="center"/>
    </xf>
    <xf numFmtId="0" fontId="12" fillId="0" borderId="0" xfId="3" applyFont="1" applyFill="1" applyAlignment="1" applyProtection="1">
      <alignment vertical="center" wrapText="1"/>
    </xf>
    <xf numFmtId="0" fontId="12" fillId="0" borderId="0" xfId="3" applyFont="1" applyFill="1" applyBorder="1">
      <alignment vertical="center"/>
    </xf>
    <xf numFmtId="0" fontId="12" fillId="0" borderId="0" xfId="3" applyFont="1" applyFill="1">
      <alignment vertical="center"/>
    </xf>
    <xf numFmtId="0" fontId="11" fillId="0" borderId="0" xfId="3" applyFont="1" applyBorder="1" applyAlignment="1" applyProtection="1">
      <alignment horizontal="left" vertical="center"/>
    </xf>
    <xf numFmtId="0" fontId="10" fillId="0" borderId="0" xfId="3" applyFont="1" applyAlignment="1" applyProtection="1">
      <alignment vertical="center" wrapText="1"/>
    </xf>
    <xf numFmtId="0" fontId="10" fillId="0" borderId="0" xfId="3" applyFont="1">
      <alignment vertical="center"/>
    </xf>
    <xf numFmtId="0" fontId="11" fillId="0" borderId="0" xfId="3" applyFont="1" applyBorder="1" applyAlignment="1" applyProtection="1">
      <alignment vertical="center"/>
    </xf>
    <xf numFmtId="0" fontId="12" fillId="0" borderId="0" xfId="62" applyFont="1" applyBorder="1" applyAlignment="1" applyProtection="1">
      <alignment horizontal="center" vertical="center" wrapText="1"/>
    </xf>
    <xf numFmtId="0" fontId="11" fillId="0" borderId="0" xfId="3" applyFont="1" applyBorder="1" applyAlignment="1" applyProtection="1">
      <alignment horizontal="center" vertical="center"/>
    </xf>
    <xf numFmtId="181" fontId="12" fillId="0" borderId="1" xfId="3" applyNumberFormat="1" applyFont="1" applyBorder="1" applyAlignment="1" applyProtection="1">
      <alignment vertical="center"/>
    </xf>
    <xf numFmtId="182" fontId="12" fillId="0" borderId="1" xfId="3" applyNumberFormat="1" applyFont="1" applyBorder="1" applyAlignment="1" applyProtection="1">
      <alignment vertical="center"/>
    </xf>
    <xf numFmtId="0" fontId="76" fillId="0" borderId="3" xfId="3" applyFont="1" applyFill="1" applyBorder="1" applyAlignment="1" applyProtection="1">
      <alignment horizontal="center" vertical="center"/>
    </xf>
    <xf numFmtId="0" fontId="76" fillId="37" borderId="6" xfId="3" applyFont="1" applyFill="1" applyBorder="1" applyAlignment="1" applyProtection="1">
      <alignment horizontal="center" vertical="center"/>
    </xf>
    <xf numFmtId="0" fontId="12" fillId="5" borderId="1" xfId="3" applyFont="1" applyFill="1" applyBorder="1" applyAlignment="1" applyProtection="1">
      <alignment horizontal="right" vertical="center"/>
    </xf>
    <xf numFmtId="0" fontId="77" fillId="38" borderId="5" xfId="3" applyFont="1" applyFill="1" applyBorder="1" applyAlignment="1" applyProtection="1">
      <alignment horizontal="center" vertical="center"/>
    </xf>
    <xf numFmtId="0" fontId="12" fillId="0" borderId="1" xfId="3" applyFont="1" applyFill="1" applyBorder="1" applyAlignment="1" applyProtection="1">
      <alignment horizontal="right" vertical="center"/>
    </xf>
    <xf numFmtId="0" fontId="36" fillId="35" borderId="70" xfId="50" applyFill="1" applyBorder="1">
      <alignment vertical="center"/>
    </xf>
    <xf numFmtId="0" fontId="36" fillId="35" borderId="71" xfId="50" applyFill="1" applyBorder="1">
      <alignment vertical="center"/>
    </xf>
    <xf numFmtId="0" fontId="36" fillId="35" borderId="72" xfId="50" applyFill="1" applyBorder="1">
      <alignment vertical="center"/>
    </xf>
    <xf numFmtId="0" fontId="36" fillId="0" borderId="0" xfId="50">
      <alignment vertical="center"/>
    </xf>
    <xf numFmtId="0" fontId="36" fillId="35" borderId="73" xfId="50" applyFill="1" applyBorder="1">
      <alignment vertical="center"/>
    </xf>
    <xf numFmtId="0" fontId="36" fillId="35" borderId="74" xfId="50" applyFill="1" applyBorder="1">
      <alignment vertical="center"/>
    </xf>
    <xf numFmtId="0" fontId="36" fillId="35" borderId="0" xfId="50" applyFill="1">
      <alignment vertical="center"/>
    </xf>
    <xf numFmtId="0" fontId="36" fillId="35" borderId="75" xfId="50" applyFill="1" applyBorder="1">
      <alignment vertical="center"/>
    </xf>
    <xf numFmtId="0" fontId="13" fillId="35" borderId="73" xfId="50" applyFont="1" applyFill="1" applyBorder="1">
      <alignment vertical="center"/>
    </xf>
    <xf numFmtId="0" fontId="13" fillId="35" borderId="74" xfId="50" applyFont="1" applyFill="1" applyBorder="1">
      <alignment vertical="center"/>
    </xf>
    <xf numFmtId="0" fontId="13" fillId="35" borderId="75" xfId="50" applyFont="1" applyFill="1" applyBorder="1">
      <alignment vertical="center"/>
    </xf>
    <xf numFmtId="0" fontId="13" fillId="35" borderId="76" xfId="50" applyFont="1" applyFill="1" applyBorder="1">
      <alignment vertical="center"/>
    </xf>
    <xf numFmtId="0" fontId="13" fillId="35" borderId="77" xfId="50" applyFont="1" applyFill="1" applyBorder="1">
      <alignment vertical="center"/>
    </xf>
    <xf numFmtId="0" fontId="13" fillId="35" borderId="77" xfId="50" applyFont="1" applyFill="1" applyBorder="1" applyAlignment="1">
      <alignment vertical="center" wrapText="1"/>
    </xf>
    <xf numFmtId="0" fontId="36" fillId="35" borderId="77" xfId="50" applyFill="1" applyBorder="1">
      <alignment vertical="center"/>
    </xf>
    <xf numFmtId="0" fontId="36" fillId="35" borderId="78" xfId="50" applyFill="1" applyBorder="1">
      <alignment vertical="center"/>
    </xf>
    <xf numFmtId="0" fontId="13" fillId="33" borderId="76" xfId="50" applyFont="1" applyFill="1" applyBorder="1">
      <alignment vertical="center"/>
    </xf>
    <xf numFmtId="0" fontId="13" fillId="33" borderId="77" xfId="50" applyFont="1" applyFill="1" applyBorder="1">
      <alignment vertical="center"/>
    </xf>
    <xf numFmtId="0" fontId="36" fillId="33" borderId="77" xfId="50" applyFill="1" applyBorder="1">
      <alignment vertical="center"/>
    </xf>
    <xf numFmtId="0" fontId="0" fillId="4" borderId="0" xfId="0" applyFill="1">
      <alignment vertical="center"/>
    </xf>
    <xf numFmtId="0" fontId="13" fillId="2" borderId="0" xfId="0" applyFont="1" applyFill="1" applyProtection="1">
      <alignment vertical="center"/>
    </xf>
    <xf numFmtId="0" fontId="0" fillId="4" borderId="22" xfId="0" applyFill="1" applyBorder="1" applyAlignment="1" applyProtection="1">
      <alignment horizontal="center" vertical="center"/>
      <protection locked="0"/>
    </xf>
    <xf numFmtId="0" fontId="83" fillId="29" borderId="22" xfId="0" applyFont="1" applyFill="1" applyBorder="1" applyAlignment="1" applyProtection="1">
      <alignment horizontal="center" vertical="center"/>
      <protection locked="0"/>
    </xf>
    <xf numFmtId="0" fontId="0" fillId="29" borderId="22" xfId="0" applyFill="1" applyBorder="1" applyAlignment="1" applyProtection="1">
      <alignment horizontal="center" vertical="center"/>
      <protection locked="0"/>
    </xf>
    <xf numFmtId="0" fontId="0" fillId="4" borderId="23" xfId="0" applyFill="1" applyBorder="1" applyProtection="1">
      <alignment vertical="center"/>
      <protection locked="0"/>
    </xf>
    <xf numFmtId="0" fontId="0" fillId="4" borderId="23" xfId="0" applyFill="1" applyBorder="1" applyAlignment="1" applyProtection="1">
      <alignment horizontal="center" vertical="center"/>
      <protection locked="0"/>
    </xf>
    <xf numFmtId="0" fontId="0" fillId="29" borderId="23" xfId="0" applyFill="1" applyBorder="1" applyAlignment="1" applyProtection="1">
      <alignment horizontal="center" vertical="center"/>
      <protection locked="0"/>
    </xf>
    <xf numFmtId="0" fontId="7" fillId="2" borderId="0" xfId="0" applyFont="1" applyFill="1" applyProtection="1">
      <alignment vertical="center"/>
    </xf>
    <xf numFmtId="0" fontId="0" fillId="2" borderId="0" xfId="0" applyFill="1" applyBorder="1" applyAlignment="1" applyProtection="1">
      <alignment horizontal="center" vertical="center"/>
    </xf>
    <xf numFmtId="0" fontId="0" fillId="2" borderId="0" xfId="0" applyFill="1" applyBorder="1" applyProtection="1">
      <alignment vertical="center"/>
    </xf>
    <xf numFmtId="0" fontId="0" fillId="2" borderId="0" xfId="0" applyFill="1" applyProtection="1">
      <alignment vertical="center"/>
    </xf>
    <xf numFmtId="0" fontId="0" fillId="2" borderId="0" xfId="0" applyFont="1" applyFill="1" applyProtection="1">
      <alignment vertical="center"/>
    </xf>
    <xf numFmtId="0" fontId="83" fillId="4" borderId="1" xfId="0" applyFont="1" applyFill="1" applyBorder="1" applyAlignment="1">
      <alignment horizontal="center" vertical="center"/>
    </xf>
    <xf numFmtId="0" fontId="83" fillId="4" borderId="22" xfId="0" applyFont="1" applyFill="1" applyBorder="1" applyProtection="1">
      <alignment vertical="center"/>
      <protection locked="0"/>
    </xf>
    <xf numFmtId="0" fontId="83" fillId="4" borderId="23" xfId="0" applyFont="1" applyFill="1" applyBorder="1" applyProtection="1">
      <alignment vertical="center"/>
      <protection locked="0"/>
    </xf>
    <xf numFmtId="0" fontId="83" fillId="4" borderId="0" xfId="0" applyFont="1" applyFill="1">
      <alignment vertical="center"/>
    </xf>
    <xf numFmtId="0" fontId="36" fillId="4" borderId="0" xfId="0" applyFont="1" applyFill="1" applyProtection="1">
      <alignment vertical="center"/>
    </xf>
    <xf numFmtId="0" fontId="83" fillId="4" borderId="4" xfId="0" applyFont="1" applyFill="1" applyBorder="1" applyAlignment="1">
      <alignment horizontal="center" vertical="center"/>
    </xf>
    <xf numFmtId="0" fontId="13" fillId="4" borderId="0" xfId="0" applyFont="1" applyFill="1" applyProtection="1">
      <alignment vertical="center"/>
    </xf>
    <xf numFmtId="0" fontId="13" fillId="4" borderId="0" xfId="0" applyFont="1" applyFill="1" applyBorder="1" applyAlignment="1" applyProtection="1">
      <alignment horizontal="center" vertical="center"/>
    </xf>
    <xf numFmtId="0" fontId="0" fillId="4" borderId="3" xfId="0" applyFill="1" applyBorder="1" applyAlignment="1" applyProtection="1">
      <alignment horizontal="center" vertical="center"/>
      <protection locked="0"/>
    </xf>
    <xf numFmtId="0" fontId="83"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36" fillId="5" borderId="0" xfId="0" applyFont="1" applyFill="1">
      <alignment vertical="center"/>
    </xf>
    <xf numFmtId="0" fontId="83" fillId="5" borderId="0" xfId="0" applyFont="1" applyFill="1" applyBorder="1" applyAlignment="1">
      <alignment horizontal="left" vertical="center"/>
    </xf>
    <xf numFmtId="0" fontId="0" fillId="5" borderId="0" xfId="0" applyFill="1" applyBorder="1" applyAlignment="1">
      <alignment horizontal="center" vertical="center"/>
    </xf>
    <xf numFmtId="0" fontId="83" fillId="5" borderId="0" xfId="0" applyFont="1" applyFill="1">
      <alignment vertical="center"/>
    </xf>
    <xf numFmtId="0" fontId="0" fillId="5" borderId="0" xfId="0" applyFill="1" applyBorder="1">
      <alignment vertical="center"/>
    </xf>
    <xf numFmtId="0" fontId="36" fillId="5" borderId="0" xfId="0" applyFont="1" applyFill="1" applyProtection="1">
      <alignment vertical="center"/>
    </xf>
    <xf numFmtId="0" fontId="13" fillId="5" borderId="1" xfId="0" applyFont="1" applyFill="1" applyBorder="1" applyAlignment="1" applyProtection="1">
      <alignment horizontal="center" vertical="center"/>
    </xf>
    <xf numFmtId="0" fontId="13" fillId="5" borderId="0" xfId="0" applyFont="1" applyFill="1" applyBorder="1" applyAlignment="1" applyProtection="1">
      <alignment horizontal="center" vertical="center"/>
    </xf>
    <xf numFmtId="0" fontId="45" fillId="30" borderId="1"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indent="1"/>
    </xf>
    <xf numFmtId="0" fontId="13" fillId="5" borderId="1" xfId="0" applyFont="1" applyFill="1" applyBorder="1" applyAlignment="1" applyProtection="1">
      <alignment horizontal="center" vertical="center"/>
      <protection locked="0"/>
    </xf>
    <xf numFmtId="0" fontId="83" fillId="5" borderId="0" xfId="0" applyFont="1" applyFill="1" applyBorder="1" applyAlignment="1">
      <alignment horizontal="center" vertical="center"/>
    </xf>
    <xf numFmtId="0" fontId="83" fillId="5" borderId="1" xfId="0" applyFont="1" applyFill="1" applyBorder="1" applyAlignment="1">
      <alignment horizontal="center" vertical="center"/>
    </xf>
    <xf numFmtId="0" fontId="0" fillId="5" borderId="0" xfId="0" applyFill="1" applyBorder="1" applyAlignment="1">
      <alignment vertical="center" wrapText="1"/>
    </xf>
    <xf numFmtId="0" fontId="83" fillId="5" borderId="43" xfId="0" applyFont="1" applyFill="1" applyBorder="1" applyAlignment="1">
      <alignment horizontal="center" vertical="center"/>
    </xf>
    <xf numFmtId="0" fontId="0" fillId="5" borderId="1" xfId="0" applyFont="1" applyFill="1" applyBorder="1" applyAlignment="1">
      <alignment horizontal="center" vertical="center"/>
    </xf>
    <xf numFmtId="0" fontId="47" fillId="5" borderId="1" xfId="0" applyFont="1" applyFill="1" applyBorder="1" applyAlignment="1">
      <alignment horizontal="center" vertical="center" wrapText="1"/>
    </xf>
    <xf numFmtId="180" fontId="52" fillId="5" borderId="45" xfId="0" applyNumberFormat="1" applyFont="1" applyFill="1" applyBorder="1" applyAlignment="1">
      <alignment vertical="center" wrapText="1"/>
    </xf>
    <xf numFmtId="0" fontId="52" fillId="5" borderId="47" xfId="0" applyFont="1" applyFill="1" applyBorder="1" applyAlignment="1">
      <alignment vertical="center" wrapText="1"/>
    </xf>
    <xf numFmtId="0" fontId="86" fillId="5" borderId="1" xfId="0" applyFont="1" applyFill="1" applyBorder="1" applyAlignment="1">
      <alignment horizontal="center" vertical="center" wrapText="1"/>
    </xf>
    <xf numFmtId="0" fontId="86" fillId="5" borderId="48" xfId="0" applyFont="1" applyFill="1" applyBorder="1" applyAlignment="1">
      <alignment vertical="center" wrapText="1"/>
    </xf>
    <xf numFmtId="0" fontId="54" fillId="5" borderId="52" xfId="0" applyFont="1" applyFill="1" applyBorder="1" applyAlignment="1">
      <alignment horizontal="left" vertical="center" wrapText="1"/>
    </xf>
    <xf numFmtId="0" fontId="51" fillId="5" borderId="53" xfId="0" applyFont="1" applyFill="1" applyBorder="1" applyAlignment="1">
      <alignment horizontal="left" vertical="center" wrapText="1"/>
    </xf>
    <xf numFmtId="0" fontId="51" fillId="5" borderId="57" xfId="0" applyFont="1" applyFill="1" applyBorder="1" applyAlignment="1">
      <alignment horizontal="left" vertical="top" wrapText="1"/>
    </xf>
    <xf numFmtId="0" fontId="51" fillId="5" borderId="58" xfId="0" applyFont="1" applyFill="1" applyBorder="1" applyAlignment="1">
      <alignment horizontal="left" vertical="top" wrapText="1"/>
    </xf>
    <xf numFmtId="180" fontId="52" fillId="5" borderId="59" xfId="0" applyNumberFormat="1" applyFont="1" applyFill="1" applyBorder="1" applyAlignment="1">
      <alignment vertical="center" wrapText="1"/>
    </xf>
    <xf numFmtId="0" fontId="52" fillId="5" borderId="17" xfId="0" applyFont="1" applyFill="1" applyBorder="1" applyAlignment="1">
      <alignment vertical="center" wrapText="1"/>
    </xf>
    <xf numFmtId="180" fontId="52" fillId="5" borderId="47" xfId="0" applyNumberFormat="1" applyFont="1" applyFill="1" applyBorder="1" applyAlignment="1">
      <alignment vertical="center" wrapText="1"/>
    </xf>
    <xf numFmtId="180" fontId="52" fillId="5" borderId="55" xfId="0" applyNumberFormat="1" applyFont="1" applyFill="1" applyBorder="1" applyAlignment="1">
      <alignment vertical="center" wrapText="1"/>
    </xf>
    <xf numFmtId="180" fontId="52" fillId="5" borderId="25" xfId="0" applyNumberFormat="1" applyFont="1" applyFill="1" applyBorder="1" applyAlignment="1">
      <alignment vertical="center" wrapText="1"/>
    </xf>
    <xf numFmtId="180" fontId="52" fillId="5" borderId="10" xfId="0" applyNumberFormat="1" applyFont="1" applyFill="1" applyBorder="1" applyAlignment="1">
      <alignment vertical="center" wrapText="1"/>
    </xf>
    <xf numFmtId="0" fontId="5" fillId="2" borderId="0" xfId="0" applyFont="1" applyFill="1" applyBorder="1" applyAlignment="1">
      <alignment vertical="center"/>
    </xf>
    <xf numFmtId="3" fontId="0" fillId="2" borderId="0" xfId="0" applyNumberFormat="1" applyFill="1" applyBorder="1" applyProtection="1">
      <alignment vertical="center"/>
    </xf>
    <xf numFmtId="0" fontId="13" fillId="2" borderId="0" xfId="0" applyFont="1" applyFill="1" applyAlignment="1" applyProtection="1">
      <alignment horizontal="left" vertical="center"/>
    </xf>
    <xf numFmtId="3" fontId="0" fillId="0" borderId="0" xfId="0" applyNumberFormat="1" applyFont="1" applyFill="1" applyAlignment="1" applyProtection="1">
      <alignment horizontal="right" vertical="center"/>
    </xf>
    <xf numFmtId="0" fontId="0" fillId="2" borderId="0" xfId="0" applyFont="1" applyFill="1" applyAlignment="1" applyProtection="1">
      <alignment horizontal="right" vertical="center"/>
    </xf>
    <xf numFmtId="0" fontId="83" fillId="5" borderId="7" xfId="0" applyFont="1" applyFill="1" applyBorder="1" applyProtection="1">
      <alignment vertical="center"/>
    </xf>
    <xf numFmtId="0" fontId="0" fillId="5" borderId="7" xfId="0" applyFill="1" applyBorder="1" applyAlignment="1" applyProtection="1">
      <alignment horizontal="center" vertical="center"/>
    </xf>
    <xf numFmtId="0" fontId="0" fillId="2" borderId="7" xfId="0" applyFill="1" applyBorder="1" applyAlignment="1" applyProtection="1">
      <alignment horizontal="center" vertical="center"/>
    </xf>
    <xf numFmtId="56" fontId="0" fillId="2" borderId="7" xfId="0" applyNumberFormat="1" applyFill="1" applyBorder="1" applyAlignment="1" applyProtection="1">
      <alignment horizontal="center" vertical="center"/>
    </xf>
    <xf numFmtId="0" fontId="36" fillId="5" borderId="0" xfId="50" applyFill="1" applyAlignment="1">
      <alignment horizontal="left" vertical="center"/>
    </xf>
    <xf numFmtId="0" fontId="66" fillId="5" borderId="0" xfId="50" applyFont="1" applyFill="1" applyAlignment="1">
      <alignment horizontal="left" vertical="center"/>
    </xf>
    <xf numFmtId="0" fontId="88" fillId="5" borderId="1" xfId="50" applyFont="1" applyFill="1" applyBorder="1" applyAlignment="1">
      <alignment horizontal="center" vertical="center"/>
    </xf>
    <xf numFmtId="0" fontId="12" fillId="0" borderId="4" xfId="3" applyFont="1" applyBorder="1" applyAlignment="1" applyProtection="1">
      <alignment vertical="center"/>
    </xf>
    <xf numFmtId="0" fontId="12" fillId="40" borderId="1" xfId="3" applyFont="1" applyFill="1" applyBorder="1" applyAlignment="1" applyProtection="1">
      <alignment horizontal="right" vertical="center"/>
      <protection locked="0"/>
    </xf>
    <xf numFmtId="0" fontId="12" fillId="0" borderId="7" xfId="3" applyFont="1" applyBorder="1" applyProtection="1">
      <alignment vertical="center"/>
    </xf>
    <xf numFmtId="0" fontId="12" fillId="0" borderId="23" xfId="3" applyFont="1" applyBorder="1" applyProtection="1">
      <alignment vertical="center"/>
    </xf>
    <xf numFmtId="0" fontId="12" fillId="0" borderId="24" xfId="3" applyFont="1" applyBorder="1" applyProtection="1">
      <alignment vertical="center"/>
    </xf>
    <xf numFmtId="0" fontId="3" fillId="2" borderId="0" xfId="45" applyFont="1" applyFill="1" applyBorder="1" applyAlignment="1">
      <alignment horizontal="center" vertical="center"/>
    </xf>
    <xf numFmtId="0" fontId="3" fillId="2" borderId="0" xfId="45" applyFont="1" applyFill="1">
      <alignment vertical="center"/>
    </xf>
    <xf numFmtId="0" fontId="3" fillId="2" borderId="13" xfId="45" applyFont="1" applyFill="1" applyBorder="1" applyAlignment="1">
      <alignment horizontal="center" vertical="center"/>
    </xf>
    <xf numFmtId="0" fontId="3" fillId="2" borderId="0" xfId="45" applyFont="1" applyFill="1" applyBorder="1">
      <alignment vertical="center"/>
    </xf>
    <xf numFmtId="0" fontId="3" fillId="2" borderId="14" xfId="45" applyFont="1" applyFill="1" applyBorder="1">
      <alignment vertical="center"/>
    </xf>
    <xf numFmtId="0" fontId="3" fillId="2" borderId="0" xfId="45" applyFill="1" applyAlignment="1">
      <alignment vertical="center"/>
    </xf>
    <xf numFmtId="0" fontId="36" fillId="34" borderId="1" xfId="5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0" fillId="32" borderId="1" xfId="0" applyFill="1" applyBorder="1" applyAlignment="1" applyProtection="1">
      <alignment horizontal="center" vertical="center" wrapText="1"/>
    </xf>
    <xf numFmtId="0" fontId="0" fillId="5" borderId="0" xfId="0" applyFill="1" applyBorder="1" applyProtection="1">
      <alignment vertical="center"/>
    </xf>
    <xf numFmtId="0" fontId="7" fillId="5" borderId="0" xfId="0" applyFont="1" applyFill="1" applyProtection="1">
      <alignment vertical="center"/>
    </xf>
    <xf numFmtId="0" fontId="36" fillId="5" borderId="0" xfId="50" applyFill="1" applyAlignment="1">
      <alignment horizontal="center" vertical="center"/>
    </xf>
    <xf numFmtId="0" fontId="36" fillId="5" borderId="1" xfId="50" applyFill="1" applyBorder="1" applyAlignment="1">
      <alignment horizontal="center" vertical="center"/>
    </xf>
    <xf numFmtId="0" fontId="69" fillId="5" borderId="18" xfId="50" applyFont="1" applyFill="1" applyBorder="1" applyAlignment="1">
      <alignment horizontal="center" vertical="center" shrinkToFit="1"/>
    </xf>
    <xf numFmtId="0" fontId="89" fillId="5" borderId="0" xfId="50" applyFont="1" applyFill="1" applyAlignment="1">
      <alignment horizontal="center" vertical="center"/>
    </xf>
    <xf numFmtId="0" fontId="12" fillId="0" borderId="1" xfId="62" applyFont="1" applyBorder="1" applyAlignment="1" applyProtection="1">
      <alignment horizontal="center" vertical="center"/>
    </xf>
    <xf numFmtId="0" fontId="12" fillId="0" borderId="1" xfId="62" applyFont="1" applyBorder="1" applyAlignment="1" applyProtection="1">
      <alignment horizontal="center" vertical="center" wrapText="1"/>
    </xf>
    <xf numFmtId="0" fontId="0" fillId="2" borderId="1" xfId="0" applyFill="1" applyBorder="1" applyProtection="1">
      <alignment vertical="center"/>
    </xf>
    <xf numFmtId="0" fontId="89" fillId="45" borderId="0" xfId="50" applyFont="1" applyFill="1" applyBorder="1" applyAlignment="1">
      <alignment horizontal="center" vertical="center"/>
    </xf>
    <xf numFmtId="0" fontId="36" fillId="45" borderId="0" xfId="50" applyFill="1" applyBorder="1" applyAlignment="1">
      <alignment horizontal="left" vertical="center"/>
    </xf>
    <xf numFmtId="0" fontId="36" fillId="45" borderId="0" xfId="50" applyFill="1" applyBorder="1">
      <alignment vertical="center"/>
    </xf>
    <xf numFmtId="0" fontId="88" fillId="5" borderId="0" xfId="50" applyFont="1" applyFill="1" applyAlignment="1">
      <alignment horizontal="center" vertical="center"/>
    </xf>
    <xf numFmtId="0" fontId="90" fillId="5" borderId="0" xfId="50" applyFont="1" applyFill="1" applyBorder="1" applyAlignment="1">
      <alignment horizontal="center" vertical="center"/>
    </xf>
    <xf numFmtId="0" fontId="88" fillId="5" borderId="0" xfId="50" applyFont="1" applyFill="1" applyBorder="1" applyAlignment="1">
      <alignment horizontal="left" vertical="center"/>
    </xf>
    <xf numFmtId="0" fontId="88" fillId="5" borderId="0" xfId="50" applyFont="1" applyFill="1" applyBorder="1">
      <alignment vertical="center"/>
    </xf>
    <xf numFmtId="0" fontId="93" fillId="45" borderId="0" xfId="50" applyFont="1" applyFill="1" applyBorder="1" applyAlignment="1">
      <alignment horizontal="center" vertical="center" shrinkToFit="1"/>
    </xf>
    <xf numFmtId="0" fontId="69" fillId="45" borderId="0" xfId="50" applyFont="1" applyFill="1" applyBorder="1" applyAlignment="1">
      <alignment vertical="center" shrinkToFit="1"/>
    </xf>
    <xf numFmtId="0" fontId="94" fillId="5" borderId="0" xfId="50" applyFont="1" applyFill="1" applyAlignment="1">
      <alignment horizontal="center" vertical="center"/>
    </xf>
    <xf numFmtId="0" fontId="91" fillId="5" borderId="0" xfId="50" applyFont="1" applyFill="1" applyBorder="1" applyAlignment="1">
      <alignment horizontal="center" vertical="center" shrinkToFit="1"/>
    </xf>
    <xf numFmtId="0" fontId="91" fillId="5" borderId="0" xfId="50" applyFont="1" applyFill="1" applyBorder="1" applyAlignment="1">
      <alignment vertical="center" shrinkToFit="1"/>
    </xf>
    <xf numFmtId="178" fontId="36" fillId="34" borderId="0" xfId="50" applyNumberFormat="1" applyFill="1" applyBorder="1" applyAlignment="1" applyProtection="1">
      <alignment horizontal="center" vertical="center"/>
      <protection locked="0"/>
    </xf>
    <xf numFmtId="0" fontId="96" fillId="45" borderId="0" xfId="50" applyFont="1" applyFill="1" applyBorder="1" applyAlignment="1">
      <alignment horizontal="center" vertical="center" shrinkToFit="1"/>
    </xf>
    <xf numFmtId="178" fontId="88" fillId="5" borderId="0" xfId="50" applyNumberFormat="1" applyFont="1" applyFill="1" applyBorder="1" applyAlignment="1">
      <alignment horizontal="center" vertical="center"/>
    </xf>
    <xf numFmtId="0" fontId="92" fillId="5" borderId="0" xfId="50" applyFont="1" applyFill="1" applyBorder="1" applyAlignment="1">
      <alignment horizontal="center" vertical="center" shrinkToFit="1"/>
    </xf>
    <xf numFmtId="178" fontId="36" fillId="45" borderId="0" xfId="50" applyNumberFormat="1" applyFill="1" applyBorder="1" applyAlignment="1">
      <alignment horizontal="center" vertical="center"/>
    </xf>
    <xf numFmtId="0" fontId="67" fillId="45" borderId="0" xfId="50" applyFont="1" applyFill="1" applyBorder="1" applyAlignment="1">
      <alignment horizontal="center" vertical="center" shrinkToFit="1"/>
    </xf>
    <xf numFmtId="0" fontId="96" fillId="5" borderId="0" xfId="50" applyFont="1" applyFill="1" applyBorder="1" applyAlignment="1">
      <alignment horizontal="center" vertical="center" shrinkToFit="1"/>
    </xf>
    <xf numFmtId="0" fontId="36" fillId="5" borderId="1" xfId="50" applyFill="1" applyBorder="1" applyAlignment="1" applyProtection="1">
      <alignment horizontal="center" vertical="center"/>
    </xf>
    <xf numFmtId="0" fontId="36" fillId="5" borderId="0" xfId="50" applyFill="1" applyBorder="1">
      <alignment vertical="center"/>
    </xf>
    <xf numFmtId="0" fontId="36" fillId="0" borderId="0" xfId="50" applyBorder="1">
      <alignment vertical="center"/>
    </xf>
    <xf numFmtId="0" fontId="36" fillId="32" borderId="84" xfId="50" applyFill="1" applyBorder="1">
      <alignment vertical="center"/>
    </xf>
    <xf numFmtId="0" fontId="36" fillId="32" borderId="85" xfId="50" applyFill="1" applyBorder="1">
      <alignment vertical="center"/>
    </xf>
    <xf numFmtId="0" fontId="36" fillId="32" borderId="86" xfId="50" applyFill="1" applyBorder="1">
      <alignment vertical="center"/>
    </xf>
    <xf numFmtId="0" fontId="36" fillId="30" borderId="4" xfId="50" applyFill="1" applyBorder="1">
      <alignment vertical="center"/>
    </xf>
    <xf numFmtId="0" fontId="36" fillId="30" borderId="2" xfId="50" applyFill="1" applyBorder="1" applyAlignment="1">
      <alignment horizontal="center" vertical="center"/>
    </xf>
    <xf numFmtId="0" fontId="36" fillId="30" borderId="1" xfId="50" applyFill="1" applyBorder="1" applyAlignment="1">
      <alignment horizontal="center" vertical="center"/>
    </xf>
    <xf numFmtId="0" fontId="36" fillId="0" borderId="0" xfId="50" applyBorder="1" applyAlignment="1">
      <alignment horizontal="center" vertical="center"/>
    </xf>
    <xf numFmtId="0" fontId="36" fillId="31" borderId="87" xfId="50" applyFill="1" applyBorder="1">
      <alignment vertical="center"/>
    </xf>
    <xf numFmtId="0" fontId="36" fillId="31" borderId="88" xfId="50" applyFill="1" applyBorder="1">
      <alignment vertical="center"/>
    </xf>
    <xf numFmtId="0" fontId="36" fillId="31" borderId="89" xfId="50" quotePrefix="1" applyFill="1" applyBorder="1">
      <alignment vertical="center"/>
    </xf>
    <xf numFmtId="0" fontId="36" fillId="5" borderId="0" xfId="50" quotePrefix="1" applyFill="1" applyBorder="1">
      <alignment vertical="center"/>
    </xf>
    <xf numFmtId="0" fontId="36" fillId="42" borderId="4" xfId="50" applyFill="1" applyBorder="1" applyAlignment="1">
      <alignment vertical="center"/>
    </xf>
    <xf numFmtId="0" fontId="36" fillId="42" borderId="1" xfId="50" applyFill="1" applyBorder="1">
      <alignment vertical="center"/>
    </xf>
    <xf numFmtId="0" fontId="36" fillId="31" borderId="90" xfId="50" applyFill="1" applyBorder="1">
      <alignment vertical="center"/>
    </xf>
    <xf numFmtId="0" fontId="36" fillId="31" borderId="91" xfId="50" applyFill="1" applyBorder="1">
      <alignment vertical="center"/>
    </xf>
    <xf numFmtId="0" fontId="36" fillId="31" borderId="92" xfId="50" quotePrefix="1" applyFill="1" applyBorder="1">
      <alignment vertical="center"/>
    </xf>
    <xf numFmtId="0" fontId="36" fillId="42" borderId="8" xfId="50" applyFill="1" applyBorder="1">
      <alignment vertical="center"/>
    </xf>
    <xf numFmtId="0" fontId="36" fillId="42" borderId="15" xfId="50" applyFill="1" applyBorder="1">
      <alignment vertical="center"/>
    </xf>
    <xf numFmtId="0" fontId="36" fillId="41" borderId="1" xfId="50" applyFill="1" applyBorder="1">
      <alignment vertical="center"/>
    </xf>
    <xf numFmtId="0" fontId="36" fillId="41" borderId="8" xfId="50" applyFill="1" applyBorder="1">
      <alignment vertical="center"/>
    </xf>
    <xf numFmtId="0" fontId="36" fillId="41" borderId="15" xfId="50" applyFill="1" applyBorder="1">
      <alignment vertical="center"/>
    </xf>
    <xf numFmtId="0" fontId="36" fillId="35" borderId="1" xfId="50" applyFill="1" applyBorder="1">
      <alignment vertical="center"/>
    </xf>
    <xf numFmtId="0" fontId="36" fillId="35" borderId="8" xfId="50" applyFill="1" applyBorder="1">
      <alignment vertical="center"/>
    </xf>
    <xf numFmtId="0" fontId="36" fillId="35" borderId="15" xfId="50" applyFill="1" applyBorder="1">
      <alignment vertical="center"/>
    </xf>
    <xf numFmtId="0" fontId="36" fillId="41" borderId="5" xfId="50" applyFill="1" applyBorder="1">
      <alignment vertical="center"/>
    </xf>
    <xf numFmtId="0" fontId="36" fillId="31" borderId="93" xfId="50" applyFill="1" applyBorder="1">
      <alignment vertical="center"/>
    </xf>
    <xf numFmtId="0" fontId="36" fillId="31" borderId="94" xfId="50" applyFill="1" applyBorder="1">
      <alignment vertical="center"/>
    </xf>
    <xf numFmtId="0" fontId="36" fillId="31" borderId="95" xfId="50" quotePrefix="1" applyFill="1" applyBorder="1">
      <alignment vertical="center"/>
    </xf>
    <xf numFmtId="0" fontId="36" fillId="41" borderId="6" xfId="50" applyFill="1" applyBorder="1">
      <alignment vertical="center"/>
    </xf>
    <xf numFmtId="0" fontId="97" fillId="0" borderId="0" xfId="3" applyFont="1" applyAlignment="1" applyProtection="1">
      <alignment horizontal="left" vertical="center"/>
    </xf>
    <xf numFmtId="0" fontId="74" fillId="41" borderId="0" xfId="50" applyFont="1" applyFill="1" applyProtection="1">
      <alignment vertical="center"/>
      <protection locked="0"/>
    </xf>
    <xf numFmtId="0" fontId="12" fillId="0" borderId="0" xfId="62" applyFont="1" applyBorder="1" applyAlignment="1" applyProtection="1">
      <alignment horizontal="center" vertical="center"/>
    </xf>
    <xf numFmtId="0" fontId="12" fillId="0" borderId="0" xfId="3" applyFont="1" applyBorder="1" applyAlignment="1" applyProtection="1">
      <alignment horizontal="center" vertical="center" wrapText="1"/>
    </xf>
    <xf numFmtId="0" fontId="12" fillId="43" borderId="3" xfId="3" applyFont="1" applyFill="1" applyBorder="1" applyAlignment="1" applyProtection="1">
      <alignment vertical="center" shrinkToFit="1"/>
      <protection locked="0"/>
    </xf>
    <xf numFmtId="0" fontId="12" fillId="43" borderId="6" xfId="3" applyFont="1" applyFill="1" applyBorder="1" applyAlignment="1" applyProtection="1">
      <alignment vertical="center" shrinkToFit="1"/>
      <protection locked="0"/>
    </xf>
    <xf numFmtId="1" fontId="12" fillId="5" borderId="1" xfId="3" applyNumberFormat="1" applyFont="1" applyFill="1" applyBorder="1" applyAlignment="1" applyProtection="1">
      <alignment horizontal="right" vertical="center"/>
    </xf>
    <xf numFmtId="0" fontId="11" fillId="0" borderId="0" xfId="3" applyFont="1" applyBorder="1" applyAlignment="1" applyProtection="1">
      <alignment horizontal="center" vertical="center"/>
      <protection locked="0"/>
    </xf>
    <xf numFmtId="0" fontId="12" fillId="39" borderId="0" xfId="3" applyFont="1" applyFill="1" applyBorder="1" applyAlignment="1" applyProtection="1">
      <alignment horizontal="center" vertical="center"/>
      <protection locked="0"/>
    </xf>
    <xf numFmtId="0" fontId="11" fillId="39" borderId="0" xfId="3" applyFont="1" applyFill="1" applyBorder="1" applyAlignment="1" applyProtection="1">
      <alignment horizontal="center" vertical="center"/>
      <protection locked="0"/>
    </xf>
    <xf numFmtId="0" fontId="12" fillId="43" borderId="0" xfId="3" applyFont="1" applyFill="1" applyBorder="1" applyAlignment="1" applyProtection="1">
      <alignment horizontal="center" vertical="center" shrinkToFit="1"/>
      <protection locked="0"/>
    </xf>
    <xf numFmtId="0" fontId="12" fillId="41" borderId="0" xfId="3" applyFont="1" applyFill="1" applyBorder="1" applyAlignment="1" applyProtection="1">
      <alignment horizontal="center" vertical="center"/>
      <protection locked="0"/>
    </xf>
    <xf numFmtId="0" fontId="77" fillId="38" borderId="0" xfId="3" applyFont="1" applyFill="1" applyBorder="1" applyAlignment="1" applyProtection="1">
      <alignment horizontal="center" vertical="center"/>
      <protection locked="0"/>
    </xf>
    <xf numFmtId="0" fontId="12" fillId="5" borderId="0" xfId="3" applyFont="1" applyFill="1" applyBorder="1" applyAlignment="1" applyProtection="1">
      <alignment horizontal="right" vertical="center"/>
      <protection locked="0"/>
    </xf>
    <xf numFmtId="0" fontId="12" fillId="0" borderId="0" xfId="3" applyFont="1" applyBorder="1" applyAlignment="1" applyProtection="1">
      <alignment horizontal="center" vertical="center"/>
      <protection locked="0"/>
    </xf>
    <xf numFmtId="177" fontId="12" fillId="0" borderId="0" xfId="3" applyNumberFormat="1" applyFont="1" applyBorder="1" applyAlignment="1" applyProtection="1">
      <alignment horizontal="center" vertical="center"/>
      <protection locked="0"/>
    </xf>
    <xf numFmtId="0" fontId="11" fillId="41" borderId="0" xfId="3" applyFont="1" applyFill="1" applyBorder="1" applyAlignment="1" applyProtection="1">
      <alignment horizontal="center" vertical="center"/>
      <protection locked="0"/>
    </xf>
    <xf numFmtId="0" fontId="101" fillId="0" borderId="0" xfId="3" applyFont="1" applyBorder="1" applyAlignment="1" applyProtection="1">
      <alignment horizontal="center" vertical="center" wrapText="1"/>
      <protection locked="0"/>
    </xf>
    <xf numFmtId="0" fontId="12" fillId="0" borderId="0" xfId="3" applyFont="1" applyBorder="1" applyProtection="1">
      <alignment vertical="center"/>
      <protection locked="0"/>
    </xf>
    <xf numFmtId="0" fontId="12" fillId="0" borderId="0" xfId="3" applyFont="1" applyProtection="1">
      <alignment vertical="center"/>
      <protection locked="0"/>
    </xf>
    <xf numFmtId="0" fontId="12" fillId="0" borderId="0" xfId="3" applyFont="1" applyAlignment="1" applyProtection="1">
      <alignment vertical="center"/>
      <protection locked="0"/>
    </xf>
    <xf numFmtId="0" fontId="78" fillId="0" borderId="0" xfId="3" applyFont="1" applyBorder="1" applyAlignment="1" applyProtection="1">
      <alignment horizontal="center" vertical="center"/>
      <protection locked="0"/>
    </xf>
    <xf numFmtId="0" fontId="78" fillId="0" borderId="0" xfId="62" applyFont="1" applyBorder="1" applyAlignment="1" applyProtection="1">
      <alignment horizontal="center" vertical="center"/>
      <protection locked="0"/>
    </xf>
    <xf numFmtId="0" fontId="78" fillId="0" borderId="0" xfId="3" applyFont="1" applyAlignment="1" applyProtection="1">
      <alignment vertical="center"/>
      <protection locked="0"/>
    </xf>
    <xf numFmtId="0" fontId="79" fillId="0" borderId="0" xfId="62" applyFont="1" applyBorder="1" applyAlignment="1" applyProtection="1">
      <alignment horizontal="center" vertical="center"/>
      <protection locked="0"/>
    </xf>
    <xf numFmtId="0" fontId="79" fillId="0" borderId="0" xfId="3" applyFont="1" applyBorder="1" applyAlignment="1" applyProtection="1">
      <alignment vertical="center"/>
      <protection locked="0"/>
    </xf>
    <xf numFmtId="0" fontId="79" fillId="0" borderId="0" xfId="3" applyFont="1" applyBorder="1" applyAlignment="1" applyProtection="1">
      <alignment horizontal="center" vertical="center"/>
      <protection locked="0"/>
    </xf>
    <xf numFmtId="0" fontId="11" fillId="0" borderId="0" xfId="3" applyFont="1" applyAlignment="1" applyProtection="1">
      <alignment vertical="center"/>
      <protection locked="0"/>
    </xf>
    <xf numFmtId="0" fontId="10" fillId="0" borderId="0" xfId="3" applyFont="1" applyProtection="1">
      <alignment vertical="center"/>
      <protection locked="0"/>
    </xf>
    <xf numFmtId="0" fontId="12" fillId="0" borderId="0" xfId="3" applyFont="1" applyAlignment="1" applyProtection="1">
      <alignment vertical="center" wrapText="1"/>
      <protection locked="0"/>
    </xf>
    <xf numFmtId="0" fontId="12" fillId="0" borderId="0" xfId="3" applyFont="1" applyAlignment="1" applyProtection="1">
      <alignment horizontal="left" vertical="center"/>
      <protection locked="0"/>
    </xf>
    <xf numFmtId="0" fontId="11" fillId="0" borderId="0" xfId="3" applyFont="1" applyAlignment="1" applyProtection="1">
      <alignment horizontal="left" vertical="center"/>
      <protection locked="0"/>
    </xf>
    <xf numFmtId="0" fontId="12" fillId="0" borderId="0" xfId="3" applyFont="1" applyAlignment="1" applyProtection="1">
      <alignment vertical="center" textRotation="255" shrinkToFit="1"/>
      <protection locked="0"/>
    </xf>
    <xf numFmtId="0" fontId="12" fillId="0" borderId="1" xfId="3" applyFont="1" applyBorder="1" applyAlignment="1" applyProtection="1">
      <alignment horizontal="center" vertical="center"/>
      <protection locked="0"/>
    </xf>
    <xf numFmtId="0" fontId="12" fillId="0" borderId="1" xfId="3" applyFont="1" applyBorder="1" applyAlignment="1" applyProtection="1">
      <alignment vertical="center" shrinkToFit="1"/>
      <protection locked="0"/>
    </xf>
    <xf numFmtId="0" fontId="10" fillId="0" borderId="0" xfId="3" applyFont="1" applyAlignment="1" applyProtection="1">
      <alignment vertical="center" textRotation="255" shrinkToFit="1"/>
      <protection locked="0"/>
    </xf>
    <xf numFmtId="0" fontId="36" fillId="35" borderId="98" xfId="50" applyFill="1" applyBorder="1">
      <alignment vertical="center"/>
    </xf>
    <xf numFmtId="0" fontId="36" fillId="33" borderId="99" xfId="50" applyFill="1" applyBorder="1">
      <alignment vertical="center"/>
    </xf>
    <xf numFmtId="0" fontId="13" fillId="33" borderId="91" xfId="50" applyFont="1" applyFill="1" applyBorder="1">
      <alignment vertical="center"/>
    </xf>
    <xf numFmtId="0" fontId="13" fillId="33" borderId="100" xfId="50" applyFont="1" applyFill="1" applyBorder="1">
      <alignment vertical="center"/>
    </xf>
    <xf numFmtId="0" fontId="13" fillId="33" borderId="101" xfId="50" applyFont="1" applyFill="1" applyBorder="1">
      <alignment vertical="center"/>
    </xf>
    <xf numFmtId="0" fontId="102" fillId="2" borderId="0" xfId="0" applyFont="1" applyFill="1" applyBorder="1" applyAlignment="1" applyProtection="1">
      <alignment horizontal="left" vertical="center"/>
    </xf>
    <xf numFmtId="0" fontId="0" fillId="32" borderId="0" xfId="0" applyFill="1" applyBorder="1" applyProtection="1">
      <alignment vertical="center"/>
    </xf>
    <xf numFmtId="0" fontId="0" fillId="5" borderId="103" xfId="0" applyFill="1" applyBorder="1" applyProtection="1">
      <alignment vertical="center"/>
    </xf>
    <xf numFmtId="0" fontId="0" fillId="2" borderId="106" xfId="0" applyFill="1" applyBorder="1" applyProtection="1">
      <alignment vertical="center"/>
    </xf>
    <xf numFmtId="0" fontId="6" fillId="5" borderId="0" xfId="0" applyFont="1" applyFill="1" applyAlignment="1" applyProtection="1">
      <alignment horizontal="right" vertical="center"/>
    </xf>
    <xf numFmtId="0" fontId="83" fillId="5" borderId="3" xfId="0" applyFont="1" applyFill="1" applyBorder="1" applyProtection="1">
      <alignment vertical="center"/>
    </xf>
    <xf numFmtId="0" fontId="0" fillId="5" borderId="3"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3" xfId="0" applyFill="1" applyBorder="1" applyProtection="1">
      <alignment vertical="center"/>
    </xf>
    <xf numFmtId="0" fontId="0" fillId="4" borderId="108" xfId="0" applyFill="1" applyBorder="1" applyProtection="1">
      <alignment vertical="center"/>
    </xf>
    <xf numFmtId="0" fontId="0" fillId="4" borderId="111" xfId="0" applyFill="1" applyBorder="1" applyProtection="1">
      <alignment vertical="center"/>
    </xf>
    <xf numFmtId="0" fontId="0" fillId="4" borderId="116" xfId="0" applyFill="1" applyBorder="1" applyProtection="1">
      <alignment vertical="center"/>
    </xf>
    <xf numFmtId="0" fontId="0" fillId="2" borderId="102" xfId="0" applyFill="1" applyBorder="1" applyAlignment="1" applyProtection="1">
      <alignment horizontal="center" vertical="center"/>
    </xf>
    <xf numFmtId="14" fontId="0" fillId="2" borderId="102" xfId="0" applyNumberFormat="1" applyFill="1" applyBorder="1" applyAlignment="1" applyProtection="1">
      <alignment horizontal="center" vertical="center"/>
    </xf>
    <xf numFmtId="0" fontId="0" fillId="2" borderId="118" xfId="0" applyFill="1" applyBorder="1" applyAlignment="1" applyProtection="1">
      <alignment horizontal="center" vertical="center"/>
    </xf>
    <xf numFmtId="14" fontId="0" fillId="2" borderId="0" xfId="0" applyNumberFormat="1" applyFill="1" applyBorder="1" applyAlignment="1" applyProtection="1">
      <alignment horizontal="center" vertical="center"/>
    </xf>
    <xf numFmtId="0" fontId="0" fillId="2" borderId="1" xfId="0" applyFill="1" applyBorder="1" applyAlignment="1" applyProtection="1">
      <alignment horizontal="center" vertical="center"/>
    </xf>
    <xf numFmtId="0" fontId="0" fillId="4" borderId="110" xfId="0" applyFont="1" applyFill="1" applyBorder="1" applyAlignment="1" applyProtection="1">
      <alignment horizontal="center" vertical="center"/>
      <protection locked="0"/>
    </xf>
    <xf numFmtId="0" fontId="0" fillId="2" borderId="0" xfId="0" applyFont="1" applyFill="1" applyAlignment="1" applyProtection="1">
      <alignment horizontal="center" vertical="center"/>
    </xf>
    <xf numFmtId="57" fontId="6" fillId="36" borderId="0" xfId="0" applyNumberFormat="1" applyFont="1" applyFill="1" applyAlignment="1" applyProtection="1">
      <alignment horizontal="right" vertical="center" shrinkToFit="1"/>
    </xf>
    <xf numFmtId="0" fontId="0" fillId="2" borderId="0" xfId="0" applyFill="1" applyAlignment="1" applyProtection="1">
      <alignment vertical="center" shrinkToFit="1"/>
    </xf>
    <xf numFmtId="0" fontId="0" fillId="2" borderId="3" xfId="0" applyFill="1" applyBorder="1" applyAlignment="1" applyProtection="1">
      <alignment vertical="center" shrinkToFit="1"/>
    </xf>
    <xf numFmtId="180" fontId="0" fillId="4" borderId="22" xfId="0" applyNumberFormat="1" applyFill="1" applyBorder="1" applyAlignment="1" applyProtection="1">
      <alignment horizontal="center" vertical="center"/>
      <protection locked="0"/>
    </xf>
    <xf numFmtId="180" fontId="0" fillId="4" borderId="23" xfId="0" applyNumberFormat="1" applyFill="1" applyBorder="1" applyAlignment="1" applyProtection="1">
      <alignment horizontal="center" vertical="center"/>
      <protection locked="0"/>
    </xf>
    <xf numFmtId="0" fontId="7" fillId="2" borderId="0" xfId="0" applyFont="1" applyFill="1" applyAlignment="1" applyProtection="1">
      <alignment horizontal="left" vertical="center"/>
    </xf>
    <xf numFmtId="0" fontId="0" fillId="32" borderId="3" xfId="0" applyFill="1" applyBorder="1" applyAlignment="1" applyProtection="1">
      <alignment horizontal="center" vertical="center" wrapText="1"/>
    </xf>
    <xf numFmtId="0" fontId="0" fillId="3" borderId="3" xfId="0"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83" fillId="32" borderId="3" xfId="0" applyFont="1" applyFill="1" applyBorder="1" applyAlignment="1" applyProtection="1">
      <alignment horizontal="center" vertical="center"/>
    </xf>
    <xf numFmtId="0" fontId="0" fillId="2" borderId="0" xfId="0" applyFont="1" applyFill="1" applyAlignment="1" applyProtection="1">
      <alignment horizontal="center" vertical="center" wrapText="1"/>
    </xf>
    <xf numFmtId="0" fontId="109" fillId="2" borderId="0" xfId="0" applyFont="1" applyFill="1" applyProtection="1">
      <alignment vertical="center"/>
    </xf>
    <xf numFmtId="0" fontId="0" fillId="5" borderId="0" xfId="0" applyFill="1" applyProtection="1">
      <alignment vertical="center"/>
    </xf>
    <xf numFmtId="0" fontId="0" fillId="0" borderId="0" xfId="0" applyProtection="1">
      <alignment vertical="center"/>
    </xf>
    <xf numFmtId="0" fontId="106" fillId="0" borderId="0" xfId="0" applyFont="1" applyProtection="1">
      <alignment vertical="center"/>
    </xf>
    <xf numFmtId="0" fontId="0" fillId="0" borderId="1" xfId="0" applyBorder="1" applyAlignment="1" applyProtection="1">
      <alignment horizontal="center" vertical="center"/>
    </xf>
    <xf numFmtId="0" fontId="0" fillId="44" borderId="110" xfId="0" applyFill="1" applyBorder="1" applyAlignment="1" applyProtection="1">
      <alignment horizontal="center" vertical="center"/>
    </xf>
    <xf numFmtId="0" fontId="0" fillId="44" borderId="1" xfId="0" applyFill="1" applyBorder="1" applyAlignment="1" applyProtection="1">
      <alignment horizontal="center" vertical="center"/>
    </xf>
    <xf numFmtId="0" fontId="0" fillId="44" borderId="111" xfId="0" applyFill="1" applyBorder="1" applyAlignment="1" applyProtection="1">
      <alignment horizontal="center" vertical="center"/>
    </xf>
    <xf numFmtId="0" fontId="0" fillId="0" borderId="7" xfId="0" applyFill="1" applyBorder="1" applyAlignment="1" applyProtection="1">
      <alignment horizontal="center" vertical="center"/>
    </xf>
    <xf numFmtId="0" fontId="0" fillId="0" borderId="7" xfId="0" applyFill="1" applyBorder="1" applyAlignment="1" applyProtection="1">
      <alignment vertical="center"/>
    </xf>
    <xf numFmtId="57" fontId="0" fillId="0" borderId="7" xfId="0" applyNumberFormat="1" applyFill="1" applyBorder="1" applyAlignment="1" applyProtection="1">
      <alignment vertical="center"/>
    </xf>
    <xf numFmtId="0" fontId="0" fillId="0" borderId="44" xfId="0" applyFill="1" applyBorder="1" applyAlignment="1" applyProtection="1">
      <alignment vertical="center" wrapText="1"/>
    </xf>
    <xf numFmtId="0" fontId="0" fillId="0" borderId="115" xfId="0" applyFill="1" applyBorder="1" applyAlignment="1" applyProtection="1">
      <alignment vertical="center"/>
    </xf>
    <xf numFmtId="0" fontId="0" fillId="0" borderId="116" xfId="0" applyFill="1" applyBorder="1" applyAlignment="1" applyProtection="1">
      <alignment vertical="center"/>
    </xf>
    <xf numFmtId="180" fontId="0" fillId="0" borderId="45" xfId="0" applyNumberFormat="1" applyFill="1" applyBorder="1" applyAlignment="1" applyProtection="1">
      <alignment vertical="center"/>
    </xf>
    <xf numFmtId="0" fontId="0" fillId="0" borderId="119" xfId="0" applyBorder="1" applyAlignment="1" applyProtection="1">
      <alignment horizontal="center"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42" fillId="0" borderId="110" xfId="0" applyFont="1" applyBorder="1" applyAlignment="1" applyProtection="1">
      <alignment horizontal="center" vertical="center"/>
    </xf>
    <xf numFmtId="0" fontId="42" fillId="0" borderId="1" xfId="0" applyFont="1" applyBorder="1" applyAlignment="1" applyProtection="1">
      <alignment horizontal="center" vertical="center"/>
    </xf>
    <xf numFmtId="0" fontId="0" fillId="4" borderId="22" xfId="0" applyFill="1" applyBorder="1" applyAlignment="1" applyProtection="1">
      <alignment horizontal="center" vertical="center"/>
    </xf>
    <xf numFmtId="0" fontId="0" fillId="0" borderId="87" xfId="0" applyBorder="1" applyProtection="1">
      <alignment vertical="center"/>
    </xf>
    <xf numFmtId="0" fontId="0" fillId="0" borderId="142" xfId="0" applyNumberFormat="1" applyBorder="1" applyAlignment="1" applyProtection="1">
      <alignment vertical="center"/>
    </xf>
    <xf numFmtId="0" fontId="0" fillId="0" borderId="124" xfId="0" applyBorder="1" applyAlignment="1" applyProtection="1">
      <alignment vertical="center"/>
    </xf>
    <xf numFmtId="0" fontId="0" fillId="0" borderId="130" xfId="0" applyBorder="1" applyProtection="1">
      <alignment vertical="center"/>
    </xf>
    <xf numFmtId="0" fontId="0" fillId="0" borderId="5" xfId="0" applyBorder="1" applyProtection="1">
      <alignment vertical="center"/>
    </xf>
    <xf numFmtId="0" fontId="0" fillId="4" borderId="23" xfId="0" applyFill="1" applyBorder="1" applyAlignment="1" applyProtection="1">
      <alignment horizontal="center" vertical="center"/>
    </xf>
    <xf numFmtId="0" fontId="0" fillId="0" borderId="100" xfId="0" applyNumberFormat="1" applyBorder="1" applyAlignment="1" applyProtection="1">
      <alignment vertical="center"/>
    </xf>
    <xf numFmtId="0" fontId="0" fillId="0" borderId="110" xfId="0" applyBorder="1" applyProtection="1">
      <alignment vertical="center"/>
    </xf>
    <xf numFmtId="0" fontId="0" fillId="0" borderId="1" xfId="0" applyBorder="1" applyProtection="1">
      <alignment vertical="center"/>
    </xf>
    <xf numFmtId="0" fontId="0" fillId="4" borderId="24" xfId="0" applyFill="1" applyBorder="1" applyAlignment="1" applyProtection="1">
      <alignment horizontal="center" vertical="center"/>
    </xf>
    <xf numFmtId="0" fontId="0" fillId="0" borderId="93" xfId="0" applyBorder="1" applyProtection="1">
      <alignment vertical="center"/>
    </xf>
    <xf numFmtId="0" fontId="0" fillId="0" borderId="125" xfId="0" applyNumberFormat="1" applyBorder="1" applyAlignment="1" applyProtection="1">
      <alignment vertical="center"/>
    </xf>
    <xf numFmtId="0" fontId="0" fillId="0" borderId="126" xfId="0" applyBorder="1" applyAlignment="1" applyProtection="1">
      <alignment vertical="center"/>
    </xf>
    <xf numFmtId="0" fontId="0" fillId="0" borderId="0" xfId="0" applyAlignment="1" applyProtection="1">
      <alignment horizontal="center" vertical="center"/>
    </xf>
    <xf numFmtId="0" fontId="0" fillId="4" borderId="22" xfId="0" applyFill="1" applyBorder="1" applyProtection="1">
      <alignment vertical="center"/>
      <protection locked="0"/>
    </xf>
    <xf numFmtId="180" fontId="0" fillId="4" borderId="22" xfId="0" applyNumberFormat="1" applyFill="1" applyBorder="1" applyProtection="1">
      <alignment vertical="center"/>
      <protection locked="0"/>
    </xf>
    <xf numFmtId="0" fontId="0" fillId="4" borderId="57" xfId="0" applyFill="1" applyBorder="1" applyProtection="1">
      <alignment vertical="center"/>
      <protection locked="0"/>
    </xf>
    <xf numFmtId="0" fontId="0" fillId="4" borderId="151" xfId="0" applyFill="1" applyBorder="1" applyProtection="1">
      <alignment vertical="center"/>
      <protection locked="0"/>
    </xf>
    <xf numFmtId="0" fontId="0" fillId="4" borderId="152" xfId="0" applyFill="1" applyBorder="1" applyProtection="1">
      <alignment vertical="center"/>
      <protection locked="0"/>
    </xf>
    <xf numFmtId="0" fontId="106" fillId="49" borderId="151" xfId="0" applyFont="1" applyFill="1" applyBorder="1" applyProtection="1">
      <alignment vertical="center"/>
      <protection locked="0"/>
    </xf>
    <xf numFmtId="0" fontId="106" fillId="49" borderId="22" xfId="0" applyFont="1" applyFill="1" applyBorder="1" applyProtection="1">
      <alignment vertical="center"/>
      <protection locked="0"/>
    </xf>
    <xf numFmtId="0" fontId="106" fillId="49" borderId="152" xfId="0" applyFont="1" applyFill="1" applyBorder="1" applyProtection="1">
      <alignment vertical="center"/>
      <protection locked="0"/>
    </xf>
    <xf numFmtId="57" fontId="0" fillId="4" borderId="59" xfId="0" applyNumberFormat="1" applyFill="1" applyBorder="1" applyProtection="1">
      <alignment vertical="center"/>
      <protection locked="0"/>
    </xf>
    <xf numFmtId="0" fontId="0" fillId="29" borderId="22" xfId="0" applyFill="1" applyBorder="1" applyProtection="1">
      <alignment vertical="center"/>
      <protection locked="0"/>
    </xf>
    <xf numFmtId="57" fontId="0" fillId="4" borderId="23" xfId="0" applyNumberFormat="1" applyFill="1" applyBorder="1" applyProtection="1">
      <alignment vertical="center"/>
      <protection locked="0"/>
    </xf>
    <xf numFmtId="0" fontId="0" fillId="4" borderId="54" xfId="0" applyFill="1" applyBorder="1" applyProtection="1">
      <alignment vertical="center"/>
      <protection locked="0"/>
    </xf>
    <xf numFmtId="0" fontId="0" fillId="4" borderId="146" xfId="0" applyFill="1" applyBorder="1" applyProtection="1">
      <alignment vertical="center"/>
      <protection locked="0"/>
    </xf>
    <xf numFmtId="0" fontId="0" fillId="4" borderId="147" xfId="0" applyFill="1" applyBorder="1" applyProtection="1">
      <alignment vertical="center"/>
      <protection locked="0"/>
    </xf>
    <xf numFmtId="0" fontId="106" fillId="49" borderId="146" xfId="0" applyFont="1" applyFill="1" applyBorder="1" applyProtection="1">
      <alignment vertical="center"/>
      <protection locked="0"/>
    </xf>
    <xf numFmtId="0" fontId="106" fillId="49" borderId="23" xfId="0" applyFont="1" applyFill="1" applyBorder="1" applyProtection="1">
      <alignment vertical="center"/>
      <protection locked="0"/>
    </xf>
    <xf numFmtId="0" fontId="106" fillId="49" borderId="147" xfId="0" applyFont="1" applyFill="1" applyBorder="1" applyProtection="1">
      <alignment vertical="center"/>
      <protection locked="0"/>
    </xf>
    <xf numFmtId="57" fontId="0" fillId="4" borderId="55" xfId="0" applyNumberFormat="1" applyFill="1" applyBorder="1" applyProtection="1">
      <alignment vertical="center"/>
      <protection locked="0"/>
    </xf>
    <xf numFmtId="0" fontId="0" fillId="29" borderId="23" xfId="0" applyFill="1" applyBorder="1" applyProtection="1">
      <alignment vertical="center"/>
      <protection locked="0"/>
    </xf>
    <xf numFmtId="0" fontId="0" fillId="4" borderId="55" xfId="0" applyFill="1" applyBorder="1" applyProtection="1">
      <alignment vertical="center"/>
      <protection locked="0"/>
    </xf>
    <xf numFmtId="0" fontId="0" fillId="4" borderId="24" xfId="0" applyFill="1" applyBorder="1" applyProtection="1">
      <alignment vertical="center"/>
      <protection locked="0"/>
    </xf>
    <xf numFmtId="0" fontId="0" fillId="4" borderId="148" xfId="0" applyFill="1" applyBorder="1" applyProtection="1">
      <alignment vertical="center"/>
      <protection locked="0"/>
    </xf>
    <xf numFmtId="0" fontId="0" fillId="4" borderId="149" xfId="0" applyFill="1" applyBorder="1" applyProtection="1">
      <alignment vertical="center"/>
      <protection locked="0"/>
    </xf>
    <xf numFmtId="0" fontId="0" fillId="4" borderId="150" xfId="0" applyFill="1" applyBorder="1" applyProtection="1">
      <alignment vertical="center"/>
      <protection locked="0"/>
    </xf>
    <xf numFmtId="0" fontId="106" fillId="49" borderId="148" xfId="0" applyFont="1" applyFill="1" applyBorder="1" applyProtection="1">
      <alignment vertical="center"/>
      <protection locked="0"/>
    </xf>
    <xf numFmtId="0" fontId="106" fillId="49" borderId="149" xfId="0" applyFont="1" applyFill="1" applyBorder="1" applyProtection="1">
      <alignment vertical="center"/>
      <protection locked="0"/>
    </xf>
    <xf numFmtId="0" fontId="106" fillId="49" borderId="150" xfId="0" applyFont="1" applyFill="1" applyBorder="1" applyProtection="1">
      <alignment vertical="center"/>
      <protection locked="0"/>
    </xf>
    <xf numFmtId="0" fontId="0" fillId="4" borderId="155" xfId="0" applyFill="1" applyBorder="1" applyProtection="1">
      <alignment vertical="center"/>
      <protection locked="0"/>
    </xf>
    <xf numFmtId="0" fontId="0" fillId="29" borderId="24" xfId="0" applyFill="1" applyBorder="1" applyProtection="1">
      <alignment vertical="center"/>
      <protection locked="0"/>
    </xf>
    <xf numFmtId="0" fontId="0" fillId="34" borderId="0" xfId="0" applyFill="1" applyProtection="1">
      <alignment vertical="center"/>
    </xf>
    <xf numFmtId="0" fontId="7" fillId="32" borderId="102" xfId="0" applyFont="1" applyFill="1" applyBorder="1" applyAlignment="1" applyProtection="1">
      <alignment vertical="center"/>
    </xf>
    <xf numFmtId="0" fontId="0" fillId="0" borderId="107" xfId="0" applyBorder="1" applyProtection="1">
      <alignment vertical="center"/>
    </xf>
    <xf numFmtId="0" fontId="0" fillId="0" borderId="109" xfId="0" applyBorder="1" applyProtection="1">
      <alignment vertical="center"/>
    </xf>
    <xf numFmtId="0" fontId="7" fillId="44" borderId="102" xfId="0" applyFont="1" applyFill="1" applyBorder="1" applyAlignment="1" applyProtection="1">
      <alignment horizontal="center" vertical="center"/>
    </xf>
    <xf numFmtId="0" fontId="104" fillId="49" borderId="102" xfId="0" applyFont="1" applyFill="1" applyBorder="1" applyAlignment="1" applyProtection="1">
      <alignment horizontal="center" vertical="center"/>
    </xf>
    <xf numFmtId="0" fontId="0" fillId="0" borderId="111" xfId="0" applyBorder="1" applyProtection="1">
      <alignment vertical="center"/>
    </xf>
    <xf numFmtId="0" fontId="0" fillId="44" borderId="4" xfId="0" applyFill="1" applyBorder="1" applyAlignment="1" applyProtection="1">
      <alignment horizontal="center" vertical="center"/>
    </xf>
    <xf numFmtId="0" fontId="0" fillId="51" borderId="107" xfId="0" applyFill="1" applyBorder="1" applyProtection="1">
      <alignment vertical="center"/>
    </xf>
    <xf numFmtId="0" fontId="0" fillId="50" borderId="111" xfId="0" applyFill="1" applyBorder="1" applyProtection="1">
      <alignment vertical="center"/>
    </xf>
    <xf numFmtId="0" fontId="0" fillId="2" borderId="113" xfId="0" applyFill="1" applyBorder="1" applyProtection="1">
      <alignment vertical="center"/>
    </xf>
    <xf numFmtId="0" fontId="0" fillId="50" borderId="108" xfId="0" applyFill="1" applyBorder="1" applyProtection="1">
      <alignment vertical="center"/>
    </xf>
    <xf numFmtId="0" fontId="0" fillId="2" borderId="108" xfId="0" applyFill="1" applyBorder="1" applyProtection="1">
      <alignment vertical="center"/>
    </xf>
    <xf numFmtId="0" fontId="0" fillId="50" borderId="109" xfId="0" applyFill="1" applyBorder="1" applyProtection="1">
      <alignment vertical="center"/>
    </xf>
    <xf numFmtId="0" fontId="0" fillId="51" borderId="110" xfId="0" applyFill="1" applyBorder="1" applyProtection="1">
      <alignment vertical="center"/>
    </xf>
    <xf numFmtId="0" fontId="0" fillId="2" borderId="2" xfId="0" applyFill="1" applyBorder="1" applyProtection="1">
      <alignment vertical="center"/>
    </xf>
    <xf numFmtId="0" fontId="0" fillId="50" borderId="1" xfId="0" applyFill="1" applyBorder="1" applyProtection="1">
      <alignment vertical="center"/>
    </xf>
    <xf numFmtId="0" fontId="0" fillId="0" borderId="127" xfId="0" applyBorder="1" applyProtection="1">
      <alignment vertical="center"/>
    </xf>
    <xf numFmtId="0" fontId="0" fillId="0" borderId="129" xfId="0" applyBorder="1" applyProtection="1">
      <alignment vertical="center"/>
    </xf>
    <xf numFmtId="0" fontId="0" fillId="0" borderId="4" xfId="0" applyFont="1" applyBorder="1" applyAlignment="1" applyProtection="1">
      <alignment vertical="center" wrapText="1"/>
    </xf>
    <xf numFmtId="0" fontId="0" fillId="44" borderId="157" xfId="0" applyFill="1" applyBorder="1" applyProtection="1">
      <alignment vertical="center"/>
    </xf>
    <xf numFmtId="0" fontId="0" fillId="50" borderId="159" xfId="0" applyFill="1" applyBorder="1" applyProtection="1">
      <alignment vertical="center"/>
    </xf>
    <xf numFmtId="0" fontId="0" fillId="0" borderId="137" xfId="0" applyBorder="1" applyAlignment="1" applyProtection="1">
      <alignment horizontal="center" vertical="center"/>
    </xf>
    <xf numFmtId="0" fontId="0" fillId="0" borderId="156" xfId="0" applyBorder="1" applyAlignment="1" applyProtection="1">
      <alignment horizontal="center" vertical="center"/>
    </xf>
    <xf numFmtId="0" fontId="0" fillId="34" borderId="137" xfId="0" applyFill="1" applyBorder="1" applyAlignment="1" applyProtection="1">
      <alignment horizontal="center" vertical="center"/>
    </xf>
    <xf numFmtId="0" fontId="0" fillId="34" borderId="156" xfId="0" applyFill="1" applyBorder="1" applyAlignment="1" applyProtection="1">
      <alignment horizontal="center" vertical="center"/>
    </xf>
    <xf numFmtId="0" fontId="0" fillId="0" borderId="0" xfId="0" applyAlignment="1" applyProtection="1">
      <alignment vertical="center"/>
    </xf>
    <xf numFmtId="0" fontId="0" fillId="0" borderId="1" xfId="0" applyFont="1" applyBorder="1" applyAlignment="1" applyProtection="1">
      <alignment vertical="center" wrapText="1"/>
    </xf>
    <xf numFmtId="0" fontId="0" fillId="50" borderId="160" xfId="0" applyFill="1" applyBorder="1" applyProtection="1">
      <alignment vertical="center"/>
    </xf>
    <xf numFmtId="0" fontId="0" fillId="32" borderId="15" xfId="0" applyFill="1" applyBorder="1" applyProtection="1">
      <alignment vertical="center"/>
    </xf>
    <xf numFmtId="0" fontId="0" fillId="44" borderId="158" xfId="0" applyFill="1" applyBorder="1" applyProtection="1">
      <alignment vertical="center"/>
    </xf>
    <xf numFmtId="0" fontId="0" fillId="32" borderId="9" xfId="0" applyFill="1" applyBorder="1" applyProtection="1">
      <alignment vertical="center"/>
    </xf>
    <xf numFmtId="0" fontId="0" fillId="48" borderId="9" xfId="0" applyFill="1" applyBorder="1" applyProtection="1">
      <alignment vertical="center"/>
    </xf>
    <xf numFmtId="0" fontId="0" fillId="0" borderId="157" xfId="0" applyBorder="1" applyProtection="1">
      <alignment vertical="center"/>
    </xf>
    <xf numFmtId="0" fontId="0" fillId="0" borderId="4" xfId="0" applyBorder="1" applyProtection="1">
      <alignment vertical="center"/>
    </xf>
    <xf numFmtId="0" fontId="0" fillId="44" borderId="161" xfId="0" applyFill="1" applyBorder="1" applyProtection="1">
      <alignment vertical="center"/>
    </xf>
    <xf numFmtId="0" fontId="0" fillId="50" borderId="161" xfId="0" applyFill="1" applyBorder="1" applyProtection="1">
      <alignment vertical="center"/>
    </xf>
    <xf numFmtId="0" fontId="0" fillId="50" borderId="157" xfId="0" applyFill="1" applyBorder="1" applyProtection="1">
      <alignment vertical="center"/>
    </xf>
    <xf numFmtId="0" fontId="0" fillId="51" borderId="127" xfId="0" applyFill="1" applyBorder="1" applyProtection="1">
      <alignment vertical="center"/>
    </xf>
    <xf numFmtId="0" fontId="0" fillId="50" borderId="129" xfId="0" applyFill="1" applyBorder="1" applyProtection="1">
      <alignment vertical="center"/>
    </xf>
    <xf numFmtId="0" fontId="0" fillId="2" borderId="132" xfId="0" applyFill="1" applyBorder="1" applyProtection="1">
      <alignment vertical="center"/>
    </xf>
    <xf numFmtId="0" fontId="0" fillId="50" borderId="128" xfId="0" applyFill="1" applyBorder="1" applyProtection="1">
      <alignment vertical="center"/>
    </xf>
    <xf numFmtId="0" fontId="0" fillId="2" borderId="128" xfId="0" applyFill="1" applyBorder="1" applyProtection="1">
      <alignment vertical="center"/>
    </xf>
    <xf numFmtId="0" fontId="83" fillId="32" borderId="9" xfId="0" applyFont="1" applyFill="1" applyBorder="1" applyAlignment="1" applyProtection="1">
      <alignment vertical="center"/>
    </xf>
    <xf numFmtId="0" fontId="0" fillId="2" borderId="1" xfId="0"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83" fillId="29" borderId="108" xfId="0" applyFont="1" applyFill="1" applyBorder="1" applyAlignment="1" applyProtection="1">
      <alignment horizontal="center" vertical="center"/>
    </xf>
    <xf numFmtId="0" fontId="0" fillId="4" borderId="0" xfId="0" applyFont="1" applyFill="1" applyBorder="1" applyAlignment="1" applyProtection="1">
      <alignment horizontal="center" vertical="center"/>
    </xf>
    <xf numFmtId="0" fontId="0" fillId="2" borderId="0" xfId="0" applyNumberFormat="1" applyFill="1" applyProtection="1">
      <alignment vertical="center"/>
    </xf>
    <xf numFmtId="0" fontId="0" fillId="2" borderId="5" xfId="0" applyFill="1" applyBorder="1" applyAlignment="1" applyProtection="1">
      <alignment horizontal="center" vertical="center"/>
    </xf>
    <xf numFmtId="0" fontId="0" fillId="2" borderId="110" xfId="0" applyFill="1" applyBorder="1" applyAlignment="1" applyProtection="1">
      <alignment horizontal="center" vertical="center"/>
    </xf>
    <xf numFmtId="0" fontId="0" fillId="2" borderId="111" xfId="0" applyFill="1" applyBorder="1" applyAlignment="1" applyProtection="1">
      <alignment horizontal="center" vertical="center"/>
    </xf>
    <xf numFmtId="0" fontId="83" fillId="29" borderId="1" xfId="0" applyFont="1" applyFill="1" applyBorder="1" applyAlignment="1" applyProtection="1">
      <alignment horizontal="center" vertical="center"/>
    </xf>
    <xf numFmtId="0" fontId="0" fillId="2" borderId="4" xfId="0" applyFill="1" applyBorder="1" applyProtection="1">
      <alignment vertical="center"/>
    </xf>
    <xf numFmtId="0" fontId="0" fillId="2" borderId="110" xfId="0" applyFill="1" applyBorder="1" applyProtection="1">
      <alignment vertical="center"/>
    </xf>
    <xf numFmtId="0" fontId="0" fillId="2" borderId="111" xfId="0" applyFill="1" applyBorder="1" applyProtection="1">
      <alignment vertical="center"/>
    </xf>
    <xf numFmtId="0" fontId="0" fillId="2" borderId="127" xfId="0" applyFill="1" applyBorder="1" applyProtection="1">
      <alignment vertical="center"/>
    </xf>
    <xf numFmtId="0" fontId="0" fillId="2" borderId="129" xfId="0" applyFill="1" applyBorder="1" applyProtection="1">
      <alignment vertical="center"/>
    </xf>
    <xf numFmtId="0" fontId="87" fillId="5" borderId="0" xfId="0" applyFont="1" applyFill="1" applyAlignment="1" applyProtection="1">
      <alignment horizontal="left" vertical="center"/>
    </xf>
    <xf numFmtId="0" fontId="83" fillId="4" borderId="0" xfId="0" applyFont="1" applyFill="1" applyBorder="1" applyAlignment="1" applyProtection="1">
      <alignment horizontal="center" vertical="center"/>
    </xf>
    <xf numFmtId="0" fontId="0" fillId="2" borderId="0" xfId="0" applyFill="1" applyBorder="1" applyAlignment="1" applyProtection="1">
      <alignment vertical="center" wrapText="1"/>
    </xf>
    <xf numFmtId="0" fontId="0" fillId="2" borderId="0" xfId="0" applyFont="1" applyFill="1" applyBorder="1" applyAlignment="1" applyProtection="1">
      <alignment horizontal="center" vertical="center" wrapText="1"/>
    </xf>
    <xf numFmtId="0" fontId="7" fillId="2" borderId="0" xfId="0" applyFont="1" applyFill="1" applyBorder="1" applyAlignment="1" applyProtection="1">
      <alignment vertical="center" wrapText="1"/>
    </xf>
    <xf numFmtId="0" fontId="0" fillId="2" borderId="0" xfId="0" applyFont="1" applyFill="1" applyBorder="1" applyAlignment="1" applyProtection="1">
      <alignment vertical="center" wrapText="1"/>
    </xf>
    <xf numFmtId="0" fontId="83" fillId="4" borderId="0" xfId="0" applyFont="1" applyFill="1" applyProtection="1">
      <alignment vertical="center"/>
    </xf>
    <xf numFmtId="0" fontId="0" fillId="4" borderId="102" xfId="0" applyNumberFormat="1" applyFill="1" applyBorder="1" applyProtection="1">
      <alignment vertical="center"/>
      <protection locked="0"/>
    </xf>
    <xf numFmtId="0" fontId="0" fillId="4" borderId="112" xfId="0" applyFill="1" applyBorder="1" applyProtection="1">
      <alignment vertical="center"/>
      <protection locked="0" hidden="1"/>
    </xf>
    <xf numFmtId="0" fontId="0" fillId="4" borderId="108" xfId="0" applyFill="1" applyBorder="1" applyProtection="1">
      <alignment vertical="center"/>
      <protection locked="0"/>
    </xf>
    <xf numFmtId="0" fontId="0" fillId="4" borderId="107" xfId="0" applyFill="1" applyBorder="1" applyProtection="1">
      <alignment vertical="center"/>
      <protection locked="0"/>
    </xf>
    <xf numFmtId="0" fontId="0" fillId="4" borderId="1" xfId="0" applyFill="1" applyBorder="1" applyProtection="1">
      <alignment vertical="center"/>
      <protection locked="0"/>
    </xf>
    <xf numFmtId="0" fontId="0" fillId="4" borderId="4" xfId="0" applyFill="1" applyBorder="1" applyProtection="1">
      <alignment vertical="center"/>
      <protection locked="0"/>
    </xf>
    <xf numFmtId="0" fontId="0" fillId="4" borderId="110" xfId="0" applyFill="1" applyBorder="1" applyProtection="1">
      <alignment vertical="center"/>
      <protection locked="0"/>
    </xf>
    <xf numFmtId="0" fontId="0" fillId="4" borderId="7" xfId="0" applyFill="1" applyBorder="1" applyProtection="1">
      <alignment vertical="center"/>
      <protection locked="0"/>
    </xf>
    <xf numFmtId="0" fontId="0" fillId="4" borderId="44" xfId="0" applyFill="1" applyBorder="1" applyProtection="1">
      <alignment vertical="center"/>
      <protection locked="0"/>
    </xf>
    <xf numFmtId="0" fontId="0" fillId="4" borderId="115" xfId="0" applyFill="1" applyBorder="1" applyProtection="1">
      <alignment vertical="center"/>
      <protection locked="0"/>
    </xf>
    <xf numFmtId="0" fontId="0" fillId="4" borderId="2" xfId="0" applyFill="1" applyBorder="1" applyAlignment="1" applyProtection="1">
      <alignment horizontal="center" vertical="center"/>
      <protection locked="0" hidden="1"/>
    </xf>
    <xf numFmtId="0" fontId="83" fillId="4" borderId="112" xfId="0" applyFont="1" applyFill="1" applyBorder="1" applyProtection="1">
      <alignment vertical="center"/>
      <protection locked="0" hidden="1"/>
    </xf>
    <xf numFmtId="0" fontId="0" fillId="4" borderId="113" xfId="0" applyFill="1" applyBorder="1" applyAlignment="1" applyProtection="1">
      <alignment horizontal="center" vertical="center"/>
      <protection locked="0" hidden="1"/>
    </xf>
    <xf numFmtId="0" fontId="83" fillId="4" borderId="114" xfId="0" applyFont="1" applyFill="1" applyBorder="1" applyProtection="1">
      <alignment vertical="center"/>
      <protection locked="0" hidden="1"/>
    </xf>
    <xf numFmtId="0" fontId="0" fillId="4" borderId="114" xfId="0" applyFill="1" applyBorder="1" applyProtection="1">
      <alignment vertical="center"/>
      <protection locked="0" hidden="1"/>
    </xf>
    <xf numFmtId="0" fontId="0" fillId="2" borderId="0" xfId="0" applyFont="1" applyFill="1">
      <alignment vertical="center"/>
    </xf>
    <xf numFmtId="0" fontId="16" fillId="0" borderId="9" xfId="0" applyFont="1" applyFill="1" applyBorder="1" applyAlignment="1">
      <alignment horizontal="left" vertical="center" wrapText="1"/>
    </xf>
    <xf numFmtId="0" fontId="16" fillId="0" borderId="29" xfId="0" applyFont="1" applyFill="1" applyBorder="1" applyAlignment="1">
      <alignment horizontal="left" vertical="center" wrapText="1"/>
    </xf>
    <xf numFmtId="0" fontId="38" fillId="2" borderId="0" xfId="0" applyFont="1" applyFill="1" applyBorder="1" applyAlignment="1">
      <alignment horizontal="left" vertical="center"/>
    </xf>
    <xf numFmtId="0" fontId="38" fillId="2" borderId="21" xfId="0" applyFont="1" applyFill="1" applyBorder="1" applyAlignment="1">
      <alignment horizontal="left" vertical="center"/>
    </xf>
    <xf numFmtId="0" fontId="16" fillId="2" borderId="0" xfId="0" applyFont="1" applyFill="1" applyBorder="1" applyAlignment="1">
      <alignment horizontal="center" vertical="center" wrapText="1"/>
    </xf>
    <xf numFmtId="0" fontId="14" fillId="5" borderId="13" xfId="0" applyFont="1" applyFill="1" applyBorder="1" applyAlignment="1">
      <alignment horizontal="left" vertical="center" wrapText="1"/>
    </xf>
    <xf numFmtId="0" fontId="14" fillId="5" borderId="0" xfId="0" applyFont="1" applyFill="1" applyBorder="1" applyAlignment="1">
      <alignment horizontal="left" vertical="center" wrapText="1"/>
    </xf>
    <xf numFmtId="0" fontId="14" fillId="5" borderId="14" xfId="0" applyFont="1" applyFill="1" applyBorder="1" applyAlignment="1">
      <alignment horizontal="left" vertical="center" wrapText="1"/>
    </xf>
    <xf numFmtId="0" fontId="16" fillId="2" borderId="4"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4" fillId="0" borderId="13"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14" xfId="0" applyFont="1" applyFill="1" applyBorder="1" applyAlignment="1">
      <alignment horizontal="left" vertical="center" wrapText="1"/>
    </xf>
    <xf numFmtId="0" fontId="15" fillId="4" borderId="16"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0" fontId="15" fillId="4" borderId="17" xfId="0" applyFont="1" applyFill="1" applyBorder="1" applyAlignment="1" applyProtection="1">
      <alignment horizontal="center" vertical="center"/>
      <protection locked="0"/>
    </xf>
    <xf numFmtId="0" fontId="15" fillId="4" borderId="8" xfId="0" applyFont="1" applyFill="1" applyBorder="1" applyAlignment="1" applyProtection="1">
      <alignment horizontal="center" vertical="center"/>
      <protection locked="0"/>
    </xf>
    <xf numFmtId="0" fontId="15" fillId="4" borderId="0" xfId="0" applyFont="1" applyFill="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15" fillId="4" borderId="20" xfId="0" applyFont="1" applyFill="1" applyBorder="1" applyAlignment="1" applyProtection="1">
      <alignment horizontal="center" vertical="center"/>
      <protection locked="0"/>
    </xf>
    <xf numFmtId="0" fontId="15" fillId="4" borderId="25" xfId="0" applyFont="1" applyFill="1" applyBorder="1" applyAlignment="1" applyProtection="1">
      <alignment horizontal="center" vertical="center"/>
      <protection locked="0"/>
    </xf>
    <xf numFmtId="0" fontId="17" fillId="2" borderId="4" xfId="0" applyFont="1" applyFill="1" applyBorder="1" applyAlignment="1">
      <alignment horizontal="center" vertical="center"/>
    </xf>
    <xf numFmtId="0" fontId="17" fillId="2" borderId="2" xfId="0" applyFont="1" applyFill="1" applyBorder="1" applyAlignment="1">
      <alignment horizontal="center" vertical="center"/>
    </xf>
    <xf numFmtId="0" fontId="13" fillId="4" borderId="0" xfId="0" applyFont="1" applyFill="1" applyBorder="1" applyAlignment="1">
      <alignment horizontal="center" vertical="center"/>
    </xf>
    <xf numFmtId="0" fontId="20" fillId="2" borderId="0" xfId="0" applyFont="1" applyFill="1" applyBorder="1" applyAlignment="1">
      <alignment horizontal="left" vertical="center" wrapText="1" indent="1"/>
    </xf>
    <xf numFmtId="0" fontId="13" fillId="6" borderId="0" xfId="0" applyFont="1" applyFill="1" applyBorder="1" applyAlignment="1" applyProtection="1">
      <alignment horizontal="right" vertical="center"/>
      <protection locked="0"/>
    </xf>
    <xf numFmtId="0" fontId="15"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5" fillId="4" borderId="16" xfId="0" applyFont="1" applyFill="1" applyBorder="1" applyAlignment="1" applyProtection="1">
      <alignment horizontal="left" vertical="center"/>
      <protection locked="0"/>
    </xf>
    <xf numFmtId="0" fontId="15" fillId="4" borderId="18" xfId="0" applyFont="1" applyFill="1" applyBorder="1" applyAlignment="1" applyProtection="1">
      <alignment horizontal="left" vertical="center"/>
      <protection locked="0"/>
    </xf>
    <xf numFmtId="0" fontId="15" fillId="4" borderId="17" xfId="0" applyFont="1" applyFill="1" applyBorder="1" applyAlignment="1" applyProtection="1">
      <alignment horizontal="left" vertical="center"/>
      <protection locked="0"/>
    </xf>
    <xf numFmtId="0" fontId="15" fillId="4" borderId="8" xfId="0" applyFont="1" applyFill="1" applyBorder="1" applyAlignment="1" applyProtection="1">
      <alignment horizontal="left" vertical="center"/>
      <protection locked="0"/>
    </xf>
    <xf numFmtId="0" fontId="15" fillId="4" borderId="0" xfId="0" applyFont="1" applyFill="1" applyBorder="1" applyAlignment="1" applyProtection="1">
      <alignment horizontal="left" vertical="center"/>
      <protection locked="0"/>
    </xf>
    <xf numFmtId="0" fontId="15" fillId="4" borderId="10" xfId="0" applyFont="1" applyFill="1" applyBorder="1" applyAlignment="1" applyProtection="1">
      <alignment horizontal="left" vertical="center"/>
      <protection locked="0"/>
    </xf>
    <xf numFmtId="0" fontId="15" fillId="4" borderId="15" xfId="0" applyFont="1" applyFill="1" applyBorder="1" applyAlignment="1" applyProtection="1">
      <alignment horizontal="left" vertical="center"/>
      <protection locked="0"/>
    </xf>
    <xf numFmtId="0" fontId="15" fillId="4" borderId="20" xfId="0" applyFont="1" applyFill="1" applyBorder="1" applyAlignment="1" applyProtection="1">
      <alignment horizontal="left" vertical="center"/>
      <protection locked="0"/>
    </xf>
    <xf numFmtId="0" fontId="15" fillId="4" borderId="25" xfId="0" applyFont="1" applyFill="1" applyBorder="1" applyAlignment="1" applyProtection="1">
      <alignment horizontal="left" vertical="center"/>
      <protection locked="0"/>
    </xf>
    <xf numFmtId="0" fontId="13" fillId="4" borderId="16" xfId="0" applyFont="1" applyFill="1" applyBorder="1" applyAlignment="1" applyProtection="1">
      <alignment horizontal="left" vertical="center"/>
      <protection locked="0"/>
    </xf>
    <xf numFmtId="0" fontId="13" fillId="4" borderId="18" xfId="0" applyFont="1" applyFill="1" applyBorder="1" applyAlignment="1" applyProtection="1">
      <alignment horizontal="left" vertical="center"/>
      <protection locked="0"/>
    </xf>
    <xf numFmtId="0" fontId="13" fillId="4" borderId="17" xfId="0" applyFont="1" applyFill="1" applyBorder="1" applyAlignment="1" applyProtection="1">
      <alignment horizontal="left" vertical="center"/>
      <protection locked="0"/>
    </xf>
    <xf numFmtId="0" fontId="13" fillId="4" borderId="8" xfId="0" applyFont="1" applyFill="1" applyBorder="1" applyAlignment="1" applyProtection="1">
      <alignment horizontal="left" vertical="center"/>
      <protection locked="0"/>
    </xf>
    <xf numFmtId="0" fontId="13" fillId="4" borderId="0" xfId="0" applyFont="1" applyFill="1" applyBorder="1" applyAlignment="1" applyProtection="1">
      <alignment horizontal="left" vertical="center"/>
      <protection locked="0"/>
    </xf>
    <xf numFmtId="0" fontId="13" fillId="4" borderId="10" xfId="0" applyFont="1" applyFill="1" applyBorder="1" applyAlignment="1" applyProtection="1">
      <alignment horizontal="left" vertical="center"/>
      <protection locked="0"/>
    </xf>
    <xf numFmtId="0" fontId="13" fillId="4" borderId="15" xfId="0" applyFont="1" applyFill="1" applyBorder="1" applyAlignment="1" applyProtection="1">
      <alignment horizontal="left" vertical="center"/>
      <protection locked="0"/>
    </xf>
    <xf numFmtId="0" fontId="13" fillId="4" borderId="20" xfId="0" applyFont="1" applyFill="1" applyBorder="1" applyAlignment="1" applyProtection="1">
      <alignment horizontal="left" vertical="center"/>
      <protection locked="0"/>
    </xf>
    <xf numFmtId="0" fontId="13" fillId="4" borderId="25" xfId="0" applyFont="1" applyFill="1" applyBorder="1" applyAlignment="1" applyProtection="1">
      <alignment horizontal="left" vertical="center"/>
      <protection locked="0"/>
    </xf>
    <xf numFmtId="0" fontId="13" fillId="6" borderId="4" xfId="0" applyFont="1" applyFill="1" applyBorder="1" applyAlignment="1" applyProtection="1">
      <alignment horizontal="center" vertical="center"/>
      <protection locked="0"/>
    </xf>
    <xf numFmtId="0" fontId="13" fillId="6" borderId="9"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6" fillId="6" borderId="9" xfId="0" applyFont="1" applyFill="1" applyBorder="1" applyAlignment="1" applyProtection="1">
      <alignment horizontal="right" vertical="center"/>
      <protection locked="0"/>
    </xf>
    <xf numFmtId="0" fontId="16" fillId="4" borderId="1" xfId="0" applyFont="1" applyFill="1" applyBorder="1" applyAlignment="1" applyProtection="1">
      <alignment horizontal="center" vertical="center"/>
      <protection locked="0"/>
    </xf>
    <xf numFmtId="0" fontId="13" fillId="4" borderId="16" xfId="0" applyFont="1" applyFill="1" applyBorder="1" applyAlignment="1" applyProtection="1">
      <alignment horizontal="center" vertical="center"/>
      <protection locked="0"/>
    </xf>
    <xf numFmtId="0" fontId="13" fillId="4" borderId="18" xfId="0" applyFont="1" applyFill="1" applyBorder="1" applyAlignment="1" applyProtection="1">
      <alignment horizontal="center" vertical="center"/>
      <protection locked="0"/>
    </xf>
    <xf numFmtId="0" fontId="13" fillId="4" borderId="17" xfId="0" applyFont="1" applyFill="1" applyBorder="1" applyAlignment="1" applyProtection="1">
      <alignment horizontal="center" vertical="center"/>
      <protection locked="0"/>
    </xf>
    <xf numFmtId="0" fontId="13" fillId="4" borderId="4" xfId="0" applyFont="1" applyFill="1" applyBorder="1" applyAlignment="1" applyProtection="1">
      <alignment horizontal="center" vertical="center" wrapText="1"/>
      <protection locked="0"/>
    </xf>
    <xf numFmtId="0" fontId="13" fillId="4" borderId="9" xfId="0" applyFont="1" applyFill="1" applyBorder="1" applyAlignment="1" applyProtection="1">
      <alignment horizontal="center" vertical="center" wrapText="1"/>
      <protection locked="0"/>
    </xf>
    <xf numFmtId="0" fontId="13" fillId="4" borderId="2" xfId="0"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protection locked="0"/>
    </xf>
    <xf numFmtId="0" fontId="16" fillId="0" borderId="9" xfId="0" applyFont="1" applyFill="1" applyBorder="1" applyAlignment="1" applyProtection="1">
      <alignment horizontal="right" vertical="center"/>
      <protection locked="0"/>
    </xf>
    <xf numFmtId="0" fontId="16" fillId="2" borderId="3"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7" fillId="2" borderId="9"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2" xfId="0" applyFont="1" applyFill="1" applyBorder="1" applyAlignment="1">
      <alignment horizontal="center" vertical="center"/>
    </xf>
    <xf numFmtId="0" fontId="13" fillId="4" borderId="16" xfId="0" applyFont="1" applyFill="1" applyBorder="1" applyAlignment="1" applyProtection="1">
      <alignment vertical="center" wrapText="1"/>
      <protection locked="0"/>
    </xf>
    <xf numFmtId="0" fontId="13" fillId="4" borderId="18" xfId="0" applyFont="1" applyFill="1" applyBorder="1" applyAlignment="1" applyProtection="1">
      <alignment vertical="center" wrapText="1"/>
      <protection locked="0"/>
    </xf>
    <xf numFmtId="0" fontId="13" fillId="4" borderId="20" xfId="0" applyFont="1" applyFill="1" applyBorder="1" applyAlignment="1" applyProtection="1">
      <alignment horizontal="center" vertical="center"/>
      <protection locked="0"/>
    </xf>
    <xf numFmtId="0" fontId="13" fillId="4" borderId="25" xfId="0"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14" fillId="2" borderId="0" xfId="0" applyFont="1" applyFill="1" applyAlignment="1">
      <alignment horizontal="center" vertical="center"/>
    </xf>
    <xf numFmtId="0" fontId="13" fillId="5" borderId="20" xfId="0" applyFont="1" applyFill="1" applyBorder="1" applyAlignment="1">
      <alignment horizontal="right" vertical="center"/>
    </xf>
    <xf numFmtId="0" fontId="13" fillId="4" borderId="4" xfId="0" applyFont="1" applyFill="1" applyBorder="1" applyAlignment="1" applyProtection="1">
      <alignment horizontal="center" vertical="center"/>
      <protection locked="0"/>
    </xf>
    <xf numFmtId="0" fontId="13" fillId="4" borderId="9" xfId="0" applyFont="1" applyFill="1" applyBorder="1" applyAlignment="1" applyProtection="1">
      <alignment horizontal="center" vertical="center"/>
      <protection locked="0"/>
    </xf>
    <xf numFmtId="0" fontId="13" fillId="4" borderId="2" xfId="0" applyFont="1" applyFill="1" applyBorder="1" applyAlignment="1" applyProtection="1">
      <alignment horizontal="center" vertical="center"/>
      <protection locked="0"/>
    </xf>
    <xf numFmtId="0" fontId="84" fillId="5" borderId="0" xfId="50" applyFont="1" applyFill="1" applyAlignment="1">
      <alignment horizontal="left" vertical="center"/>
    </xf>
    <xf numFmtId="0" fontId="36" fillId="5" borderId="1" xfId="50" applyFill="1" applyBorder="1" applyAlignment="1">
      <alignment horizontal="center" vertical="center"/>
    </xf>
    <xf numFmtId="0" fontId="69" fillId="5" borderId="18" xfId="50" applyFont="1" applyFill="1" applyBorder="1" applyAlignment="1">
      <alignment horizontal="center" vertical="center" shrinkToFit="1"/>
    </xf>
    <xf numFmtId="0" fontId="89" fillId="5" borderId="0" xfId="50" applyFont="1" applyFill="1" applyAlignment="1">
      <alignment horizontal="center" vertical="center"/>
    </xf>
    <xf numFmtId="0" fontId="36" fillId="5" borderId="0" xfId="50" applyFill="1" applyAlignment="1">
      <alignment horizontal="center" vertical="center"/>
    </xf>
    <xf numFmtId="0" fontId="90" fillId="45" borderId="0" xfId="50" applyFont="1" applyFill="1" applyBorder="1" applyAlignment="1">
      <alignment horizontal="center" vertical="center"/>
    </xf>
    <xf numFmtId="0" fontId="90" fillId="5" borderId="0" xfId="50" applyFont="1" applyFill="1" applyBorder="1" applyAlignment="1">
      <alignment horizontal="center" vertical="center"/>
    </xf>
    <xf numFmtId="0" fontId="12" fillId="0" borderId="4" xfId="3" applyFont="1" applyBorder="1" applyAlignment="1" applyProtection="1">
      <alignment horizontal="center" vertical="center"/>
      <protection locked="0"/>
    </xf>
    <xf numFmtId="0" fontId="12" fillId="0" borderId="9"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177" fontId="12" fillId="0" borderId="3" xfId="3" applyNumberFormat="1" applyFont="1" applyBorder="1" applyAlignment="1" applyProtection="1">
      <alignment horizontal="center" vertical="center"/>
    </xf>
    <xf numFmtId="177" fontId="12" fillId="0" borderId="6" xfId="3" applyNumberFormat="1" applyFont="1" applyBorder="1" applyAlignment="1" applyProtection="1">
      <alignment horizontal="center" vertical="center"/>
    </xf>
    <xf numFmtId="177" fontId="12" fillId="0" borderId="5" xfId="3" applyNumberFormat="1" applyFont="1" applyBorder="1" applyAlignment="1" applyProtection="1">
      <alignment horizontal="center" vertical="center"/>
    </xf>
    <xf numFmtId="0" fontId="11" fillId="41" borderId="16" xfId="3" applyFont="1" applyFill="1" applyBorder="1" applyAlignment="1" applyProtection="1">
      <alignment horizontal="center" vertical="center"/>
      <protection locked="0"/>
    </xf>
    <xf numFmtId="0" fontId="11" fillId="41" borderId="17" xfId="3" applyFont="1" applyFill="1" applyBorder="1" applyAlignment="1" applyProtection="1">
      <alignment horizontal="center" vertical="center"/>
      <protection locked="0"/>
    </xf>
    <xf numFmtId="0" fontId="11" fillId="41" borderId="8" xfId="3" applyFont="1" applyFill="1" applyBorder="1" applyAlignment="1" applyProtection="1">
      <alignment horizontal="center" vertical="center"/>
      <protection locked="0"/>
    </xf>
    <xf numFmtId="0" fontId="11" fillId="41" borderId="10" xfId="3" applyFont="1" applyFill="1" applyBorder="1" applyAlignment="1" applyProtection="1">
      <alignment horizontal="center" vertical="center"/>
      <protection locked="0"/>
    </xf>
    <xf numFmtId="0" fontId="11" fillId="41" borderId="15" xfId="3" applyFont="1" applyFill="1" applyBorder="1" applyAlignment="1" applyProtection="1">
      <alignment horizontal="center" vertical="center"/>
      <protection locked="0"/>
    </xf>
    <xf numFmtId="0" fontId="11" fillId="41" borderId="25" xfId="3" applyFont="1" applyFill="1" applyBorder="1" applyAlignment="1" applyProtection="1">
      <alignment horizontal="center" vertical="center"/>
      <protection locked="0"/>
    </xf>
    <xf numFmtId="0" fontId="101" fillId="0" borderId="6" xfId="3" applyFont="1" applyBorder="1" applyAlignment="1" applyProtection="1">
      <alignment horizontal="center" vertical="center" wrapText="1"/>
    </xf>
    <xf numFmtId="0" fontId="11" fillId="0" borderId="3" xfId="3" applyFont="1" applyBorder="1" applyAlignment="1" applyProtection="1">
      <alignment horizontal="center" vertical="center"/>
    </xf>
    <xf numFmtId="0" fontId="11" fillId="0" borderId="6" xfId="3" applyFont="1" applyBorder="1" applyAlignment="1" applyProtection="1">
      <alignment horizontal="center" vertical="center"/>
    </xf>
    <xf numFmtId="0" fontId="11" fillId="0" borderId="5" xfId="3" applyFont="1" applyBorder="1" applyAlignment="1" applyProtection="1">
      <alignment horizontal="center" vertical="center"/>
    </xf>
    <xf numFmtId="0" fontId="12" fillId="39" borderId="3" xfId="3" applyFont="1" applyFill="1" applyBorder="1" applyAlignment="1" applyProtection="1">
      <alignment horizontal="center" vertical="center"/>
      <protection locked="0"/>
    </xf>
    <xf numFmtId="0" fontId="12" fillId="39" borderId="6" xfId="3" applyFont="1" applyFill="1" applyBorder="1" applyAlignment="1" applyProtection="1">
      <alignment horizontal="center" vertical="center"/>
      <protection locked="0"/>
    </xf>
    <xf numFmtId="0" fontId="12" fillId="39" borderId="5" xfId="3" applyFont="1" applyFill="1" applyBorder="1" applyAlignment="1" applyProtection="1">
      <alignment horizontal="center" vertical="center"/>
      <protection locked="0"/>
    </xf>
    <xf numFmtId="0" fontId="12" fillId="43" borderId="64" xfId="3" applyFont="1" applyFill="1" applyBorder="1" applyAlignment="1" applyProtection="1">
      <alignment horizontal="center" vertical="center"/>
      <protection locked="0"/>
    </xf>
    <xf numFmtId="0" fontId="12" fillId="43" borderId="66" xfId="3" applyFont="1" applyFill="1" applyBorder="1" applyAlignment="1" applyProtection="1">
      <alignment horizontal="center" vertical="center"/>
      <protection locked="0"/>
    </xf>
    <xf numFmtId="0" fontId="12" fillId="43" borderId="68" xfId="3" applyFont="1" applyFill="1" applyBorder="1" applyAlignment="1" applyProtection="1">
      <alignment horizontal="center" vertical="center"/>
      <protection locked="0"/>
    </xf>
    <xf numFmtId="0" fontId="11" fillId="39" borderId="65" xfId="3" applyFont="1" applyFill="1" applyBorder="1" applyAlignment="1" applyProtection="1">
      <alignment horizontal="center" vertical="center"/>
      <protection locked="0"/>
    </xf>
    <xf numFmtId="0" fontId="11" fillId="39" borderId="67" xfId="3" applyFont="1" applyFill="1" applyBorder="1" applyAlignment="1" applyProtection="1">
      <alignment horizontal="center" vertical="center"/>
      <protection locked="0"/>
    </xf>
    <xf numFmtId="0" fontId="11" fillId="39" borderId="69" xfId="3" applyFont="1" applyFill="1" applyBorder="1" applyAlignment="1" applyProtection="1">
      <alignment horizontal="center" vertical="center"/>
      <protection locked="0"/>
    </xf>
    <xf numFmtId="0" fontId="12" fillId="41" borderId="16" xfId="3" applyFont="1" applyFill="1" applyBorder="1" applyAlignment="1" applyProtection="1">
      <alignment horizontal="center" vertical="center"/>
      <protection locked="0"/>
    </xf>
    <xf numFmtId="0" fontId="12" fillId="41" borderId="17" xfId="3" applyFont="1" applyFill="1" applyBorder="1" applyAlignment="1" applyProtection="1">
      <alignment horizontal="center" vertical="center"/>
      <protection locked="0"/>
    </xf>
    <xf numFmtId="0" fontId="12" fillId="41" borderId="8" xfId="3" applyFont="1" applyFill="1" applyBorder="1" applyAlignment="1" applyProtection="1">
      <alignment horizontal="center" vertical="center"/>
      <protection locked="0"/>
    </xf>
    <xf numFmtId="0" fontId="12" fillId="41" borderId="10" xfId="3" applyFont="1" applyFill="1" applyBorder="1" applyAlignment="1" applyProtection="1">
      <alignment horizontal="center" vertical="center"/>
      <protection locked="0"/>
    </xf>
    <xf numFmtId="0" fontId="12" fillId="41" borderId="15" xfId="3" applyFont="1" applyFill="1" applyBorder="1" applyAlignment="1" applyProtection="1">
      <alignment horizontal="center" vertical="center"/>
      <protection locked="0"/>
    </xf>
    <xf numFmtId="0" fontId="12" fillId="41" borderId="25" xfId="3" applyFont="1" applyFill="1" applyBorder="1" applyAlignment="1" applyProtection="1">
      <alignment horizontal="center" vertical="center"/>
      <protection locked="0"/>
    </xf>
    <xf numFmtId="0" fontId="12" fillId="0" borderId="3" xfId="3" applyFont="1" applyBorder="1" applyAlignment="1" applyProtection="1">
      <alignment horizontal="center" vertical="center"/>
    </xf>
    <xf numFmtId="0" fontId="12" fillId="0" borderId="6" xfId="3" applyFont="1" applyBorder="1" applyAlignment="1" applyProtection="1">
      <alignment horizontal="center" vertical="center"/>
    </xf>
    <xf numFmtId="0" fontId="12" fillId="0" borderId="5" xfId="3" applyFont="1" applyBorder="1" applyAlignment="1" applyProtection="1">
      <alignment horizontal="center" vertical="center"/>
    </xf>
    <xf numFmtId="0" fontId="12" fillId="39" borderId="64" xfId="3" applyFont="1" applyFill="1" applyBorder="1" applyAlignment="1" applyProtection="1">
      <alignment horizontal="center" vertical="center"/>
      <protection locked="0"/>
    </xf>
    <xf numFmtId="0" fontId="12" fillId="39" borderId="66" xfId="3" applyFont="1" applyFill="1" applyBorder="1" applyAlignment="1" applyProtection="1">
      <alignment horizontal="center" vertical="center"/>
      <protection locked="0"/>
    </xf>
    <xf numFmtId="0" fontId="12" fillId="39" borderId="68" xfId="3" applyFont="1" applyFill="1" applyBorder="1" applyAlignment="1" applyProtection="1">
      <alignment horizontal="center" vertical="center"/>
      <protection locked="0"/>
    </xf>
    <xf numFmtId="0" fontId="12" fillId="0" borderId="4" xfId="3" applyFont="1" applyBorder="1" applyAlignment="1">
      <alignment horizontal="center" vertical="center"/>
    </xf>
    <xf numFmtId="0" fontId="12" fillId="0" borderId="2" xfId="3" applyFont="1" applyBorder="1" applyAlignment="1">
      <alignment horizontal="center" vertical="center"/>
    </xf>
    <xf numFmtId="0" fontId="12" fillId="0" borderId="2" xfId="3" applyFont="1" applyBorder="1" applyAlignment="1" applyProtection="1">
      <alignment horizontal="center" vertical="center" wrapText="1"/>
    </xf>
    <xf numFmtId="0" fontId="12" fillId="0" borderId="1" xfId="3" applyFont="1" applyBorder="1" applyAlignment="1" applyProtection="1">
      <alignment horizontal="center" vertical="center" wrapText="1"/>
    </xf>
    <xf numFmtId="0" fontId="11" fillId="0" borderId="16" xfId="3" applyFont="1" applyBorder="1" applyAlignment="1" applyProtection="1">
      <alignment horizontal="center" vertical="center" wrapText="1"/>
    </xf>
    <xf numFmtId="0" fontId="11" fillId="0" borderId="18" xfId="3" applyFont="1" applyBorder="1" applyAlignment="1" applyProtection="1">
      <alignment horizontal="center" vertical="center" wrapText="1"/>
    </xf>
    <xf numFmtId="0" fontId="11" fillId="0" borderId="8" xfId="3" applyFont="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11" fillId="0" borderId="15" xfId="3" applyFont="1" applyBorder="1" applyAlignment="1" applyProtection="1">
      <alignment horizontal="center" vertical="center" wrapText="1"/>
    </xf>
    <xf numFmtId="0" fontId="11" fillId="0" borderId="20" xfId="3" applyFont="1" applyBorder="1" applyAlignment="1" applyProtection="1">
      <alignment horizontal="center" vertical="center" wrapText="1"/>
    </xf>
    <xf numFmtId="0" fontId="12" fillId="0" borderId="4" xfId="3" applyFont="1" applyBorder="1" applyAlignment="1" applyProtection="1">
      <alignment horizontal="center" vertical="center"/>
    </xf>
    <xf numFmtId="0" fontId="12" fillId="0" borderId="9" xfId="3" applyFont="1" applyBorder="1" applyAlignment="1" applyProtection="1">
      <alignment horizontal="center" vertical="center"/>
    </xf>
    <xf numFmtId="0" fontId="12" fillId="0" borderId="2" xfId="3" applyFont="1" applyBorder="1" applyAlignment="1" applyProtection="1">
      <alignment horizontal="center" vertical="center"/>
    </xf>
    <xf numFmtId="0" fontId="12" fillId="0" borderId="1" xfId="3" applyFont="1" applyBorder="1" applyAlignment="1" applyProtection="1">
      <alignment horizontal="center" vertical="center"/>
    </xf>
    <xf numFmtId="0" fontId="11" fillId="0" borderId="1" xfId="3" applyFont="1" applyBorder="1" applyAlignment="1" applyProtection="1">
      <alignment vertical="center"/>
    </xf>
    <xf numFmtId="0" fontId="12" fillId="0" borderId="16" xfId="3" applyFont="1" applyBorder="1" applyAlignment="1" applyProtection="1">
      <alignment horizontal="center" vertical="center" wrapText="1"/>
    </xf>
    <xf numFmtId="0" fontId="12" fillId="0" borderId="17" xfId="3" applyFont="1" applyBorder="1" applyAlignment="1" applyProtection="1">
      <alignment horizontal="center" vertical="center" wrapText="1"/>
    </xf>
    <xf numFmtId="0" fontId="12" fillId="0" borderId="8" xfId="3" applyFont="1" applyBorder="1" applyAlignment="1" applyProtection="1">
      <alignment horizontal="center" vertical="center" wrapText="1"/>
    </xf>
    <xf numFmtId="0" fontId="12" fillId="0" borderId="10" xfId="3" applyFont="1" applyBorder="1" applyAlignment="1" applyProtection="1">
      <alignment horizontal="center" vertical="center" wrapText="1"/>
    </xf>
    <xf numFmtId="0" fontId="12" fillId="0" borderId="15" xfId="3" applyFont="1" applyBorder="1" applyAlignment="1" applyProtection="1">
      <alignment horizontal="center" vertical="center" wrapText="1"/>
    </xf>
    <xf numFmtId="0" fontId="12" fillId="0" borderId="25" xfId="3" applyFont="1" applyBorder="1" applyAlignment="1" applyProtection="1">
      <alignment horizontal="center" vertical="center" wrapText="1"/>
    </xf>
    <xf numFmtId="0" fontId="12" fillId="0" borderId="16" xfId="3" applyFont="1" applyBorder="1" applyAlignment="1" applyProtection="1">
      <alignment horizontal="center" vertical="center"/>
    </xf>
    <xf numFmtId="0" fontId="12" fillId="0" borderId="18" xfId="3" applyFont="1" applyBorder="1" applyAlignment="1" applyProtection="1">
      <alignment horizontal="center" vertical="center"/>
    </xf>
    <xf numFmtId="0" fontId="12" fillId="0" borderId="17" xfId="3" applyFont="1" applyBorder="1" applyAlignment="1" applyProtection="1">
      <alignment horizontal="center" vertical="center"/>
    </xf>
    <xf numFmtId="0" fontId="12" fillId="0" borderId="8" xfId="3" applyFont="1" applyBorder="1" applyAlignment="1" applyProtection="1">
      <alignment horizontal="center" vertical="center"/>
    </xf>
    <xf numFmtId="0" fontId="12" fillId="0" borderId="0" xfId="3" applyFont="1" applyBorder="1" applyAlignment="1" applyProtection="1">
      <alignment horizontal="center" vertical="center"/>
    </xf>
    <xf numFmtId="0" fontId="12" fillId="0" borderId="10" xfId="3" applyFont="1" applyBorder="1" applyAlignment="1" applyProtection="1">
      <alignment horizontal="center" vertical="center"/>
    </xf>
    <xf numFmtId="0" fontId="12" fillId="0" borderId="15" xfId="3" applyFont="1" applyBorder="1" applyAlignment="1" applyProtection="1">
      <alignment horizontal="center" vertical="center"/>
    </xf>
    <xf numFmtId="0" fontId="12" fillId="0" borderId="20" xfId="3" applyFont="1" applyBorder="1" applyAlignment="1" applyProtection="1">
      <alignment horizontal="center" vertical="center"/>
    </xf>
    <xf numFmtId="0" fontId="12" fillId="0" borderId="25" xfId="3" applyFont="1" applyBorder="1" applyAlignment="1" applyProtection="1">
      <alignment horizontal="center" vertical="center"/>
    </xf>
    <xf numFmtId="49" fontId="12" fillId="0" borderId="4" xfId="3" applyNumberFormat="1" applyFont="1" applyBorder="1" applyAlignment="1" applyProtection="1">
      <alignment horizontal="center" vertical="center"/>
    </xf>
    <xf numFmtId="49" fontId="12" fillId="0" borderId="9" xfId="3" applyNumberFormat="1" applyFont="1" applyBorder="1" applyAlignment="1" applyProtection="1">
      <alignment horizontal="center" vertical="center"/>
    </xf>
    <xf numFmtId="49" fontId="12" fillId="0" borderId="2" xfId="3" applyNumberFormat="1" applyFont="1" applyBorder="1" applyAlignment="1" applyProtection="1">
      <alignment horizontal="center" vertical="center"/>
    </xf>
    <xf numFmtId="0" fontId="12" fillId="46" borderId="4" xfId="62" applyFont="1" applyFill="1" applyBorder="1" applyAlignment="1" applyProtection="1">
      <alignment horizontal="center" vertical="center" wrapText="1"/>
      <protection locked="0"/>
    </xf>
    <xf numFmtId="0" fontId="12" fillId="46" borderId="9" xfId="62" applyFont="1" applyFill="1" applyBorder="1" applyAlignment="1" applyProtection="1">
      <alignment horizontal="center" vertical="center" wrapText="1"/>
      <protection locked="0"/>
    </xf>
    <xf numFmtId="0" fontId="12" fillId="46" borderId="2" xfId="62" applyFont="1" applyFill="1" applyBorder="1" applyAlignment="1" applyProtection="1">
      <alignment horizontal="center" vertical="center" wrapText="1"/>
      <protection locked="0"/>
    </xf>
    <xf numFmtId="0" fontId="12" fillId="0" borderId="18" xfId="3" applyFont="1" applyBorder="1" applyAlignment="1" applyProtection="1">
      <alignment horizontal="center" vertical="top"/>
    </xf>
    <xf numFmtId="0" fontId="12" fillId="0" borderId="20" xfId="3" applyFont="1" applyBorder="1" applyAlignment="1" applyProtection="1">
      <alignment horizontal="center" vertical="top"/>
    </xf>
    <xf numFmtId="0" fontId="12" fillId="0" borderId="4" xfId="62" applyFont="1" applyBorder="1" applyAlignment="1" applyProtection="1">
      <alignment horizontal="center" vertical="center" wrapText="1"/>
    </xf>
    <xf numFmtId="0" fontId="12" fillId="0" borderId="9" xfId="62" applyFont="1" applyBorder="1" applyAlignment="1" applyProtection="1">
      <alignment horizontal="center" vertical="center" wrapText="1"/>
    </xf>
    <xf numFmtId="0" fontId="12" fillId="0" borderId="2" xfId="62" applyFont="1" applyBorder="1" applyAlignment="1" applyProtection="1">
      <alignment horizontal="center" vertical="center" wrapText="1"/>
    </xf>
    <xf numFmtId="0" fontId="12" fillId="0" borderId="96" xfId="3" applyFont="1" applyBorder="1" applyAlignment="1" applyProtection="1">
      <alignment horizontal="center" vertical="center"/>
    </xf>
    <xf numFmtId="0" fontId="12" fillId="0" borderId="97" xfId="3" applyFont="1" applyBorder="1" applyAlignment="1" applyProtection="1">
      <alignment horizontal="center" vertical="center"/>
    </xf>
    <xf numFmtId="0" fontId="12" fillId="46" borderId="1" xfId="62" applyFont="1" applyFill="1" applyBorder="1" applyAlignment="1" applyProtection="1">
      <alignment horizontal="center" vertical="center"/>
      <protection locked="0"/>
    </xf>
    <xf numFmtId="0" fontId="12" fillId="0" borderId="4" xfId="62" applyFont="1" applyBorder="1" applyAlignment="1" applyProtection="1">
      <alignment horizontal="center" vertical="center"/>
    </xf>
    <xf numFmtId="0" fontId="12" fillId="0" borderId="9" xfId="62" applyFont="1" applyBorder="1" applyAlignment="1" applyProtection="1">
      <alignment horizontal="center" vertical="center"/>
    </xf>
    <xf numFmtId="0" fontId="12" fillId="0" borderId="2" xfId="62" applyFont="1" applyBorder="1" applyAlignment="1" applyProtection="1">
      <alignment horizontal="center" vertical="center"/>
    </xf>
    <xf numFmtId="0" fontId="12" fillId="0" borderId="1" xfId="62" applyFont="1" applyBorder="1" applyAlignment="1" applyProtection="1">
      <alignment horizontal="center" vertical="center"/>
    </xf>
    <xf numFmtId="0" fontId="12" fillId="0" borderId="1" xfId="62" applyFont="1" applyBorder="1" applyAlignment="1" applyProtection="1">
      <alignment horizontal="center" vertical="center" wrapText="1"/>
    </xf>
    <xf numFmtId="0" fontId="11" fillId="39" borderId="4" xfId="3" applyFont="1" applyFill="1" applyBorder="1" applyAlignment="1" applyProtection="1">
      <alignment horizontal="center" vertical="center" shrinkToFit="1"/>
      <protection locked="0"/>
    </xf>
    <xf numFmtId="0" fontId="11" fillId="39" borderId="9" xfId="3" applyFont="1" applyFill="1" applyBorder="1" applyAlignment="1" applyProtection="1">
      <alignment horizontal="center" vertical="center" shrinkToFit="1"/>
      <protection locked="0"/>
    </xf>
    <xf numFmtId="0" fontId="11" fillId="39" borderId="2" xfId="3" applyFont="1" applyFill="1" applyBorder="1" applyAlignment="1" applyProtection="1">
      <alignment horizontal="center" vertical="center" shrinkToFit="1"/>
      <protection locked="0"/>
    </xf>
    <xf numFmtId="0" fontId="11" fillId="41" borderId="20" xfId="3" applyFont="1" applyFill="1" applyBorder="1" applyAlignment="1" applyProtection="1">
      <alignment horizontal="center" vertical="center"/>
      <protection locked="0"/>
    </xf>
    <xf numFmtId="0" fontId="11" fillId="0" borderId="20" xfId="3" applyFont="1" applyBorder="1" applyAlignment="1" applyProtection="1">
      <alignment horizontal="center" vertical="center"/>
    </xf>
    <xf numFmtId="0" fontId="11" fillId="41" borderId="4" xfId="3" applyFont="1" applyFill="1" applyBorder="1" applyAlignment="1" applyProtection="1">
      <alignment horizontal="center" vertical="center"/>
      <protection locked="0"/>
    </xf>
    <xf numFmtId="0" fontId="11" fillId="41" borderId="9" xfId="3" applyFont="1" applyFill="1" applyBorder="1" applyAlignment="1" applyProtection="1">
      <alignment horizontal="center" vertical="center"/>
      <protection locked="0"/>
    </xf>
    <xf numFmtId="0" fontId="11" fillId="41" borderId="2" xfId="3" applyFont="1" applyFill="1" applyBorder="1" applyAlignment="1" applyProtection="1">
      <alignment horizontal="center" vertical="center"/>
      <protection locked="0"/>
    </xf>
    <xf numFmtId="0" fontId="99" fillId="0" borderId="20" xfId="50" applyFont="1" applyFill="1" applyBorder="1" applyAlignment="1" applyProtection="1">
      <alignment horizontal="center" vertical="center"/>
    </xf>
    <xf numFmtId="0" fontId="100" fillId="0" borderId="20" xfId="3" applyFont="1" applyFill="1" applyBorder="1" applyAlignment="1" applyProtection="1">
      <alignment horizontal="center" vertical="center"/>
    </xf>
    <xf numFmtId="0" fontId="12" fillId="0" borderId="62" xfId="3" applyFont="1" applyBorder="1" applyAlignment="1" applyProtection="1">
      <alignment horizontal="center" vertical="center"/>
    </xf>
    <xf numFmtId="0" fontId="12" fillId="0" borderId="63" xfId="3" applyFont="1" applyBorder="1" applyAlignment="1" applyProtection="1">
      <alignment horizontal="center" vertical="center"/>
    </xf>
    <xf numFmtId="0" fontId="11" fillId="0" borderId="4" xfId="3" applyFont="1" applyFill="1" applyBorder="1" applyAlignment="1" applyProtection="1">
      <alignment horizontal="center" vertical="center"/>
    </xf>
    <xf numFmtId="0" fontId="11" fillId="0" borderId="9" xfId="3" applyFont="1" applyFill="1" applyBorder="1" applyAlignment="1" applyProtection="1">
      <alignment horizontal="center" vertical="center"/>
    </xf>
    <xf numFmtId="0" fontId="11" fillId="0" borderId="2" xfId="3" applyFont="1" applyFill="1" applyBorder="1" applyAlignment="1" applyProtection="1">
      <alignment horizontal="center" vertical="center"/>
    </xf>
    <xf numFmtId="0" fontId="11" fillId="39" borderId="4" xfId="3" applyFont="1" applyFill="1" applyBorder="1" applyAlignment="1" applyProtection="1">
      <alignment horizontal="center" vertical="center"/>
      <protection locked="0"/>
    </xf>
    <xf numFmtId="0" fontId="11" fillId="39" borderId="9" xfId="3" applyFont="1" applyFill="1" applyBorder="1" applyAlignment="1" applyProtection="1">
      <alignment horizontal="center" vertical="center"/>
      <protection locked="0"/>
    </xf>
    <xf numFmtId="0" fontId="11" fillId="39" borderId="2" xfId="3" applyFont="1" applyFill="1" applyBorder="1" applyAlignment="1" applyProtection="1">
      <alignment horizontal="center" vertical="center"/>
      <protection locked="0"/>
    </xf>
    <xf numFmtId="0" fontId="74" fillId="41" borderId="0" xfId="50" applyFont="1" applyFill="1" applyProtection="1">
      <alignment vertical="center"/>
      <protection locked="0"/>
    </xf>
    <xf numFmtId="0" fontId="98" fillId="0" borderId="20" xfId="50" applyFont="1" applyFill="1" applyBorder="1" applyAlignment="1" applyProtection="1">
      <alignment horizontal="center" vertical="center"/>
    </xf>
    <xf numFmtId="0" fontId="0" fillId="32" borderId="1" xfId="0" applyFill="1" applyBorder="1" applyAlignment="1" applyProtection="1">
      <alignment horizontal="center" vertical="center"/>
    </xf>
    <xf numFmtId="0" fontId="0" fillId="32" borderId="18" xfId="0" applyFill="1" applyBorder="1" applyAlignment="1" applyProtection="1">
      <alignment horizontal="center" vertical="center"/>
    </xf>
    <xf numFmtId="0" fontId="0" fillId="32" borderId="17" xfId="0" applyFill="1" applyBorder="1" applyAlignment="1" applyProtection="1">
      <alignment horizontal="center" vertical="center"/>
    </xf>
    <xf numFmtId="0" fontId="0" fillId="44" borderId="17" xfId="0" applyFill="1" applyBorder="1" applyAlignment="1" applyProtection="1">
      <alignment horizontal="center" vertical="center"/>
    </xf>
    <xf numFmtId="0" fontId="0" fillId="44" borderId="25" xfId="0" applyFill="1" applyBorder="1" applyAlignment="1" applyProtection="1">
      <alignment horizontal="center" vertical="center"/>
    </xf>
    <xf numFmtId="0" fontId="0" fillId="44" borderId="3" xfId="0" applyFill="1" applyBorder="1" applyAlignment="1" applyProtection="1">
      <alignment horizontal="center" vertical="center" wrapText="1"/>
    </xf>
    <xf numFmtId="0" fontId="0" fillId="44" borderId="5" xfId="0" applyFill="1" applyBorder="1" applyAlignment="1" applyProtection="1">
      <alignment horizontal="center" vertical="center"/>
    </xf>
    <xf numFmtId="0" fontId="0" fillId="44" borderId="3" xfId="0" applyFill="1" applyBorder="1" applyAlignment="1" applyProtection="1">
      <alignment horizontal="center" vertical="center"/>
    </xf>
    <xf numFmtId="0" fontId="0" fillId="32" borderId="16" xfId="0" applyFill="1" applyBorder="1" applyAlignment="1" applyProtection="1">
      <alignment horizontal="center" vertical="center" wrapText="1"/>
    </xf>
    <xf numFmtId="0" fontId="0" fillId="32" borderId="8" xfId="0" applyFill="1" applyBorder="1" applyAlignment="1" applyProtection="1">
      <alignment horizontal="center" vertical="center" wrapText="1"/>
    </xf>
    <xf numFmtId="0" fontId="0" fillId="32" borderId="15" xfId="0" applyFill="1" applyBorder="1" applyAlignment="1" applyProtection="1">
      <alignment horizontal="center" vertical="center" wrapText="1"/>
    </xf>
    <xf numFmtId="0" fontId="42" fillId="0" borderId="3" xfId="0" applyFont="1" applyBorder="1" applyAlignment="1" applyProtection="1">
      <alignment horizontal="center" vertical="center" wrapText="1"/>
    </xf>
    <xf numFmtId="0" fontId="42" fillId="0" borderId="6" xfId="0" applyFont="1" applyBorder="1" applyAlignment="1" applyProtection="1">
      <alignment horizontal="center" vertical="center"/>
    </xf>
    <xf numFmtId="0" fontId="42" fillId="0" borderId="117" xfId="0" applyFont="1" applyBorder="1" applyAlignment="1" applyProtection="1">
      <alignment horizontal="center" vertical="center" wrapText="1"/>
    </xf>
    <xf numFmtId="0" fontId="42" fillId="0" borderId="141" xfId="0" applyFont="1" applyBorder="1" applyAlignment="1" applyProtection="1">
      <alignment horizontal="center" vertical="center"/>
    </xf>
    <xf numFmtId="0" fontId="0" fillId="32" borderId="143" xfId="0" applyFill="1" applyBorder="1" applyAlignment="1" applyProtection="1">
      <alignment horizontal="center" vertical="center" wrapText="1"/>
    </xf>
    <xf numFmtId="0" fontId="0" fillId="32" borderId="144" xfId="0" applyFill="1" applyBorder="1" applyAlignment="1" applyProtection="1">
      <alignment horizontal="center" vertical="center"/>
    </xf>
    <xf numFmtId="0" fontId="0" fillId="32" borderId="145" xfId="0" applyFill="1" applyBorder="1" applyAlignment="1" applyProtection="1">
      <alignment horizontal="center" vertical="center"/>
    </xf>
    <xf numFmtId="0" fontId="0" fillId="32" borderId="131" xfId="0" applyFill="1" applyBorder="1" applyAlignment="1" applyProtection="1">
      <alignment horizontal="center" vertical="center"/>
    </xf>
    <xf numFmtId="0" fontId="0" fillId="32" borderId="20" xfId="0" applyFill="1" applyBorder="1" applyAlignment="1" applyProtection="1">
      <alignment horizontal="center" vertical="center"/>
    </xf>
    <xf numFmtId="0" fontId="0" fillId="32" borderId="124" xfId="0" applyFill="1" applyBorder="1" applyAlignment="1" applyProtection="1">
      <alignment horizontal="center" vertical="center"/>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xf>
    <xf numFmtId="0" fontId="0" fillId="0" borderId="139" xfId="0" applyBorder="1" applyAlignment="1" applyProtection="1">
      <alignment horizontal="center" vertical="center"/>
    </xf>
    <xf numFmtId="0" fontId="0" fillId="0" borderId="140" xfId="0" applyBorder="1" applyAlignment="1" applyProtection="1">
      <alignment horizontal="center" vertical="center"/>
    </xf>
    <xf numFmtId="0" fontId="0" fillId="0" borderId="119" xfId="0" applyBorder="1" applyAlignment="1" applyProtection="1">
      <alignment horizontal="center" vertical="center"/>
    </xf>
    <xf numFmtId="0" fontId="0" fillId="0" borderId="138" xfId="0" applyBorder="1" applyAlignment="1" applyProtection="1">
      <alignment horizontal="center" vertical="center"/>
    </xf>
    <xf numFmtId="0" fontId="0" fillId="4" borderId="54" xfId="0" applyFill="1" applyBorder="1" applyAlignment="1" applyProtection="1">
      <alignment horizontal="center" vertical="center"/>
      <protection locked="0"/>
    </xf>
    <xf numFmtId="0" fontId="0" fillId="4" borderId="55" xfId="0" applyFill="1" applyBorder="1" applyAlignment="1" applyProtection="1">
      <alignment horizontal="center" vertical="center"/>
      <protection locked="0"/>
    </xf>
    <xf numFmtId="180" fontId="0" fillId="4" borderId="54" xfId="0" applyNumberFormat="1" applyFill="1" applyBorder="1" applyAlignment="1" applyProtection="1">
      <alignment horizontal="center" vertical="center"/>
      <protection locked="0"/>
    </xf>
    <xf numFmtId="180" fontId="0" fillId="4" borderId="55" xfId="0" applyNumberFormat="1" applyFill="1" applyBorder="1" applyAlignment="1" applyProtection="1">
      <alignment horizontal="center" vertical="center"/>
      <protection locked="0"/>
    </xf>
    <xf numFmtId="0" fontId="83" fillId="32" borderId="3" xfId="0" applyFont="1" applyFill="1" applyBorder="1" applyAlignment="1" applyProtection="1">
      <alignment horizontal="center" vertical="center"/>
    </xf>
    <xf numFmtId="0" fontId="83" fillId="32" borderId="5" xfId="0" applyFont="1" applyFill="1" applyBorder="1" applyAlignment="1" applyProtection="1">
      <alignment horizontal="center" vertical="center"/>
    </xf>
    <xf numFmtId="0" fontId="0" fillId="32" borderId="3" xfId="0" applyFill="1" applyBorder="1" applyAlignment="1" applyProtection="1">
      <alignment horizontal="center" vertical="center"/>
    </xf>
    <xf numFmtId="0" fontId="0" fillId="32" borderId="5" xfId="0" applyFill="1" applyBorder="1" applyAlignment="1" applyProtection="1">
      <alignment horizontal="center" vertical="center"/>
    </xf>
    <xf numFmtId="0" fontId="0" fillId="32" borderId="3" xfId="0" applyFill="1" applyBorder="1" applyAlignment="1" applyProtection="1">
      <alignment horizontal="center" vertical="center" wrapText="1"/>
    </xf>
    <xf numFmtId="0" fontId="0" fillId="32" borderId="5" xfId="0" applyFill="1" applyBorder="1" applyAlignment="1" applyProtection="1">
      <alignment horizontal="center" vertical="center" wrapText="1"/>
    </xf>
    <xf numFmtId="0" fontId="0" fillId="3" borderId="3" xfId="0" applyFill="1" applyBorder="1" applyAlignment="1" applyProtection="1">
      <alignment horizontal="center" vertical="center" wrapText="1"/>
    </xf>
    <xf numFmtId="0" fontId="0" fillId="3" borderId="5" xfId="0" applyFill="1" applyBorder="1" applyAlignment="1" applyProtection="1">
      <alignment horizontal="center" vertical="center" wrapText="1"/>
    </xf>
    <xf numFmtId="56" fontId="0" fillId="2" borderId="44" xfId="0" applyNumberFormat="1" applyFill="1" applyBorder="1" applyAlignment="1" applyProtection="1">
      <alignment horizontal="center" vertical="center"/>
    </xf>
    <xf numFmtId="56" fontId="0" fillId="2" borderId="45" xfId="0" applyNumberFormat="1" applyFill="1" applyBorder="1" applyAlignment="1" applyProtection="1">
      <alignment horizontal="center" vertical="center"/>
    </xf>
    <xf numFmtId="56" fontId="0" fillId="2" borderId="16" xfId="0" applyNumberFormat="1" applyFill="1" applyBorder="1" applyAlignment="1" applyProtection="1">
      <alignment horizontal="center" vertical="center"/>
    </xf>
    <xf numFmtId="0" fontId="0" fillId="2" borderId="17" xfId="0"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0" fillId="32" borderId="18" xfId="0" applyFill="1" applyBorder="1" applyAlignment="1" applyProtection="1">
      <alignment horizontal="center" vertical="center" wrapText="1"/>
    </xf>
    <xf numFmtId="0" fontId="0" fillId="32" borderId="17" xfId="0" applyFill="1" applyBorder="1" applyAlignment="1" applyProtection="1">
      <alignment horizontal="center" vertical="center" wrapText="1"/>
    </xf>
    <xf numFmtId="180" fontId="0" fillId="2" borderId="16" xfId="0" applyNumberFormat="1" applyFill="1" applyBorder="1" applyAlignment="1" applyProtection="1">
      <alignment horizontal="center" vertical="center"/>
    </xf>
    <xf numFmtId="180" fontId="0" fillId="2" borderId="17" xfId="0" applyNumberFormat="1" applyFill="1" applyBorder="1" applyAlignment="1" applyProtection="1">
      <alignment horizontal="center" vertical="center"/>
    </xf>
    <xf numFmtId="0" fontId="0" fillId="32" borderId="4" xfId="0" applyFill="1" applyBorder="1" applyAlignment="1" applyProtection="1">
      <alignment horizontal="center" vertical="center"/>
    </xf>
    <xf numFmtId="0" fontId="0" fillId="32" borderId="9" xfId="0" applyFill="1" applyBorder="1" applyAlignment="1" applyProtection="1">
      <alignment horizontal="center" vertical="center"/>
    </xf>
    <xf numFmtId="0" fontId="0" fillId="32" borderId="2" xfId="0" applyFill="1" applyBorder="1" applyAlignment="1" applyProtection="1">
      <alignment horizontal="center" vertical="center"/>
    </xf>
    <xf numFmtId="0" fontId="42" fillId="47" borderId="0" xfId="0" applyFont="1" applyFill="1" applyAlignment="1" applyProtection="1">
      <alignment horizontal="center" vertical="center"/>
    </xf>
    <xf numFmtId="0" fontId="42" fillId="30" borderId="0" xfId="0" applyFont="1" applyFill="1" applyAlignment="1" applyProtection="1">
      <alignment horizontal="center" vertical="center"/>
    </xf>
    <xf numFmtId="0" fontId="83" fillId="5" borderId="105" xfId="0" applyFont="1" applyFill="1" applyBorder="1" applyAlignment="1" applyProtection="1">
      <alignment horizontal="center" vertical="center"/>
    </xf>
    <xf numFmtId="0" fontId="83" fillId="5" borderId="104" xfId="0" applyFont="1" applyFill="1" applyBorder="1" applyAlignment="1" applyProtection="1">
      <alignment horizontal="center" vertical="center"/>
    </xf>
    <xf numFmtId="0" fontId="0" fillId="2" borderId="0" xfId="0" applyFont="1" applyFill="1" applyAlignment="1" applyProtection="1">
      <alignment horizontal="center" vertical="center" wrapText="1"/>
    </xf>
    <xf numFmtId="0" fontId="0" fillId="2" borderId="20" xfId="0" applyFont="1" applyFill="1" applyBorder="1" applyAlignment="1" applyProtection="1">
      <alignment horizontal="center" vertical="center" wrapText="1"/>
    </xf>
    <xf numFmtId="0" fontId="0" fillId="2" borderId="153" xfId="0" applyFill="1" applyBorder="1" applyAlignment="1" applyProtection="1">
      <alignment horizontal="center" vertical="center"/>
    </xf>
    <xf numFmtId="0" fontId="0" fillId="2" borderId="154" xfId="0" applyFill="1" applyBorder="1" applyAlignment="1" applyProtection="1">
      <alignment horizontal="center" vertical="center"/>
    </xf>
    <xf numFmtId="0" fontId="0" fillId="2" borderId="123" xfId="0" applyFill="1" applyBorder="1" applyAlignment="1" applyProtection="1">
      <alignment horizontal="center" vertical="center"/>
    </xf>
    <xf numFmtId="0" fontId="0" fillId="2" borderId="107" xfId="0" applyFill="1" applyBorder="1" applyAlignment="1" applyProtection="1">
      <alignment horizontal="center" vertical="center"/>
    </xf>
    <xf numFmtId="0" fontId="0" fillId="2" borderId="108" xfId="0" applyFill="1" applyBorder="1" applyAlignment="1" applyProtection="1">
      <alignment horizontal="center" vertical="center"/>
    </xf>
    <xf numFmtId="0" fontId="0" fillId="2" borderId="109"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16" xfId="0" applyFill="1" applyBorder="1" applyAlignment="1" applyProtection="1">
      <alignment horizontal="center" vertical="center"/>
    </xf>
    <xf numFmtId="0" fontId="0" fillId="2" borderId="15" xfId="0" applyFill="1" applyBorder="1" applyAlignment="1" applyProtection="1">
      <alignment horizontal="center" vertical="center"/>
    </xf>
    <xf numFmtId="0" fontId="7" fillId="32" borderId="3" xfId="0" applyFont="1" applyFill="1" applyBorder="1" applyAlignment="1" applyProtection="1">
      <alignment horizontal="center" vertical="center"/>
    </xf>
    <xf numFmtId="0" fontId="7" fillId="32" borderId="5" xfId="0" applyFont="1" applyFill="1" applyBorder="1" applyAlignment="1" applyProtection="1">
      <alignment horizontal="center" vertical="center"/>
    </xf>
    <xf numFmtId="0" fontId="7" fillId="32" borderId="16" xfId="0" applyFont="1" applyFill="1" applyBorder="1" applyAlignment="1" applyProtection="1">
      <alignment horizontal="center" vertical="center"/>
    </xf>
    <xf numFmtId="0" fontId="7" fillId="32" borderId="15" xfId="0" applyFont="1" applyFill="1" applyBorder="1" applyAlignment="1" applyProtection="1">
      <alignment horizontal="center" vertical="center"/>
    </xf>
    <xf numFmtId="0" fontId="7" fillId="44" borderId="133" xfId="0" applyFont="1" applyFill="1" applyBorder="1" applyAlignment="1" applyProtection="1">
      <alignment horizontal="center" vertical="center" wrapText="1"/>
    </xf>
    <xf numFmtId="0" fontId="7" fillId="44" borderId="135" xfId="0" applyFont="1" applyFill="1" applyBorder="1" applyAlignment="1" applyProtection="1">
      <alignment horizontal="center" vertical="center"/>
    </xf>
    <xf numFmtId="0" fontId="104" fillId="49" borderId="134" xfId="0" applyFont="1" applyFill="1" applyBorder="1" applyAlignment="1" applyProtection="1">
      <alignment horizontal="center" vertical="center" wrapText="1"/>
    </xf>
    <xf numFmtId="0" fontId="104" fillId="49" borderId="136" xfId="0" applyFont="1" applyFill="1" applyBorder="1" applyAlignment="1" applyProtection="1">
      <alignment horizontal="center" vertical="center"/>
    </xf>
    <xf numFmtId="0" fontId="7" fillId="32" borderId="162" xfId="0" applyFont="1" applyFill="1" applyBorder="1" applyAlignment="1" applyProtection="1">
      <alignment horizontal="center" vertical="center"/>
    </xf>
    <xf numFmtId="0" fontId="7" fillId="32" borderId="163" xfId="0" applyFont="1" applyFill="1" applyBorder="1" applyAlignment="1" applyProtection="1">
      <alignment horizontal="center" vertical="center"/>
    </xf>
    <xf numFmtId="0" fontId="7" fillId="32" borderId="164" xfId="0" applyFont="1" applyFill="1" applyBorder="1" applyAlignment="1" applyProtection="1">
      <alignment horizontal="center" vertical="center"/>
    </xf>
    <xf numFmtId="183" fontId="13" fillId="4" borderId="28" xfId="0" applyNumberFormat="1" applyFont="1" applyFill="1" applyBorder="1" applyAlignment="1" applyProtection="1">
      <alignment horizontal="center" vertical="center" shrinkToFit="1"/>
      <protection locked="0"/>
    </xf>
    <xf numFmtId="0" fontId="13" fillId="4" borderId="80" xfId="0" applyFont="1" applyFill="1" applyBorder="1" applyAlignment="1" applyProtection="1">
      <alignment horizontal="left" vertical="center" indent="1" shrinkToFit="1"/>
      <protection locked="0"/>
    </xf>
    <xf numFmtId="0" fontId="13" fillId="4" borderId="1" xfId="0" applyFont="1" applyFill="1" applyBorder="1" applyAlignment="1" applyProtection="1">
      <alignment horizontal="left" vertical="center" indent="1" shrinkToFit="1"/>
      <protection locked="0"/>
    </xf>
    <xf numFmtId="0" fontId="13" fillId="4" borderId="79" xfId="0" applyFont="1" applyFill="1" applyBorder="1" applyAlignment="1" applyProtection="1">
      <alignment horizontal="left" vertical="center" indent="1" shrinkToFit="1"/>
      <protection locked="0"/>
    </xf>
    <xf numFmtId="0" fontId="13" fillId="4" borderId="28" xfId="0" applyFont="1" applyFill="1" applyBorder="1" applyAlignment="1" applyProtection="1">
      <alignment horizontal="left" vertical="center" indent="1" shrinkToFit="1"/>
      <protection locked="0"/>
    </xf>
    <xf numFmtId="0" fontId="13" fillId="2" borderId="81" xfId="0" applyFont="1" applyFill="1" applyBorder="1" applyAlignment="1" applyProtection="1">
      <alignment horizontal="center" vertical="center"/>
    </xf>
    <xf numFmtId="183" fontId="13" fillId="4" borderId="1" xfId="0" applyNumberFormat="1" applyFont="1" applyFill="1" applyBorder="1" applyAlignment="1" applyProtection="1">
      <alignment horizontal="center" vertical="center" shrinkToFit="1"/>
      <protection locked="0"/>
    </xf>
    <xf numFmtId="0" fontId="13" fillId="2" borderId="83" xfId="0" applyFont="1" applyFill="1" applyBorder="1" applyAlignment="1" applyProtection="1">
      <alignment horizontal="center" vertical="center"/>
    </xf>
    <xf numFmtId="184" fontId="13" fillId="4" borderId="1" xfId="0" applyNumberFormat="1" applyFont="1" applyFill="1" applyBorder="1" applyAlignment="1" applyProtection="1">
      <alignment horizontal="center" vertical="center" shrinkToFit="1"/>
      <protection locked="0"/>
    </xf>
    <xf numFmtId="0" fontId="13" fillId="2" borderId="81" xfId="0" applyFont="1" applyFill="1" applyBorder="1" applyAlignment="1" applyProtection="1">
      <alignment vertical="center"/>
    </xf>
    <xf numFmtId="0" fontId="13" fillId="2" borderId="82" xfId="0" applyFont="1" applyFill="1" applyBorder="1" applyAlignment="1" applyProtection="1">
      <alignment vertical="center"/>
    </xf>
    <xf numFmtId="183" fontId="13" fillId="0" borderId="1" xfId="0" applyNumberFormat="1" applyFont="1" applyFill="1" applyBorder="1" applyAlignment="1" applyProtection="1">
      <alignment horizontal="center" vertical="center" shrinkToFit="1"/>
    </xf>
    <xf numFmtId="183" fontId="13" fillId="0" borderId="27" xfId="0" applyNumberFormat="1" applyFont="1" applyFill="1" applyBorder="1" applyAlignment="1" applyProtection="1">
      <alignment horizontal="center" vertical="center" shrinkToFit="1"/>
    </xf>
    <xf numFmtId="183" fontId="13" fillId="0" borderId="28" xfId="0" applyNumberFormat="1" applyFont="1" applyFill="1" applyBorder="1" applyAlignment="1" applyProtection="1">
      <alignment horizontal="center" vertical="center" shrinkToFit="1"/>
    </xf>
    <xf numFmtId="183" fontId="13" fillId="0" borderId="31" xfId="0" applyNumberFormat="1" applyFont="1" applyFill="1" applyBorder="1" applyAlignment="1" applyProtection="1">
      <alignment horizontal="center" vertical="center" shrinkToFit="1"/>
    </xf>
    <xf numFmtId="184" fontId="13" fillId="4" borderId="28" xfId="0" applyNumberFormat="1" applyFont="1" applyFill="1" applyBorder="1" applyAlignment="1" applyProtection="1">
      <alignment horizontal="center" vertical="center" shrinkToFit="1"/>
      <protection locked="0"/>
    </xf>
    <xf numFmtId="0" fontId="0" fillId="4" borderId="1" xfId="0" applyFill="1" applyBorder="1" applyAlignment="1">
      <alignment vertical="center" wrapText="1"/>
    </xf>
    <xf numFmtId="0" fontId="0" fillId="5" borderId="1" xfId="0" applyFill="1" applyBorder="1" applyAlignment="1">
      <alignment horizontal="center" vertical="center"/>
    </xf>
    <xf numFmtId="0" fontId="0" fillId="5" borderId="4" xfId="0" applyFill="1" applyBorder="1" applyAlignment="1">
      <alignment horizontal="center" vertical="center"/>
    </xf>
    <xf numFmtId="0" fontId="0" fillId="5" borderId="9" xfId="0" applyFill="1" applyBorder="1" applyAlignment="1">
      <alignment horizontal="center" vertical="center"/>
    </xf>
    <xf numFmtId="0" fontId="0" fillId="5" borderId="2" xfId="0" applyFill="1" applyBorder="1" applyAlignment="1">
      <alignment horizontal="center" vertical="center"/>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9" xfId="0" applyFill="1" applyBorder="1" applyAlignment="1">
      <alignment horizontal="center" vertical="center"/>
    </xf>
    <xf numFmtId="0" fontId="0" fillId="2" borderId="2" xfId="0" applyFill="1" applyBorder="1" applyAlignment="1">
      <alignment horizontal="center" vertical="center"/>
    </xf>
    <xf numFmtId="0" fontId="0" fillId="5" borderId="16" xfId="0" applyFill="1" applyBorder="1" applyAlignment="1">
      <alignment horizontal="left" vertical="center"/>
    </xf>
    <xf numFmtId="0" fontId="0" fillId="5" borderId="18" xfId="0" applyFill="1" applyBorder="1" applyAlignment="1">
      <alignment horizontal="left" vertical="center"/>
    </xf>
    <xf numFmtId="0" fontId="0" fillId="5" borderId="15" xfId="0" applyFill="1" applyBorder="1" applyAlignment="1">
      <alignment horizontal="left" vertical="center"/>
    </xf>
    <xf numFmtId="0" fontId="0" fillId="5" borderId="20" xfId="0" applyFill="1" applyBorder="1" applyAlignment="1">
      <alignment horizontal="left" vertical="center"/>
    </xf>
    <xf numFmtId="0" fontId="0" fillId="5" borderId="3" xfId="0" applyFill="1" applyBorder="1" applyAlignment="1">
      <alignment horizontal="center" vertical="center"/>
    </xf>
    <xf numFmtId="0" fontId="0" fillId="5" borderId="5" xfId="0" applyFill="1" applyBorder="1" applyAlignment="1">
      <alignment horizontal="center" vertical="center"/>
    </xf>
    <xf numFmtId="180" fontId="0" fillId="4" borderId="3" xfId="0" applyNumberFormat="1" applyFill="1" applyBorder="1" applyAlignment="1">
      <alignment vertical="center"/>
    </xf>
    <xf numFmtId="180" fontId="0" fillId="4" borderId="5" xfId="0" applyNumberFormat="1" applyFill="1" applyBorder="1" applyAlignment="1">
      <alignment vertical="center"/>
    </xf>
    <xf numFmtId="0" fontId="0" fillId="2" borderId="16" xfId="0" applyFill="1" applyBorder="1" applyAlignment="1">
      <alignment horizontal="left" vertical="center" wrapText="1"/>
    </xf>
    <xf numFmtId="0" fontId="0" fillId="2" borderId="18" xfId="0" applyFill="1" applyBorder="1" applyAlignment="1">
      <alignment horizontal="left" vertical="center" wrapText="1"/>
    </xf>
    <xf numFmtId="0" fontId="0" fillId="2" borderId="17" xfId="0" applyFill="1" applyBorder="1" applyAlignment="1">
      <alignment horizontal="left" vertical="center" wrapText="1"/>
    </xf>
    <xf numFmtId="0" fontId="0" fillId="2" borderId="15" xfId="0" applyFill="1" applyBorder="1" applyAlignment="1">
      <alignment horizontal="left" vertical="center" wrapText="1"/>
    </xf>
    <xf numFmtId="0" fontId="0" fillId="2" borderId="20" xfId="0" applyFill="1" applyBorder="1" applyAlignment="1">
      <alignment horizontal="left" vertical="center" wrapText="1"/>
    </xf>
    <xf numFmtId="0" fontId="0" fillId="2" borderId="25" xfId="0" applyFill="1" applyBorder="1" applyAlignment="1">
      <alignment horizontal="left" vertical="center" wrapText="1"/>
    </xf>
    <xf numFmtId="0" fontId="83" fillId="5" borderId="16" xfId="0" applyFont="1"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17" xfId="0" applyFill="1" applyBorder="1" applyAlignment="1" applyProtection="1">
      <alignment horizontal="left" vertical="center"/>
      <protection locked="0"/>
    </xf>
    <xf numFmtId="0" fontId="0" fillId="5" borderId="16" xfId="0" applyFill="1" applyBorder="1" applyAlignment="1">
      <alignment horizontal="left" vertical="center" wrapText="1"/>
    </xf>
    <xf numFmtId="0" fontId="0" fillId="5" borderId="18" xfId="0" applyFill="1" applyBorder="1" applyAlignment="1">
      <alignment horizontal="left" vertical="center" wrapText="1"/>
    </xf>
    <xf numFmtId="0" fontId="0" fillId="5" borderId="17" xfId="0" applyFill="1" applyBorder="1" applyAlignment="1">
      <alignment horizontal="left" vertical="center" wrapText="1"/>
    </xf>
    <xf numFmtId="0" fontId="83" fillId="5" borderId="16" xfId="0" applyFont="1" applyFill="1" applyBorder="1" applyAlignment="1" applyProtection="1">
      <alignment horizontal="left" vertical="center" wrapText="1"/>
      <protection locked="0"/>
    </xf>
    <xf numFmtId="0" fontId="0" fillId="5" borderId="18"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0" fontId="83" fillId="5" borderId="15" xfId="0" applyFont="1"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16" xfId="0" applyFill="1" applyBorder="1" applyAlignment="1" applyProtection="1">
      <alignment horizontal="left" vertical="center" wrapText="1"/>
      <protection locked="0"/>
    </xf>
    <xf numFmtId="0" fontId="0" fillId="5" borderId="15" xfId="0" applyFill="1" applyBorder="1" applyAlignment="1" applyProtection="1">
      <alignment horizontal="left" vertical="center" wrapText="1"/>
      <protection locked="0"/>
    </xf>
    <xf numFmtId="0" fontId="83" fillId="5" borderId="16" xfId="0" applyFont="1" applyFill="1" applyBorder="1" applyAlignment="1">
      <alignment vertical="center" wrapText="1"/>
    </xf>
    <xf numFmtId="0" fontId="0" fillId="5" borderId="18" xfId="0" applyFill="1" applyBorder="1" applyAlignment="1">
      <alignment vertical="center" wrapText="1"/>
    </xf>
    <xf numFmtId="0" fontId="0" fillId="5" borderId="17" xfId="0" applyFill="1" applyBorder="1" applyAlignment="1">
      <alignment vertical="center" wrapText="1"/>
    </xf>
    <xf numFmtId="0" fontId="83" fillId="5" borderId="15" xfId="0" applyFont="1" applyFill="1" applyBorder="1" applyAlignment="1">
      <alignment vertical="center" wrapText="1"/>
    </xf>
    <xf numFmtId="0" fontId="0" fillId="5" borderId="20" xfId="0" applyFill="1" applyBorder="1" applyAlignment="1">
      <alignment vertical="center" wrapText="1"/>
    </xf>
    <xf numFmtId="0" fontId="0" fillId="5" borderId="25" xfId="0" applyFill="1" applyBorder="1" applyAlignment="1">
      <alignment vertical="center" wrapText="1"/>
    </xf>
    <xf numFmtId="0" fontId="0" fillId="5" borderId="17" xfId="0" applyFill="1" applyBorder="1" applyAlignment="1">
      <alignment horizontal="left" vertical="center"/>
    </xf>
    <xf numFmtId="0" fontId="0" fillId="5" borderId="25" xfId="0" applyFill="1" applyBorder="1" applyAlignment="1">
      <alignment horizontal="left" vertical="center"/>
    </xf>
    <xf numFmtId="0" fontId="0" fillId="4" borderId="3" xfId="0" applyFill="1" applyBorder="1" applyAlignment="1">
      <alignment horizontal="center" vertical="center"/>
    </xf>
    <xf numFmtId="0" fontId="0" fillId="4" borderId="5" xfId="0" applyFill="1" applyBorder="1" applyAlignment="1">
      <alignment horizontal="center" vertical="center"/>
    </xf>
    <xf numFmtId="0" fontId="83" fillId="5" borderId="16" xfId="0" applyFont="1" applyFill="1" applyBorder="1" applyAlignment="1">
      <alignment vertical="center"/>
    </xf>
    <xf numFmtId="0" fontId="0" fillId="5" borderId="18" xfId="0" applyFill="1" applyBorder="1" applyAlignment="1">
      <alignment vertical="center"/>
    </xf>
    <xf numFmtId="0" fontId="0" fillId="5" borderId="17" xfId="0" applyFill="1" applyBorder="1" applyAlignment="1">
      <alignment vertical="center"/>
    </xf>
    <xf numFmtId="0" fontId="83" fillId="5" borderId="16" xfId="0" applyFont="1" applyFill="1" applyBorder="1" applyAlignment="1">
      <alignment horizontal="left" vertical="center" wrapText="1"/>
    </xf>
    <xf numFmtId="0" fontId="83" fillId="5" borderId="15" xfId="0" applyFont="1" applyFill="1" applyBorder="1" applyAlignment="1">
      <alignment horizontal="left" vertical="center" wrapText="1"/>
    </xf>
    <xf numFmtId="0" fontId="0" fillId="5" borderId="20" xfId="0" applyFill="1" applyBorder="1" applyAlignment="1">
      <alignment horizontal="left" vertical="center" wrapText="1"/>
    </xf>
    <xf numFmtId="0" fontId="0" fillId="5" borderId="25" xfId="0" applyFill="1" applyBorder="1" applyAlignment="1">
      <alignment horizontal="left" vertical="center" wrapText="1"/>
    </xf>
    <xf numFmtId="0" fontId="0" fillId="2" borderId="0" xfId="0" applyFill="1" applyBorder="1" applyAlignment="1">
      <alignment horizontal="left" vertical="center" wrapText="1"/>
    </xf>
    <xf numFmtId="0" fontId="45" fillId="5" borderId="0" xfId="0" applyFont="1" applyFill="1" applyBorder="1" applyAlignment="1" applyProtection="1">
      <alignment horizontal="left" vertical="center" wrapText="1" indent="1"/>
    </xf>
    <xf numFmtId="0" fontId="15" fillId="5" borderId="0" xfId="0" applyFont="1" applyFill="1" applyBorder="1" applyAlignment="1" applyProtection="1">
      <alignment horizontal="left" vertical="center" wrapText="1" indent="1"/>
    </xf>
    <xf numFmtId="0" fontId="44" fillId="30" borderId="4" xfId="0" applyFont="1" applyFill="1" applyBorder="1" applyAlignment="1" applyProtection="1">
      <alignment horizontal="center" vertical="center"/>
    </xf>
    <xf numFmtId="0" fontId="44" fillId="30" borderId="9" xfId="0" applyFont="1" applyFill="1" applyBorder="1" applyAlignment="1" applyProtection="1">
      <alignment horizontal="center" vertical="center"/>
    </xf>
    <xf numFmtId="0" fontId="44" fillId="30" borderId="2" xfId="0" applyFont="1" applyFill="1" applyBorder="1" applyAlignment="1" applyProtection="1">
      <alignment horizontal="center" vertical="center"/>
    </xf>
    <xf numFmtId="0" fontId="43" fillId="0" borderId="0" xfId="0" applyFont="1" applyBorder="1" applyAlignment="1" applyProtection="1">
      <alignment horizontal="left" vertical="center"/>
    </xf>
    <xf numFmtId="0" fontId="45" fillId="30" borderId="4" xfId="0" applyFont="1" applyFill="1" applyBorder="1" applyAlignment="1" applyProtection="1">
      <alignment horizontal="center" vertical="center" wrapText="1"/>
    </xf>
    <xf numFmtId="0" fontId="45" fillId="30" borderId="2" xfId="0" applyFont="1" applyFill="1" applyBorder="1" applyAlignment="1" applyProtection="1">
      <alignment horizontal="center" vertical="center" wrapText="1"/>
    </xf>
    <xf numFmtId="0" fontId="45" fillId="4" borderId="15" xfId="0" applyFont="1" applyFill="1" applyBorder="1" applyAlignment="1" applyProtection="1">
      <alignment horizontal="left" vertical="center" wrapText="1"/>
      <protection locked="0"/>
    </xf>
    <xf numFmtId="0" fontId="45" fillId="4" borderId="2" xfId="0" applyFont="1" applyFill="1" applyBorder="1" applyAlignment="1" applyProtection="1">
      <alignment horizontal="left" vertical="center" wrapText="1"/>
      <protection locked="0"/>
    </xf>
    <xf numFmtId="0" fontId="45" fillId="4" borderId="4" xfId="0" applyFont="1" applyFill="1" applyBorder="1" applyAlignment="1" applyProtection="1">
      <alignment horizontal="left" vertical="center" wrapText="1"/>
      <protection locked="0"/>
    </xf>
    <xf numFmtId="0" fontId="15" fillId="4" borderId="4" xfId="0" applyFont="1" applyFill="1" applyBorder="1" applyAlignment="1" applyProtection="1">
      <alignment horizontal="left" vertical="center" wrapText="1"/>
      <protection locked="0"/>
    </xf>
    <xf numFmtId="0" fontId="15" fillId="4" borderId="2" xfId="0" applyFont="1" applyFill="1" applyBorder="1" applyAlignment="1" applyProtection="1">
      <alignment horizontal="left" vertical="center" wrapText="1"/>
      <protection locked="0"/>
    </xf>
    <xf numFmtId="0" fontId="51" fillId="31" borderId="54" xfId="0" applyFont="1" applyFill="1" applyBorder="1" applyAlignment="1">
      <alignment horizontal="left" vertical="center" wrapText="1"/>
    </xf>
    <xf numFmtId="0" fontId="51" fillId="4" borderId="55" xfId="0" applyFont="1" applyFill="1" applyBorder="1" applyAlignment="1">
      <alignment horizontal="left" vertical="center" wrapText="1"/>
    </xf>
    <xf numFmtId="0" fontId="51" fillId="5" borderId="60" xfId="0" applyFont="1" applyFill="1" applyBorder="1" applyAlignment="1">
      <alignment horizontal="left" vertical="top" wrapText="1"/>
    </xf>
    <xf numFmtId="0" fontId="51" fillId="5" borderId="56" xfId="0" applyFont="1" applyFill="1" applyBorder="1" applyAlignment="1">
      <alignment horizontal="left" vertical="top" wrapText="1"/>
    </xf>
    <xf numFmtId="0" fontId="51" fillId="5" borderId="57" xfId="0" applyFont="1" applyFill="1" applyBorder="1" applyAlignment="1">
      <alignment horizontal="left" vertical="top" wrapText="1"/>
    </xf>
    <xf numFmtId="0" fontId="51" fillId="5" borderId="59" xfId="0" applyFont="1" applyFill="1" applyBorder="1" applyAlignment="1">
      <alignment horizontal="left" vertical="top" wrapText="1"/>
    </xf>
    <xf numFmtId="0" fontId="51" fillId="5" borderId="54" xfId="0" applyFont="1" applyFill="1" applyBorder="1" applyAlignment="1">
      <alignment horizontal="left" vertical="top" wrapText="1"/>
    </xf>
    <xf numFmtId="0" fontId="51" fillId="5" borderId="55" xfId="0" applyFont="1" applyFill="1" applyBorder="1" applyAlignment="1">
      <alignment horizontal="left" vertical="top" wrapText="1"/>
    </xf>
    <xf numFmtId="0" fontId="53" fillId="0" borderId="3" xfId="0" applyFont="1" applyBorder="1" applyAlignment="1">
      <alignment horizontal="left" vertical="top" wrapText="1"/>
    </xf>
    <xf numFmtId="0" fontId="53" fillId="0" borderId="6" xfId="0" applyFont="1" applyBorder="1" applyAlignment="1">
      <alignment horizontal="left" vertical="top" wrapText="1"/>
    </xf>
    <xf numFmtId="0" fontId="53" fillId="0" borderId="5" xfId="0" applyFont="1" applyBorder="1" applyAlignment="1">
      <alignment horizontal="left" vertical="top" wrapText="1"/>
    </xf>
    <xf numFmtId="0" fontId="51" fillId="5" borderId="15" xfId="0" applyFont="1" applyFill="1" applyBorder="1" applyAlignment="1">
      <alignment horizontal="left" vertical="top" wrapText="1"/>
    </xf>
    <xf numFmtId="0" fontId="51" fillId="5" borderId="25" xfId="0" applyFont="1" applyFill="1" applyBorder="1" applyAlignment="1">
      <alignment horizontal="left" vertical="top" wrapText="1"/>
    </xf>
    <xf numFmtId="0" fontId="51" fillId="0" borderId="6" xfId="0" applyFont="1" applyBorder="1" applyAlignment="1">
      <alignment horizontal="center" vertical="center" textRotation="255" wrapText="1"/>
    </xf>
    <xf numFmtId="0" fontId="51" fillId="0" borderId="5" xfId="0" applyFont="1" applyBorder="1" applyAlignment="1">
      <alignment horizontal="center" vertical="center" textRotation="255" wrapText="1"/>
    </xf>
    <xf numFmtId="0" fontId="86" fillId="5" borderId="3" xfId="0" applyFont="1" applyFill="1" applyBorder="1" applyAlignment="1">
      <alignment horizontal="center" vertical="center" wrapText="1"/>
    </xf>
    <xf numFmtId="0" fontId="86" fillId="5" borderId="6" xfId="0" applyFont="1" applyFill="1" applyBorder="1" applyAlignment="1">
      <alignment horizontal="center" vertical="center" wrapText="1"/>
    </xf>
    <xf numFmtId="0" fontId="86" fillId="5" borderId="5" xfId="0" applyFont="1" applyFill="1" applyBorder="1" applyAlignment="1">
      <alignment horizontal="center" vertical="center" wrapText="1"/>
    </xf>
    <xf numFmtId="0" fontId="51" fillId="5" borderId="44" xfId="0" applyFont="1" applyFill="1" applyBorder="1" applyAlignment="1">
      <alignment horizontal="left" vertical="center" wrapText="1"/>
    </xf>
    <xf numFmtId="0" fontId="51" fillId="5" borderId="45" xfId="0" applyFont="1" applyFill="1" applyBorder="1" applyAlignment="1">
      <alignment horizontal="left" vertical="center" wrapText="1"/>
    </xf>
    <xf numFmtId="0" fontId="51" fillId="0" borderId="16" xfId="0" applyFont="1" applyFill="1" applyBorder="1" applyAlignment="1">
      <alignment horizontal="left" vertical="center" wrapText="1"/>
    </xf>
    <xf numFmtId="0" fontId="52" fillId="4" borderId="17" xfId="0" applyFont="1" applyFill="1" applyBorder="1" applyAlignment="1">
      <alignment horizontal="left" vertical="center" wrapText="1"/>
    </xf>
    <xf numFmtId="0" fontId="51" fillId="31" borderId="60" xfId="0" applyFont="1" applyFill="1" applyBorder="1" applyAlignment="1">
      <alignment horizontal="left" vertical="center" wrapText="1"/>
    </xf>
    <xf numFmtId="0" fontId="52" fillId="4" borderId="56" xfId="0" applyFont="1" applyFill="1" applyBorder="1" applyAlignment="1">
      <alignment horizontal="left" vertical="center" wrapText="1"/>
    </xf>
    <xf numFmtId="0" fontId="51" fillId="5" borderId="46" xfId="0" applyFont="1" applyFill="1" applyBorder="1" applyAlignment="1">
      <alignment horizontal="left" vertical="top" wrapText="1"/>
    </xf>
    <xf numFmtId="0" fontId="51" fillId="5" borderId="47" xfId="0" applyFont="1" applyFill="1" applyBorder="1" applyAlignment="1">
      <alignment horizontal="left" vertical="top" wrapText="1"/>
    </xf>
    <xf numFmtId="0" fontId="51" fillId="31" borderId="15" xfId="0" applyFont="1" applyFill="1" applyBorder="1" applyAlignment="1">
      <alignment horizontal="left" vertical="center" wrapText="1"/>
    </xf>
    <xf numFmtId="0" fontId="52" fillId="4" borderId="25" xfId="0" applyFont="1" applyFill="1" applyBorder="1" applyAlignment="1">
      <alignment horizontal="left" vertical="center" wrapText="1"/>
    </xf>
    <xf numFmtId="0" fontId="54" fillId="5" borderId="57" xfId="0" applyFont="1" applyFill="1" applyBorder="1" applyAlignment="1">
      <alignment horizontal="left" vertical="center" wrapText="1"/>
    </xf>
    <xf numFmtId="0" fontId="54" fillId="5" borderId="59" xfId="0" applyFont="1" applyFill="1" applyBorder="1" applyAlignment="1">
      <alignment horizontal="left" vertical="center" wrapText="1"/>
    </xf>
    <xf numFmtId="0" fontId="55" fillId="5" borderId="47" xfId="0" applyFont="1" applyFill="1" applyBorder="1" applyAlignment="1">
      <alignment horizontal="left" vertical="top" wrapText="1"/>
    </xf>
    <xf numFmtId="0" fontId="54" fillId="5" borderId="44" xfId="0" applyFont="1" applyFill="1" applyBorder="1" applyAlignment="1">
      <alignment horizontal="left" vertical="center" wrapText="1"/>
    </xf>
    <xf numFmtId="0" fontId="54" fillId="5" borderId="45" xfId="0" applyFont="1" applyFill="1" applyBorder="1" applyAlignment="1">
      <alignment horizontal="left" vertical="center" wrapText="1"/>
    </xf>
    <xf numFmtId="0" fontId="51" fillId="31" borderId="57" xfId="0" applyFont="1" applyFill="1" applyBorder="1" applyAlignment="1">
      <alignment horizontal="left" vertical="center" wrapText="1"/>
    </xf>
    <xf numFmtId="0" fontId="51" fillId="4" borderId="59" xfId="0" applyFont="1" applyFill="1" applyBorder="1" applyAlignment="1">
      <alignment horizontal="left" vertical="center" wrapText="1"/>
    </xf>
    <xf numFmtId="0" fontId="51" fillId="0" borderId="3" xfId="0" applyFont="1" applyBorder="1" applyAlignment="1">
      <alignment horizontal="center" vertical="center" textRotation="255" wrapText="1"/>
    </xf>
    <xf numFmtId="0" fontId="51" fillId="5" borderId="16" xfId="0" applyFont="1" applyFill="1" applyBorder="1" applyAlignment="1">
      <alignment horizontal="left" vertical="center" wrapText="1"/>
    </xf>
    <xf numFmtId="0" fontId="51" fillId="5" borderId="17" xfId="0" applyFont="1" applyFill="1" applyBorder="1" applyAlignment="1">
      <alignment horizontal="left" vertical="center" wrapText="1"/>
    </xf>
    <xf numFmtId="0" fontId="51" fillId="5" borderId="15" xfId="0" applyFont="1" applyFill="1" applyBorder="1" applyAlignment="1">
      <alignment horizontal="left" vertical="center" wrapText="1"/>
    </xf>
    <xf numFmtId="0" fontId="51" fillId="5" borderId="25" xfId="0" applyFont="1" applyFill="1" applyBorder="1" applyAlignment="1">
      <alignment horizontal="left" vertical="center" wrapText="1"/>
    </xf>
    <xf numFmtId="0" fontId="51" fillId="5" borderId="49" xfId="0" applyFont="1" applyFill="1" applyBorder="1" applyAlignment="1">
      <alignment horizontal="left" vertical="center" wrapText="1"/>
    </xf>
    <xf numFmtId="0" fontId="51" fillId="5" borderId="50" xfId="0" applyFont="1" applyFill="1" applyBorder="1" applyAlignment="1">
      <alignment horizontal="left" vertical="center" wrapText="1"/>
    </xf>
    <xf numFmtId="0" fontId="86" fillId="5" borderId="51" xfId="0" applyFont="1" applyFill="1" applyBorder="1" applyAlignment="1">
      <alignment horizontal="center" vertical="center" wrapText="1"/>
    </xf>
    <xf numFmtId="0" fontId="47" fillId="0" borderId="1" xfId="0" applyFont="1" applyBorder="1" applyAlignment="1">
      <alignment horizontal="center" vertical="center" wrapText="1"/>
    </xf>
    <xf numFmtId="0" fontId="85" fillId="4" borderId="1" xfId="0" applyFont="1" applyFill="1" applyBorder="1" applyAlignment="1">
      <alignment horizontal="center" vertical="center" wrapText="1"/>
    </xf>
    <xf numFmtId="0" fontId="47" fillId="31" borderId="1"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49" fillId="31" borderId="4" xfId="0" applyFont="1" applyFill="1" applyBorder="1" applyAlignment="1">
      <alignment horizontal="left" vertical="center" wrapText="1"/>
    </xf>
    <xf numFmtId="0" fontId="49" fillId="4" borderId="9" xfId="0" applyFont="1" applyFill="1" applyBorder="1" applyAlignment="1">
      <alignment horizontal="left" vertical="center" wrapText="1"/>
    </xf>
    <xf numFmtId="0" fontId="49" fillId="31" borderId="9" xfId="0" applyFont="1" applyFill="1" applyBorder="1" applyAlignment="1">
      <alignment horizontal="left" vertical="center" wrapText="1"/>
    </xf>
    <xf numFmtId="0" fontId="49" fillId="31" borderId="2" xfId="0" applyFont="1" applyFill="1" applyBorder="1" applyAlignment="1">
      <alignment horizontal="left" vertical="center" wrapText="1"/>
    </xf>
    <xf numFmtId="0" fontId="51" fillId="5" borderId="4" xfId="0" applyFont="1" applyFill="1" applyBorder="1" applyAlignment="1">
      <alignment horizontal="center" vertical="center" wrapText="1"/>
    </xf>
    <xf numFmtId="0" fontId="51" fillId="5" borderId="2" xfId="0" applyFont="1" applyFill="1" applyBorder="1" applyAlignment="1">
      <alignment horizontal="center" vertical="center" wrapText="1"/>
    </xf>
    <xf numFmtId="0" fontId="51" fillId="31" borderId="4" xfId="0" applyFont="1" applyFill="1" applyBorder="1" applyAlignment="1">
      <alignment horizontal="center" vertical="center" wrapText="1"/>
    </xf>
    <xf numFmtId="0" fontId="51" fillId="4" borderId="2"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0" borderId="8" xfId="0" applyFont="1" applyFill="1" applyBorder="1" applyAlignment="1">
      <alignment horizontal="left" vertical="center" wrapText="1"/>
    </xf>
    <xf numFmtId="0" fontId="52" fillId="4" borderId="10" xfId="0" applyFont="1" applyFill="1" applyBorder="1" applyAlignment="1">
      <alignment horizontal="left" vertical="center" wrapText="1"/>
    </xf>
    <xf numFmtId="0" fontId="51" fillId="5" borderId="8" xfId="0" applyFont="1" applyFill="1" applyBorder="1" applyAlignment="1">
      <alignment horizontal="left" vertical="top" wrapText="1"/>
    </xf>
    <xf numFmtId="0" fontId="51" fillId="5" borderId="10" xfId="0" applyFont="1" applyFill="1" applyBorder="1" applyAlignment="1">
      <alignment horizontal="left" vertical="top" wrapText="1"/>
    </xf>
    <xf numFmtId="0" fontId="46" fillId="0" borderId="0" xfId="0" applyFont="1" applyBorder="1" applyAlignment="1">
      <alignment horizontal="center" vertical="center"/>
    </xf>
    <xf numFmtId="0" fontId="5" fillId="0" borderId="0" xfId="0" applyFont="1" applyBorder="1" applyAlignment="1">
      <alignment horizontal="left" vertical="center" wrapText="1"/>
    </xf>
  </cellXfs>
  <cellStyles count="67">
    <cellStyle name="20% - アクセント 1 2" xfId="4"/>
    <cellStyle name="20% - アクセント 2 2" xfId="5"/>
    <cellStyle name="20% - アクセント 3 2" xfId="6"/>
    <cellStyle name="20% - アクセント 4 2" xfId="7"/>
    <cellStyle name="20% - アクセント 5 2" xfId="8"/>
    <cellStyle name="20% - アクセント 6 2" xfId="9"/>
    <cellStyle name="40% - アクセント 1 2" xfId="10"/>
    <cellStyle name="40% - アクセント 2 2" xfId="11"/>
    <cellStyle name="40% - アクセント 3 2" xfId="12"/>
    <cellStyle name="40% - アクセント 4 2" xfId="13"/>
    <cellStyle name="40% - アクセント 5 2" xfId="14"/>
    <cellStyle name="40% - アクセント 6 2" xfId="15"/>
    <cellStyle name="60% - アクセント 1 2" xfId="16"/>
    <cellStyle name="60% - アクセント 2 2" xfId="17"/>
    <cellStyle name="60% - アクセント 3 2" xfId="18"/>
    <cellStyle name="60% - アクセント 4 2" xfId="19"/>
    <cellStyle name="60% - アクセント 5 2" xfId="20"/>
    <cellStyle name="60% - アクセント 6 2" xfId="21"/>
    <cellStyle name="Normal 2" xfId="63"/>
    <cellStyle name="アクセント 1 2" xfId="22"/>
    <cellStyle name="アクセント 2 2" xfId="23"/>
    <cellStyle name="アクセント 3 2" xfId="24"/>
    <cellStyle name="アクセント 4 2" xfId="25"/>
    <cellStyle name="アクセント 5 2" xfId="26"/>
    <cellStyle name="アクセント 6 2" xfId="27"/>
    <cellStyle name="タイトル 2" xfId="28"/>
    <cellStyle name="チェック セル 2" xfId="29"/>
    <cellStyle name="どちらでもない 2" xfId="30"/>
    <cellStyle name="ハイパーリンク 2" xfId="52"/>
    <cellStyle name="メモ 2" xfId="31"/>
    <cellStyle name="リンク セル 2" xfId="32"/>
    <cellStyle name="悪い 2" xfId="33"/>
    <cellStyle name="計算 2" xfId="34"/>
    <cellStyle name="警告文 2" xfId="35"/>
    <cellStyle name="桁区切り 2" xfId="1"/>
    <cellStyle name="桁区切り 2 2" xfId="56"/>
    <cellStyle name="桁区切り 2 3" xfId="55"/>
    <cellStyle name="桁区切り 3" xfId="57"/>
    <cellStyle name="桁区切り 4" xfId="58"/>
    <cellStyle name="見出し 1 2" xfId="36"/>
    <cellStyle name="見出し 2 2" xfId="37"/>
    <cellStyle name="見出し 3 2" xfId="38"/>
    <cellStyle name="見出し 4 2" xfId="39"/>
    <cellStyle name="集計 2" xfId="40"/>
    <cellStyle name="出力 2" xfId="41"/>
    <cellStyle name="説明文 2" xfId="42"/>
    <cellStyle name="通貨 2" xfId="64"/>
    <cellStyle name="入力 2" xfId="43"/>
    <cellStyle name="標準" xfId="0" builtinId="0"/>
    <cellStyle name="標準 10" xfId="66"/>
    <cellStyle name="標準 2" xfId="44"/>
    <cellStyle name="標準 2 2" xfId="2"/>
    <cellStyle name="標準 2 2 2" xfId="54"/>
    <cellStyle name="標準 2 2 3" xfId="53"/>
    <cellStyle name="標準 2 3" xfId="50"/>
    <cellStyle name="標準 2 4" xfId="62"/>
    <cellStyle name="標準 3" xfId="45"/>
    <cellStyle name="標準 3 2" xfId="65"/>
    <cellStyle name="標準 4" xfId="46"/>
    <cellStyle name="標準 4 2" xfId="59"/>
    <cellStyle name="標準 5" xfId="47"/>
    <cellStyle name="標準 6" xfId="48"/>
    <cellStyle name="標準 7" xfId="51"/>
    <cellStyle name="標準 8" xfId="60"/>
    <cellStyle name="標準 9" xfId="61"/>
    <cellStyle name="標準_③-２加算様式（就労）" xfId="3"/>
    <cellStyle name="良い 2" xfId="49"/>
  </cellStyles>
  <dxfs count="33">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1"/>
      </font>
    </dxf>
    <dxf>
      <font>
        <color auto="1"/>
      </font>
    </dxf>
    <dxf>
      <font>
        <color auto="1"/>
      </font>
      <fill>
        <patternFill>
          <bgColor rgb="FFFFFFCC"/>
        </patternFill>
      </fill>
    </dxf>
    <dxf>
      <font>
        <color auto="1"/>
      </font>
      <fill>
        <patternFill>
          <bgColor rgb="FFFFFFCC"/>
        </patternFill>
      </fill>
    </dxf>
    <dxf>
      <font>
        <color theme="0" tint="-0.34998626667073579"/>
      </font>
      <fill>
        <patternFill>
          <bgColor theme="0" tint="-0.34998626667073579"/>
        </patternFill>
      </fill>
    </dxf>
    <dxf>
      <fill>
        <patternFill>
          <bgColor theme="1"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ill>
        <patternFill>
          <bgColor rgb="FFFFFF00"/>
        </patternFill>
      </fill>
    </dxf>
    <dxf>
      <fill>
        <patternFill>
          <bgColor rgb="FFCCFFCC"/>
        </patternFill>
      </fill>
    </dxf>
    <dxf>
      <fill>
        <patternFill>
          <bgColor rgb="FFFFFF00"/>
        </patternFill>
      </fill>
    </dxf>
    <dxf>
      <fill>
        <patternFill patternType="solid">
          <bgColor rgb="FFCCFFCC"/>
        </patternFill>
      </fill>
    </dxf>
    <dxf>
      <fill>
        <patternFill>
          <bgColor rgb="FFFFFF00"/>
        </patternFill>
      </fill>
    </dxf>
    <dxf>
      <fill>
        <patternFill>
          <bgColor rgb="FFCCFFCC"/>
        </patternFill>
      </fill>
    </dxf>
    <dxf>
      <fill>
        <patternFill>
          <bgColor rgb="FFFFFF00"/>
        </patternFill>
      </fill>
    </dxf>
    <dxf>
      <fill>
        <patternFill>
          <bgColor rgb="FFFFFF00"/>
        </patternFill>
      </fill>
    </dxf>
    <dxf>
      <font>
        <color theme="0"/>
      </font>
    </dxf>
    <dxf>
      <font>
        <color theme="0"/>
      </font>
    </dxf>
    <dxf>
      <fill>
        <patternFill>
          <bgColor rgb="FFFFFF00"/>
        </patternFill>
      </fill>
    </dxf>
    <dxf>
      <fill>
        <patternFill>
          <bgColor rgb="FFFFA3A3"/>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FFFF71"/>
      <color rgb="FFCCFFCC"/>
      <color rgb="FFFFFFFF"/>
      <color rgb="FFDD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6</xdr:col>
      <xdr:colOff>256271</xdr:colOff>
      <xdr:row>18</xdr:row>
      <xdr:rowOff>38797</xdr:rowOff>
    </xdr:from>
    <xdr:to>
      <xdr:col>7</xdr:col>
      <xdr:colOff>90836</xdr:colOff>
      <xdr:row>20</xdr:row>
      <xdr:rowOff>209355</xdr:rowOff>
    </xdr:to>
    <xdr:sp macro="" textlink="">
      <xdr:nvSpPr>
        <xdr:cNvPr id="3" name="右中かっこ 2"/>
        <xdr:cNvSpPr/>
      </xdr:nvSpPr>
      <xdr:spPr>
        <a:xfrm>
          <a:off x="8266796" y="6620572"/>
          <a:ext cx="139365" cy="475358"/>
        </a:xfrm>
        <a:prstGeom prst="rightBrace">
          <a:avLst/>
        </a:prstGeom>
        <a:solidFill>
          <a:sysClr val="window" lastClr="FFFFFF"/>
        </a:solidFill>
        <a:ln w="12700">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27780</xdr:colOff>
      <xdr:row>4</xdr:row>
      <xdr:rowOff>19274</xdr:rowOff>
    </xdr:from>
    <xdr:to>
      <xdr:col>3</xdr:col>
      <xdr:colOff>99780</xdr:colOff>
      <xdr:row>5</xdr:row>
      <xdr:rowOff>3014</xdr:rowOff>
    </xdr:to>
    <xdr:sp macro="" textlink="">
      <xdr:nvSpPr>
        <xdr:cNvPr id="3" name="月 2"/>
        <xdr:cNvSpPr/>
      </xdr:nvSpPr>
      <xdr:spPr>
        <a:xfrm rot="13320000">
          <a:off x="646905" y="400274"/>
          <a:ext cx="72000" cy="17424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846658</xdr:colOff>
      <xdr:row>0</xdr:row>
      <xdr:rowOff>74082</xdr:rowOff>
    </xdr:from>
    <xdr:to>
      <xdr:col>10</xdr:col>
      <xdr:colOff>445355</xdr:colOff>
      <xdr:row>2</xdr:row>
      <xdr:rowOff>71702</xdr:rowOff>
    </xdr:to>
    <xdr:grpSp>
      <xdr:nvGrpSpPr>
        <xdr:cNvPr id="15" name="グループ化 14"/>
        <xdr:cNvGrpSpPr/>
      </xdr:nvGrpSpPr>
      <xdr:grpSpPr>
        <a:xfrm>
          <a:off x="6815658" y="74082"/>
          <a:ext cx="3800280" cy="622037"/>
          <a:chOff x="11167287" y="887808"/>
          <a:chExt cx="2470274" cy="633761"/>
        </a:xfrm>
      </xdr:grpSpPr>
      <xdr:sp macro="" textlink="">
        <xdr:nvSpPr>
          <xdr:cNvPr id="16" name="テキスト ボックス 15"/>
          <xdr:cNvSpPr txBox="1"/>
        </xdr:nvSpPr>
        <xdr:spPr>
          <a:xfrm>
            <a:off x="11167287" y="1101703"/>
            <a:ext cx="2465917" cy="41986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この設問はオンライン申請フォームから回答できます。</a:t>
            </a:r>
            <a:endParaRPr kumimoji="1" lang="en-US" altLang="ja-JP" sz="900"/>
          </a:p>
          <a:p>
            <a:r>
              <a:rPr kumimoji="1" lang="ja-JP" altLang="en-US" sz="900"/>
              <a:t>オンライン申請フォームから回答する場合はこのシートへの入力不要です。</a:t>
            </a:r>
          </a:p>
        </xdr:txBody>
      </xdr:sp>
      <xdr:sp macro="" textlink="">
        <xdr:nvSpPr>
          <xdr:cNvPr id="17" name="テキスト ボックス 16"/>
          <xdr:cNvSpPr txBox="1"/>
        </xdr:nvSpPr>
        <xdr:spPr>
          <a:xfrm>
            <a:off x="11171644" y="887808"/>
            <a:ext cx="2465917" cy="224077"/>
          </a:xfrm>
          <a:prstGeom prst="rect">
            <a:avLst/>
          </a:prstGeom>
          <a:solidFill>
            <a:srgbClr val="FFFF00"/>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a:t>！ ご案内 ！</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787270</xdr:colOff>
      <xdr:row>0</xdr:row>
      <xdr:rowOff>58318</xdr:rowOff>
    </xdr:from>
    <xdr:to>
      <xdr:col>10</xdr:col>
      <xdr:colOff>660918</xdr:colOff>
      <xdr:row>2</xdr:row>
      <xdr:rowOff>58314</xdr:rowOff>
    </xdr:to>
    <xdr:grpSp>
      <xdr:nvGrpSpPr>
        <xdr:cNvPr id="2" name="グループ化 1"/>
        <xdr:cNvGrpSpPr/>
      </xdr:nvGrpSpPr>
      <xdr:grpSpPr>
        <a:xfrm>
          <a:off x="6269005" y="58318"/>
          <a:ext cx="3800280" cy="622037"/>
          <a:chOff x="11167287" y="887808"/>
          <a:chExt cx="2470274" cy="633761"/>
        </a:xfrm>
      </xdr:grpSpPr>
      <xdr:sp macro="" textlink="">
        <xdr:nvSpPr>
          <xdr:cNvPr id="3" name="テキスト ボックス 2"/>
          <xdr:cNvSpPr txBox="1"/>
        </xdr:nvSpPr>
        <xdr:spPr>
          <a:xfrm>
            <a:off x="11167287" y="1101703"/>
            <a:ext cx="2465917" cy="41986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この設問はオンライン申請フォームから回答できます。</a:t>
            </a:r>
            <a:endParaRPr kumimoji="1" lang="en-US" altLang="ja-JP" sz="900"/>
          </a:p>
          <a:p>
            <a:r>
              <a:rPr kumimoji="1" lang="ja-JP" altLang="en-US" sz="900"/>
              <a:t>オンライン申請フォームから回答する場合はこのシートへの入力不要です。</a:t>
            </a:r>
          </a:p>
        </xdr:txBody>
      </xdr:sp>
      <xdr:sp macro="" textlink="">
        <xdr:nvSpPr>
          <xdr:cNvPr id="4" name="テキスト ボックス 3"/>
          <xdr:cNvSpPr txBox="1"/>
        </xdr:nvSpPr>
        <xdr:spPr>
          <a:xfrm>
            <a:off x="11171644" y="887808"/>
            <a:ext cx="2465917" cy="224077"/>
          </a:xfrm>
          <a:prstGeom prst="rect">
            <a:avLst/>
          </a:prstGeom>
          <a:solidFill>
            <a:srgbClr val="FFFF00"/>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a:t>！ ご案内 ！</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161925</xdr:colOff>
      <xdr:row>1</xdr:row>
      <xdr:rowOff>104775</xdr:rowOff>
    </xdr:from>
    <xdr:to>
      <xdr:col>11</xdr:col>
      <xdr:colOff>533205</xdr:colOff>
      <xdr:row>3</xdr:row>
      <xdr:rowOff>145787</xdr:rowOff>
    </xdr:to>
    <xdr:grpSp>
      <xdr:nvGrpSpPr>
        <xdr:cNvPr id="2" name="グループ化 1"/>
        <xdr:cNvGrpSpPr/>
      </xdr:nvGrpSpPr>
      <xdr:grpSpPr>
        <a:xfrm>
          <a:off x="6915150" y="276225"/>
          <a:ext cx="3800280" cy="622037"/>
          <a:chOff x="11167287" y="887808"/>
          <a:chExt cx="2470274" cy="633761"/>
        </a:xfrm>
      </xdr:grpSpPr>
      <xdr:sp macro="" textlink="">
        <xdr:nvSpPr>
          <xdr:cNvPr id="3" name="テキスト ボックス 2"/>
          <xdr:cNvSpPr txBox="1"/>
        </xdr:nvSpPr>
        <xdr:spPr>
          <a:xfrm>
            <a:off x="11167287" y="1101703"/>
            <a:ext cx="2465917" cy="41986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この設問はオンライン申請フォームから回答できます。</a:t>
            </a:r>
            <a:endParaRPr kumimoji="1" lang="en-US" altLang="ja-JP" sz="900"/>
          </a:p>
          <a:p>
            <a:r>
              <a:rPr kumimoji="1" lang="ja-JP" altLang="en-US" sz="900"/>
              <a:t>オンライン申請フォームから回答する場合はこのシートへの入力不要です。</a:t>
            </a:r>
          </a:p>
        </xdr:txBody>
      </xdr:sp>
      <xdr:sp macro="" textlink="">
        <xdr:nvSpPr>
          <xdr:cNvPr id="4" name="テキスト ボックス 3"/>
          <xdr:cNvSpPr txBox="1"/>
        </xdr:nvSpPr>
        <xdr:spPr>
          <a:xfrm>
            <a:off x="11171644" y="887808"/>
            <a:ext cx="2465917" cy="224077"/>
          </a:xfrm>
          <a:prstGeom prst="rect">
            <a:avLst/>
          </a:prstGeom>
          <a:solidFill>
            <a:srgbClr val="FFFF00"/>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a:t>！ ご案内 ！</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184668</xdr:colOff>
      <xdr:row>0</xdr:row>
      <xdr:rowOff>272143</xdr:rowOff>
    </xdr:from>
    <xdr:to>
      <xdr:col>17</xdr:col>
      <xdr:colOff>534565</xdr:colOff>
      <xdr:row>1</xdr:row>
      <xdr:rowOff>476246</xdr:rowOff>
    </xdr:to>
    <xdr:grpSp>
      <xdr:nvGrpSpPr>
        <xdr:cNvPr id="2" name="グループ化 1"/>
        <xdr:cNvGrpSpPr/>
      </xdr:nvGrpSpPr>
      <xdr:grpSpPr>
        <a:xfrm>
          <a:off x="8893239" y="272143"/>
          <a:ext cx="3800280" cy="622037"/>
          <a:chOff x="11167287" y="887808"/>
          <a:chExt cx="2470274" cy="633761"/>
        </a:xfrm>
      </xdr:grpSpPr>
      <xdr:sp macro="" textlink="">
        <xdr:nvSpPr>
          <xdr:cNvPr id="3" name="テキスト ボックス 2"/>
          <xdr:cNvSpPr txBox="1"/>
        </xdr:nvSpPr>
        <xdr:spPr>
          <a:xfrm>
            <a:off x="11167287" y="1101703"/>
            <a:ext cx="2465917" cy="41986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この設問はオンライン申請フォームから回答できます。</a:t>
            </a:r>
            <a:endParaRPr kumimoji="1" lang="en-US" altLang="ja-JP" sz="900"/>
          </a:p>
          <a:p>
            <a:r>
              <a:rPr kumimoji="1" lang="ja-JP" altLang="en-US" sz="900"/>
              <a:t>オンライン申請フォームから回答する場合はこのシートへの入力不要です。</a:t>
            </a:r>
          </a:p>
        </xdr:txBody>
      </xdr:sp>
      <xdr:sp macro="" textlink="">
        <xdr:nvSpPr>
          <xdr:cNvPr id="4" name="テキスト ボックス 3"/>
          <xdr:cNvSpPr txBox="1"/>
        </xdr:nvSpPr>
        <xdr:spPr>
          <a:xfrm>
            <a:off x="11171644" y="887808"/>
            <a:ext cx="2465917" cy="224077"/>
          </a:xfrm>
          <a:prstGeom prst="rect">
            <a:avLst/>
          </a:prstGeom>
          <a:solidFill>
            <a:srgbClr val="FFFF00"/>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a:t>！ ご案内 ！</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mnas01\shogaifuku$\&#12501;&#12522;&#12540;&#12477;&#12501;&#12488;&#12288;&#65288;&#12456;&#12463;&#12475;&#12523;&amp;&#12450;&#12463;&#12475;&#12473;&#65289;\expita35k&#65288;&#36939;&#36865;&#23627;&#20253;&#31080;&#38598;&#65289;\expita35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1530/Desktop/&#22528;&#30033;&#12373;&#12435;&#12408;/&#128295;&#35430;&#20316;&#21697;/16_&#21220;&#21209;&#19968;&#35239;&#26032;&#27096;&#24335;_&#35469;&#30693;&#30151;&#23550;&#24540;&#22411;&#20849;&#21516;&#29983;&#27963;&#20171;&#35703;_10469_sanitiz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25351;&#23566;G/350_&#38598;&#22243;&#25351;&#23566;&#12539;&#36939;&#21942;&#25351;&#23566;&#12539;&#25244;&#12365;&#25171;&#12385;&#25351;&#23566;/002_&#36939;&#21942;&#25351;&#23566;/04_&#27096;&#24335;&#65288;&#20107;&#21069;&#25552;&#20986;&#36039;&#26009;&#31561;&#65289;/02_&#20107;&#21069;&#25552;&#20986;&#36039;&#26009;/R5/16_&#21220;&#21209;&#19968;&#35239;&#26032;&#27096;&#24335;_&#35469;&#30693;&#30151;&#23550;&#24540;&#22411;&#20849;&#21516;&#29983;&#27963;&#20171;&#35703;_10469_sanitiz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1530/Desktop/&#21029;&#32025;/16_&#21220;&#21209;&#19968;&#35239;&#26032;&#27096;&#24335;_&#35469;&#30693;&#30151;&#23550;&#24540;&#22411;&#20849;&#21516;&#29983;&#27963;&#20171;&#35703;_10469_sanitize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2348/Desktop/&#9733;&#23455;&#22320;&#25351;&#23566;&#12539;&#30435;&#26619;&#12539;&#38598;&#22243;&#25351;&#23566;&#9733;/&#9733;&#20170;&#24180;&#24230;&#27096;&#24335;&#65288;&#36890;&#30693;&#65289;/&#20107;&#21069;&#25552;&#20986;&#36039;&#26009;/&#12298;&#21442;&#32771;&#12299;&#38745;&#23713;&#30476;/&#29983;&#27963;&#20171;&#35703;_2164_mark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1530\Desktop\graffer\&#65288;&#21442;&#32771;&#65289;\bessi2_15817_sanitiz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帳票設定"/>
      <sheetName val="データー"/>
      <sheetName val="ﾁｪｰﾝｽﾄｱ"/>
      <sheetName val="郵パック"/>
      <sheetName val="宛名"/>
      <sheetName val="ペリカン便"/>
      <sheetName val="アロー便"/>
      <sheetName val="福通"/>
      <sheetName val="宅急便"/>
      <sheetName val="佐川急便"/>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35-3 ピアサポート実施加算（自立訓練・就労継続B型）"/>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P2"/>
      <sheetName val="P3"/>
      <sheetName val="P4"/>
      <sheetName val="P5"/>
      <sheetName val="P6"/>
      <sheetName val="P7"/>
      <sheetName val="P8"/>
    </sheetNames>
    <sheetDataSet>
      <sheetData sheetId="0" refreshError="1"/>
      <sheetData sheetId="1" refreshError="1"/>
      <sheetData sheetId="2">
        <row r="4">
          <cell r="AK4">
            <v>1</v>
          </cell>
          <cell r="AL4" t="str">
            <v>月</v>
          </cell>
        </row>
        <row r="5">
          <cell r="AK5">
            <v>2</v>
          </cell>
          <cell r="AL5" t="str">
            <v>火</v>
          </cell>
        </row>
        <row r="6">
          <cell r="AK6">
            <v>3</v>
          </cell>
          <cell r="AL6" t="str">
            <v>水</v>
          </cell>
        </row>
        <row r="7">
          <cell r="AK7">
            <v>4</v>
          </cell>
          <cell r="AL7" t="str">
            <v>木</v>
          </cell>
        </row>
        <row r="8">
          <cell r="AK8">
            <v>5</v>
          </cell>
          <cell r="AL8" t="str">
            <v>金</v>
          </cell>
        </row>
        <row r="9">
          <cell r="AK9">
            <v>6</v>
          </cell>
          <cell r="AL9" t="str">
            <v>土</v>
          </cell>
        </row>
        <row r="10">
          <cell r="AK10">
            <v>7</v>
          </cell>
          <cell r="AL10" t="str">
            <v>日</v>
          </cell>
        </row>
      </sheetData>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要領"/>
      <sheetName val="シフト記号表"/>
      <sheetName val="ますた君 "/>
      <sheetName val="事業所(またはGH住居)名を入力してください_その①"/>
      <sheetName val="事業所(またはGH住居)名を入力してください_その②"/>
      <sheetName val="事業所(またはGH住居)名を入力してください_その③"/>
      <sheetName val="事業所(またはGH住居)名を入力してください_その④"/>
      <sheetName val="事業所(またはGH住居)名を入力してください_その⑤"/>
      <sheetName val="事業所(またはGH住居)名を入力してください_その⑥"/>
      <sheetName val="事業所(またはGH住居)名を入力してください_その⑦"/>
      <sheetName val="事業所(またはGH住居)名を入力してください_その⑧"/>
      <sheetName val="事業所(またはGH住居)名を入力してください_その⑨"/>
      <sheetName val="事業所(またはGH住居)名を入力してください_その⑩"/>
      <sheetName val="【参考】常勤の考え方"/>
      <sheetName val="選択肢"/>
    </sheetNames>
    <sheetDataSet>
      <sheetData sheetId="0"/>
      <sheetData sheetId="1"/>
      <sheetData sheetId="2"/>
      <sheetData sheetId="3"/>
      <sheetData sheetId="4">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row>
        <row r="327">
          <cell r="B327"/>
          <cell r="F327"/>
        </row>
        <row r="328">
          <cell r="B328" t="str">
            <v>記号</v>
          </cell>
          <cell r="F328"/>
        </row>
        <row r="329">
          <cell r="B329" t="str">
            <v>(A)常/専</v>
          </cell>
          <cell r="F329"/>
        </row>
        <row r="330">
          <cell r="B330" t="str">
            <v>(B)常/兼</v>
          </cell>
          <cell r="F330"/>
        </row>
        <row r="331">
          <cell r="B331" t="str">
            <v>(C)非/専</v>
          </cell>
          <cell r="F331"/>
        </row>
        <row r="332">
          <cell r="B332" t="str">
            <v>(D)非/兼</v>
          </cell>
          <cell r="F332"/>
        </row>
        <row r="333">
          <cell r="B333" t="str">
            <v>（注）常勤・非常勤の区分について</v>
          </cell>
          <cell r="F333"/>
        </row>
        <row r="334">
          <cell r="B334" t="str">
            <v>　　　当該事業所における勤務時間が、当該事業所において定められている常勤の従業者が勤務すべき時間数に達していることをいいます。雇用の形態は考慮しません。</v>
          </cell>
          <cell r="F334"/>
        </row>
        <row r="335">
          <cell r="B335" t="str">
            <v>　　（例えば、常勤者は週に40時間勤務することとされた事業所であれば、非正規雇用であっても、週40時間勤務する従業者は常勤扱いとなります。）</v>
          </cell>
          <cell r="F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sheetData>
      <sheetData sheetId="5">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6">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7">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8">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9">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0">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1">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2">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71"/>
  <sheetViews>
    <sheetView view="pageBreakPreview" topLeftCell="A31" zoomScaleNormal="100" zoomScaleSheetLayoutView="100" workbookViewId="0">
      <selection activeCell="C7" sqref="C7"/>
    </sheetView>
  </sheetViews>
  <sheetFormatPr defaultRowHeight="14.25"/>
  <cols>
    <col min="1" max="1" width="5.125" style="56" customWidth="1"/>
    <col min="2" max="2" width="86.875" style="56" customWidth="1"/>
    <col min="3" max="3" width="7.625" style="81" customWidth="1"/>
    <col min="4" max="4" width="7.25" style="56" customWidth="1"/>
    <col min="5" max="16384" width="9" style="56"/>
  </cols>
  <sheetData>
    <row r="1" spans="1:5" ht="21" customHeight="1">
      <c r="A1" s="615" t="s">
        <v>520</v>
      </c>
      <c r="B1" s="615"/>
      <c r="C1" s="617"/>
      <c r="D1" s="617"/>
      <c r="E1" s="55"/>
    </row>
    <row r="2" spans="1:5" ht="19.5" customHeight="1" thickBot="1">
      <c r="A2" s="616"/>
      <c r="B2" s="616"/>
      <c r="C2" s="57"/>
      <c r="D2" s="150"/>
      <c r="E2" s="55"/>
    </row>
    <row r="3" spans="1:5" ht="20.25" customHeight="1">
      <c r="A3" s="151">
        <v>1</v>
      </c>
      <c r="B3" s="152" t="s">
        <v>76</v>
      </c>
      <c r="C3" s="153"/>
      <c r="D3" s="154"/>
    </row>
    <row r="4" spans="1:5" s="59" customFormat="1" ht="60" customHeight="1">
      <c r="A4" s="618" t="s">
        <v>234</v>
      </c>
      <c r="B4" s="619"/>
      <c r="C4" s="619"/>
      <c r="D4" s="620"/>
    </row>
    <row r="5" spans="1:5" ht="21.75" customHeight="1">
      <c r="A5" s="60"/>
      <c r="B5" s="61"/>
      <c r="C5" s="621" t="s">
        <v>77</v>
      </c>
      <c r="D5" s="622"/>
    </row>
    <row r="6" spans="1:5" ht="21.75" customHeight="1">
      <c r="A6" s="60" t="s">
        <v>235</v>
      </c>
      <c r="B6" s="62" t="s">
        <v>78</v>
      </c>
      <c r="C6" s="92" t="s">
        <v>79</v>
      </c>
      <c r="D6" s="155" t="s">
        <v>236</v>
      </c>
    </row>
    <row r="7" spans="1:5" ht="21.75" customHeight="1">
      <c r="A7" s="60"/>
      <c r="B7" s="62" t="s">
        <v>80</v>
      </c>
      <c r="C7" s="63"/>
      <c r="D7" s="156"/>
    </row>
    <row r="8" spans="1:5" ht="21.75" customHeight="1">
      <c r="A8" s="60"/>
      <c r="B8" s="62" t="s">
        <v>706</v>
      </c>
      <c r="C8" s="63"/>
      <c r="D8" s="156"/>
    </row>
    <row r="9" spans="1:5" ht="21.75" customHeight="1">
      <c r="A9" s="60"/>
      <c r="B9" s="62" t="s">
        <v>707</v>
      </c>
      <c r="C9" s="63"/>
      <c r="D9" s="156"/>
    </row>
    <row r="10" spans="1:5" ht="21.75" customHeight="1">
      <c r="A10" s="60"/>
      <c r="B10" s="62" t="s">
        <v>708</v>
      </c>
      <c r="C10" s="63"/>
      <c r="D10" s="156"/>
    </row>
    <row r="11" spans="1:5" ht="21.75" customHeight="1">
      <c r="A11" s="60"/>
      <c r="B11" s="62" t="s">
        <v>709</v>
      </c>
      <c r="C11" s="63"/>
      <c r="D11" s="156"/>
    </row>
    <row r="12" spans="1:5" ht="21.75" customHeight="1">
      <c r="A12" s="60"/>
      <c r="B12" s="62" t="s">
        <v>710</v>
      </c>
      <c r="C12" s="63"/>
      <c r="D12" s="156"/>
    </row>
    <row r="13" spans="1:5" ht="21.75" customHeight="1">
      <c r="A13" s="60"/>
      <c r="B13" s="62" t="s">
        <v>711</v>
      </c>
      <c r="C13" s="63"/>
      <c r="D13" s="156"/>
    </row>
    <row r="14" spans="1:5" ht="21.75" customHeight="1">
      <c r="A14" s="60"/>
      <c r="B14" s="62" t="s">
        <v>712</v>
      </c>
      <c r="C14" s="63"/>
      <c r="D14" s="156"/>
    </row>
    <row r="15" spans="1:5" ht="21.75" customHeight="1">
      <c r="A15" s="60"/>
      <c r="B15" s="62" t="s">
        <v>713</v>
      </c>
      <c r="C15" s="63"/>
      <c r="D15" s="156"/>
    </row>
    <row r="16" spans="1:5" ht="21.75" customHeight="1">
      <c r="A16" s="60"/>
      <c r="B16" s="62" t="s">
        <v>714</v>
      </c>
      <c r="C16" s="63"/>
      <c r="D16" s="156"/>
    </row>
    <row r="17" spans="1:5" ht="21.75" customHeight="1">
      <c r="A17" s="60"/>
      <c r="B17" s="62" t="s">
        <v>715</v>
      </c>
      <c r="C17" s="63"/>
      <c r="D17" s="156"/>
    </row>
    <row r="18" spans="1:5" ht="21.75" customHeight="1">
      <c r="A18" s="60"/>
      <c r="B18" s="62" t="s">
        <v>518</v>
      </c>
      <c r="C18" s="63"/>
      <c r="D18" s="156"/>
    </row>
    <row r="19" spans="1:5" ht="21.75" customHeight="1">
      <c r="A19" s="60"/>
      <c r="B19" s="62" t="s">
        <v>519</v>
      </c>
      <c r="C19" s="63"/>
      <c r="D19" s="156"/>
    </row>
    <row r="20" spans="1:5" ht="21.75" customHeight="1">
      <c r="A20" s="60" t="s">
        <v>237</v>
      </c>
      <c r="B20" s="62" t="s">
        <v>238</v>
      </c>
      <c r="C20" s="63"/>
      <c r="D20" s="156"/>
    </row>
    <row r="21" spans="1:5" ht="21.75" customHeight="1" thickBot="1">
      <c r="A21" s="64" t="s">
        <v>239</v>
      </c>
      <c r="B21" s="65" t="s">
        <v>81</v>
      </c>
      <c r="C21" s="66"/>
      <c r="D21" s="157"/>
    </row>
    <row r="22" spans="1:5" ht="12" customHeight="1" thickBot="1">
      <c r="A22" s="67"/>
      <c r="B22" s="68"/>
      <c r="C22" s="58"/>
      <c r="D22" s="55"/>
    </row>
    <row r="23" spans="1:5" ht="21.75" customHeight="1">
      <c r="A23" s="69">
        <v>2</v>
      </c>
      <c r="B23" s="70" t="s">
        <v>240</v>
      </c>
      <c r="C23" s="71"/>
      <c r="D23" s="158"/>
    </row>
    <row r="24" spans="1:5" s="59" customFormat="1" ht="150" customHeight="1">
      <c r="A24" s="623" t="s">
        <v>241</v>
      </c>
      <c r="B24" s="624"/>
      <c r="C24" s="624"/>
      <c r="D24" s="625"/>
    </row>
    <row r="25" spans="1:5" ht="21.75" customHeight="1">
      <c r="A25" s="60"/>
      <c r="B25" s="61"/>
      <c r="C25" s="621" t="s">
        <v>77</v>
      </c>
      <c r="D25" s="622"/>
    </row>
    <row r="26" spans="1:5" s="73" customFormat="1" ht="18" customHeight="1">
      <c r="A26" s="60" t="s">
        <v>242</v>
      </c>
      <c r="B26" s="72" t="s">
        <v>82</v>
      </c>
      <c r="C26" s="17" t="s">
        <v>79</v>
      </c>
      <c r="D26" s="159" t="s">
        <v>236</v>
      </c>
      <c r="E26" s="59"/>
    </row>
    <row r="27" spans="1:5" s="78" customFormat="1" ht="22.5" customHeight="1">
      <c r="A27" s="74" t="s">
        <v>232</v>
      </c>
      <c r="B27" s="75" t="s">
        <v>83</v>
      </c>
      <c r="C27" s="76"/>
      <c r="D27" s="160"/>
      <c r="E27" s="77"/>
    </row>
    <row r="28" spans="1:5" s="78" customFormat="1" ht="22.5" customHeight="1">
      <c r="A28" s="74" t="s">
        <v>243</v>
      </c>
      <c r="B28" s="75" t="s">
        <v>84</v>
      </c>
      <c r="C28" s="76"/>
      <c r="D28" s="160"/>
      <c r="E28" s="77"/>
    </row>
    <row r="29" spans="1:5" s="59" customFormat="1" ht="18" customHeight="1">
      <c r="A29" s="60" t="s">
        <v>237</v>
      </c>
      <c r="B29" s="613" t="s">
        <v>244</v>
      </c>
      <c r="C29" s="613"/>
      <c r="D29" s="614"/>
    </row>
    <row r="30" spans="1:5" s="59" customFormat="1" ht="22.5" customHeight="1">
      <c r="A30" s="79" t="s">
        <v>232</v>
      </c>
      <c r="B30" s="72" t="s">
        <v>85</v>
      </c>
      <c r="C30" s="76"/>
      <c r="D30" s="161"/>
    </row>
    <row r="31" spans="1:5" s="59" customFormat="1" ht="22.5" customHeight="1">
      <c r="A31" s="79" t="s">
        <v>243</v>
      </c>
      <c r="B31" s="72" t="s">
        <v>86</v>
      </c>
      <c r="C31" s="76"/>
      <c r="D31" s="161"/>
    </row>
    <row r="32" spans="1:5" s="59" customFormat="1" ht="22.5" customHeight="1">
      <c r="A32" s="79" t="s">
        <v>245</v>
      </c>
      <c r="B32" s="72" t="s">
        <v>246</v>
      </c>
      <c r="C32" s="76"/>
      <c r="D32" s="161"/>
    </row>
    <row r="33" spans="1:4" s="59" customFormat="1" ht="22.5" customHeight="1">
      <c r="A33" s="79" t="s">
        <v>247</v>
      </c>
      <c r="B33" s="72" t="s">
        <v>248</v>
      </c>
      <c r="C33" s="76"/>
      <c r="D33" s="161"/>
    </row>
    <row r="34" spans="1:4" s="59" customFormat="1" ht="22.5" customHeight="1">
      <c r="A34" s="79" t="s">
        <v>249</v>
      </c>
      <c r="B34" s="72" t="s">
        <v>87</v>
      </c>
      <c r="C34" s="76"/>
      <c r="D34" s="161"/>
    </row>
    <row r="35" spans="1:4" s="59" customFormat="1" ht="22.5" customHeight="1">
      <c r="A35" s="79" t="s">
        <v>250</v>
      </c>
      <c r="B35" s="72" t="s">
        <v>251</v>
      </c>
      <c r="C35" s="76"/>
      <c r="D35" s="161"/>
    </row>
    <row r="36" spans="1:4" s="59" customFormat="1" ht="22.5" customHeight="1">
      <c r="A36" s="79" t="s">
        <v>252</v>
      </c>
      <c r="B36" s="72" t="s">
        <v>88</v>
      </c>
      <c r="C36" s="76"/>
      <c r="D36" s="161"/>
    </row>
    <row r="37" spans="1:4" s="59" customFormat="1" ht="22.5" customHeight="1">
      <c r="A37" s="79" t="s">
        <v>253</v>
      </c>
      <c r="B37" s="72" t="s">
        <v>89</v>
      </c>
      <c r="C37" s="76"/>
      <c r="D37" s="161"/>
    </row>
    <row r="38" spans="1:4" s="59" customFormat="1" ht="18" customHeight="1">
      <c r="A38" s="80" t="s">
        <v>239</v>
      </c>
      <c r="B38" s="613" t="s">
        <v>254</v>
      </c>
      <c r="C38" s="613"/>
      <c r="D38" s="614"/>
    </row>
    <row r="39" spans="1:4" s="59" customFormat="1" ht="23.25" customHeight="1">
      <c r="A39" s="79" t="s">
        <v>232</v>
      </c>
      <c r="B39" s="72" t="s">
        <v>255</v>
      </c>
      <c r="C39" s="76"/>
      <c r="D39" s="161"/>
    </row>
    <row r="40" spans="1:4" s="59" customFormat="1" ht="22.5" customHeight="1">
      <c r="A40" s="80" t="s">
        <v>256</v>
      </c>
      <c r="B40" s="613" t="s">
        <v>257</v>
      </c>
      <c r="C40" s="613"/>
      <c r="D40" s="614"/>
    </row>
    <row r="41" spans="1:4" s="59" customFormat="1" ht="22.5" customHeight="1">
      <c r="A41" s="79" t="s">
        <v>232</v>
      </c>
      <c r="B41" s="72" t="s">
        <v>258</v>
      </c>
      <c r="C41" s="76"/>
      <c r="D41" s="161"/>
    </row>
    <row r="42" spans="1:4" s="59" customFormat="1" ht="22.5" customHeight="1">
      <c r="A42" s="79" t="s">
        <v>243</v>
      </c>
      <c r="B42" s="72" t="s">
        <v>259</v>
      </c>
      <c r="C42" s="76"/>
      <c r="D42" s="161"/>
    </row>
    <row r="43" spans="1:4" s="59" customFormat="1" ht="22.5" customHeight="1">
      <c r="A43" s="79" t="s">
        <v>245</v>
      </c>
      <c r="B43" s="72" t="s">
        <v>90</v>
      </c>
      <c r="C43" s="76"/>
      <c r="D43" s="161"/>
    </row>
    <row r="44" spans="1:4" s="59" customFormat="1" ht="22.5" customHeight="1">
      <c r="A44" s="79" t="s">
        <v>247</v>
      </c>
      <c r="B44" s="72" t="s">
        <v>91</v>
      </c>
      <c r="C44" s="76"/>
      <c r="D44" s="161"/>
    </row>
    <row r="45" spans="1:4" s="59" customFormat="1" ht="22.5" customHeight="1">
      <c r="A45" s="79" t="s">
        <v>249</v>
      </c>
      <c r="B45" s="72" t="s">
        <v>260</v>
      </c>
      <c r="C45" s="76"/>
      <c r="D45" s="161"/>
    </row>
    <row r="46" spans="1:4" s="59" customFormat="1" ht="22.5" customHeight="1">
      <c r="A46" s="79" t="s">
        <v>250</v>
      </c>
      <c r="B46" s="72" t="s">
        <v>92</v>
      </c>
      <c r="C46" s="76"/>
      <c r="D46" s="161"/>
    </row>
    <row r="47" spans="1:4" s="59" customFormat="1" ht="22.5" customHeight="1">
      <c r="A47" s="79" t="s">
        <v>252</v>
      </c>
      <c r="B47" s="72" t="s">
        <v>261</v>
      </c>
      <c r="C47" s="76"/>
      <c r="D47" s="161"/>
    </row>
    <row r="48" spans="1:4" s="59" customFormat="1" ht="22.5" customHeight="1">
      <c r="A48" s="79" t="s">
        <v>253</v>
      </c>
      <c r="B48" s="72" t="s">
        <v>262</v>
      </c>
      <c r="C48" s="76"/>
      <c r="D48" s="161"/>
    </row>
    <row r="49" spans="1:4" s="59" customFormat="1" ht="22.5" customHeight="1">
      <c r="A49" s="79" t="s">
        <v>263</v>
      </c>
      <c r="B49" s="72" t="s">
        <v>264</v>
      </c>
      <c r="C49" s="76"/>
      <c r="D49" s="161"/>
    </row>
    <row r="50" spans="1:4" s="59" customFormat="1" ht="22.5" customHeight="1">
      <c r="A50" s="79" t="s">
        <v>265</v>
      </c>
      <c r="B50" s="72" t="s">
        <v>266</v>
      </c>
      <c r="C50" s="76"/>
      <c r="D50" s="161"/>
    </row>
    <row r="51" spans="1:4" s="59" customFormat="1" ht="22.5" customHeight="1">
      <c r="A51" s="79" t="s">
        <v>267</v>
      </c>
      <c r="B51" s="72" t="s">
        <v>268</v>
      </c>
      <c r="C51" s="76"/>
      <c r="D51" s="161"/>
    </row>
    <row r="52" spans="1:4" s="59" customFormat="1" ht="22.5" customHeight="1">
      <c r="A52" s="79" t="s">
        <v>269</v>
      </c>
      <c r="B52" s="72" t="s">
        <v>270</v>
      </c>
      <c r="C52" s="76"/>
      <c r="D52" s="161"/>
    </row>
    <row r="53" spans="1:4" s="59" customFormat="1" ht="22.5" customHeight="1">
      <c r="A53" s="79" t="s">
        <v>271</v>
      </c>
      <c r="B53" s="72" t="s">
        <v>272</v>
      </c>
      <c r="C53" s="76"/>
      <c r="D53" s="161"/>
    </row>
    <row r="54" spans="1:4" s="59" customFormat="1" ht="22.5" customHeight="1">
      <c r="A54" s="79" t="s">
        <v>273</v>
      </c>
      <c r="B54" s="72" t="s">
        <v>93</v>
      </c>
      <c r="C54" s="76"/>
      <c r="D54" s="161"/>
    </row>
    <row r="55" spans="1:4" s="59" customFormat="1" ht="22.5" customHeight="1">
      <c r="A55" s="79" t="s">
        <v>274</v>
      </c>
      <c r="B55" s="72" t="s">
        <v>275</v>
      </c>
      <c r="C55" s="76"/>
      <c r="D55" s="161"/>
    </row>
    <row r="56" spans="1:4" s="59" customFormat="1" ht="22.5" customHeight="1">
      <c r="A56" s="79" t="s">
        <v>276</v>
      </c>
      <c r="B56" s="72" t="s">
        <v>277</v>
      </c>
      <c r="C56" s="76"/>
      <c r="D56" s="161"/>
    </row>
    <row r="57" spans="1:4" s="59" customFormat="1" ht="22.5" customHeight="1">
      <c r="A57" s="79" t="s">
        <v>278</v>
      </c>
      <c r="B57" s="72" t="s">
        <v>279</v>
      </c>
      <c r="C57" s="76"/>
      <c r="D57" s="161"/>
    </row>
    <row r="58" spans="1:4" s="59" customFormat="1" ht="22.5" customHeight="1">
      <c r="A58" s="79" t="s">
        <v>280</v>
      </c>
      <c r="B58" s="72" t="s">
        <v>94</v>
      </c>
      <c r="C58" s="76"/>
      <c r="D58" s="161"/>
    </row>
    <row r="59" spans="1:4" s="59" customFormat="1" ht="22.5" customHeight="1">
      <c r="A59" s="80" t="s">
        <v>281</v>
      </c>
      <c r="B59" s="613" t="s">
        <v>95</v>
      </c>
      <c r="C59" s="613"/>
      <c r="D59" s="614"/>
    </row>
    <row r="60" spans="1:4" s="59" customFormat="1" ht="22.5" customHeight="1">
      <c r="A60" s="79" t="s">
        <v>282</v>
      </c>
      <c r="B60" s="72" t="s">
        <v>283</v>
      </c>
      <c r="C60" s="76"/>
      <c r="D60" s="161"/>
    </row>
    <row r="61" spans="1:4" s="59" customFormat="1" ht="22.5" customHeight="1">
      <c r="A61" s="79" t="s">
        <v>284</v>
      </c>
      <c r="B61" s="72" t="s">
        <v>285</v>
      </c>
      <c r="C61" s="76"/>
      <c r="D61" s="161"/>
    </row>
    <row r="62" spans="1:4" s="59" customFormat="1" ht="22.5" customHeight="1">
      <c r="A62" s="79" t="s">
        <v>286</v>
      </c>
      <c r="B62" s="72" t="s">
        <v>287</v>
      </c>
      <c r="C62" s="76"/>
      <c r="D62" s="161"/>
    </row>
    <row r="63" spans="1:4" s="59" customFormat="1" ht="22.5" customHeight="1">
      <c r="A63" s="79" t="s">
        <v>288</v>
      </c>
      <c r="B63" s="72" t="s">
        <v>289</v>
      </c>
      <c r="C63" s="76"/>
      <c r="D63" s="161"/>
    </row>
    <row r="64" spans="1:4" s="59" customFormat="1" ht="22.5" customHeight="1">
      <c r="A64" s="79" t="s">
        <v>290</v>
      </c>
      <c r="B64" s="72" t="s">
        <v>291</v>
      </c>
      <c r="C64" s="76"/>
      <c r="D64" s="161"/>
    </row>
    <row r="65" spans="1:4" s="59" customFormat="1" ht="22.5" customHeight="1">
      <c r="A65" s="79" t="s">
        <v>292</v>
      </c>
      <c r="B65" s="72" t="s">
        <v>293</v>
      </c>
      <c r="C65" s="76"/>
      <c r="D65" s="161"/>
    </row>
    <row r="66" spans="1:4" s="59" customFormat="1" ht="22.5" customHeight="1">
      <c r="A66" s="79" t="s">
        <v>294</v>
      </c>
      <c r="B66" s="72" t="s">
        <v>295</v>
      </c>
      <c r="C66" s="76"/>
      <c r="D66" s="161"/>
    </row>
    <row r="67" spans="1:4" s="59" customFormat="1" ht="22.5" customHeight="1">
      <c r="A67" s="79" t="s">
        <v>296</v>
      </c>
      <c r="B67" s="72" t="s">
        <v>297</v>
      </c>
      <c r="C67" s="76"/>
      <c r="D67" s="161"/>
    </row>
    <row r="68" spans="1:4" s="59" customFormat="1" ht="22.5" customHeight="1">
      <c r="A68" s="79" t="s">
        <v>298</v>
      </c>
      <c r="B68" s="72" t="s">
        <v>96</v>
      </c>
      <c r="C68" s="76"/>
      <c r="D68" s="161"/>
    </row>
    <row r="69" spans="1:4" s="59" customFormat="1" ht="22.5" customHeight="1">
      <c r="A69" s="79" t="s">
        <v>299</v>
      </c>
      <c r="B69" s="72" t="s">
        <v>300</v>
      </c>
      <c r="C69" s="76"/>
      <c r="D69" s="161"/>
    </row>
    <row r="70" spans="1:4" s="59" customFormat="1" ht="22.5" customHeight="1">
      <c r="A70" s="79" t="s">
        <v>301</v>
      </c>
      <c r="B70" s="72" t="s">
        <v>302</v>
      </c>
      <c r="C70" s="76"/>
      <c r="D70" s="161"/>
    </row>
    <row r="71" spans="1:4" s="59" customFormat="1" ht="22.5" customHeight="1">
      <c r="A71" s="79" t="s">
        <v>303</v>
      </c>
      <c r="B71" s="72" t="s">
        <v>304</v>
      </c>
      <c r="C71" s="76"/>
      <c r="D71" s="161"/>
    </row>
  </sheetData>
  <sheetProtection selectLockedCells="1"/>
  <mergeCells count="10">
    <mergeCell ref="B29:D29"/>
    <mergeCell ref="B38:D38"/>
    <mergeCell ref="B40:D40"/>
    <mergeCell ref="B59:D59"/>
    <mergeCell ref="A1:B2"/>
    <mergeCell ref="C1:D1"/>
    <mergeCell ref="A4:D4"/>
    <mergeCell ref="C5:D5"/>
    <mergeCell ref="A24:D24"/>
    <mergeCell ref="C25:D25"/>
  </mergeCells>
  <phoneticPr fontId="4"/>
  <dataValidations count="1">
    <dataValidation type="list" allowBlank="1" showInputMessage="1" showErrorMessage="1" sqref="C60:C71 C30:C37 C39 C41:C58 C27:C28 C7:C21">
      <formula1>"○"</formula1>
    </dataValidation>
  </dataValidations>
  <pageMargins left="0.70866141732283472" right="0.70866141732283472" top="0.74803149606299213" bottom="0.74803149606299213" header="0.31496062992125984" footer="0.31496062992125984"/>
  <pageSetup paperSize="9" scale="83" fitToHeight="0" orientation="portrait" r:id="rId1"/>
  <rowBreaks count="2" manualBreakCount="2">
    <brk id="22" max="3" man="1"/>
    <brk id="58" max="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01"/>
  <sheetViews>
    <sheetView view="pageBreakPreview" zoomScale="90" zoomScaleNormal="100" zoomScaleSheetLayoutView="90" workbookViewId="0">
      <selection activeCell="B6" sqref="B6"/>
    </sheetView>
  </sheetViews>
  <sheetFormatPr defaultRowHeight="13.5"/>
  <cols>
    <col min="1" max="1" width="3.125" style="267" customWidth="1"/>
    <col min="2" max="2" width="13.875" style="267" customWidth="1"/>
    <col min="3" max="6" width="6.875" style="267" customWidth="1"/>
    <col min="7" max="8" width="13.875" style="267" customWidth="1"/>
    <col min="9" max="22" width="6.875" style="267" customWidth="1"/>
    <col min="23" max="23" width="17.5" style="267" customWidth="1"/>
    <col min="24" max="25" width="6.875" style="267" customWidth="1"/>
    <col min="26" max="26" width="4.125" style="267" customWidth="1"/>
    <col min="27" max="16384" width="9" style="267"/>
  </cols>
  <sheetData>
    <row r="1" spans="1:25" ht="19.5" customHeight="1">
      <c r="A1" s="264" t="s">
        <v>588</v>
      </c>
      <c r="B1" s="265"/>
      <c r="C1" s="266"/>
      <c r="D1" s="266"/>
      <c r="E1" s="265"/>
      <c r="F1" s="265"/>
      <c r="G1" s="438" t="s">
        <v>683</v>
      </c>
      <c r="H1" s="438"/>
      <c r="I1" s="266"/>
      <c r="J1" s="266"/>
      <c r="K1" s="266"/>
      <c r="L1" s="266"/>
      <c r="M1" s="266"/>
      <c r="N1" s="266"/>
      <c r="O1" s="266"/>
      <c r="P1" s="266"/>
      <c r="Q1" s="266"/>
      <c r="R1" s="266"/>
      <c r="S1" s="266"/>
      <c r="T1" s="266"/>
      <c r="U1" s="266"/>
      <c r="V1" s="266"/>
      <c r="X1" s="266"/>
      <c r="Y1" s="266"/>
    </row>
    <row r="2" spans="1:25" ht="10.5" customHeight="1">
      <c r="A2" s="264"/>
      <c r="B2" s="278"/>
      <c r="C2" s="266"/>
      <c r="D2" s="266"/>
      <c r="E2" s="279"/>
      <c r="F2" s="279"/>
      <c r="G2" s="279"/>
      <c r="H2" s="279"/>
      <c r="I2" s="266"/>
      <c r="J2" s="266"/>
      <c r="K2" s="266"/>
      <c r="L2" s="266"/>
      <c r="M2" s="266"/>
      <c r="N2" s="266"/>
      <c r="O2" s="266"/>
      <c r="P2" s="266"/>
      <c r="Q2" s="266"/>
      <c r="R2" s="266"/>
      <c r="S2" s="266"/>
      <c r="T2" s="266"/>
      <c r="U2" s="266"/>
      <c r="V2" s="266"/>
      <c r="X2" s="266"/>
      <c r="Y2" s="266"/>
    </row>
    <row r="3" spans="1:25" ht="21" customHeight="1">
      <c r="B3" s="834" t="s">
        <v>12</v>
      </c>
      <c r="C3" s="840" t="s">
        <v>645</v>
      </c>
      <c r="D3" s="840" t="s">
        <v>474</v>
      </c>
      <c r="E3" s="836" t="s">
        <v>13</v>
      </c>
      <c r="F3" s="836" t="s">
        <v>14</v>
      </c>
      <c r="G3" s="838" t="s">
        <v>475</v>
      </c>
      <c r="H3" s="838" t="s">
        <v>680</v>
      </c>
      <c r="I3" s="840" t="s">
        <v>684</v>
      </c>
      <c r="J3" s="846" t="s">
        <v>101</v>
      </c>
      <c r="K3" s="846"/>
      <c r="L3" s="846"/>
      <c r="M3" s="846"/>
      <c r="N3" s="846"/>
      <c r="O3" s="846"/>
      <c r="P3" s="846"/>
      <c r="Q3" s="846"/>
      <c r="R3" s="846"/>
      <c r="S3" s="846"/>
      <c r="T3" s="846"/>
      <c r="U3" s="846"/>
      <c r="V3" s="846"/>
      <c r="W3" s="811" t="s">
        <v>583</v>
      </c>
      <c r="X3" s="847"/>
      <c r="Y3" s="848"/>
    </row>
    <row r="4" spans="1:25" ht="48" customHeight="1">
      <c r="B4" s="835"/>
      <c r="C4" s="841"/>
      <c r="D4" s="841"/>
      <c r="E4" s="837"/>
      <c r="F4" s="837"/>
      <c r="G4" s="839"/>
      <c r="H4" s="839"/>
      <c r="I4" s="841"/>
      <c r="J4" s="846" t="s">
        <v>480</v>
      </c>
      <c r="K4" s="846"/>
      <c r="L4" s="846" t="s">
        <v>477</v>
      </c>
      <c r="M4" s="846"/>
      <c r="N4" s="846" t="s">
        <v>481</v>
      </c>
      <c r="O4" s="846"/>
      <c r="P4" s="465" t="s">
        <v>484</v>
      </c>
      <c r="Q4" s="846" t="s">
        <v>478</v>
      </c>
      <c r="R4" s="846"/>
      <c r="S4" s="846" t="s">
        <v>482</v>
      </c>
      <c r="T4" s="846"/>
      <c r="U4" s="846" t="s">
        <v>479</v>
      </c>
      <c r="V4" s="846"/>
      <c r="W4" s="336" t="s">
        <v>578</v>
      </c>
      <c r="X4" s="846" t="s">
        <v>582</v>
      </c>
      <c r="Y4" s="846"/>
    </row>
    <row r="5" spans="1:25" ht="23.1" customHeight="1">
      <c r="B5" s="316" t="s">
        <v>15</v>
      </c>
      <c r="C5" s="317">
        <v>3</v>
      </c>
      <c r="D5" s="318" t="s">
        <v>233</v>
      </c>
      <c r="E5" s="317" t="s">
        <v>16</v>
      </c>
      <c r="F5" s="317">
        <v>44</v>
      </c>
      <c r="G5" s="317" t="s">
        <v>476</v>
      </c>
      <c r="H5" s="317"/>
      <c r="I5" s="318"/>
      <c r="J5" s="842">
        <v>45404</v>
      </c>
      <c r="K5" s="843"/>
      <c r="L5" s="842">
        <v>45404</v>
      </c>
      <c r="M5" s="843"/>
      <c r="N5" s="842">
        <v>45382</v>
      </c>
      <c r="O5" s="843"/>
      <c r="P5" s="319" t="s">
        <v>483</v>
      </c>
      <c r="Q5" s="842">
        <v>45406</v>
      </c>
      <c r="R5" s="843"/>
      <c r="S5" s="842">
        <v>45407</v>
      </c>
      <c r="T5" s="843"/>
      <c r="U5" s="844">
        <v>45580</v>
      </c>
      <c r="V5" s="845"/>
      <c r="W5" s="318" t="s">
        <v>581</v>
      </c>
      <c r="X5" s="849">
        <v>43944</v>
      </c>
      <c r="Y5" s="850"/>
    </row>
    <row r="6" spans="1:25" ht="23.1" customHeight="1">
      <c r="B6" s="270"/>
      <c r="C6" s="258"/>
      <c r="D6" s="259"/>
      <c r="E6" s="258"/>
      <c r="F6" s="258"/>
      <c r="G6" s="258"/>
      <c r="H6" s="460"/>
      <c r="I6" s="259"/>
      <c r="J6" s="830"/>
      <c r="K6" s="831"/>
      <c r="L6" s="830"/>
      <c r="M6" s="831"/>
      <c r="N6" s="830"/>
      <c r="O6" s="831"/>
      <c r="P6" s="260"/>
      <c r="Q6" s="830"/>
      <c r="R6" s="831"/>
      <c r="S6" s="830"/>
      <c r="T6" s="831"/>
      <c r="U6" s="830"/>
      <c r="V6" s="831"/>
      <c r="W6" s="261"/>
      <c r="X6" s="832"/>
      <c r="Y6" s="833"/>
    </row>
    <row r="7" spans="1:25" ht="23.1" customHeight="1">
      <c r="B7" s="270"/>
      <c r="C7" s="258"/>
      <c r="D7" s="259"/>
      <c r="E7" s="258"/>
      <c r="F7" s="258"/>
      <c r="G7" s="258"/>
      <c r="H7" s="460"/>
      <c r="I7" s="259"/>
      <c r="J7" s="830"/>
      <c r="K7" s="831"/>
      <c r="L7" s="830"/>
      <c r="M7" s="831"/>
      <c r="N7" s="830"/>
      <c r="O7" s="831"/>
      <c r="P7" s="260"/>
      <c r="Q7" s="830"/>
      <c r="R7" s="831"/>
      <c r="S7" s="830"/>
      <c r="T7" s="831"/>
      <c r="U7" s="830"/>
      <c r="V7" s="831"/>
      <c r="W7" s="261"/>
      <c r="X7" s="832"/>
      <c r="Y7" s="833"/>
    </row>
    <row r="8" spans="1:25" ht="23.1" customHeight="1">
      <c r="B8" s="270"/>
      <c r="C8" s="258"/>
      <c r="D8" s="259"/>
      <c r="E8" s="258"/>
      <c r="F8" s="258"/>
      <c r="G8" s="258"/>
      <c r="H8" s="460"/>
      <c r="I8" s="259"/>
      <c r="J8" s="830"/>
      <c r="K8" s="831"/>
      <c r="L8" s="830"/>
      <c r="M8" s="831"/>
      <c r="N8" s="830"/>
      <c r="O8" s="831"/>
      <c r="P8" s="260"/>
      <c r="Q8" s="830"/>
      <c r="R8" s="831"/>
      <c r="S8" s="830"/>
      <c r="T8" s="831"/>
      <c r="U8" s="830"/>
      <c r="V8" s="831"/>
      <c r="W8" s="261"/>
      <c r="X8" s="832"/>
      <c r="Y8" s="833"/>
    </row>
    <row r="9" spans="1:25" ht="23.1" customHeight="1">
      <c r="B9" s="270"/>
      <c r="C9" s="258"/>
      <c r="D9" s="259"/>
      <c r="E9" s="258"/>
      <c r="F9" s="258"/>
      <c r="G9" s="258"/>
      <c r="H9" s="460"/>
      <c r="I9" s="259"/>
      <c r="J9" s="830"/>
      <c r="K9" s="831"/>
      <c r="L9" s="830"/>
      <c r="M9" s="831"/>
      <c r="N9" s="830"/>
      <c r="O9" s="831"/>
      <c r="P9" s="260"/>
      <c r="Q9" s="830"/>
      <c r="R9" s="831"/>
      <c r="S9" s="830"/>
      <c r="T9" s="831"/>
      <c r="U9" s="830"/>
      <c r="V9" s="831"/>
      <c r="W9" s="261"/>
      <c r="X9" s="832"/>
      <c r="Y9" s="833"/>
    </row>
    <row r="10" spans="1:25" ht="23.1" customHeight="1">
      <c r="B10" s="270"/>
      <c r="C10" s="258"/>
      <c r="D10" s="259"/>
      <c r="E10" s="258"/>
      <c r="F10" s="258"/>
      <c r="G10" s="258"/>
      <c r="H10" s="460"/>
      <c r="I10" s="259"/>
      <c r="J10" s="830"/>
      <c r="K10" s="831"/>
      <c r="L10" s="830"/>
      <c r="M10" s="831"/>
      <c r="N10" s="830"/>
      <c r="O10" s="831"/>
      <c r="P10" s="260"/>
      <c r="Q10" s="830"/>
      <c r="R10" s="831"/>
      <c r="S10" s="830"/>
      <c r="T10" s="831"/>
      <c r="U10" s="830"/>
      <c r="V10" s="831"/>
      <c r="W10" s="261"/>
      <c r="X10" s="832"/>
      <c r="Y10" s="833"/>
    </row>
    <row r="11" spans="1:25" ht="23.1" customHeight="1">
      <c r="B11" s="270"/>
      <c r="C11" s="258"/>
      <c r="D11" s="259"/>
      <c r="E11" s="258"/>
      <c r="F11" s="258"/>
      <c r="G11" s="258"/>
      <c r="H11" s="460"/>
      <c r="I11" s="259"/>
      <c r="J11" s="830"/>
      <c r="K11" s="831"/>
      <c r="L11" s="830"/>
      <c r="M11" s="831"/>
      <c r="N11" s="830"/>
      <c r="O11" s="831"/>
      <c r="P11" s="260"/>
      <c r="Q11" s="830"/>
      <c r="R11" s="831"/>
      <c r="S11" s="830"/>
      <c r="T11" s="831"/>
      <c r="U11" s="830"/>
      <c r="V11" s="831"/>
      <c r="W11" s="261"/>
      <c r="X11" s="832"/>
      <c r="Y11" s="833"/>
    </row>
    <row r="12" spans="1:25" ht="23.1" customHeight="1">
      <c r="B12" s="270"/>
      <c r="C12" s="258"/>
      <c r="D12" s="259"/>
      <c r="E12" s="258"/>
      <c r="F12" s="258"/>
      <c r="G12" s="258"/>
      <c r="H12" s="460"/>
      <c r="I12" s="259"/>
      <c r="J12" s="830"/>
      <c r="K12" s="831"/>
      <c r="L12" s="830"/>
      <c r="M12" s="831"/>
      <c r="N12" s="830"/>
      <c r="O12" s="831"/>
      <c r="P12" s="260"/>
      <c r="Q12" s="830"/>
      <c r="R12" s="831"/>
      <c r="S12" s="830"/>
      <c r="T12" s="831"/>
      <c r="U12" s="830"/>
      <c r="V12" s="831"/>
      <c r="W12" s="261"/>
      <c r="X12" s="832"/>
      <c r="Y12" s="833"/>
    </row>
    <row r="13" spans="1:25" ht="23.1" customHeight="1">
      <c r="B13" s="270"/>
      <c r="C13" s="258"/>
      <c r="D13" s="259"/>
      <c r="E13" s="258"/>
      <c r="F13" s="258"/>
      <c r="G13" s="258"/>
      <c r="H13" s="460"/>
      <c r="I13" s="259"/>
      <c r="J13" s="830"/>
      <c r="K13" s="831"/>
      <c r="L13" s="830"/>
      <c r="M13" s="831"/>
      <c r="N13" s="830"/>
      <c r="O13" s="831"/>
      <c r="P13" s="260"/>
      <c r="Q13" s="830"/>
      <c r="R13" s="831"/>
      <c r="S13" s="830"/>
      <c r="T13" s="831"/>
      <c r="U13" s="830"/>
      <c r="V13" s="831"/>
      <c r="W13" s="261"/>
      <c r="X13" s="832"/>
      <c r="Y13" s="833"/>
    </row>
    <row r="14" spans="1:25" ht="23.1" customHeight="1">
      <c r="B14" s="270"/>
      <c r="C14" s="258"/>
      <c r="D14" s="259"/>
      <c r="E14" s="258"/>
      <c r="F14" s="258"/>
      <c r="G14" s="258"/>
      <c r="H14" s="460"/>
      <c r="I14" s="259"/>
      <c r="J14" s="830"/>
      <c r="K14" s="831"/>
      <c r="L14" s="830"/>
      <c r="M14" s="831"/>
      <c r="N14" s="830"/>
      <c r="O14" s="831"/>
      <c r="P14" s="260"/>
      <c r="Q14" s="830"/>
      <c r="R14" s="831"/>
      <c r="S14" s="830"/>
      <c r="T14" s="831"/>
      <c r="U14" s="830"/>
      <c r="V14" s="831"/>
      <c r="W14" s="261"/>
      <c r="X14" s="832"/>
      <c r="Y14" s="833"/>
    </row>
    <row r="15" spans="1:25" ht="23.1" customHeight="1">
      <c r="B15" s="270"/>
      <c r="C15" s="258"/>
      <c r="D15" s="259"/>
      <c r="E15" s="258"/>
      <c r="F15" s="258"/>
      <c r="G15" s="258"/>
      <c r="H15" s="460"/>
      <c r="I15" s="259"/>
      <c r="J15" s="830"/>
      <c r="K15" s="831"/>
      <c r="L15" s="830"/>
      <c r="M15" s="831"/>
      <c r="N15" s="830"/>
      <c r="O15" s="831"/>
      <c r="P15" s="260"/>
      <c r="Q15" s="830"/>
      <c r="R15" s="831"/>
      <c r="S15" s="830"/>
      <c r="T15" s="831"/>
      <c r="U15" s="830"/>
      <c r="V15" s="831"/>
      <c r="W15" s="261"/>
      <c r="X15" s="832"/>
      <c r="Y15" s="833"/>
    </row>
    <row r="16" spans="1:25" ht="23.1" customHeight="1">
      <c r="B16" s="270"/>
      <c r="C16" s="258"/>
      <c r="D16" s="259"/>
      <c r="E16" s="258"/>
      <c r="F16" s="258"/>
      <c r="G16" s="258"/>
      <c r="H16" s="460"/>
      <c r="I16" s="259"/>
      <c r="J16" s="830"/>
      <c r="K16" s="831"/>
      <c r="L16" s="830"/>
      <c r="M16" s="831"/>
      <c r="N16" s="830"/>
      <c r="O16" s="831"/>
      <c r="P16" s="260"/>
      <c r="Q16" s="830"/>
      <c r="R16" s="831"/>
      <c r="S16" s="830"/>
      <c r="T16" s="831"/>
      <c r="U16" s="830"/>
      <c r="V16" s="831"/>
      <c r="W16" s="261"/>
      <c r="X16" s="832"/>
      <c r="Y16" s="833"/>
    </row>
    <row r="17" spans="2:25" ht="23.1" customHeight="1">
      <c r="B17" s="270"/>
      <c r="C17" s="258"/>
      <c r="D17" s="259"/>
      <c r="E17" s="258"/>
      <c r="F17" s="258"/>
      <c r="G17" s="258"/>
      <c r="H17" s="460"/>
      <c r="I17" s="259"/>
      <c r="J17" s="830"/>
      <c r="K17" s="831"/>
      <c r="L17" s="830"/>
      <c r="M17" s="831"/>
      <c r="N17" s="830"/>
      <c r="O17" s="831"/>
      <c r="P17" s="260"/>
      <c r="Q17" s="830"/>
      <c r="R17" s="831"/>
      <c r="S17" s="830"/>
      <c r="T17" s="831"/>
      <c r="U17" s="830"/>
      <c r="V17" s="831"/>
      <c r="W17" s="261"/>
      <c r="X17" s="832"/>
      <c r="Y17" s="833"/>
    </row>
    <row r="18" spans="2:25" ht="23.1" customHeight="1">
      <c r="B18" s="270"/>
      <c r="C18" s="258"/>
      <c r="D18" s="259"/>
      <c r="E18" s="258"/>
      <c r="F18" s="258"/>
      <c r="G18" s="258"/>
      <c r="H18" s="460"/>
      <c r="I18" s="259"/>
      <c r="J18" s="830"/>
      <c r="K18" s="831"/>
      <c r="L18" s="830"/>
      <c r="M18" s="831"/>
      <c r="N18" s="830"/>
      <c r="O18" s="831"/>
      <c r="P18" s="260"/>
      <c r="Q18" s="830"/>
      <c r="R18" s="831"/>
      <c r="S18" s="830"/>
      <c r="T18" s="831"/>
      <c r="U18" s="830"/>
      <c r="V18" s="831"/>
      <c r="W18" s="261"/>
      <c r="X18" s="832"/>
      <c r="Y18" s="833"/>
    </row>
    <row r="19" spans="2:25" ht="23.1" customHeight="1">
      <c r="B19" s="270"/>
      <c r="C19" s="258"/>
      <c r="D19" s="259"/>
      <c r="E19" s="258"/>
      <c r="F19" s="258"/>
      <c r="G19" s="258"/>
      <c r="H19" s="460"/>
      <c r="I19" s="259"/>
      <c r="J19" s="830"/>
      <c r="K19" s="831"/>
      <c r="L19" s="830"/>
      <c r="M19" s="831"/>
      <c r="N19" s="830"/>
      <c r="O19" s="831"/>
      <c r="P19" s="260"/>
      <c r="Q19" s="830"/>
      <c r="R19" s="831"/>
      <c r="S19" s="830"/>
      <c r="T19" s="831"/>
      <c r="U19" s="830"/>
      <c r="V19" s="831"/>
      <c r="W19" s="261"/>
      <c r="X19" s="832"/>
      <c r="Y19" s="833"/>
    </row>
    <row r="20" spans="2:25" ht="23.1" customHeight="1">
      <c r="B20" s="271"/>
      <c r="C20" s="262"/>
      <c r="D20" s="259"/>
      <c r="E20" s="262"/>
      <c r="F20" s="262"/>
      <c r="G20" s="262"/>
      <c r="H20" s="461"/>
      <c r="I20" s="259"/>
      <c r="J20" s="830"/>
      <c r="K20" s="831"/>
      <c r="L20" s="830"/>
      <c r="M20" s="831"/>
      <c r="N20" s="830"/>
      <c r="O20" s="831"/>
      <c r="P20" s="263"/>
      <c r="Q20" s="830"/>
      <c r="R20" s="831"/>
      <c r="S20" s="830"/>
      <c r="T20" s="831"/>
      <c r="U20" s="830"/>
      <c r="V20" s="831"/>
      <c r="W20" s="261"/>
      <c r="X20" s="832"/>
      <c r="Y20" s="833"/>
    </row>
    <row r="21" spans="2:25" ht="23.1" customHeight="1">
      <c r="B21" s="271"/>
      <c r="C21" s="262"/>
      <c r="D21" s="259"/>
      <c r="E21" s="262"/>
      <c r="F21" s="262"/>
      <c r="G21" s="262"/>
      <c r="H21" s="461"/>
      <c r="I21" s="259"/>
      <c r="J21" s="830"/>
      <c r="K21" s="831"/>
      <c r="L21" s="830"/>
      <c r="M21" s="831"/>
      <c r="N21" s="830"/>
      <c r="O21" s="831"/>
      <c r="P21" s="263"/>
      <c r="Q21" s="830"/>
      <c r="R21" s="831"/>
      <c r="S21" s="830"/>
      <c r="T21" s="831"/>
      <c r="U21" s="830"/>
      <c r="V21" s="831"/>
      <c r="W21" s="261"/>
      <c r="X21" s="832"/>
      <c r="Y21" s="833"/>
    </row>
    <row r="22" spans="2:25" ht="23.1" customHeight="1">
      <c r="B22" s="271"/>
      <c r="C22" s="262"/>
      <c r="D22" s="259"/>
      <c r="E22" s="262"/>
      <c r="F22" s="262"/>
      <c r="G22" s="262"/>
      <c r="H22" s="461"/>
      <c r="I22" s="259"/>
      <c r="J22" s="830"/>
      <c r="K22" s="831"/>
      <c r="L22" s="830"/>
      <c r="M22" s="831"/>
      <c r="N22" s="830"/>
      <c r="O22" s="831"/>
      <c r="P22" s="263"/>
      <c r="Q22" s="830"/>
      <c r="R22" s="831"/>
      <c r="S22" s="830"/>
      <c r="T22" s="831"/>
      <c r="U22" s="830"/>
      <c r="V22" s="831"/>
      <c r="W22" s="261"/>
      <c r="X22" s="832"/>
      <c r="Y22" s="833"/>
    </row>
    <row r="23" spans="2:25" ht="23.1" customHeight="1">
      <c r="B23" s="271"/>
      <c r="C23" s="262"/>
      <c r="D23" s="259"/>
      <c r="E23" s="262"/>
      <c r="F23" s="262"/>
      <c r="G23" s="262"/>
      <c r="H23" s="461"/>
      <c r="I23" s="259"/>
      <c r="J23" s="830"/>
      <c r="K23" s="831"/>
      <c r="L23" s="830"/>
      <c r="M23" s="831"/>
      <c r="N23" s="830"/>
      <c r="O23" s="831"/>
      <c r="P23" s="263"/>
      <c r="Q23" s="830"/>
      <c r="R23" s="831"/>
      <c r="S23" s="830"/>
      <c r="T23" s="831"/>
      <c r="U23" s="830"/>
      <c r="V23" s="831"/>
      <c r="W23" s="261"/>
      <c r="X23" s="832"/>
      <c r="Y23" s="833"/>
    </row>
    <row r="24" spans="2:25" ht="23.1" customHeight="1">
      <c r="B24" s="271"/>
      <c r="C24" s="262"/>
      <c r="D24" s="259"/>
      <c r="E24" s="262"/>
      <c r="F24" s="262"/>
      <c r="G24" s="262"/>
      <c r="H24" s="461"/>
      <c r="I24" s="259"/>
      <c r="J24" s="830"/>
      <c r="K24" s="831"/>
      <c r="L24" s="830"/>
      <c r="M24" s="831"/>
      <c r="N24" s="830"/>
      <c r="O24" s="831"/>
      <c r="P24" s="263"/>
      <c r="Q24" s="830"/>
      <c r="R24" s="831"/>
      <c r="S24" s="830"/>
      <c r="T24" s="831"/>
      <c r="U24" s="830"/>
      <c r="V24" s="831"/>
      <c r="W24" s="261"/>
      <c r="X24" s="832"/>
      <c r="Y24" s="833"/>
    </row>
    <row r="25" spans="2:25" ht="23.1" customHeight="1">
      <c r="B25" s="271"/>
      <c r="C25" s="262"/>
      <c r="D25" s="259"/>
      <c r="E25" s="262"/>
      <c r="F25" s="262"/>
      <c r="G25" s="262"/>
      <c r="H25" s="461"/>
      <c r="I25" s="259"/>
      <c r="J25" s="830"/>
      <c r="K25" s="831"/>
      <c r="L25" s="830"/>
      <c r="M25" s="831"/>
      <c r="N25" s="830"/>
      <c r="O25" s="831"/>
      <c r="P25" s="263"/>
      <c r="Q25" s="830"/>
      <c r="R25" s="831"/>
      <c r="S25" s="830"/>
      <c r="T25" s="831"/>
      <c r="U25" s="830"/>
      <c r="V25" s="831"/>
      <c r="W25" s="261"/>
      <c r="X25" s="832"/>
      <c r="Y25" s="833"/>
    </row>
    <row r="26" spans="2:25" ht="23.1" customHeight="1">
      <c r="B26" s="271"/>
      <c r="C26" s="262"/>
      <c r="D26" s="259"/>
      <c r="E26" s="262"/>
      <c r="F26" s="262"/>
      <c r="G26" s="262"/>
      <c r="H26" s="461"/>
      <c r="I26" s="259"/>
      <c r="J26" s="830"/>
      <c r="K26" s="831"/>
      <c r="L26" s="830"/>
      <c r="M26" s="831"/>
      <c r="N26" s="830"/>
      <c r="O26" s="831"/>
      <c r="P26" s="263"/>
      <c r="Q26" s="830"/>
      <c r="R26" s="831"/>
      <c r="S26" s="830"/>
      <c r="T26" s="831"/>
      <c r="U26" s="830"/>
      <c r="V26" s="831"/>
      <c r="W26" s="261"/>
      <c r="X26" s="832"/>
      <c r="Y26" s="833"/>
    </row>
    <row r="27" spans="2:25" ht="23.1" customHeight="1">
      <c r="B27" s="271"/>
      <c r="C27" s="262"/>
      <c r="D27" s="259"/>
      <c r="E27" s="262"/>
      <c r="F27" s="262"/>
      <c r="G27" s="262"/>
      <c r="H27" s="461"/>
      <c r="I27" s="259"/>
      <c r="J27" s="830"/>
      <c r="K27" s="831"/>
      <c r="L27" s="830"/>
      <c r="M27" s="831"/>
      <c r="N27" s="830"/>
      <c r="O27" s="831"/>
      <c r="P27" s="263"/>
      <c r="Q27" s="830"/>
      <c r="R27" s="831"/>
      <c r="S27" s="830"/>
      <c r="T27" s="831"/>
      <c r="U27" s="830"/>
      <c r="V27" s="831"/>
      <c r="W27" s="261"/>
      <c r="X27" s="832"/>
      <c r="Y27" s="833"/>
    </row>
    <row r="28" spans="2:25" ht="23.1" customHeight="1">
      <c r="B28" s="271"/>
      <c r="C28" s="262"/>
      <c r="D28" s="259"/>
      <c r="E28" s="262"/>
      <c r="F28" s="262"/>
      <c r="G28" s="262"/>
      <c r="H28" s="461"/>
      <c r="I28" s="259"/>
      <c r="J28" s="830"/>
      <c r="K28" s="831"/>
      <c r="L28" s="830"/>
      <c r="M28" s="831"/>
      <c r="N28" s="830"/>
      <c r="O28" s="831"/>
      <c r="P28" s="263"/>
      <c r="Q28" s="830"/>
      <c r="R28" s="831"/>
      <c r="S28" s="830"/>
      <c r="T28" s="831"/>
      <c r="U28" s="830"/>
      <c r="V28" s="831"/>
      <c r="W28" s="261"/>
      <c r="X28" s="832"/>
      <c r="Y28" s="833"/>
    </row>
    <row r="29" spans="2:25" ht="23.1" customHeight="1">
      <c r="B29" s="271"/>
      <c r="C29" s="262"/>
      <c r="D29" s="259"/>
      <c r="E29" s="262"/>
      <c r="F29" s="262"/>
      <c r="G29" s="262"/>
      <c r="H29" s="461"/>
      <c r="I29" s="259"/>
      <c r="J29" s="830"/>
      <c r="K29" s="831"/>
      <c r="L29" s="830"/>
      <c r="M29" s="831"/>
      <c r="N29" s="830"/>
      <c r="O29" s="831"/>
      <c r="P29" s="263"/>
      <c r="Q29" s="830"/>
      <c r="R29" s="831"/>
      <c r="S29" s="830"/>
      <c r="T29" s="831"/>
      <c r="U29" s="830"/>
      <c r="V29" s="831"/>
      <c r="W29" s="261"/>
      <c r="X29" s="832"/>
      <c r="Y29" s="833"/>
    </row>
    <row r="30" spans="2:25" ht="23.1" customHeight="1">
      <c r="B30" s="271"/>
      <c r="C30" s="262"/>
      <c r="D30" s="259"/>
      <c r="E30" s="262"/>
      <c r="F30" s="262"/>
      <c r="G30" s="262"/>
      <c r="H30" s="461"/>
      <c r="I30" s="259"/>
      <c r="J30" s="830"/>
      <c r="K30" s="831"/>
      <c r="L30" s="830"/>
      <c r="M30" s="831"/>
      <c r="N30" s="830"/>
      <c r="O30" s="831"/>
      <c r="P30" s="263"/>
      <c r="Q30" s="830"/>
      <c r="R30" s="831"/>
      <c r="S30" s="830"/>
      <c r="T30" s="831"/>
      <c r="U30" s="830"/>
      <c r="V30" s="831"/>
      <c r="W30" s="261"/>
      <c r="X30" s="832"/>
      <c r="Y30" s="833"/>
    </row>
    <row r="31" spans="2:25" ht="23.1" customHeight="1">
      <c r="B31" s="271"/>
      <c r="C31" s="262"/>
      <c r="D31" s="259"/>
      <c r="E31" s="262"/>
      <c r="F31" s="262"/>
      <c r="G31" s="262"/>
      <c r="H31" s="461"/>
      <c r="I31" s="259"/>
      <c r="J31" s="830"/>
      <c r="K31" s="831"/>
      <c r="L31" s="830"/>
      <c r="M31" s="831"/>
      <c r="N31" s="830"/>
      <c r="O31" s="831"/>
      <c r="P31" s="263"/>
      <c r="Q31" s="830"/>
      <c r="R31" s="831"/>
      <c r="S31" s="830"/>
      <c r="T31" s="831"/>
      <c r="U31" s="830"/>
      <c r="V31" s="831"/>
      <c r="W31" s="261"/>
      <c r="X31" s="832"/>
      <c r="Y31" s="833"/>
    </row>
    <row r="32" spans="2:25" ht="23.1" customHeight="1">
      <c r="B32" s="271"/>
      <c r="C32" s="262"/>
      <c r="D32" s="259"/>
      <c r="E32" s="262"/>
      <c r="F32" s="262"/>
      <c r="G32" s="262"/>
      <c r="H32" s="461"/>
      <c r="I32" s="259"/>
      <c r="J32" s="830"/>
      <c r="K32" s="831"/>
      <c r="L32" s="830"/>
      <c r="M32" s="831"/>
      <c r="N32" s="830"/>
      <c r="O32" s="831"/>
      <c r="P32" s="263"/>
      <c r="Q32" s="830"/>
      <c r="R32" s="831"/>
      <c r="S32" s="830"/>
      <c r="T32" s="831"/>
      <c r="U32" s="830"/>
      <c r="V32" s="831"/>
      <c r="W32" s="261"/>
      <c r="X32" s="832"/>
      <c r="Y32" s="833"/>
    </row>
    <row r="33" spans="2:25" ht="23.1" customHeight="1">
      <c r="B33" s="271"/>
      <c r="C33" s="262"/>
      <c r="D33" s="259"/>
      <c r="E33" s="262"/>
      <c r="F33" s="262"/>
      <c r="G33" s="262"/>
      <c r="H33" s="461"/>
      <c r="I33" s="259"/>
      <c r="J33" s="830"/>
      <c r="K33" s="831"/>
      <c r="L33" s="830"/>
      <c r="M33" s="831"/>
      <c r="N33" s="830"/>
      <c r="O33" s="831"/>
      <c r="P33" s="263"/>
      <c r="Q33" s="830"/>
      <c r="R33" s="831"/>
      <c r="S33" s="830"/>
      <c r="T33" s="831"/>
      <c r="U33" s="830"/>
      <c r="V33" s="831"/>
      <c r="W33" s="261"/>
      <c r="X33" s="832"/>
      <c r="Y33" s="833"/>
    </row>
    <row r="34" spans="2:25" ht="23.1" customHeight="1">
      <c r="B34" s="271"/>
      <c r="C34" s="262"/>
      <c r="D34" s="259"/>
      <c r="E34" s="262"/>
      <c r="F34" s="262"/>
      <c r="G34" s="262"/>
      <c r="H34" s="461"/>
      <c r="I34" s="259"/>
      <c r="J34" s="830"/>
      <c r="K34" s="831"/>
      <c r="L34" s="830"/>
      <c r="M34" s="831"/>
      <c r="N34" s="830"/>
      <c r="O34" s="831"/>
      <c r="P34" s="263"/>
      <c r="Q34" s="830"/>
      <c r="R34" s="831"/>
      <c r="S34" s="830"/>
      <c r="T34" s="831"/>
      <c r="U34" s="830"/>
      <c r="V34" s="831"/>
      <c r="W34" s="261"/>
      <c r="X34" s="832"/>
      <c r="Y34" s="833"/>
    </row>
    <row r="35" spans="2:25" ht="23.1" customHeight="1">
      <c r="B35" s="271"/>
      <c r="C35" s="262"/>
      <c r="D35" s="259"/>
      <c r="E35" s="262"/>
      <c r="F35" s="262"/>
      <c r="G35" s="262"/>
      <c r="H35" s="461"/>
      <c r="I35" s="259"/>
      <c r="J35" s="830"/>
      <c r="K35" s="831"/>
      <c r="L35" s="830"/>
      <c r="M35" s="831"/>
      <c r="N35" s="830"/>
      <c r="O35" s="831"/>
      <c r="P35" s="263"/>
      <c r="Q35" s="830"/>
      <c r="R35" s="831"/>
      <c r="S35" s="830"/>
      <c r="T35" s="831"/>
      <c r="U35" s="830"/>
      <c r="V35" s="831"/>
      <c r="W35" s="261"/>
      <c r="X35" s="832"/>
      <c r="Y35" s="833"/>
    </row>
    <row r="36" spans="2:25" ht="23.1" customHeight="1">
      <c r="B36" s="271"/>
      <c r="C36" s="262"/>
      <c r="D36" s="259"/>
      <c r="E36" s="262"/>
      <c r="F36" s="262"/>
      <c r="G36" s="262"/>
      <c r="H36" s="461"/>
      <c r="I36" s="259"/>
      <c r="J36" s="830"/>
      <c r="K36" s="831"/>
      <c r="L36" s="830"/>
      <c r="M36" s="831"/>
      <c r="N36" s="830"/>
      <c r="O36" s="831"/>
      <c r="P36" s="263"/>
      <c r="Q36" s="830"/>
      <c r="R36" s="831"/>
      <c r="S36" s="830"/>
      <c r="T36" s="831"/>
      <c r="U36" s="830"/>
      <c r="V36" s="831"/>
      <c r="W36" s="261"/>
      <c r="X36" s="832"/>
      <c r="Y36" s="833"/>
    </row>
    <row r="37" spans="2:25" ht="23.1" customHeight="1">
      <c r="B37" s="271"/>
      <c r="C37" s="262"/>
      <c r="D37" s="259"/>
      <c r="E37" s="262"/>
      <c r="F37" s="262"/>
      <c r="G37" s="262"/>
      <c r="H37" s="461"/>
      <c r="I37" s="259"/>
      <c r="J37" s="830"/>
      <c r="K37" s="831"/>
      <c r="L37" s="830"/>
      <c r="M37" s="831"/>
      <c r="N37" s="830"/>
      <c r="O37" s="831"/>
      <c r="P37" s="263"/>
      <c r="Q37" s="830"/>
      <c r="R37" s="831"/>
      <c r="S37" s="830"/>
      <c r="T37" s="831"/>
      <c r="U37" s="830"/>
      <c r="V37" s="831"/>
      <c r="W37" s="261"/>
      <c r="X37" s="832"/>
      <c r="Y37" s="833"/>
    </row>
    <row r="38" spans="2:25" ht="23.1" customHeight="1">
      <c r="B38" s="271"/>
      <c r="C38" s="262"/>
      <c r="D38" s="259"/>
      <c r="E38" s="262"/>
      <c r="F38" s="262"/>
      <c r="G38" s="262"/>
      <c r="H38" s="461"/>
      <c r="I38" s="259"/>
      <c r="J38" s="830"/>
      <c r="K38" s="831"/>
      <c r="L38" s="830"/>
      <c r="M38" s="831"/>
      <c r="N38" s="830"/>
      <c r="O38" s="831"/>
      <c r="P38" s="263"/>
      <c r="Q38" s="830"/>
      <c r="R38" s="831"/>
      <c r="S38" s="830"/>
      <c r="T38" s="831"/>
      <c r="U38" s="830"/>
      <c r="V38" s="831"/>
      <c r="W38" s="261"/>
      <c r="X38" s="832"/>
      <c r="Y38" s="833"/>
    </row>
    <row r="39" spans="2:25" ht="23.1" customHeight="1">
      <c r="B39" s="271"/>
      <c r="C39" s="262"/>
      <c r="D39" s="259"/>
      <c r="E39" s="262"/>
      <c r="F39" s="262"/>
      <c r="G39" s="262"/>
      <c r="H39" s="461"/>
      <c r="I39" s="259"/>
      <c r="J39" s="830"/>
      <c r="K39" s="831"/>
      <c r="L39" s="830"/>
      <c r="M39" s="831"/>
      <c r="N39" s="830"/>
      <c r="O39" s="831"/>
      <c r="P39" s="263"/>
      <c r="Q39" s="830"/>
      <c r="R39" s="831"/>
      <c r="S39" s="830"/>
      <c r="T39" s="831"/>
      <c r="U39" s="830"/>
      <c r="V39" s="831"/>
      <c r="W39" s="261"/>
      <c r="X39" s="832"/>
      <c r="Y39" s="833"/>
    </row>
    <row r="40" spans="2:25" ht="23.1" customHeight="1">
      <c r="B40" s="271"/>
      <c r="C40" s="262"/>
      <c r="D40" s="259"/>
      <c r="E40" s="262"/>
      <c r="F40" s="262"/>
      <c r="G40" s="262"/>
      <c r="H40" s="461"/>
      <c r="I40" s="259"/>
      <c r="J40" s="830"/>
      <c r="K40" s="831"/>
      <c r="L40" s="830"/>
      <c r="M40" s="831"/>
      <c r="N40" s="830"/>
      <c r="O40" s="831"/>
      <c r="P40" s="263"/>
      <c r="Q40" s="830"/>
      <c r="R40" s="831"/>
      <c r="S40" s="830"/>
      <c r="T40" s="831"/>
      <c r="U40" s="830"/>
      <c r="V40" s="831"/>
      <c r="W40" s="261"/>
      <c r="X40" s="832"/>
      <c r="Y40" s="833"/>
    </row>
    <row r="41" spans="2:25" ht="23.1" customHeight="1">
      <c r="B41" s="271"/>
      <c r="C41" s="262"/>
      <c r="D41" s="259"/>
      <c r="E41" s="262"/>
      <c r="F41" s="262"/>
      <c r="G41" s="262"/>
      <c r="H41" s="461"/>
      <c r="I41" s="259"/>
      <c r="J41" s="830"/>
      <c r="K41" s="831"/>
      <c r="L41" s="830"/>
      <c r="M41" s="831"/>
      <c r="N41" s="830"/>
      <c r="O41" s="831"/>
      <c r="P41" s="263"/>
      <c r="Q41" s="830"/>
      <c r="R41" s="831"/>
      <c r="S41" s="830"/>
      <c r="T41" s="831"/>
      <c r="U41" s="830"/>
      <c r="V41" s="831"/>
      <c r="W41" s="261"/>
      <c r="X41" s="832"/>
      <c r="Y41" s="833"/>
    </row>
    <row r="42" spans="2:25" ht="23.1" customHeight="1">
      <c r="B42" s="271"/>
      <c r="C42" s="262"/>
      <c r="D42" s="259"/>
      <c r="E42" s="262"/>
      <c r="F42" s="262"/>
      <c r="G42" s="262"/>
      <c r="H42" s="461"/>
      <c r="I42" s="259"/>
      <c r="J42" s="830"/>
      <c r="K42" s="831"/>
      <c r="L42" s="830"/>
      <c r="M42" s="831"/>
      <c r="N42" s="830"/>
      <c r="O42" s="831"/>
      <c r="P42" s="263"/>
      <c r="Q42" s="830"/>
      <c r="R42" s="831"/>
      <c r="S42" s="830"/>
      <c r="T42" s="831"/>
      <c r="U42" s="830"/>
      <c r="V42" s="831"/>
      <c r="W42" s="261"/>
      <c r="X42" s="832"/>
      <c r="Y42" s="833"/>
    </row>
    <row r="43" spans="2:25" ht="23.1" customHeight="1">
      <c r="B43" s="271"/>
      <c r="C43" s="262"/>
      <c r="D43" s="259"/>
      <c r="E43" s="262"/>
      <c r="F43" s="262"/>
      <c r="G43" s="262"/>
      <c r="H43" s="461"/>
      <c r="I43" s="259"/>
      <c r="J43" s="830"/>
      <c r="K43" s="831"/>
      <c r="L43" s="830"/>
      <c r="M43" s="831"/>
      <c r="N43" s="830"/>
      <c r="O43" s="831"/>
      <c r="P43" s="263"/>
      <c r="Q43" s="830"/>
      <c r="R43" s="831"/>
      <c r="S43" s="830"/>
      <c r="T43" s="831"/>
      <c r="U43" s="830"/>
      <c r="V43" s="831"/>
      <c r="W43" s="261"/>
      <c r="X43" s="832"/>
      <c r="Y43" s="833"/>
    </row>
    <row r="44" spans="2:25" ht="23.1" customHeight="1">
      <c r="B44" s="271"/>
      <c r="C44" s="262"/>
      <c r="D44" s="259"/>
      <c r="E44" s="262"/>
      <c r="F44" s="262"/>
      <c r="G44" s="262"/>
      <c r="H44" s="461"/>
      <c r="I44" s="259"/>
      <c r="J44" s="830"/>
      <c r="K44" s="831"/>
      <c r="L44" s="830"/>
      <c r="M44" s="831"/>
      <c r="N44" s="830"/>
      <c r="O44" s="831"/>
      <c r="P44" s="263"/>
      <c r="Q44" s="830"/>
      <c r="R44" s="831"/>
      <c r="S44" s="830"/>
      <c r="T44" s="831"/>
      <c r="U44" s="830"/>
      <c r="V44" s="831"/>
      <c r="W44" s="261"/>
      <c r="X44" s="832"/>
      <c r="Y44" s="833"/>
    </row>
    <row r="45" spans="2:25" ht="23.1" customHeight="1">
      <c r="B45" s="271"/>
      <c r="C45" s="262"/>
      <c r="D45" s="259"/>
      <c r="E45" s="262"/>
      <c r="F45" s="262"/>
      <c r="G45" s="262"/>
      <c r="H45" s="461"/>
      <c r="I45" s="259"/>
      <c r="J45" s="830"/>
      <c r="K45" s="831"/>
      <c r="L45" s="830"/>
      <c r="M45" s="831"/>
      <c r="N45" s="830"/>
      <c r="O45" s="831"/>
      <c r="P45" s="263"/>
      <c r="Q45" s="830"/>
      <c r="R45" s="831"/>
      <c r="S45" s="830"/>
      <c r="T45" s="831"/>
      <c r="U45" s="830"/>
      <c r="V45" s="831"/>
      <c r="W45" s="261"/>
      <c r="X45" s="832"/>
      <c r="Y45" s="833"/>
    </row>
    <row r="46" spans="2:25" ht="23.1" customHeight="1">
      <c r="B46" s="271"/>
      <c r="C46" s="262"/>
      <c r="D46" s="259"/>
      <c r="E46" s="262"/>
      <c r="F46" s="262"/>
      <c r="G46" s="262"/>
      <c r="H46" s="461"/>
      <c r="I46" s="259"/>
      <c r="J46" s="830"/>
      <c r="K46" s="831"/>
      <c r="L46" s="830"/>
      <c r="M46" s="831"/>
      <c r="N46" s="830"/>
      <c r="O46" s="831"/>
      <c r="P46" s="263"/>
      <c r="Q46" s="830"/>
      <c r="R46" s="831"/>
      <c r="S46" s="830"/>
      <c r="T46" s="831"/>
      <c r="U46" s="830"/>
      <c r="V46" s="831"/>
      <c r="W46" s="261"/>
      <c r="X46" s="832"/>
      <c r="Y46" s="833"/>
    </row>
    <row r="47" spans="2:25" ht="23.1" customHeight="1">
      <c r="B47" s="271"/>
      <c r="C47" s="262"/>
      <c r="D47" s="259"/>
      <c r="E47" s="262"/>
      <c r="F47" s="262"/>
      <c r="G47" s="262"/>
      <c r="H47" s="461"/>
      <c r="I47" s="259"/>
      <c r="J47" s="830"/>
      <c r="K47" s="831"/>
      <c r="L47" s="830"/>
      <c r="M47" s="831"/>
      <c r="N47" s="830"/>
      <c r="O47" s="831"/>
      <c r="P47" s="263"/>
      <c r="Q47" s="830"/>
      <c r="R47" s="831"/>
      <c r="S47" s="830"/>
      <c r="T47" s="831"/>
      <c r="U47" s="830"/>
      <c r="V47" s="831"/>
      <c r="W47" s="261"/>
      <c r="X47" s="832"/>
      <c r="Y47" s="833"/>
    </row>
    <row r="48" spans="2:25" ht="23.1" customHeight="1">
      <c r="B48" s="271"/>
      <c r="C48" s="262"/>
      <c r="D48" s="259"/>
      <c r="E48" s="262"/>
      <c r="F48" s="262"/>
      <c r="G48" s="262"/>
      <c r="H48" s="461"/>
      <c r="I48" s="259"/>
      <c r="J48" s="830"/>
      <c r="K48" s="831"/>
      <c r="L48" s="830"/>
      <c r="M48" s="831"/>
      <c r="N48" s="830"/>
      <c r="O48" s="831"/>
      <c r="P48" s="263"/>
      <c r="Q48" s="830"/>
      <c r="R48" s="831"/>
      <c r="S48" s="830"/>
      <c r="T48" s="831"/>
      <c r="U48" s="830"/>
      <c r="V48" s="831"/>
      <c r="W48" s="261"/>
      <c r="X48" s="832"/>
      <c r="Y48" s="833"/>
    </row>
    <row r="49" spans="2:25" ht="23.1" customHeight="1">
      <c r="B49" s="271"/>
      <c r="C49" s="262"/>
      <c r="D49" s="259"/>
      <c r="E49" s="262"/>
      <c r="F49" s="262"/>
      <c r="G49" s="262"/>
      <c r="H49" s="461"/>
      <c r="I49" s="259"/>
      <c r="J49" s="830"/>
      <c r="K49" s="831"/>
      <c r="L49" s="830"/>
      <c r="M49" s="831"/>
      <c r="N49" s="830"/>
      <c r="O49" s="831"/>
      <c r="P49" s="263"/>
      <c r="Q49" s="830"/>
      <c r="R49" s="831"/>
      <c r="S49" s="830"/>
      <c r="T49" s="831"/>
      <c r="U49" s="830"/>
      <c r="V49" s="831"/>
      <c r="W49" s="261"/>
      <c r="X49" s="832"/>
      <c r="Y49" s="833"/>
    </row>
    <row r="50" spans="2:25" ht="23.1" customHeight="1">
      <c r="B50" s="271"/>
      <c r="C50" s="262"/>
      <c r="D50" s="259"/>
      <c r="E50" s="262"/>
      <c r="F50" s="262"/>
      <c r="G50" s="262"/>
      <c r="H50" s="461"/>
      <c r="I50" s="259"/>
      <c r="J50" s="830"/>
      <c r="K50" s="831"/>
      <c r="L50" s="830"/>
      <c r="M50" s="831"/>
      <c r="N50" s="830"/>
      <c r="O50" s="831"/>
      <c r="P50" s="263"/>
      <c r="Q50" s="830"/>
      <c r="R50" s="831"/>
      <c r="S50" s="830"/>
      <c r="T50" s="831"/>
      <c r="U50" s="830"/>
      <c r="V50" s="831"/>
      <c r="W50" s="261"/>
      <c r="X50" s="832"/>
      <c r="Y50" s="833"/>
    </row>
    <row r="51" spans="2:25" ht="23.1" customHeight="1">
      <c r="B51" s="271"/>
      <c r="C51" s="262"/>
      <c r="D51" s="259"/>
      <c r="E51" s="262"/>
      <c r="F51" s="262"/>
      <c r="G51" s="262"/>
      <c r="H51" s="461"/>
      <c r="I51" s="259"/>
      <c r="J51" s="830"/>
      <c r="K51" s="831"/>
      <c r="L51" s="830"/>
      <c r="M51" s="831"/>
      <c r="N51" s="830"/>
      <c r="O51" s="831"/>
      <c r="P51" s="263"/>
      <c r="Q51" s="830"/>
      <c r="R51" s="831"/>
      <c r="S51" s="830"/>
      <c r="T51" s="831"/>
      <c r="U51" s="830"/>
      <c r="V51" s="831"/>
      <c r="W51" s="261"/>
      <c r="X51" s="832"/>
      <c r="Y51" s="833"/>
    </row>
    <row r="52" spans="2:25" ht="23.1" customHeight="1">
      <c r="B52" s="271"/>
      <c r="C52" s="262"/>
      <c r="D52" s="259"/>
      <c r="E52" s="262"/>
      <c r="F52" s="262"/>
      <c r="G52" s="262"/>
      <c r="H52" s="461"/>
      <c r="I52" s="259"/>
      <c r="J52" s="830"/>
      <c r="K52" s="831"/>
      <c r="L52" s="830"/>
      <c r="M52" s="831"/>
      <c r="N52" s="830"/>
      <c r="O52" s="831"/>
      <c r="P52" s="263"/>
      <c r="Q52" s="830"/>
      <c r="R52" s="831"/>
      <c r="S52" s="830"/>
      <c r="T52" s="831"/>
      <c r="U52" s="830"/>
      <c r="V52" s="831"/>
      <c r="W52" s="261"/>
      <c r="X52" s="832"/>
      <c r="Y52" s="833"/>
    </row>
    <row r="53" spans="2:25" ht="23.1" customHeight="1">
      <c r="B53" s="271"/>
      <c r="C53" s="262"/>
      <c r="D53" s="259"/>
      <c r="E53" s="262"/>
      <c r="F53" s="262"/>
      <c r="G53" s="262"/>
      <c r="H53" s="461"/>
      <c r="I53" s="259"/>
      <c r="J53" s="830"/>
      <c r="K53" s="831"/>
      <c r="L53" s="830"/>
      <c r="M53" s="831"/>
      <c r="N53" s="830"/>
      <c r="O53" s="831"/>
      <c r="P53" s="263"/>
      <c r="Q53" s="830"/>
      <c r="R53" s="831"/>
      <c r="S53" s="830"/>
      <c r="T53" s="831"/>
      <c r="U53" s="830"/>
      <c r="V53" s="831"/>
      <c r="W53" s="261"/>
      <c r="X53" s="832"/>
      <c r="Y53" s="833"/>
    </row>
    <row r="54" spans="2:25" ht="23.1" customHeight="1">
      <c r="B54" s="271"/>
      <c r="C54" s="262"/>
      <c r="D54" s="259"/>
      <c r="E54" s="262"/>
      <c r="F54" s="262"/>
      <c r="G54" s="262"/>
      <c r="H54" s="461"/>
      <c r="I54" s="259"/>
      <c r="J54" s="830"/>
      <c r="K54" s="831"/>
      <c r="L54" s="830"/>
      <c r="M54" s="831"/>
      <c r="N54" s="830"/>
      <c r="O54" s="831"/>
      <c r="P54" s="263"/>
      <c r="Q54" s="830"/>
      <c r="R54" s="831"/>
      <c r="S54" s="830"/>
      <c r="T54" s="831"/>
      <c r="U54" s="830"/>
      <c r="V54" s="831"/>
      <c r="W54" s="261"/>
      <c r="X54" s="832"/>
      <c r="Y54" s="833"/>
    </row>
    <row r="55" spans="2:25" ht="23.1" customHeight="1">
      <c r="B55" s="271"/>
      <c r="C55" s="262"/>
      <c r="D55" s="259"/>
      <c r="E55" s="262"/>
      <c r="F55" s="262"/>
      <c r="G55" s="262"/>
      <c r="H55" s="461"/>
      <c r="I55" s="259"/>
      <c r="J55" s="830"/>
      <c r="K55" s="831"/>
      <c r="L55" s="830"/>
      <c r="M55" s="831"/>
      <c r="N55" s="830"/>
      <c r="O55" s="831"/>
      <c r="P55" s="263"/>
      <c r="Q55" s="830"/>
      <c r="R55" s="831"/>
      <c r="S55" s="830"/>
      <c r="T55" s="831"/>
      <c r="U55" s="830"/>
      <c r="V55" s="831"/>
      <c r="W55" s="261"/>
      <c r="X55" s="832"/>
      <c r="Y55" s="833"/>
    </row>
    <row r="56" spans="2:25" ht="23.1" customHeight="1">
      <c r="B56" s="271"/>
      <c r="C56" s="262"/>
      <c r="D56" s="259"/>
      <c r="E56" s="262"/>
      <c r="F56" s="262"/>
      <c r="G56" s="262"/>
      <c r="H56" s="461"/>
      <c r="I56" s="259"/>
      <c r="J56" s="830"/>
      <c r="K56" s="831"/>
      <c r="L56" s="830"/>
      <c r="M56" s="831"/>
      <c r="N56" s="830"/>
      <c r="O56" s="831"/>
      <c r="P56" s="263"/>
      <c r="Q56" s="830"/>
      <c r="R56" s="831"/>
      <c r="S56" s="830"/>
      <c r="T56" s="831"/>
      <c r="U56" s="830"/>
      <c r="V56" s="831"/>
      <c r="W56" s="261"/>
      <c r="X56" s="832"/>
      <c r="Y56" s="833"/>
    </row>
    <row r="57" spans="2:25" ht="23.1" customHeight="1">
      <c r="B57" s="271"/>
      <c r="C57" s="262"/>
      <c r="D57" s="259"/>
      <c r="E57" s="262"/>
      <c r="F57" s="262"/>
      <c r="G57" s="262"/>
      <c r="H57" s="461"/>
      <c r="I57" s="259"/>
      <c r="J57" s="830"/>
      <c r="K57" s="831"/>
      <c r="L57" s="830"/>
      <c r="M57" s="831"/>
      <c r="N57" s="830"/>
      <c r="O57" s="831"/>
      <c r="P57" s="263"/>
      <c r="Q57" s="830"/>
      <c r="R57" s="831"/>
      <c r="S57" s="830"/>
      <c r="T57" s="831"/>
      <c r="U57" s="830"/>
      <c r="V57" s="831"/>
      <c r="W57" s="261"/>
      <c r="X57" s="832"/>
      <c r="Y57" s="833"/>
    </row>
    <row r="58" spans="2:25" ht="23.1" customHeight="1">
      <c r="B58" s="271"/>
      <c r="C58" s="262"/>
      <c r="D58" s="259"/>
      <c r="E58" s="262"/>
      <c r="F58" s="262"/>
      <c r="G58" s="262"/>
      <c r="H58" s="461"/>
      <c r="I58" s="259"/>
      <c r="J58" s="830"/>
      <c r="K58" s="831"/>
      <c r="L58" s="830"/>
      <c r="M58" s="831"/>
      <c r="N58" s="830"/>
      <c r="O58" s="831"/>
      <c r="P58" s="263"/>
      <c r="Q58" s="830"/>
      <c r="R58" s="831"/>
      <c r="S58" s="830"/>
      <c r="T58" s="831"/>
      <c r="U58" s="830"/>
      <c r="V58" s="831"/>
      <c r="W58" s="261"/>
      <c r="X58" s="832"/>
      <c r="Y58" s="833"/>
    </row>
    <row r="59" spans="2:25" ht="23.1" customHeight="1">
      <c r="B59" s="271"/>
      <c r="C59" s="262"/>
      <c r="D59" s="259"/>
      <c r="E59" s="262"/>
      <c r="F59" s="262"/>
      <c r="G59" s="262"/>
      <c r="H59" s="461"/>
      <c r="I59" s="259"/>
      <c r="J59" s="830"/>
      <c r="K59" s="831"/>
      <c r="L59" s="830"/>
      <c r="M59" s="831"/>
      <c r="N59" s="830"/>
      <c r="O59" s="831"/>
      <c r="P59" s="263"/>
      <c r="Q59" s="830"/>
      <c r="R59" s="831"/>
      <c r="S59" s="830"/>
      <c r="T59" s="831"/>
      <c r="U59" s="830"/>
      <c r="V59" s="831"/>
      <c r="W59" s="261"/>
      <c r="X59" s="832"/>
      <c r="Y59" s="833"/>
    </row>
    <row r="60" spans="2:25" ht="23.1" customHeight="1">
      <c r="B60" s="271"/>
      <c r="C60" s="262"/>
      <c r="D60" s="259"/>
      <c r="E60" s="262"/>
      <c r="F60" s="262"/>
      <c r="G60" s="262"/>
      <c r="H60" s="461"/>
      <c r="I60" s="259"/>
      <c r="J60" s="830"/>
      <c r="K60" s="831"/>
      <c r="L60" s="830"/>
      <c r="M60" s="831"/>
      <c r="N60" s="830"/>
      <c r="O60" s="831"/>
      <c r="P60" s="263"/>
      <c r="Q60" s="830"/>
      <c r="R60" s="831"/>
      <c r="S60" s="830"/>
      <c r="T60" s="831"/>
      <c r="U60" s="830"/>
      <c r="V60" s="831"/>
      <c r="W60" s="261"/>
      <c r="X60" s="832"/>
      <c r="Y60" s="833"/>
    </row>
    <row r="61" spans="2:25" ht="23.1" customHeight="1">
      <c r="B61" s="271"/>
      <c r="C61" s="262"/>
      <c r="D61" s="259"/>
      <c r="E61" s="262"/>
      <c r="F61" s="262"/>
      <c r="G61" s="262"/>
      <c r="H61" s="461"/>
      <c r="I61" s="259"/>
      <c r="J61" s="830"/>
      <c r="K61" s="831"/>
      <c r="L61" s="830"/>
      <c r="M61" s="831"/>
      <c r="N61" s="830"/>
      <c r="O61" s="831"/>
      <c r="P61" s="263"/>
      <c r="Q61" s="830"/>
      <c r="R61" s="831"/>
      <c r="S61" s="830"/>
      <c r="T61" s="831"/>
      <c r="U61" s="830"/>
      <c r="V61" s="831"/>
      <c r="W61" s="261"/>
      <c r="X61" s="832"/>
      <c r="Y61" s="833"/>
    </row>
    <row r="62" spans="2:25" ht="23.1" customHeight="1">
      <c r="B62" s="271"/>
      <c r="C62" s="262"/>
      <c r="D62" s="259"/>
      <c r="E62" s="262"/>
      <c r="F62" s="262"/>
      <c r="G62" s="262"/>
      <c r="H62" s="461"/>
      <c r="I62" s="259"/>
      <c r="J62" s="830"/>
      <c r="K62" s="831"/>
      <c r="L62" s="830"/>
      <c r="M62" s="831"/>
      <c r="N62" s="830"/>
      <c r="O62" s="831"/>
      <c r="P62" s="263"/>
      <c r="Q62" s="830"/>
      <c r="R62" s="831"/>
      <c r="S62" s="830"/>
      <c r="T62" s="831"/>
      <c r="U62" s="830"/>
      <c r="V62" s="831"/>
      <c r="W62" s="261"/>
      <c r="X62" s="832"/>
      <c r="Y62" s="833"/>
    </row>
    <row r="63" spans="2:25" ht="23.1" customHeight="1">
      <c r="B63" s="271"/>
      <c r="C63" s="262"/>
      <c r="D63" s="259"/>
      <c r="E63" s="262"/>
      <c r="F63" s="262"/>
      <c r="G63" s="262"/>
      <c r="H63" s="461"/>
      <c r="I63" s="259"/>
      <c r="J63" s="830"/>
      <c r="K63" s="831"/>
      <c r="L63" s="830"/>
      <c r="M63" s="831"/>
      <c r="N63" s="830"/>
      <c r="O63" s="831"/>
      <c r="P63" s="263"/>
      <c r="Q63" s="830"/>
      <c r="R63" s="831"/>
      <c r="S63" s="830"/>
      <c r="T63" s="831"/>
      <c r="U63" s="830"/>
      <c r="V63" s="831"/>
      <c r="W63" s="261"/>
      <c r="X63" s="832"/>
      <c r="Y63" s="833"/>
    </row>
    <row r="64" spans="2:25" ht="23.1" customHeight="1">
      <c r="B64" s="271"/>
      <c r="C64" s="262"/>
      <c r="D64" s="259"/>
      <c r="E64" s="262"/>
      <c r="F64" s="262"/>
      <c r="G64" s="262"/>
      <c r="H64" s="461"/>
      <c r="I64" s="259"/>
      <c r="J64" s="830"/>
      <c r="K64" s="831"/>
      <c r="L64" s="830"/>
      <c r="M64" s="831"/>
      <c r="N64" s="830"/>
      <c r="O64" s="831"/>
      <c r="P64" s="263"/>
      <c r="Q64" s="830"/>
      <c r="R64" s="831"/>
      <c r="S64" s="830"/>
      <c r="T64" s="831"/>
      <c r="U64" s="830"/>
      <c r="V64" s="831"/>
      <c r="W64" s="261"/>
      <c r="X64" s="832"/>
      <c r="Y64" s="833"/>
    </row>
    <row r="65" spans="2:25" ht="23.1" customHeight="1">
      <c r="B65" s="271"/>
      <c r="C65" s="262"/>
      <c r="D65" s="259"/>
      <c r="E65" s="262"/>
      <c r="F65" s="262"/>
      <c r="G65" s="262"/>
      <c r="H65" s="461"/>
      <c r="I65" s="259"/>
      <c r="J65" s="830"/>
      <c r="K65" s="831"/>
      <c r="L65" s="830"/>
      <c r="M65" s="831"/>
      <c r="N65" s="830"/>
      <c r="O65" s="831"/>
      <c r="P65" s="263"/>
      <c r="Q65" s="830"/>
      <c r="R65" s="831"/>
      <c r="S65" s="830"/>
      <c r="T65" s="831"/>
      <c r="U65" s="830"/>
      <c r="V65" s="831"/>
      <c r="W65" s="261"/>
      <c r="X65" s="832"/>
      <c r="Y65" s="833"/>
    </row>
    <row r="66" spans="2:25" ht="23.1" customHeight="1">
      <c r="B66" s="271"/>
      <c r="C66" s="262"/>
      <c r="D66" s="259"/>
      <c r="E66" s="262"/>
      <c r="F66" s="262"/>
      <c r="G66" s="262"/>
      <c r="H66" s="461"/>
      <c r="I66" s="259"/>
      <c r="J66" s="830"/>
      <c r="K66" s="831"/>
      <c r="L66" s="830"/>
      <c r="M66" s="831"/>
      <c r="N66" s="830"/>
      <c r="O66" s="831"/>
      <c r="P66" s="263"/>
      <c r="Q66" s="830"/>
      <c r="R66" s="831"/>
      <c r="S66" s="830"/>
      <c r="T66" s="831"/>
      <c r="U66" s="830"/>
      <c r="V66" s="831"/>
      <c r="W66" s="261"/>
      <c r="X66" s="832"/>
      <c r="Y66" s="833"/>
    </row>
    <row r="67" spans="2:25" ht="23.1" customHeight="1">
      <c r="B67" s="271"/>
      <c r="C67" s="262"/>
      <c r="D67" s="259"/>
      <c r="E67" s="262"/>
      <c r="F67" s="262"/>
      <c r="G67" s="262"/>
      <c r="H67" s="461"/>
      <c r="I67" s="259"/>
      <c r="J67" s="830"/>
      <c r="K67" s="831"/>
      <c r="L67" s="830"/>
      <c r="M67" s="831"/>
      <c r="N67" s="830"/>
      <c r="O67" s="831"/>
      <c r="P67" s="263"/>
      <c r="Q67" s="830"/>
      <c r="R67" s="831"/>
      <c r="S67" s="830"/>
      <c r="T67" s="831"/>
      <c r="U67" s="830"/>
      <c r="V67" s="831"/>
      <c r="W67" s="261"/>
      <c r="X67" s="832"/>
      <c r="Y67" s="833"/>
    </row>
    <row r="68" spans="2:25" ht="23.1" customHeight="1">
      <c r="B68" s="271"/>
      <c r="C68" s="262"/>
      <c r="D68" s="259"/>
      <c r="E68" s="262"/>
      <c r="F68" s="262"/>
      <c r="G68" s="262"/>
      <c r="H68" s="461"/>
      <c r="I68" s="259"/>
      <c r="J68" s="830"/>
      <c r="K68" s="831"/>
      <c r="L68" s="830"/>
      <c r="M68" s="831"/>
      <c r="N68" s="830"/>
      <c r="O68" s="831"/>
      <c r="P68" s="263"/>
      <c r="Q68" s="830"/>
      <c r="R68" s="831"/>
      <c r="S68" s="830"/>
      <c r="T68" s="831"/>
      <c r="U68" s="830"/>
      <c r="V68" s="831"/>
      <c r="W68" s="261"/>
      <c r="X68" s="832"/>
      <c r="Y68" s="833"/>
    </row>
    <row r="69" spans="2:25" ht="23.1" customHeight="1">
      <c r="B69" s="271"/>
      <c r="C69" s="262"/>
      <c r="D69" s="259"/>
      <c r="E69" s="262"/>
      <c r="F69" s="262"/>
      <c r="G69" s="262"/>
      <c r="H69" s="461"/>
      <c r="I69" s="259"/>
      <c r="J69" s="830"/>
      <c r="K69" s="831"/>
      <c r="L69" s="830"/>
      <c r="M69" s="831"/>
      <c r="N69" s="830"/>
      <c r="O69" s="831"/>
      <c r="P69" s="263"/>
      <c r="Q69" s="830"/>
      <c r="R69" s="831"/>
      <c r="S69" s="830"/>
      <c r="T69" s="831"/>
      <c r="U69" s="830"/>
      <c r="V69" s="831"/>
      <c r="W69" s="261"/>
      <c r="X69" s="832"/>
      <c r="Y69" s="833"/>
    </row>
    <row r="70" spans="2:25" ht="23.1" customHeight="1">
      <c r="B70" s="271"/>
      <c r="C70" s="262"/>
      <c r="D70" s="259"/>
      <c r="E70" s="262"/>
      <c r="F70" s="262"/>
      <c r="G70" s="262"/>
      <c r="H70" s="461"/>
      <c r="I70" s="259"/>
      <c r="J70" s="830"/>
      <c r="K70" s="831"/>
      <c r="L70" s="830"/>
      <c r="M70" s="831"/>
      <c r="N70" s="830"/>
      <c r="O70" s="831"/>
      <c r="P70" s="263"/>
      <c r="Q70" s="830"/>
      <c r="R70" s="831"/>
      <c r="S70" s="830"/>
      <c r="T70" s="831"/>
      <c r="U70" s="830"/>
      <c r="V70" s="831"/>
      <c r="W70" s="261"/>
      <c r="X70" s="832"/>
      <c r="Y70" s="833"/>
    </row>
    <row r="71" spans="2:25" ht="23.1" customHeight="1">
      <c r="B71" s="271"/>
      <c r="C71" s="262"/>
      <c r="D71" s="259"/>
      <c r="E71" s="262"/>
      <c r="F71" s="262"/>
      <c r="G71" s="262"/>
      <c r="H71" s="461"/>
      <c r="I71" s="259"/>
      <c r="J71" s="830"/>
      <c r="K71" s="831"/>
      <c r="L71" s="830"/>
      <c r="M71" s="831"/>
      <c r="N71" s="830"/>
      <c r="O71" s="831"/>
      <c r="P71" s="263"/>
      <c r="Q71" s="830"/>
      <c r="R71" s="831"/>
      <c r="S71" s="830"/>
      <c r="T71" s="831"/>
      <c r="U71" s="830"/>
      <c r="V71" s="831"/>
      <c r="W71" s="261"/>
      <c r="X71" s="832"/>
      <c r="Y71" s="833"/>
    </row>
    <row r="72" spans="2:25" ht="23.1" customHeight="1">
      <c r="B72" s="271"/>
      <c r="C72" s="262"/>
      <c r="D72" s="259"/>
      <c r="E72" s="262"/>
      <c r="F72" s="262"/>
      <c r="G72" s="262"/>
      <c r="H72" s="461"/>
      <c r="I72" s="259"/>
      <c r="J72" s="830"/>
      <c r="K72" s="831"/>
      <c r="L72" s="830"/>
      <c r="M72" s="831"/>
      <c r="N72" s="830"/>
      <c r="O72" s="831"/>
      <c r="P72" s="263"/>
      <c r="Q72" s="830"/>
      <c r="R72" s="831"/>
      <c r="S72" s="830"/>
      <c r="T72" s="831"/>
      <c r="U72" s="830"/>
      <c r="V72" s="831"/>
      <c r="W72" s="261"/>
      <c r="X72" s="832"/>
      <c r="Y72" s="833"/>
    </row>
    <row r="73" spans="2:25" ht="23.1" customHeight="1">
      <c r="B73" s="271"/>
      <c r="C73" s="262"/>
      <c r="D73" s="259"/>
      <c r="E73" s="262"/>
      <c r="F73" s="262"/>
      <c r="G73" s="262"/>
      <c r="H73" s="461"/>
      <c r="I73" s="259"/>
      <c r="J73" s="830"/>
      <c r="K73" s="831"/>
      <c r="L73" s="830"/>
      <c r="M73" s="831"/>
      <c r="N73" s="830"/>
      <c r="O73" s="831"/>
      <c r="P73" s="263"/>
      <c r="Q73" s="830"/>
      <c r="R73" s="831"/>
      <c r="S73" s="830"/>
      <c r="T73" s="831"/>
      <c r="U73" s="830"/>
      <c r="V73" s="831"/>
      <c r="W73" s="261"/>
      <c r="X73" s="832"/>
      <c r="Y73" s="833"/>
    </row>
    <row r="74" spans="2:25" ht="23.1" customHeight="1">
      <c r="B74" s="271"/>
      <c r="C74" s="262"/>
      <c r="D74" s="259"/>
      <c r="E74" s="262"/>
      <c r="F74" s="262"/>
      <c r="G74" s="262"/>
      <c r="H74" s="461"/>
      <c r="I74" s="259"/>
      <c r="J74" s="830"/>
      <c r="K74" s="831"/>
      <c r="L74" s="830"/>
      <c r="M74" s="831"/>
      <c r="N74" s="830"/>
      <c r="O74" s="831"/>
      <c r="P74" s="263"/>
      <c r="Q74" s="830"/>
      <c r="R74" s="831"/>
      <c r="S74" s="830"/>
      <c r="T74" s="831"/>
      <c r="U74" s="830"/>
      <c r="V74" s="831"/>
      <c r="W74" s="261"/>
      <c r="X74" s="832"/>
      <c r="Y74" s="833"/>
    </row>
    <row r="75" spans="2:25" ht="23.1" customHeight="1">
      <c r="B75" s="271"/>
      <c r="C75" s="262"/>
      <c r="D75" s="259"/>
      <c r="E75" s="262"/>
      <c r="F75" s="262"/>
      <c r="G75" s="262"/>
      <c r="H75" s="461"/>
      <c r="I75" s="259"/>
      <c r="J75" s="830"/>
      <c r="K75" s="831"/>
      <c r="L75" s="830"/>
      <c r="M75" s="831"/>
      <c r="N75" s="830"/>
      <c r="O75" s="831"/>
      <c r="P75" s="263"/>
      <c r="Q75" s="830"/>
      <c r="R75" s="831"/>
      <c r="S75" s="830"/>
      <c r="T75" s="831"/>
      <c r="U75" s="830"/>
      <c r="V75" s="831"/>
      <c r="W75" s="261"/>
      <c r="X75" s="832"/>
      <c r="Y75" s="833"/>
    </row>
    <row r="76" spans="2:25" ht="23.1" customHeight="1">
      <c r="B76" s="271"/>
      <c r="C76" s="262"/>
      <c r="D76" s="259"/>
      <c r="E76" s="262"/>
      <c r="F76" s="262"/>
      <c r="G76" s="262"/>
      <c r="H76" s="461"/>
      <c r="I76" s="259"/>
      <c r="J76" s="830"/>
      <c r="K76" s="831"/>
      <c r="L76" s="830"/>
      <c r="M76" s="831"/>
      <c r="N76" s="830"/>
      <c r="O76" s="831"/>
      <c r="P76" s="263"/>
      <c r="Q76" s="830"/>
      <c r="R76" s="831"/>
      <c r="S76" s="830"/>
      <c r="T76" s="831"/>
      <c r="U76" s="830"/>
      <c r="V76" s="831"/>
      <c r="W76" s="261"/>
      <c r="X76" s="832"/>
      <c r="Y76" s="833"/>
    </row>
    <row r="77" spans="2:25" ht="23.1" customHeight="1">
      <c r="B77" s="271"/>
      <c r="C77" s="262"/>
      <c r="D77" s="259"/>
      <c r="E77" s="262"/>
      <c r="F77" s="262"/>
      <c r="G77" s="262"/>
      <c r="H77" s="461"/>
      <c r="I77" s="259"/>
      <c r="J77" s="830"/>
      <c r="K77" s="831"/>
      <c r="L77" s="830"/>
      <c r="M77" s="831"/>
      <c r="N77" s="830"/>
      <c r="O77" s="831"/>
      <c r="P77" s="263"/>
      <c r="Q77" s="830"/>
      <c r="R77" s="831"/>
      <c r="S77" s="830"/>
      <c r="T77" s="831"/>
      <c r="U77" s="830"/>
      <c r="V77" s="831"/>
      <c r="W77" s="261"/>
      <c r="X77" s="832"/>
      <c r="Y77" s="833"/>
    </row>
    <row r="78" spans="2:25" ht="23.1" customHeight="1">
      <c r="B78" s="271"/>
      <c r="C78" s="262"/>
      <c r="D78" s="259"/>
      <c r="E78" s="262"/>
      <c r="F78" s="262"/>
      <c r="G78" s="262"/>
      <c r="H78" s="461"/>
      <c r="I78" s="259"/>
      <c r="J78" s="830"/>
      <c r="K78" s="831"/>
      <c r="L78" s="830"/>
      <c r="M78" s="831"/>
      <c r="N78" s="830"/>
      <c r="O78" s="831"/>
      <c r="P78" s="263"/>
      <c r="Q78" s="830"/>
      <c r="R78" s="831"/>
      <c r="S78" s="830"/>
      <c r="T78" s="831"/>
      <c r="U78" s="830"/>
      <c r="V78" s="831"/>
      <c r="W78" s="261"/>
      <c r="X78" s="832"/>
      <c r="Y78" s="833"/>
    </row>
    <row r="79" spans="2:25" ht="23.1" customHeight="1">
      <c r="B79" s="271"/>
      <c r="C79" s="262"/>
      <c r="D79" s="259"/>
      <c r="E79" s="262"/>
      <c r="F79" s="262"/>
      <c r="G79" s="262"/>
      <c r="H79" s="461"/>
      <c r="I79" s="259"/>
      <c r="J79" s="830"/>
      <c r="K79" s="831"/>
      <c r="L79" s="830"/>
      <c r="M79" s="831"/>
      <c r="N79" s="830"/>
      <c r="O79" s="831"/>
      <c r="P79" s="263"/>
      <c r="Q79" s="830"/>
      <c r="R79" s="831"/>
      <c r="S79" s="830"/>
      <c r="T79" s="831"/>
      <c r="U79" s="830"/>
      <c r="V79" s="831"/>
      <c r="W79" s="261"/>
      <c r="X79" s="832"/>
      <c r="Y79" s="833"/>
    </row>
    <row r="80" spans="2:25" ht="23.1" customHeight="1">
      <c r="B80" s="271"/>
      <c r="C80" s="262"/>
      <c r="D80" s="259"/>
      <c r="E80" s="262"/>
      <c r="F80" s="262"/>
      <c r="G80" s="262"/>
      <c r="H80" s="461"/>
      <c r="I80" s="259"/>
      <c r="J80" s="830"/>
      <c r="K80" s="831"/>
      <c r="L80" s="830"/>
      <c r="M80" s="831"/>
      <c r="N80" s="830"/>
      <c r="O80" s="831"/>
      <c r="P80" s="263"/>
      <c r="Q80" s="830"/>
      <c r="R80" s="831"/>
      <c r="S80" s="830"/>
      <c r="T80" s="831"/>
      <c r="U80" s="830"/>
      <c r="V80" s="831"/>
      <c r="W80" s="261"/>
      <c r="X80" s="832"/>
      <c r="Y80" s="833"/>
    </row>
    <row r="81" spans="2:25" ht="23.1" customHeight="1">
      <c r="B81" s="271"/>
      <c r="C81" s="262"/>
      <c r="D81" s="259"/>
      <c r="E81" s="262"/>
      <c r="F81" s="262"/>
      <c r="G81" s="262"/>
      <c r="H81" s="461"/>
      <c r="I81" s="259"/>
      <c r="J81" s="830"/>
      <c r="K81" s="831"/>
      <c r="L81" s="830"/>
      <c r="M81" s="831"/>
      <c r="N81" s="830"/>
      <c r="O81" s="831"/>
      <c r="P81" s="263"/>
      <c r="Q81" s="830"/>
      <c r="R81" s="831"/>
      <c r="S81" s="830"/>
      <c r="T81" s="831"/>
      <c r="U81" s="830"/>
      <c r="V81" s="831"/>
      <c r="W81" s="261"/>
      <c r="X81" s="832"/>
      <c r="Y81" s="833"/>
    </row>
    <row r="82" spans="2:25" ht="23.1" customHeight="1">
      <c r="B82" s="271"/>
      <c r="C82" s="262"/>
      <c r="D82" s="259"/>
      <c r="E82" s="262"/>
      <c r="F82" s="262"/>
      <c r="G82" s="262"/>
      <c r="H82" s="461"/>
      <c r="I82" s="259"/>
      <c r="J82" s="830"/>
      <c r="K82" s="831"/>
      <c r="L82" s="830"/>
      <c r="M82" s="831"/>
      <c r="N82" s="830"/>
      <c r="O82" s="831"/>
      <c r="P82" s="263"/>
      <c r="Q82" s="830"/>
      <c r="R82" s="831"/>
      <c r="S82" s="830"/>
      <c r="T82" s="831"/>
      <c r="U82" s="830"/>
      <c r="V82" s="831"/>
      <c r="W82" s="261"/>
      <c r="X82" s="832"/>
      <c r="Y82" s="833"/>
    </row>
    <row r="83" spans="2:25" ht="23.1" customHeight="1">
      <c r="B83" s="271"/>
      <c r="C83" s="262"/>
      <c r="D83" s="259"/>
      <c r="E83" s="262"/>
      <c r="F83" s="262"/>
      <c r="G83" s="262"/>
      <c r="H83" s="461"/>
      <c r="I83" s="259"/>
      <c r="J83" s="830"/>
      <c r="K83" s="831"/>
      <c r="L83" s="830"/>
      <c r="M83" s="831"/>
      <c r="N83" s="830"/>
      <c r="O83" s="831"/>
      <c r="P83" s="263"/>
      <c r="Q83" s="830"/>
      <c r="R83" s="831"/>
      <c r="S83" s="830"/>
      <c r="T83" s="831"/>
      <c r="U83" s="830"/>
      <c r="V83" s="831"/>
      <c r="W83" s="261"/>
      <c r="X83" s="832"/>
      <c r="Y83" s="833"/>
    </row>
    <row r="84" spans="2:25" ht="23.1" customHeight="1">
      <c r="B84" s="271"/>
      <c r="C84" s="262"/>
      <c r="D84" s="259"/>
      <c r="E84" s="262"/>
      <c r="F84" s="262"/>
      <c r="G84" s="262"/>
      <c r="H84" s="461"/>
      <c r="I84" s="259"/>
      <c r="J84" s="830"/>
      <c r="K84" s="831"/>
      <c r="L84" s="830"/>
      <c r="M84" s="831"/>
      <c r="N84" s="830"/>
      <c r="O84" s="831"/>
      <c r="P84" s="263"/>
      <c r="Q84" s="830"/>
      <c r="R84" s="831"/>
      <c r="S84" s="830"/>
      <c r="T84" s="831"/>
      <c r="U84" s="830"/>
      <c r="V84" s="831"/>
      <c r="W84" s="261"/>
      <c r="X84" s="832"/>
      <c r="Y84" s="833"/>
    </row>
    <row r="85" spans="2:25" ht="23.1" customHeight="1">
      <c r="B85" s="271"/>
      <c r="C85" s="262"/>
      <c r="D85" s="259"/>
      <c r="E85" s="262"/>
      <c r="F85" s="262"/>
      <c r="G85" s="262"/>
      <c r="H85" s="461"/>
      <c r="I85" s="259"/>
      <c r="J85" s="830"/>
      <c r="K85" s="831"/>
      <c r="L85" s="830"/>
      <c r="M85" s="831"/>
      <c r="N85" s="830"/>
      <c r="O85" s="831"/>
      <c r="P85" s="263"/>
      <c r="Q85" s="830"/>
      <c r="R85" s="831"/>
      <c r="S85" s="830"/>
      <c r="T85" s="831"/>
      <c r="U85" s="830"/>
      <c r="V85" s="831"/>
      <c r="W85" s="261"/>
      <c r="X85" s="832"/>
      <c r="Y85" s="833"/>
    </row>
    <row r="86" spans="2:25" ht="23.1" customHeight="1">
      <c r="B86" s="271"/>
      <c r="C86" s="262"/>
      <c r="D86" s="259"/>
      <c r="E86" s="262"/>
      <c r="F86" s="262"/>
      <c r="G86" s="262"/>
      <c r="H86" s="461"/>
      <c r="I86" s="259"/>
      <c r="J86" s="830"/>
      <c r="K86" s="831"/>
      <c r="L86" s="830"/>
      <c r="M86" s="831"/>
      <c r="N86" s="830"/>
      <c r="O86" s="831"/>
      <c r="P86" s="263"/>
      <c r="Q86" s="830"/>
      <c r="R86" s="831"/>
      <c r="S86" s="830"/>
      <c r="T86" s="831"/>
      <c r="U86" s="830"/>
      <c r="V86" s="831"/>
      <c r="W86" s="261"/>
      <c r="X86" s="832"/>
      <c r="Y86" s="833"/>
    </row>
    <row r="87" spans="2:25" ht="23.1" customHeight="1">
      <c r="B87" s="271"/>
      <c r="C87" s="262"/>
      <c r="D87" s="259"/>
      <c r="E87" s="262"/>
      <c r="F87" s="262"/>
      <c r="G87" s="262"/>
      <c r="H87" s="461"/>
      <c r="I87" s="259"/>
      <c r="J87" s="830"/>
      <c r="K87" s="831"/>
      <c r="L87" s="830"/>
      <c r="M87" s="831"/>
      <c r="N87" s="830"/>
      <c r="O87" s="831"/>
      <c r="P87" s="263"/>
      <c r="Q87" s="830"/>
      <c r="R87" s="831"/>
      <c r="S87" s="830"/>
      <c r="T87" s="831"/>
      <c r="U87" s="830"/>
      <c r="V87" s="831"/>
      <c r="W87" s="261"/>
      <c r="X87" s="832"/>
      <c r="Y87" s="833"/>
    </row>
    <row r="88" spans="2:25" ht="23.1" customHeight="1">
      <c r="B88" s="271"/>
      <c r="C88" s="262"/>
      <c r="D88" s="259"/>
      <c r="E88" s="262"/>
      <c r="F88" s="262"/>
      <c r="G88" s="262"/>
      <c r="H88" s="461"/>
      <c r="I88" s="259"/>
      <c r="J88" s="830"/>
      <c r="K88" s="831"/>
      <c r="L88" s="830"/>
      <c r="M88" s="831"/>
      <c r="N88" s="830"/>
      <c r="O88" s="831"/>
      <c r="P88" s="263"/>
      <c r="Q88" s="830"/>
      <c r="R88" s="831"/>
      <c r="S88" s="830"/>
      <c r="T88" s="831"/>
      <c r="U88" s="830"/>
      <c r="V88" s="831"/>
      <c r="W88" s="261"/>
      <c r="X88" s="832"/>
      <c r="Y88" s="833"/>
    </row>
    <row r="89" spans="2:25" ht="23.1" customHeight="1">
      <c r="B89" s="271"/>
      <c r="C89" s="262"/>
      <c r="D89" s="259"/>
      <c r="E89" s="262"/>
      <c r="F89" s="262"/>
      <c r="G89" s="262"/>
      <c r="H89" s="461"/>
      <c r="I89" s="259"/>
      <c r="J89" s="830"/>
      <c r="K89" s="831"/>
      <c r="L89" s="830"/>
      <c r="M89" s="831"/>
      <c r="N89" s="830"/>
      <c r="O89" s="831"/>
      <c r="P89" s="263"/>
      <c r="Q89" s="830"/>
      <c r="R89" s="831"/>
      <c r="S89" s="830"/>
      <c r="T89" s="831"/>
      <c r="U89" s="830"/>
      <c r="V89" s="831"/>
      <c r="W89" s="261"/>
      <c r="X89" s="832"/>
      <c r="Y89" s="833"/>
    </row>
    <row r="90" spans="2:25" ht="23.1" customHeight="1">
      <c r="B90" s="271"/>
      <c r="C90" s="262"/>
      <c r="D90" s="259"/>
      <c r="E90" s="262"/>
      <c r="F90" s="262"/>
      <c r="G90" s="262"/>
      <c r="H90" s="461"/>
      <c r="I90" s="259"/>
      <c r="J90" s="830"/>
      <c r="K90" s="831"/>
      <c r="L90" s="830"/>
      <c r="M90" s="831"/>
      <c r="N90" s="830"/>
      <c r="O90" s="831"/>
      <c r="P90" s="263"/>
      <c r="Q90" s="830"/>
      <c r="R90" s="831"/>
      <c r="S90" s="830"/>
      <c r="T90" s="831"/>
      <c r="U90" s="830"/>
      <c r="V90" s="831"/>
      <c r="W90" s="261"/>
      <c r="X90" s="832"/>
      <c r="Y90" s="833"/>
    </row>
    <row r="91" spans="2:25" ht="23.1" customHeight="1">
      <c r="B91" s="271"/>
      <c r="C91" s="262"/>
      <c r="D91" s="259"/>
      <c r="E91" s="262"/>
      <c r="F91" s="262"/>
      <c r="G91" s="262"/>
      <c r="H91" s="461"/>
      <c r="I91" s="259"/>
      <c r="J91" s="830"/>
      <c r="K91" s="831"/>
      <c r="L91" s="830"/>
      <c r="M91" s="831"/>
      <c r="N91" s="830"/>
      <c r="O91" s="831"/>
      <c r="P91" s="263"/>
      <c r="Q91" s="830"/>
      <c r="R91" s="831"/>
      <c r="S91" s="830"/>
      <c r="T91" s="831"/>
      <c r="U91" s="830"/>
      <c r="V91" s="831"/>
      <c r="W91" s="261"/>
      <c r="X91" s="832"/>
      <c r="Y91" s="833"/>
    </row>
    <row r="92" spans="2:25" ht="23.1" customHeight="1">
      <c r="B92" s="271"/>
      <c r="C92" s="262"/>
      <c r="D92" s="259"/>
      <c r="E92" s="262"/>
      <c r="F92" s="262"/>
      <c r="G92" s="262"/>
      <c r="H92" s="461"/>
      <c r="I92" s="259"/>
      <c r="J92" s="830"/>
      <c r="K92" s="831"/>
      <c r="L92" s="830"/>
      <c r="M92" s="831"/>
      <c r="N92" s="830"/>
      <c r="O92" s="831"/>
      <c r="P92" s="263"/>
      <c r="Q92" s="830"/>
      <c r="R92" s="831"/>
      <c r="S92" s="830"/>
      <c r="T92" s="831"/>
      <c r="U92" s="830"/>
      <c r="V92" s="831"/>
      <c r="W92" s="261"/>
      <c r="X92" s="832"/>
      <c r="Y92" s="833"/>
    </row>
    <row r="93" spans="2:25" ht="23.1" customHeight="1">
      <c r="B93" s="271"/>
      <c r="C93" s="262"/>
      <c r="D93" s="259"/>
      <c r="E93" s="262"/>
      <c r="F93" s="262"/>
      <c r="G93" s="262"/>
      <c r="H93" s="461"/>
      <c r="I93" s="259"/>
      <c r="J93" s="830"/>
      <c r="K93" s="831"/>
      <c r="L93" s="830"/>
      <c r="M93" s="831"/>
      <c r="N93" s="830"/>
      <c r="O93" s="831"/>
      <c r="P93" s="263"/>
      <c r="Q93" s="830"/>
      <c r="R93" s="831"/>
      <c r="S93" s="830"/>
      <c r="T93" s="831"/>
      <c r="U93" s="830"/>
      <c r="V93" s="831"/>
      <c r="W93" s="261"/>
      <c r="X93" s="832"/>
      <c r="Y93" s="833"/>
    </row>
    <row r="94" spans="2:25" ht="23.1" customHeight="1">
      <c r="B94" s="271"/>
      <c r="C94" s="262"/>
      <c r="D94" s="259"/>
      <c r="E94" s="262"/>
      <c r="F94" s="262"/>
      <c r="G94" s="262"/>
      <c r="H94" s="461"/>
      <c r="I94" s="259"/>
      <c r="J94" s="830"/>
      <c r="K94" s="831"/>
      <c r="L94" s="830"/>
      <c r="M94" s="831"/>
      <c r="N94" s="830"/>
      <c r="O94" s="831"/>
      <c r="P94" s="263"/>
      <c r="Q94" s="830"/>
      <c r="R94" s="831"/>
      <c r="S94" s="830"/>
      <c r="T94" s="831"/>
      <c r="U94" s="830"/>
      <c r="V94" s="831"/>
      <c r="W94" s="261"/>
      <c r="X94" s="832"/>
      <c r="Y94" s="833"/>
    </row>
    <row r="95" spans="2:25" ht="23.1" customHeight="1">
      <c r="B95" s="271"/>
      <c r="C95" s="262"/>
      <c r="D95" s="259"/>
      <c r="E95" s="262"/>
      <c r="F95" s="262"/>
      <c r="G95" s="262"/>
      <c r="H95" s="461"/>
      <c r="I95" s="259"/>
      <c r="J95" s="830"/>
      <c r="K95" s="831"/>
      <c r="L95" s="830"/>
      <c r="M95" s="831"/>
      <c r="N95" s="830"/>
      <c r="O95" s="831"/>
      <c r="P95" s="263"/>
      <c r="Q95" s="830"/>
      <c r="R95" s="831"/>
      <c r="S95" s="830"/>
      <c r="T95" s="831"/>
      <c r="U95" s="830"/>
      <c r="V95" s="831"/>
      <c r="W95" s="261"/>
      <c r="X95" s="832"/>
      <c r="Y95" s="833"/>
    </row>
    <row r="96" spans="2:25" ht="23.1" customHeight="1">
      <c r="B96" s="271"/>
      <c r="C96" s="262"/>
      <c r="D96" s="259"/>
      <c r="E96" s="262"/>
      <c r="F96" s="262"/>
      <c r="G96" s="262"/>
      <c r="H96" s="461"/>
      <c r="I96" s="259"/>
      <c r="J96" s="830"/>
      <c r="K96" s="831"/>
      <c r="L96" s="830"/>
      <c r="M96" s="831"/>
      <c r="N96" s="830"/>
      <c r="O96" s="831"/>
      <c r="P96" s="263"/>
      <c r="Q96" s="830"/>
      <c r="R96" s="831"/>
      <c r="S96" s="830"/>
      <c r="T96" s="831"/>
      <c r="U96" s="830"/>
      <c r="V96" s="831"/>
      <c r="W96" s="261"/>
      <c r="X96" s="832"/>
      <c r="Y96" s="833"/>
    </row>
    <row r="97" spans="2:25" ht="23.1" customHeight="1">
      <c r="B97" s="271"/>
      <c r="C97" s="262"/>
      <c r="D97" s="259"/>
      <c r="E97" s="262"/>
      <c r="F97" s="262"/>
      <c r="G97" s="262"/>
      <c r="H97" s="461"/>
      <c r="I97" s="259"/>
      <c r="J97" s="830"/>
      <c r="K97" s="831"/>
      <c r="L97" s="830"/>
      <c r="M97" s="831"/>
      <c r="N97" s="830"/>
      <c r="O97" s="831"/>
      <c r="P97" s="263"/>
      <c r="Q97" s="830"/>
      <c r="R97" s="831"/>
      <c r="S97" s="830"/>
      <c r="T97" s="831"/>
      <c r="U97" s="830"/>
      <c r="V97" s="831"/>
      <c r="W97" s="261"/>
      <c r="X97" s="832"/>
      <c r="Y97" s="833"/>
    </row>
    <row r="98" spans="2:25" ht="23.1" customHeight="1">
      <c r="B98" s="271"/>
      <c r="C98" s="262"/>
      <c r="D98" s="259"/>
      <c r="E98" s="262"/>
      <c r="F98" s="262"/>
      <c r="G98" s="262"/>
      <c r="H98" s="461"/>
      <c r="I98" s="259"/>
      <c r="J98" s="830"/>
      <c r="K98" s="831"/>
      <c r="L98" s="830"/>
      <c r="M98" s="831"/>
      <c r="N98" s="830"/>
      <c r="O98" s="831"/>
      <c r="P98" s="263"/>
      <c r="Q98" s="830"/>
      <c r="R98" s="831"/>
      <c r="S98" s="830"/>
      <c r="T98" s="831"/>
      <c r="U98" s="830"/>
      <c r="V98" s="831"/>
      <c r="W98" s="261"/>
      <c r="X98" s="832"/>
      <c r="Y98" s="833"/>
    </row>
    <row r="99" spans="2:25" ht="23.1" customHeight="1">
      <c r="B99" s="271"/>
      <c r="C99" s="262"/>
      <c r="D99" s="259"/>
      <c r="E99" s="262"/>
      <c r="F99" s="262"/>
      <c r="G99" s="262"/>
      <c r="H99" s="461"/>
      <c r="I99" s="259"/>
      <c r="J99" s="830"/>
      <c r="K99" s="831"/>
      <c r="L99" s="830"/>
      <c r="M99" s="831"/>
      <c r="N99" s="830"/>
      <c r="O99" s="831"/>
      <c r="P99" s="263"/>
      <c r="Q99" s="830"/>
      <c r="R99" s="831"/>
      <c r="S99" s="830"/>
      <c r="T99" s="831"/>
      <c r="U99" s="830"/>
      <c r="V99" s="831"/>
      <c r="W99" s="261"/>
      <c r="X99" s="832"/>
      <c r="Y99" s="833"/>
    </row>
    <row r="100" spans="2:25" ht="23.1" customHeight="1">
      <c r="B100" s="271"/>
      <c r="C100" s="262"/>
      <c r="D100" s="259"/>
      <c r="E100" s="262"/>
      <c r="F100" s="262"/>
      <c r="G100" s="262"/>
      <c r="H100" s="461"/>
      <c r="I100" s="259"/>
      <c r="J100" s="830"/>
      <c r="K100" s="831"/>
      <c r="L100" s="830"/>
      <c r="M100" s="831"/>
      <c r="N100" s="830"/>
      <c r="O100" s="831"/>
      <c r="P100" s="263"/>
      <c r="Q100" s="830"/>
      <c r="R100" s="831"/>
      <c r="S100" s="830"/>
      <c r="T100" s="831"/>
      <c r="U100" s="830"/>
      <c r="V100" s="831"/>
      <c r="W100" s="261"/>
      <c r="X100" s="832"/>
      <c r="Y100" s="833"/>
    </row>
    <row r="101" spans="2:25" ht="23.1" customHeight="1">
      <c r="B101" s="271"/>
      <c r="C101" s="262"/>
      <c r="D101" s="259"/>
      <c r="E101" s="262"/>
      <c r="F101" s="262"/>
      <c r="G101" s="262"/>
      <c r="H101" s="461"/>
      <c r="I101" s="259"/>
      <c r="J101" s="830"/>
      <c r="K101" s="831"/>
      <c r="L101" s="830"/>
      <c r="M101" s="831"/>
      <c r="N101" s="830"/>
      <c r="O101" s="831"/>
      <c r="P101" s="263"/>
      <c r="Q101" s="830"/>
      <c r="R101" s="831"/>
      <c r="S101" s="830"/>
      <c r="T101" s="831"/>
      <c r="U101" s="830"/>
      <c r="V101" s="831"/>
      <c r="W101" s="261"/>
      <c r="X101" s="832"/>
      <c r="Y101" s="833"/>
    </row>
    <row r="102" spans="2:25" ht="23.1" customHeight="1">
      <c r="B102" s="271"/>
      <c r="C102" s="262"/>
      <c r="D102" s="259"/>
      <c r="E102" s="262"/>
      <c r="F102" s="262"/>
      <c r="G102" s="262"/>
      <c r="H102" s="461"/>
      <c r="I102" s="259"/>
      <c r="J102" s="830"/>
      <c r="K102" s="831"/>
      <c r="L102" s="830"/>
      <c r="M102" s="831"/>
      <c r="N102" s="830"/>
      <c r="O102" s="831"/>
      <c r="P102" s="263"/>
      <c r="Q102" s="830"/>
      <c r="R102" s="831"/>
      <c r="S102" s="830"/>
      <c r="T102" s="831"/>
      <c r="U102" s="830"/>
      <c r="V102" s="831"/>
      <c r="W102" s="261"/>
      <c r="X102" s="832"/>
      <c r="Y102" s="833"/>
    </row>
    <row r="103" spans="2:25" ht="23.1" customHeight="1">
      <c r="B103" s="271"/>
      <c r="C103" s="262"/>
      <c r="D103" s="259"/>
      <c r="E103" s="262"/>
      <c r="F103" s="262"/>
      <c r="G103" s="262"/>
      <c r="H103" s="461"/>
      <c r="I103" s="259"/>
      <c r="J103" s="830"/>
      <c r="K103" s="831"/>
      <c r="L103" s="830"/>
      <c r="M103" s="831"/>
      <c r="N103" s="830"/>
      <c r="O103" s="831"/>
      <c r="P103" s="263"/>
      <c r="Q103" s="830"/>
      <c r="R103" s="831"/>
      <c r="S103" s="830"/>
      <c r="T103" s="831"/>
      <c r="U103" s="830"/>
      <c r="V103" s="831"/>
      <c r="W103" s="261"/>
      <c r="X103" s="832"/>
      <c r="Y103" s="833"/>
    </row>
    <row r="104" spans="2:25" ht="23.1" customHeight="1">
      <c r="B104" s="271"/>
      <c r="C104" s="262"/>
      <c r="D104" s="259"/>
      <c r="E104" s="262"/>
      <c r="F104" s="262"/>
      <c r="G104" s="262"/>
      <c r="H104" s="461"/>
      <c r="I104" s="259"/>
      <c r="J104" s="830"/>
      <c r="K104" s="831"/>
      <c r="L104" s="830"/>
      <c r="M104" s="831"/>
      <c r="N104" s="830"/>
      <c r="O104" s="831"/>
      <c r="P104" s="263"/>
      <c r="Q104" s="830"/>
      <c r="R104" s="831"/>
      <c r="S104" s="830"/>
      <c r="T104" s="831"/>
      <c r="U104" s="830"/>
      <c r="V104" s="831"/>
      <c r="W104" s="261"/>
      <c r="X104" s="832"/>
      <c r="Y104" s="833"/>
    </row>
    <row r="105" spans="2:25" ht="23.1" customHeight="1">
      <c r="B105" s="271"/>
      <c r="C105" s="262"/>
      <c r="D105" s="259"/>
      <c r="E105" s="262"/>
      <c r="F105" s="262"/>
      <c r="G105" s="262"/>
      <c r="H105" s="461"/>
      <c r="I105" s="259"/>
      <c r="J105" s="830"/>
      <c r="K105" s="831"/>
      <c r="L105" s="830"/>
      <c r="M105" s="831"/>
      <c r="N105" s="830"/>
      <c r="O105" s="831"/>
      <c r="P105" s="263"/>
      <c r="Q105" s="830"/>
      <c r="R105" s="831"/>
      <c r="S105" s="830"/>
      <c r="T105" s="831"/>
      <c r="U105" s="830"/>
      <c r="V105" s="831"/>
      <c r="W105" s="261"/>
      <c r="X105" s="832"/>
      <c r="Y105" s="833"/>
    </row>
    <row r="106" spans="2:25" ht="23.1" customHeight="1">
      <c r="B106" s="271"/>
      <c r="C106" s="262"/>
      <c r="D106" s="259"/>
      <c r="E106" s="262"/>
      <c r="F106" s="262"/>
      <c r="G106" s="262"/>
      <c r="H106" s="461"/>
      <c r="I106" s="259"/>
      <c r="J106" s="830"/>
      <c r="K106" s="831"/>
      <c r="L106" s="830"/>
      <c r="M106" s="831"/>
      <c r="N106" s="830"/>
      <c r="O106" s="831"/>
      <c r="P106" s="263"/>
      <c r="Q106" s="830"/>
      <c r="R106" s="831"/>
      <c r="S106" s="830"/>
      <c r="T106" s="831"/>
      <c r="U106" s="830"/>
      <c r="V106" s="831"/>
      <c r="W106" s="261"/>
      <c r="X106" s="832"/>
      <c r="Y106" s="833"/>
    </row>
    <row r="107" spans="2:25" ht="23.1" customHeight="1">
      <c r="B107" s="271"/>
      <c r="C107" s="262"/>
      <c r="D107" s="259"/>
      <c r="E107" s="262"/>
      <c r="F107" s="262"/>
      <c r="G107" s="262"/>
      <c r="H107" s="461"/>
      <c r="I107" s="259"/>
      <c r="J107" s="830"/>
      <c r="K107" s="831"/>
      <c r="L107" s="830"/>
      <c r="M107" s="831"/>
      <c r="N107" s="830"/>
      <c r="O107" s="831"/>
      <c r="P107" s="263"/>
      <c r="Q107" s="830"/>
      <c r="R107" s="831"/>
      <c r="S107" s="830"/>
      <c r="T107" s="831"/>
      <c r="U107" s="830"/>
      <c r="V107" s="831"/>
      <c r="W107" s="261"/>
      <c r="X107" s="832"/>
      <c r="Y107" s="833"/>
    </row>
    <row r="108" spans="2:25" ht="23.1" customHeight="1">
      <c r="B108" s="271"/>
      <c r="C108" s="262"/>
      <c r="D108" s="259"/>
      <c r="E108" s="262"/>
      <c r="F108" s="262"/>
      <c r="G108" s="262"/>
      <c r="H108" s="461"/>
      <c r="I108" s="259"/>
      <c r="J108" s="830"/>
      <c r="K108" s="831"/>
      <c r="L108" s="830"/>
      <c r="M108" s="831"/>
      <c r="N108" s="830"/>
      <c r="O108" s="831"/>
      <c r="P108" s="263"/>
      <c r="Q108" s="830"/>
      <c r="R108" s="831"/>
      <c r="S108" s="830"/>
      <c r="T108" s="831"/>
      <c r="U108" s="830"/>
      <c r="V108" s="831"/>
      <c r="W108" s="261"/>
      <c r="X108" s="832"/>
      <c r="Y108" s="833"/>
    </row>
    <row r="109" spans="2:25" ht="23.1" customHeight="1">
      <c r="B109" s="271"/>
      <c r="C109" s="262"/>
      <c r="D109" s="259"/>
      <c r="E109" s="262"/>
      <c r="F109" s="262"/>
      <c r="G109" s="262"/>
      <c r="H109" s="461"/>
      <c r="I109" s="259"/>
      <c r="J109" s="830"/>
      <c r="K109" s="831"/>
      <c r="L109" s="830"/>
      <c r="M109" s="831"/>
      <c r="N109" s="830"/>
      <c r="O109" s="831"/>
      <c r="P109" s="263"/>
      <c r="Q109" s="830"/>
      <c r="R109" s="831"/>
      <c r="S109" s="830"/>
      <c r="T109" s="831"/>
      <c r="U109" s="830"/>
      <c r="V109" s="831"/>
      <c r="W109" s="261"/>
      <c r="X109" s="832"/>
      <c r="Y109" s="833"/>
    </row>
    <row r="110" spans="2:25" ht="23.1" customHeight="1">
      <c r="B110" s="271"/>
      <c r="C110" s="262"/>
      <c r="D110" s="259"/>
      <c r="E110" s="262"/>
      <c r="F110" s="262"/>
      <c r="G110" s="262"/>
      <c r="H110" s="461"/>
      <c r="I110" s="259"/>
      <c r="J110" s="830"/>
      <c r="K110" s="831"/>
      <c r="L110" s="830"/>
      <c r="M110" s="831"/>
      <c r="N110" s="830"/>
      <c r="O110" s="831"/>
      <c r="P110" s="263"/>
      <c r="Q110" s="830"/>
      <c r="R110" s="831"/>
      <c r="S110" s="830"/>
      <c r="T110" s="831"/>
      <c r="U110" s="830"/>
      <c r="V110" s="831"/>
      <c r="W110" s="261"/>
      <c r="X110" s="832"/>
      <c r="Y110" s="833"/>
    </row>
    <row r="111" spans="2:25" ht="23.1" customHeight="1">
      <c r="B111" s="271"/>
      <c r="C111" s="262"/>
      <c r="D111" s="259"/>
      <c r="E111" s="262"/>
      <c r="F111" s="262"/>
      <c r="G111" s="262"/>
      <c r="H111" s="461"/>
      <c r="I111" s="259"/>
      <c r="J111" s="830"/>
      <c r="K111" s="831"/>
      <c r="L111" s="830"/>
      <c r="M111" s="831"/>
      <c r="N111" s="830"/>
      <c r="O111" s="831"/>
      <c r="P111" s="263"/>
      <c r="Q111" s="830"/>
      <c r="R111" s="831"/>
      <c r="S111" s="830"/>
      <c r="T111" s="831"/>
      <c r="U111" s="830"/>
      <c r="V111" s="831"/>
      <c r="W111" s="261"/>
      <c r="X111" s="832"/>
      <c r="Y111" s="833"/>
    </row>
    <row r="112" spans="2:25" ht="23.1" customHeight="1">
      <c r="B112" s="271"/>
      <c r="C112" s="262"/>
      <c r="D112" s="259"/>
      <c r="E112" s="262"/>
      <c r="F112" s="262"/>
      <c r="G112" s="262"/>
      <c r="H112" s="461"/>
      <c r="I112" s="259"/>
      <c r="J112" s="830"/>
      <c r="K112" s="831"/>
      <c r="L112" s="830"/>
      <c r="M112" s="831"/>
      <c r="N112" s="830"/>
      <c r="O112" s="831"/>
      <c r="P112" s="263"/>
      <c r="Q112" s="830"/>
      <c r="R112" s="831"/>
      <c r="S112" s="830"/>
      <c r="T112" s="831"/>
      <c r="U112" s="830"/>
      <c r="V112" s="831"/>
      <c r="W112" s="261"/>
      <c r="X112" s="832"/>
      <c r="Y112" s="833"/>
    </row>
    <row r="113" spans="2:25" ht="23.1" customHeight="1">
      <c r="B113" s="271"/>
      <c r="C113" s="262"/>
      <c r="D113" s="259"/>
      <c r="E113" s="262"/>
      <c r="F113" s="262"/>
      <c r="G113" s="262"/>
      <c r="H113" s="461"/>
      <c r="I113" s="259"/>
      <c r="J113" s="830"/>
      <c r="K113" s="831"/>
      <c r="L113" s="830"/>
      <c r="M113" s="831"/>
      <c r="N113" s="830"/>
      <c r="O113" s="831"/>
      <c r="P113" s="263"/>
      <c r="Q113" s="830"/>
      <c r="R113" s="831"/>
      <c r="S113" s="830"/>
      <c r="T113" s="831"/>
      <c r="U113" s="830"/>
      <c r="V113" s="831"/>
      <c r="W113" s="261"/>
      <c r="X113" s="832"/>
      <c r="Y113" s="833"/>
    </row>
    <row r="114" spans="2:25" ht="23.1" customHeight="1">
      <c r="B114" s="271"/>
      <c r="C114" s="262"/>
      <c r="D114" s="259"/>
      <c r="E114" s="262"/>
      <c r="F114" s="262"/>
      <c r="G114" s="262"/>
      <c r="H114" s="461"/>
      <c r="I114" s="259"/>
      <c r="J114" s="830"/>
      <c r="K114" s="831"/>
      <c r="L114" s="830"/>
      <c r="M114" s="831"/>
      <c r="N114" s="830"/>
      <c r="O114" s="831"/>
      <c r="P114" s="263"/>
      <c r="Q114" s="830"/>
      <c r="R114" s="831"/>
      <c r="S114" s="830"/>
      <c r="T114" s="831"/>
      <c r="U114" s="830"/>
      <c r="V114" s="831"/>
      <c r="W114" s="261"/>
      <c r="X114" s="832"/>
      <c r="Y114" s="833"/>
    </row>
    <row r="115" spans="2:25" ht="23.1" customHeight="1">
      <c r="B115" s="271"/>
      <c r="C115" s="262"/>
      <c r="D115" s="259"/>
      <c r="E115" s="262"/>
      <c r="F115" s="262"/>
      <c r="G115" s="262"/>
      <c r="H115" s="461"/>
      <c r="I115" s="259"/>
      <c r="J115" s="830"/>
      <c r="K115" s="831"/>
      <c r="L115" s="830"/>
      <c r="M115" s="831"/>
      <c r="N115" s="830"/>
      <c r="O115" s="831"/>
      <c r="P115" s="263"/>
      <c r="Q115" s="830"/>
      <c r="R115" s="831"/>
      <c r="S115" s="830"/>
      <c r="T115" s="831"/>
      <c r="U115" s="830"/>
      <c r="V115" s="831"/>
      <c r="W115" s="261"/>
      <c r="X115" s="832"/>
      <c r="Y115" s="833"/>
    </row>
    <row r="116" spans="2:25" ht="23.1" customHeight="1">
      <c r="B116" s="271"/>
      <c r="C116" s="262"/>
      <c r="D116" s="259"/>
      <c r="E116" s="262"/>
      <c r="F116" s="262"/>
      <c r="G116" s="262"/>
      <c r="H116" s="461"/>
      <c r="I116" s="259"/>
      <c r="J116" s="830"/>
      <c r="K116" s="831"/>
      <c r="L116" s="830"/>
      <c r="M116" s="831"/>
      <c r="N116" s="830"/>
      <c r="O116" s="831"/>
      <c r="P116" s="263"/>
      <c r="Q116" s="830"/>
      <c r="R116" s="831"/>
      <c r="S116" s="830"/>
      <c r="T116" s="831"/>
      <c r="U116" s="830"/>
      <c r="V116" s="831"/>
      <c r="W116" s="261"/>
      <c r="X116" s="832"/>
      <c r="Y116" s="833"/>
    </row>
    <row r="117" spans="2:25" ht="23.1" customHeight="1">
      <c r="B117" s="271"/>
      <c r="C117" s="262"/>
      <c r="D117" s="259"/>
      <c r="E117" s="262"/>
      <c r="F117" s="262"/>
      <c r="G117" s="262"/>
      <c r="H117" s="461"/>
      <c r="I117" s="259"/>
      <c r="J117" s="830"/>
      <c r="K117" s="831"/>
      <c r="L117" s="830"/>
      <c r="M117" s="831"/>
      <c r="N117" s="830"/>
      <c r="O117" s="831"/>
      <c r="P117" s="263"/>
      <c r="Q117" s="830"/>
      <c r="R117" s="831"/>
      <c r="S117" s="830"/>
      <c r="T117" s="831"/>
      <c r="U117" s="830"/>
      <c r="V117" s="831"/>
      <c r="W117" s="261"/>
      <c r="X117" s="832"/>
      <c r="Y117" s="833"/>
    </row>
    <row r="118" spans="2:25" ht="23.1" customHeight="1">
      <c r="B118" s="271"/>
      <c r="C118" s="262"/>
      <c r="D118" s="259"/>
      <c r="E118" s="262"/>
      <c r="F118" s="262"/>
      <c r="G118" s="262"/>
      <c r="H118" s="461"/>
      <c r="I118" s="259"/>
      <c r="J118" s="830"/>
      <c r="K118" s="831"/>
      <c r="L118" s="830"/>
      <c r="M118" s="831"/>
      <c r="N118" s="830"/>
      <c r="O118" s="831"/>
      <c r="P118" s="263"/>
      <c r="Q118" s="830"/>
      <c r="R118" s="831"/>
      <c r="S118" s="830"/>
      <c r="T118" s="831"/>
      <c r="U118" s="830"/>
      <c r="V118" s="831"/>
      <c r="W118" s="261"/>
      <c r="X118" s="832"/>
      <c r="Y118" s="833"/>
    </row>
    <row r="119" spans="2:25" ht="23.1" customHeight="1">
      <c r="B119" s="271"/>
      <c r="C119" s="262"/>
      <c r="D119" s="259"/>
      <c r="E119" s="262"/>
      <c r="F119" s="262"/>
      <c r="G119" s="262"/>
      <c r="H119" s="461"/>
      <c r="I119" s="259"/>
      <c r="J119" s="830"/>
      <c r="K119" s="831"/>
      <c r="L119" s="830"/>
      <c r="M119" s="831"/>
      <c r="N119" s="830"/>
      <c r="O119" s="831"/>
      <c r="P119" s="263"/>
      <c r="Q119" s="830"/>
      <c r="R119" s="831"/>
      <c r="S119" s="830"/>
      <c r="T119" s="831"/>
      <c r="U119" s="830"/>
      <c r="V119" s="831"/>
      <c r="W119" s="261"/>
      <c r="X119" s="832"/>
      <c r="Y119" s="833"/>
    </row>
    <row r="120" spans="2:25" ht="23.1" customHeight="1">
      <c r="B120" s="271"/>
      <c r="C120" s="262"/>
      <c r="D120" s="259"/>
      <c r="E120" s="262"/>
      <c r="F120" s="262"/>
      <c r="G120" s="262"/>
      <c r="H120" s="461"/>
      <c r="I120" s="259"/>
      <c r="J120" s="830"/>
      <c r="K120" s="831"/>
      <c r="L120" s="830"/>
      <c r="M120" s="831"/>
      <c r="N120" s="830"/>
      <c r="O120" s="831"/>
      <c r="P120" s="263"/>
      <c r="Q120" s="830"/>
      <c r="R120" s="831"/>
      <c r="S120" s="830"/>
      <c r="T120" s="831"/>
      <c r="U120" s="830"/>
      <c r="V120" s="831"/>
      <c r="W120" s="261"/>
      <c r="X120" s="832"/>
      <c r="Y120" s="833"/>
    </row>
    <row r="121" spans="2:25" ht="23.1" customHeight="1">
      <c r="B121" s="271"/>
      <c r="C121" s="262"/>
      <c r="D121" s="259"/>
      <c r="E121" s="262"/>
      <c r="F121" s="262"/>
      <c r="G121" s="262"/>
      <c r="H121" s="461"/>
      <c r="I121" s="259"/>
      <c r="J121" s="830"/>
      <c r="K121" s="831"/>
      <c r="L121" s="830"/>
      <c r="M121" s="831"/>
      <c r="N121" s="830"/>
      <c r="O121" s="831"/>
      <c r="P121" s="263"/>
      <c r="Q121" s="830"/>
      <c r="R121" s="831"/>
      <c r="S121" s="830"/>
      <c r="T121" s="831"/>
      <c r="U121" s="830"/>
      <c r="V121" s="831"/>
      <c r="W121" s="261"/>
      <c r="X121" s="832"/>
      <c r="Y121" s="833"/>
    </row>
    <row r="122" spans="2:25" ht="23.1" customHeight="1">
      <c r="B122" s="271"/>
      <c r="C122" s="262"/>
      <c r="D122" s="259"/>
      <c r="E122" s="262"/>
      <c r="F122" s="262"/>
      <c r="G122" s="262"/>
      <c r="H122" s="461"/>
      <c r="I122" s="259"/>
      <c r="J122" s="830"/>
      <c r="K122" s="831"/>
      <c r="L122" s="830"/>
      <c r="M122" s="831"/>
      <c r="N122" s="830"/>
      <c r="O122" s="831"/>
      <c r="P122" s="263"/>
      <c r="Q122" s="830"/>
      <c r="R122" s="831"/>
      <c r="S122" s="830"/>
      <c r="T122" s="831"/>
      <c r="U122" s="830"/>
      <c r="V122" s="831"/>
      <c r="W122" s="261"/>
      <c r="X122" s="832"/>
      <c r="Y122" s="833"/>
    </row>
    <row r="123" spans="2:25" ht="23.1" customHeight="1">
      <c r="B123" s="271"/>
      <c r="C123" s="262"/>
      <c r="D123" s="259"/>
      <c r="E123" s="262"/>
      <c r="F123" s="262"/>
      <c r="G123" s="262"/>
      <c r="H123" s="461"/>
      <c r="I123" s="259"/>
      <c r="J123" s="830"/>
      <c r="K123" s="831"/>
      <c r="L123" s="830"/>
      <c r="M123" s="831"/>
      <c r="N123" s="830"/>
      <c r="O123" s="831"/>
      <c r="P123" s="263"/>
      <c r="Q123" s="830"/>
      <c r="R123" s="831"/>
      <c r="S123" s="830"/>
      <c r="T123" s="831"/>
      <c r="U123" s="830"/>
      <c r="V123" s="831"/>
      <c r="W123" s="261"/>
      <c r="X123" s="832"/>
      <c r="Y123" s="833"/>
    </row>
    <row r="124" spans="2:25" ht="23.1" customHeight="1">
      <c r="B124" s="271"/>
      <c r="C124" s="262"/>
      <c r="D124" s="259"/>
      <c r="E124" s="262"/>
      <c r="F124" s="262"/>
      <c r="G124" s="262"/>
      <c r="H124" s="461"/>
      <c r="I124" s="259"/>
      <c r="J124" s="830"/>
      <c r="K124" s="831"/>
      <c r="L124" s="830"/>
      <c r="M124" s="831"/>
      <c r="N124" s="830"/>
      <c r="O124" s="831"/>
      <c r="P124" s="263"/>
      <c r="Q124" s="830"/>
      <c r="R124" s="831"/>
      <c r="S124" s="830"/>
      <c r="T124" s="831"/>
      <c r="U124" s="830"/>
      <c r="V124" s="831"/>
      <c r="W124" s="261"/>
      <c r="X124" s="832"/>
      <c r="Y124" s="833"/>
    </row>
    <row r="125" spans="2:25" ht="23.1" customHeight="1">
      <c r="B125" s="271"/>
      <c r="C125" s="262"/>
      <c r="D125" s="259"/>
      <c r="E125" s="262"/>
      <c r="F125" s="262"/>
      <c r="G125" s="262"/>
      <c r="H125" s="461"/>
      <c r="I125" s="259"/>
      <c r="J125" s="830"/>
      <c r="K125" s="831"/>
      <c r="L125" s="830"/>
      <c r="M125" s="831"/>
      <c r="N125" s="830"/>
      <c r="O125" s="831"/>
      <c r="P125" s="263"/>
      <c r="Q125" s="830"/>
      <c r="R125" s="831"/>
      <c r="S125" s="830"/>
      <c r="T125" s="831"/>
      <c r="U125" s="830"/>
      <c r="V125" s="831"/>
      <c r="W125" s="261"/>
      <c r="X125" s="832"/>
      <c r="Y125" s="833"/>
    </row>
    <row r="126" spans="2:25" ht="23.1" customHeight="1">
      <c r="B126" s="271"/>
      <c r="C126" s="262"/>
      <c r="D126" s="259"/>
      <c r="E126" s="262"/>
      <c r="F126" s="262"/>
      <c r="G126" s="262"/>
      <c r="H126" s="461"/>
      <c r="I126" s="259"/>
      <c r="J126" s="830"/>
      <c r="K126" s="831"/>
      <c r="L126" s="830"/>
      <c r="M126" s="831"/>
      <c r="N126" s="830"/>
      <c r="O126" s="831"/>
      <c r="P126" s="263"/>
      <c r="Q126" s="830"/>
      <c r="R126" s="831"/>
      <c r="S126" s="830"/>
      <c r="T126" s="831"/>
      <c r="U126" s="830"/>
      <c r="V126" s="831"/>
      <c r="W126" s="261"/>
      <c r="X126" s="832"/>
      <c r="Y126" s="833"/>
    </row>
    <row r="127" spans="2:25" ht="23.1" customHeight="1">
      <c r="B127" s="271"/>
      <c r="C127" s="262"/>
      <c r="D127" s="259"/>
      <c r="E127" s="262"/>
      <c r="F127" s="262"/>
      <c r="G127" s="262"/>
      <c r="H127" s="461"/>
      <c r="I127" s="259"/>
      <c r="J127" s="830"/>
      <c r="K127" s="831"/>
      <c r="L127" s="830"/>
      <c r="M127" s="831"/>
      <c r="N127" s="830"/>
      <c r="O127" s="831"/>
      <c r="P127" s="263"/>
      <c r="Q127" s="830"/>
      <c r="R127" s="831"/>
      <c r="S127" s="830"/>
      <c r="T127" s="831"/>
      <c r="U127" s="830"/>
      <c r="V127" s="831"/>
      <c r="W127" s="261"/>
      <c r="X127" s="832"/>
      <c r="Y127" s="833"/>
    </row>
    <row r="128" spans="2:25" ht="23.1" customHeight="1">
      <c r="B128" s="271"/>
      <c r="C128" s="262"/>
      <c r="D128" s="259"/>
      <c r="E128" s="262"/>
      <c r="F128" s="262"/>
      <c r="G128" s="262"/>
      <c r="H128" s="461"/>
      <c r="I128" s="259"/>
      <c r="J128" s="830"/>
      <c r="K128" s="831"/>
      <c r="L128" s="830"/>
      <c r="M128" s="831"/>
      <c r="N128" s="830"/>
      <c r="O128" s="831"/>
      <c r="P128" s="263"/>
      <c r="Q128" s="830"/>
      <c r="R128" s="831"/>
      <c r="S128" s="830"/>
      <c r="T128" s="831"/>
      <c r="U128" s="830"/>
      <c r="V128" s="831"/>
      <c r="W128" s="261"/>
      <c r="X128" s="832"/>
      <c r="Y128" s="833"/>
    </row>
    <row r="129" spans="2:25" ht="23.1" customHeight="1">
      <c r="B129" s="271"/>
      <c r="C129" s="262"/>
      <c r="D129" s="259"/>
      <c r="E129" s="262"/>
      <c r="F129" s="262"/>
      <c r="G129" s="262"/>
      <c r="H129" s="461"/>
      <c r="I129" s="259"/>
      <c r="J129" s="830"/>
      <c r="K129" s="831"/>
      <c r="L129" s="830"/>
      <c r="M129" s="831"/>
      <c r="N129" s="830"/>
      <c r="O129" s="831"/>
      <c r="P129" s="263"/>
      <c r="Q129" s="830"/>
      <c r="R129" s="831"/>
      <c r="S129" s="830"/>
      <c r="T129" s="831"/>
      <c r="U129" s="830"/>
      <c r="V129" s="831"/>
      <c r="W129" s="261"/>
      <c r="X129" s="832"/>
      <c r="Y129" s="833"/>
    </row>
    <row r="130" spans="2:25" ht="23.1" customHeight="1">
      <c r="B130" s="271"/>
      <c r="C130" s="262"/>
      <c r="D130" s="259"/>
      <c r="E130" s="262"/>
      <c r="F130" s="262"/>
      <c r="G130" s="262"/>
      <c r="H130" s="461"/>
      <c r="I130" s="259"/>
      <c r="J130" s="830"/>
      <c r="K130" s="831"/>
      <c r="L130" s="830"/>
      <c r="M130" s="831"/>
      <c r="N130" s="830"/>
      <c r="O130" s="831"/>
      <c r="P130" s="263"/>
      <c r="Q130" s="830"/>
      <c r="R130" s="831"/>
      <c r="S130" s="830"/>
      <c r="T130" s="831"/>
      <c r="U130" s="830"/>
      <c r="V130" s="831"/>
      <c r="W130" s="261"/>
      <c r="X130" s="832"/>
      <c r="Y130" s="833"/>
    </row>
    <row r="131" spans="2:25" ht="23.1" customHeight="1">
      <c r="B131" s="271"/>
      <c r="C131" s="262"/>
      <c r="D131" s="259"/>
      <c r="E131" s="262"/>
      <c r="F131" s="262"/>
      <c r="G131" s="262"/>
      <c r="H131" s="461"/>
      <c r="I131" s="259"/>
      <c r="J131" s="830"/>
      <c r="K131" s="831"/>
      <c r="L131" s="830"/>
      <c r="M131" s="831"/>
      <c r="N131" s="830"/>
      <c r="O131" s="831"/>
      <c r="P131" s="263"/>
      <c r="Q131" s="830"/>
      <c r="R131" s="831"/>
      <c r="S131" s="830"/>
      <c r="T131" s="831"/>
      <c r="U131" s="830"/>
      <c r="V131" s="831"/>
      <c r="W131" s="261"/>
      <c r="X131" s="832"/>
      <c r="Y131" s="833"/>
    </row>
    <row r="132" spans="2:25" ht="23.1" customHeight="1">
      <c r="B132" s="271"/>
      <c r="C132" s="262"/>
      <c r="D132" s="259"/>
      <c r="E132" s="262"/>
      <c r="F132" s="262"/>
      <c r="G132" s="262"/>
      <c r="H132" s="461"/>
      <c r="I132" s="259"/>
      <c r="J132" s="830"/>
      <c r="K132" s="831"/>
      <c r="L132" s="830"/>
      <c r="M132" s="831"/>
      <c r="N132" s="830"/>
      <c r="O132" s="831"/>
      <c r="P132" s="263"/>
      <c r="Q132" s="830"/>
      <c r="R132" s="831"/>
      <c r="S132" s="830"/>
      <c r="T132" s="831"/>
      <c r="U132" s="830"/>
      <c r="V132" s="831"/>
      <c r="W132" s="261"/>
      <c r="X132" s="832"/>
      <c r="Y132" s="833"/>
    </row>
    <row r="133" spans="2:25" ht="23.1" customHeight="1">
      <c r="B133" s="271"/>
      <c r="C133" s="262"/>
      <c r="D133" s="259"/>
      <c r="E133" s="262"/>
      <c r="F133" s="262"/>
      <c r="G133" s="262"/>
      <c r="H133" s="461"/>
      <c r="I133" s="259"/>
      <c r="J133" s="830"/>
      <c r="K133" s="831"/>
      <c r="L133" s="830"/>
      <c r="M133" s="831"/>
      <c r="N133" s="830"/>
      <c r="O133" s="831"/>
      <c r="P133" s="263"/>
      <c r="Q133" s="830"/>
      <c r="R133" s="831"/>
      <c r="S133" s="830"/>
      <c r="T133" s="831"/>
      <c r="U133" s="830"/>
      <c r="V133" s="831"/>
      <c r="W133" s="261"/>
      <c r="X133" s="832"/>
      <c r="Y133" s="833"/>
    </row>
    <row r="134" spans="2:25" ht="23.1" customHeight="1">
      <c r="B134" s="271"/>
      <c r="C134" s="262"/>
      <c r="D134" s="259"/>
      <c r="E134" s="262"/>
      <c r="F134" s="262"/>
      <c r="G134" s="262"/>
      <c r="H134" s="461"/>
      <c r="I134" s="259"/>
      <c r="J134" s="830"/>
      <c r="K134" s="831"/>
      <c r="L134" s="830"/>
      <c r="M134" s="831"/>
      <c r="N134" s="830"/>
      <c r="O134" s="831"/>
      <c r="P134" s="263"/>
      <c r="Q134" s="830"/>
      <c r="R134" s="831"/>
      <c r="S134" s="830"/>
      <c r="T134" s="831"/>
      <c r="U134" s="830"/>
      <c r="V134" s="831"/>
      <c r="W134" s="261"/>
      <c r="X134" s="832"/>
      <c r="Y134" s="833"/>
    </row>
    <row r="135" spans="2:25" ht="23.1" customHeight="1">
      <c r="B135" s="271"/>
      <c r="C135" s="262"/>
      <c r="D135" s="259"/>
      <c r="E135" s="262"/>
      <c r="F135" s="262"/>
      <c r="G135" s="262"/>
      <c r="H135" s="461"/>
      <c r="I135" s="259"/>
      <c r="J135" s="830"/>
      <c r="K135" s="831"/>
      <c r="L135" s="830"/>
      <c r="M135" s="831"/>
      <c r="N135" s="830"/>
      <c r="O135" s="831"/>
      <c r="P135" s="263"/>
      <c r="Q135" s="830"/>
      <c r="R135" s="831"/>
      <c r="S135" s="830"/>
      <c r="T135" s="831"/>
      <c r="U135" s="830"/>
      <c r="V135" s="831"/>
      <c r="W135" s="261"/>
      <c r="X135" s="832"/>
      <c r="Y135" s="833"/>
    </row>
    <row r="136" spans="2:25" ht="23.1" customHeight="1">
      <c r="B136" s="271"/>
      <c r="C136" s="262"/>
      <c r="D136" s="259"/>
      <c r="E136" s="262"/>
      <c r="F136" s="262"/>
      <c r="G136" s="262"/>
      <c r="H136" s="461"/>
      <c r="I136" s="259"/>
      <c r="J136" s="830"/>
      <c r="K136" s="831"/>
      <c r="L136" s="830"/>
      <c r="M136" s="831"/>
      <c r="N136" s="830"/>
      <c r="O136" s="831"/>
      <c r="P136" s="263"/>
      <c r="Q136" s="830"/>
      <c r="R136" s="831"/>
      <c r="S136" s="830"/>
      <c r="T136" s="831"/>
      <c r="U136" s="830"/>
      <c r="V136" s="831"/>
      <c r="W136" s="261"/>
      <c r="X136" s="832"/>
      <c r="Y136" s="833"/>
    </row>
    <row r="137" spans="2:25" ht="23.1" customHeight="1">
      <c r="B137" s="271"/>
      <c r="C137" s="262"/>
      <c r="D137" s="259"/>
      <c r="E137" s="262"/>
      <c r="F137" s="262"/>
      <c r="G137" s="262"/>
      <c r="H137" s="461"/>
      <c r="I137" s="259"/>
      <c r="J137" s="830"/>
      <c r="K137" s="831"/>
      <c r="L137" s="830"/>
      <c r="M137" s="831"/>
      <c r="N137" s="830"/>
      <c r="O137" s="831"/>
      <c r="P137" s="263"/>
      <c r="Q137" s="830"/>
      <c r="R137" s="831"/>
      <c r="S137" s="830"/>
      <c r="T137" s="831"/>
      <c r="U137" s="830"/>
      <c r="V137" s="831"/>
      <c r="W137" s="261"/>
      <c r="X137" s="832"/>
      <c r="Y137" s="833"/>
    </row>
    <row r="138" spans="2:25" ht="23.1" customHeight="1">
      <c r="B138" s="271"/>
      <c r="C138" s="262"/>
      <c r="D138" s="259"/>
      <c r="E138" s="262"/>
      <c r="F138" s="262"/>
      <c r="G138" s="262"/>
      <c r="H138" s="461"/>
      <c r="I138" s="259"/>
      <c r="J138" s="830"/>
      <c r="K138" s="831"/>
      <c r="L138" s="830"/>
      <c r="M138" s="831"/>
      <c r="N138" s="830"/>
      <c r="O138" s="831"/>
      <c r="P138" s="263"/>
      <c r="Q138" s="830"/>
      <c r="R138" s="831"/>
      <c r="S138" s="830"/>
      <c r="T138" s="831"/>
      <c r="U138" s="830"/>
      <c r="V138" s="831"/>
      <c r="W138" s="261"/>
      <c r="X138" s="832"/>
      <c r="Y138" s="833"/>
    </row>
    <row r="139" spans="2:25" ht="23.1" customHeight="1">
      <c r="B139" s="271"/>
      <c r="C139" s="262"/>
      <c r="D139" s="259"/>
      <c r="E139" s="262"/>
      <c r="F139" s="262"/>
      <c r="G139" s="262"/>
      <c r="H139" s="461"/>
      <c r="I139" s="259"/>
      <c r="J139" s="830"/>
      <c r="K139" s="831"/>
      <c r="L139" s="830"/>
      <c r="M139" s="831"/>
      <c r="N139" s="830"/>
      <c r="O139" s="831"/>
      <c r="P139" s="263"/>
      <c r="Q139" s="830"/>
      <c r="R139" s="831"/>
      <c r="S139" s="830"/>
      <c r="T139" s="831"/>
      <c r="U139" s="830"/>
      <c r="V139" s="831"/>
      <c r="W139" s="261"/>
      <c r="X139" s="832"/>
      <c r="Y139" s="833"/>
    </row>
    <row r="140" spans="2:25" ht="23.1" customHeight="1">
      <c r="B140" s="271"/>
      <c r="C140" s="262"/>
      <c r="D140" s="259"/>
      <c r="E140" s="262"/>
      <c r="F140" s="262"/>
      <c r="G140" s="262"/>
      <c r="H140" s="461"/>
      <c r="I140" s="259"/>
      <c r="J140" s="830"/>
      <c r="K140" s="831"/>
      <c r="L140" s="830"/>
      <c r="M140" s="831"/>
      <c r="N140" s="830"/>
      <c r="O140" s="831"/>
      <c r="P140" s="263"/>
      <c r="Q140" s="830"/>
      <c r="R140" s="831"/>
      <c r="S140" s="830"/>
      <c r="T140" s="831"/>
      <c r="U140" s="830"/>
      <c r="V140" s="831"/>
      <c r="W140" s="261"/>
      <c r="X140" s="832"/>
      <c r="Y140" s="833"/>
    </row>
    <row r="141" spans="2:25" ht="23.1" customHeight="1">
      <c r="B141" s="271"/>
      <c r="C141" s="262"/>
      <c r="D141" s="259"/>
      <c r="E141" s="262"/>
      <c r="F141" s="262"/>
      <c r="G141" s="262"/>
      <c r="H141" s="461"/>
      <c r="I141" s="259"/>
      <c r="J141" s="830"/>
      <c r="K141" s="831"/>
      <c r="L141" s="830"/>
      <c r="M141" s="831"/>
      <c r="N141" s="830"/>
      <c r="O141" s="831"/>
      <c r="P141" s="263"/>
      <c r="Q141" s="830"/>
      <c r="R141" s="831"/>
      <c r="S141" s="830"/>
      <c r="T141" s="831"/>
      <c r="U141" s="830"/>
      <c r="V141" s="831"/>
      <c r="W141" s="261"/>
      <c r="X141" s="832"/>
      <c r="Y141" s="833"/>
    </row>
    <row r="142" spans="2:25" ht="23.1" customHeight="1">
      <c r="B142" s="271"/>
      <c r="C142" s="262"/>
      <c r="D142" s="259"/>
      <c r="E142" s="262"/>
      <c r="F142" s="262"/>
      <c r="G142" s="262"/>
      <c r="H142" s="461"/>
      <c r="I142" s="259"/>
      <c r="J142" s="830"/>
      <c r="K142" s="831"/>
      <c r="L142" s="830"/>
      <c r="M142" s="831"/>
      <c r="N142" s="830"/>
      <c r="O142" s="831"/>
      <c r="P142" s="263"/>
      <c r="Q142" s="830"/>
      <c r="R142" s="831"/>
      <c r="S142" s="830"/>
      <c r="T142" s="831"/>
      <c r="U142" s="830"/>
      <c r="V142" s="831"/>
      <c r="W142" s="261"/>
      <c r="X142" s="832"/>
      <c r="Y142" s="833"/>
    </row>
    <row r="143" spans="2:25" ht="23.1" customHeight="1">
      <c r="B143" s="271"/>
      <c r="C143" s="262"/>
      <c r="D143" s="259"/>
      <c r="E143" s="262"/>
      <c r="F143" s="262"/>
      <c r="G143" s="262"/>
      <c r="H143" s="461"/>
      <c r="I143" s="259"/>
      <c r="J143" s="830"/>
      <c r="K143" s="831"/>
      <c r="L143" s="830"/>
      <c r="M143" s="831"/>
      <c r="N143" s="830"/>
      <c r="O143" s="831"/>
      <c r="P143" s="263"/>
      <c r="Q143" s="830"/>
      <c r="R143" s="831"/>
      <c r="S143" s="830"/>
      <c r="T143" s="831"/>
      <c r="U143" s="830"/>
      <c r="V143" s="831"/>
      <c r="W143" s="261"/>
      <c r="X143" s="832"/>
      <c r="Y143" s="833"/>
    </row>
    <row r="144" spans="2:25" ht="23.1" customHeight="1">
      <c r="B144" s="271"/>
      <c r="C144" s="262"/>
      <c r="D144" s="259"/>
      <c r="E144" s="262"/>
      <c r="F144" s="262"/>
      <c r="G144" s="262"/>
      <c r="H144" s="461"/>
      <c r="I144" s="259"/>
      <c r="J144" s="830"/>
      <c r="K144" s="831"/>
      <c r="L144" s="830"/>
      <c r="M144" s="831"/>
      <c r="N144" s="830"/>
      <c r="O144" s="831"/>
      <c r="P144" s="263"/>
      <c r="Q144" s="830"/>
      <c r="R144" s="831"/>
      <c r="S144" s="830"/>
      <c r="T144" s="831"/>
      <c r="U144" s="830"/>
      <c r="V144" s="831"/>
      <c r="W144" s="261"/>
      <c r="X144" s="832"/>
      <c r="Y144" s="833"/>
    </row>
    <row r="145" spans="2:25" ht="23.1" customHeight="1">
      <c r="B145" s="271"/>
      <c r="C145" s="262"/>
      <c r="D145" s="259"/>
      <c r="E145" s="262"/>
      <c r="F145" s="262"/>
      <c r="G145" s="262"/>
      <c r="H145" s="461"/>
      <c r="I145" s="259"/>
      <c r="J145" s="830"/>
      <c r="K145" s="831"/>
      <c r="L145" s="830"/>
      <c r="M145" s="831"/>
      <c r="N145" s="830"/>
      <c r="O145" s="831"/>
      <c r="P145" s="263"/>
      <c r="Q145" s="830"/>
      <c r="R145" s="831"/>
      <c r="S145" s="830"/>
      <c r="T145" s="831"/>
      <c r="U145" s="830"/>
      <c r="V145" s="831"/>
      <c r="W145" s="261"/>
      <c r="X145" s="832"/>
      <c r="Y145" s="833"/>
    </row>
    <row r="146" spans="2:25" ht="23.1" customHeight="1">
      <c r="B146" s="271"/>
      <c r="C146" s="262"/>
      <c r="D146" s="259"/>
      <c r="E146" s="262"/>
      <c r="F146" s="262"/>
      <c r="G146" s="262"/>
      <c r="H146" s="461"/>
      <c r="I146" s="259"/>
      <c r="J146" s="830"/>
      <c r="K146" s="831"/>
      <c r="L146" s="830"/>
      <c r="M146" s="831"/>
      <c r="N146" s="830"/>
      <c r="O146" s="831"/>
      <c r="P146" s="263"/>
      <c r="Q146" s="830"/>
      <c r="R146" s="831"/>
      <c r="S146" s="830"/>
      <c r="T146" s="831"/>
      <c r="U146" s="830"/>
      <c r="V146" s="831"/>
      <c r="W146" s="261"/>
      <c r="X146" s="832"/>
      <c r="Y146" s="833"/>
    </row>
    <row r="147" spans="2:25" ht="23.1" customHeight="1">
      <c r="B147" s="271"/>
      <c r="C147" s="262"/>
      <c r="D147" s="259"/>
      <c r="E147" s="262"/>
      <c r="F147" s="262"/>
      <c r="G147" s="262"/>
      <c r="H147" s="461"/>
      <c r="I147" s="259"/>
      <c r="J147" s="830"/>
      <c r="K147" s="831"/>
      <c r="L147" s="830"/>
      <c r="M147" s="831"/>
      <c r="N147" s="830"/>
      <c r="O147" s="831"/>
      <c r="P147" s="263"/>
      <c r="Q147" s="830"/>
      <c r="R147" s="831"/>
      <c r="S147" s="830"/>
      <c r="T147" s="831"/>
      <c r="U147" s="830"/>
      <c r="V147" s="831"/>
      <c r="W147" s="261"/>
      <c r="X147" s="832"/>
      <c r="Y147" s="833"/>
    </row>
    <row r="148" spans="2:25" ht="23.1" customHeight="1">
      <c r="B148" s="271"/>
      <c r="C148" s="262"/>
      <c r="D148" s="259"/>
      <c r="E148" s="262"/>
      <c r="F148" s="262"/>
      <c r="G148" s="262"/>
      <c r="H148" s="461"/>
      <c r="I148" s="259"/>
      <c r="J148" s="830"/>
      <c r="K148" s="831"/>
      <c r="L148" s="830"/>
      <c r="M148" s="831"/>
      <c r="N148" s="830"/>
      <c r="O148" s="831"/>
      <c r="P148" s="263"/>
      <c r="Q148" s="830"/>
      <c r="R148" s="831"/>
      <c r="S148" s="830"/>
      <c r="T148" s="831"/>
      <c r="U148" s="830"/>
      <c r="V148" s="831"/>
      <c r="W148" s="261"/>
      <c r="X148" s="832"/>
      <c r="Y148" s="833"/>
    </row>
    <row r="149" spans="2:25" ht="23.1" customHeight="1">
      <c r="B149" s="271"/>
      <c r="C149" s="262"/>
      <c r="D149" s="259"/>
      <c r="E149" s="262"/>
      <c r="F149" s="262"/>
      <c r="G149" s="262"/>
      <c r="H149" s="461"/>
      <c r="I149" s="259"/>
      <c r="J149" s="830"/>
      <c r="K149" s="831"/>
      <c r="L149" s="830"/>
      <c r="M149" s="831"/>
      <c r="N149" s="830"/>
      <c r="O149" s="831"/>
      <c r="P149" s="263"/>
      <c r="Q149" s="830"/>
      <c r="R149" s="831"/>
      <c r="S149" s="830"/>
      <c r="T149" s="831"/>
      <c r="U149" s="830"/>
      <c r="V149" s="831"/>
      <c r="W149" s="261"/>
      <c r="X149" s="832"/>
      <c r="Y149" s="833"/>
    </row>
    <row r="150" spans="2:25" ht="23.1" customHeight="1">
      <c r="B150" s="271"/>
      <c r="C150" s="262"/>
      <c r="D150" s="259"/>
      <c r="E150" s="262"/>
      <c r="F150" s="262"/>
      <c r="G150" s="262"/>
      <c r="H150" s="461"/>
      <c r="I150" s="259"/>
      <c r="J150" s="830"/>
      <c r="K150" s="831"/>
      <c r="L150" s="830"/>
      <c r="M150" s="831"/>
      <c r="N150" s="830"/>
      <c r="O150" s="831"/>
      <c r="P150" s="263"/>
      <c r="Q150" s="830"/>
      <c r="R150" s="831"/>
      <c r="S150" s="830"/>
      <c r="T150" s="831"/>
      <c r="U150" s="830"/>
      <c r="V150" s="831"/>
      <c r="W150" s="261"/>
      <c r="X150" s="832"/>
      <c r="Y150" s="833"/>
    </row>
    <row r="151" spans="2:25" ht="23.1" customHeight="1">
      <c r="B151" s="271"/>
      <c r="C151" s="262"/>
      <c r="D151" s="259"/>
      <c r="E151" s="262"/>
      <c r="F151" s="262"/>
      <c r="G151" s="262"/>
      <c r="H151" s="461"/>
      <c r="I151" s="259"/>
      <c r="J151" s="830"/>
      <c r="K151" s="831"/>
      <c r="L151" s="830"/>
      <c r="M151" s="831"/>
      <c r="N151" s="830"/>
      <c r="O151" s="831"/>
      <c r="P151" s="263"/>
      <c r="Q151" s="830"/>
      <c r="R151" s="831"/>
      <c r="S151" s="830"/>
      <c r="T151" s="831"/>
      <c r="U151" s="830"/>
      <c r="V151" s="831"/>
      <c r="W151" s="261"/>
      <c r="X151" s="832"/>
      <c r="Y151" s="833"/>
    </row>
    <row r="152" spans="2:25" ht="23.1" customHeight="1">
      <c r="B152" s="271"/>
      <c r="C152" s="262"/>
      <c r="D152" s="259"/>
      <c r="E152" s="262"/>
      <c r="F152" s="262"/>
      <c r="G152" s="262"/>
      <c r="H152" s="461"/>
      <c r="I152" s="259"/>
      <c r="J152" s="830"/>
      <c r="K152" s="831"/>
      <c r="L152" s="830"/>
      <c r="M152" s="831"/>
      <c r="N152" s="830"/>
      <c r="O152" s="831"/>
      <c r="P152" s="263"/>
      <c r="Q152" s="830"/>
      <c r="R152" s="831"/>
      <c r="S152" s="830"/>
      <c r="T152" s="831"/>
      <c r="U152" s="830"/>
      <c r="V152" s="831"/>
      <c r="W152" s="261"/>
      <c r="X152" s="832"/>
      <c r="Y152" s="833"/>
    </row>
    <row r="153" spans="2:25" ht="23.1" customHeight="1">
      <c r="B153" s="271"/>
      <c r="C153" s="262"/>
      <c r="D153" s="259"/>
      <c r="E153" s="262"/>
      <c r="F153" s="262"/>
      <c r="G153" s="262"/>
      <c r="H153" s="461"/>
      <c r="I153" s="259"/>
      <c r="J153" s="830"/>
      <c r="K153" s="831"/>
      <c r="L153" s="830"/>
      <c r="M153" s="831"/>
      <c r="N153" s="830"/>
      <c r="O153" s="831"/>
      <c r="P153" s="263"/>
      <c r="Q153" s="830"/>
      <c r="R153" s="831"/>
      <c r="S153" s="830"/>
      <c r="T153" s="831"/>
      <c r="U153" s="830"/>
      <c r="V153" s="831"/>
      <c r="W153" s="261"/>
      <c r="X153" s="832"/>
      <c r="Y153" s="833"/>
    </row>
    <row r="154" spans="2:25" ht="23.1" customHeight="1">
      <c r="B154" s="271"/>
      <c r="C154" s="262"/>
      <c r="D154" s="259"/>
      <c r="E154" s="262"/>
      <c r="F154" s="262"/>
      <c r="G154" s="262"/>
      <c r="H154" s="461"/>
      <c r="I154" s="259"/>
      <c r="J154" s="830"/>
      <c r="K154" s="831"/>
      <c r="L154" s="830"/>
      <c r="M154" s="831"/>
      <c r="N154" s="830"/>
      <c r="O154" s="831"/>
      <c r="P154" s="263"/>
      <c r="Q154" s="830"/>
      <c r="R154" s="831"/>
      <c r="S154" s="830"/>
      <c r="T154" s="831"/>
      <c r="U154" s="830"/>
      <c r="V154" s="831"/>
      <c r="W154" s="261"/>
      <c r="X154" s="832"/>
      <c r="Y154" s="833"/>
    </row>
    <row r="155" spans="2:25" ht="23.1" customHeight="1">
      <c r="B155" s="271"/>
      <c r="C155" s="262"/>
      <c r="D155" s="259"/>
      <c r="E155" s="262"/>
      <c r="F155" s="262"/>
      <c r="G155" s="262"/>
      <c r="H155" s="461"/>
      <c r="I155" s="259"/>
      <c r="J155" s="830"/>
      <c r="K155" s="831"/>
      <c r="L155" s="830"/>
      <c r="M155" s="831"/>
      <c r="N155" s="830"/>
      <c r="O155" s="831"/>
      <c r="P155" s="263"/>
      <c r="Q155" s="830"/>
      <c r="R155" s="831"/>
      <c r="S155" s="830"/>
      <c r="T155" s="831"/>
      <c r="U155" s="830"/>
      <c r="V155" s="831"/>
      <c r="W155" s="261"/>
      <c r="X155" s="832"/>
      <c r="Y155" s="833"/>
    </row>
    <row r="156" spans="2:25" ht="23.1" customHeight="1">
      <c r="B156" s="271"/>
      <c r="C156" s="262"/>
      <c r="D156" s="259"/>
      <c r="E156" s="262"/>
      <c r="F156" s="262"/>
      <c r="G156" s="262"/>
      <c r="H156" s="461"/>
      <c r="I156" s="259"/>
      <c r="J156" s="830"/>
      <c r="K156" s="831"/>
      <c r="L156" s="830"/>
      <c r="M156" s="831"/>
      <c r="N156" s="830"/>
      <c r="O156" s="831"/>
      <c r="P156" s="263"/>
      <c r="Q156" s="830"/>
      <c r="R156" s="831"/>
      <c r="S156" s="830"/>
      <c r="T156" s="831"/>
      <c r="U156" s="830"/>
      <c r="V156" s="831"/>
      <c r="W156" s="261"/>
      <c r="X156" s="832"/>
      <c r="Y156" s="833"/>
    </row>
    <row r="157" spans="2:25" ht="23.1" customHeight="1">
      <c r="B157" s="271"/>
      <c r="C157" s="262"/>
      <c r="D157" s="259"/>
      <c r="E157" s="262"/>
      <c r="F157" s="262"/>
      <c r="G157" s="262"/>
      <c r="H157" s="461"/>
      <c r="I157" s="259"/>
      <c r="J157" s="830"/>
      <c r="K157" s="831"/>
      <c r="L157" s="830"/>
      <c r="M157" s="831"/>
      <c r="N157" s="830"/>
      <c r="O157" s="831"/>
      <c r="P157" s="263"/>
      <c r="Q157" s="830"/>
      <c r="R157" s="831"/>
      <c r="S157" s="830"/>
      <c r="T157" s="831"/>
      <c r="U157" s="830"/>
      <c r="V157" s="831"/>
      <c r="W157" s="261"/>
      <c r="X157" s="832"/>
      <c r="Y157" s="833"/>
    </row>
    <row r="158" spans="2:25" ht="23.1" customHeight="1">
      <c r="B158" s="271"/>
      <c r="C158" s="262"/>
      <c r="D158" s="259"/>
      <c r="E158" s="262"/>
      <c r="F158" s="262"/>
      <c r="G158" s="262"/>
      <c r="H158" s="461"/>
      <c r="I158" s="259"/>
      <c r="J158" s="830"/>
      <c r="K158" s="831"/>
      <c r="L158" s="830"/>
      <c r="M158" s="831"/>
      <c r="N158" s="830"/>
      <c r="O158" s="831"/>
      <c r="P158" s="263"/>
      <c r="Q158" s="830"/>
      <c r="R158" s="831"/>
      <c r="S158" s="830"/>
      <c r="T158" s="831"/>
      <c r="U158" s="830"/>
      <c r="V158" s="831"/>
      <c r="W158" s="261"/>
      <c r="X158" s="832"/>
      <c r="Y158" s="833"/>
    </row>
    <row r="159" spans="2:25" ht="23.1" customHeight="1">
      <c r="B159" s="271"/>
      <c r="C159" s="262"/>
      <c r="D159" s="259"/>
      <c r="E159" s="262"/>
      <c r="F159" s="262"/>
      <c r="G159" s="262"/>
      <c r="H159" s="461"/>
      <c r="I159" s="259"/>
      <c r="J159" s="830"/>
      <c r="K159" s="831"/>
      <c r="L159" s="830"/>
      <c r="M159" s="831"/>
      <c r="N159" s="830"/>
      <c r="O159" s="831"/>
      <c r="P159" s="263"/>
      <c r="Q159" s="830"/>
      <c r="R159" s="831"/>
      <c r="S159" s="830"/>
      <c r="T159" s="831"/>
      <c r="U159" s="830"/>
      <c r="V159" s="831"/>
      <c r="W159" s="261"/>
      <c r="X159" s="832"/>
      <c r="Y159" s="833"/>
    </row>
    <row r="160" spans="2:25" ht="23.1" customHeight="1">
      <c r="B160" s="271"/>
      <c r="C160" s="262"/>
      <c r="D160" s="259"/>
      <c r="E160" s="262"/>
      <c r="F160" s="262"/>
      <c r="G160" s="262"/>
      <c r="H160" s="461"/>
      <c r="I160" s="259"/>
      <c r="J160" s="830"/>
      <c r="K160" s="831"/>
      <c r="L160" s="830"/>
      <c r="M160" s="831"/>
      <c r="N160" s="830"/>
      <c r="O160" s="831"/>
      <c r="P160" s="263"/>
      <c r="Q160" s="830"/>
      <c r="R160" s="831"/>
      <c r="S160" s="830"/>
      <c r="T160" s="831"/>
      <c r="U160" s="830"/>
      <c r="V160" s="831"/>
      <c r="W160" s="261"/>
      <c r="X160" s="832"/>
      <c r="Y160" s="833"/>
    </row>
    <row r="161" spans="2:25" ht="23.1" customHeight="1">
      <c r="B161" s="271"/>
      <c r="C161" s="262"/>
      <c r="D161" s="259"/>
      <c r="E161" s="262"/>
      <c r="F161" s="262"/>
      <c r="G161" s="262"/>
      <c r="H161" s="461"/>
      <c r="I161" s="259"/>
      <c r="J161" s="830"/>
      <c r="K161" s="831"/>
      <c r="L161" s="830"/>
      <c r="M161" s="831"/>
      <c r="N161" s="830"/>
      <c r="O161" s="831"/>
      <c r="P161" s="263"/>
      <c r="Q161" s="830"/>
      <c r="R161" s="831"/>
      <c r="S161" s="830"/>
      <c r="T161" s="831"/>
      <c r="U161" s="830"/>
      <c r="V161" s="831"/>
      <c r="W161" s="261"/>
      <c r="X161" s="832"/>
      <c r="Y161" s="833"/>
    </row>
    <row r="162" spans="2:25" ht="23.1" customHeight="1">
      <c r="B162" s="271"/>
      <c r="C162" s="262"/>
      <c r="D162" s="259"/>
      <c r="E162" s="262"/>
      <c r="F162" s="262"/>
      <c r="G162" s="262"/>
      <c r="H162" s="461"/>
      <c r="I162" s="259"/>
      <c r="J162" s="830"/>
      <c r="K162" s="831"/>
      <c r="L162" s="830"/>
      <c r="M162" s="831"/>
      <c r="N162" s="830"/>
      <c r="O162" s="831"/>
      <c r="P162" s="263"/>
      <c r="Q162" s="830"/>
      <c r="R162" s="831"/>
      <c r="S162" s="830"/>
      <c r="T162" s="831"/>
      <c r="U162" s="830"/>
      <c r="V162" s="831"/>
      <c r="W162" s="261"/>
      <c r="X162" s="832"/>
      <c r="Y162" s="833"/>
    </row>
    <row r="163" spans="2:25" ht="23.1" customHeight="1">
      <c r="B163" s="271"/>
      <c r="C163" s="262"/>
      <c r="D163" s="259"/>
      <c r="E163" s="262"/>
      <c r="F163" s="262"/>
      <c r="G163" s="262"/>
      <c r="H163" s="461"/>
      <c r="I163" s="259"/>
      <c r="J163" s="830"/>
      <c r="K163" s="831"/>
      <c r="L163" s="830"/>
      <c r="M163" s="831"/>
      <c r="N163" s="830"/>
      <c r="O163" s="831"/>
      <c r="P163" s="263"/>
      <c r="Q163" s="830"/>
      <c r="R163" s="831"/>
      <c r="S163" s="830"/>
      <c r="T163" s="831"/>
      <c r="U163" s="830"/>
      <c r="V163" s="831"/>
      <c r="W163" s="261"/>
      <c r="X163" s="832"/>
      <c r="Y163" s="833"/>
    </row>
    <row r="164" spans="2:25" ht="23.1" customHeight="1">
      <c r="B164" s="271"/>
      <c r="C164" s="262"/>
      <c r="D164" s="259"/>
      <c r="E164" s="262"/>
      <c r="F164" s="262"/>
      <c r="G164" s="262"/>
      <c r="H164" s="461"/>
      <c r="I164" s="259"/>
      <c r="J164" s="830"/>
      <c r="K164" s="831"/>
      <c r="L164" s="830"/>
      <c r="M164" s="831"/>
      <c r="N164" s="830"/>
      <c r="O164" s="831"/>
      <c r="P164" s="263"/>
      <c r="Q164" s="830"/>
      <c r="R164" s="831"/>
      <c r="S164" s="830"/>
      <c r="T164" s="831"/>
      <c r="U164" s="830"/>
      <c r="V164" s="831"/>
      <c r="W164" s="261"/>
      <c r="X164" s="832"/>
      <c r="Y164" s="833"/>
    </row>
    <row r="165" spans="2:25" ht="23.1" customHeight="1">
      <c r="B165" s="271"/>
      <c r="C165" s="262"/>
      <c r="D165" s="259"/>
      <c r="E165" s="262"/>
      <c r="F165" s="262"/>
      <c r="G165" s="262"/>
      <c r="H165" s="461"/>
      <c r="I165" s="259"/>
      <c r="J165" s="830"/>
      <c r="K165" s="831"/>
      <c r="L165" s="830"/>
      <c r="M165" s="831"/>
      <c r="N165" s="830"/>
      <c r="O165" s="831"/>
      <c r="P165" s="263"/>
      <c r="Q165" s="830"/>
      <c r="R165" s="831"/>
      <c r="S165" s="830"/>
      <c r="T165" s="831"/>
      <c r="U165" s="830"/>
      <c r="V165" s="831"/>
      <c r="W165" s="261"/>
      <c r="X165" s="832"/>
      <c r="Y165" s="833"/>
    </row>
    <row r="166" spans="2:25" ht="23.1" customHeight="1">
      <c r="B166" s="271"/>
      <c r="C166" s="262"/>
      <c r="D166" s="259"/>
      <c r="E166" s="262"/>
      <c r="F166" s="262"/>
      <c r="G166" s="262"/>
      <c r="H166" s="461"/>
      <c r="I166" s="259"/>
      <c r="J166" s="830"/>
      <c r="K166" s="831"/>
      <c r="L166" s="830"/>
      <c r="M166" s="831"/>
      <c r="N166" s="830"/>
      <c r="O166" s="831"/>
      <c r="P166" s="263"/>
      <c r="Q166" s="830"/>
      <c r="R166" s="831"/>
      <c r="S166" s="830"/>
      <c r="T166" s="831"/>
      <c r="U166" s="830"/>
      <c r="V166" s="831"/>
      <c r="W166" s="261"/>
      <c r="X166" s="832"/>
      <c r="Y166" s="833"/>
    </row>
    <row r="167" spans="2:25" ht="23.1" customHeight="1">
      <c r="B167" s="271"/>
      <c r="C167" s="262"/>
      <c r="D167" s="259"/>
      <c r="E167" s="262"/>
      <c r="F167" s="262"/>
      <c r="G167" s="262"/>
      <c r="H167" s="461"/>
      <c r="I167" s="259"/>
      <c r="J167" s="830"/>
      <c r="K167" s="831"/>
      <c r="L167" s="830"/>
      <c r="M167" s="831"/>
      <c r="N167" s="830"/>
      <c r="O167" s="831"/>
      <c r="P167" s="263"/>
      <c r="Q167" s="830"/>
      <c r="R167" s="831"/>
      <c r="S167" s="830"/>
      <c r="T167" s="831"/>
      <c r="U167" s="830"/>
      <c r="V167" s="831"/>
      <c r="W167" s="261"/>
      <c r="X167" s="832"/>
      <c r="Y167" s="833"/>
    </row>
    <row r="168" spans="2:25" ht="23.1" customHeight="1">
      <c r="B168" s="271"/>
      <c r="C168" s="262"/>
      <c r="D168" s="259"/>
      <c r="E168" s="262"/>
      <c r="F168" s="262"/>
      <c r="G168" s="262"/>
      <c r="H168" s="461"/>
      <c r="I168" s="259"/>
      <c r="J168" s="830"/>
      <c r="K168" s="831"/>
      <c r="L168" s="830"/>
      <c r="M168" s="831"/>
      <c r="N168" s="830"/>
      <c r="O168" s="831"/>
      <c r="P168" s="263"/>
      <c r="Q168" s="830"/>
      <c r="R168" s="831"/>
      <c r="S168" s="830"/>
      <c r="T168" s="831"/>
      <c r="U168" s="830"/>
      <c r="V168" s="831"/>
      <c r="W168" s="261"/>
      <c r="X168" s="832"/>
      <c r="Y168" s="833"/>
    </row>
    <row r="169" spans="2:25" ht="23.1" customHeight="1">
      <c r="B169" s="271"/>
      <c r="C169" s="262"/>
      <c r="D169" s="259"/>
      <c r="E169" s="262"/>
      <c r="F169" s="262"/>
      <c r="G169" s="262"/>
      <c r="H169" s="461"/>
      <c r="I169" s="259"/>
      <c r="J169" s="830"/>
      <c r="K169" s="831"/>
      <c r="L169" s="830"/>
      <c r="M169" s="831"/>
      <c r="N169" s="830"/>
      <c r="O169" s="831"/>
      <c r="P169" s="263"/>
      <c r="Q169" s="830"/>
      <c r="R169" s="831"/>
      <c r="S169" s="830"/>
      <c r="T169" s="831"/>
      <c r="U169" s="830"/>
      <c r="V169" s="831"/>
      <c r="W169" s="261"/>
      <c r="X169" s="832"/>
      <c r="Y169" s="833"/>
    </row>
    <row r="170" spans="2:25" ht="23.1" customHeight="1">
      <c r="B170" s="271"/>
      <c r="C170" s="262"/>
      <c r="D170" s="259"/>
      <c r="E170" s="262"/>
      <c r="F170" s="262"/>
      <c r="G170" s="262"/>
      <c r="H170" s="461"/>
      <c r="I170" s="259"/>
      <c r="J170" s="830"/>
      <c r="K170" s="831"/>
      <c r="L170" s="830"/>
      <c r="M170" s="831"/>
      <c r="N170" s="830"/>
      <c r="O170" s="831"/>
      <c r="P170" s="263"/>
      <c r="Q170" s="830"/>
      <c r="R170" s="831"/>
      <c r="S170" s="830"/>
      <c r="T170" s="831"/>
      <c r="U170" s="830"/>
      <c r="V170" s="831"/>
      <c r="W170" s="261"/>
      <c r="X170" s="832"/>
      <c r="Y170" s="833"/>
    </row>
    <row r="171" spans="2:25" ht="23.1" customHeight="1">
      <c r="B171" s="271"/>
      <c r="C171" s="262"/>
      <c r="D171" s="259"/>
      <c r="E171" s="262"/>
      <c r="F171" s="262"/>
      <c r="G171" s="262"/>
      <c r="H171" s="461"/>
      <c r="I171" s="259"/>
      <c r="J171" s="830"/>
      <c r="K171" s="831"/>
      <c r="L171" s="830"/>
      <c r="M171" s="831"/>
      <c r="N171" s="830"/>
      <c r="O171" s="831"/>
      <c r="P171" s="263"/>
      <c r="Q171" s="830"/>
      <c r="R171" s="831"/>
      <c r="S171" s="830"/>
      <c r="T171" s="831"/>
      <c r="U171" s="830"/>
      <c r="V171" s="831"/>
      <c r="W171" s="261"/>
      <c r="X171" s="832"/>
      <c r="Y171" s="833"/>
    </row>
    <row r="172" spans="2:25" ht="23.1" customHeight="1">
      <c r="B172" s="271"/>
      <c r="C172" s="262"/>
      <c r="D172" s="259"/>
      <c r="E172" s="262"/>
      <c r="F172" s="262"/>
      <c r="G172" s="262"/>
      <c r="H172" s="461"/>
      <c r="I172" s="259"/>
      <c r="J172" s="830"/>
      <c r="K172" s="831"/>
      <c r="L172" s="830"/>
      <c r="M172" s="831"/>
      <c r="N172" s="830"/>
      <c r="O172" s="831"/>
      <c r="P172" s="263"/>
      <c r="Q172" s="830"/>
      <c r="R172" s="831"/>
      <c r="S172" s="830"/>
      <c r="T172" s="831"/>
      <c r="U172" s="830"/>
      <c r="V172" s="831"/>
      <c r="W172" s="261"/>
      <c r="X172" s="832"/>
      <c r="Y172" s="833"/>
    </row>
    <row r="173" spans="2:25" ht="23.1" customHeight="1">
      <c r="B173" s="271"/>
      <c r="C173" s="262"/>
      <c r="D173" s="259"/>
      <c r="E173" s="262"/>
      <c r="F173" s="262"/>
      <c r="G173" s="262"/>
      <c r="H173" s="461"/>
      <c r="I173" s="259"/>
      <c r="J173" s="830"/>
      <c r="K173" s="831"/>
      <c r="L173" s="830"/>
      <c r="M173" s="831"/>
      <c r="N173" s="830"/>
      <c r="O173" s="831"/>
      <c r="P173" s="263"/>
      <c r="Q173" s="830"/>
      <c r="R173" s="831"/>
      <c r="S173" s="830"/>
      <c r="T173" s="831"/>
      <c r="U173" s="830"/>
      <c r="V173" s="831"/>
      <c r="W173" s="261"/>
      <c r="X173" s="832"/>
      <c r="Y173" s="833"/>
    </row>
    <row r="174" spans="2:25" ht="23.1" customHeight="1">
      <c r="B174" s="271"/>
      <c r="C174" s="262"/>
      <c r="D174" s="259"/>
      <c r="E174" s="262"/>
      <c r="F174" s="262"/>
      <c r="G174" s="262"/>
      <c r="H174" s="461"/>
      <c r="I174" s="259"/>
      <c r="J174" s="830"/>
      <c r="K174" s="831"/>
      <c r="L174" s="830"/>
      <c r="M174" s="831"/>
      <c r="N174" s="830"/>
      <c r="O174" s="831"/>
      <c r="P174" s="263"/>
      <c r="Q174" s="830"/>
      <c r="R174" s="831"/>
      <c r="S174" s="830"/>
      <c r="T174" s="831"/>
      <c r="U174" s="830"/>
      <c r="V174" s="831"/>
      <c r="W174" s="261"/>
      <c r="X174" s="832"/>
      <c r="Y174" s="833"/>
    </row>
    <row r="175" spans="2:25" ht="23.1" customHeight="1">
      <c r="B175" s="271"/>
      <c r="C175" s="262"/>
      <c r="D175" s="259"/>
      <c r="E175" s="262"/>
      <c r="F175" s="262"/>
      <c r="G175" s="262"/>
      <c r="H175" s="461"/>
      <c r="I175" s="259"/>
      <c r="J175" s="830"/>
      <c r="K175" s="831"/>
      <c r="L175" s="830"/>
      <c r="M175" s="831"/>
      <c r="N175" s="830"/>
      <c r="O175" s="831"/>
      <c r="P175" s="263"/>
      <c r="Q175" s="830"/>
      <c r="R175" s="831"/>
      <c r="S175" s="830"/>
      <c r="T175" s="831"/>
      <c r="U175" s="830"/>
      <c r="V175" s="831"/>
      <c r="W175" s="261"/>
      <c r="X175" s="832"/>
      <c r="Y175" s="833"/>
    </row>
    <row r="176" spans="2:25" ht="23.1" customHeight="1">
      <c r="B176" s="271"/>
      <c r="C176" s="262"/>
      <c r="D176" s="259"/>
      <c r="E176" s="262"/>
      <c r="F176" s="262"/>
      <c r="G176" s="262"/>
      <c r="H176" s="461"/>
      <c r="I176" s="259"/>
      <c r="J176" s="830"/>
      <c r="K176" s="831"/>
      <c r="L176" s="830"/>
      <c r="M176" s="831"/>
      <c r="N176" s="830"/>
      <c r="O176" s="831"/>
      <c r="P176" s="263"/>
      <c r="Q176" s="830"/>
      <c r="R176" s="831"/>
      <c r="S176" s="830"/>
      <c r="T176" s="831"/>
      <c r="U176" s="830"/>
      <c r="V176" s="831"/>
      <c r="W176" s="261"/>
      <c r="X176" s="832"/>
      <c r="Y176" s="833"/>
    </row>
    <row r="177" spans="2:25" ht="23.1" customHeight="1">
      <c r="B177" s="271"/>
      <c r="C177" s="262"/>
      <c r="D177" s="259"/>
      <c r="E177" s="262"/>
      <c r="F177" s="262"/>
      <c r="G177" s="262"/>
      <c r="H177" s="461"/>
      <c r="I177" s="259"/>
      <c r="J177" s="830"/>
      <c r="K177" s="831"/>
      <c r="L177" s="830"/>
      <c r="M177" s="831"/>
      <c r="N177" s="830"/>
      <c r="O177" s="831"/>
      <c r="P177" s="263"/>
      <c r="Q177" s="830"/>
      <c r="R177" s="831"/>
      <c r="S177" s="830"/>
      <c r="T177" s="831"/>
      <c r="U177" s="830"/>
      <c r="V177" s="831"/>
      <c r="W177" s="261"/>
      <c r="X177" s="832"/>
      <c r="Y177" s="833"/>
    </row>
    <row r="178" spans="2:25" ht="23.1" customHeight="1">
      <c r="B178" s="271"/>
      <c r="C178" s="262"/>
      <c r="D178" s="259"/>
      <c r="E178" s="262"/>
      <c r="F178" s="262"/>
      <c r="G178" s="262"/>
      <c r="H178" s="461"/>
      <c r="I178" s="259"/>
      <c r="J178" s="830"/>
      <c r="K178" s="831"/>
      <c r="L178" s="830"/>
      <c r="M178" s="831"/>
      <c r="N178" s="830"/>
      <c r="O178" s="831"/>
      <c r="P178" s="263"/>
      <c r="Q178" s="830"/>
      <c r="R178" s="831"/>
      <c r="S178" s="830"/>
      <c r="T178" s="831"/>
      <c r="U178" s="830"/>
      <c r="V178" s="831"/>
      <c r="W178" s="261"/>
      <c r="X178" s="832"/>
      <c r="Y178" s="833"/>
    </row>
    <row r="179" spans="2:25" ht="23.1" customHeight="1">
      <c r="B179" s="271"/>
      <c r="C179" s="262"/>
      <c r="D179" s="259"/>
      <c r="E179" s="262"/>
      <c r="F179" s="262"/>
      <c r="G179" s="262"/>
      <c r="H179" s="461"/>
      <c r="I179" s="259"/>
      <c r="J179" s="830"/>
      <c r="K179" s="831"/>
      <c r="L179" s="830"/>
      <c r="M179" s="831"/>
      <c r="N179" s="830"/>
      <c r="O179" s="831"/>
      <c r="P179" s="263"/>
      <c r="Q179" s="830"/>
      <c r="R179" s="831"/>
      <c r="S179" s="830"/>
      <c r="T179" s="831"/>
      <c r="U179" s="830"/>
      <c r="V179" s="831"/>
      <c r="W179" s="261"/>
      <c r="X179" s="832"/>
      <c r="Y179" s="833"/>
    </row>
    <row r="180" spans="2:25" ht="23.1" customHeight="1">
      <c r="B180" s="271"/>
      <c r="C180" s="262"/>
      <c r="D180" s="259"/>
      <c r="E180" s="262"/>
      <c r="F180" s="262"/>
      <c r="G180" s="262"/>
      <c r="H180" s="461"/>
      <c r="I180" s="259"/>
      <c r="J180" s="830"/>
      <c r="K180" s="831"/>
      <c r="L180" s="830"/>
      <c r="M180" s="831"/>
      <c r="N180" s="830"/>
      <c r="O180" s="831"/>
      <c r="P180" s="263"/>
      <c r="Q180" s="830"/>
      <c r="R180" s="831"/>
      <c r="S180" s="830"/>
      <c r="T180" s="831"/>
      <c r="U180" s="830"/>
      <c r="V180" s="831"/>
      <c r="W180" s="261"/>
      <c r="X180" s="832"/>
      <c r="Y180" s="833"/>
    </row>
    <row r="181" spans="2:25" ht="23.1" customHeight="1">
      <c r="B181" s="271"/>
      <c r="C181" s="262"/>
      <c r="D181" s="259"/>
      <c r="E181" s="262"/>
      <c r="F181" s="262"/>
      <c r="G181" s="262"/>
      <c r="H181" s="461"/>
      <c r="I181" s="259"/>
      <c r="J181" s="830"/>
      <c r="K181" s="831"/>
      <c r="L181" s="830"/>
      <c r="M181" s="831"/>
      <c r="N181" s="830"/>
      <c r="O181" s="831"/>
      <c r="P181" s="263"/>
      <c r="Q181" s="830"/>
      <c r="R181" s="831"/>
      <c r="S181" s="830"/>
      <c r="T181" s="831"/>
      <c r="U181" s="830"/>
      <c r="V181" s="831"/>
      <c r="W181" s="261"/>
      <c r="X181" s="832"/>
      <c r="Y181" s="833"/>
    </row>
    <row r="182" spans="2:25" ht="23.1" customHeight="1">
      <c r="B182" s="271"/>
      <c r="C182" s="262"/>
      <c r="D182" s="259"/>
      <c r="E182" s="262"/>
      <c r="F182" s="262"/>
      <c r="G182" s="262"/>
      <c r="H182" s="461"/>
      <c r="I182" s="259"/>
      <c r="J182" s="830"/>
      <c r="K182" s="831"/>
      <c r="L182" s="830"/>
      <c r="M182" s="831"/>
      <c r="N182" s="830"/>
      <c r="O182" s="831"/>
      <c r="P182" s="263"/>
      <c r="Q182" s="830"/>
      <c r="R182" s="831"/>
      <c r="S182" s="830"/>
      <c r="T182" s="831"/>
      <c r="U182" s="830"/>
      <c r="V182" s="831"/>
      <c r="W182" s="261"/>
      <c r="X182" s="832"/>
      <c r="Y182" s="833"/>
    </row>
    <row r="183" spans="2:25" ht="23.1" customHeight="1">
      <c r="B183" s="271"/>
      <c r="C183" s="262"/>
      <c r="D183" s="259"/>
      <c r="E183" s="262"/>
      <c r="F183" s="262"/>
      <c r="G183" s="262"/>
      <c r="H183" s="461"/>
      <c r="I183" s="259"/>
      <c r="J183" s="830"/>
      <c r="K183" s="831"/>
      <c r="L183" s="830"/>
      <c r="M183" s="831"/>
      <c r="N183" s="830"/>
      <c r="O183" s="831"/>
      <c r="P183" s="263"/>
      <c r="Q183" s="830"/>
      <c r="R183" s="831"/>
      <c r="S183" s="830"/>
      <c r="T183" s="831"/>
      <c r="U183" s="830"/>
      <c r="V183" s="831"/>
      <c r="W183" s="261"/>
      <c r="X183" s="832"/>
      <c r="Y183" s="833"/>
    </row>
    <row r="184" spans="2:25" ht="23.1" customHeight="1">
      <c r="B184" s="271"/>
      <c r="C184" s="262"/>
      <c r="D184" s="259"/>
      <c r="E184" s="262"/>
      <c r="F184" s="262"/>
      <c r="G184" s="262"/>
      <c r="H184" s="461"/>
      <c r="I184" s="259"/>
      <c r="J184" s="830"/>
      <c r="K184" s="831"/>
      <c r="L184" s="830"/>
      <c r="M184" s="831"/>
      <c r="N184" s="830"/>
      <c r="O184" s="831"/>
      <c r="P184" s="263"/>
      <c r="Q184" s="830"/>
      <c r="R184" s="831"/>
      <c r="S184" s="830"/>
      <c r="T184" s="831"/>
      <c r="U184" s="830"/>
      <c r="V184" s="831"/>
      <c r="W184" s="261"/>
      <c r="X184" s="832"/>
      <c r="Y184" s="833"/>
    </row>
    <row r="185" spans="2:25" ht="23.1" customHeight="1">
      <c r="B185" s="271"/>
      <c r="C185" s="262"/>
      <c r="D185" s="259"/>
      <c r="E185" s="262"/>
      <c r="F185" s="262"/>
      <c r="G185" s="262"/>
      <c r="H185" s="461"/>
      <c r="I185" s="259"/>
      <c r="J185" s="830"/>
      <c r="K185" s="831"/>
      <c r="L185" s="830"/>
      <c r="M185" s="831"/>
      <c r="N185" s="830"/>
      <c r="O185" s="831"/>
      <c r="P185" s="263"/>
      <c r="Q185" s="830"/>
      <c r="R185" s="831"/>
      <c r="S185" s="830"/>
      <c r="T185" s="831"/>
      <c r="U185" s="830"/>
      <c r="V185" s="831"/>
      <c r="W185" s="261"/>
      <c r="X185" s="832"/>
      <c r="Y185" s="833"/>
    </row>
    <row r="186" spans="2:25" ht="23.1" customHeight="1">
      <c r="B186" s="271"/>
      <c r="C186" s="262"/>
      <c r="D186" s="259"/>
      <c r="E186" s="262"/>
      <c r="F186" s="262"/>
      <c r="G186" s="262"/>
      <c r="H186" s="461"/>
      <c r="I186" s="259"/>
      <c r="J186" s="830"/>
      <c r="K186" s="831"/>
      <c r="L186" s="830"/>
      <c r="M186" s="831"/>
      <c r="N186" s="830"/>
      <c r="O186" s="831"/>
      <c r="P186" s="263"/>
      <c r="Q186" s="830"/>
      <c r="R186" s="831"/>
      <c r="S186" s="830"/>
      <c r="T186" s="831"/>
      <c r="U186" s="830"/>
      <c r="V186" s="831"/>
      <c r="W186" s="261"/>
      <c r="X186" s="832"/>
      <c r="Y186" s="833"/>
    </row>
    <row r="187" spans="2:25" ht="23.1" customHeight="1">
      <c r="B187" s="271"/>
      <c r="C187" s="262"/>
      <c r="D187" s="259"/>
      <c r="E187" s="262"/>
      <c r="F187" s="262"/>
      <c r="G187" s="262"/>
      <c r="H187" s="461"/>
      <c r="I187" s="259"/>
      <c r="J187" s="830"/>
      <c r="K187" s="831"/>
      <c r="L187" s="830"/>
      <c r="M187" s="831"/>
      <c r="N187" s="830"/>
      <c r="O187" s="831"/>
      <c r="P187" s="263"/>
      <c r="Q187" s="830"/>
      <c r="R187" s="831"/>
      <c r="S187" s="830"/>
      <c r="T187" s="831"/>
      <c r="U187" s="830"/>
      <c r="V187" s="831"/>
      <c r="W187" s="261"/>
      <c r="X187" s="832"/>
      <c r="Y187" s="833"/>
    </row>
    <row r="188" spans="2:25" ht="23.1" customHeight="1">
      <c r="B188" s="271"/>
      <c r="C188" s="262"/>
      <c r="D188" s="259"/>
      <c r="E188" s="262"/>
      <c r="F188" s="262"/>
      <c r="G188" s="262"/>
      <c r="H188" s="461"/>
      <c r="I188" s="259"/>
      <c r="J188" s="830"/>
      <c r="K188" s="831"/>
      <c r="L188" s="830"/>
      <c r="M188" s="831"/>
      <c r="N188" s="830"/>
      <c r="O188" s="831"/>
      <c r="P188" s="263"/>
      <c r="Q188" s="830"/>
      <c r="R188" s="831"/>
      <c r="S188" s="830"/>
      <c r="T188" s="831"/>
      <c r="U188" s="830"/>
      <c r="V188" s="831"/>
      <c r="W188" s="261"/>
      <c r="X188" s="832"/>
      <c r="Y188" s="833"/>
    </row>
    <row r="189" spans="2:25" ht="23.1" customHeight="1">
      <c r="B189" s="271"/>
      <c r="C189" s="262"/>
      <c r="D189" s="259"/>
      <c r="E189" s="262"/>
      <c r="F189" s="262"/>
      <c r="G189" s="262"/>
      <c r="H189" s="461"/>
      <c r="I189" s="259"/>
      <c r="J189" s="830"/>
      <c r="K189" s="831"/>
      <c r="L189" s="830"/>
      <c r="M189" s="831"/>
      <c r="N189" s="830"/>
      <c r="O189" s="831"/>
      <c r="P189" s="263"/>
      <c r="Q189" s="830"/>
      <c r="R189" s="831"/>
      <c r="S189" s="830"/>
      <c r="T189" s="831"/>
      <c r="U189" s="830"/>
      <c r="V189" s="831"/>
      <c r="W189" s="261"/>
      <c r="X189" s="832"/>
      <c r="Y189" s="833"/>
    </row>
    <row r="190" spans="2:25" ht="23.1" customHeight="1">
      <c r="B190" s="271"/>
      <c r="C190" s="262"/>
      <c r="D190" s="259"/>
      <c r="E190" s="262"/>
      <c r="F190" s="262"/>
      <c r="G190" s="262"/>
      <c r="H190" s="461"/>
      <c r="I190" s="259"/>
      <c r="J190" s="830"/>
      <c r="K190" s="831"/>
      <c r="L190" s="830"/>
      <c r="M190" s="831"/>
      <c r="N190" s="830"/>
      <c r="O190" s="831"/>
      <c r="P190" s="263"/>
      <c r="Q190" s="830"/>
      <c r="R190" s="831"/>
      <c r="S190" s="830"/>
      <c r="T190" s="831"/>
      <c r="U190" s="830"/>
      <c r="V190" s="831"/>
      <c r="W190" s="261"/>
      <c r="X190" s="832"/>
      <c r="Y190" s="833"/>
    </row>
    <row r="191" spans="2:25" ht="23.1" customHeight="1">
      <c r="B191" s="271"/>
      <c r="C191" s="262"/>
      <c r="D191" s="259"/>
      <c r="E191" s="262"/>
      <c r="F191" s="262"/>
      <c r="G191" s="262"/>
      <c r="H191" s="461"/>
      <c r="I191" s="259"/>
      <c r="J191" s="830"/>
      <c r="K191" s="831"/>
      <c r="L191" s="830"/>
      <c r="M191" s="831"/>
      <c r="N191" s="830"/>
      <c r="O191" s="831"/>
      <c r="P191" s="263"/>
      <c r="Q191" s="830"/>
      <c r="R191" s="831"/>
      <c r="S191" s="830"/>
      <c r="T191" s="831"/>
      <c r="U191" s="830"/>
      <c r="V191" s="831"/>
      <c r="W191" s="261"/>
      <c r="X191" s="832"/>
      <c r="Y191" s="833"/>
    </row>
    <row r="192" spans="2:25" ht="23.1" customHeight="1">
      <c r="B192" s="271"/>
      <c r="C192" s="262"/>
      <c r="D192" s="259"/>
      <c r="E192" s="262"/>
      <c r="F192" s="262"/>
      <c r="G192" s="262"/>
      <c r="H192" s="461"/>
      <c r="I192" s="259"/>
      <c r="J192" s="830"/>
      <c r="K192" s="831"/>
      <c r="L192" s="830"/>
      <c r="M192" s="831"/>
      <c r="N192" s="830"/>
      <c r="O192" s="831"/>
      <c r="P192" s="263"/>
      <c r="Q192" s="830"/>
      <c r="R192" s="831"/>
      <c r="S192" s="830"/>
      <c r="T192" s="831"/>
      <c r="U192" s="830"/>
      <c r="V192" s="831"/>
      <c r="W192" s="261"/>
      <c r="X192" s="832"/>
      <c r="Y192" s="833"/>
    </row>
    <row r="193" spans="2:25" ht="23.1" customHeight="1">
      <c r="B193" s="271"/>
      <c r="C193" s="262"/>
      <c r="D193" s="259"/>
      <c r="E193" s="262"/>
      <c r="F193" s="262"/>
      <c r="G193" s="262"/>
      <c r="H193" s="461"/>
      <c r="I193" s="259"/>
      <c r="J193" s="830"/>
      <c r="K193" s="831"/>
      <c r="L193" s="830"/>
      <c r="M193" s="831"/>
      <c r="N193" s="830"/>
      <c r="O193" s="831"/>
      <c r="P193" s="263"/>
      <c r="Q193" s="830"/>
      <c r="R193" s="831"/>
      <c r="S193" s="830"/>
      <c r="T193" s="831"/>
      <c r="U193" s="830"/>
      <c r="V193" s="831"/>
      <c r="W193" s="261"/>
      <c r="X193" s="832"/>
      <c r="Y193" s="833"/>
    </row>
    <row r="194" spans="2:25" ht="23.1" customHeight="1">
      <c r="B194" s="271"/>
      <c r="C194" s="262"/>
      <c r="D194" s="259"/>
      <c r="E194" s="262"/>
      <c r="F194" s="262"/>
      <c r="G194" s="262"/>
      <c r="H194" s="461"/>
      <c r="I194" s="259"/>
      <c r="J194" s="830"/>
      <c r="K194" s="831"/>
      <c r="L194" s="830"/>
      <c r="M194" s="831"/>
      <c r="N194" s="830"/>
      <c r="O194" s="831"/>
      <c r="P194" s="263"/>
      <c r="Q194" s="830"/>
      <c r="R194" s="831"/>
      <c r="S194" s="830"/>
      <c r="T194" s="831"/>
      <c r="U194" s="830"/>
      <c r="V194" s="831"/>
      <c r="W194" s="261"/>
      <c r="X194" s="832"/>
      <c r="Y194" s="833"/>
    </row>
    <row r="195" spans="2:25" ht="23.1" customHeight="1">
      <c r="B195" s="271"/>
      <c r="C195" s="262"/>
      <c r="D195" s="259"/>
      <c r="E195" s="262"/>
      <c r="F195" s="262"/>
      <c r="G195" s="262"/>
      <c r="H195" s="461"/>
      <c r="I195" s="259"/>
      <c r="J195" s="830"/>
      <c r="K195" s="831"/>
      <c r="L195" s="830"/>
      <c r="M195" s="831"/>
      <c r="N195" s="830"/>
      <c r="O195" s="831"/>
      <c r="P195" s="263"/>
      <c r="Q195" s="830"/>
      <c r="R195" s="831"/>
      <c r="S195" s="830"/>
      <c r="T195" s="831"/>
      <c r="U195" s="830"/>
      <c r="V195" s="831"/>
      <c r="W195" s="261"/>
      <c r="X195" s="832"/>
      <c r="Y195" s="833"/>
    </row>
    <row r="196" spans="2:25" ht="23.1" customHeight="1">
      <c r="B196" s="271"/>
      <c r="C196" s="262"/>
      <c r="D196" s="259"/>
      <c r="E196" s="262"/>
      <c r="F196" s="262"/>
      <c r="G196" s="262"/>
      <c r="H196" s="461"/>
      <c r="I196" s="259"/>
      <c r="J196" s="830"/>
      <c r="K196" s="831"/>
      <c r="L196" s="830"/>
      <c r="M196" s="831"/>
      <c r="N196" s="830"/>
      <c r="O196" s="831"/>
      <c r="P196" s="263"/>
      <c r="Q196" s="830"/>
      <c r="R196" s="831"/>
      <c r="S196" s="830"/>
      <c r="T196" s="831"/>
      <c r="U196" s="830"/>
      <c r="V196" s="831"/>
      <c r="W196" s="261"/>
      <c r="X196" s="832"/>
      <c r="Y196" s="833"/>
    </row>
    <row r="197" spans="2:25" ht="23.1" customHeight="1">
      <c r="B197" s="271"/>
      <c r="C197" s="262"/>
      <c r="D197" s="259"/>
      <c r="E197" s="262"/>
      <c r="F197" s="262"/>
      <c r="G197" s="262"/>
      <c r="H197" s="461"/>
      <c r="I197" s="259"/>
      <c r="J197" s="830"/>
      <c r="K197" s="831"/>
      <c r="L197" s="830"/>
      <c r="M197" s="831"/>
      <c r="N197" s="830"/>
      <c r="O197" s="831"/>
      <c r="P197" s="263"/>
      <c r="Q197" s="830"/>
      <c r="R197" s="831"/>
      <c r="S197" s="830"/>
      <c r="T197" s="831"/>
      <c r="U197" s="830"/>
      <c r="V197" s="831"/>
      <c r="W197" s="261"/>
      <c r="X197" s="832"/>
      <c r="Y197" s="833"/>
    </row>
    <row r="198" spans="2:25" ht="23.1" customHeight="1">
      <c r="B198" s="271"/>
      <c r="C198" s="262"/>
      <c r="D198" s="259"/>
      <c r="E198" s="262"/>
      <c r="F198" s="262"/>
      <c r="G198" s="262"/>
      <c r="H198" s="461"/>
      <c r="I198" s="259"/>
      <c r="J198" s="830"/>
      <c r="K198" s="831"/>
      <c r="L198" s="830"/>
      <c r="M198" s="831"/>
      <c r="N198" s="830"/>
      <c r="O198" s="831"/>
      <c r="P198" s="263"/>
      <c r="Q198" s="830"/>
      <c r="R198" s="831"/>
      <c r="S198" s="830"/>
      <c r="T198" s="831"/>
      <c r="U198" s="830"/>
      <c r="V198" s="831"/>
      <c r="W198" s="261"/>
      <c r="X198" s="832"/>
      <c r="Y198" s="833"/>
    </row>
    <row r="199" spans="2:25" ht="23.1" customHeight="1">
      <c r="B199" s="271"/>
      <c r="C199" s="262"/>
      <c r="D199" s="259"/>
      <c r="E199" s="262"/>
      <c r="F199" s="262"/>
      <c r="G199" s="262"/>
      <c r="H199" s="461"/>
      <c r="I199" s="259"/>
      <c r="J199" s="830"/>
      <c r="K199" s="831"/>
      <c r="L199" s="830"/>
      <c r="M199" s="831"/>
      <c r="N199" s="830"/>
      <c r="O199" s="831"/>
      <c r="P199" s="263"/>
      <c r="Q199" s="830"/>
      <c r="R199" s="831"/>
      <c r="S199" s="830"/>
      <c r="T199" s="831"/>
      <c r="U199" s="830"/>
      <c r="V199" s="831"/>
      <c r="W199" s="261"/>
      <c r="X199" s="832"/>
      <c r="Y199" s="833"/>
    </row>
    <row r="200" spans="2:25" ht="23.1" customHeight="1">
      <c r="B200" s="271"/>
      <c r="C200" s="262"/>
      <c r="D200" s="259"/>
      <c r="E200" s="262"/>
      <c r="F200" s="262"/>
      <c r="G200" s="262"/>
      <c r="H200" s="461"/>
      <c r="I200" s="259"/>
      <c r="J200" s="830"/>
      <c r="K200" s="831"/>
      <c r="L200" s="830"/>
      <c r="M200" s="831"/>
      <c r="N200" s="830"/>
      <c r="O200" s="831"/>
      <c r="P200" s="263"/>
      <c r="Q200" s="830"/>
      <c r="R200" s="831"/>
      <c r="S200" s="830"/>
      <c r="T200" s="831"/>
      <c r="U200" s="830"/>
      <c r="V200" s="831"/>
      <c r="W200" s="261"/>
      <c r="X200" s="832"/>
      <c r="Y200" s="833"/>
    </row>
    <row r="201" spans="2:25">
      <c r="B201" s="267" t="s">
        <v>679</v>
      </c>
      <c r="C201" s="267" t="s">
        <v>679</v>
      </c>
      <c r="D201" s="267" t="s">
        <v>679</v>
      </c>
      <c r="E201" s="267" t="s">
        <v>679</v>
      </c>
      <c r="F201" s="267" t="s">
        <v>679</v>
      </c>
      <c r="G201" s="267" t="s">
        <v>679</v>
      </c>
      <c r="H201" s="267" t="s">
        <v>679</v>
      </c>
      <c r="I201" s="267" t="s">
        <v>679</v>
      </c>
      <c r="J201" s="267" t="s">
        <v>679</v>
      </c>
      <c r="K201" s="267" t="s">
        <v>679</v>
      </c>
      <c r="L201" s="267" t="s">
        <v>679</v>
      </c>
      <c r="M201" s="267" t="s">
        <v>679</v>
      </c>
      <c r="N201" s="267" t="s">
        <v>679</v>
      </c>
      <c r="O201" s="267" t="s">
        <v>679</v>
      </c>
      <c r="P201" s="267" t="s">
        <v>679</v>
      </c>
      <c r="Q201" s="267" t="s">
        <v>679</v>
      </c>
      <c r="R201" s="267" t="s">
        <v>679</v>
      </c>
      <c r="S201" s="267" t="s">
        <v>679</v>
      </c>
      <c r="T201" s="267" t="s">
        <v>679</v>
      </c>
      <c r="U201" s="267" t="s">
        <v>679</v>
      </c>
      <c r="V201" s="267" t="s">
        <v>679</v>
      </c>
      <c r="W201" s="267" t="s">
        <v>679</v>
      </c>
      <c r="X201" s="267" t="s">
        <v>679</v>
      </c>
      <c r="Y201" s="267" t="s">
        <v>679</v>
      </c>
    </row>
  </sheetData>
  <sheetProtection password="CF57" sheet="1" objects="1" scenarios="1" insertColumns="0" insertRows="0" deleteColumns="0" deleteRows="0" selectLockedCells="1" sort="0"/>
  <mergeCells count="1389">
    <mergeCell ref="J200:K200"/>
    <mergeCell ref="L200:M200"/>
    <mergeCell ref="N200:O200"/>
    <mergeCell ref="Q200:R200"/>
    <mergeCell ref="S200:T200"/>
    <mergeCell ref="U200:V200"/>
    <mergeCell ref="X200:Y200"/>
    <mergeCell ref="G3:G4"/>
    <mergeCell ref="I3:I4"/>
    <mergeCell ref="J198:K198"/>
    <mergeCell ref="L198:M198"/>
    <mergeCell ref="N198:O198"/>
    <mergeCell ref="Q198:R198"/>
    <mergeCell ref="S198:T198"/>
    <mergeCell ref="U198:V198"/>
    <mergeCell ref="X198:Y198"/>
    <mergeCell ref="J199:K199"/>
    <mergeCell ref="L199:M199"/>
    <mergeCell ref="N199:O199"/>
    <mergeCell ref="Q199:R199"/>
    <mergeCell ref="S199:T199"/>
    <mergeCell ref="U199:V199"/>
    <mergeCell ref="X199:Y199"/>
    <mergeCell ref="J196:K196"/>
    <mergeCell ref="L196:M196"/>
    <mergeCell ref="N196:O196"/>
    <mergeCell ref="Q196:R196"/>
    <mergeCell ref="S196:T196"/>
    <mergeCell ref="U196:V196"/>
    <mergeCell ref="X196:Y196"/>
    <mergeCell ref="J197:K197"/>
    <mergeCell ref="L197:M197"/>
    <mergeCell ref="N197:O197"/>
    <mergeCell ref="Q197:R197"/>
    <mergeCell ref="S197:T197"/>
    <mergeCell ref="U197:V197"/>
    <mergeCell ref="X197:Y197"/>
    <mergeCell ref="J194:K194"/>
    <mergeCell ref="L194:M194"/>
    <mergeCell ref="N194:O194"/>
    <mergeCell ref="Q194:R194"/>
    <mergeCell ref="S194:T194"/>
    <mergeCell ref="U194:V194"/>
    <mergeCell ref="X194:Y194"/>
    <mergeCell ref="J195:K195"/>
    <mergeCell ref="L195:M195"/>
    <mergeCell ref="N195:O195"/>
    <mergeCell ref="Q195:R195"/>
    <mergeCell ref="S195:T195"/>
    <mergeCell ref="U195:V195"/>
    <mergeCell ref="X195:Y195"/>
    <mergeCell ref="J192:K192"/>
    <mergeCell ref="L192:M192"/>
    <mergeCell ref="N192:O192"/>
    <mergeCell ref="Q192:R192"/>
    <mergeCell ref="S192:T192"/>
    <mergeCell ref="U192:V192"/>
    <mergeCell ref="X192:Y192"/>
    <mergeCell ref="J193:K193"/>
    <mergeCell ref="L193:M193"/>
    <mergeCell ref="N193:O193"/>
    <mergeCell ref="Q193:R193"/>
    <mergeCell ref="S193:T193"/>
    <mergeCell ref="U193:V193"/>
    <mergeCell ref="X193:Y193"/>
    <mergeCell ref="J190:K190"/>
    <mergeCell ref="L190:M190"/>
    <mergeCell ref="N190:O190"/>
    <mergeCell ref="Q190:R190"/>
    <mergeCell ref="S190:T190"/>
    <mergeCell ref="U190:V190"/>
    <mergeCell ref="X190:Y190"/>
    <mergeCell ref="J191:K191"/>
    <mergeCell ref="L191:M191"/>
    <mergeCell ref="N191:O191"/>
    <mergeCell ref="Q191:R191"/>
    <mergeCell ref="S191:T191"/>
    <mergeCell ref="U191:V191"/>
    <mergeCell ref="X191:Y191"/>
    <mergeCell ref="J188:K188"/>
    <mergeCell ref="L188:M188"/>
    <mergeCell ref="N188:O188"/>
    <mergeCell ref="Q188:R188"/>
    <mergeCell ref="S188:T188"/>
    <mergeCell ref="U188:V188"/>
    <mergeCell ref="X188:Y188"/>
    <mergeCell ref="J189:K189"/>
    <mergeCell ref="L189:M189"/>
    <mergeCell ref="N189:O189"/>
    <mergeCell ref="Q189:R189"/>
    <mergeCell ref="S189:T189"/>
    <mergeCell ref="U189:V189"/>
    <mergeCell ref="X189:Y189"/>
    <mergeCell ref="J186:K186"/>
    <mergeCell ref="L186:M186"/>
    <mergeCell ref="N186:O186"/>
    <mergeCell ref="Q186:R186"/>
    <mergeCell ref="S186:T186"/>
    <mergeCell ref="U186:V186"/>
    <mergeCell ref="X186:Y186"/>
    <mergeCell ref="J187:K187"/>
    <mergeCell ref="L187:M187"/>
    <mergeCell ref="N187:O187"/>
    <mergeCell ref="Q187:R187"/>
    <mergeCell ref="S187:T187"/>
    <mergeCell ref="U187:V187"/>
    <mergeCell ref="X187:Y187"/>
    <mergeCell ref="J184:K184"/>
    <mergeCell ref="L184:M184"/>
    <mergeCell ref="N184:O184"/>
    <mergeCell ref="Q184:R184"/>
    <mergeCell ref="S184:T184"/>
    <mergeCell ref="U184:V184"/>
    <mergeCell ref="X184:Y184"/>
    <mergeCell ref="J185:K185"/>
    <mergeCell ref="L185:M185"/>
    <mergeCell ref="N185:O185"/>
    <mergeCell ref="Q185:R185"/>
    <mergeCell ref="S185:T185"/>
    <mergeCell ref="U185:V185"/>
    <mergeCell ref="X185:Y185"/>
    <mergeCell ref="J182:K182"/>
    <mergeCell ref="L182:M182"/>
    <mergeCell ref="N182:O182"/>
    <mergeCell ref="Q182:R182"/>
    <mergeCell ref="S182:T182"/>
    <mergeCell ref="U182:V182"/>
    <mergeCell ref="X182:Y182"/>
    <mergeCell ref="J183:K183"/>
    <mergeCell ref="L183:M183"/>
    <mergeCell ref="N183:O183"/>
    <mergeCell ref="Q183:R183"/>
    <mergeCell ref="S183:T183"/>
    <mergeCell ref="U183:V183"/>
    <mergeCell ref="X183:Y183"/>
    <mergeCell ref="J180:K180"/>
    <mergeCell ref="L180:M180"/>
    <mergeCell ref="N180:O180"/>
    <mergeCell ref="Q180:R180"/>
    <mergeCell ref="S180:T180"/>
    <mergeCell ref="U180:V180"/>
    <mergeCell ref="X180:Y180"/>
    <mergeCell ref="J181:K181"/>
    <mergeCell ref="L181:M181"/>
    <mergeCell ref="N181:O181"/>
    <mergeCell ref="Q181:R181"/>
    <mergeCell ref="S181:T181"/>
    <mergeCell ref="U181:V181"/>
    <mergeCell ref="X181:Y181"/>
    <mergeCell ref="J178:K178"/>
    <mergeCell ref="L178:M178"/>
    <mergeCell ref="N178:O178"/>
    <mergeCell ref="Q178:R178"/>
    <mergeCell ref="S178:T178"/>
    <mergeCell ref="U178:V178"/>
    <mergeCell ref="X178:Y178"/>
    <mergeCell ref="J179:K179"/>
    <mergeCell ref="L179:M179"/>
    <mergeCell ref="N179:O179"/>
    <mergeCell ref="Q179:R179"/>
    <mergeCell ref="S179:T179"/>
    <mergeCell ref="U179:V179"/>
    <mergeCell ref="X179:Y179"/>
    <mergeCell ref="J176:K176"/>
    <mergeCell ref="L176:M176"/>
    <mergeCell ref="N176:O176"/>
    <mergeCell ref="Q176:R176"/>
    <mergeCell ref="S176:T176"/>
    <mergeCell ref="U176:V176"/>
    <mergeCell ref="X176:Y176"/>
    <mergeCell ref="J177:K177"/>
    <mergeCell ref="L177:M177"/>
    <mergeCell ref="N177:O177"/>
    <mergeCell ref="Q177:R177"/>
    <mergeCell ref="S177:T177"/>
    <mergeCell ref="U177:V177"/>
    <mergeCell ref="X177:Y177"/>
    <mergeCell ref="J174:K174"/>
    <mergeCell ref="L174:M174"/>
    <mergeCell ref="N174:O174"/>
    <mergeCell ref="Q174:R174"/>
    <mergeCell ref="S174:T174"/>
    <mergeCell ref="U174:V174"/>
    <mergeCell ref="X174:Y174"/>
    <mergeCell ref="J175:K175"/>
    <mergeCell ref="L175:M175"/>
    <mergeCell ref="N175:O175"/>
    <mergeCell ref="Q175:R175"/>
    <mergeCell ref="S175:T175"/>
    <mergeCell ref="U175:V175"/>
    <mergeCell ref="X175:Y175"/>
    <mergeCell ref="J172:K172"/>
    <mergeCell ref="L172:M172"/>
    <mergeCell ref="N172:O172"/>
    <mergeCell ref="Q172:R172"/>
    <mergeCell ref="S172:T172"/>
    <mergeCell ref="U172:V172"/>
    <mergeCell ref="X172:Y172"/>
    <mergeCell ref="J173:K173"/>
    <mergeCell ref="L173:M173"/>
    <mergeCell ref="N173:O173"/>
    <mergeCell ref="Q173:R173"/>
    <mergeCell ref="S173:T173"/>
    <mergeCell ref="U173:V173"/>
    <mergeCell ref="X173:Y173"/>
    <mergeCell ref="J170:K170"/>
    <mergeCell ref="L170:M170"/>
    <mergeCell ref="N170:O170"/>
    <mergeCell ref="Q170:R170"/>
    <mergeCell ref="S170:T170"/>
    <mergeCell ref="U170:V170"/>
    <mergeCell ref="X170:Y170"/>
    <mergeCell ref="J171:K171"/>
    <mergeCell ref="L171:M171"/>
    <mergeCell ref="N171:O171"/>
    <mergeCell ref="Q171:R171"/>
    <mergeCell ref="S171:T171"/>
    <mergeCell ref="U171:V171"/>
    <mergeCell ref="X171:Y171"/>
    <mergeCell ref="J168:K168"/>
    <mergeCell ref="L168:M168"/>
    <mergeCell ref="N168:O168"/>
    <mergeCell ref="Q168:R168"/>
    <mergeCell ref="S168:T168"/>
    <mergeCell ref="U168:V168"/>
    <mergeCell ref="X168:Y168"/>
    <mergeCell ref="J169:K169"/>
    <mergeCell ref="L169:M169"/>
    <mergeCell ref="N169:O169"/>
    <mergeCell ref="Q169:R169"/>
    <mergeCell ref="S169:T169"/>
    <mergeCell ref="U169:V169"/>
    <mergeCell ref="X169:Y169"/>
    <mergeCell ref="J166:K166"/>
    <mergeCell ref="L166:M166"/>
    <mergeCell ref="N166:O166"/>
    <mergeCell ref="Q166:R166"/>
    <mergeCell ref="S166:T166"/>
    <mergeCell ref="U166:V166"/>
    <mergeCell ref="X166:Y166"/>
    <mergeCell ref="J167:K167"/>
    <mergeCell ref="L167:M167"/>
    <mergeCell ref="N167:O167"/>
    <mergeCell ref="Q167:R167"/>
    <mergeCell ref="S167:T167"/>
    <mergeCell ref="U167:V167"/>
    <mergeCell ref="X167:Y167"/>
    <mergeCell ref="J164:K164"/>
    <mergeCell ref="L164:M164"/>
    <mergeCell ref="N164:O164"/>
    <mergeCell ref="Q164:R164"/>
    <mergeCell ref="S164:T164"/>
    <mergeCell ref="U164:V164"/>
    <mergeCell ref="X164:Y164"/>
    <mergeCell ref="J165:K165"/>
    <mergeCell ref="L165:M165"/>
    <mergeCell ref="N165:O165"/>
    <mergeCell ref="Q165:R165"/>
    <mergeCell ref="S165:T165"/>
    <mergeCell ref="U165:V165"/>
    <mergeCell ref="X165:Y165"/>
    <mergeCell ref="J162:K162"/>
    <mergeCell ref="L162:M162"/>
    <mergeCell ref="N162:O162"/>
    <mergeCell ref="Q162:R162"/>
    <mergeCell ref="S162:T162"/>
    <mergeCell ref="U162:V162"/>
    <mergeCell ref="X162:Y162"/>
    <mergeCell ref="J163:K163"/>
    <mergeCell ref="L163:M163"/>
    <mergeCell ref="N163:O163"/>
    <mergeCell ref="Q163:R163"/>
    <mergeCell ref="S163:T163"/>
    <mergeCell ref="U163:V163"/>
    <mergeCell ref="X163:Y163"/>
    <mergeCell ref="J160:K160"/>
    <mergeCell ref="L160:M160"/>
    <mergeCell ref="N160:O160"/>
    <mergeCell ref="Q160:R160"/>
    <mergeCell ref="S160:T160"/>
    <mergeCell ref="U160:V160"/>
    <mergeCell ref="X160:Y160"/>
    <mergeCell ref="J161:K161"/>
    <mergeCell ref="L161:M161"/>
    <mergeCell ref="N161:O161"/>
    <mergeCell ref="Q161:R161"/>
    <mergeCell ref="S161:T161"/>
    <mergeCell ref="U161:V161"/>
    <mergeCell ref="X161:Y161"/>
    <mergeCell ref="J158:K158"/>
    <mergeCell ref="L158:M158"/>
    <mergeCell ref="N158:O158"/>
    <mergeCell ref="Q158:R158"/>
    <mergeCell ref="S158:T158"/>
    <mergeCell ref="U158:V158"/>
    <mergeCell ref="X158:Y158"/>
    <mergeCell ref="J159:K159"/>
    <mergeCell ref="L159:M159"/>
    <mergeCell ref="N159:O159"/>
    <mergeCell ref="Q159:R159"/>
    <mergeCell ref="S159:T159"/>
    <mergeCell ref="U159:V159"/>
    <mergeCell ref="X159:Y159"/>
    <mergeCell ref="J156:K156"/>
    <mergeCell ref="L156:M156"/>
    <mergeCell ref="N156:O156"/>
    <mergeCell ref="Q156:R156"/>
    <mergeCell ref="S156:T156"/>
    <mergeCell ref="U156:V156"/>
    <mergeCell ref="X156:Y156"/>
    <mergeCell ref="J157:K157"/>
    <mergeCell ref="L157:M157"/>
    <mergeCell ref="N157:O157"/>
    <mergeCell ref="Q157:R157"/>
    <mergeCell ref="S157:T157"/>
    <mergeCell ref="U157:V157"/>
    <mergeCell ref="X157:Y157"/>
    <mergeCell ref="J154:K154"/>
    <mergeCell ref="L154:M154"/>
    <mergeCell ref="N154:O154"/>
    <mergeCell ref="Q154:R154"/>
    <mergeCell ref="S154:T154"/>
    <mergeCell ref="U154:V154"/>
    <mergeCell ref="X154:Y154"/>
    <mergeCell ref="J155:K155"/>
    <mergeCell ref="L155:M155"/>
    <mergeCell ref="N155:O155"/>
    <mergeCell ref="Q155:R155"/>
    <mergeCell ref="S155:T155"/>
    <mergeCell ref="U155:V155"/>
    <mergeCell ref="X155:Y155"/>
    <mergeCell ref="J152:K152"/>
    <mergeCell ref="L152:M152"/>
    <mergeCell ref="N152:O152"/>
    <mergeCell ref="Q152:R152"/>
    <mergeCell ref="S152:T152"/>
    <mergeCell ref="U152:V152"/>
    <mergeCell ref="X152:Y152"/>
    <mergeCell ref="J153:K153"/>
    <mergeCell ref="L153:M153"/>
    <mergeCell ref="N153:O153"/>
    <mergeCell ref="Q153:R153"/>
    <mergeCell ref="S153:T153"/>
    <mergeCell ref="U153:V153"/>
    <mergeCell ref="X153:Y153"/>
    <mergeCell ref="J150:K150"/>
    <mergeCell ref="L150:M150"/>
    <mergeCell ref="N150:O150"/>
    <mergeCell ref="Q150:R150"/>
    <mergeCell ref="S150:T150"/>
    <mergeCell ref="U150:V150"/>
    <mergeCell ref="X150:Y150"/>
    <mergeCell ref="J151:K151"/>
    <mergeCell ref="L151:M151"/>
    <mergeCell ref="N151:O151"/>
    <mergeCell ref="Q151:R151"/>
    <mergeCell ref="S151:T151"/>
    <mergeCell ref="U151:V151"/>
    <mergeCell ref="X151:Y151"/>
    <mergeCell ref="J148:K148"/>
    <mergeCell ref="L148:M148"/>
    <mergeCell ref="N148:O148"/>
    <mergeCell ref="Q148:R148"/>
    <mergeCell ref="S148:T148"/>
    <mergeCell ref="U148:V148"/>
    <mergeCell ref="X148:Y148"/>
    <mergeCell ref="J149:K149"/>
    <mergeCell ref="L149:M149"/>
    <mergeCell ref="N149:O149"/>
    <mergeCell ref="Q149:R149"/>
    <mergeCell ref="S149:T149"/>
    <mergeCell ref="U149:V149"/>
    <mergeCell ref="X149:Y149"/>
    <mergeCell ref="J146:K146"/>
    <mergeCell ref="L146:M146"/>
    <mergeCell ref="N146:O146"/>
    <mergeCell ref="Q146:R146"/>
    <mergeCell ref="S146:T146"/>
    <mergeCell ref="U146:V146"/>
    <mergeCell ref="X146:Y146"/>
    <mergeCell ref="J147:K147"/>
    <mergeCell ref="L147:M147"/>
    <mergeCell ref="N147:O147"/>
    <mergeCell ref="Q147:R147"/>
    <mergeCell ref="S147:T147"/>
    <mergeCell ref="U147:V147"/>
    <mergeCell ref="X147:Y147"/>
    <mergeCell ref="J144:K144"/>
    <mergeCell ref="L144:M144"/>
    <mergeCell ref="N144:O144"/>
    <mergeCell ref="Q144:R144"/>
    <mergeCell ref="S144:T144"/>
    <mergeCell ref="U144:V144"/>
    <mergeCell ref="X144:Y144"/>
    <mergeCell ref="J145:K145"/>
    <mergeCell ref="L145:M145"/>
    <mergeCell ref="N145:O145"/>
    <mergeCell ref="Q145:R145"/>
    <mergeCell ref="S145:T145"/>
    <mergeCell ref="U145:V145"/>
    <mergeCell ref="X145:Y145"/>
    <mergeCell ref="J142:K142"/>
    <mergeCell ref="L142:M142"/>
    <mergeCell ref="N142:O142"/>
    <mergeCell ref="Q142:R142"/>
    <mergeCell ref="S142:T142"/>
    <mergeCell ref="U142:V142"/>
    <mergeCell ref="X142:Y142"/>
    <mergeCell ref="J143:K143"/>
    <mergeCell ref="L143:M143"/>
    <mergeCell ref="N143:O143"/>
    <mergeCell ref="Q143:R143"/>
    <mergeCell ref="S143:T143"/>
    <mergeCell ref="U143:V143"/>
    <mergeCell ref="X143:Y143"/>
    <mergeCell ref="J140:K140"/>
    <mergeCell ref="L140:M140"/>
    <mergeCell ref="N140:O140"/>
    <mergeCell ref="Q140:R140"/>
    <mergeCell ref="S140:T140"/>
    <mergeCell ref="U140:V140"/>
    <mergeCell ref="X140:Y140"/>
    <mergeCell ref="J141:K141"/>
    <mergeCell ref="L141:M141"/>
    <mergeCell ref="N141:O141"/>
    <mergeCell ref="Q141:R141"/>
    <mergeCell ref="S141:T141"/>
    <mergeCell ref="U141:V141"/>
    <mergeCell ref="X141:Y141"/>
    <mergeCell ref="J138:K138"/>
    <mergeCell ref="L138:M138"/>
    <mergeCell ref="N138:O138"/>
    <mergeCell ref="Q138:R138"/>
    <mergeCell ref="S138:T138"/>
    <mergeCell ref="U138:V138"/>
    <mergeCell ref="X138:Y138"/>
    <mergeCell ref="J139:K139"/>
    <mergeCell ref="L139:M139"/>
    <mergeCell ref="N139:O139"/>
    <mergeCell ref="Q139:R139"/>
    <mergeCell ref="S139:T139"/>
    <mergeCell ref="U139:V139"/>
    <mergeCell ref="X139:Y139"/>
    <mergeCell ref="J136:K136"/>
    <mergeCell ref="L136:M136"/>
    <mergeCell ref="N136:O136"/>
    <mergeCell ref="Q136:R136"/>
    <mergeCell ref="S136:T136"/>
    <mergeCell ref="U136:V136"/>
    <mergeCell ref="X136:Y136"/>
    <mergeCell ref="J137:K137"/>
    <mergeCell ref="L137:M137"/>
    <mergeCell ref="N137:O137"/>
    <mergeCell ref="Q137:R137"/>
    <mergeCell ref="S137:T137"/>
    <mergeCell ref="U137:V137"/>
    <mergeCell ref="X137:Y137"/>
    <mergeCell ref="J134:K134"/>
    <mergeCell ref="L134:M134"/>
    <mergeCell ref="N134:O134"/>
    <mergeCell ref="Q134:R134"/>
    <mergeCell ref="S134:T134"/>
    <mergeCell ref="U134:V134"/>
    <mergeCell ref="X134:Y134"/>
    <mergeCell ref="J135:K135"/>
    <mergeCell ref="L135:M135"/>
    <mergeCell ref="N135:O135"/>
    <mergeCell ref="Q135:R135"/>
    <mergeCell ref="S135:T135"/>
    <mergeCell ref="U135:V135"/>
    <mergeCell ref="X135:Y135"/>
    <mergeCell ref="J132:K132"/>
    <mergeCell ref="L132:M132"/>
    <mergeCell ref="N132:O132"/>
    <mergeCell ref="Q132:R132"/>
    <mergeCell ref="S132:T132"/>
    <mergeCell ref="U132:V132"/>
    <mergeCell ref="X132:Y132"/>
    <mergeCell ref="J133:K133"/>
    <mergeCell ref="L133:M133"/>
    <mergeCell ref="N133:O133"/>
    <mergeCell ref="Q133:R133"/>
    <mergeCell ref="S133:T133"/>
    <mergeCell ref="U133:V133"/>
    <mergeCell ref="X133:Y133"/>
    <mergeCell ref="J130:K130"/>
    <mergeCell ref="L130:M130"/>
    <mergeCell ref="N130:O130"/>
    <mergeCell ref="Q130:R130"/>
    <mergeCell ref="S130:T130"/>
    <mergeCell ref="U130:V130"/>
    <mergeCell ref="X130:Y130"/>
    <mergeCell ref="J131:K131"/>
    <mergeCell ref="L131:M131"/>
    <mergeCell ref="N131:O131"/>
    <mergeCell ref="Q131:R131"/>
    <mergeCell ref="S131:T131"/>
    <mergeCell ref="U131:V131"/>
    <mergeCell ref="X131:Y131"/>
    <mergeCell ref="J128:K128"/>
    <mergeCell ref="L128:M128"/>
    <mergeCell ref="N128:O128"/>
    <mergeCell ref="Q128:R128"/>
    <mergeCell ref="S128:T128"/>
    <mergeCell ref="U128:V128"/>
    <mergeCell ref="X128:Y128"/>
    <mergeCell ref="J129:K129"/>
    <mergeCell ref="L129:M129"/>
    <mergeCell ref="N129:O129"/>
    <mergeCell ref="Q129:R129"/>
    <mergeCell ref="S129:T129"/>
    <mergeCell ref="U129:V129"/>
    <mergeCell ref="X129:Y129"/>
    <mergeCell ref="J126:K126"/>
    <mergeCell ref="L126:M126"/>
    <mergeCell ref="N126:O126"/>
    <mergeCell ref="Q126:R126"/>
    <mergeCell ref="S126:T126"/>
    <mergeCell ref="U126:V126"/>
    <mergeCell ref="X126:Y126"/>
    <mergeCell ref="J127:K127"/>
    <mergeCell ref="L127:M127"/>
    <mergeCell ref="N127:O127"/>
    <mergeCell ref="Q127:R127"/>
    <mergeCell ref="S127:T127"/>
    <mergeCell ref="U127:V127"/>
    <mergeCell ref="X127:Y127"/>
    <mergeCell ref="J124:K124"/>
    <mergeCell ref="L124:M124"/>
    <mergeCell ref="N124:O124"/>
    <mergeCell ref="Q124:R124"/>
    <mergeCell ref="S124:T124"/>
    <mergeCell ref="U124:V124"/>
    <mergeCell ref="X124:Y124"/>
    <mergeCell ref="J125:K125"/>
    <mergeCell ref="L125:M125"/>
    <mergeCell ref="N125:O125"/>
    <mergeCell ref="Q125:R125"/>
    <mergeCell ref="S125:T125"/>
    <mergeCell ref="U125:V125"/>
    <mergeCell ref="X125:Y125"/>
    <mergeCell ref="J122:K122"/>
    <mergeCell ref="L122:M122"/>
    <mergeCell ref="N122:O122"/>
    <mergeCell ref="Q122:R122"/>
    <mergeCell ref="S122:T122"/>
    <mergeCell ref="U122:V122"/>
    <mergeCell ref="X122:Y122"/>
    <mergeCell ref="J123:K123"/>
    <mergeCell ref="L123:M123"/>
    <mergeCell ref="N123:O123"/>
    <mergeCell ref="Q123:R123"/>
    <mergeCell ref="S123:T123"/>
    <mergeCell ref="U123:V123"/>
    <mergeCell ref="X123:Y123"/>
    <mergeCell ref="J120:K120"/>
    <mergeCell ref="L120:M120"/>
    <mergeCell ref="N120:O120"/>
    <mergeCell ref="Q120:R120"/>
    <mergeCell ref="S120:T120"/>
    <mergeCell ref="U120:V120"/>
    <mergeCell ref="X120:Y120"/>
    <mergeCell ref="J121:K121"/>
    <mergeCell ref="L121:M121"/>
    <mergeCell ref="N121:O121"/>
    <mergeCell ref="Q121:R121"/>
    <mergeCell ref="S121:T121"/>
    <mergeCell ref="U121:V121"/>
    <mergeCell ref="X121:Y121"/>
    <mergeCell ref="J118:K118"/>
    <mergeCell ref="L118:M118"/>
    <mergeCell ref="N118:O118"/>
    <mergeCell ref="Q118:R118"/>
    <mergeCell ref="S118:T118"/>
    <mergeCell ref="U118:V118"/>
    <mergeCell ref="X118:Y118"/>
    <mergeCell ref="J119:K119"/>
    <mergeCell ref="L119:M119"/>
    <mergeCell ref="N119:O119"/>
    <mergeCell ref="Q119:R119"/>
    <mergeCell ref="S119:T119"/>
    <mergeCell ref="U119:V119"/>
    <mergeCell ref="X119:Y119"/>
    <mergeCell ref="J116:K116"/>
    <mergeCell ref="L116:M116"/>
    <mergeCell ref="N116:O116"/>
    <mergeCell ref="Q116:R116"/>
    <mergeCell ref="S116:T116"/>
    <mergeCell ref="U116:V116"/>
    <mergeCell ref="X116:Y116"/>
    <mergeCell ref="J117:K117"/>
    <mergeCell ref="L117:M117"/>
    <mergeCell ref="N117:O117"/>
    <mergeCell ref="Q117:R117"/>
    <mergeCell ref="S117:T117"/>
    <mergeCell ref="U117:V117"/>
    <mergeCell ref="X117:Y117"/>
    <mergeCell ref="J114:K114"/>
    <mergeCell ref="L114:M114"/>
    <mergeCell ref="N114:O114"/>
    <mergeCell ref="Q114:R114"/>
    <mergeCell ref="S114:T114"/>
    <mergeCell ref="U114:V114"/>
    <mergeCell ref="X114:Y114"/>
    <mergeCell ref="J115:K115"/>
    <mergeCell ref="L115:M115"/>
    <mergeCell ref="N115:O115"/>
    <mergeCell ref="Q115:R115"/>
    <mergeCell ref="S115:T115"/>
    <mergeCell ref="U115:V115"/>
    <mergeCell ref="X115:Y115"/>
    <mergeCell ref="J112:K112"/>
    <mergeCell ref="L112:M112"/>
    <mergeCell ref="N112:O112"/>
    <mergeCell ref="Q112:R112"/>
    <mergeCell ref="S112:T112"/>
    <mergeCell ref="U112:V112"/>
    <mergeCell ref="X112:Y112"/>
    <mergeCell ref="J113:K113"/>
    <mergeCell ref="L113:M113"/>
    <mergeCell ref="N113:O113"/>
    <mergeCell ref="Q113:R113"/>
    <mergeCell ref="S113:T113"/>
    <mergeCell ref="U113:V113"/>
    <mergeCell ref="X113:Y113"/>
    <mergeCell ref="J110:K110"/>
    <mergeCell ref="L110:M110"/>
    <mergeCell ref="N110:O110"/>
    <mergeCell ref="Q110:R110"/>
    <mergeCell ref="S110:T110"/>
    <mergeCell ref="U110:V110"/>
    <mergeCell ref="X110:Y110"/>
    <mergeCell ref="J111:K111"/>
    <mergeCell ref="L111:M111"/>
    <mergeCell ref="N111:O111"/>
    <mergeCell ref="Q111:R111"/>
    <mergeCell ref="S111:T111"/>
    <mergeCell ref="U111:V111"/>
    <mergeCell ref="X111:Y111"/>
    <mergeCell ref="J108:K108"/>
    <mergeCell ref="L108:M108"/>
    <mergeCell ref="N108:O108"/>
    <mergeCell ref="Q108:R108"/>
    <mergeCell ref="S108:T108"/>
    <mergeCell ref="U108:V108"/>
    <mergeCell ref="X108:Y108"/>
    <mergeCell ref="J109:K109"/>
    <mergeCell ref="L109:M109"/>
    <mergeCell ref="N109:O109"/>
    <mergeCell ref="Q109:R109"/>
    <mergeCell ref="S109:T109"/>
    <mergeCell ref="U109:V109"/>
    <mergeCell ref="X109:Y109"/>
    <mergeCell ref="J106:K106"/>
    <mergeCell ref="L106:M106"/>
    <mergeCell ref="N106:O106"/>
    <mergeCell ref="Q106:R106"/>
    <mergeCell ref="S106:T106"/>
    <mergeCell ref="U106:V106"/>
    <mergeCell ref="X106:Y106"/>
    <mergeCell ref="J107:K107"/>
    <mergeCell ref="L107:M107"/>
    <mergeCell ref="N107:O107"/>
    <mergeCell ref="Q107:R107"/>
    <mergeCell ref="S107:T107"/>
    <mergeCell ref="U107:V107"/>
    <mergeCell ref="X107:Y107"/>
    <mergeCell ref="J104:K104"/>
    <mergeCell ref="L104:M104"/>
    <mergeCell ref="N104:O104"/>
    <mergeCell ref="Q104:R104"/>
    <mergeCell ref="S104:T104"/>
    <mergeCell ref="U104:V104"/>
    <mergeCell ref="X104:Y104"/>
    <mergeCell ref="J105:K105"/>
    <mergeCell ref="L105:M105"/>
    <mergeCell ref="N105:O105"/>
    <mergeCell ref="Q105:R105"/>
    <mergeCell ref="S105:T105"/>
    <mergeCell ref="U105:V105"/>
    <mergeCell ref="X105:Y105"/>
    <mergeCell ref="J102:K102"/>
    <mergeCell ref="L102:M102"/>
    <mergeCell ref="N102:O102"/>
    <mergeCell ref="Q102:R102"/>
    <mergeCell ref="S102:T102"/>
    <mergeCell ref="U102:V102"/>
    <mergeCell ref="X102:Y102"/>
    <mergeCell ref="J103:K103"/>
    <mergeCell ref="L103:M103"/>
    <mergeCell ref="N103:O103"/>
    <mergeCell ref="Q103:R103"/>
    <mergeCell ref="S103:T103"/>
    <mergeCell ref="U103:V103"/>
    <mergeCell ref="X103:Y103"/>
    <mergeCell ref="J100:K100"/>
    <mergeCell ref="L100:M100"/>
    <mergeCell ref="N100:O100"/>
    <mergeCell ref="Q100:R100"/>
    <mergeCell ref="S100:T100"/>
    <mergeCell ref="U100:V100"/>
    <mergeCell ref="X100:Y100"/>
    <mergeCell ref="J101:K101"/>
    <mergeCell ref="L101:M101"/>
    <mergeCell ref="N101:O101"/>
    <mergeCell ref="Q101:R101"/>
    <mergeCell ref="S101:T101"/>
    <mergeCell ref="U101:V101"/>
    <mergeCell ref="X101:Y101"/>
    <mergeCell ref="J98:K98"/>
    <mergeCell ref="L98:M98"/>
    <mergeCell ref="N98:O98"/>
    <mergeCell ref="Q98:R98"/>
    <mergeCell ref="S98:T98"/>
    <mergeCell ref="U98:V98"/>
    <mergeCell ref="X98:Y98"/>
    <mergeCell ref="J99:K99"/>
    <mergeCell ref="L99:M99"/>
    <mergeCell ref="N99:O99"/>
    <mergeCell ref="Q99:R99"/>
    <mergeCell ref="S99:T99"/>
    <mergeCell ref="U99:V99"/>
    <mergeCell ref="X99:Y99"/>
    <mergeCell ref="J96:K96"/>
    <mergeCell ref="L96:M96"/>
    <mergeCell ref="N96:O96"/>
    <mergeCell ref="Q96:R96"/>
    <mergeCell ref="S96:T96"/>
    <mergeCell ref="U96:V96"/>
    <mergeCell ref="X96:Y96"/>
    <mergeCell ref="J97:K97"/>
    <mergeCell ref="L97:M97"/>
    <mergeCell ref="N97:O97"/>
    <mergeCell ref="Q97:R97"/>
    <mergeCell ref="S97:T97"/>
    <mergeCell ref="U97:V97"/>
    <mergeCell ref="X97:Y97"/>
    <mergeCell ref="J94:K94"/>
    <mergeCell ref="L94:M94"/>
    <mergeCell ref="N94:O94"/>
    <mergeCell ref="Q94:R94"/>
    <mergeCell ref="S94:T94"/>
    <mergeCell ref="U94:V94"/>
    <mergeCell ref="X94:Y94"/>
    <mergeCell ref="J95:K95"/>
    <mergeCell ref="L95:M95"/>
    <mergeCell ref="N95:O95"/>
    <mergeCell ref="Q95:R95"/>
    <mergeCell ref="S95:T95"/>
    <mergeCell ref="U95:V95"/>
    <mergeCell ref="X95:Y95"/>
    <mergeCell ref="J92:K92"/>
    <mergeCell ref="L92:M92"/>
    <mergeCell ref="N92:O92"/>
    <mergeCell ref="Q92:R92"/>
    <mergeCell ref="S92:T92"/>
    <mergeCell ref="U92:V92"/>
    <mergeCell ref="X92:Y92"/>
    <mergeCell ref="J93:K93"/>
    <mergeCell ref="L93:M93"/>
    <mergeCell ref="N93:O93"/>
    <mergeCell ref="Q93:R93"/>
    <mergeCell ref="S93:T93"/>
    <mergeCell ref="U93:V93"/>
    <mergeCell ref="X93:Y93"/>
    <mergeCell ref="J90:K90"/>
    <mergeCell ref="L90:M90"/>
    <mergeCell ref="N90:O90"/>
    <mergeCell ref="Q90:R90"/>
    <mergeCell ref="S90:T90"/>
    <mergeCell ref="U90:V90"/>
    <mergeCell ref="X90:Y90"/>
    <mergeCell ref="J91:K91"/>
    <mergeCell ref="L91:M91"/>
    <mergeCell ref="N91:O91"/>
    <mergeCell ref="Q91:R91"/>
    <mergeCell ref="S91:T91"/>
    <mergeCell ref="U91:V91"/>
    <mergeCell ref="X91:Y91"/>
    <mergeCell ref="J88:K88"/>
    <mergeCell ref="L88:M88"/>
    <mergeCell ref="N88:O88"/>
    <mergeCell ref="Q88:R88"/>
    <mergeCell ref="S88:T88"/>
    <mergeCell ref="U88:V88"/>
    <mergeCell ref="X88:Y88"/>
    <mergeCell ref="J89:K89"/>
    <mergeCell ref="L89:M89"/>
    <mergeCell ref="N89:O89"/>
    <mergeCell ref="Q89:R89"/>
    <mergeCell ref="S89:T89"/>
    <mergeCell ref="U89:V89"/>
    <mergeCell ref="X89:Y89"/>
    <mergeCell ref="J86:K86"/>
    <mergeCell ref="L86:M86"/>
    <mergeCell ref="N86:O86"/>
    <mergeCell ref="Q86:R86"/>
    <mergeCell ref="S86:T86"/>
    <mergeCell ref="U86:V86"/>
    <mergeCell ref="X86:Y86"/>
    <mergeCell ref="J87:K87"/>
    <mergeCell ref="L87:M87"/>
    <mergeCell ref="N87:O87"/>
    <mergeCell ref="Q87:R87"/>
    <mergeCell ref="S87:T87"/>
    <mergeCell ref="U87:V87"/>
    <mergeCell ref="X87:Y87"/>
    <mergeCell ref="J84:K84"/>
    <mergeCell ref="L84:M84"/>
    <mergeCell ref="N84:O84"/>
    <mergeCell ref="Q84:R84"/>
    <mergeCell ref="S84:T84"/>
    <mergeCell ref="U84:V84"/>
    <mergeCell ref="X84:Y84"/>
    <mergeCell ref="J85:K85"/>
    <mergeCell ref="L85:M85"/>
    <mergeCell ref="N85:O85"/>
    <mergeCell ref="Q85:R85"/>
    <mergeCell ref="S85:T85"/>
    <mergeCell ref="U85:V85"/>
    <mergeCell ref="X85:Y85"/>
    <mergeCell ref="J82:K82"/>
    <mergeCell ref="L82:M82"/>
    <mergeCell ref="N82:O82"/>
    <mergeCell ref="Q82:R82"/>
    <mergeCell ref="S82:T82"/>
    <mergeCell ref="U82:V82"/>
    <mergeCell ref="X82:Y82"/>
    <mergeCell ref="J83:K83"/>
    <mergeCell ref="L83:M83"/>
    <mergeCell ref="N83:O83"/>
    <mergeCell ref="Q83:R83"/>
    <mergeCell ref="S83:T83"/>
    <mergeCell ref="U83:V83"/>
    <mergeCell ref="X83:Y83"/>
    <mergeCell ref="J80:K80"/>
    <mergeCell ref="L80:M80"/>
    <mergeCell ref="N80:O80"/>
    <mergeCell ref="Q80:R80"/>
    <mergeCell ref="S80:T80"/>
    <mergeCell ref="U80:V80"/>
    <mergeCell ref="X80:Y80"/>
    <mergeCell ref="J81:K81"/>
    <mergeCell ref="L81:M81"/>
    <mergeCell ref="N81:O81"/>
    <mergeCell ref="Q81:R81"/>
    <mergeCell ref="S81:T81"/>
    <mergeCell ref="U81:V81"/>
    <mergeCell ref="X81:Y81"/>
    <mergeCell ref="J78:K78"/>
    <mergeCell ref="L78:M78"/>
    <mergeCell ref="N78:O78"/>
    <mergeCell ref="Q78:R78"/>
    <mergeCell ref="S78:T78"/>
    <mergeCell ref="U78:V78"/>
    <mergeCell ref="X78:Y78"/>
    <mergeCell ref="J79:K79"/>
    <mergeCell ref="L79:M79"/>
    <mergeCell ref="N79:O79"/>
    <mergeCell ref="Q79:R79"/>
    <mergeCell ref="S79:T79"/>
    <mergeCell ref="U79:V79"/>
    <mergeCell ref="X79:Y79"/>
    <mergeCell ref="J76:K76"/>
    <mergeCell ref="L76:M76"/>
    <mergeCell ref="N76:O76"/>
    <mergeCell ref="Q76:R76"/>
    <mergeCell ref="S76:T76"/>
    <mergeCell ref="U76:V76"/>
    <mergeCell ref="X76:Y76"/>
    <mergeCell ref="J77:K77"/>
    <mergeCell ref="L77:M77"/>
    <mergeCell ref="N77:O77"/>
    <mergeCell ref="Q77:R77"/>
    <mergeCell ref="S77:T77"/>
    <mergeCell ref="U77:V77"/>
    <mergeCell ref="X77:Y77"/>
    <mergeCell ref="J74:K74"/>
    <mergeCell ref="L74:M74"/>
    <mergeCell ref="N74:O74"/>
    <mergeCell ref="Q74:R74"/>
    <mergeCell ref="S74:T74"/>
    <mergeCell ref="U74:V74"/>
    <mergeCell ref="X74:Y74"/>
    <mergeCell ref="J75:K75"/>
    <mergeCell ref="L75:M75"/>
    <mergeCell ref="N75:O75"/>
    <mergeCell ref="Q75:R75"/>
    <mergeCell ref="S75:T75"/>
    <mergeCell ref="U75:V75"/>
    <mergeCell ref="X75:Y75"/>
    <mergeCell ref="J72:K72"/>
    <mergeCell ref="L72:M72"/>
    <mergeCell ref="N72:O72"/>
    <mergeCell ref="Q72:R72"/>
    <mergeCell ref="S72:T72"/>
    <mergeCell ref="U72:V72"/>
    <mergeCell ref="X72:Y72"/>
    <mergeCell ref="J73:K73"/>
    <mergeCell ref="L73:M73"/>
    <mergeCell ref="N73:O73"/>
    <mergeCell ref="Q73:R73"/>
    <mergeCell ref="S73:T73"/>
    <mergeCell ref="U73:V73"/>
    <mergeCell ref="X73:Y73"/>
    <mergeCell ref="J70:K70"/>
    <mergeCell ref="L70:M70"/>
    <mergeCell ref="N70:O70"/>
    <mergeCell ref="Q70:R70"/>
    <mergeCell ref="S70:T70"/>
    <mergeCell ref="U70:V70"/>
    <mergeCell ref="X70:Y70"/>
    <mergeCell ref="J71:K71"/>
    <mergeCell ref="L71:M71"/>
    <mergeCell ref="N71:O71"/>
    <mergeCell ref="Q71:R71"/>
    <mergeCell ref="S71:T71"/>
    <mergeCell ref="U71:V71"/>
    <mergeCell ref="X71:Y71"/>
    <mergeCell ref="J68:K68"/>
    <mergeCell ref="L68:M68"/>
    <mergeCell ref="N68:O68"/>
    <mergeCell ref="Q68:R68"/>
    <mergeCell ref="S68:T68"/>
    <mergeCell ref="U68:V68"/>
    <mergeCell ref="X68:Y68"/>
    <mergeCell ref="J69:K69"/>
    <mergeCell ref="L69:M69"/>
    <mergeCell ref="N69:O69"/>
    <mergeCell ref="Q69:R69"/>
    <mergeCell ref="S69:T69"/>
    <mergeCell ref="U69:V69"/>
    <mergeCell ref="X69:Y69"/>
    <mergeCell ref="J66:K66"/>
    <mergeCell ref="L66:M66"/>
    <mergeCell ref="N66:O66"/>
    <mergeCell ref="Q66:R66"/>
    <mergeCell ref="S66:T66"/>
    <mergeCell ref="U66:V66"/>
    <mergeCell ref="X66:Y66"/>
    <mergeCell ref="J67:K67"/>
    <mergeCell ref="L67:M67"/>
    <mergeCell ref="N67:O67"/>
    <mergeCell ref="Q67:R67"/>
    <mergeCell ref="S67:T67"/>
    <mergeCell ref="U67:V67"/>
    <mergeCell ref="X67:Y67"/>
    <mergeCell ref="J64:K64"/>
    <mergeCell ref="L64:M64"/>
    <mergeCell ref="N64:O64"/>
    <mergeCell ref="Q64:R64"/>
    <mergeCell ref="S64:T64"/>
    <mergeCell ref="U64:V64"/>
    <mergeCell ref="X64:Y64"/>
    <mergeCell ref="J65:K65"/>
    <mergeCell ref="L65:M65"/>
    <mergeCell ref="N65:O65"/>
    <mergeCell ref="Q65:R65"/>
    <mergeCell ref="S65:T65"/>
    <mergeCell ref="U65:V65"/>
    <mergeCell ref="X65:Y65"/>
    <mergeCell ref="J62:K62"/>
    <mergeCell ref="L62:M62"/>
    <mergeCell ref="N62:O62"/>
    <mergeCell ref="Q62:R62"/>
    <mergeCell ref="S62:T62"/>
    <mergeCell ref="U62:V62"/>
    <mergeCell ref="X62:Y62"/>
    <mergeCell ref="J63:K63"/>
    <mergeCell ref="L63:M63"/>
    <mergeCell ref="N63:O63"/>
    <mergeCell ref="Q63:R63"/>
    <mergeCell ref="S63:T63"/>
    <mergeCell ref="U63:V63"/>
    <mergeCell ref="X63:Y63"/>
    <mergeCell ref="J60:K60"/>
    <mergeCell ref="L60:M60"/>
    <mergeCell ref="N60:O60"/>
    <mergeCell ref="Q60:R60"/>
    <mergeCell ref="S60:T60"/>
    <mergeCell ref="U60:V60"/>
    <mergeCell ref="X60:Y60"/>
    <mergeCell ref="J61:K61"/>
    <mergeCell ref="L61:M61"/>
    <mergeCell ref="N61:O61"/>
    <mergeCell ref="Q61:R61"/>
    <mergeCell ref="S61:T61"/>
    <mergeCell ref="U61:V61"/>
    <mergeCell ref="X61:Y61"/>
    <mergeCell ref="J58:K58"/>
    <mergeCell ref="L58:M58"/>
    <mergeCell ref="N58:O58"/>
    <mergeCell ref="Q58:R58"/>
    <mergeCell ref="S58:T58"/>
    <mergeCell ref="U58:V58"/>
    <mergeCell ref="X58:Y58"/>
    <mergeCell ref="J59:K59"/>
    <mergeCell ref="L59:M59"/>
    <mergeCell ref="N59:O59"/>
    <mergeCell ref="Q59:R59"/>
    <mergeCell ref="S59:T59"/>
    <mergeCell ref="U59:V59"/>
    <mergeCell ref="X59:Y59"/>
    <mergeCell ref="J56:K56"/>
    <mergeCell ref="L56:M56"/>
    <mergeCell ref="N56:O56"/>
    <mergeCell ref="Q56:R56"/>
    <mergeCell ref="S56:T56"/>
    <mergeCell ref="U56:V56"/>
    <mergeCell ref="X56:Y56"/>
    <mergeCell ref="J57:K57"/>
    <mergeCell ref="L57:M57"/>
    <mergeCell ref="N57:O57"/>
    <mergeCell ref="Q57:R57"/>
    <mergeCell ref="S57:T57"/>
    <mergeCell ref="U57:V57"/>
    <mergeCell ref="X57:Y57"/>
    <mergeCell ref="J54:K54"/>
    <mergeCell ref="L54:M54"/>
    <mergeCell ref="N54:O54"/>
    <mergeCell ref="Q54:R54"/>
    <mergeCell ref="S54:T54"/>
    <mergeCell ref="U54:V54"/>
    <mergeCell ref="X54:Y54"/>
    <mergeCell ref="J55:K55"/>
    <mergeCell ref="L55:M55"/>
    <mergeCell ref="N55:O55"/>
    <mergeCell ref="Q55:R55"/>
    <mergeCell ref="S55:T55"/>
    <mergeCell ref="U55:V55"/>
    <mergeCell ref="X55:Y55"/>
    <mergeCell ref="J52:K52"/>
    <mergeCell ref="L52:M52"/>
    <mergeCell ref="N52:O52"/>
    <mergeCell ref="Q52:R52"/>
    <mergeCell ref="S52:T52"/>
    <mergeCell ref="U52:V52"/>
    <mergeCell ref="X52:Y52"/>
    <mergeCell ref="J53:K53"/>
    <mergeCell ref="L53:M53"/>
    <mergeCell ref="N53:O53"/>
    <mergeCell ref="Q53:R53"/>
    <mergeCell ref="S53:T53"/>
    <mergeCell ref="U53:V53"/>
    <mergeCell ref="X53:Y53"/>
    <mergeCell ref="J50:K50"/>
    <mergeCell ref="L50:M50"/>
    <mergeCell ref="N50:O50"/>
    <mergeCell ref="Q50:R50"/>
    <mergeCell ref="S50:T50"/>
    <mergeCell ref="U50:V50"/>
    <mergeCell ref="X50:Y50"/>
    <mergeCell ref="J51:K51"/>
    <mergeCell ref="L51:M51"/>
    <mergeCell ref="N51:O51"/>
    <mergeCell ref="Q51:R51"/>
    <mergeCell ref="S51:T51"/>
    <mergeCell ref="U51:V51"/>
    <mergeCell ref="X51:Y51"/>
    <mergeCell ref="J48:K48"/>
    <mergeCell ref="L48:M48"/>
    <mergeCell ref="N48:O48"/>
    <mergeCell ref="Q48:R48"/>
    <mergeCell ref="S48:T48"/>
    <mergeCell ref="U48:V48"/>
    <mergeCell ref="X48:Y48"/>
    <mergeCell ref="J49:K49"/>
    <mergeCell ref="L49:M49"/>
    <mergeCell ref="N49:O49"/>
    <mergeCell ref="Q49:R49"/>
    <mergeCell ref="S49:T49"/>
    <mergeCell ref="U49:V49"/>
    <mergeCell ref="X49:Y49"/>
    <mergeCell ref="J46:K46"/>
    <mergeCell ref="L46:M46"/>
    <mergeCell ref="N46:O46"/>
    <mergeCell ref="Q46:R46"/>
    <mergeCell ref="S46:T46"/>
    <mergeCell ref="U46:V46"/>
    <mergeCell ref="X46:Y46"/>
    <mergeCell ref="J47:K47"/>
    <mergeCell ref="L47:M47"/>
    <mergeCell ref="N47:O47"/>
    <mergeCell ref="Q47:R47"/>
    <mergeCell ref="S47:T47"/>
    <mergeCell ref="U47:V47"/>
    <mergeCell ref="X47:Y47"/>
    <mergeCell ref="J44:K44"/>
    <mergeCell ref="L44:M44"/>
    <mergeCell ref="N44:O44"/>
    <mergeCell ref="Q44:R44"/>
    <mergeCell ref="S44:T44"/>
    <mergeCell ref="U44:V44"/>
    <mergeCell ref="X44:Y44"/>
    <mergeCell ref="J45:K45"/>
    <mergeCell ref="L45:M45"/>
    <mergeCell ref="N45:O45"/>
    <mergeCell ref="Q45:R45"/>
    <mergeCell ref="S45:T45"/>
    <mergeCell ref="U45:V45"/>
    <mergeCell ref="X45:Y45"/>
    <mergeCell ref="J42:K42"/>
    <mergeCell ref="L42:M42"/>
    <mergeCell ref="N42:O42"/>
    <mergeCell ref="Q42:R42"/>
    <mergeCell ref="S42:T42"/>
    <mergeCell ref="U42:V42"/>
    <mergeCell ref="X42:Y42"/>
    <mergeCell ref="J43:K43"/>
    <mergeCell ref="L43:M43"/>
    <mergeCell ref="N43:O43"/>
    <mergeCell ref="Q43:R43"/>
    <mergeCell ref="S43:T43"/>
    <mergeCell ref="U43:V43"/>
    <mergeCell ref="X43:Y43"/>
    <mergeCell ref="J40:K40"/>
    <mergeCell ref="L40:M40"/>
    <mergeCell ref="N40:O40"/>
    <mergeCell ref="Q40:R40"/>
    <mergeCell ref="S40:T40"/>
    <mergeCell ref="U40:V40"/>
    <mergeCell ref="X40:Y40"/>
    <mergeCell ref="J41:K41"/>
    <mergeCell ref="L41:M41"/>
    <mergeCell ref="N41:O41"/>
    <mergeCell ref="Q41:R41"/>
    <mergeCell ref="S41:T41"/>
    <mergeCell ref="U41:V41"/>
    <mergeCell ref="X41:Y41"/>
    <mergeCell ref="J38:K38"/>
    <mergeCell ref="L38:M38"/>
    <mergeCell ref="N38:O38"/>
    <mergeCell ref="Q38:R38"/>
    <mergeCell ref="S38:T38"/>
    <mergeCell ref="U38:V38"/>
    <mergeCell ref="X38:Y38"/>
    <mergeCell ref="J39:K39"/>
    <mergeCell ref="L39:M39"/>
    <mergeCell ref="N39:O39"/>
    <mergeCell ref="Q39:R39"/>
    <mergeCell ref="S39:T39"/>
    <mergeCell ref="U39:V39"/>
    <mergeCell ref="X39:Y39"/>
    <mergeCell ref="J36:K36"/>
    <mergeCell ref="L36:M36"/>
    <mergeCell ref="N36:O36"/>
    <mergeCell ref="Q36:R36"/>
    <mergeCell ref="S36:T36"/>
    <mergeCell ref="U36:V36"/>
    <mergeCell ref="X36:Y36"/>
    <mergeCell ref="J37:K37"/>
    <mergeCell ref="L37:M37"/>
    <mergeCell ref="N37:O37"/>
    <mergeCell ref="Q37:R37"/>
    <mergeCell ref="S37:T37"/>
    <mergeCell ref="U37:V37"/>
    <mergeCell ref="X37:Y37"/>
    <mergeCell ref="J34:K34"/>
    <mergeCell ref="L34:M34"/>
    <mergeCell ref="N34:O34"/>
    <mergeCell ref="Q34:R34"/>
    <mergeCell ref="S34:T34"/>
    <mergeCell ref="U34:V34"/>
    <mergeCell ref="X34:Y34"/>
    <mergeCell ref="J35:K35"/>
    <mergeCell ref="L35:M35"/>
    <mergeCell ref="N35:O35"/>
    <mergeCell ref="Q35:R35"/>
    <mergeCell ref="S35:T35"/>
    <mergeCell ref="U35:V35"/>
    <mergeCell ref="X35:Y35"/>
    <mergeCell ref="J32:K32"/>
    <mergeCell ref="L32:M32"/>
    <mergeCell ref="N32:O32"/>
    <mergeCell ref="Q32:R32"/>
    <mergeCell ref="S32:T32"/>
    <mergeCell ref="U32:V32"/>
    <mergeCell ref="X32:Y32"/>
    <mergeCell ref="J33:K33"/>
    <mergeCell ref="L33:M33"/>
    <mergeCell ref="N33:O33"/>
    <mergeCell ref="Q33:R33"/>
    <mergeCell ref="S33:T33"/>
    <mergeCell ref="U33:V33"/>
    <mergeCell ref="X33:Y33"/>
    <mergeCell ref="J30:K30"/>
    <mergeCell ref="L30:M30"/>
    <mergeCell ref="N30:O30"/>
    <mergeCell ref="Q30:R30"/>
    <mergeCell ref="S30:T30"/>
    <mergeCell ref="U30:V30"/>
    <mergeCell ref="X30:Y30"/>
    <mergeCell ref="J31:K31"/>
    <mergeCell ref="L31:M31"/>
    <mergeCell ref="N31:O31"/>
    <mergeCell ref="Q31:R31"/>
    <mergeCell ref="S31:T31"/>
    <mergeCell ref="U31:V31"/>
    <mergeCell ref="X31:Y31"/>
    <mergeCell ref="J28:K28"/>
    <mergeCell ref="L28:M28"/>
    <mergeCell ref="N28:O28"/>
    <mergeCell ref="Q28:R28"/>
    <mergeCell ref="S28:T28"/>
    <mergeCell ref="U28:V28"/>
    <mergeCell ref="X28:Y28"/>
    <mergeCell ref="J29:K29"/>
    <mergeCell ref="L29:M29"/>
    <mergeCell ref="N29:O29"/>
    <mergeCell ref="Q29:R29"/>
    <mergeCell ref="S29:T29"/>
    <mergeCell ref="U29:V29"/>
    <mergeCell ref="X29:Y29"/>
    <mergeCell ref="J26:K26"/>
    <mergeCell ref="L26:M26"/>
    <mergeCell ref="N26:O26"/>
    <mergeCell ref="Q26:R26"/>
    <mergeCell ref="S26:T26"/>
    <mergeCell ref="U26:V26"/>
    <mergeCell ref="X26:Y26"/>
    <mergeCell ref="J27:K27"/>
    <mergeCell ref="L27:M27"/>
    <mergeCell ref="N27:O27"/>
    <mergeCell ref="Q27:R27"/>
    <mergeCell ref="S27:T27"/>
    <mergeCell ref="U27:V27"/>
    <mergeCell ref="X27:Y27"/>
    <mergeCell ref="J24:K24"/>
    <mergeCell ref="L24:M24"/>
    <mergeCell ref="N24:O24"/>
    <mergeCell ref="Q24:R24"/>
    <mergeCell ref="S24:T24"/>
    <mergeCell ref="U24:V24"/>
    <mergeCell ref="X24:Y24"/>
    <mergeCell ref="J25:K25"/>
    <mergeCell ref="L25:M25"/>
    <mergeCell ref="N25:O25"/>
    <mergeCell ref="Q25:R25"/>
    <mergeCell ref="S25:T25"/>
    <mergeCell ref="U25:V25"/>
    <mergeCell ref="X25:Y25"/>
    <mergeCell ref="X22:Y22"/>
    <mergeCell ref="X23:Y23"/>
    <mergeCell ref="W3:Y3"/>
    <mergeCell ref="X13:Y13"/>
    <mergeCell ref="X14:Y14"/>
    <mergeCell ref="X15:Y15"/>
    <mergeCell ref="X16:Y16"/>
    <mergeCell ref="X17:Y17"/>
    <mergeCell ref="X18:Y18"/>
    <mergeCell ref="X19:Y19"/>
    <mergeCell ref="X20:Y20"/>
    <mergeCell ref="X21:Y21"/>
    <mergeCell ref="X4:Y4"/>
    <mergeCell ref="X5:Y5"/>
    <mergeCell ref="X6:Y6"/>
    <mergeCell ref="X7:Y7"/>
    <mergeCell ref="X8:Y8"/>
    <mergeCell ref="X9:Y9"/>
    <mergeCell ref="X10:Y10"/>
    <mergeCell ref="X11:Y11"/>
    <mergeCell ref="X12:Y12"/>
    <mergeCell ref="B3:B4"/>
    <mergeCell ref="E3:E4"/>
    <mergeCell ref="F3:F4"/>
    <mergeCell ref="H3:H4"/>
    <mergeCell ref="C3:C4"/>
    <mergeCell ref="J5:K5"/>
    <mergeCell ref="L5:M5"/>
    <mergeCell ref="N5:O5"/>
    <mergeCell ref="Q5:R5"/>
    <mergeCell ref="S5:T5"/>
    <mergeCell ref="U5:V5"/>
    <mergeCell ref="D3:D4"/>
    <mergeCell ref="J3:V3"/>
    <mergeCell ref="J4:K4"/>
    <mergeCell ref="L4:M4"/>
    <mergeCell ref="N4:O4"/>
    <mergeCell ref="Q4:R4"/>
    <mergeCell ref="S4:T4"/>
    <mergeCell ref="U4:V4"/>
    <mergeCell ref="J7:K7"/>
    <mergeCell ref="L7:M7"/>
    <mergeCell ref="N7:O7"/>
    <mergeCell ref="Q7:R7"/>
    <mergeCell ref="S7:T7"/>
    <mergeCell ref="U7:V7"/>
    <mergeCell ref="J6:K6"/>
    <mergeCell ref="L6:M6"/>
    <mergeCell ref="N6:O6"/>
    <mergeCell ref="Q6:R6"/>
    <mergeCell ref="S6:T6"/>
    <mergeCell ref="U6:V6"/>
    <mergeCell ref="J9:K9"/>
    <mergeCell ref="L9:M9"/>
    <mergeCell ref="N9:O9"/>
    <mergeCell ref="Q9:R9"/>
    <mergeCell ref="S9:T9"/>
    <mergeCell ref="U9:V9"/>
    <mergeCell ref="J8:K8"/>
    <mergeCell ref="L8:M8"/>
    <mergeCell ref="N8:O8"/>
    <mergeCell ref="Q8:R8"/>
    <mergeCell ref="S8:T8"/>
    <mergeCell ref="U8:V8"/>
    <mergeCell ref="J11:K11"/>
    <mergeCell ref="L11:M11"/>
    <mergeCell ref="N11:O11"/>
    <mergeCell ref="Q11:R11"/>
    <mergeCell ref="S11:T11"/>
    <mergeCell ref="U11:V11"/>
    <mergeCell ref="J10:K10"/>
    <mergeCell ref="L10:M10"/>
    <mergeCell ref="N10:O10"/>
    <mergeCell ref="Q10:R10"/>
    <mergeCell ref="S10:T10"/>
    <mergeCell ref="U10:V10"/>
    <mergeCell ref="J13:K13"/>
    <mergeCell ref="L13:M13"/>
    <mergeCell ref="N13:O13"/>
    <mergeCell ref="Q13:R13"/>
    <mergeCell ref="S13:T13"/>
    <mergeCell ref="U13:V13"/>
    <mergeCell ref="J12:K12"/>
    <mergeCell ref="L12:M12"/>
    <mergeCell ref="N12:O12"/>
    <mergeCell ref="Q12:R12"/>
    <mergeCell ref="S12:T12"/>
    <mergeCell ref="U12:V12"/>
    <mergeCell ref="J15:K15"/>
    <mergeCell ref="L15:M15"/>
    <mergeCell ref="N15:O15"/>
    <mergeCell ref="Q15:R15"/>
    <mergeCell ref="S15:T15"/>
    <mergeCell ref="U15:V15"/>
    <mergeCell ref="J14:K14"/>
    <mergeCell ref="L14:M14"/>
    <mergeCell ref="N14:O14"/>
    <mergeCell ref="Q14:R14"/>
    <mergeCell ref="S14:T14"/>
    <mergeCell ref="U14:V14"/>
    <mergeCell ref="J17:K17"/>
    <mergeCell ref="L17:M17"/>
    <mergeCell ref="N17:O17"/>
    <mergeCell ref="Q17:R17"/>
    <mergeCell ref="S17:T17"/>
    <mergeCell ref="U17:V17"/>
    <mergeCell ref="J16:K16"/>
    <mergeCell ref="L16:M16"/>
    <mergeCell ref="N16:O16"/>
    <mergeCell ref="Q16:R16"/>
    <mergeCell ref="S16:T16"/>
    <mergeCell ref="U16:V16"/>
    <mergeCell ref="J19:K19"/>
    <mergeCell ref="L19:M19"/>
    <mergeCell ref="N19:O19"/>
    <mergeCell ref="Q19:R19"/>
    <mergeCell ref="S19:T19"/>
    <mergeCell ref="U19:V19"/>
    <mergeCell ref="J18:K18"/>
    <mergeCell ref="L18:M18"/>
    <mergeCell ref="N18:O18"/>
    <mergeCell ref="Q18:R18"/>
    <mergeCell ref="S18:T18"/>
    <mergeCell ref="U18:V18"/>
    <mergeCell ref="J21:K21"/>
    <mergeCell ref="L21:M21"/>
    <mergeCell ref="N21:O21"/>
    <mergeCell ref="Q21:R21"/>
    <mergeCell ref="S21:T21"/>
    <mergeCell ref="U21:V21"/>
    <mergeCell ref="J20:K20"/>
    <mergeCell ref="L20:M20"/>
    <mergeCell ref="N20:O20"/>
    <mergeCell ref="Q20:R20"/>
    <mergeCell ref="S20:T20"/>
    <mergeCell ref="U20:V20"/>
    <mergeCell ref="J23:K23"/>
    <mergeCell ref="L23:M23"/>
    <mergeCell ref="N23:O23"/>
    <mergeCell ref="Q23:R23"/>
    <mergeCell ref="S23:T23"/>
    <mergeCell ref="U23:V23"/>
    <mergeCell ref="J22:K22"/>
    <mergeCell ref="L22:M22"/>
    <mergeCell ref="N22:O22"/>
    <mergeCell ref="Q22:R22"/>
    <mergeCell ref="S22:T22"/>
    <mergeCell ref="U22:V22"/>
  </mergeCells>
  <phoneticPr fontId="4"/>
  <conditionalFormatting sqref="J6:V200">
    <cfRule type="expression" dxfId="5" priority="1">
      <formula>$I6="○"</formula>
    </cfRule>
    <cfRule type="expression" dxfId="4" priority="2">
      <formula>$H6&lt;&gt;""</formula>
    </cfRule>
  </conditionalFormatting>
  <dataValidations count="5">
    <dataValidation type="list" allowBlank="1" showInputMessage="1" showErrorMessage="1" sqref="C6:C200">
      <formula1>"1,2,3,4,5,6,なし"</formula1>
    </dataValidation>
    <dataValidation type="list" allowBlank="1" showInputMessage="1" sqref="G6:G200">
      <formula1>"浜松市"</formula1>
    </dataValidation>
    <dataValidation type="list" allowBlank="1" showInputMessage="1" showErrorMessage="1" sqref="P6:P200 I5 D5">
      <formula1>"○,×"</formula1>
    </dataValidation>
    <dataValidation allowBlank="1" showInputMessage="1" sqref="J202:O1048576 H6:H200 Q202:Y1048576 J6:O200 Q6:V200 X6:Y200 H202:H1048576"/>
    <dataValidation type="list" allowBlank="1" showInputMessage="1" showErrorMessage="1" sqref="I6:I200 D6:D200">
      <formula1>"○"</formula1>
    </dataValidation>
  </dataValidations>
  <pageMargins left="0.70866141732283472" right="0.70866141732283472" top="0.74803149606299213" bottom="0.74803149606299213" header="0.31496062992125984" footer="0.31496062992125984"/>
  <pageSetup paperSize="9" scale="43"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x14:formula1>
            <xm:f>OFFSET('P2'!$C$7,,,COUNTA('P2'!$C$7:$C$36))</xm:f>
          </x14:formula1>
          <xm:sqref>W6:W200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679"/>
  <sheetViews>
    <sheetView showZeros="0" view="pageBreakPreview" zoomScaleNormal="100" zoomScaleSheetLayoutView="100" workbookViewId="0">
      <selection activeCell="E6" sqref="E6"/>
    </sheetView>
  </sheetViews>
  <sheetFormatPr defaultRowHeight="13.5"/>
  <cols>
    <col min="1" max="1" width="3.125" style="267" customWidth="1"/>
    <col min="2" max="2" width="13.875" style="267" customWidth="1"/>
    <col min="3" max="3" width="6.875" style="267" customWidth="1"/>
    <col min="4" max="4" width="6.875" style="267" hidden="1" customWidth="1"/>
    <col min="5" max="28" width="4.5" style="267" customWidth="1"/>
    <col min="29" max="29" width="17.5" style="267" customWidth="1"/>
    <col min="30" max="30" width="21.5" style="456" customWidth="1"/>
    <col min="31" max="31" width="5.625" style="456" hidden="1" customWidth="1"/>
    <col min="32" max="32" width="2.375" style="264" customWidth="1"/>
    <col min="33" max="33" width="4.125" style="264" customWidth="1"/>
    <col min="34" max="34" width="4.125" style="268" hidden="1" customWidth="1"/>
    <col min="35" max="35" width="23.625" style="267" hidden="1" customWidth="1"/>
    <col min="36" max="38" width="18.375" style="267" hidden="1" customWidth="1"/>
    <col min="39" max="39" width="5.25" style="267" hidden="1" customWidth="1"/>
    <col min="40" max="40" width="4.75" style="335" hidden="1" customWidth="1"/>
    <col min="41" max="41" width="9.5" style="335" hidden="1" customWidth="1"/>
    <col min="42" max="42" width="19.625" style="267" hidden="1" customWidth="1"/>
    <col min="43" max="43" width="20.625" style="267" hidden="1" customWidth="1"/>
    <col min="44" max="51" width="7.375" style="267" hidden="1" customWidth="1"/>
    <col min="52" max="16384" width="9" style="267"/>
  </cols>
  <sheetData>
    <row r="1" spans="1:51" ht="19.5" customHeight="1" thickTop="1" thickBot="1">
      <c r="A1" s="264" t="s">
        <v>646</v>
      </c>
      <c r="B1" s="265"/>
      <c r="C1" s="266"/>
      <c r="D1" s="266"/>
      <c r="AD1" s="268"/>
      <c r="AE1" s="268"/>
      <c r="AI1" s="450" t="s">
        <v>647</v>
      </c>
      <c r="AJ1" s="265"/>
      <c r="AN1" s="267"/>
      <c r="AO1" s="267"/>
    </row>
    <row r="2" spans="1:51" ht="19.5" customHeight="1" thickTop="1" thickBot="1">
      <c r="A2" s="264"/>
      <c r="B2" s="265"/>
      <c r="C2" s="441"/>
      <c r="D2" s="266"/>
      <c r="AD2" s="268"/>
      <c r="AE2" s="268"/>
      <c r="AI2" s="451">
        <f>DATE(YEAR(45658),MONTH(45658)+【共通】!P9-1-2,DAY(45658))</f>
        <v>45809</v>
      </c>
      <c r="AJ2" s="453"/>
    </row>
    <row r="3" spans="1:51" ht="10.5" customHeight="1" thickTop="1">
      <c r="A3" s="264"/>
      <c r="B3" s="278"/>
      <c r="C3" s="337"/>
      <c r="D3" s="439"/>
      <c r="E3" s="854" t="s">
        <v>641</v>
      </c>
      <c r="F3" s="854"/>
      <c r="G3" s="854"/>
      <c r="H3" s="854"/>
      <c r="I3" s="854"/>
      <c r="J3" s="854"/>
      <c r="K3" s="854"/>
      <c r="L3" s="854"/>
      <c r="M3" s="854"/>
      <c r="N3" s="854"/>
      <c r="O3" s="854"/>
      <c r="P3" s="854"/>
      <c r="Q3" s="855" t="s">
        <v>642</v>
      </c>
      <c r="R3" s="855"/>
      <c r="S3" s="855"/>
      <c r="T3" s="855"/>
      <c r="U3" s="855"/>
      <c r="V3" s="855"/>
      <c r="W3" s="855"/>
      <c r="X3" s="855"/>
      <c r="Y3" s="855"/>
      <c r="Z3" s="855"/>
      <c r="AA3" s="855"/>
      <c r="AB3" s="855"/>
      <c r="AC3" s="337"/>
      <c r="AD3" s="268"/>
      <c r="AE3" s="268"/>
    </row>
    <row r="4" spans="1:51" ht="16.5" customHeight="1" thickBot="1">
      <c r="A4" s="264"/>
      <c r="B4" s="278"/>
      <c r="C4" s="337"/>
      <c r="D4" s="439"/>
      <c r="E4" s="442" t="s">
        <v>640</v>
      </c>
      <c r="F4" s="442" t="s">
        <v>566</v>
      </c>
      <c r="G4" s="442" t="s">
        <v>567</v>
      </c>
      <c r="H4" s="442" t="s">
        <v>568</v>
      </c>
      <c r="I4" s="442" t="s">
        <v>569</v>
      </c>
      <c r="J4" s="442" t="s">
        <v>570</v>
      </c>
      <c r="K4" s="442" t="s">
        <v>571</v>
      </c>
      <c r="L4" s="442" t="s">
        <v>572</v>
      </c>
      <c r="M4" s="442" t="s">
        <v>573</v>
      </c>
      <c r="N4" s="442" t="s">
        <v>574</v>
      </c>
      <c r="O4" s="442" t="s">
        <v>575</v>
      </c>
      <c r="P4" s="442" t="s">
        <v>576</v>
      </c>
      <c r="Q4" s="442" t="s">
        <v>565</v>
      </c>
      <c r="R4" s="442" t="s">
        <v>566</v>
      </c>
      <c r="S4" s="442" t="s">
        <v>567</v>
      </c>
      <c r="T4" s="442" t="s">
        <v>568</v>
      </c>
      <c r="U4" s="442" t="s">
        <v>569</v>
      </c>
      <c r="V4" s="442" t="s">
        <v>570</v>
      </c>
      <c r="W4" s="442" t="s">
        <v>571</v>
      </c>
      <c r="X4" s="442" t="s">
        <v>572</v>
      </c>
      <c r="Y4" s="442" t="s">
        <v>573</v>
      </c>
      <c r="Z4" s="442" t="s">
        <v>574</v>
      </c>
      <c r="AA4" s="442" t="s">
        <v>575</v>
      </c>
      <c r="AB4" s="442" t="s">
        <v>576</v>
      </c>
      <c r="AC4" s="440"/>
      <c r="AD4" s="858" t="s">
        <v>652</v>
      </c>
      <c r="AE4" s="268"/>
    </row>
    <row r="5" spans="1:51" ht="16.5" hidden="1" customHeight="1" thickBot="1">
      <c r="A5" s="264"/>
      <c r="B5" s="278"/>
      <c r="C5" s="337"/>
      <c r="D5" s="439"/>
      <c r="E5" s="457">
        <v>45383</v>
      </c>
      <c r="F5" s="457">
        <v>45413</v>
      </c>
      <c r="G5" s="457">
        <v>45444</v>
      </c>
      <c r="H5" s="457">
        <v>45474</v>
      </c>
      <c r="I5" s="457">
        <v>45505</v>
      </c>
      <c r="J5" s="457">
        <v>45536</v>
      </c>
      <c r="K5" s="457">
        <v>45566</v>
      </c>
      <c r="L5" s="457">
        <v>45597</v>
      </c>
      <c r="M5" s="457">
        <v>45627</v>
      </c>
      <c r="N5" s="457">
        <v>45658</v>
      </c>
      <c r="O5" s="457">
        <v>45689</v>
      </c>
      <c r="P5" s="457">
        <v>45717</v>
      </c>
      <c r="Q5" s="457">
        <v>45748</v>
      </c>
      <c r="R5" s="457">
        <v>45778</v>
      </c>
      <c r="S5" s="457">
        <v>45809</v>
      </c>
      <c r="T5" s="457">
        <v>45839</v>
      </c>
      <c r="U5" s="457">
        <v>45870</v>
      </c>
      <c r="V5" s="457">
        <v>45901</v>
      </c>
      <c r="W5" s="457">
        <v>45931</v>
      </c>
      <c r="X5" s="457">
        <v>45962</v>
      </c>
      <c r="Y5" s="457">
        <v>45992</v>
      </c>
      <c r="Z5" s="457">
        <v>46023</v>
      </c>
      <c r="AA5" s="457">
        <v>46054</v>
      </c>
      <c r="AB5" s="457">
        <v>46082</v>
      </c>
      <c r="AC5" s="337">
        <f>MATCH(AI2,E5:AC5,0)</f>
        <v>15</v>
      </c>
      <c r="AD5" s="858"/>
      <c r="AE5" s="467"/>
    </row>
    <row r="6" spans="1:51" ht="21" customHeight="1" thickTop="1" thickBot="1">
      <c r="B6" s="856" t="s">
        <v>591</v>
      </c>
      <c r="C6" s="857"/>
      <c r="D6" s="575"/>
      <c r="E6" s="597"/>
      <c r="F6" s="597"/>
      <c r="G6" s="597"/>
      <c r="H6" s="597"/>
      <c r="I6" s="597"/>
      <c r="J6" s="597"/>
      <c r="K6" s="597"/>
      <c r="L6" s="597"/>
      <c r="M6" s="597"/>
      <c r="N6" s="597"/>
      <c r="O6" s="597"/>
      <c r="P6" s="597"/>
      <c r="Q6" s="597"/>
      <c r="R6" s="597"/>
      <c r="S6" s="597"/>
      <c r="T6" s="597"/>
      <c r="U6" s="597"/>
      <c r="V6" s="597"/>
      <c r="W6" s="597"/>
      <c r="X6" s="597"/>
      <c r="Y6" s="597"/>
      <c r="Z6" s="597"/>
      <c r="AA6" s="597"/>
      <c r="AB6" s="597"/>
      <c r="AC6" s="337"/>
      <c r="AD6" s="858"/>
    </row>
    <row r="7" spans="1:51" ht="10.5" customHeight="1" thickTop="1">
      <c r="A7" s="264"/>
      <c r="B7" s="278"/>
      <c r="C7" s="266"/>
      <c r="D7" s="266"/>
      <c r="AD7" s="858"/>
    </row>
    <row r="8" spans="1:51" ht="21" customHeight="1" thickBot="1">
      <c r="B8" s="466" t="s">
        <v>643</v>
      </c>
      <c r="C8" s="464" t="s">
        <v>639</v>
      </c>
      <c r="D8" s="464" t="s">
        <v>474</v>
      </c>
      <c r="E8" s="851" t="s">
        <v>577</v>
      </c>
      <c r="F8" s="852"/>
      <c r="G8" s="852"/>
      <c r="H8" s="852"/>
      <c r="I8" s="852"/>
      <c r="J8" s="852"/>
      <c r="K8" s="852"/>
      <c r="L8" s="852"/>
      <c r="M8" s="852"/>
      <c r="N8" s="852"/>
      <c r="O8" s="852"/>
      <c r="P8" s="852"/>
      <c r="Q8" s="852"/>
      <c r="R8" s="852"/>
      <c r="S8" s="852"/>
      <c r="T8" s="852"/>
      <c r="U8" s="852"/>
      <c r="V8" s="852"/>
      <c r="W8" s="852"/>
      <c r="X8" s="852"/>
      <c r="Y8" s="852"/>
      <c r="Z8" s="852"/>
      <c r="AA8" s="852"/>
      <c r="AB8" s="853"/>
      <c r="AC8" s="463" t="s">
        <v>579</v>
      </c>
      <c r="AD8" s="859"/>
      <c r="AI8" s="267" t="s">
        <v>651</v>
      </c>
      <c r="AJ8" s="458" t="s">
        <v>671</v>
      </c>
      <c r="AK8" s="267" t="s">
        <v>669</v>
      </c>
      <c r="AL8" s="267" t="s">
        <v>668</v>
      </c>
    </row>
    <row r="9" spans="1:51" ht="23.1" customHeight="1" thickTop="1" thickBot="1">
      <c r="B9" s="443" t="s">
        <v>15</v>
      </c>
      <c r="C9" s="444">
        <v>3</v>
      </c>
      <c r="D9" s="445" t="s">
        <v>233</v>
      </c>
      <c r="E9" s="446">
        <v>30</v>
      </c>
      <c r="F9" s="446">
        <v>31</v>
      </c>
      <c r="G9" s="446">
        <v>30</v>
      </c>
      <c r="H9" s="446">
        <v>31</v>
      </c>
      <c r="I9" s="446">
        <v>31</v>
      </c>
      <c r="J9" s="446">
        <v>30</v>
      </c>
      <c r="K9" s="446">
        <v>31</v>
      </c>
      <c r="L9" s="446">
        <v>30</v>
      </c>
      <c r="M9" s="446">
        <v>31</v>
      </c>
      <c r="N9" s="446">
        <v>31</v>
      </c>
      <c r="O9" s="446">
        <v>28</v>
      </c>
      <c r="P9" s="446">
        <v>31</v>
      </c>
      <c r="Q9" s="446">
        <v>30</v>
      </c>
      <c r="R9" s="446">
        <v>31</v>
      </c>
      <c r="S9" s="446">
        <v>30</v>
      </c>
      <c r="T9" s="446">
        <v>31</v>
      </c>
      <c r="U9" s="446">
        <v>31</v>
      </c>
      <c r="V9" s="446">
        <v>30</v>
      </c>
      <c r="W9" s="446">
        <v>31</v>
      </c>
      <c r="X9" s="446">
        <v>30</v>
      </c>
      <c r="Y9" s="446">
        <v>31</v>
      </c>
      <c r="Z9" s="446">
        <v>31</v>
      </c>
      <c r="AA9" s="446">
        <v>28</v>
      </c>
      <c r="AB9" s="446">
        <v>31</v>
      </c>
      <c r="AC9" s="446" t="s">
        <v>580</v>
      </c>
      <c r="AD9" s="576" t="s">
        <v>667</v>
      </c>
      <c r="AE9" s="577"/>
      <c r="AI9" s="267" t="s">
        <v>594</v>
      </c>
      <c r="AJ9" s="267" t="s">
        <v>672</v>
      </c>
      <c r="AK9" s="267" t="s">
        <v>594</v>
      </c>
      <c r="AL9" s="267" t="s">
        <v>594</v>
      </c>
      <c r="AM9" s="267" t="s">
        <v>650</v>
      </c>
      <c r="AN9" s="866" t="s">
        <v>589</v>
      </c>
      <c r="AO9" s="866" t="s">
        <v>590</v>
      </c>
      <c r="AP9" s="459" t="s">
        <v>671</v>
      </c>
      <c r="AQ9" s="868" t="s">
        <v>593</v>
      </c>
      <c r="AR9" s="863" t="s">
        <v>678</v>
      </c>
      <c r="AS9" s="864"/>
      <c r="AT9" s="864"/>
      <c r="AU9" s="865"/>
      <c r="AV9" s="860" t="s">
        <v>677</v>
      </c>
      <c r="AW9" s="861"/>
      <c r="AX9" s="861"/>
      <c r="AY9" s="862"/>
    </row>
    <row r="10" spans="1:51" ht="23.1" customHeight="1" thickTop="1">
      <c r="B10" s="608">
        <f>IFERROR(INDEX('P3'!6:6,MATCH("利用者氏名",'P3'!$3:$3,0)),"")</f>
        <v>0</v>
      </c>
      <c r="C10" s="609">
        <f>IFERROR(INDEX('P3'!6:6,MATCH("障害
支援
区分",'P3'!$3:$3,0)),"")</f>
        <v>0</v>
      </c>
      <c r="D10" s="578"/>
      <c r="E10" s="599"/>
      <c r="F10" s="599"/>
      <c r="G10" s="599"/>
      <c r="H10" s="599"/>
      <c r="I10" s="599"/>
      <c r="J10" s="599"/>
      <c r="K10" s="599"/>
      <c r="L10" s="599"/>
      <c r="M10" s="599"/>
      <c r="N10" s="599"/>
      <c r="O10" s="599"/>
      <c r="P10" s="599"/>
      <c r="Q10" s="600"/>
      <c r="R10" s="599"/>
      <c r="S10" s="599"/>
      <c r="T10" s="599"/>
      <c r="U10" s="599"/>
      <c r="V10" s="599"/>
      <c r="W10" s="599"/>
      <c r="X10" s="599"/>
      <c r="Y10" s="599"/>
      <c r="Z10" s="599"/>
      <c r="AA10" s="599"/>
      <c r="AB10" s="447"/>
      <c r="AC10" s="598">
        <f>IFERROR(INDEX('P3'!6:6,MATCH("住居名",'P3'!$4:$4,0)),"")</f>
        <v>0</v>
      </c>
      <c r="AD10" s="455"/>
      <c r="AE10" s="579" t="e">
        <f>IF(VLOOKUP(AC10,'P2'!$C:$T,18,FALSE)="新","A",IF(AD10="○",VLOOKUP(AC10,'P2'!$C:$T,18,FALSE),""))</f>
        <v>#N/A</v>
      </c>
      <c r="AH10" s="268">
        <f>AC10</f>
        <v>0</v>
      </c>
      <c r="AI10" s="580" t="e">
        <f t="shared" ref="AI10:AI73" si="0">IF(AD10="○",0,IF(AE10="A",0,SUM(E10:P10)/SUM($E$6:$P$6)))</f>
        <v>#N/A</v>
      </c>
      <c r="AJ10" s="580" t="e">
        <f>IF(AE10="A",0.9,0)</f>
        <v>#N/A</v>
      </c>
      <c r="AK10" s="580" t="e">
        <f t="shared" ref="AK10:AK41" ca="1" si="1">IF(AE10="B",SUM(OFFSET(E10,0,$AC$5-6,1,6))/SUM(OFFSET(E6,0,$AC$5-6,1,6)),0)</f>
        <v>#N/A</v>
      </c>
      <c r="AL10" s="580" t="e">
        <f t="shared" ref="AL10:AL41" ca="1" si="2">IF(AE10="C",SUM(OFFSET(E10,0,$AC$5-12,1,12))/SUM(OFFSET(E6,0,$AC$5-12,1,12)),0)</f>
        <v>#N/A</v>
      </c>
      <c r="AM10" s="267">
        <f>IFERROR(INDEX('P3'!6:6,MATCH("障害
支援
区分",'P3'!$3:$3,0)),"")</f>
        <v>0</v>
      </c>
      <c r="AN10" s="867"/>
      <c r="AO10" s="867"/>
      <c r="AP10" s="581" t="s">
        <v>672</v>
      </c>
      <c r="AQ10" s="869"/>
      <c r="AR10" s="582">
        <v>3</v>
      </c>
      <c r="AS10" s="454">
        <v>4</v>
      </c>
      <c r="AT10" s="454">
        <v>5</v>
      </c>
      <c r="AU10" s="583">
        <v>6</v>
      </c>
      <c r="AV10" s="582">
        <v>3</v>
      </c>
      <c r="AW10" s="454">
        <v>4</v>
      </c>
      <c r="AX10" s="454">
        <v>5</v>
      </c>
      <c r="AY10" s="583">
        <v>6</v>
      </c>
    </row>
    <row r="11" spans="1:51" ht="23.1" customHeight="1">
      <c r="B11" s="610">
        <f>IFERROR(INDEX('P3'!7:7,MATCH("利用者氏名",'P3'!$3:$3,0)),"")</f>
        <v>0</v>
      </c>
      <c r="C11" s="607">
        <f>IFERROR(INDEX('P3'!7:7,MATCH("障害
支援
区分",'P3'!$3:$3,0)),"")</f>
        <v>0</v>
      </c>
      <c r="D11" s="584"/>
      <c r="E11" s="601"/>
      <c r="F11" s="601"/>
      <c r="G11" s="601"/>
      <c r="H11" s="601"/>
      <c r="I11" s="601"/>
      <c r="J11" s="601"/>
      <c r="K11" s="601"/>
      <c r="L11" s="601"/>
      <c r="M11" s="601"/>
      <c r="N11" s="601"/>
      <c r="O11" s="601"/>
      <c r="P11" s="602"/>
      <c r="Q11" s="603"/>
      <c r="R11" s="601"/>
      <c r="S11" s="601"/>
      <c r="T11" s="601"/>
      <c r="U11" s="601"/>
      <c r="V11" s="601"/>
      <c r="W11" s="601"/>
      <c r="X11" s="601"/>
      <c r="Y11" s="601"/>
      <c r="Z11" s="601"/>
      <c r="AA11" s="601"/>
      <c r="AB11" s="448"/>
      <c r="AC11" s="611">
        <f>IFERROR(INDEX('P3'!7:7,MATCH("住居名",'P3'!$4:$4,0)),"")</f>
        <v>0</v>
      </c>
      <c r="AD11" s="455"/>
      <c r="AE11" s="579" t="e">
        <f>IF(VLOOKUP(AC11,'P2'!$C:$T,18,FALSE)="新","A",IF(AD11="○",VLOOKUP(AC11,'P2'!$C:$T,18,FALSE),""))</f>
        <v>#N/A</v>
      </c>
      <c r="AH11" s="268">
        <f t="shared" ref="AH11:AH74" si="3">AC11</f>
        <v>0</v>
      </c>
      <c r="AI11" s="580" t="e">
        <f t="shared" si="0"/>
        <v>#N/A</v>
      </c>
      <c r="AJ11" s="580" t="e">
        <f t="shared" ref="AJ11:AJ74" si="4">IF(AE11="A",0.9,0)</f>
        <v>#N/A</v>
      </c>
      <c r="AK11" s="580" t="e">
        <f t="shared" ca="1" si="1"/>
        <v>#N/A</v>
      </c>
      <c r="AL11" s="580" t="e">
        <f t="shared" ca="1" si="2"/>
        <v>#N/A</v>
      </c>
      <c r="AM11" s="267">
        <f>IFERROR(INDEX('P3'!7:7,MATCH("障害
支援
区分",'P3'!$3:$3,0)),"")</f>
        <v>0</v>
      </c>
      <c r="AN11" s="454">
        <v>1</v>
      </c>
      <c r="AO11" s="454">
        <f>INDEX('P2'!7:7,MATCH($AO$9,'P2'!$4:$4,0))</f>
        <v>0</v>
      </c>
      <c r="AP11" s="345" t="e">
        <f>IF(OR(VLOOKUP(AO11,'P2'!C:T,14,FALSE)="A",VLOOKUP(AO11,'P2'!C:T,14,FALSE)="新"),VLOOKUP(AO11,'P2'!C:X,18,FALSE)*0.9,0)</f>
        <v>#N/A</v>
      </c>
      <c r="AQ11" s="585" t="e">
        <f t="shared" ref="AQ11:AQ12" ca="1" si="5">SUMIFS(AI:AI,AC:AC,AO11)+AP11+SUMIFS(AK:AK,AC:AC,AO11)+SUMIFS(AL:AL,AC:AC,AO11)</f>
        <v>#N/A</v>
      </c>
      <c r="AR11" s="586">
        <f>SUMIFS($AI:$AI,$C:$C,AR$10,$AC:$AC,$AO11)+SUMIFS($AK:$AK,$C:$C,AR$10,$AC:$AC,$AO11)+SUMIFS($AL:$AL,$C:$C,AR$10,$AC:$AC,$AO11)</f>
        <v>0</v>
      </c>
      <c r="AS11" s="345">
        <f>SUMIFS($AI:$AI,$C:$C,AS$10,$AC:$AC,$AO11)+SUMIFS($AK:$AK,$C:$C,AS$10,$AC:$AC,$AO11)+SUMIFS($AL:$AL,$C:$C,AS$10,$AC:$AC,$AO11)</f>
        <v>0</v>
      </c>
      <c r="AT11" s="345">
        <f t="shared" ref="AT11:AU26" si="6">SUMIFS($AI:$AI,$C:$C,AT$10,$AC:$AC,$AO11)+SUMIFS($AK:$AK,$C:$C,AT$10,$AC:$AC,$AO11)+SUMIFS($AL:$AL,$C:$C,AT$10,$AC:$AC,$AO11)</f>
        <v>0</v>
      </c>
      <c r="AU11" s="587">
        <f t="shared" si="6"/>
        <v>0</v>
      </c>
      <c r="AV11" s="586">
        <f>'P2'!K7</f>
        <v>0</v>
      </c>
      <c r="AW11" s="345">
        <f>'P2'!L7</f>
        <v>0</v>
      </c>
      <c r="AX11" s="345">
        <f>'P2'!M7</f>
        <v>0</v>
      </c>
      <c r="AY11" s="587">
        <f>'P2'!N7</f>
        <v>0</v>
      </c>
    </row>
    <row r="12" spans="1:51" ht="23.1" customHeight="1">
      <c r="B12" s="610">
        <f>IFERROR(INDEX('P3'!8:8,MATCH("利用者氏名",'P3'!$3:$3,0)),"")</f>
        <v>0</v>
      </c>
      <c r="C12" s="607">
        <f>IFERROR(INDEX('P3'!8:8,MATCH("障害
支援
区分",'P3'!$3:$3,0)),"")</f>
        <v>0</v>
      </c>
      <c r="D12" s="584"/>
      <c r="E12" s="601"/>
      <c r="F12" s="601"/>
      <c r="G12" s="601"/>
      <c r="H12" s="601"/>
      <c r="I12" s="601"/>
      <c r="J12" s="601"/>
      <c r="K12" s="601"/>
      <c r="L12" s="601"/>
      <c r="M12" s="601"/>
      <c r="N12" s="601"/>
      <c r="O12" s="601"/>
      <c r="P12" s="602"/>
      <c r="Q12" s="603"/>
      <c r="R12" s="601"/>
      <c r="S12" s="601"/>
      <c r="T12" s="601"/>
      <c r="U12" s="601"/>
      <c r="V12" s="601"/>
      <c r="W12" s="601"/>
      <c r="X12" s="601"/>
      <c r="Y12" s="601"/>
      <c r="Z12" s="601"/>
      <c r="AA12" s="601"/>
      <c r="AB12" s="448"/>
      <c r="AC12" s="611">
        <f>IFERROR(INDEX('P3'!8:8,MATCH("住居名",'P3'!$4:$4,0)),"")</f>
        <v>0</v>
      </c>
      <c r="AD12" s="455"/>
      <c r="AE12" s="579" t="e">
        <f>IF(VLOOKUP(AC12,'P2'!$C:$T,18,FALSE)="新","A",IF(AD12="○",VLOOKUP(AC12,'P2'!$C:$T,18,FALSE),""))</f>
        <v>#N/A</v>
      </c>
      <c r="AH12" s="268">
        <f t="shared" si="3"/>
        <v>0</v>
      </c>
      <c r="AI12" s="580" t="e">
        <f t="shared" si="0"/>
        <v>#N/A</v>
      </c>
      <c r="AJ12" s="580" t="e">
        <f t="shared" si="4"/>
        <v>#N/A</v>
      </c>
      <c r="AK12" s="580" t="e">
        <f t="shared" ca="1" si="1"/>
        <v>#N/A</v>
      </c>
      <c r="AL12" s="580" t="e">
        <f t="shared" ca="1" si="2"/>
        <v>#N/A</v>
      </c>
      <c r="AM12" s="267">
        <f>IFERROR(INDEX('P3'!8:8,MATCH("障害
支援
区分",'P3'!$3:$3,0)),"")</f>
        <v>0</v>
      </c>
      <c r="AN12" s="454">
        <v>2</v>
      </c>
      <c r="AO12" s="454">
        <f>INDEX('P2'!8:8,MATCH($AO$9,'P2'!$4:$4,0))</f>
        <v>0</v>
      </c>
      <c r="AP12" s="345" t="e">
        <f>IF(OR(VLOOKUP(AO12,'P2'!C:T,14,FALSE)="A",VLOOKUP(AO12,'P2'!C:T,14,FALSE)="新"),VLOOKUP(AO12,'P2'!C:X,18,FALSE)*0.9,0)</f>
        <v>#N/A</v>
      </c>
      <c r="AQ12" s="585" t="e">
        <f t="shared" ca="1" si="5"/>
        <v>#N/A</v>
      </c>
      <c r="AR12" s="586">
        <f t="shared" ref="AR12:AU40" si="7">SUMIFS($AI:$AI,$C:$C,AR$10,$AC:$AC,$AO12)+SUMIFS($AK:$AK,$C:$C,AR$10,$AC:$AC,$AO12)+SUMIFS($AL:$AL,$C:$C,AR$10,$AC:$AC,$AO12)</f>
        <v>0</v>
      </c>
      <c r="AS12" s="345">
        <f t="shared" si="7"/>
        <v>0</v>
      </c>
      <c r="AT12" s="345">
        <f t="shared" si="6"/>
        <v>0</v>
      </c>
      <c r="AU12" s="587">
        <f t="shared" si="6"/>
        <v>0</v>
      </c>
      <c r="AV12" s="586">
        <f>'P2'!K8</f>
        <v>0</v>
      </c>
      <c r="AW12" s="345">
        <f>'P2'!L8</f>
        <v>0</v>
      </c>
      <c r="AX12" s="345">
        <f>'P2'!M8</f>
        <v>0</v>
      </c>
      <c r="AY12" s="587">
        <f>'P2'!N8</f>
        <v>0</v>
      </c>
    </row>
    <row r="13" spans="1:51" ht="23.1" customHeight="1">
      <c r="B13" s="610">
        <f>IFERROR(INDEX('P3'!9:9,MATCH("利用者氏名",'P3'!$3:$3,0)),"")</f>
        <v>0</v>
      </c>
      <c r="C13" s="607">
        <f>IFERROR(INDEX('P3'!9:9,MATCH("障害
支援
区分",'P3'!$3:$3,0)),"")</f>
        <v>0</v>
      </c>
      <c r="D13" s="584"/>
      <c r="E13" s="601"/>
      <c r="F13" s="601"/>
      <c r="G13" s="601"/>
      <c r="H13" s="601"/>
      <c r="I13" s="601"/>
      <c r="J13" s="601"/>
      <c r="K13" s="601"/>
      <c r="L13" s="601"/>
      <c r="M13" s="601"/>
      <c r="N13" s="601"/>
      <c r="O13" s="601"/>
      <c r="P13" s="602"/>
      <c r="Q13" s="603"/>
      <c r="R13" s="601"/>
      <c r="S13" s="601"/>
      <c r="T13" s="601"/>
      <c r="U13" s="601"/>
      <c r="V13" s="601"/>
      <c r="W13" s="601"/>
      <c r="X13" s="601"/>
      <c r="Y13" s="601"/>
      <c r="Z13" s="601"/>
      <c r="AA13" s="601"/>
      <c r="AB13" s="448"/>
      <c r="AC13" s="611">
        <f>IFERROR(INDEX('P3'!9:9,MATCH("住居名",'P3'!$4:$4,0)),"")</f>
        <v>0</v>
      </c>
      <c r="AD13" s="455"/>
      <c r="AE13" s="579" t="e">
        <f>IF(VLOOKUP(AC13,'P2'!$C:$T,18,FALSE)="新","A",IF(AD13="○",VLOOKUP(AC13,'P2'!$C:$T,18,FALSE),""))</f>
        <v>#N/A</v>
      </c>
      <c r="AH13" s="268">
        <f t="shared" si="3"/>
        <v>0</v>
      </c>
      <c r="AI13" s="580" t="e">
        <f t="shared" si="0"/>
        <v>#N/A</v>
      </c>
      <c r="AJ13" s="580" t="e">
        <f t="shared" si="4"/>
        <v>#N/A</v>
      </c>
      <c r="AK13" s="580" t="e">
        <f t="shared" ca="1" si="1"/>
        <v>#N/A</v>
      </c>
      <c r="AL13" s="580" t="e">
        <f t="shared" ca="1" si="2"/>
        <v>#N/A</v>
      </c>
      <c r="AM13" s="267">
        <f>IFERROR(INDEX('P3'!9:9,MATCH("障害
支援
区分",'P3'!$3:$3,0)),"")</f>
        <v>0</v>
      </c>
      <c r="AN13" s="454">
        <v>3</v>
      </c>
      <c r="AO13" s="454">
        <f>INDEX('P2'!9:9,MATCH($AO$9,'P2'!$4:$4,0))</f>
        <v>0</v>
      </c>
      <c r="AP13" s="345" t="e">
        <f>IF(OR(VLOOKUP(AO13,'P2'!C:T,14,FALSE)="A",VLOOKUP(AO13,'P2'!C:T,14,FALSE)="新"),VLOOKUP(AO13,'P2'!C:X,18,FALSE)*0.9,0)</f>
        <v>#N/A</v>
      </c>
      <c r="AQ13" s="585" t="e">
        <f ca="1">SUMIFS(AI:AI,AC:AC,AO13)+AP13+SUMIFS(AK:AK,AC:AC,AO13)+SUMIFS(AL:AL,AC:AC,AO13)</f>
        <v>#N/A</v>
      </c>
      <c r="AR13" s="586">
        <f t="shared" si="7"/>
        <v>0</v>
      </c>
      <c r="AS13" s="345">
        <f t="shared" si="7"/>
        <v>0</v>
      </c>
      <c r="AT13" s="345">
        <f t="shared" si="6"/>
        <v>0</v>
      </c>
      <c r="AU13" s="587">
        <f t="shared" si="6"/>
        <v>0</v>
      </c>
      <c r="AV13" s="586">
        <f>'P2'!K9</f>
        <v>0</v>
      </c>
      <c r="AW13" s="345">
        <f>'P2'!L9</f>
        <v>0</v>
      </c>
      <c r="AX13" s="345">
        <f>'P2'!M9</f>
        <v>0</v>
      </c>
      <c r="AY13" s="587">
        <f>'P2'!N9</f>
        <v>0</v>
      </c>
    </row>
    <row r="14" spans="1:51" ht="23.1" customHeight="1">
      <c r="B14" s="610">
        <f>IFERROR(INDEX('P3'!10:10,MATCH("利用者氏名",'P3'!$3:$3,0)),"")</f>
        <v>0</v>
      </c>
      <c r="C14" s="607">
        <f>IFERROR(INDEX('P3'!10:10,MATCH("障害
支援
区分",'P3'!$3:$3,0)),"")</f>
        <v>0</v>
      </c>
      <c r="D14" s="584"/>
      <c r="E14" s="601"/>
      <c r="F14" s="601"/>
      <c r="G14" s="601"/>
      <c r="H14" s="601"/>
      <c r="I14" s="601"/>
      <c r="J14" s="601"/>
      <c r="K14" s="601"/>
      <c r="L14" s="601"/>
      <c r="M14" s="601"/>
      <c r="N14" s="601"/>
      <c r="O14" s="601"/>
      <c r="P14" s="602"/>
      <c r="Q14" s="603"/>
      <c r="R14" s="601"/>
      <c r="S14" s="601"/>
      <c r="T14" s="601"/>
      <c r="U14" s="601"/>
      <c r="V14" s="601"/>
      <c r="W14" s="601"/>
      <c r="X14" s="601"/>
      <c r="Y14" s="601"/>
      <c r="Z14" s="601"/>
      <c r="AA14" s="601"/>
      <c r="AB14" s="448"/>
      <c r="AC14" s="611">
        <f>IFERROR(INDEX('P3'!10:10,MATCH("住居名",'P3'!$4:$4,0)),"")</f>
        <v>0</v>
      </c>
      <c r="AD14" s="455"/>
      <c r="AE14" s="579" t="e">
        <f>IF(VLOOKUP(AC14,'P2'!$C:$T,18,FALSE)="新","A",IF(AD14="○",VLOOKUP(AC14,'P2'!$C:$T,18,FALSE),""))</f>
        <v>#N/A</v>
      </c>
      <c r="AH14" s="268">
        <f t="shared" si="3"/>
        <v>0</v>
      </c>
      <c r="AI14" s="580" t="e">
        <f t="shared" si="0"/>
        <v>#N/A</v>
      </c>
      <c r="AJ14" s="580" t="e">
        <f t="shared" si="4"/>
        <v>#N/A</v>
      </c>
      <c r="AK14" s="580" t="e">
        <f t="shared" ca="1" si="1"/>
        <v>#N/A</v>
      </c>
      <c r="AL14" s="580" t="e">
        <f t="shared" ca="1" si="2"/>
        <v>#N/A</v>
      </c>
      <c r="AM14" s="267">
        <f>IFERROR(INDEX('P3'!10:10,MATCH("障害
支援
区分",'P3'!$3:$3,0)),"")</f>
        <v>0</v>
      </c>
      <c r="AN14" s="454">
        <v>4</v>
      </c>
      <c r="AO14" s="454">
        <f>INDEX('P2'!10:10,MATCH($AO$9,'P2'!$4:$4,0))</f>
        <v>0</v>
      </c>
      <c r="AP14" s="345" t="e">
        <f>IF(OR(VLOOKUP(AO14,'P2'!C:T,14,FALSE)="A",VLOOKUP(AO14,'P2'!C:T,14,FALSE)="新"),VLOOKUP(AO14,'P2'!C:X,18,FALSE)*0.9,0)</f>
        <v>#N/A</v>
      </c>
      <c r="AQ14" s="585" t="e">
        <f t="shared" ref="AQ14:AQ40" ca="1" si="8">SUMIFS(AI:AI,AC:AC,AO14)+AP14+SUMIFS(AK:AK,AC:AC,AO14)+SUMIFS(AL:AL,AC:AC,AO14)</f>
        <v>#N/A</v>
      </c>
      <c r="AR14" s="586">
        <f t="shared" si="7"/>
        <v>0</v>
      </c>
      <c r="AS14" s="345">
        <f t="shared" si="7"/>
        <v>0</v>
      </c>
      <c r="AT14" s="345">
        <f t="shared" si="6"/>
        <v>0</v>
      </c>
      <c r="AU14" s="587">
        <f t="shared" si="6"/>
        <v>0</v>
      </c>
      <c r="AV14" s="586">
        <f>'P2'!K10</f>
        <v>0</v>
      </c>
      <c r="AW14" s="345">
        <f>'P2'!L10</f>
        <v>0</v>
      </c>
      <c r="AX14" s="345">
        <f>'P2'!M10</f>
        <v>0</v>
      </c>
      <c r="AY14" s="587">
        <f>'P2'!N10</f>
        <v>0</v>
      </c>
    </row>
    <row r="15" spans="1:51" ht="23.1" customHeight="1">
      <c r="B15" s="610">
        <f>IFERROR(INDEX('P3'!11:11,MATCH("利用者氏名",'P3'!$3:$3,0)),"")</f>
        <v>0</v>
      </c>
      <c r="C15" s="607">
        <f>IFERROR(INDEX('P3'!11:11,MATCH("障害
支援
区分",'P3'!$3:$3,0)),"")</f>
        <v>0</v>
      </c>
      <c r="D15" s="584"/>
      <c r="E15" s="601"/>
      <c r="F15" s="601"/>
      <c r="G15" s="601"/>
      <c r="H15" s="601"/>
      <c r="I15" s="601"/>
      <c r="J15" s="601"/>
      <c r="K15" s="601"/>
      <c r="L15" s="601"/>
      <c r="M15" s="601"/>
      <c r="N15" s="601"/>
      <c r="O15" s="601"/>
      <c r="P15" s="602"/>
      <c r="Q15" s="603"/>
      <c r="R15" s="601"/>
      <c r="S15" s="601"/>
      <c r="T15" s="601"/>
      <c r="U15" s="601"/>
      <c r="V15" s="601"/>
      <c r="W15" s="601"/>
      <c r="X15" s="601"/>
      <c r="Y15" s="601"/>
      <c r="Z15" s="601"/>
      <c r="AA15" s="601"/>
      <c r="AB15" s="448"/>
      <c r="AC15" s="611">
        <f>IFERROR(INDEX('P3'!11:11,MATCH("住居名",'P3'!$4:$4,0)),"")</f>
        <v>0</v>
      </c>
      <c r="AD15" s="455"/>
      <c r="AE15" s="579" t="e">
        <f>IF(VLOOKUP(AC15,'P2'!$C:$T,18,FALSE)="新","A",IF(AD15="○",VLOOKUP(AC15,'P2'!$C:$T,18,FALSE),""))</f>
        <v>#N/A</v>
      </c>
      <c r="AH15" s="268">
        <f t="shared" si="3"/>
        <v>0</v>
      </c>
      <c r="AI15" s="580" t="e">
        <f t="shared" si="0"/>
        <v>#N/A</v>
      </c>
      <c r="AJ15" s="580" t="e">
        <f t="shared" si="4"/>
        <v>#N/A</v>
      </c>
      <c r="AK15" s="580" t="e">
        <f t="shared" ca="1" si="1"/>
        <v>#N/A</v>
      </c>
      <c r="AL15" s="580" t="e">
        <f t="shared" ca="1" si="2"/>
        <v>#N/A</v>
      </c>
      <c r="AM15" s="267">
        <f>IFERROR(INDEX('P3'!11:11,MATCH("障害
支援
区分",'P3'!$3:$3,0)),"")</f>
        <v>0</v>
      </c>
      <c r="AN15" s="454">
        <v>5</v>
      </c>
      <c r="AO15" s="454">
        <f>INDEX('P2'!11:11,MATCH($AO$9,'P2'!$4:$4,0))</f>
        <v>0</v>
      </c>
      <c r="AP15" s="345" t="e">
        <f>IF(OR(VLOOKUP(AO15,'P2'!C:T,14,FALSE)="A",VLOOKUP(AO15,'P2'!C:T,14,FALSE)="新"),VLOOKUP(AO15,'P2'!C:X,18,FALSE)*0.9,0)</f>
        <v>#N/A</v>
      </c>
      <c r="AQ15" s="585" t="e">
        <f t="shared" ca="1" si="8"/>
        <v>#N/A</v>
      </c>
      <c r="AR15" s="586">
        <f t="shared" si="7"/>
        <v>0</v>
      </c>
      <c r="AS15" s="345">
        <f t="shared" si="7"/>
        <v>0</v>
      </c>
      <c r="AT15" s="345">
        <f t="shared" si="6"/>
        <v>0</v>
      </c>
      <c r="AU15" s="587">
        <f t="shared" si="6"/>
        <v>0</v>
      </c>
      <c r="AV15" s="586">
        <f>'P2'!K11</f>
        <v>0</v>
      </c>
      <c r="AW15" s="345">
        <f>'P2'!L11</f>
        <v>0</v>
      </c>
      <c r="AX15" s="345">
        <f>'P2'!M11</f>
        <v>0</v>
      </c>
      <c r="AY15" s="587">
        <f>'P2'!N11</f>
        <v>0</v>
      </c>
    </row>
    <row r="16" spans="1:51" ht="23.1" customHeight="1">
      <c r="B16" s="610">
        <f>IFERROR(INDEX('P3'!12:12,MATCH("利用者氏名",'P3'!$3:$3,0)),"")</f>
        <v>0</v>
      </c>
      <c r="C16" s="607">
        <f>IFERROR(INDEX('P3'!12:12,MATCH("障害
支援
区分",'P3'!$3:$3,0)),"")</f>
        <v>0</v>
      </c>
      <c r="D16" s="584"/>
      <c r="E16" s="601"/>
      <c r="F16" s="601"/>
      <c r="G16" s="601"/>
      <c r="H16" s="601"/>
      <c r="I16" s="601"/>
      <c r="J16" s="601"/>
      <c r="K16" s="601"/>
      <c r="L16" s="601"/>
      <c r="M16" s="601"/>
      <c r="N16" s="601"/>
      <c r="O16" s="601"/>
      <c r="P16" s="602"/>
      <c r="Q16" s="603"/>
      <c r="R16" s="601"/>
      <c r="S16" s="601"/>
      <c r="T16" s="601"/>
      <c r="U16" s="601"/>
      <c r="V16" s="601"/>
      <c r="W16" s="601"/>
      <c r="X16" s="601"/>
      <c r="Y16" s="601"/>
      <c r="Z16" s="601"/>
      <c r="AA16" s="601"/>
      <c r="AB16" s="448"/>
      <c r="AC16" s="611">
        <f>IFERROR(INDEX('P3'!12:12,MATCH("住居名",'P3'!$4:$4,0)),"")</f>
        <v>0</v>
      </c>
      <c r="AD16" s="455"/>
      <c r="AE16" s="579" t="e">
        <f>IF(VLOOKUP(AC16,'P2'!$C:$T,18,FALSE)="新","A",IF(AD16="○",VLOOKUP(AC16,'P2'!$C:$T,18,FALSE),""))</f>
        <v>#N/A</v>
      </c>
      <c r="AH16" s="268">
        <f t="shared" si="3"/>
        <v>0</v>
      </c>
      <c r="AI16" s="580" t="e">
        <f>IF(AD16="○",0,IF(AE16="A",0,SUM(E16:P16)/SUM($E$6:$P$6)))</f>
        <v>#N/A</v>
      </c>
      <c r="AJ16" s="580" t="e">
        <f t="shared" si="4"/>
        <v>#N/A</v>
      </c>
      <c r="AK16" s="580" t="e">
        <f t="shared" ca="1" si="1"/>
        <v>#N/A</v>
      </c>
      <c r="AL16" s="580" t="e">
        <f t="shared" ca="1" si="2"/>
        <v>#N/A</v>
      </c>
      <c r="AM16" s="267">
        <f>IFERROR(INDEX('P3'!12:12,MATCH("障害
支援
区分",'P3'!$3:$3,0)),"")</f>
        <v>0</v>
      </c>
      <c r="AN16" s="454">
        <v>6</v>
      </c>
      <c r="AO16" s="454">
        <f>INDEX('P2'!12:12,MATCH($AO$9,'P2'!$4:$4,0))</f>
        <v>0</v>
      </c>
      <c r="AP16" s="345" t="e">
        <f>IF(OR(VLOOKUP(AO16,'P2'!C:T,14,FALSE)="A",VLOOKUP(AO16,'P2'!C:T,14,FALSE)="新"),VLOOKUP(AO16,'P2'!C:X,18,FALSE)*0.9,0)</f>
        <v>#N/A</v>
      </c>
      <c r="AQ16" s="585" t="e">
        <f t="shared" ca="1" si="8"/>
        <v>#N/A</v>
      </c>
      <c r="AR16" s="586">
        <f t="shared" si="7"/>
        <v>0</v>
      </c>
      <c r="AS16" s="345">
        <f t="shared" si="7"/>
        <v>0</v>
      </c>
      <c r="AT16" s="345">
        <f t="shared" si="6"/>
        <v>0</v>
      </c>
      <c r="AU16" s="587">
        <f t="shared" si="6"/>
        <v>0</v>
      </c>
      <c r="AV16" s="586">
        <f>'P2'!K12</f>
        <v>0</v>
      </c>
      <c r="AW16" s="345">
        <f>'P2'!L12</f>
        <v>0</v>
      </c>
      <c r="AX16" s="345">
        <f>'P2'!M12</f>
        <v>0</v>
      </c>
      <c r="AY16" s="587">
        <f>'P2'!N12</f>
        <v>0</v>
      </c>
    </row>
    <row r="17" spans="2:51" ht="23.1" customHeight="1">
      <c r="B17" s="610">
        <f>IFERROR(INDEX('P3'!13:13,MATCH("利用者氏名",'P3'!$3:$3,0)),"")</f>
        <v>0</v>
      </c>
      <c r="C17" s="607">
        <f>IFERROR(INDEX('P3'!13:13,MATCH("障害
支援
区分",'P3'!$3:$3,0)),"")</f>
        <v>0</v>
      </c>
      <c r="D17" s="584"/>
      <c r="E17" s="601"/>
      <c r="F17" s="601"/>
      <c r="G17" s="601"/>
      <c r="H17" s="601"/>
      <c r="I17" s="601"/>
      <c r="J17" s="601"/>
      <c r="K17" s="601"/>
      <c r="L17" s="601"/>
      <c r="M17" s="601"/>
      <c r="N17" s="601"/>
      <c r="O17" s="601"/>
      <c r="P17" s="602"/>
      <c r="Q17" s="603"/>
      <c r="R17" s="601"/>
      <c r="S17" s="601"/>
      <c r="T17" s="601"/>
      <c r="U17" s="601"/>
      <c r="V17" s="601"/>
      <c r="W17" s="601"/>
      <c r="X17" s="601"/>
      <c r="Y17" s="601"/>
      <c r="Z17" s="601"/>
      <c r="AA17" s="601"/>
      <c r="AB17" s="448"/>
      <c r="AC17" s="611">
        <f>IFERROR(INDEX('P3'!13:13,MATCH("住居名",'P3'!$4:$4,0)),"")</f>
        <v>0</v>
      </c>
      <c r="AD17" s="455"/>
      <c r="AE17" s="579" t="e">
        <f>IF(VLOOKUP(AC17,'P2'!$C:$T,18,FALSE)="新","A",IF(AD17="○",VLOOKUP(AC17,'P2'!$C:$T,18,FALSE),""))</f>
        <v>#N/A</v>
      </c>
      <c r="AH17" s="268">
        <f t="shared" si="3"/>
        <v>0</v>
      </c>
      <c r="AI17" s="580" t="e">
        <f t="shared" si="0"/>
        <v>#N/A</v>
      </c>
      <c r="AJ17" s="580" t="e">
        <f t="shared" si="4"/>
        <v>#N/A</v>
      </c>
      <c r="AK17" s="580" t="e">
        <f t="shared" ca="1" si="1"/>
        <v>#N/A</v>
      </c>
      <c r="AL17" s="580" t="e">
        <f t="shared" ca="1" si="2"/>
        <v>#N/A</v>
      </c>
      <c r="AM17" s="267">
        <f>IFERROR(INDEX('P3'!13:13,MATCH("障害
支援
区分",'P3'!$3:$3,0)),"")</f>
        <v>0</v>
      </c>
      <c r="AN17" s="454">
        <v>7</v>
      </c>
      <c r="AO17" s="454">
        <f>INDEX('P2'!13:13,MATCH($AO$9,'P2'!$4:$4,0))</f>
        <v>0</v>
      </c>
      <c r="AP17" s="345" t="e">
        <f>IF(OR(VLOOKUP(AO17,'P2'!C:T,14,FALSE)="A",VLOOKUP(AO17,'P2'!C:T,14,FALSE)="新"),VLOOKUP(AO17,'P2'!C:X,18,FALSE)*0.9,0)</f>
        <v>#N/A</v>
      </c>
      <c r="AQ17" s="585" t="e">
        <f t="shared" ca="1" si="8"/>
        <v>#N/A</v>
      </c>
      <c r="AR17" s="586">
        <f t="shared" si="7"/>
        <v>0</v>
      </c>
      <c r="AS17" s="345">
        <f t="shared" si="7"/>
        <v>0</v>
      </c>
      <c r="AT17" s="345">
        <f t="shared" si="6"/>
        <v>0</v>
      </c>
      <c r="AU17" s="587">
        <f t="shared" si="6"/>
        <v>0</v>
      </c>
      <c r="AV17" s="586">
        <f>'P2'!K13</f>
        <v>0</v>
      </c>
      <c r="AW17" s="345">
        <f>'P2'!L13</f>
        <v>0</v>
      </c>
      <c r="AX17" s="345">
        <f>'P2'!M13</f>
        <v>0</v>
      </c>
      <c r="AY17" s="587">
        <f>'P2'!N13</f>
        <v>0</v>
      </c>
    </row>
    <row r="18" spans="2:51" ht="23.1" customHeight="1">
      <c r="B18" s="610">
        <f>IFERROR(INDEX('P3'!14:14,MATCH("利用者氏名",'P3'!$3:$3,0)),"")</f>
        <v>0</v>
      </c>
      <c r="C18" s="607">
        <f>IFERROR(INDEX('P3'!14:14,MATCH("障害
支援
区分",'P3'!$3:$3,0)),"")</f>
        <v>0</v>
      </c>
      <c r="D18" s="584"/>
      <c r="E18" s="601"/>
      <c r="F18" s="601"/>
      <c r="G18" s="601"/>
      <c r="H18" s="601"/>
      <c r="I18" s="601"/>
      <c r="J18" s="601"/>
      <c r="K18" s="601"/>
      <c r="L18" s="601"/>
      <c r="M18" s="601"/>
      <c r="N18" s="601"/>
      <c r="O18" s="601"/>
      <c r="P18" s="602"/>
      <c r="Q18" s="603"/>
      <c r="R18" s="601"/>
      <c r="S18" s="601"/>
      <c r="T18" s="601"/>
      <c r="U18" s="601"/>
      <c r="V18" s="601"/>
      <c r="W18" s="601"/>
      <c r="X18" s="601"/>
      <c r="Y18" s="601"/>
      <c r="Z18" s="601"/>
      <c r="AA18" s="601"/>
      <c r="AB18" s="448"/>
      <c r="AC18" s="611">
        <f>IFERROR(INDEX('P3'!14:14,MATCH("住居名",'P3'!$4:$4,0)),"")</f>
        <v>0</v>
      </c>
      <c r="AD18" s="455"/>
      <c r="AE18" s="579" t="e">
        <f>IF(VLOOKUP(AC18,'P2'!$C:$T,18,FALSE)="新","A",IF(AD18="○",VLOOKUP(AC18,'P2'!$C:$T,18,FALSE),""))</f>
        <v>#N/A</v>
      </c>
      <c r="AH18" s="268">
        <f t="shared" si="3"/>
        <v>0</v>
      </c>
      <c r="AI18" s="580" t="e">
        <f t="shared" si="0"/>
        <v>#N/A</v>
      </c>
      <c r="AJ18" s="580" t="e">
        <f t="shared" si="4"/>
        <v>#N/A</v>
      </c>
      <c r="AK18" s="580" t="e">
        <f t="shared" ca="1" si="1"/>
        <v>#N/A</v>
      </c>
      <c r="AL18" s="580" t="e">
        <f t="shared" ca="1" si="2"/>
        <v>#N/A</v>
      </c>
      <c r="AM18" s="267">
        <f>IFERROR(INDEX('P3'!14:14,MATCH("障害
支援
区分",'P3'!$3:$3,0)),"")</f>
        <v>0</v>
      </c>
      <c r="AN18" s="454">
        <v>8</v>
      </c>
      <c r="AO18" s="454">
        <f>INDEX('P2'!14:14,MATCH($AO$9,'P2'!$4:$4,0))</f>
        <v>0</v>
      </c>
      <c r="AP18" s="345" t="e">
        <f>IF(OR(VLOOKUP(AO18,'P2'!C:T,14,FALSE)="A",VLOOKUP(AO18,'P2'!C:T,14,FALSE)="新"),VLOOKUP(AO18,'P2'!C:X,18,FALSE)*0.9,0)</f>
        <v>#N/A</v>
      </c>
      <c r="AQ18" s="585" t="e">
        <f t="shared" ca="1" si="8"/>
        <v>#N/A</v>
      </c>
      <c r="AR18" s="586">
        <f t="shared" si="7"/>
        <v>0</v>
      </c>
      <c r="AS18" s="345">
        <f t="shared" si="7"/>
        <v>0</v>
      </c>
      <c r="AT18" s="345">
        <f t="shared" si="6"/>
        <v>0</v>
      </c>
      <c r="AU18" s="587">
        <f t="shared" si="6"/>
        <v>0</v>
      </c>
      <c r="AV18" s="586">
        <f>'P2'!K14</f>
        <v>0</v>
      </c>
      <c r="AW18" s="345">
        <f>'P2'!L14</f>
        <v>0</v>
      </c>
      <c r="AX18" s="345">
        <f>'P2'!M14</f>
        <v>0</v>
      </c>
      <c r="AY18" s="587">
        <f>'P2'!N14</f>
        <v>0</v>
      </c>
    </row>
    <row r="19" spans="2:51" ht="23.1" customHeight="1">
      <c r="B19" s="610">
        <f>IFERROR(INDEX('P3'!15:15,MATCH("利用者氏名",'P3'!$3:$3,0)),"")</f>
        <v>0</v>
      </c>
      <c r="C19" s="607">
        <f>IFERROR(INDEX('P3'!15:15,MATCH("障害
支援
区分",'P3'!$3:$3,0)),"")</f>
        <v>0</v>
      </c>
      <c r="D19" s="584"/>
      <c r="E19" s="601"/>
      <c r="F19" s="601"/>
      <c r="G19" s="601"/>
      <c r="H19" s="601"/>
      <c r="I19" s="601"/>
      <c r="J19" s="601"/>
      <c r="K19" s="601"/>
      <c r="L19" s="601"/>
      <c r="M19" s="601"/>
      <c r="N19" s="601"/>
      <c r="O19" s="601"/>
      <c r="P19" s="602"/>
      <c r="Q19" s="603"/>
      <c r="R19" s="601"/>
      <c r="S19" s="601"/>
      <c r="T19" s="601"/>
      <c r="U19" s="601"/>
      <c r="V19" s="601"/>
      <c r="W19" s="601"/>
      <c r="X19" s="601"/>
      <c r="Y19" s="601"/>
      <c r="Z19" s="601"/>
      <c r="AA19" s="601"/>
      <c r="AB19" s="448"/>
      <c r="AC19" s="611">
        <f>IFERROR(INDEX('P3'!15:15,MATCH("住居名",'P3'!$4:$4,0)),"")</f>
        <v>0</v>
      </c>
      <c r="AD19" s="455"/>
      <c r="AE19" s="579" t="e">
        <f>IF(VLOOKUP(AC19,'P2'!$C:$T,18,FALSE)="新","A",IF(AD19="○",VLOOKUP(AC19,'P2'!$C:$T,18,FALSE),""))</f>
        <v>#N/A</v>
      </c>
      <c r="AH19" s="268">
        <f t="shared" si="3"/>
        <v>0</v>
      </c>
      <c r="AI19" s="580" t="e">
        <f t="shared" si="0"/>
        <v>#N/A</v>
      </c>
      <c r="AJ19" s="580" t="e">
        <f t="shared" si="4"/>
        <v>#N/A</v>
      </c>
      <c r="AK19" s="580" t="e">
        <f t="shared" ca="1" si="1"/>
        <v>#N/A</v>
      </c>
      <c r="AL19" s="580" t="e">
        <f t="shared" ca="1" si="2"/>
        <v>#N/A</v>
      </c>
      <c r="AM19" s="267">
        <f>IFERROR(INDEX('P3'!15:15,MATCH("障害
支援
区分",'P3'!$3:$3,0)),"")</f>
        <v>0</v>
      </c>
      <c r="AN19" s="454">
        <v>9</v>
      </c>
      <c r="AO19" s="454">
        <f>INDEX('P2'!15:15,MATCH($AO$9,'P2'!$4:$4,0))</f>
        <v>0</v>
      </c>
      <c r="AP19" s="345" t="e">
        <f>IF(OR(VLOOKUP(AO19,'P2'!C:T,14,FALSE)="A",VLOOKUP(AO19,'P2'!C:T,14,FALSE)="新"),VLOOKUP(AO19,'P2'!C:X,18,FALSE)*0.9,0)</f>
        <v>#N/A</v>
      </c>
      <c r="AQ19" s="585" t="e">
        <f t="shared" ca="1" si="8"/>
        <v>#N/A</v>
      </c>
      <c r="AR19" s="586">
        <f t="shared" si="7"/>
        <v>0</v>
      </c>
      <c r="AS19" s="345">
        <f t="shared" si="7"/>
        <v>0</v>
      </c>
      <c r="AT19" s="345">
        <f t="shared" si="6"/>
        <v>0</v>
      </c>
      <c r="AU19" s="587">
        <f t="shared" si="6"/>
        <v>0</v>
      </c>
      <c r="AV19" s="586">
        <f>'P2'!K15</f>
        <v>0</v>
      </c>
      <c r="AW19" s="345">
        <f>'P2'!L15</f>
        <v>0</v>
      </c>
      <c r="AX19" s="345">
        <f>'P2'!M15</f>
        <v>0</v>
      </c>
      <c r="AY19" s="587">
        <f>'P2'!N15</f>
        <v>0</v>
      </c>
    </row>
    <row r="20" spans="2:51" ht="23.1" customHeight="1">
      <c r="B20" s="610">
        <f>IFERROR(INDEX('P3'!16:16,MATCH("利用者氏名",'P3'!$3:$3,0)),"")</f>
        <v>0</v>
      </c>
      <c r="C20" s="607">
        <f>IFERROR(INDEX('P3'!16:16,MATCH("障害
支援
区分",'P3'!$3:$3,0)),"")</f>
        <v>0</v>
      </c>
      <c r="D20" s="584"/>
      <c r="E20" s="601"/>
      <c r="F20" s="601"/>
      <c r="G20" s="601"/>
      <c r="H20" s="601"/>
      <c r="I20" s="601"/>
      <c r="J20" s="601"/>
      <c r="K20" s="601"/>
      <c r="L20" s="601"/>
      <c r="M20" s="601"/>
      <c r="N20" s="601"/>
      <c r="O20" s="601"/>
      <c r="P20" s="602"/>
      <c r="Q20" s="603"/>
      <c r="R20" s="601"/>
      <c r="S20" s="601"/>
      <c r="T20" s="601"/>
      <c r="U20" s="601"/>
      <c r="V20" s="601"/>
      <c r="W20" s="601"/>
      <c r="X20" s="601"/>
      <c r="Y20" s="601"/>
      <c r="Z20" s="601"/>
      <c r="AA20" s="601"/>
      <c r="AB20" s="448"/>
      <c r="AC20" s="611">
        <f>IFERROR(INDEX('P3'!16:16,MATCH("住居名",'P3'!$4:$4,0)),"")</f>
        <v>0</v>
      </c>
      <c r="AD20" s="455"/>
      <c r="AE20" s="579" t="e">
        <f>IF(VLOOKUP(AC20,'P2'!$C:$T,18,FALSE)="新","A",IF(AD20="○",VLOOKUP(AC20,'P2'!$C:$T,18,FALSE),""))</f>
        <v>#N/A</v>
      </c>
      <c r="AH20" s="268">
        <f t="shared" si="3"/>
        <v>0</v>
      </c>
      <c r="AI20" s="580" t="e">
        <f t="shared" si="0"/>
        <v>#N/A</v>
      </c>
      <c r="AJ20" s="580" t="e">
        <f t="shared" si="4"/>
        <v>#N/A</v>
      </c>
      <c r="AK20" s="580" t="e">
        <f t="shared" ca="1" si="1"/>
        <v>#N/A</v>
      </c>
      <c r="AL20" s="580" t="e">
        <f t="shared" ca="1" si="2"/>
        <v>#N/A</v>
      </c>
      <c r="AM20" s="267">
        <f>IFERROR(INDEX('P3'!16:16,MATCH("障害
支援
区分",'P3'!$3:$3,0)),"")</f>
        <v>0</v>
      </c>
      <c r="AN20" s="454">
        <v>10</v>
      </c>
      <c r="AO20" s="454">
        <f>INDEX('P2'!16:16,MATCH($AO$9,'P2'!$4:$4,0))</f>
        <v>0</v>
      </c>
      <c r="AP20" s="345" t="e">
        <f>IF(OR(VLOOKUP(AO20,'P2'!C:T,14,FALSE)="A",VLOOKUP(AO20,'P2'!C:T,14,FALSE)="新"),VLOOKUP(AO20,'P2'!C:X,18,FALSE)*0.9,0)</f>
        <v>#N/A</v>
      </c>
      <c r="AQ20" s="585" t="e">
        <f t="shared" ca="1" si="8"/>
        <v>#N/A</v>
      </c>
      <c r="AR20" s="586">
        <f t="shared" si="7"/>
        <v>0</v>
      </c>
      <c r="AS20" s="345">
        <f t="shared" si="7"/>
        <v>0</v>
      </c>
      <c r="AT20" s="345">
        <f t="shared" si="6"/>
        <v>0</v>
      </c>
      <c r="AU20" s="587">
        <f t="shared" si="6"/>
        <v>0</v>
      </c>
      <c r="AV20" s="586">
        <f>'P2'!K16</f>
        <v>0</v>
      </c>
      <c r="AW20" s="345">
        <f>'P2'!L16</f>
        <v>0</v>
      </c>
      <c r="AX20" s="345">
        <f>'P2'!M16</f>
        <v>0</v>
      </c>
      <c r="AY20" s="587">
        <f>'P2'!N16</f>
        <v>0</v>
      </c>
    </row>
    <row r="21" spans="2:51" ht="23.1" customHeight="1">
      <c r="B21" s="610">
        <f>IFERROR(INDEX('P3'!17:17,MATCH("利用者氏名",'P3'!$3:$3,0)),"")</f>
        <v>0</v>
      </c>
      <c r="C21" s="607">
        <f>IFERROR(INDEX('P3'!17:17,MATCH("障害
支援
区分",'P3'!$3:$3,0)),"")</f>
        <v>0</v>
      </c>
      <c r="D21" s="584"/>
      <c r="E21" s="601"/>
      <c r="F21" s="601"/>
      <c r="G21" s="601"/>
      <c r="H21" s="601"/>
      <c r="I21" s="601"/>
      <c r="J21" s="601"/>
      <c r="K21" s="601"/>
      <c r="L21" s="601"/>
      <c r="M21" s="601"/>
      <c r="N21" s="601"/>
      <c r="O21" s="601"/>
      <c r="P21" s="602"/>
      <c r="Q21" s="603"/>
      <c r="R21" s="601"/>
      <c r="S21" s="601"/>
      <c r="T21" s="601"/>
      <c r="U21" s="601"/>
      <c r="V21" s="601"/>
      <c r="W21" s="601"/>
      <c r="X21" s="601"/>
      <c r="Y21" s="601"/>
      <c r="Z21" s="601"/>
      <c r="AA21" s="601"/>
      <c r="AB21" s="448"/>
      <c r="AC21" s="611">
        <f>IFERROR(INDEX('P3'!17:17,MATCH("住居名",'P3'!$4:$4,0)),"")</f>
        <v>0</v>
      </c>
      <c r="AD21" s="455"/>
      <c r="AE21" s="579" t="e">
        <f>IF(VLOOKUP(AC21,'P2'!$C:$T,18,FALSE)="新","A",IF(AD21="○",VLOOKUP(AC21,'P2'!$C:$T,18,FALSE),""))</f>
        <v>#N/A</v>
      </c>
      <c r="AH21" s="268">
        <f t="shared" si="3"/>
        <v>0</v>
      </c>
      <c r="AI21" s="580" t="e">
        <f t="shared" si="0"/>
        <v>#N/A</v>
      </c>
      <c r="AJ21" s="580" t="e">
        <f t="shared" si="4"/>
        <v>#N/A</v>
      </c>
      <c r="AK21" s="580" t="e">
        <f t="shared" ca="1" si="1"/>
        <v>#N/A</v>
      </c>
      <c r="AL21" s="580" t="e">
        <f t="shared" ca="1" si="2"/>
        <v>#N/A</v>
      </c>
      <c r="AM21" s="267">
        <f>IFERROR(INDEX('P3'!17:17,MATCH("障害
支援
区分",'P3'!$3:$3,0)),"")</f>
        <v>0</v>
      </c>
      <c r="AN21" s="454">
        <v>11</v>
      </c>
      <c r="AO21" s="454">
        <f>INDEX('P2'!17:17,MATCH($AO$9,'P2'!$4:$4,0))</f>
        <v>0</v>
      </c>
      <c r="AP21" s="345" t="e">
        <f>IF(OR(VLOOKUP(AO21,'P2'!C:T,14,FALSE)="A",VLOOKUP(AO21,'P2'!C:T,14,FALSE)="新"),VLOOKUP(AO21,'P2'!C:X,18,FALSE)*0.9,0)</f>
        <v>#N/A</v>
      </c>
      <c r="AQ21" s="585" t="e">
        <f t="shared" ca="1" si="8"/>
        <v>#N/A</v>
      </c>
      <c r="AR21" s="586">
        <f t="shared" si="7"/>
        <v>0</v>
      </c>
      <c r="AS21" s="345">
        <f t="shared" si="7"/>
        <v>0</v>
      </c>
      <c r="AT21" s="345">
        <f t="shared" si="6"/>
        <v>0</v>
      </c>
      <c r="AU21" s="587">
        <f t="shared" si="6"/>
        <v>0</v>
      </c>
      <c r="AV21" s="586">
        <f>'P2'!K17</f>
        <v>0</v>
      </c>
      <c r="AW21" s="345">
        <f>'P2'!L17</f>
        <v>0</v>
      </c>
      <c r="AX21" s="345">
        <f>'P2'!M17</f>
        <v>0</v>
      </c>
      <c r="AY21" s="587">
        <f>'P2'!N17</f>
        <v>0</v>
      </c>
    </row>
    <row r="22" spans="2:51" ht="23.1" customHeight="1">
      <c r="B22" s="610">
        <f>IFERROR(INDEX('P3'!18:18,MATCH("利用者氏名",'P3'!$3:$3,0)),"")</f>
        <v>0</v>
      </c>
      <c r="C22" s="607">
        <f>IFERROR(INDEX('P3'!18:18,MATCH("障害
支援
区分",'P3'!$3:$3,0)),"")</f>
        <v>0</v>
      </c>
      <c r="D22" s="584"/>
      <c r="E22" s="601"/>
      <c r="F22" s="601"/>
      <c r="G22" s="601"/>
      <c r="H22" s="601"/>
      <c r="I22" s="601"/>
      <c r="J22" s="601"/>
      <c r="K22" s="601"/>
      <c r="L22" s="601"/>
      <c r="M22" s="601"/>
      <c r="N22" s="601"/>
      <c r="O22" s="601"/>
      <c r="P22" s="602"/>
      <c r="Q22" s="603"/>
      <c r="R22" s="601"/>
      <c r="S22" s="601"/>
      <c r="T22" s="601"/>
      <c r="U22" s="601"/>
      <c r="V22" s="601"/>
      <c r="W22" s="601"/>
      <c r="X22" s="601"/>
      <c r="Y22" s="601"/>
      <c r="Z22" s="601"/>
      <c r="AA22" s="601"/>
      <c r="AB22" s="448"/>
      <c r="AC22" s="611">
        <f>IFERROR(INDEX('P3'!18:18,MATCH("住居名",'P3'!$4:$4,0)),"")</f>
        <v>0</v>
      </c>
      <c r="AD22" s="455"/>
      <c r="AE22" s="579" t="e">
        <f>IF(VLOOKUP(AC22,'P2'!$C:$T,18,FALSE)="新","A",IF(AD22="○",VLOOKUP(AC22,'P2'!$C:$T,18,FALSE),""))</f>
        <v>#N/A</v>
      </c>
      <c r="AH22" s="268">
        <f t="shared" si="3"/>
        <v>0</v>
      </c>
      <c r="AI22" s="580" t="e">
        <f t="shared" si="0"/>
        <v>#N/A</v>
      </c>
      <c r="AJ22" s="580" t="e">
        <f t="shared" si="4"/>
        <v>#N/A</v>
      </c>
      <c r="AK22" s="580" t="e">
        <f t="shared" ca="1" si="1"/>
        <v>#N/A</v>
      </c>
      <c r="AL22" s="580" t="e">
        <f t="shared" ca="1" si="2"/>
        <v>#N/A</v>
      </c>
      <c r="AM22" s="267">
        <f>IFERROR(INDEX('P3'!18:18,MATCH("障害
支援
区分",'P3'!$3:$3,0)),"")</f>
        <v>0</v>
      </c>
      <c r="AN22" s="454">
        <v>12</v>
      </c>
      <c r="AO22" s="454">
        <f>INDEX('P2'!18:18,MATCH($AO$9,'P2'!$4:$4,0))</f>
        <v>0</v>
      </c>
      <c r="AP22" s="345" t="e">
        <f>IF(OR(VLOOKUP(AO22,'P2'!C:T,14,FALSE)="A",VLOOKUP(AO22,'P2'!C:T,14,FALSE)="新"),VLOOKUP(AO22,'P2'!C:X,18,FALSE)*0.9,0)</f>
        <v>#N/A</v>
      </c>
      <c r="AQ22" s="585" t="e">
        <f t="shared" ca="1" si="8"/>
        <v>#N/A</v>
      </c>
      <c r="AR22" s="586">
        <f t="shared" si="7"/>
        <v>0</v>
      </c>
      <c r="AS22" s="345">
        <f t="shared" si="7"/>
        <v>0</v>
      </c>
      <c r="AT22" s="345">
        <f t="shared" si="6"/>
        <v>0</v>
      </c>
      <c r="AU22" s="587">
        <f t="shared" si="6"/>
        <v>0</v>
      </c>
      <c r="AV22" s="586">
        <f>'P2'!K18</f>
        <v>0</v>
      </c>
      <c r="AW22" s="345">
        <f>'P2'!L18</f>
        <v>0</v>
      </c>
      <c r="AX22" s="345">
        <f>'P2'!M18</f>
        <v>0</v>
      </c>
      <c r="AY22" s="587">
        <f>'P2'!N18</f>
        <v>0</v>
      </c>
    </row>
    <row r="23" spans="2:51" ht="23.1" customHeight="1">
      <c r="B23" s="610">
        <f>IFERROR(INDEX('P3'!19:19,MATCH("利用者氏名",'P3'!$3:$3,0)),"")</f>
        <v>0</v>
      </c>
      <c r="C23" s="607">
        <f>IFERROR(INDEX('P3'!19:19,MATCH("障害
支援
区分",'P3'!$3:$3,0)),"")</f>
        <v>0</v>
      </c>
      <c r="D23" s="584"/>
      <c r="E23" s="601"/>
      <c r="F23" s="601"/>
      <c r="G23" s="601"/>
      <c r="H23" s="601"/>
      <c r="I23" s="601"/>
      <c r="J23" s="601"/>
      <c r="K23" s="601"/>
      <c r="L23" s="601"/>
      <c r="M23" s="601"/>
      <c r="N23" s="601"/>
      <c r="O23" s="601"/>
      <c r="P23" s="602"/>
      <c r="Q23" s="603"/>
      <c r="R23" s="601"/>
      <c r="S23" s="601"/>
      <c r="T23" s="601"/>
      <c r="U23" s="601"/>
      <c r="V23" s="601"/>
      <c r="W23" s="601"/>
      <c r="X23" s="601"/>
      <c r="Y23" s="601"/>
      <c r="Z23" s="601"/>
      <c r="AA23" s="601"/>
      <c r="AB23" s="448"/>
      <c r="AC23" s="611">
        <f>IFERROR(INDEX('P3'!19:19,MATCH("住居名",'P3'!$4:$4,0)),"")</f>
        <v>0</v>
      </c>
      <c r="AD23" s="455"/>
      <c r="AE23" s="579" t="e">
        <f>IF(VLOOKUP(AC23,'P2'!$C:$T,18,FALSE)="新","A",IF(AD23="○",VLOOKUP(AC23,'P2'!$C:$T,18,FALSE),""))</f>
        <v>#N/A</v>
      </c>
      <c r="AH23" s="268">
        <f t="shared" si="3"/>
        <v>0</v>
      </c>
      <c r="AI23" s="580" t="e">
        <f t="shared" si="0"/>
        <v>#N/A</v>
      </c>
      <c r="AJ23" s="580" t="e">
        <f t="shared" si="4"/>
        <v>#N/A</v>
      </c>
      <c r="AK23" s="580" t="e">
        <f t="shared" ca="1" si="1"/>
        <v>#N/A</v>
      </c>
      <c r="AL23" s="580" t="e">
        <f t="shared" ca="1" si="2"/>
        <v>#N/A</v>
      </c>
      <c r="AM23" s="267">
        <f>IFERROR(INDEX('P3'!19:19,MATCH("障害
支援
区分",'P3'!$3:$3,0)),"")</f>
        <v>0</v>
      </c>
      <c r="AN23" s="454">
        <v>13</v>
      </c>
      <c r="AO23" s="454">
        <f>INDEX('P2'!19:19,MATCH($AO$9,'P2'!$4:$4,0))</f>
        <v>0</v>
      </c>
      <c r="AP23" s="345" t="e">
        <f>IF(OR(VLOOKUP(AO23,'P2'!C:T,14,FALSE)="A",VLOOKUP(AO23,'P2'!C:T,14,FALSE)="新"),VLOOKUP(AO23,'P2'!C:X,18,FALSE)*0.9,0)</f>
        <v>#N/A</v>
      </c>
      <c r="AQ23" s="585" t="e">
        <f t="shared" ca="1" si="8"/>
        <v>#N/A</v>
      </c>
      <c r="AR23" s="586">
        <f t="shared" si="7"/>
        <v>0</v>
      </c>
      <c r="AS23" s="345">
        <f t="shared" si="7"/>
        <v>0</v>
      </c>
      <c r="AT23" s="345">
        <f t="shared" si="6"/>
        <v>0</v>
      </c>
      <c r="AU23" s="587">
        <f t="shared" si="6"/>
        <v>0</v>
      </c>
      <c r="AV23" s="586">
        <f>'P2'!K19</f>
        <v>0</v>
      </c>
      <c r="AW23" s="345">
        <f>'P2'!L19</f>
        <v>0</v>
      </c>
      <c r="AX23" s="345">
        <f>'P2'!M19</f>
        <v>0</v>
      </c>
      <c r="AY23" s="587">
        <f>'P2'!N19</f>
        <v>0</v>
      </c>
    </row>
    <row r="24" spans="2:51" ht="23.1" customHeight="1">
      <c r="B24" s="610">
        <f>IFERROR(INDEX('P3'!20:20,MATCH("利用者氏名",'P3'!$3:$3,0)),"")</f>
        <v>0</v>
      </c>
      <c r="C24" s="607">
        <f>IFERROR(INDEX('P3'!20:20,MATCH("障害
支援
区分",'P3'!$3:$3,0)),"")</f>
        <v>0</v>
      </c>
      <c r="D24" s="584"/>
      <c r="E24" s="601"/>
      <c r="F24" s="601"/>
      <c r="G24" s="601"/>
      <c r="H24" s="601"/>
      <c r="I24" s="601"/>
      <c r="J24" s="601"/>
      <c r="K24" s="601"/>
      <c r="L24" s="601"/>
      <c r="M24" s="601"/>
      <c r="N24" s="601"/>
      <c r="O24" s="601"/>
      <c r="P24" s="602"/>
      <c r="Q24" s="603"/>
      <c r="R24" s="601"/>
      <c r="S24" s="601"/>
      <c r="T24" s="601"/>
      <c r="U24" s="601"/>
      <c r="V24" s="601"/>
      <c r="W24" s="601"/>
      <c r="X24" s="601"/>
      <c r="Y24" s="601"/>
      <c r="Z24" s="601"/>
      <c r="AA24" s="601"/>
      <c r="AB24" s="448"/>
      <c r="AC24" s="611">
        <f>IFERROR(INDEX('P3'!20:20,MATCH("住居名",'P3'!$4:$4,0)),"")</f>
        <v>0</v>
      </c>
      <c r="AD24" s="455"/>
      <c r="AE24" s="579" t="e">
        <f>IF(VLOOKUP(AC24,'P2'!$C:$T,18,FALSE)="新","A",IF(AD24="○",VLOOKUP(AC24,'P2'!$C:$T,18,FALSE),""))</f>
        <v>#N/A</v>
      </c>
      <c r="AH24" s="268">
        <f t="shared" si="3"/>
        <v>0</v>
      </c>
      <c r="AI24" s="580" t="e">
        <f t="shared" si="0"/>
        <v>#N/A</v>
      </c>
      <c r="AJ24" s="580" t="e">
        <f t="shared" si="4"/>
        <v>#N/A</v>
      </c>
      <c r="AK24" s="580" t="e">
        <f t="shared" ca="1" si="1"/>
        <v>#N/A</v>
      </c>
      <c r="AL24" s="580" t="e">
        <f t="shared" ca="1" si="2"/>
        <v>#N/A</v>
      </c>
      <c r="AM24" s="267">
        <f>IFERROR(INDEX('P3'!20:20,MATCH("障害
支援
区分",'P3'!$3:$3,0)),"")</f>
        <v>0</v>
      </c>
      <c r="AN24" s="454">
        <v>14</v>
      </c>
      <c r="AO24" s="454">
        <f>INDEX('P2'!20:20,MATCH($AO$9,'P2'!$4:$4,0))</f>
        <v>0</v>
      </c>
      <c r="AP24" s="345" t="e">
        <f>IF(OR(VLOOKUP(AO24,'P2'!C:T,14,FALSE)="A",VLOOKUP(AO24,'P2'!C:T,14,FALSE)="新"),VLOOKUP(AO24,'P2'!C:X,18,FALSE)*0.9,0)</f>
        <v>#N/A</v>
      </c>
      <c r="AQ24" s="585" t="e">
        <f t="shared" ca="1" si="8"/>
        <v>#N/A</v>
      </c>
      <c r="AR24" s="586">
        <f t="shared" si="7"/>
        <v>0</v>
      </c>
      <c r="AS24" s="345">
        <f t="shared" si="7"/>
        <v>0</v>
      </c>
      <c r="AT24" s="345">
        <f t="shared" si="6"/>
        <v>0</v>
      </c>
      <c r="AU24" s="587">
        <f t="shared" si="6"/>
        <v>0</v>
      </c>
      <c r="AV24" s="586">
        <f>'P2'!K20</f>
        <v>0</v>
      </c>
      <c r="AW24" s="345">
        <f>'P2'!L20</f>
        <v>0</v>
      </c>
      <c r="AX24" s="345">
        <f>'P2'!M20</f>
        <v>0</v>
      </c>
      <c r="AY24" s="587">
        <f>'P2'!N20</f>
        <v>0</v>
      </c>
    </row>
    <row r="25" spans="2:51" ht="23.1" customHeight="1">
      <c r="B25" s="610">
        <f>IFERROR(INDEX('P3'!21:21,MATCH("利用者氏名",'P3'!$3:$3,0)),"")</f>
        <v>0</v>
      </c>
      <c r="C25" s="607">
        <f>IFERROR(INDEX('P3'!21:21,MATCH("障害
支援
区分",'P3'!$3:$3,0)),"")</f>
        <v>0</v>
      </c>
      <c r="D25" s="584"/>
      <c r="E25" s="601"/>
      <c r="F25" s="601"/>
      <c r="G25" s="601"/>
      <c r="H25" s="601"/>
      <c r="I25" s="601"/>
      <c r="J25" s="601"/>
      <c r="K25" s="601"/>
      <c r="L25" s="601"/>
      <c r="M25" s="601"/>
      <c r="N25" s="601"/>
      <c r="O25" s="601"/>
      <c r="P25" s="602"/>
      <c r="Q25" s="603"/>
      <c r="R25" s="601"/>
      <c r="S25" s="601"/>
      <c r="T25" s="601"/>
      <c r="U25" s="601"/>
      <c r="V25" s="601"/>
      <c r="W25" s="601"/>
      <c r="X25" s="601"/>
      <c r="Y25" s="601"/>
      <c r="Z25" s="601"/>
      <c r="AA25" s="601"/>
      <c r="AB25" s="448"/>
      <c r="AC25" s="611">
        <f>IFERROR(INDEX('P3'!21:21,MATCH("住居名",'P3'!$4:$4,0)),"")</f>
        <v>0</v>
      </c>
      <c r="AD25" s="455"/>
      <c r="AE25" s="579" t="e">
        <f>IF(VLOOKUP(AC25,'P2'!$C:$T,18,FALSE)="新","A",IF(AD25="○",VLOOKUP(AC25,'P2'!$C:$T,18,FALSE),""))</f>
        <v>#N/A</v>
      </c>
      <c r="AH25" s="268">
        <f t="shared" si="3"/>
        <v>0</v>
      </c>
      <c r="AI25" s="580" t="e">
        <f t="shared" si="0"/>
        <v>#N/A</v>
      </c>
      <c r="AJ25" s="580" t="e">
        <f t="shared" si="4"/>
        <v>#N/A</v>
      </c>
      <c r="AK25" s="580" t="e">
        <f t="shared" ca="1" si="1"/>
        <v>#N/A</v>
      </c>
      <c r="AL25" s="580" t="e">
        <f t="shared" ca="1" si="2"/>
        <v>#N/A</v>
      </c>
      <c r="AM25" s="267">
        <f>IFERROR(INDEX('P3'!21:21,MATCH("障害
支援
区分",'P3'!$3:$3,0)),"")</f>
        <v>0</v>
      </c>
      <c r="AN25" s="454">
        <v>15</v>
      </c>
      <c r="AO25" s="454">
        <f>INDEX('P2'!21:21,MATCH($AO$9,'P2'!$4:$4,0))</f>
        <v>0</v>
      </c>
      <c r="AP25" s="345" t="e">
        <f>IF(OR(VLOOKUP(AO25,'P2'!C:T,14,FALSE)="A",VLOOKUP(AO25,'P2'!C:T,14,FALSE)="新"),VLOOKUP(AO25,'P2'!C:X,18,FALSE)*0.9,0)</f>
        <v>#N/A</v>
      </c>
      <c r="AQ25" s="585" t="e">
        <f t="shared" ca="1" si="8"/>
        <v>#N/A</v>
      </c>
      <c r="AR25" s="586">
        <f t="shared" si="7"/>
        <v>0</v>
      </c>
      <c r="AS25" s="345">
        <f t="shared" si="7"/>
        <v>0</v>
      </c>
      <c r="AT25" s="345">
        <f t="shared" si="6"/>
        <v>0</v>
      </c>
      <c r="AU25" s="587">
        <f t="shared" si="6"/>
        <v>0</v>
      </c>
      <c r="AV25" s="586">
        <f>'P2'!K21</f>
        <v>0</v>
      </c>
      <c r="AW25" s="345">
        <f>'P2'!L21</f>
        <v>0</v>
      </c>
      <c r="AX25" s="345">
        <f>'P2'!M21</f>
        <v>0</v>
      </c>
      <c r="AY25" s="587">
        <f>'P2'!N21</f>
        <v>0</v>
      </c>
    </row>
    <row r="26" spans="2:51" ht="23.1" customHeight="1">
      <c r="B26" s="610">
        <f>IFERROR(INDEX('P3'!22:22,MATCH("利用者氏名",'P3'!$3:$3,0)),"")</f>
        <v>0</v>
      </c>
      <c r="C26" s="607">
        <f>IFERROR(INDEX('P3'!22:22,MATCH("障害
支援
区分",'P3'!$3:$3,0)),"")</f>
        <v>0</v>
      </c>
      <c r="D26" s="584"/>
      <c r="E26" s="601"/>
      <c r="F26" s="601"/>
      <c r="G26" s="601"/>
      <c r="H26" s="601"/>
      <c r="I26" s="601"/>
      <c r="J26" s="601"/>
      <c r="K26" s="601"/>
      <c r="L26" s="601"/>
      <c r="M26" s="601"/>
      <c r="N26" s="601"/>
      <c r="O26" s="601"/>
      <c r="P26" s="602"/>
      <c r="Q26" s="603"/>
      <c r="R26" s="601"/>
      <c r="S26" s="601"/>
      <c r="T26" s="601"/>
      <c r="U26" s="601"/>
      <c r="V26" s="601"/>
      <c r="W26" s="601"/>
      <c r="X26" s="601"/>
      <c r="Y26" s="601"/>
      <c r="Z26" s="601"/>
      <c r="AA26" s="601"/>
      <c r="AB26" s="448"/>
      <c r="AC26" s="611">
        <f>IFERROR(INDEX('P3'!22:22,MATCH("住居名",'P3'!$4:$4,0)),"")</f>
        <v>0</v>
      </c>
      <c r="AD26" s="455"/>
      <c r="AE26" s="579" t="e">
        <f>IF(VLOOKUP(AC26,'P2'!$C:$T,18,FALSE)="新","A",IF(AD26="○",VLOOKUP(AC26,'P2'!$C:$T,18,FALSE),""))</f>
        <v>#N/A</v>
      </c>
      <c r="AH26" s="268">
        <f t="shared" si="3"/>
        <v>0</v>
      </c>
      <c r="AI26" s="580" t="e">
        <f t="shared" si="0"/>
        <v>#N/A</v>
      </c>
      <c r="AJ26" s="580" t="e">
        <f t="shared" si="4"/>
        <v>#N/A</v>
      </c>
      <c r="AK26" s="580" t="e">
        <f t="shared" ca="1" si="1"/>
        <v>#N/A</v>
      </c>
      <c r="AL26" s="580" t="e">
        <f t="shared" ca="1" si="2"/>
        <v>#N/A</v>
      </c>
      <c r="AM26" s="267">
        <f>IFERROR(INDEX('P3'!22:22,MATCH("障害
支援
区分",'P3'!$3:$3,0)),"")</f>
        <v>0</v>
      </c>
      <c r="AN26" s="454">
        <v>16</v>
      </c>
      <c r="AO26" s="454">
        <f>INDEX('P2'!22:22,MATCH($AO$9,'P2'!$4:$4,0))</f>
        <v>0</v>
      </c>
      <c r="AP26" s="345" t="e">
        <f>IF(OR(VLOOKUP(AO26,'P2'!C:T,14,FALSE)="A",VLOOKUP(AO26,'P2'!C:T,14,FALSE)="新"),VLOOKUP(AO26,'P2'!C:X,18,FALSE)*0.9,0)</f>
        <v>#N/A</v>
      </c>
      <c r="AQ26" s="585" t="e">
        <f t="shared" ca="1" si="8"/>
        <v>#N/A</v>
      </c>
      <c r="AR26" s="586">
        <f t="shared" si="7"/>
        <v>0</v>
      </c>
      <c r="AS26" s="345">
        <f t="shared" si="7"/>
        <v>0</v>
      </c>
      <c r="AT26" s="345">
        <f t="shared" si="6"/>
        <v>0</v>
      </c>
      <c r="AU26" s="587">
        <f t="shared" si="6"/>
        <v>0</v>
      </c>
      <c r="AV26" s="586">
        <f>'P2'!K22</f>
        <v>0</v>
      </c>
      <c r="AW26" s="345">
        <f>'P2'!L22</f>
        <v>0</v>
      </c>
      <c r="AX26" s="345">
        <f>'P2'!M22</f>
        <v>0</v>
      </c>
      <c r="AY26" s="587">
        <f>'P2'!N22</f>
        <v>0</v>
      </c>
    </row>
    <row r="27" spans="2:51" ht="23.1" customHeight="1">
      <c r="B27" s="610">
        <f>IFERROR(INDEX('P3'!23:23,MATCH("利用者氏名",'P3'!$3:$3,0)),"")</f>
        <v>0</v>
      </c>
      <c r="C27" s="607">
        <f>IFERROR(INDEX('P3'!23:23,MATCH("障害
支援
区分",'P3'!$3:$3,0)),"")</f>
        <v>0</v>
      </c>
      <c r="D27" s="584"/>
      <c r="E27" s="604"/>
      <c r="F27" s="604"/>
      <c r="G27" s="604"/>
      <c r="H27" s="604"/>
      <c r="I27" s="604"/>
      <c r="J27" s="604"/>
      <c r="K27" s="604"/>
      <c r="L27" s="604"/>
      <c r="M27" s="604"/>
      <c r="N27" s="604"/>
      <c r="O27" s="604"/>
      <c r="P27" s="605"/>
      <c r="Q27" s="606"/>
      <c r="R27" s="604"/>
      <c r="S27" s="604"/>
      <c r="T27" s="604"/>
      <c r="U27" s="604"/>
      <c r="V27" s="604"/>
      <c r="W27" s="604"/>
      <c r="X27" s="604"/>
      <c r="Y27" s="604"/>
      <c r="Z27" s="604"/>
      <c r="AA27" s="604"/>
      <c r="AB27" s="449"/>
      <c r="AC27" s="611">
        <f>IFERROR(INDEX('P3'!23:23,MATCH("住居名",'P3'!$4:$4,0)),"")</f>
        <v>0</v>
      </c>
      <c r="AD27" s="455"/>
      <c r="AE27" s="579" t="e">
        <f>IF(VLOOKUP(AC27,'P2'!$C:$T,18,FALSE)="新","A",IF(AD27="○",VLOOKUP(AC27,'P2'!$C:$T,18,FALSE),""))</f>
        <v>#N/A</v>
      </c>
      <c r="AH27" s="268">
        <f t="shared" si="3"/>
        <v>0</v>
      </c>
      <c r="AI27" s="580" t="e">
        <f t="shared" si="0"/>
        <v>#N/A</v>
      </c>
      <c r="AJ27" s="580" t="e">
        <f t="shared" si="4"/>
        <v>#N/A</v>
      </c>
      <c r="AK27" s="580" t="e">
        <f t="shared" ca="1" si="1"/>
        <v>#N/A</v>
      </c>
      <c r="AL27" s="580" t="e">
        <f t="shared" ca="1" si="2"/>
        <v>#N/A</v>
      </c>
      <c r="AM27" s="267">
        <f>IFERROR(INDEX('P3'!23:23,MATCH("障害
支援
区分",'P3'!$3:$3,0)),"")</f>
        <v>0</v>
      </c>
      <c r="AN27" s="454">
        <v>17</v>
      </c>
      <c r="AO27" s="454">
        <f>INDEX('P2'!23:23,MATCH($AO$9,'P2'!$4:$4,0))</f>
        <v>0</v>
      </c>
      <c r="AP27" s="345" t="e">
        <f>IF(OR(VLOOKUP(AO27,'P2'!C:T,14,FALSE)="A",VLOOKUP(AO27,'P2'!C:T,14,FALSE)="新"),VLOOKUP(AO27,'P2'!C:X,18,FALSE)*0.9,0)</f>
        <v>#N/A</v>
      </c>
      <c r="AQ27" s="585" t="e">
        <f t="shared" ca="1" si="8"/>
        <v>#N/A</v>
      </c>
      <c r="AR27" s="586">
        <f t="shared" si="7"/>
        <v>0</v>
      </c>
      <c r="AS27" s="345">
        <f t="shared" si="7"/>
        <v>0</v>
      </c>
      <c r="AT27" s="345">
        <f t="shared" si="7"/>
        <v>0</v>
      </c>
      <c r="AU27" s="587">
        <f t="shared" si="7"/>
        <v>0</v>
      </c>
      <c r="AV27" s="586">
        <f>'P2'!K23</f>
        <v>0</v>
      </c>
      <c r="AW27" s="345">
        <f>'P2'!L23</f>
        <v>0</v>
      </c>
      <c r="AX27" s="345">
        <f>'P2'!M23</f>
        <v>0</v>
      </c>
      <c r="AY27" s="587">
        <f>'P2'!N23</f>
        <v>0</v>
      </c>
    </row>
    <row r="28" spans="2:51" ht="22.5" customHeight="1">
      <c r="B28" s="610">
        <f>IFERROR(INDEX('P3'!108:108,MATCH("利用者氏名",'P3'!$3:$3,0)),"")</f>
        <v>0</v>
      </c>
      <c r="C28" s="607">
        <f>IFERROR(INDEX('P3'!108:108,MATCH("障害
支援
区分",'P3'!$3:$3,0)),"")</f>
        <v>0</v>
      </c>
      <c r="D28" s="584"/>
      <c r="E28" s="601"/>
      <c r="F28" s="601"/>
      <c r="G28" s="601"/>
      <c r="H28" s="601"/>
      <c r="I28" s="601"/>
      <c r="J28" s="601"/>
      <c r="K28" s="601"/>
      <c r="L28" s="601"/>
      <c r="M28" s="601"/>
      <c r="N28" s="601"/>
      <c r="O28" s="601"/>
      <c r="P28" s="602"/>
      <c r="Q28" s="603"/>
      <c r="R28" s="601"/>
      <c r="S28" s="601"/>
      <c r="T28" s="601"/>
      <c r="U28" s="601"/>
      <c r="V28" s="601"/>
      <c r="W28" s="601"/>
      <c r="X28" s="601"/>
      <c r="Y28" s="601"/>
      <c r="Z28" s="601"/>
      <c r="AA28" s="601"/>
      <c r="AB28" s="448"/>
      <c r="AC28" s="611">
        <f>IFERROR(INDEX('P3'!24:24,MATCH("住居名",'P3'!$4:$4,0)),"")</f>
        <v>0</v>
      </c>
      <c r="AD28" s="455"/>
      <c r="AE28" s="579" t="e">
        <f>IF(VLOOKUP(AC28,'P2'!$C:$T,18,FALSE)="新","A",IF(AD28="○",VLOOKUP(AC28,'P2'!$C:$T,18,FALSE),""))</f>
        <v>#N/A</v>
      </c>
      <c r="AH28" s="268">
        <f t="shared" si="3"/>
        <v>0</v>
      </c>
      <c r="AI28" s="580" t="e">
        <f t="shared" si="0"/>
        <v>#N/A</v>
      </c>
      <c r="AJ28" s="580" t="e">
        <f t="shared" si="4"/>
        <v>#N/A</v>
      </c>
      <c r="AK28" s="580" t="e">
        <f t="shared" ca="1" si="1"/>
        <v>#N/A</v>
      </c>
      <c r="AL28" s="580" t="e">
        <f t="shared" ca="1" si="2"/>
        <v>#N/A</v>
      </c>
      <c r="AM28" s="267">
        <f>IFERROR(INDEX('P3'!24:24,MATCH("障害
支援
区分",'P3'!$3:$3,0)),"")</f>
        <v>0</v>
      </c>
      <c r="AN28" s="454">
        <v>18</v>
      </c>
      <c r="AO28" s="454">
        <f>INDEX('P2'!24:24,MATCH($AO$9,'P2'!$4:$4,0))</f>
        <v>0</v>
      </c>
      <c r="AP28" s="345" t="e">
        <f>IF(OR(VLOOKUP(AO28,'P2'!C:T,14,FALSE)="A",VLOOKUP(AO28,'P2'!C:T,14,FALSE)="新"),VLOOKUP(AO28,'P2'!C:X,18,FALSE)*0.9,0)</f>
        <v>#N/A</v>
      </c>
      <c r="AQ28" s="585" t="e">
        <f t="shared" ca="1" si="8"/>
        <v>#N/A</v>
      </c>
      <c r="AR28" s="586">
        <f t="shared" si="7"/>
        <v>0</v>
      </c>
      <c r="AS28" s="345">
        <f t="shared" si="7"/>
        <v>0</v>
      </c>
      <c r="AT28" s="345">
        <f t="shared" si="7"/>
        <v>0</v>
      </c>
      <c r="AU28" s="587">
        <f t="shared" si="7"/>
        <v>0</v>
      </c>
      <c r="AV28" s="586">
        <f>'P2'!K24</f>
        <v>0</v>
      </c>
      <c r="AW28" s="345">
        <f>'P2'!L24</f>
        <v>0</v>
      </c>
      <c r="AX28" s="345">
        <f>'P2'!M24</f>
        <v>0</v>
      </c>
      <c r="AY28" s="587">
        <f>'P2'!N24</f>
        <v>0</v>
      </c>
    </row>
    <row r="29" spans="2:51" ht="22.5" customHeight="1">
      <c r="B29" s="610">
        <f>IFERROR(INDEX('P3'!109:109,MATCH("利用者氏名",'P3'!$3:$3,0)),"")</f>
        <v>0</v>
      </c>
      <c r="C29" s="607">
        <f>IFERROR(INDEX('P3'!109:109,MATCH("障害
支援
区分",'P3'!$3:$3,0)),"")</f>
        <v>0</v>
      </c>
      <c r="D29" s="584"/>
      <c r="E29" s="601"/>
      <c r="F29" s="601"/>
      <c r="G29" s="601"/>
      <c r="H29" s="601"/>
      <c r="I29" s="601"/>
      <c r="J29" s="601"/>
      <c r="K29" s="601"/>
      <c r="L29" s="601"/>
      <c r="M29" s="601"/>
      <c r="N29" s="601"/>
      <c r="O29" s="601"/>
      <c r="P29" s="602"/>
      <c r="Q29" s="603"/>
      <c r="R29" s="601"/>
      <c r="S29" s="601"/>
      <c r="T29" s="601"/>
      <c r="U29" s="601"/>
      <c r="V29" s="601"/>
      <c r="W29" s="601"/>
      <c r="X29" s="601"/>
      <c r="Y29" s="601"/>
      <c r="Z29" s="601"/>
      <c r="AA29" s="601"/>
      <c r="AB29" s="448"/>
      <c r="AC29" s="611">
        <f>IFERROR(INDEX('P3'!25:25,MATCH("住居名",'P3'!$4:$4,0)),"")</f>
        <v>0</v>
      </c>
      <c r="AD29" s="455"/>
      <c r="AE29" s="579" t="e">
        <f>IF(VLOOKUP(AC29,'P2'!$C:$T,18,FALSE)="新","A",IF(AD29="○",VLOOKUP(AC29,'P2'!$C:$T,18,FALSE),""))</f>
        <v>#N/A</v>
      </c>
      <c r="AH29" s="268">
        <f t="shared" si="3"/>
        <v>0</v>
      </c>
      <c r="AI29" s="580" t="e">
        <f t="shared" si="0"/>
        <v>#N/A</v>
      </c>
      <c r="AJ29" s="580" t="e">
        <f t="shared" si="4"/>
        <v>#N/A</v>
      </c>
      <c r="AK29" s="580" t="e">
        <f t="shared" ca="1" si="1"/>
        <v>#N/A</v>
      </c>
      <c r="AL29" s="580" t="e">
        <f t="shared" ca="1" si="2"/>
        <v>#N/A</v>
      </c>
      <c r="AM29" s="267">
        <f>IFERROR(INDEX('P3'!25:25,MATCH("障害
支援
区分",'P3'!$3:$3,0)),"")</f>
        <v>0</v>
      </c>
      <c r="AN29" s="454">
        <v>19</v>
      </c>
      <c r="AO29" s="454">
        <f>INDEX('P2'!25:25,MATCH($AO$9,'P2'!$4:$4,0))</f>
        <v>0</v>
      </c>
      <c r="AP29" s="345" t="e">
        <f>IF(OR(VLOOKUP(AO29,'P2'!C:T,14,FALSE)="A",VLOOKUP(AO29,'P2'!C:T,14,FALSE)="新"),VLOOKUP(AO29,'P2'!C:X,18,FALSE)*0.9,0)</f>
        <v>#N/A</v>
      </c>
      <c r="AQ29" s="585" t="e">
        <f t="shared" ca="1" si="8"/>
        <v>#N/A</v>
      </c>
      <c r="AR29" s="586">
        <f t="shared" si="7"/>
        <v>0</v>
      </c>
      <c r="AS29" s="345">
        <f t="shared" si="7"/>
        <v>0</v>
      </c>
      <c r="AT29" s="345">
        <f t="shared" si="7"/>
        <v>0</v>
      </c>
      <c r="AU29" s="587">
        <f t="shared" si="7"/>
        <v>0</v>
      </c>
      <c r="AV29" s="586">
        <f>'P2'!K25</f>
        <v>0</v>
      </c>
      <c r="AW29" s="345">
        <f>'P2'!L25</f>
        <v>0</v>
      </c>
      <c r="AX29" s="345">
        <f>'P2'!M25</f>
        <v>0</v>
      </c>
      <c r="AY29" s="587">
        <f>'P2'!N25</f>
        <v>0</v>
      </c>
    </row>
    <row r="30" spans="2:51" ht="22.5" customHeight="1">
      <c r="B30" s="610">
        <f>IFERROR(INDEX('P3'!110:110,MATCH("利用者氏名",'P3'!$3:$3,0)),"")</f>
        <v>0</v>
      </c>
      <c r="C30" s="607">
        <f>IFERROR(INDEX('P3'!110:110,MATCH("障害
支援
区分",'P3'!$3:$3,0)),"")</f>
        <v>0</v>
      </c>
      <c r="D30" s="584"/>
      <c r="E30" s="601"/>
      <c r="F30" s="601"/>
      <c r="G30" s="601"/>
      <c r="H30" s="601"/>
      <c r="I30" s="601"/>
      <c r="J30" s="601"/>
      <c r="K30" s="601"/>
      <c r="L30" s="601"/>
      <c r="M30" s="601"/>
      <c r="N30" s="601"/>
      <c r="O30" s="601"/>
      <c r="P30" s="602"/>
      <c r="Q30" s="603"/>
      <c r="R30" s="601"/>
      <c r="S30" s="601"/>
      <c r="T30" s="601"/>
      <c r="U30" s="601"/>
      <c r="V30" s="601"/>
      <c r="W30" s="601"/>
      <c r="X30" s="601"/>
      <c r="Y30" s="601"/>
      <c r="Z30" s="601"/>
      <c r="AA30" s="601"/>
      <c r="AB30" s="448"/>
      <c r="AC30" s="611">
        <f>IFERROR(INDEX('P3'!26:26,MATCH("住居名",'P3'!$4:$4,0)),"")</f>
        <v>0</v>
      </c>
      <c r="AD30" s="455"/>
      <c r="AE30" s="579" t="e">
        <f>IF(VLOOKUP(AC30,'P2'!$C:$T,18,FALSE)="新","A",IF(AD30="○",VLOOKUP(AC30,'P2'!$C:$T,18,FALSE),""))</f>
        <v>#N/A</v>
      </c>
      <c r="AH30" s="268">
        <f t="shared" si="3"/>
        <v>0</v>
      </c>
      <c r="AI30" s="580" t="e">
        <f t="shared" si="0"/>
        <v>#N/A</v>
      </c>
      <c r="AJ30" s="580" t="e">
        <f t="shared" si="4"/>
        <v>#N/A</v>
      </c>
      <c r="AK30" s="580" t="e">
        <f t="shared" ca="1" si="1"/>
        <v>#N/A</v>
      </c>
      <c r="AL30" s="580" t="e">
        <f t="shared" ca="1" si="2"/>
        <v>#N/A</v>
      </c>
      <c r="AM30" s="267">
        <f>IFERROR(INDEX('P3'!26:26,MATCH("障害
支援
区分",'P3'!$3:$3,0)),"")</f>
        <v>0</v>
      </c>
      <c r="AN30" s="454">
        <v>20</v>
      </c>
      <c r="AO30" s="454">
        <f>INDEX('P2'!26:26,MATCH($AO$9,'P2'!$4:$4,0))</f>
        <v>0</v>
      </c>
      <c r="AP30" s="345" t="e">
        <f>IF(OR(VLOOKUP(AO30,'P2'!C:T,14,FALSE)="A",VLOOKUP(AO30,'P2'!C:T,14,FALSE)="新"),VLOOKUP(AO30,'P2'!C:X,18,FALSE)*0.9,0)</f>
        <v>#N/A</v>
      </c>
      <c r="AQ30" s="585" t="e">
        <f t="shared" ca="1" si="8"/>
        <v>#N/A</v>
      </c>
      <c r="AR30" s="586">
        <f t="shared" si="7"/>
        <v>0</v>
      </c>
      <c r="AS30" s="345">
        <f t="shared" si="7"/>
        <v>0</v>
      </c>
      <c r="AT30" s="345">
        <f t="shared" si="7"/>
        <v>0</v>
      </c>
      <c r="AU30" s="587">
        <f t="shared" si="7"/>
        <v>0</v>
      </c>
      <c r="AV30" s="586">
        <f>'P2'!K26</f>
        <v>0</v>
      </c>
      <c r="AW30" s="345">
        <f>'P2'!L26</f>
        <v>0</v>
      </c>
      <c r="AX30" s="345">
        <f>'P2'!M26</f>
        <v>0</v>
      </c>
      <c r="AY30" s="587">
        <f>'P2'!N26</f>
        <v>0</v>
      </c>
    </row>
    <row r="31" spans="2:51" ht="22.5" customHeight="1">
      <c r="B31" s="610">
        <f>IFERROR(INDEX('P3'!111:111,MATCH("利用者氏名",'P3'!$3:$3,0)),"")</f>
        <v>0</v>
      </c>
      <c r="C31" s="607">
        <f>IFERROR(INDEX('P3'!111:111,MATCH("障害
支援
区分",'P3'!$3:$3,0)),"")</f>
        <v>0</v>
      </c>
      <c r="D31" s="584"/>
      <c r="E31" s="601"/>
      <c r="F31" s="601"/>
      <c r="G31" s="601"/>
      <c r="H31" s="601"/>
      <c r="I31" s="601"/>
      <c r="J31" s="601"/>
      <c r="K31" s="601"/>
      <c r="L31" s="601"/>
      <c r="M31" s="601"/>
      <c r="N31" s="601"/>
      <c r="O31" s="601"/>
      <c r="P31" s="602"/>
      <c r="Q31" s="603"/>
      <c r="R31" s="601"/>
      <c r="S31" s="601"/>
      <c r="T31" s="601"/>
      <c r="U31" s="601"/>
      <c r="V31" s="601"/>
      <c r="W31" s="601"/>
      <c r="X31" s="601"/>
      <c r="Y31" s="601"/>
      <c r="Z31" s="601"/>
      <c r="AA31" s="601"/>
      <c r="AB31" s="448"/>
      <c r="AC31" s="611">
        <f>IFERROR(INDEX('P3'!27:27,MATCH("住居名",'P3'!$4:$4,0)),"")</f>
        <v>0</v>
      </c>
      <c r="AD31" s="455"/>
      <c r="AE31" s="579" t="e">
        <f>IF(VLOOKUP(AC31,'P2'!$C:$T,18,FALSE)="新","A",IF(AD31="○",VLOOKUP(AC31,'P2'!$C:$T,18,FALSE),""))</f>
        <v>#N/A</v>
      </c>
      <c r="AH31" s="268">
        <f t="shared" si="3"/>
        <v>0</v>
      </c>
      <c r="AI31" s="580" t="e">
        <f t="shared" si="0"/>
        <v>#N/A</v>
      </c>
      <c r="AJ31" s="580" t="e">
        <f t="shared" si="4"/>
        <v>#N/A</v>
      </c>
      <c r="AK31" s="580" t="e">
        <f t="shared" ca="1" si="1"/>
        <v>#N/A</v>
      </c>
      <c r="AL31" s="580" t="e">
        <f t="shared" ca="1" si="2"/>
        <v>#N/A</v>
      </c>
      <c r="AM31" s="267">
        <f>IFERROR(INDEX('P3'!27:27,MATCH("障害
支援
区分",'P3'!$3:$3,0)),"")</f>
        <v>0</v>
      </c>
      <c r="AN31" s="454">
        <v>21</v>
      </c>
      <c r="AO31" s="454">
        <f>INDEX('P2'!27:27,MATCH($AO$9,'P2'!$4:$4,0))</f>
        <v>0</v>
      </c>
      <c r="AP31" s="345" t="e">
        <f>IF(OR(VLOOKUP(AO31,'P2'!C:T,14,FALSE)="A",VLOOKUP(AO31,'P2'!C:T,14,FALSE)="新"),VLOOKUP(AO31,'P2'!C:X,18,FALSE)*0.9,0)</f>
        <v>#N/A</v>
      </c>
      <c r="AQ31" s="585" t="e">
        <f t="shared" ca="1" si="8"/>
        <v>#N/A</v>
      </c>
      <c r="AR31" s="586">
        <f t="shared" si="7"/>
        <v>0</v>
      </c>
      <c r="AS31" s="345">
        <f t="shared" si="7"/>
        <v>0</v>
      </c>
      <c r="AT31" s="345">
        <f t="shared" si="7"/>
        <v>0</v>
      </c>
      <c r="AU31" s="587">
        <f t="shared" si="7"/>
        <v>0</v>
      </c>
      <c r="AV31" s="586">
        <f>'P2'!K27</f>
        <v>0</v>
      </c>
      <c r="AW31" s="345">
        <f>'P2'!L27</f>
        <v>0</v>
      </c>
      <c r="AX31" s="345">
        <f>'P2'!M27</f>
        <v>0</v>
      </c>
      <c r="AY31" s="587">
        <f>'P2'!N27</f>
        <v>0</v>
      </c>
    </row>
    <row r="32" spans="2:51" ht="22.5" customHeight="1">
      <c r="B32" s="610">
        <f>IFERROR(INDEX('P3'!112:112,MATCH("利用者氏名",'P3'!$3:$3,0)),"")</f>
        <v>0</v>
      </c>
      <c r="C32" s="607">
        <f>IFERROR(INDEX('P3'!112:112,MATCH("障害
支援
区分",'P3'!$3:$3,0)),"")</f>
        <v>0</v>
      </c>
      <c r="D32" s="584"/>
      <c r="E32" s="601"/>
      <c r="F32" s="601"/>
      <c r="G32" s="601"/>
      <c r="H32" s="601"/>
      <c r="I32" s="601"/>
      <c r="J32" s="601"/>
      <c r="K32" s="601"/>
      <c r="L32" s="601"/>
      <c r="M32" s="601"/>
      <c r="N32" s="601"/>
      <c r="O32" s="601"/>
      <c r="P32" s="602"/>
      <c r="Q32" s="603"/>
      <c r="R32" s="601"/>
      <c r="S32" s="601"/>
      <c r="T32" s="601"/>
      <c r="U32" s="601"/>
      <c r="V32" s="601"/>
      <c r="W32" s="601"/>
      <c r="X32" s="601"/>
      <c r="Y32" s="601"/>
      <c r="Z32" s="601"/>
      <c r="AA32" s="601"/>
      <c r="AB32" s="448"/>
      <c r="AC32" s="611">
        <f>IFERROR(INDEX('P3'!28:28,MATCH("住居名",'P3'!$4:$4,0)),"")</f>
        <v>0</v>
      </c>
      <c r="AD32" s="455"/>
      <c r="AE32" s="579" t="e">
        <f>IF(VLOOKUP(AC32,'P2'!$C:$T,18,FALSE)="新","A",IF(AD32="○",VLOOKUP(AC32,'P2'!$C:$T,18,FALSE),""))</f>
        <v>#N/A</v>
      </c>
      <c r="AH32" s="268">
        <f t="shared" si="3"/>
        <v>0</v>
      </c>
      <c r="AI32" s="580" t="e">
        <f t="shared" si="0"/>
        <v>#N/A</v>
      </c>
      <c r="AJ32" s="580" t="e">
        <f t="shared" si="4"/>
        <v>#N/A</v>
      </c>
      <c r="AK32" s="580" t="e">
        <f t="shared" ca="1" si="1"/>
        <v>#N/A</v>
      </c>
      <c r="AL32" s="580" t="e">
        <f t="shared" ca="1" si="2"/>
        <v>#N/A</v>
      </c>
      <c r="AM32" s="267">
        <f>IFERROR(INDEX('P3'!28:28,MATCH("障害
支援
区分",'P3'!$3:$3,0)),"")</f>
        <v>0</v>
      </c>
      <c r="AN32" s="454">
        <v>22</v>
      </c>
      <c r="AO32" s="454">
        <f>INDEX('P2'!28:28,MATCH($AO$9,'P2'!$4:$4,0))</f>
        <v>0</v>
      </c>
      <c r="AP32" s="345" t="e">
        <f>IF(OR(VLOOKUP(AO32,'P2'!C:T,14,FALSE)="A",VLOOKUP(AO32,'P2'!C:T,14,FALSE)="新"),VLOOKUP(AO32,'P2'!C:X,18,FALSE)*0.9,0)</f>
        <v>#N/A</v>
      </c>
      <c r="AQ32" s="585" t="e">
        <f t="shared" ca="1" si="8"/>
        <v>#N/A</v>
      </c>
      <c r="AR32" s="586">
        <f t="shared" si="7"/>
        <v>0</v>
      </c>
      <c r="AS32" s="345">
        <f t="shared" si="7"/>
        <v>0</v>
      </c>
      <c r="AT32" s="345">
        <f t="shared" si="7"/>
        <v>0</v>
      </c>
      <c r="AU32" s="587">
        <f t="shared" si="7"/>
        <v>0</v>
      </c>
      <c r="AV32" s="586">
        <f>'P2'!K28</f>
        <v>0</v>
      </c>
      <c r="AW32" s="345">
        <f>'P2'!L28</f>
        <v>0</v>
      </c>
      <c r="AX32" s="345">
        <f>'P2'!M28</f>
        <v>0</v>
      </c>
      <c r="AY32" s="587">
        <f>'P2'!N28</f>
        <v>0</v>
      </c>
    </row>
    <row r="33" spans="2:51" ht="22.5" customHeight="1">
      <c r="B33" s="610">
        <f>IFERROR(INDEX('P3'!113:113,MATCH("利用者氏名",'P3'!$3:$3,0)),"")</f>
        <v>0</v>
      </c>
      <c r="C33" s="607">
        <f>IFERROR(INDEX('P3'!113:113,MATCH("障害
支援
区分",'P3'!$3:$3,0)),"")</f>
        <v>0</v>
      </c>
      <c r="D33" s="584"/>
      <c r="E33" s="601"/>
      <c r="F33" s="601"/>
      <c r="G33" s="601"/>
      <c r="H33" s="601"/>
      <c r="I33" s="601"/>
      <c r="J33" s="601"/>
      <c r="K33" s="601"/>
      <c r="L33" s="601"/>
      <c r="M33" s="601"/>
      <c r="N33" s="601"/>
      <c r="O33" s="601"/>
      <c r="P33" s="602"/>
      <c r="Q33" s="603"/>
      <c r="R33" s="601"/>
      <c r="S33" s="601"/>
      <c r="T33" s="601"/>
      <c r="U33" s="601"/>
      <c r="V33" s="601"/>
      <c r="W33" s="601"/>
      <c r="X33" s="601"/>
      <c r="Y33" s="601"/>
      <c r="Z33" s="601"/>
      <c r="AA33" s="601"/>
      <c r="AB33" s="448"/>
      <c r="AC33" s="611">
        <f>IFERROR(INDEX('P3'!29:29,MATCH("住居名",'P3'!$4:$4,0)),"")</f>
        <v>0</v>
      </c>
      <c r="AD33" s="455"/>
      <c r="AE33" s="579" t="e">
        <f>IF(VLOOKUP(AC33,'P2'!$C:$T,18,FALSE)="新","A",IF(AD33="○",VLOOKUP(AC33,'P2'!$C:$T,18,FALSE),""))</f>
        <v>#N/A</v>
      </c>
      <c r="AH33" s="268">
        <f t="shared" si="3"/>
        <v>0</v>
      </c>
      <c r="AI33" s="580" t="e">
        <f t="shared" si="0"/>
        <v>#N/A</v>
      </c>
      <c r="AJ33" s="580" t="e">
        <f t="shared" si="4"/>
        <v>#N/A</v>
      </c>
      <c r="AK33" s="580" t="e">
        <f t="shared" ca="1" si="1"/>
        <v>#N/A</v>
      </c>
      <c r="AL33" s="580" t="e">
        <f t="shared" ca="1" si="2"/>
        <v>#N/A</v>
      </c>
      <c r="AM33" s="267">
        <f>IFERROR(INDEX('P3'!29:29,MATCH("障害
支援
区分",'P3'!$3:$3,0)),"")</f>
        <v>0</v>
      </c>
      <c r="AN33" s="454">
        <v>23</v>
      </c>
      <c r="AO33" s="454">
        <f>INDEX('P2'!29:29,MATCH($AO$9,'P2'!$4:$4,0))</f>
        <v>0</v>
      </c>
      <c r="AP33" s="345" t="e">
        <f>IF(OR(VLOOKUP(AO33,'P2'!C:T,14,FALSE)="A",VLOOKUP(AO33,'P2'!C:T,14,FALSE)="新"),VLOOKUP(AO33,'P2'!C:X,18,FALSE)*0.9,0)</f>
        <v>#N/A</v>
      </c>
      <c r="AQ33" s="585" t="e">
        <f t="shared" ca="1" si="8"/>
        <v>#N/A</v>
      </c>
      <c r="AR33" s="586">
        <f t="shared" si="7"/>
        <v>0</v>
      </c>
      <c r="AS33" s="345">
        <f t="shared" si="7"/>
        <v>0</v>
      </c>
      <c r="AT33" s="345">
        <f t="shared" si="7"/>
        <v>0</v>
      </c>
      <c r="AU33" s="587">
        <f t="shared" si="7"/>
        <v>0</v>
      </c>
      <c r="AV33" s="586">
        <f>'P2'!K29</f>
        <v>0</v>
      </c>
      <c r="AW33" s="345">
        <f>'P2'!L29</f>
        <v>0</v>
      </c>
      <c r="AX33" s="345">
        <f>'P2'!M29</f>
        <v>0</v>
      </c>
      <c r="AY33" s="587">
        <f>'P2'!N29</f>
        <v>0</v>
      </c>
    </row>
    <row r="34" spans="2:51" ht="22.5" customHeight="1">
      <c r="B34" s="610">
        <f>IFERROR(INDEX('P3'!114:114,MATCH("利用者氏名",'P3'!$3:$3,0)),"")</f>
        <v>0</v>
      </c>
      <c r="C34" s="607">
        <f>IFERROR(INDEX('P3'!114:114,MATCH("障害
支援
区分",'P3'!$3:$3,0)),"")</f>
        <v>0</v>
      </c>
      <c r="D34" s="584"/>
      <c r="E34" s="601"/>
      <c r="F34" s="601"/>
      <c r="G34" s="601"/>
      <c r="H34" s="601"/>
      <c r="I34" s="601"/>
      <c r="J34" s="601"/>
      <c r="K34" s="601"/>
      <c r="L34" s="601"/>
      <c r="M34" s="601"/>
      <c r="N34" s="601"/>
      <c r="O34" s="601"/>
      <c r="P34" s="602"/>
      <c r="Q34" s="603"/>
      <c r="R34" s="601"/>
      <c r="S34" s="601"/>
      <c r="T34" s="601"/>
      <c r="U34" s="601"/>
      <c r="V34" s="601"/>
      <c r="W34" s="601"/>
      <c r="X34" s="601"/>
      <c r="Y34" s="601"/>
      <c r="Z34" s="601"/>
      <c r="AA34" s="601"/>
      <c r="AB34" s="448"/>
      <c r="AC34" s="611">
        <f>IFERROR(INDEX('P3'!30:30,MATCH("住居名",'P3'!$4:$4,0)),"")</f>
        <v>0</v>
      </c>
      <c r="AD34" s="455"/>
      <c r="AE34" s="579" t="e">
        <f>IF(VLOOKUP(AC34,'P2'!$C:$T,18,FALSE)="新","A",IF(AD34="○",VLOOKUP(AC34,'P2'!$C:$T,18,FALSE),""))</f>
        <v>#N/A</v>
      </c>
      <c r="AH34" s="268">
        <f t="shared" si="3"/>
        <v>0</v>
      </c>
      <c r="AI34" s="580" t="e">
        <f t="shared" si="0"/>
        <v>#N/A</v>
      </c>
      <c r="AJ34" s="580" t="e">
        <f t="shared" si="4"/>
        <v>#N/A</v>
      </c>
      <c r="AK34" s="580" t="e">
        <f t="shared" ca="1" si="1"/>
        <v>#N/A</v>
      </c>
      <c r="AL34" s="580" t="e">
        <f t="shared" ca="1" si="2"/>
        <v>#N/A</v>
      </c>
      <c r="AM34" s="267">
        <f>IFERROR(INDEX('P3'!30:30,MATCH("障害
支援
区分",'P3'!$3:$3,0)),"")</f>
        <v>0</v>
      </c>
      <c r="AN34" s="454">
        <v>24</v>
      </c>
      <c r="AO34" s="454">
        <f>INDEX('P2'!30:30,MATCH($AO$9,'P2'!$4:$4,0))</f>
        <v>0</v>
      </c>
      <c r="AP34" s="345" t="e">
        <f>IF(OR(VLOOKUP(AO34,'P2'!C:T,14,FALSE)="A",VLOOKUP(AO34,'P2'!C:T,14,FALSE)="新"),VLOOKUP(AO34,'P2'!C:X,18,FALSE)*0.9,0)</f>
        <v>#N/A</v>
      </c>
      <c r="AQ34" s="585" t="e">
        <f t="shared" ca="1" si="8"/>
        <v>#N/A</v>
      </c>
      <c r="AR34" s="586">
        <f t="shared" si="7"/>
        <v>0</v>
      </c>
      <c r="AS34" s="345">
        <f t="shared" si="7"/>
        <v>0</v>
      </c>
      <c r="AT34" s="345">
        <f t="shared" si="7"/>
        <v>0</v>
      </c>
      <c r="AU34" s="587">
        <f t="shared" si="7"/>
        <v>0</v>
      </c>
      <c r="AV34" s="586">
        <f>'P2'!K30</f>
        <v>0</v>
      </c>
      <c r="AW34" s="345">
        <f>'P2'!L30</f>
        <v>0</v>
      </c>
      <c r="AX34" s="345">
        <f>'P2'!M30</f>
        <v>0</v>
      </c>
      <c r="AY34" s="587">
        <f>'P2'!N30</f>
        <v>0</v>
      </c>
    </row>
    <row r="35" spans="2:51" ht="22.5" customHeight="1">
      <c r="B35" s="610">
        <f>IFERROR(INDEX('P3'!115:115,MATCH("利用者氏名",'P3'!$3:$3,0)),"")</f>
        <v>0</v>
      </c>
      <c r="C35" s="607">
        <f>IFERROR(INDEX('P3'!115:115,MATCH("障害
支援
区分",'P3'!$3:$3,0)),"")</f>
        <v>0</v>
      </c>
      <c r="D35" s="584"/>
      <c r="E35" s="601"/>
      <c r="F35" s="601"/>
      <c r="G35" s="601"/>
      <c r="H35" s="601"/>
      <c r="I35" s="601"/>
      <c r="J35" s="601"/>
      <c r="K35" s="601"/>
      <c r="L35" s="601"/>
      <c r="M35" s="601"/>
      <c r="N35" s="601"/>
      <c r="O35" s="601"/>
      <c r="P35" s="602"/>
      <c r="Q35" s="603"/>
      <c r="R35" s="601"/>
      <c r="S35" s="601"/>
      <c r="T35" s="601"/>
      <c r="U35" s="601"/>
      <c r="V35" s="601"/>
      <c r="W35" s="601"/>
      <c r="X35" s="601"/>
      <c r="Y35" s="601"/>
      <c r="Z35" s="601"/>
      <c r="AA35" s="601"/>
      <c r="AB35" s="448"/>
      <c r="AC35" s="611">
        <f>IFERROR(INDEX('P3'!31:31,MATCH("住居名",'P3'!$4:$4,0)),"")</f>
        <v>0</v>
      </c>
      <c r="AD35" s="455"/>
      <c r="AE35" s="579" t="e">
        <f>IF(VLOOKUP(AC35,'P2'!$C:$T,18,FALSE)="新","A",IF(AD35="○",VLOOKUP(AC35,'P2'!$C:$T,18,FALSE),""))</f>
        <v>#N/A</v>
      </c>
      <c r="AH35" s="268">
        <f t="shared" si="3"/>
        <v>0</v>
      </c>
      <c r="AI35" s="580" t="e">
        <f t="shared" si="0"/>
        <v>#N/A</v>
      </c>
      <c r="AJ35" s="580" t="e">
        <f t="shared" si="4"/>
        <v>#N/A</v>
      </c>
      <c r="AK35" s="580" t="e">
        <f t="shared" ca="1" si="1"/>
        <v>#N/A</v>
      </c>
      <c r="AL35" s="580" t="e">
        <f t="shared" ca="1" si="2"/>
        <v>#N/A</v>
      </c>
      <c r="AM35" s="267">
        <f>IFERROR(INDEX('P3'!31:31,MATCH("障害
支援
区分",'P3'!$3:$3,0)),"")</f>
        <v>0</v>
      </c>
      <c r="AN35" s="454">
        <v>25</v>
      </c>
      <c r="AO35" s="454">
        <f>INDEX('P2'!31:31,MATCH($AO$9,'P2'!$4:$4,0))</f>
        <v>0</v>
      </c>
      <c r="AP35" s="345" t="e">
        <f>IF(OR(VLOOKUP(AO35,'P2'!C:T,14,FALSE)="A",VLOOKUP(AO35,'P2'!C:T,14,FALSE)="新"),VLOOKUP(AO35,'P2'!C:X,18,FALSE)*0.9,0)</f>
        <v>#N/A</v>
      </c>
      <c r="AQ35" s="585" t="e">
        <f t="shared" ca="1" si="8"/>
        <v>#N/A</v>
      </c>
      <c r="AR35" s="586">
        <f t="shared" si="7"/>
        <v>0</v>
      </c>
      <c r="AS35" s="345">
        <f t="shared" si="7"/>
        <v>0</v>
      </c>
      <c r="AT35" s="345">
        <f t="shared" si="7"/>
        <v>0</v>
      </c>
      <c r="AU35" s="587">
        <f t="shared" si="7"/>
        <v>0</v>
      </c>
      <c r="AV35" s="586">
        <f>'P2'!K31</f>
        <v>0</v>
      </c>
      <c r="AW35" s="345">
        <f>'P2'!L31</f>
        <v>0</v>
      </c>
      <c r="AX35" s="345">
        <f>'P2'!M31</f>
        <v>0</v>
      </c>
      <c r="AY35" s="587">
        <f>'P2'!N31</f>
        <v>0</v>
      </c>
    </row>
    <row r="36" spans="2:51" ht="22.5" customHeight="1">
      <c r="B36" s="610">
        <f>IFERROR(INDEX('P3'!116:116,MATCH("利用者氏名",'P3'!$3:$3,0)),"")</f>
        <v>0</v>
      </c>
      <c r="C36" s="607">
        <f>IFERROR(INDEX('P3'!116:116,MATCH("障害
支援
区分",'P3'!$3:$3,0)),"")</f>
        <v>0</v>
      </c>
      <c r="D36" s="584"/>
      <c r="E36" s="601"/>
      <c r="F36" s="601"/>
      <c r="G36" s="601"/>
      <c r="H36" s="601"/>
      <c r="I36" s="601"/>
      <c r="J36" s="601"/>
      <c r="K36" s="601"/>
      <c r="L36" s="601"/>
      <c r="M36" s="601"/>
      <c r="N36" s="601"/>
      <c r="O36" s="601"/>
      <c r="P36" s="602"/>
      <c r="Q36" s="603"/>
      <c r="R36" s="601"/>
      <c r="S36" s="601"/>
      <c r="T36" s="601"/>
      <c r="U36" s="601"/>
      <c r="V36" s="601"/>
      <c r="W36" s="601"/>
      <c r="X36" s="601"/>
      <c r="Y36" s="601"/>
      <c r="Z36" s="601"/>
      <c r="AA36" s="601"/>
      <c r="AB36" s="448"/>
      <c r="AC36" s="611">
        <f>IFERROR(INDEX('P3'!32:32,MATCH("住居名",'P3'!$4:$4,0)),"")</f>
        <v>0</v>
      </c>
      <c r="AD36" s="455"/>
      <c r="AE36" s="579" t="e">
        <f>IF(VLOOKUP(AC36,'P2'!$C:$T,18,FALSE)="新","A",IF(AD36="○",VLOOKUP(AC36,'P2'!$C:$T,18,FALSE),""))</f>
        <v>#N/A</v>
      </c>
      <c r="AH36" s="268">
        <f t="shared" si="3"/>
        <v>0</v>
      </c>
      <c r="AI36" s="580" t="e">
        <f t="shared" si="0"/>
        <v>#N/A</v>
      </c>
      <c r="AJ36" s="580" t="e">
        <f t="shared" si="4"/>
        <v>#N/A</v>
      </c>
      <c r="AK36" s="580" t="e">
        <f t="shared" ca="1" si="1"/>
        <v>#N/A</v>
      </c>
      <c r="AL36" s="580" t="e">
        <f t="shared" ca="1" si="2"/>
        <v>#N/A</v>
      </c>
      <c r="AM36" s="267">
        <f>IFERROR(INDEX('P3'!32:32,MATCH("障害
支援
区分",'P3'!$3:$3,0)),"")</f>
        <v>0</v>
      </c>
      <c r="AN36" s="454">
        <v>26</v>
      </c>
      <c r="AO36" s="454">
        <f>INDEX('P2'!32:32,MATCH($AO$9,'P2'!$4:$4,0))</f>
        <v>0</v>
      </c>
      <c r="AP36" s="345" t="e">
        <f>IF(OR(VLOOKUP(AO36,'P2'!C:T,14,FALSE)="A",VLOOKUP(AO36,'P2'!C:T,14,FALSE)="新"),VLOOKUP(AO36,'P2'!C:X,18,FALSE)*0.9,0)</f>
        <v>#N/A</v>
      </c>
      <c r="AQ36" s="585" t="e">
        <f t="shared" ca="1" si="8"/>
        <v>#N/A</v>
      </c>
      <c r="AR36" s="586">
        <f t="shared" si="7"/>
        <v>0</v>
      </c>
      <c r="AS36" s="345">
        <f t="shared" si="7"/>
        <v>0</v>
      </c>
      <c r="AT36" s="345">
        <f t="shared" si="7"/>
        <v>0</v>
      </c>
      <c r="AU36" s="587">
        <f t="shared" si="7"/>
        <v>0</v>
      </c>
      <c r="AV36" s="586">
        <f>'P2'!K32</f>
        <v>0</v>
      </c>
      <c r="AW36" s="345">
        <f>'P2'!L32</f>
        <v>0</v>
      </c>
      <c r="AX36" s="345">
        <f>'P2'!M32</f>
        <v>0</v>
      </c>
      <c r="AY36" s="587">
        <f>'P2'!N32</f>
        <v>0</v>
      </c>
    </row>
    <row r="37" spans="2:51" ht="22.5" customHeight="1">
      <c r="B37" s="610">
        <f>IFERROR(INDEX('P3'!117:117,MATCH("利用者氏名",'P3'!$3:$3,0)),"")</f>
        <v>0</v>
      </c>
      <c r="C37" s="607">
        <f>IFERROR(INDEX('P3'!117:117,MATCH("障害
支援
区分",'P3'!$3:$3,0)),"")</f>
        <v>0</v>
      </c>
      <c r="D37" s="584"/>
      <c r="E37" s="601"/>
      <c r="F37" s="601"/>
      <c r="G37" s="601"/>
      <c r="H37" s="601"/>
      <c r="I37" s="601"/>
      <c r="J37" s="601"/>
      <c r="K37" s="601"/>
      <c r="L37" s="601"/>
      <c r="M37" s="601"/>
      <c r="N37" s="601"/>
      <c r="O37" s="601"/>
      <c r="P37" s="602"/>
      <c r="Q37" s="603"/>
      <c r="R37" s="601"/>
      <c r="S37" s="601"/>
      <c r="T37" s="601"/>
      <c r="U37" s="601"/>
      <c r="V37" s="601"/>
      <c r="W37" s="601"/>
      <c r="X37" s="601"/>
      <c r="Y37" s="601"/>
      <c r="Z37" s="601"/>
      <c r="AA37" s="601"/>
      <c r="AB37" s="448"/>
      <c r="AC37" s="611">
        <f>IFERROR(INDEX('P3'!33:33,MATCH("住居名",'P3'!$4:$4,0)),"")</f>
        <v>0</v>
      </c>
      <c r="AD37" s="455"/>
      <c r="AE37" s="579" t="e">
        <f>IF(VLOOKUP(AC37,'P2'!$C:$T,18,FALSE)="新","A",IF(AD37="○",VLOOKUP(AC37,'P2'!$C:$T,18,FALSE),""))</f>
        <v>#N/A</v>
      </c>
      <c r="AH37" s="268">
        <f t="shared" si="3"/>
        <v>0</v>
      </c>
      <c r="AI37" s="580" t="e">
        <f t="shared" si="0"/>
        <v>#N/A</v>
      </c>
      <c r="AJ37" s="580" t="e">
        <f t="shared" si="4"/>
        <v>#N/A</v>
      </c>
      <c r="AK37" s="580" t="e">
        <f t="shared" ca="1" si="1"/>
        <v>#N/A</v>
      </c>
      <c r="AL37" s="580" t="e">
        <f t="shared" ca="1" si="2"/>
        <v>#N/A</v>
      </c>
      <c r="AM37" s="267">
        <f>IFERROR(INDEX('P3'!33:33,MATCH("障害
支援
区分",'P3'!$3:$3,0)),"")</f>
        <v>0</v>
      </c>
      <c r="AN37" s="454">
        <v>27</v>
      </c>
      <c r="AO37" s="454">
        <f>INDEX('P2'!33:33,MATCH($AO$9,'P2'!$4:$4,0))</f>
        <v>0</v>
      </c>
      <c r="AP37" s="345" t="e">
        <f>IF(OR(VLOOKUP(AO37,'P2'!C:T,14,FALSE)="A",VLOOKUP(AO37,'P2'!C:T,14,FALSE)="新"),VLOOKUP(AO37,'P2'!C:X,18,FALSE)*0.9,0)</f>
        <v>#N/A</v>
      </c>
      <c r="AQ37" s="585" t="e">
        <f t="shared" ca="1" si="8"/>
        <v>#N/A</v>
      </c>
      <c r="AR37" s="586">
        <f t="shared" si="7"/>
        <v>0</v>
      </c>
      <c r="AS37" s="345">
        <f t="shared" si="7"/>
        <v>0</v>
      </c>
      <c r="AT37" s="345">
        <f t="shared" si="7"/>
        <v>0</v>
      </c>
      <c r="AU37" s="587">
        <f t="shared" si="7"/>
        <v>0</v>
      </c>
      <c r="AV37" s="586">
        <f>'P2'!K33</f>
        <v>0</v>
      </c>
      <c r="AW37" s="345">
        <f>'P2'!L33</f>
        <v>0</v>
      </c>
      <c r="AX37" s="345">
        <f>'P2'!M33</f>
        <v>0</v>
      </c>
      <c r="AY37" s="587">
        <f>'P2'!N33</f>
        <v>0</v>
      </c>
    </row>
    <row r="38" spans="2:51" ht="22.5" customHeight="1">
      <c r="B38" s="610">
        <f>IFERROR(INDEX('P3'!118:118,MATCH("利用者氏名",'P3'!$3:$3,0)),"")</f>
        <v>0</v>
      </c>
      <c r="C38" s="607">
        <f>IFERROR(INDEX('P3'!118:118,MATCH("障害
支援
区分",'P3'!$3:$3,0)),"")</f>
        <v>0</v>
      </c>
      <c r="D38" s="584"/>
      <c r="E38" s="601"/>
      <c r="F38" s="601"/>
      <c r="G38" s="601"/>
      <c r="H38" s="601"/>
      <c r="I38" s="601"/>
      <c r="J38" s="601"/>
      <c r="K38" s="601"/>
      <c r="L38" s="601"/>
      <c r="M38" s="601"/>
      <c r="N38" s="601"/>
      <c r="O38" s="601"/>
      <c r="P38" s="602"/>
      <c r="Q38" s="603"/>
      <c r="R38" s="601"/>
      <c r="S38" s="601"/>
      <c r="T38" s="601"/>
      <c r="U38" s="601"/>
      <c r="V38" s="601"/>
      <c r="W38" s="601"/>
      <c r="X38" s="601"/>
      <c r="Y38" s="601"/>
      <c r="Z38" s="601"/>
      <c r="AA38" s="601"/>
      <c r="AB38" s="448"/>
      <c r="AC38" s="611">
        <f>IFERROR(INDEX('P3'!34:34,MATCH("住居名",'P3'!$4:$4,0)),"")</f>
        <v>0</v>
      </c>
      <c r="AD38" s="455"/>
      <c r="AE38" s="579" t="e">
        <f>IF(VLOOKUP(AC38,'P2'!$C:$T,18,FALSE)="新","A",IF(AD38="○",VLOOKUP(AC38,'P2'!$C:$T,18,FALSE),""))</f>
        <v>#N/A</v>
      </c>
      <c r="AH38" s="268">
        <f t="shared" si="3"/>
        <v>0</v>
      </c>
      <c r="AI38" s="580" t="e">
        <f t="shared" si="0"/>
        <v>#N/A</v>
      </c>
      <c r="AJ38" s="580" t="e">
        <f t="shared" si="4"/>
        <v>#N/A</v>
      </c>
      <c r="AK38" s="580" t="e">
        <f t="shared" ca="1" si="1"/>
        <v>#N/A</v>
      </c>
      <c r="AL38" s="580" t="e">
        <f t="shared" ca="1" si="2"/>
        <v>#N/A</v>
      </c>
      <c r="AM38" s="267">
        <f>IFERROR(INDEX('P3'!34:34,MATCH("障害
支援
区分",'P3'!$3:$3,0)),"")</f>
        <v>0</v>
      </c>
      <c r="AN38" s="454">
        <v>28</v>
      </c>
      <c r="AO38" s="454">
        <f>INDEX('P2'!34:34,MATCH($AO$9,'P2'!$4:$4,0))</f>
        <v>0</v>
      </c>
      <c r="AP38" s="345" t="e">
        <f>IF(OR(VLOOKUP(AO38,'P2'!C:T,14,FALSE)="A",VLOOKUP(AO38,'P2'!C:T,14,FALSE)="新"),VLOOKUP(AO38,'P2'!C:X,18,FALSE)*0.9,0)</f>
        <v>#N/A</v>
      </c>
      <c r="AQ38" s="585" t="e">
        <f t="shared" ca="1" si="8"/>
        <v>#N/A</v>
      </c>
      <c r="AR38" s="586">
        <f t="shared" si="7"/>
        <v>0</v>
      </c>
      <c r="AS38" s="345">
        <f t="shared" si="7"/>
        <v>0</v>
      </c>
      <c r="AT38" s="345">
        <f t="shared" si="7"/>
        <v>0</v>
      </c>
      <c r="AU38" s="587">
        <f t="shared" si="7"/>
        <v>0</v>
      </c>
      <c r="AV38" s="586">
        <f>'P2'!K34</f>
        <v>0</v>
      </c>
      <c r="AW38" s="345">
        <f>'P2'!L34</f>
        <v>0</v>
      </c>
      <c r="AX38" s="345">
        <f>'P2'!M34</f>
        <v>0</v>
      </c>
      <c r="AY38" s="587">
        <f>'P2'!N34</f>
        <v>0</v>
      </c>
    </row>
    <row r="39" spans="2:51" ht="22.5" customHeight="1">
      <c r="B39" s="610">
        <f>IFERROR(INDEX('P3'!119:119,MATCH("利用者氏名",'P3'!$3:$3,0)),"")</f>
        <v>0</v>
      </c>
      <c r="C39" s="607">
        <f>IFERROR(INDEX('P3'!119:119,MATCH("障害
支援
区分",'P3'!$3:$3,0)),"")</f>
        <v>0</v>
      </c>
      <c r="D39" s="584"/>
      <c r="E39" s="601"/>
      <c r="F39" s="601"/>
      <c r="G39" s="601"/>
      <c r="H39" s="601"/>
      <c r="I39" s="601"/>
      <c r="J39" s="601"/>
      <c r="K39" s="601"/>
      <c r="L39" s="601"/>
      <c r="M39" s="601"/>
      <c r="N39" s="601"/>
      <c r="O39" s="601"/>
      <c r="P39" s="602"/>
      <c r="Q39" s="603"/>
      <c r="R39" s="601"/>
      <c r="S39" s="601"/>
      <c r="T39" s="601"/>
      <c r="U39" s="601"/>
      <c r="V39" s="601"/>
      <c r="W39" s="601"/>
      <c r="X39" s="601"/>
      <c r="Y39" s="601"/>
      <c r="Z39" s="601"/>
      <c r="AA39" s="601"/>
      <c r="AB39" s="448"/>
      <c r="AC39" s="611">
        <f>IFERROR(INDEX('P3'!35:35,MATCH("住居名",'P3'!$4:$4,0)),"")</f>
        <v>0</v>
      </c>
      <c r="AD39" s="455"/>
      <c r="AE39" s="579" t="e">
        <f>IF(VLOOKUP(AC39,'P2'!$C:$T,18,FALSE)="新","A",IF(AD39="○",VLOOKUP(AC39,'P2'!$C:$T,18,FALSE),""))</f>
        <v>#N/A</v>
      </c>
      <c r="AH39" s="268">
        <f t="shared" si="3"/>
        <v>0</v>
      </c>
      <c r="AI39" s="580" t="e">
        <f t="shared" si="0"/>
        <v>#N/A</v>
      </c>
      <c r="AJ39" s="580" t="e">
        <f t="shared" si="4"/>
        <v>#N/A</v>
      </c>
      <c r="AK39" s="580" t="e">
        <f t="shared" ca="1" si="1"/>
        <v>#N/A</v>
      </c>
      <c r="AL39" s="580" t="e">
        <f t="shared" ca="1" si="2"/>
        <v>#N/A</v>
      </c>
      <c r="AM39" s="267">
        <f>IFERROR(INDEX('P3'!35:35,MATCH("障害
支援
区分",'P3'!$3:$3,0)),"")</f>
        <v>0</v>
      </c>
      <c r="AN39" s="454">
        <v>29</v>
      </c>
      <c r="AO39" s="454">
        <f>INDEX('P2'!35:35,MATCH($AO$9,'P2'!$4:$4,0))</f>
        <v>0</v>
      </c>
      <c r="AP39" s="345" t="e">
        <f>IF(OR(VLOOKUP(AO39,'P2'!C:T,14,FALSE)="A",VLOOKUP(AO39,'P2'!C:T,14,FALSE)="新"),VLOOKUP(AO39,'P2'!C:X,18,FALSE)*0.9,0)</f>
        <v>#N/A</v>
      </c>
      <c r="AQ39" s="585" t="e">
        <f t="shared" ca="1" si="8"/>
        <v>#N/A</v>
      </c>
      <c r="AR39" s="586">
        <f t="shared" si="7"/>
        <v>0</v>
      </c>
      <c r="AS39" s="345">
        <f t="shared" si="7"/>
        <v>0</v>
      </c>
      <c r="AT39" s="345">
        <f t="shared" si="7"/>
        <v>0</v>
      </c>
      <c r="AU39" s="587">
        <f t="shared" si="7"/>
        <v>0</v>
      </c>
      <c r="AV39" s="586">
        <f>'P2'!K35</f>
        <v>0</v>
      </c>
      <c r="AW39" s="345">
        <f>'P2'!L35</f>
        <v>0</v>
      </c>
      <c r="AX39" s="345">
        <f>'P2'!M35</f>
        <v>0</v>
      </c>
      <c r="AY39" s="587">
        <f>'P2'!N35</f>
        <v>0</v>
      </c>
    </row>
    <row r="40" spans="2:51" ht="22.5" customHeight="1" thickBot="1">
      <c r="B40" s="610">
        <f>IFERROR(INDEX('P3'!120:120,MATCH("利用者氏名",'P3'!$3:$3,0)),"")</f>
        <v>0</v>
      </c>
      <c r="C40" s="607">
        <f>IFERROR(INDEX('P3'!120:120,MATCH("障害
支援
区分",'P3'!$3:$3,0)),"")</f>
        <v>0</v>
      </c>
      <c r="D40" s="584"/>
      <c r="E40" s="601"/>
      <c r="F40" s="601"/>
      <c r="G40" s="601"/>
      <c r="H40" s="601"/>
      <c r="I40" s="601"/>
      <c r="J40" s="601"/>
      <c r="K40" s="601"/>
      <c r="L40" s="601"/>
      <c r="M40" s="601"/>
      <c r="N40" s="601"/>
      <c r="O40" s="601"/>
      <c r="P40" s="602"/>
      <c r="Q40" s="603"/>
      <c r="R40" s="601"/>
      <c r="S40" s="601"/>
      <c r="T40" s="601"/>
      <c r="U40" s="601"/>
      <c r="V40" s="601"/>
      <c r="W40" s="601"/>
      <c r="X40" s="601"/>
      <c r="Y40" s="601"/>
      <c r="Z40" s="601"/>
      <c r="AA40" s="601"/>
      <c r="AB40" s="448"/>
      <c r="AC40" s="611">
        <f>IFERROR(INDEX('P3'!36:36,MATCH("住居名",'P3'!$4:$4,0)),"")</f>
        <v>0</v>
      </c>
      <c r="AD40" s="455"/>
      <c r="AE40" s="579" t="e">
        <f>IF(VLOOKUP(AC40,'P2'!$C:$T,18,FALSE)="新","A",IF(AD40="○",VLOOKUP(AC40,'P2'!$C:$T,18,FALSE),""))</f>
        <v>#N/A</v>
      </c>
      <c r="AH40" s="268">
        <f t="shared" si="3"/>
        <v>0</v>
      </c>
      <c r="AI40" s="580" t="e">
        <f t="shared" si="0"/>
        <v>#N/A</v>
      </c>
      <c r="AJ40" s="580" t="e">
        <f t="shared" si="4"/>
        <v>#N/A</v>
      </c>
      <c r="AK40" s="580" t="e">
        <f t="shared" ca="1" si="1"/>
        <v>#N/A</v>
      </c>
      <c r="AL40" s="580" t="e">
        <f t="shared" ca="1" si="2"/>
        <v>#N/A</v>
      </c>
      <c r="AM40" s="267">
        <f>IFERROR(INDEX('P3'!36:36,MATCH("障害
支援
区分",'P3'!$3:$3,0)),"")</f>
        <v>0</v>
      </c>
      <c r="AN40" s="454">
        <v>30</v>
      </c>
      <c r="AO40" s="454">
        <f>INDEX('P2'!36:36,MATCH($AO$9,'P2'!$4:$4,0))</f>
        <v>0</v>
      </c>
      <c r="AP40" s="345" t="e">
        <f>IF(OR(VLOOKUP(AO40,'P2'!C:T,14,FALSE)="A",VLOOKUP(AO40,'P2'!C:T,14,FALSE)="新"),VLOOKUP(AO40,'P2'!C:X,18,FALSE)*0.9,0)</f>
        <v>#N/A</v>
      </c>
      <c r="AQ40" s="585" t="e">
        <f t="shared" ca="1" si="8"/>
        <v>#N/A</v>
      </c>
      <c r="AR40" s="588">
        <f t="shared" si="7"/>
        <v>0</v>
      </c>
      <c r="AS40" s="574">
        <f t="shared" si="7"/>
        <v>0</v>
      </c>
      <c r="AT40" s="574">
        <f t="shared" si="7"/>
        <v>0</v>
      </c>
      <c r="AU40" s="589">
        <f t="shared" si="7"/>
        <v>0</v>
      </c>
      <c r="AV40" s="588">
        <f>'P2'!K36</f>
        <v>0</v>
      </c>
      <c r="AW40" s="574">
        <f>'P2'!L36</f>
        <v>0</v>
      </c>
      <c r="AX40" s="574">
        <f>'P2'!M36</f>
        <v>0</v>
      </c>
      <c r="AY40" s="589">
        <f>'P2'!N36</f>
        <v>0</v>
      </c>
    </row>
    <row r="41" spans="2:51" ht="22.5" customHeight="1" thickTop="1">
      <c r="B41" s="610">
        <f>IFERROR(INDEX('P3'!121:121,MATCH("利用者氏名",'P3'!$3:$3,0)),"")</f>
        <v>0</v>
      </c>
      <c r="C41" s="607">
        <f>IFERROR(INDEX('P3'!121:121,MATCH("障害
支援
区分",'P3'!$3:$3,0)),"")</f>
        <v>0</v>
      </c>
      <c r="D41" s="584"/>
      <c r="E41" s="601"/>
      <c r="F41" s="601"/>
      <c r="G41" s="601"/>
      <c r="H41" s="601"/>
      <c r="I41" s="601"/>
      <c r="J41" s="601"/>
      <c r="K41" s="601"/>
      <c r="L41" s="601"/>
      <c r="M41" s="601"/>
      <c r="N41" s="601"/>
      <c r="O41" s="601"/>
      <c r="P41" s="602"/>
      <c r="Q41" s="603"/>
      <c r="R41" s="601"/>
      <c r="S41" s="601"/>
      <c r="T41" s="601"/>
      <c r="U41" s="601"/>
      <c r="V41" s="601"/>
      <c r="W41" s="601"/>
      <c r="X41" s="601"/>
      <c r="Y41" s="601"/>
      <c r="Z41" s="601"/>
      <c r="AA41" s="601"/>
      <c r="AB41" s="448"/>
      <c r="AC41" s="611">
        <f>IFERROR(INDEX('P3'!37:37,MATCH("住居名",'P3'!$4:$4,0)),"")</f>
        <v>0</v>
      </c>
      <c r="AD41" s="455"/>
      <c r="AE41" s="579" t="e">
        <f>IF(VLOOKUP(AC41,'P2'!$C:$T,18,FALSE)="新","A",IF(AD41="○",VLOOKUP(AC41,'P2'!$C:$T,18,FALSE),""))</f>
        <v>#N/A</v>
      </c>
      <c r="AH41" s="268">
        <f t="shared" si="3"/>
        <v>0</v>
      </c>
      <c r="AI41" s="580" t="e">
        <f t="shared" si="0"/>
        <v>#N/A</v>
      </c>
      <c r="AJ41" s="580" t="e">
        <f t="shared" si="4"/>
        <v>#N/A</v>
      </c>
      <c r="AK41" s="580" t="e">
        <f t="shared" ca="1" si="1"/>
        <v>#N/A</v>
      </c>
      <c r="AL41" s="580" t="e">
        <f t="shared" ca="1" si="2"/>
        <v>#N/A</v>
      </c>
      <c r="AM41" s="267">
        <f>IFERROR(INDEX('P3'!37:37,MATCH("障害
支援
区分",'P3'!$3:$3,0)),"")</f>
        <v>0</v>
      </c>
    </row>
    <row r="42" spans="2:51" ht="22.5" customHeight="1">
      <c r="B42" s="610">
        <f>IFERROR(INDEX('P3'!122:122,MATCH("利用者氏名",'P3'!$3:$3,0)),"")</f>
        <v>0</v>
      </c>
      <c r="C42" s="607">
        <f>IFERROR(INDEX('P3'!122:122,MATCH("障害
支援
区分",'P3'!$3:$3,0)),"")</f>
        <v>0</v>
      </c>
      <c r="D42" s="584"/>
      <c r="E42" s="601"/>
      <c r="F42" s="601"/>
      <c r="G42" s="601"/>
      <c r="H42" s="601"/>
      <c r="I42" s="601"/>
      <c r="J42" s="601"/>
      <c r="K42" s="601"/>
      <c r="L42" s="601"/>
      <c r="M42" s="601"/>
      <c r="N42" s="601"/>
      <c r="O42" s="601"/>
      <c r="P42" s="602"/>
      <c r="Q42" s="603"/>
      <c r="R42" s="601"/>
      <c r="S42" s="601"/>
      <c r="T42" s="601"/>
      <c r="U42" s="601"/>
      <c r="V42" s="601"/>
      <c r="W42" s="601"/>
      <c r="X42" s="601"/>
      <c r="Y42" s="601"/>
      <c r="Z42" s="601"/>
      <c r="AA42" s="601"/>
      <c r="AB42" s="448"/>
      <c r="AC42" s="611">
        <f>IFERROR(INDEX('P3'!38:38,MATCH("住居名",'P3'!$4:$4,0)),"")</f>
        <v>0</v>
      </c>
      <c r="AD42" s="455"/>
      <c r="AE42" s="579" t="e">
        <f>IF(VLOOKUP(AC42,'P2'!$C:$T,18,FALSE)="新","A",IF(AD42="○",VLOOKUP(AC42,'P2'!$C:$T,18,FALSE),""))</f>
        <v>#N/A</v>
      </c>
      <c r="AH42" s="268">
        <f t="shared" si="3"/>
        <v>0</v>
      </c>
      <c r="AI42" s="580" t="e">
        <f t="shared" si="0"/>
        <v>#N/A</v>
      </c>
      <c r="AJ42" s="580" t="e">
        <f t="shared" si="4"/>
        <v>#N/A</v>
      </c>
      <c r="AK42" s="580" t="e">
        <f t="shared" ref="AK42:AK73" ca="1" si="9">IF(AE42="B",SUM(OFFSET(E42,0,$AC$5-6,1,6))/SUM(OFFSET(E38,0,$AC$5-6,1,6)),0)</f>
        <v>#N/A</v>
      </c>
      <c r="AL42" s="580" t="e">
        <f t="shared" ref="AL42:AL73" ca="1" si="10">IF(AE42="C",SUM(OFFSET(E42,0,$AC$5-12,1,12))/SUM(OFFSET(E38,0,$AC$5-12,1,12)),0)</f>
        <v>#N/A</v>
      </c>
      <c r="AM42" s="267">
        <f>IFERROR(INDEX('P3'!38:38,MATCH("障害
支援
区分",'P3'!$3:$3,0)),"")</f>
        <v>0</v>
      </c>
    </row>
    <row r="43" spans="2:51" ht="22.5" customHeight="1">
      <c r="B43" s="610">
        <f>IFERROR(INDEX('P3'!123:123,MATCH("利用者氏名",'P3'!$3:$3,0)),"")</f>
        <v>0</v>
      </c>
      <c r="C43" s="607">
        <f>IFERROR(INDEX('P3'!123:123,MATCH("障害
支援
区分",'P3'!$3:$3,0)),"")</f>
        <v>0</v>
      </c>
      <c r="D43" s="584"/>
      <c r="E43" s="601"/>
      <c r="F43" s="601"/>
      <c r="G43" s="601"/>
      <c r="H43" s="601"/>
      <c r="I43" s="601"/>
      <c r="J43" s="601"/>
      <c r="K43" s="601"/>
      <c r="L43" s="601"/>
      <c r="M43" s="601"/>
      <c r="N43" s="601"/>
      <c r="O43" s="601"/>
      <c r="P43" s="602"/>
      <c r="Q43" s="603"/>
      <c r="R43" s="601"/>
      <c r="S43" s="601"/>
      <c r="T43" s="601"/>
      <c r="U43" s="601"/>
      <c r="V43" s="601"/>
      <c r="W43" s="601"/>
      <c r="X43" s="601"/>
      <c r="Y43" s="601"/>
      <c r="Z43" s="601"/>
      <c r="AA43" s="601"/>
      <c r="AB43" s="448"/>
      <c r="AC43" s="611">
        <f>IFERROR(INDEX('P3'!39:39,MATCH("住居名",'P3'!$4:$4,0)),"")</f>
        <v>0</v>
      </c>
      <c r="AD43" s="455"/>
      <c r="AE43" s="579" t="e">
        <f>IF(VLOOKUP(AC43,'P2'!$C:$T,18,FALSE)="新","A",IF(AD43="○",VLOOKUP(AC43,'P2'!$C:$T,18,FALSE),""))</f>
        <v>#N/A</v>
      </c>
      <c r="AH43" s="268">
        <f t="shared" si="3"/>
        <v>0</v>
      </c>
      <c r="AI43" s="580" t="e">
        <f t="shared" si="0"/>
        <v>#N/A</v>
      </c>
      <c r="AJ43" s="580" t="e">
        <f t="shared" si="4"/>
        <v>#N/A</v>
      </c>
      <c r="AK43" s="580" t="e">
        <f t="shared" ca="1" si="9"/>
        <v>#N/A</v>
      </c>
      <c r="AL43" s="580" t="e">
        <f t="shared" ca="1" si="10"/>
        <v>#N/A</v>
      </c>
      <c r="AM43" s="267">
        <f>IFERROR(INDEX('P3'!39:39,MATCH("障害
支援
区分",'P3'!$3:$3,0)),"")</f>
        <v>0</v>
      </c>
    </row>
    <row r="44" spans="2:51" ht="22.5" customHeight="1">
      <c r="B44" s="610">
        <f>IFERROR(INDEX('P3'!124:124,MATCH("利用者氏名",'P3'!$3:$3,0)),"")</f>
        <v>0</v>
      </c>
      <c r="C44" s="607">
        <f>IFERROR(INDEX('P3'!124:124,MATCH("障害
支援
区分",'P3'!$3:$3,0)),"")</f>
        <v>0</v>
      </c>
      <c r="D44" s="584"/>
      <c r="E44" s="604"/>
      <c r="F44" s="604"/>
      <c r="G44" s="604"/>
      <c r="H44" s="604"/>
      <c r="I44" s="604"/>
      <c r="J44" s="604"/>
      <c r="K44" s="604"/>
      <c r="L44" s="604"/>
      <c r="M44" s="604"/>
      <c r="N44" s="604"/>
      <c r="O44" s="604"/>
      <c r="P44" s="605"/>
      <c r="Q44" s="606"/>
      <c r="R44" s="604"/>
      <c r="S44" s="604"/>
      <c r="T44" s="604"/>
      <c r="U44" s="604"/>
      <c r="V44" s="604"/>
      <c r="W44" s="604"/>
      <c r="X44" s="604"/>
      <c r="Y44" s="604"/>
      <c r="Z44" s="604"/>
      <c r="AA44" s="604"/>
      <c r="AB44" s="449"/>
      <c r="AC44" s="611">
        <f>IFERROR(INDEX('P3'!40:40,MATCH("住居名",'P3'!$4:$4,0)),"")</f>
        <v>0</v>
      </c>
      <c r="AD44" s="455"/>
      <c r="AE44" s="579" t="e">
        <f>IF(VLOOKUP(AC44,'P2'!$C:$T,18,FALSE)="新","A",IF(AD44="○",VLOOKUP(AC44,'P2'!$C:$T,18,FALSE),""))</f>
        <v>#N/A</v>
      </c>
      <c r="AH44" s="268">
        <f t="shared" si="3"/>
        <v>0</v>
      </c>
      <c r="AI44" s="580" t="e">
        <f t="shared" si="0"/>
        <v>#N/A</v>
      </c>
      <c r="AJ44" s="580" t="e">
        <f t="shared" si="4"/>
        <v>#N/A</v>
      </c>
      <c r="AK44" s="580" t="e">
        <f t="shared" ca="1" si="9"/>
        <v>#N/A</v>
      </c>
      <c r="AL44" s="580" t="e">
        <f t="shared" ca="1" si="10"/>
        <v>#N/A</v>
      </c>
      <c r="AM44" s="267">
        <f>IFERROR(INDEX('P3'!40:40,MATCH("障害
支援
区分",'P3'!$3:$3,0)),"")</f>
        <v>0</v>
      </c>
    </row>
    <row r="45" spans="2:51" ht="22.5" customHeight="1">
      <c r="B45" s="610">
        <f>IFERROR(INDEX('P3'!125:125,MATCH("利用者氏名",'P3'!$3:$3,0)),"")</f>
        <v>0</v>
      </c>
      <c r="C45" s="607">
        <f>IFERROR(INDEX('P3'!125:125,MATCH("障害
支援
区分",'P3'!$3:$3,0)),"")</f>
        <v>0</v>
      </c>
      <c r="D45" s="584"/>
      <c r="E45" s="601"/>
      <c r="F45" s="601"/>
      <c r="G45" s="601"/>
      <c r="H45" s="601"/>
      <c r="I45" s="601"/>
      <c r="J45" s="601"/>
      <c r="K45" s="601"/>
      <c r="L45" s="601"/>
      <c r="M45" s="601"/>
      <c r="N45" s="601"/>
      <c r="O45" s="601"/>
      <c r="P45" s="602"/>
      <c r="Q45" s="603"/>
      <c r="R45" s="601"/>
      <c r="S45" s="601"/>
      <c r="T45" s="601"/>
      <c r="U45" s="601"/>
      <c r="V45" s="601"/>
      <c r="W45" s="601"/>
      <c r="X45" s="601"/>
      <c r="Y45" s="601"/>
      <c r="Z45" s="601"/>
      <c r="AA45" s="601"/>
      <c r="AB45" s="448"/>
      <c r="AC45" s="611">
        <f>IFERROR(INDEX('P3'!41:41,MATCH("住居名",'P3'!$4:$4,0)),"")</f>
        <v>0</v>
      </c>
      <c r="AD45" s="455"/>
      <c r="AE45" s="579" t="e">
        <f>IF(VLOOKUP(AC45,'P2'!$C:$T,18,FALSE)="新","A",IF(AD45="○",VLOOKUP(AC45,'P2'!$C:$T,18,FALSE),""))</f>
        <v>#N/A</v>
      </c>
      <c r="AH45" s="268">
        <f t="shared" si="3"/>
        <v>0</v>
      </c>
      <c r="AI45" s="580" t="e">
        <f t="shared" si="0"/>
        <v>#N/A</v>
      </c>
      <c r="AJ45" s="580" t="e">
        <f t="shared" si="4"/>
        <v>#N/A</v>
      </c>
      <c r="AK45" s="580" t="e">
        <f t="shared" ca="1" si="9"/>
        <v>#N/A</v>
      </c>
      <c r="AL45" s="580" t="e">
        <f t="shared" ca="1" si="10"/>
        <v>#N/A</v>
      </c>
      <c r="AM45" s="267">
        <f>IFERROR(INDEX('P3'!41:41,MATCH("障害
支援
区分",'P3'!$3:$3,0)),"")</f>
        <v>0</v>
      </c>
    </row>
    <row r="46" spans="2:51" ht="22.5" customHeight="1">
      <c r="B46" s="610">
        <f>IFERROR(INDEX('P3'!126:126,MATCH("利用者氏名",'P3'!$3:$3,0)),"")</f>
        <v>0</v>
      </c>
      <c r="C46" s="607">
        <f>IFERROR(INDEX('P3'!126:126,MATCH("障害
支援
区分",'P3'!$3:$3,0)),"")</f>
        <v>0</v>
      </c>
      <c r="D46" s="584"/>
      <c r="E46" s="601"/>
      <c r="F46" s="601"/>
      <c r="G46" s="601"/>
      <c r="H46" s="601"/>
      <c r="I46" s="601"/>
      <c r="J46" s="601"/>
      <c r="K46" s="601"/>
      <c r="L46" s="601"/>
      <c r="M46" s="601"/>
      <c r="N46" s="601"/>
      <c r="O46" s="601"/>
      <c r="P46" s="602"/>
      <c r="Q46" s="603"/>
      <c r="R46" s="601"/>
      <c r="S46" s="601"/>
      <c r="T46" s="601"/>
      <c r="U46" s="601"/>
      <c r="V46" s="601"/>
      <c r="W46" s="601"/>
      <c r="X46" s="601"/>
      <c r="Y46" s="601"/>
      <c r="Z46" s="601"/>
      <c r="AA46" s="601"/>
      <c r="AB46" s="448"/>
      <c r="AC46" s="611">
        <f>IFERROR(INDEX('P3'!42:42,MATCH("住居名",'P3'!$4:$4,0)),"")</f>
        <v>0</v>
      </c>
      <c r="AD46" s="455"/>
      <c r="AE46" s="579" t="e">
        <f>IF(VLOOKUP(AC46,'P2'!$C:$T,18,FALSE)="新","A",IF(AD46="○",VLOOKUP(AC46,'P2'!$C:$T,18,FALSE),""))</f>
        <v>#N/A</v>
      </c>
      <c r="AH46" s="268">
        <f t="shared" si="3"/>
        <v>0</v>
      </c>
      <c r="AI46" s="580" t="e">
        <f t="shared" si="0"/>
        <v>#N/A</v>
      </c>
      <c r="AJ46" s="580" t="e">
        <f t="shared" si="4"/>
        <v>#N/A</v>
      </c>
      <c r="AK46" s="580" t="e">
        <f t="shared" ca="1" si="9"/>
        <v>#N/A</v>
      </c>
      <c r="AL46" s="580" t="e">
        <f t="shared" ca="1" si="10"/>
        <v>#N/A</v>
      </c>
      <c r="AM46" s="267">
        <f>IFERROR(INDEX('P3'!42:42,MATCH("障害
支援
区分",'P3'!$3:$3,0)),"")</f>
        <v>0</v>
      </c>
    </row>
    <row r="47" spans="2:51" ht="22.5" customHeight="1">
      <c r="B47" s="610">
        <f>IFERROR(INDEX('P3'!127:127,MATCH("利用者氏名",'P3'!$3:$3,0)),"")</f>
        <v>0</v>
      </c>
      <c r="C47" s="607">
        <f>IFERROR(INDEX('P3'!127:127,MATCH("障害
支援
区分",'P3'!$3:$3,0)),"")</f>
        <v>0</v>
      </c>
      <c r="D47" s="584"/>
      <c r="E47" s="601"/>
      <c r="F47" s="601"/>
      <c r="G47" s="601"/>
      <c r="H47" s="601"/>
      <c r="I47" s="601"/>
      <c r="J47" s="601"/>
      <c r="K47" s="601"/>
      <c r="L47" s="601"/>
      <c r="M47" s="601"/>
      <c r="N47" s="601"/>
      <c r="O47" s="601"/>
      <c r="P47" s="602"/>
      <c r="Q47" s="603"/>
      <c r="R47" s="601"/>
      <c r="S47" s="601"/>
      <c r="T47" s="601"/>
      <c r="U47" s="601"/>
      <c r="V47" s="601"/>
      <c r="W47" s="601"/>
      <c r="X47" s="601"/>
      <c r="Y47" s="601"/>
      <c r="Z47" s="601"/>
      <c r="AA47" s="601"/>
      <c r="AB47" s="448"/>
      <c r="AC47" s="611">
        <f>IFERROR(INDEX('P3'!43:43,MATCH("住居名",'P3'!$4:$4,0)),"")</f>
        <v>0</v>
      </c>
      <c r="AD47" s="455"/>
      <c r="AE47" s="579" t="e">
        <f>IF(VLOOKUP(AC47,'P2'!$C:$T,18,FALSE)="新","A",IF(AD47="○",VLOOKUP(AC47,'P2'!$C:$T,18,FALSE),""))</f>
        <v>#N/A</v>
      </c>
      <c r="AH47" s="268">
        <f t="shared" si="3"/>
        <v>0</v>
      </c>
      <c r="AI47" s="580" t="e">
        <f t="shared" si="0"/>
        <v>#N/A</v>
      </c>
      <c r="AJ47" s="580" t="e">
        <f t="shared" si="4"/>
        <v>#N/A</v>
      </c>
      <c r="AK47" s="580" t="e">
        <f t="shared" ca="1" si="9"/>
        <v>#N/A</v>
      </c>
      <c r="AL47" s="580" t="e">
        <f t="shared" ca="1" si="10"/>
        <v>#N/A</v>
      </c>
      <c r="AM47" s="267">
        <f>IFERROR(INDEX('P3'!43:43,MATCH("障害
支援
区分",'P3'!$3:$3,0)),"")</f>
        <v>0</v>
      </c>
    </row>
    <row r="48" spans="2:51" ht="22.5" customHeight="1">
      <c r="B48" s="610">
        <f>IFERROR(INDEX('P3'!128:128,MATCH("利用者氏名",'P3'!$3:$3,0)),"")</f>
        <v>0</v>
      </c>
      <c r="C48" s="607">
        <f>IFERROR(INDEX('P3'!128:128,MATCH("障害
支援
区分",'P3'!$3:$3,0)),"")</f>
        <v>0</v>
      </c>
      <c r="D48" s="584"/>
      <c r="E48" s="601"/>
      <c r="F48" s="601"/>
      <c r="G48" s="601"/>
      <c r="H48" s="601"/>
      <c r="I48" s="601"/>
      <c r="J48" s="601"/>
      <c r="K48" s="601"/>
      <c r="L48" s="601"/>
      <c r="M48" s="601"/>
      <c r="N48" s="601"/>
      <c r="O48" s="601"/>
      <c r="P48" s="602"/>
      <c r="Q48" s="603"/>
      <c r="R48" s="601"/>
      <c r="S48" s="601"/>
      <c r="T48" s="601"/>
      <c r="U48" s="601"/>
      <c r="V48" s="601"/>
      <c r="W48" s="601"/>
      <c r="X48" s="601"/>
      <c r="Y48" s="601"/>
      <c r="Z48" s="601"/>
      <c r="AA48" s="601"/>
      <c r="AB48" s="448"/>
      <c r="AC48" s="611">
        <f>IFERROR(INDEX('P3'!44:44,MATCH("住居名",'P3'!$4:$4,0)),"")</f>
        <v>0</v>
      </c>
      <c r="AD48" s="455"/>
      <c r="AE48" s="579" t="e">
        <f>IF(VLOOKUP(AC48,'P2'!$C:$T,18,FALSE)="新","A",IF(AD48="○",VLOOKUP(AC48,'P2'!$C:$T,18,FALSE),""))</f>
        <v>#N/A</v>
      </c>
      <c r="AH48" s="268">
        <f t="shared" si="3"/>
        <v>0</v>
      </c>
      <c r="AI48" s="580" t="e">
        <f t="shared" si="0"/>
        <v>#N/A</v>
      </c>
      <c r="AJ48" s="580" t="e">
        <f t="shared" si="4"/>
        <v>#N/A</v>
      </c>
      <c r="AK48" s="580" t="e">
        <f t="shared" ca="1" si="9"/>
        <v>#N/A</v>
      </c>
      <c r="AL48" s="580" t="e">
        <f t="shared" ca="1" si="10"/>
        <v>#N/A</v>
      </c>
      <c r="AM48" s="267">
        <f>IFERROR(INDEX('P3'!44:44,MATCH("障害
支援
区分",'P3'!$3:$3,0)),"")</f>
        <v>0</v>
      </c>
    </row>
    <row r="49" spans="2:39" ht="22.5" customHeight="1">
      <c r="B49" s="610">
        <f>IFERROR(INDEX('P3'!129:129,MATCH("利用者氏名",'P3'!$3:$3,0)),"")</f>
        <v>0</v>
      </c>
      <c r="C49" s="607">
        <f>IFERROR(INDEX('P3'!129:129,MATCH("障害
支援
区分",'P3'!$3:$3,0)),"")</f>
        <v>0</v>
      </c>
      <c r="D49" s="584"/>
      <c r="E49" s="601"/>
      <c r="F49" s="601"/>
      <c r="G49" s="601"/>
      <c r="H49" s="601"/>
      <c r="I49" s="601"/>
      <c r="J49" s="601"/>
      <c r="K49" s="601"/>
      <c r="L49" s="601"/>
      <c r="M49" s="601"/>
      <c r="N49" s="601"/>
      <c r="O49" s="601"/>
      <c r="P49" s="602"/>
      <c r="Q49" s="603"/>
      <c r="R49" s="601"/>
      <c r="S49" s="601"/>
      <c r="T49" s="601"/>
      <c r="U49" s="601"/>
      <c r="V49" s="601"/>
      <c r="W49" s="601"/>
      <c r="X49" s="601"/>
      <c r="Y49" s="601"/>
      <c r="Z49" s="601"/>
      <c r="AA49" s="601"/>
      <c r="AB49" s="448"/>
      <c r="AC49" s="611">
        <f>IFERROR(INDEX('P3'!45:45,MATCH("住居名",'P3'!$4:$4,0)),"")</f>
        <v>0</v>
      </c>
      <c r="AD49" s="455"/>
      <c r="AE49" s="579" t="e">
        <f>IF(VLOOKUP(AC49,'P2'!$C:$T,18,FALSE)="新","A",IF(AD49="○",VLOOKUP(AC49,'P2'!$C:$T,18,FALSE),""))</f>
        <v>#N/A</v>
      </c>
      <c r="AH49" s="268">
        <f t="shared" si="3"/>
        <v>0</v>
      </c>
      <c r="AI49" s="580" t="e">
        <f t="shared" si="0"/>
        <v>#N/A</v>
      </c>
      <c r="AJ49" s="580" t="e">
        <f t="shared" si="4"/>
        <v>#N/A</v>
      </c>
      <c r="AK49" s="580" t="e">
        <f t="shared" ca="1" si="9"/>
        <v>#N/A</v>
      </c>
      <c r="AL49" s="580" t="e">
        <f t="shared" ca="1" si="10"/>
        <v>#N/A</v>
      </c>
      <c r="AM49" s="267">
        <f>IFERROR(INDEX('P3'!45:45,MATCH("障害
支援
区分",'P3'!$3:$3,0)),"")</f>
        <v>0</v>
      </c>
    </row>
    <row r="50" spans="2:39" ht="22.5" customHeight="1">
      <c r="B50" s="610">
        <f>IFERROR(INDEX('P3'!130:130,MATCH("利用者氏名",'P3'!$3:$3,0)),"")</f>
        <v>0</v>
      </c>
      <c r="C50" s="607">
        <f>IFERROR(INDEX('P3'!130:130,MATCH("障害
支援
区分",'P3'!$3:$3,0)),"")</f>
        <v>0</v>
      </c>
      <c r="D50" s="584"/>
      <c r="E50" s="601"/>
      <c r="F50" s="601"/>
      <c r="G50" s="601"/>
      <c r="H50" s="601"/>
      <c r="I50" s="601"/>
      <c r="J50" s="601"/>
      <c r="K50" s="601"/>
      <c r="L50" s="601"/>
      <c r="M50" s="601"/>
      <c r="N50" s="601"/>
      <c r="O50" s="601"/>
      <c r="P50" s="602"/>
      <c r="Q50" s="603"/>
      <c r="R50" s="601"/>
      <c r="S50" s="601"/>
      <c r="T50" s="601"/>
      <c r="U50" s="601"/>
      <c r="V50" s="601"/>
      <c r="W50" s="601"/>
      <c r="X50" s="601"/>
      <c r="Y50" s="601"/>
      <c r="Z50" s="601"/>
      <c r="AA50" s="601"/>
      <c r="AB50" s="448"/>
      <c r="AC50" s="611">
        <f>IFERROR(INDEX('P3'!46:46,MATCH("住居名",'P3'!$4:$4,0)),"")</f>
        <v>0</v>
      </c>
      <c r="AD50" s="455"/>
      <c r="AE50" s="579" t="e">
        <f>IF(VLOOKUP(AC50,'P2'!$C:$T,18,FALSE)="新","A",IF(AD50="○",VLOOKUP(AC50,'P2'!$C:$T,18,FALSE),""))</f>
        <v>#N/A</v>
      </c>
      <c r="AH50" s="268">
        <f t="shared" si="3"/>
        <v>0</v>
      </c>
      <c r="AI50" s="580" t="e">
        <f t="shared" si="0"/>
        <v>#N/A</v>
      </c>
      <c r="AJ50" s="580" t="e">
        <f t="shared" si="4"/>
        <v>#N/A</v>
      </c>
      <c r="AK50" s="580" t="e">
        <f t="shared" ca="1" si="9"/>
        <v>#N/A</v>
      </c>
      <c r="AL50" s="580" t="e">
        <f t="shared" ca="1" si="10"/>
        <v>#N/A</v>
      </c>
      <c r="AM50" s="267">
        <f>IFERROR(INDEX('P3'!46:46,MATCH("障害
支援
区分",'P3'!$3:$3,0)),"")</f>
        <v>0</v>
      </c>
    </row>
    <row r="51" spans="2:39" ht="22.5" customHeight="1">
      <c r="B51" s="610">
        <f>IFERROR(INDEX('P3'!131:131,MATCH("利用者氏名",'P3'!$3:$3,0)),"")</f>
        <v>0</v>
      </c>
      <c r="C51" s="607">
        <f>IFERROR(INDEX('P3'!131:131,MATCH("障害
支援
区分",'P3'!$3:$3,0)),"")</f>
        <v>0</v>
      </c>
      <c r="D51" s="584"/>
      <c r="E51" s="601"/>
      <c r="F51" s="601"/>
      <c r="G51" s="601"/>
      <c r="H51" s="601"/>
      <c r="I51" s="601"/>
      <c r="J51" s="601"/>
      <c r="K51" s="601"/>
      <c r="L51" s="601"/>
      <c r="M51" s="601"/>
      <c r="N51" s="601"/>
      <c r="O51" s="601"/>
      <c r="P51" s="602"/>
      <c r="Q51" s="603"/>
      <c r="R51" s="601"/>
      <c r="S51" s="601"/>
      <c r="T51" s="601"/>
      <c r="U51" s="601"/>
      <c r="V51" s="601"/>
      <c r="W51" s="601"/>
      <c r="X51" s="601"/>
      <c r="Y51" s="601"/>
      <c r="Z51" s="601"/>
      <c r="AA51" s="601"/>
      <c r="AB51" s="448"/>
      <c r="AC51" s="611">
        <f>IFERROR(INDEX('P3'!47:47,MATCH("住居名",'P3'!$4:$4,0)),"")</f>
        <v>0</v>
      </c>
      <c r="AD51" s="455"/>
      <c r="AE51" s="579" t="e">
        <f>IF(VLOOKUP(AC51,'P2'!$C:$T,18,FALSE)="新","A",IF(AD51="○",VLOOKUP(AC51,'P2'!$C:$T,18,FALSE),""))</f>
        <v>#N/A</v>
      </c>
      <c r="AH51" s="268">
        <f t="shared" si="3"/>
        <v>0</v>
      </c>
      <c r="AI51" s="580" t="e">
        <f t="shared" si="0"/>
        <v>#N/A</v>
      </c>
      <c r="AJ51" s="580" t="e">
        <f t="shared" si="4"/>
        <v>#N/A</v>
      </c>
      <c r="AK51" s="580" t="e">
        <f t="shared" ca="1" si="9"/>
        <v>#N/A</v>
      </c>
      <c r="AL51" s="580" t="e">
        <f t="shared" ca="1" si="10"/>
        <v>#N/A</v>
      </c>
      <c r="AM51" s="267">
        <f>IFERROR(INDEX('P3'!47:47,MATCH("障害
支援
区分",'P3'!$3:$3,0)),"")</f>
        <v>0</v>
      </c>
    </row>
    <row r="52" spans="2:39" ht="22.5" customHeight="1">
      <c r="B52" s="610">
        <f>IFERROR(INDEX('P3'!132:132,MATCH("利用者氏名",'P3'!$3:$3,0)),"")</f>
        <v>0</v>
      </c>
      <c r="C52" s="607">
        <f>IFERROR(INDEX('P3'!132:132,MATCH("障害
支援
区分",'P3'!$3:$3,0)),"")</f>
        <v>0</v>
      </c>
      <c r="D52" s="584"/>
      <c r="E52" s="601"/>
      <c r="F52" s="601"/>
      <c r="G52" s="601"/>
      <c r="H52" s="601"/>
      <c r="I52" s="601"/>
      <c r="J52" s="601"/>
      <c r="K52" s="601"/>
      <c r="L52" s="601"/>
      <c r="M52" s="601"/>
      <c r="N52" s="601"/>
      <c r="O52" s="601"/>
      <c r="P52" s="602"/>
      <c r="Q52" s="603"/>
      <c r="R52" s="601"/>
      <c r="S52" s="601"/>
      <c r="T52" s="601"/>
      <c r="U52" s="601"/>
      <c r="V52" s="601"/>
      <c r="W52" s="601"/>
      <c r="X52" s="601"/>
      <c r="Y52" s="601"/>
      <c r="Z52" s="601"/>
      <c r="AA52" s="601"/>
      <c r="AB52" s="448"/>
      <c r="AC52" s="611">
        <f>IFERROR(INDEX('P3'!48:48,MATCH("住居名",'P3'!$4:$4,0)),"")</f>
        <v>0</v>
      </c>
      <c r="AD52" s="455"/>
      <c r="AE52" s="579" t="e">
        <f>IF(VLOOKUP(AC52,'P2'!$C:$T,18,FALSE)="新","A",IF(AD52="○",VLOOKUP(AC52,'P2'!$C:$T,18,FALSE),""))</f>
        <v>#N/A</v>
      </c>
      <c r="AH52" s="268">
        <f t="shared" si="3"/>
        <v>0</v>
      </c>
      <c r="AI52" s="580" t="e">
        <f t="shared" si="0"/>
        <v>#N/A</v>
      </c>
      <c r="AJ52" s="580" t="e">
        <f t="shared" si="4"/>
        <v>#N/A</v>
      </c>
      <c r="AK52" s="580" t="e">
        <f t="shared" ca="1" si="9"/>
        <v>#N/A</v>
      </c>
      <c r="AL52" s="580" t="e">
        <f t="shared" ca="1" si="10"/>
        <v>#N/A</v>
      </c>
      <c r="AM52" s="267">
        <f>IFERROR(INDEX('P3'!48:48,MATCH("障害
支援
区分",'P3'!$3:$3,0)),"")</f>
        <v>0</v>
      </c>
    </row>
    <row r="53" spans="2:39" ht="22.5" customHeight="1">
      <c r="B53" s="610">
        <f>IFERROR(INDEX('P3'!133:133,MATCH("利用者氏名",'P3'!$3:$3,0)),"")</f>
        <v>0</v>
      </c>
      <c r="C53" s="607">
        <f>IFERROR(INDEX('P3'!133:133,MATCH("障害
支援
区分",'P3'!$3:$3,0)),"")</f>
        <v>0</v>
      </c>
      <c r="D53" s="584"/>
      <c r="E53" s="601"/>
      <c r="F53" s="601"/>
      <c r="G53" s="601"/>
      <c r="H53" s="601"/>
      <c r="I53" s="601"/>
      <c r="J53" s="601"/>
      <c r="K53" s="601"/>
      <c r="L53" s="601"/>
      <c r="M53" s="601"/>
      <c r="N53" s="601"/>
      <c r="O53" s="601"/>
      <c r="P53" s="602"/>
      <c r="Q53" s="603"/>
      <c r="R53" s="601"/>
      <c r="S53" s="601"/>
      <c r="T53" s="601"/>
      <c r="U53" s="601"/>
      <c r="V53" s="601"/>
      <c r="W53" s="601"/>
      <c r="X53" s="601"/>
      <c r="Y53" s="601"/>
      <c r="Z53" s="601"/>
      <c r="AA53" s="601"/>
      <c r="AB53" s="448"/>
      <c r="AC53" s="611">
        <f>IFERROR(INDEX('P3'!49:49,MATCH("住居名",'P3'!$4:$4,0)),"")</f>
        <v>0</v>
      </c>
      <c r="AD53" s="455"/>
      <c r="AE53" s="579" t="e">
        <f>IF(VLOOKUP(AC53,'P2'!$C:$T,18,FALSE)="新","A",IF(AD53="○",VLOOKUP(AC53,'P2'!$C:$T,18,FALSE),""))</f>
        <v>#N/A</v>
      </c>
      <c r="AH53" s="268">
        <f t="shared" si="3"/>
        <v>0</v>
      </c>
      <c r="AI53" s="580" t="e">
        <f t="shared" si="0"/>
        <v>#N/A</v>
      </c>
      <c r="AJ53" s="580" t="e">
        <f t="shared" si="4"/>
        <v>#N/A</v>
      </c>
      <c r="AK53" s="580" t="e">
        <f t="shared" ca="1" si="9"/>
        <v>#N/A</v>
      </c>
      <c r="AL53" s="580" t="e">
        <f t="shared" ca="1" si="10"/>
        <v>#N/A</v>
      </c>
      <c r="AM53" s="267">
        <f>IFERROR(INDEX('P3'!49:49,MATCH("障害
支援
区分",'P3'!$3:$3,0)),"")</f>
        <v>0</v>
      </c>
    </row>
    <row r="54" spans="2:39" ht="22.5" customHeight="1">
      <c r="B54" s="610">
        <f>IFERROR(INDEX('P3'!134:134,MATCH("利用者氏名",'P3'!$3:$3,0)),"")</f>
        <v>0</v>
      </c>
      <c r="C54" s="607">
        <f>IFERROR(INDEX('P3'!134:134,MATCH("障害
支援
区分",'P3'!$3:$3,0)),"")</f>
        <v>0</v>
      </c>
      <c r="D54" s="584"/>
      <c r="E54" s="601"/>
      <c r="F54" s="601"/>
      <c r="G54" s="601"/>
      <c r="H54" s="601"/>
      <c r="I54" s="601"/>
      <c r="J54" s="601"/>
      <c r="K54" s="601"/>
      <c r="L54" s="601"/>
      <c r="M54" s="601"/>
      <c r="N54" s="601"/>
      <c r="O54" s="601"/>
      <c r="P54" s="602"/>
      <c r="Q54" s="603"/>
      <c r="R54" s="601"/>
      <c r="S54" s="601"/>
      <c r="T54" s="601"/>
      <c r="U54" s="601"/>
      <c r="V54" s="601"/>
      <c r="W54" s="601"/>
      <c r="X54" s="601"/>
      <c r="Y54" s="601"/>
      <c r="Z54" s="601"/>
      <c r="AA54" s="601"/>
      <c r="AB54" s="448"/>
      <c r="AC54" s="611">
        <f>IFERROR(INDEX('P3'!50:50,MATCH("住居名",'P3'!$4:$4,0)),"")</f>
        <v>0</v>
      </c>
      <c r="AD54" s="455"/>
      <c r="AE54" s="579" t="e">
        <f>IF(VLOOKUP(AC54,'P2'!$C:$T,18,FALSE)="新","A",IF(AD54="○",VLOOKUP(AC54,'P2'!$C:$T,18,FALSE),""))</f>
        <v>#N/A</v>
      </c>
      <c r="AH54" s="268">
        <f t="shared" si="3"/>
        <v>0</v>
      </c>
      <c r="AI54" s="580" t="e">
        <f t="shared" si="0"/>
        <v>#N/A</v>
      </c>
      <c r="AJ54" s="580" t="e">
        <f t="shared" si="4"/>
        <v>#N/A</v>
      </c>
      <c r="AK54" s="580" t="e">
        <f t="shared" ca="1" si="9"/>
        <v>#N/A</v>
      </c>
      <c r="AL54" s="580" t="e">
        <f t="shared" ca="1" si="10"/>
        <v>#N/A</v>
      </c>
      <c r="AM54" s="267">
        <f>IFERROR(INDEX('P3'!50:50,MATCH("障害
支援
区分",'P3'!$3:$3,0)),"")</f>
        <v>0</v>
      </c>
    </row>
    <row r="55" spans="2:39" ht="22.5" customHeight="1">
      <c r="B55" s="610">
        <f>IFERROR(INDEX('P3'!135:135,MATCH("利用者氏名",'P3'!$3:$3,0)),"")</f>
        <v>0</v>
      </c>
      <c r="C55" s="607">
        <f>IFERROR(INDEX('P3'!135:135,MATCH("障害
支援
区分",'P3'!$3:$3,0)),"")</f>
        <v>0</v>
      </c>
      <c r="D55" s="584"/>
      <c r="E55" s="601"/>
      <c r="F55" s="601"/>
      <c r="G55" s="601"/>
      <c r="H55" s="601"/>
      <c r="I55" s="601"/>
      <c r="J55" s="601"/>
      <c r="K55" s="601"/>
      <c r="L55" s="601"/>
      <c r="M55" s="601"/>
      <c r="N55" s="601"/>
      <c r="O55" s="601"/>
      <c r="P55" s="602"/>
      <c r="Q55" s="603"/>
      <c r="R55" s="601"/>
      <c r="S55" s="601"/>
      <c r="T55" s="601"/>
      <c r="U55" s="601"/>
      <c r="V55" s="601"/>
      <c r="W55" s="601"/>
      <c r="X55" s="601"/>
      <c r="Y55" s="601"/>
      <c r="Z55" s="601"/>
      <c r="AA55" s="601"/>
      <c r="AB55" s="448"/>
      <c r="AC55" s="611">
        <f>IFERROR(INDEX('P3'!51:51,MATCH("住居名",'P3'!$4:$4,0)),"")</f>
        <v>0</v>
      </c>
      <c r="AD55" s="455"/>
      <c r="AE55" s="579" t="e">
        <f>IF(VLOOKUP(AC55,'P2'!$C:$T,18,FALSE)="新","A",IF(AD55="○",VLOOKUP(AC55,'P2'!$C:$T,18,FALSE),""))</f>
        <v>#N/A</v>
      </c>
      <c r="AH55" s="268">
        <f t="shared" si="3"/>
        <v>0</v>
      </c>
      <c r="AI55" s="580" t="e">
        <f t="shared" si="0"/>
        <v>#N/A</v>
      </c>
      <c r="AJ55" s="580" t="e">
        <f t="shared" si="4"/>
        <v>#N/A</v>
      </c>
      <c r="AK55" s="580" t="e">
        <f t="shared" ca="1" si="9"/>
        <v>#N/A</v>
      </c>
      <c r="AL55" s="580" t="e">
        <f t="shared" ca="1" si="10"/>
        <v>#N/A</v>
      </c>
      <c r="AM55" s="267">
        <f>IFERROR(INDEX('P3'!51:51,MATCH("障害
支援
区分",'P3'!$3:$3,0)),"")</f>
        <v>0</v>
      </c>
    </row>
    <row r="56" spans="2:39" ht="22.5" customHeight="1">
      <c r="B56" s="610">
        <f>IFERROR(INDEX('P3'!136:136,MATCH("利用者氏名",'P3'!$3:$3,0)),"")</f>
        <v>0</v>
      </c>
      <c r="C56" s="607">
        <f>IFERROR(INDEX('P3'!136:136,MATCH("障害
支援
区分",'P3'!$3:$3,0)),"")</f>
        <v>0</v>
      </c>
      <c r="D56" s="584"/>
      <c r="E56" s="601"/>
      <c r="F56" s="601"/>
      <c r="G56" s="601"/>
      <c r="H56" s="601"/>
      <c r="I56" s="601"/>
      <c r="J56" s="601"/>
      <c r="K56" s="601"/>
      <c r="L56" s="601"/>
      <c r="M56" s="601"/>
      <c r="N56" s="601"/>
      <c r="O56" s="601"/>
      <c r="P56" s="602"/>
      <c r="Q56" s="603"/>
      <c r="R56" s="601"/>
      <c r="S56" s="601"/>
      <c r="T56" s="601"/>
      <c r="U56" s="601"/>
      <c r="V56" s="601"/>
      <c r="W56" s="601"/>
      <c r="X56" s="601"/>
      <c r="Y56" s="601"/>
      <c r="Z56" s="601"/>
      <c r="AA56" s="601"/>
      <c r="AB56" s="448"/>
      <c r="AC56" s="611">
        <f>IFERROR(INDEX('P3'!52:52,MATCH("住居名",'P3'!$4:$4,0)),"")</f>
        <v>0</v>
      </c>
      <c r="AD56" s="455"/>
      <c r="AE56" s="579" t="e">
        <f>IF(VLOOKUP(AC56,'P2'!$C:$T,18,FALSE)="新","A",IF(AD56="○",VLOOKUP(AC56,'P2'!$C:$T,18,FALSE),""))</f>
        <v>#N/A</v>
      </c>
      <c r="AH56" s="268">
        <f t="shared" si="3"/>
        <v>0</v>
      </c>
      <c r="AI56" s="580" t="e">
        <f t="shared" si="0"/>
        <v>#N/A</v>
      </c>
      <c r="AJ56" s="580" t="e">
        <f t="shared" si="4"/>
        <v>#N/A</v>
      </c>
      <c r="AK56" s="580" t="e">
        <f t="shared" ca="1" si="9"/>
        <v>#N/A</v>
      </c>
      <c r="AL56" s="580" t="e">
        <f t="shared" ca="1" si="10"/>
        <v>#N/A</v>
      </c>
      <c r="AM56" s="267">
        <f>IFERROR(INDEX('P3'!52:52,MATCH("障害
支援
区分",'P3'!$3:$3,0)),"")</f>
        <v>0</v>
      </c>
    </row>
    <row r="57" spans="2:39" ht="22.5" customHeight="1">
      <c r="B57" s="610">
        <f>IFERROR(INDEX('P3'!137:137,MATCH("利用者氏名",'P3'!$3:$3,0)),"")</f>
        <v>0</v>
      </c>
      <c r="C57" s="607">
        <f>IFERROR(INDEX('P3'!137:137,MATCH("障害
支援
区分",'P3'!$3:$3,0)),"")</f>
        <v>0</v>
      </c>
      <c r="D57" s="584"/>
      <c r="E57" s="601"/>
      <c r="F57" s="601"/>
      <c r="G57" s="601"/>
      <c r="H57" s="601"/>
      <c r="I57" s="601"/>
      <c r="J57" s="601"/>
      <c r="K57" s="601"/>
      <c r="L57" s="601"/>
      <c r="M57" s="601"/>
      <c r="N57" s="601"/>
      <c r="O57" s="601"/>
      <c r="P57" s="602"/>
      <c r="Q57" s="603"/>
      <c r="R57" s="601"/>
      <c r="S57" s="601"/>
      <c r="T57" s="601"/>
      <c r="U57" s="601"/>
      <c r="V57" s="601"/>
      <c r="W57" s="601"/>
      <c r="X57" s="601"/>
      <c r="Y57" s="601"/>
      <c r="Z57" s="601"/>
      <c r="AA57" s="601"/>
      <c r="AB57" s="448"/>
      <c r="AC57" s="611">
        <f>IFERROR(INDEX('P3'!53:53,MATCH("住居名",'P3'!$4:$4,0)),"")</f>
        <v>0</v>
      </c>
      <c r="AD57" s="455"/>
      <c r="AE57" s="579" t="e">
        <f>IF(VLOOKUP(AC57,'P2'!$C:$T,18,FALSE)="新","A",IF(AD57="○",VLOOKUP(AC57,'P2'!$C:$T,18,FALSE),""))</f>
        <v>#N/A</v>
      </c>
      <c r="AH57" s="268">
        <f t="shared" si="3"/>
        <v>0</v>
      </c>
      <c r="AI57" s="580" t="e">
        <f t="shared" si="0"/>
        <v>#N/A</v>
      </c>
      <c r="AJ57" s="580" t="e">
        <f t="shared" si="4"/>
        <v>#N/A</v>
      </c>
      <c r="AK57" s="580" t="e">
        <f t="shared" ca="1" si="9"/>
        <v>#N/A</v>
      </c>
      <c r="AL57" s="580" t="e">
        <f t="shared" ca="1" si="10"/>
        <v>#N/A</v>
      </c>
      <c r="AM57" s="267">
        <f>IFERROR(INDEX('P3'!53:53,MATCH("障害
支援
区分",'P3'!$3:$3,0)),"")</f>
        <v>0</v>
      </c>
    </row>
    <row r="58" spans="2:39" ht="22.5" customHeight="1">
      <c r="B58" s="610">
        <f>IFERROR(INDEX('P3'!138:138,MATCH("利用者氏名",'P3'!$3:$3,0)),"")</f>
        <v>0</v>
      </c>
      <c r="C58" s="607">
        <f>IFERROR(INDEX('P3'!138:138,MATCH("障害
支援
区分",'P3'!$3:$3,0)),"")</f>
        <v>0</v>
      </c>
      <c r="D58" s="584"/>
      <c r="E58" s="601"/>
      <c r="F58" s="601"/>
      <c r="G58" s="601"/>
      <c r="H58" s="601"/>
      <c r="I58" s="601"/>
      <c r="J58" s="601"/>
      <c r="K58" s="601"/>
      <c r="L58" s="601"/>
      <c r="M58" s="601"/>
      <c r="N58" s="601"/>
      <c r="O58" s="601"/>
      <c r="P58" s="602"/>
      <c r="Q58" s="603"/>
      <c r="R58" s="601"/>
      <c r="S58" s="601"/>
      <c r="T58" s="601"/>
      <c r="U58" s="601"/>
      <c r="V58" s="601"/>
      <c r="W58" s="601"/>
      <c r="X58" s="601"/>
      <c r="Y58" s="601"/>
      <c r="Z58" s="601"/>
      <c r="AA58" s="601"/>
      <c r="AB58" s="448"/>
      <c r="AC58" s="611">
        <f>IFERROR(INDEX('P3'!54:54,MATCH("住居名",'P3'!$4:$4,0)),"")</f>
        <v>0</v>
      </c>
      <c r="AD58" s="455"/>
      <c r="AE58" s="579" t="e">
        <f>IF(VLOOKUP(AC58,'P2'!$C:$T,18,FALSE)="新","A",IF(AD58="○",VLOOKUP(AC58,'P2'!$C:$T,18,FALSE),""))</f>
        <v>#N/A</v>
      </c>
      <c r="AH58" s="268">
        <f t="shared" si="3"/>
        <v>0</v>
      </c>
      <c r="AI58" s="580" t="e">
        <f t="shared" si="0"/>
        <v>#N/A</v>
      </c>
      <c r="AJ58" s="580" t="e">
        <f t="shared" si="4"/>
        <v>#N/A</v>
      </c>
      <c r="AK58" s="580" t="e">
        <f t="shared" ca="1" si="9"/>
        <v>#N/A</v>
      </c>
      <c r="AL58" s="580" t="e">
        <f t="shared" ca="1" si="10"/>
        <v>#N/A</v>
      </c>
      <c r="AM58" s="267">
        <f>IFERROR(INDEX('P3'!54:54,MATCH("障害
支援
区分",'P3'!$3:$3,0)),"")</f>
        <v>0</v>
      </c>
    </row>
    <row r="59" spans="2:39" ht="22.5" customHeight="1">
      <c r="B59" s="610">
        <f>IFERROR(INDEX('P3'!139:139,MATCH("利用者氏名",'P3'!$3:$3,0)),"")</f>
        <v>0</v>
      </c>
      <c r="C59" s="607">
        <f>IFERROR(INDEX('P3'!139:139,MATCH("障害
支援
区分",'P3'!$3:$3,0)),"")</f>
        <v>0</v>
      </c>
      <c r="D59" s="584"/>
      <c r="E59" s="601"/>
      <c r="F59" s="601"/>
      <c r="G59" s="601"/>
      <c r="H59" s="601"/>
      <c r="I59" s="601"/>
      <c r="J59" s="601"/>
      <c r="K59" s="601"/>
      <c r="L59" s="601"/>
      <c r="M59" s="601"/>
      <c r="N59" s="601"/>
      <c r="O59" s="601"/>
      <c r="P59" s="602"/>
      <c r="Q59" s="603"/>
      <c r="R59" s="601"/>
      <c r="S59" s="601"/>
      <c r="T59" s="601"/>
      <c r="U59" s="601"/>
      <c r="V59" s="601"/>
      <c r="W59" s="601"/>
      <c r="X59" s="601"/>
      <c r="Y59" s="601"/>
      <c r="Z59" s="601"/>
      <c r="AA59" s="601"/>
      <c r="AB59" s="448"/>
      <c r="AC59" s="611">
        <f>IFERROR(INDEX('P3'!55:55,MATCH("住居名",'P3'!$4:$4,0)),"")</f>
        <v>0</v>
      </c>
      <c r="AD59" s="455"/>
      <c r="AE59" s="579" t="e">
        <f>IF(VLOOKUP(AC59,'P2'!$C:$T,18,FALSE)="新","A",IF(AD59="○",VLOOKUP(AC59,'P2'!$C:$T,18,FALSE),""))</f>
        <v>#N/A</v>
      </c>
      <c r="AH59" s="268">
        <f t="shared" si="3"/>
        <v>0</v>
      </c>
      <c r="AI59" s="580" t="e">
        <f t="shared" si="0"/>
        <v>#N/A</v>
      </c>
      <c r="AJ59" s="580" t="e">
        <f t="shared" si="4"/>
        <v>#N/A</v>
      </c>
      <c r="AK59" s="580" t="e">
        <f t="shared" ca="1" si="9"/>
        <v>#N/A</v>
      </c>
      <c r="AL59" s="580" t="e">
        <f t="shared" ca="1" si="10"/>
        <v>#N/A</v>
      </c>
      <c r="AM59" s="267">
        <f>IFERROR(INDEX('P3'!55:55,MATCH("障害
支援
区分",'P3'!$3:$3,0)),"")</f>
        <v>0</v>
      </c>
    </row>
    <row r="60" spans="2:39" ht="22.5" customHeight="1">
      <c r="B60" s="610">
        <f>IFERROR(INDEX('P3'!140:140,MATCH("利用者氏名",'P3'!$3:$3,0)),"")</f>
        <v>0</v>
      </c>
      <c r="C60" s="607">
        <f>IFERROR(INDEX('P3'!140:140,MATCH("障害
支援
区分",'P3'!$3:$3,0)),"")</f>
        <v>0</v>
      </c>
      <c r="D60" s="584"/>
      <c r="E60" s="601"/>
      <c r="F60" s="601"/>
      <c r="G60" s="601"/>
      <c r="H60" s="601"/>
      <c r="I60" s="601"/>
      <c r="J60" s="601"/>
      <c r="K60" s="601"/>
      <c r="L60" s="601"/>
      <c r="M60" s="601"/>
      <c r="N60" s="601"/>
      <c r="O60" s="601"/>
      <c r="P60" s="602"/>
      <c r="Q60" s="603"/>
      <c r="R60" s="601"/>
      <c r="S60" s="601"/>
      <c r="T60" s="601"/>
      <c r="U60" s="601"/>
      <c r="V60" s="601"/>
      <c r="W60" s="601"/>
      <c r="X60" s="601"/>
      <c r="Y60" s="601"/>
      <c r="Z60" s="601"/>
      <c r="AA60" s="601"/>
      <c r="AB60" s="448"/>
      <c r="AC60" s="611">
        <f>IFERROR(INDEX('P3'!56:56,MATCH("住居名",'P3'!$4:$4,0)),"")</f>
        <v>0</v>
      </c>
      <c r="AD60" s="455"/>
      <c r="AE60" s="579" t="e">
        <f>IF(VLOOKUP(AC60,'P2'!$C:$T,18,FALSE)="新","A",IF(AD60="○",VLOOKUP(AC60,'P2'!$C:$T,18,FALSE),""))</f>
        <v>#N/A</v>
      </c>
      <c r="AH60" s="268">
        <f t="shared" si="3"/>
        <v>0</v>
      </c>
      <c r="AI60" s="580" t="e">
        <f t="shared" si="0"/>
        <v>#N/A</v>
      </c>
      <c r="AJ60" s="580" t="e">
        <f t="shared" si="4"/>
        <v>#N/A</v>
      </c>
      <c r="AK60" s="580" t="e">
        <f t="shared" ca="1" si="9"/>
        <v>#N/A</v>
      </c>
      <c r="AL60" s="580" t="e">
        <f t="shared" ca="1" si="10"/>
        <v>#N/A</v>
      </c>
      <c r="AM60" s="267">
        <f>IFERROR(INDEX('P3'!56:56,MATCH("障害
支援
区分",'P3'!$3:$3,0)),"")</f>
        <v>0</v>
      </c>
    </row>
    <row r="61" spans="2:39" ht="22.5" customHeight="1">
      <c r="B61" s="610">
        <f>IFERROR(INDEX('P3'!141:141,MATCH("利用者氏名",'P3'!$3:$3,0)),"")</f>
        <v>0</v>
      </c>
      <c r="C61" s="607">
        <f>IFERROR(INDEX('P3'!141:141,MATCH("障害
支援
区分",'P3'!$3:$3,0)),"")</f>
        <v>0</v>
      </c>
      <c r="D61" s="584"/>
      <c r="E61" s="604"/>
      <c r="F61" s="604"/>
      <c r="G61" s="604"/>
      <c r="H61" s="604"/>
      <c r="I61" s="604"/>
      <c r="J61" s="604"/>
      <c r="K61" s="604"/>
      <c r="L61" s="604"/>
      <c r="M61" s="604"/>
      <c r="N61" s="604"/>
      <c r="O61" s="604"/>
      <c r="P61" s="605"/>
      <c r="Q61" s="606"/>
      <c r="R61" s="604"/>
      <c r="S61" s="604"/>
      <c r="T61" s="604"/>
      <c r="U61" s="604"/>
      <c r="V61" s="604"/>
      <c r="W61" s="604"/>
      <c r="X61" s="604"/>
      <c r="Y61" s="604"/>
      <c r="Z61" s="604"/>
      <c r="AA61" s="604"/>
      <c r="AB61" s="449"/>
      <c r="AC61" s="611">
        <f>IFERROR(INDEX('P3'!57:57,MATCH("住居名",'P3'!$4:$4,0)),"")</f>
        <v>0</v>
      </c>
      <c r="AD61" s="455"/>
      <c r="AE61" s="579" t="e">
        <f>IF(VLOOKUP(AC61,'P2'!$C:$T,18,FALSE)="新","A",IF(AD61="○",VLOOKUP(AC61,'P2'!$C:$T,18,FALSE),""))</f>
        <v>#N/A</v>
      </c>
      <c r="AH61" s="268">
        <f t="shared" si="3"/>
        <v>0</v>
      </c>
      <c r="AI61" s="580" t="e">
        <f t="shared" si="0"/>
        <v>#N/A</v>
      </c>
      <c r="AJ61" s="580" t="e">
        <f t="shared" si="4"/>
        <v>#N/A</v>
      </c>
      <c r="AK61" s="580" t="e">
        <f t="shared" ca="1" si="9"/>
        <v>#N/A</v>
      </c>
      <c r="AL61" s="580" t="e">
        <f t="shared" ca="1" si="10"/>
        <v>#N/A</v>
      </c>
      <c r="AM61" s="267">
        <f>IFERROR(INDEX('P3'!57:57,MATCH("障害
支援
区分",'P3'!$3:$3,0)),"")</f>
        <v>0</v>
      </c>
    </row>
    <row r="62" spans="2:39" ht="22.5" customHeight="1">
      <c r="B62" s="610">
        <f>IFERROR(INDEX('P3'!142:142,MATCH("利用者氏名",'P3'!$3:$3,0)),"")</f>
        <v>0</v>
      </c>
      <c r="C62" s="607">
        <f>IFERROR(INDEX('P3'!142:142,MATCH("障害
支援
区分",'P3'!$3:$3,0)),"")</f>
        <v>0</v>
      </c>
      <c r="D62" s="584"/>
      <c r="E62" s="601"/>
      <c r="F62" s="601"/>
      <c r="G62" s="601"/>
      <c r="H62" s="601"/>
      <c r="I62" s="601"/>
      <c r="J62" s="601"/>
      <c r="K62" s="601"/>
      <c r="L62" s="601"/>
      <c r="M62" s="601"/>
      <c r="N62" s="601"/>
      <c r="O62" s="601"/>
      <c r="P62" s="602"/>
      <c r="Q62" s="603"/>
      <c r="R62" s="601"/>
      <c r="S62" s="601"/>
      <c r="T62" s="601"/>
      <c r="U62" s="601"/>
      <c r="V62" s="601"/>
      <c r="W62" s="601"/>
      <c r="X62" s="601"/>
      <c r="Y62" s="601"/>
      <c r="Z62" s="601"/>
      <c r="AA62" s="601"/>
      <c r="AB62" s="448"/>
      <c r="AC62" s="611">
        <f>IFERROR(INDEX('P3'!58:58,MATCH("住居名",'P3'!$4:$4,0)),"")</f>
        <v>0</v>
      </c>
      <c r="AD62" s="455"/>
      <c r="AE62" s="579" t="e">
        <f>IF(VLOOKUP(AC62,'P2'!$C:$T,18,FALSE)="新","A",IF(AD62="○",VLOOKUP(AC62,'P2'!$C:$T,18,FALSE),""))</f>
        <v>#N/A</v>
      </c>
      <c r="AH62" s="268">
        <f t="shared" si="3"/>
        <v>0</v>
      </c>
      <c r="AI62" s="580" t="e">
        <f t="shared" si="0"/>
        <v>#N/A</v>
      </c>
      <c r="AJ62" s="580" t="e">
        <f t="shared" si="4"/>
        <v>#N/A</v>
      </c>
      <c r="AK62" s="580" t="e">
        <f t="shared" ca="1" si="9"/>
        <v>#N/A</v>
      </c>
      <c r="AL62" s="580" t="e">
        <f t="shared" ca="1" si="10"/>
        <v>#N/A</v>
      </c>
      <c r="AM62" s="267">
        <f>IFERROR(INDEX('P3'!58:58,MATCH("障害
支援
区分",'P3'!$3:$3,0)),"")</f>
        <v>0</v>
      </c>
    </row>
    <row r="63" spans="2:39" ht="22.5" customHeight="1">
      <c r="B63" s="610">
        <f>IFERROR(INDEX('P3'!143:143,MATCH("利用者氏名",'P3'!$3:$3,0)),"")</f>
        <v>0</v>
      </c>
      <c r="C63" s="607">
        <f>IFERROR(INDEX('P3'!143:143,MATCH("障害
支援
区分",'P3'!$3:$3,0)),"")</f>
        <v>0</v>
      </c>
      <c r="D63" s="584"/>
      <c r="E63" s="601"/>
      <c r="F63" s="601"/>
      <c r="G63" s="601"/>
      <c r="H63" s="601"/>
      <c r="I63" s="601"/>
      <c r="J63" s="601"/>
      <c r="K63" s="601"/>
      <c r="L63" s="601"/>
      <c r="M63" s="601"/>
      <c r="N63" s="601"/>
      <c r="O63" s="601"/>
      <c r="P63" s="602"/>
      <c r="Q63" s="603"/>
      <c r="R63" s="601"/>
      <c r="S63" s="601"/>
      <c r="T63" s="601"/>
      <c r="U63" s="601"/>
      <c r="V63" s="601"/>
      <c r="W63" s="601"/>
      <c r="X63" s="601"/>
      <c r="Y63" s="601"/>
      <c r="Z63" s="601"/>
      <c r="AA63" s="601"/>
      <c r="AB63" s="448"/>
      <c r="AC63" s="611">
        <f>IFERROR(INDEX('P3'!59:59,MATCH("住居名",'P3'!$4:$4,0)),"")</f>
        <v>0</v>
      </c>
      <c r="AD63" s="455"/>
      <c r="AE63" s="579" t="e">
        <f>IF(VLOOKUP(AC63,'P2'!$C:$T,18,FALSE)="新","A",IF(AD63="○",VLOOKUP(AC63,'P2'!$C:$T,18,FALSE),""))</f>
        <v>#N/A</v>
      </c>
      <c r="AH63" s="268">
        <f t="shared" si="3"/>
        <v>0</v>
      </c>
      <c r="AI63" s="580" t="e">
        <f t="shared" si="0"/>
        <v>#N/A</v>
      </c>
      <c r="AJ63" s="580" t="e">
        <f t="shared" si="4"/>
        <v>#N/A</v>
      </c>
      <c r="AK63" s="580" t="e">
        <f t="shared" ca="1" si="9"/>
        <v>#N/A</v>
      </c>
      <c r="AL63" s="580" t="e">
        <f t="shared" ca="1" si="10"/>
        <v>#N/A</v>
      </c>
      <c r="AM63" s="267">
        <f>IFERROR(INDEX('P3'!59:59,MATCH("障害
支援
区分",'P3'!$3:$3,0)),"")</f>
        <v>0</v>
      </c>
    </row>
    <row r="64" spans="2:39" ht="22.5" customHeight="1">
      <c r="B64" s="610">
        <f>IFERROR(INDEX('P3'!144:144,MATCH("利用者氏名",'P3'!$3:$3,0)),"")</f>
        <v>0</v>
      </c>
      <c r="C64" s="607">
        <f>IFERROR(INDEX('P3'!144:144,MATCH("障害
支援
区分",'P3'!$3:$3,0)),"")</f>
        <v>0</v>
      </c>
      <c r="D64" s="584"/>
      <c r="E64" s="601"/>
      <c r="F64" s="601"/>
      <c r="G64" s="601"/>
      <c r="H64" s="601"/>
      <c r="I64" s="601"/>
      <c r="J64" s="601"/>
      <c r="K64" s="601"/>
      <c r="L64" s="601"/>
      <c r="M64" s="601"/>
      <c r="N64" s="601"/>
      <c r="O64" s="601"/>
      <c r="P64" s="602"/>
      <c r="Q64" s="603"/>
      <c r="R64" s="601"/>
      <c r="S64" s="601"/>
      <c r="T64" s="601"/>
      <c r="U64" s="601"/>
      <c r="V64" s="601"/>
      <c r="W64" s="601"/>
      <c r="X64" s="601"/>
      <c r="Y64" s="601"/>
      <c r="Z64" s="601"/>
      <c r="AA64" s="601"/>
      <c r="AB64" s="448"/>
      <c r="AC64" s="611">
        <f>IFERROR(INDEX('P3'!60:60,MATCH("住居名",'P3'!$4:$4,0)),"")</f>
        <v>0</v>
      </c>
      <c r="AD64" s="455"/>
      <c r="AE64" s="579" t="e">
        <f>IF(VLOOKUP(AC64,'P2'!$C:$T,18,FALSE)="新","A",IF(AD64="○",VLOOKUP(AC64,'P2'!$C:$T,18,FALSE),""))</f>
        <v>#N/A</v>
      </c>
      <c r="AH64" s="268">
        <f t="shared" si="3"/>
        <v>0</v>
      </c>
      <c r="AI64" s="580" t="e">
        <f t="shared" si="0"/>
        <v>#N/A</v>
      </c>
      <c r="AJ64" s="580" t="e">
        <f t="shared" si="4"/>
        <v>#N/A</v>
      </c>
      <c r="AK64" s="580" t="e">
        <f t="shared" ca="1" si="9"/>
        <v>#N/A</v>
      </c>
      <c r="AL64" s="580" t="e">
        <f t="shared" ca="1" si="10"/>
        <v>#N/A</v>
      </c>
      <c r="AM64" s="267">
        <f>IFERROR(INDEX('P3'!60:60,MATCH("障害
支援
区分",'P3'!$3:$3,0)),"")</f>
        <v>0</v>
      </c>
    </row>
    <row r="65" spans="2:39" ht="22.5" customHeight="1">
      <c r="B65" s="610">
        <f>IFERROR(INDEX('P3'!145:145,MATCH("利用者氏名",'P3'!$3:$3,0)),"")</f>
        <v>0</v>
      </c>
      <c r="C65" s="607">
        <f>IFERROR(INDEX('P3'!145:145,MATCH("障害
支援
区分",'P3'!$3:$3,0)),"")</f>
        <v>0</v>
      </c>
      <c r="D65" s="584"/>
      <c r="E65" s="601"/>
      <c r="F65" s="601"/>
      <c r="G65" s="601"/>
      <c r="H65" s="601"/>
      <c r="I65" s="601"/>
      <c r="J65" s="601"/>
      <c r="K65" s="601"/>
      <c r="L65" s="601"/>
      <c r="M65" s="601"/>
      <c r="N65" s="601"/>
      <c r="O65" s="601"/>
      <c r="P65" s="602"/>
      <c r="Q65" s="603"/>
      <c r="R65" s="601"/>
      <c r="S65" s="601"/>
      <c r="T65" s="601"/>
      <c r="U65" s="601"/>
      <c r="V65" s="601"/>
      <c r="W65" s="601"/>
      <c r="X65" s="601"/>
      <c r="Y65" s="601"/>
      <c r="Z65" s="601"/>
      <c r="AA65" s="601"/>
      <c r="AB65" s="448"/>
      <c r="AC65" s="611">
        <f>IFERROR(INDEX('P3'!61:61,MATCH("住居名",'P3'!$4:$4,0)),"")</f>
        <v>0</v>
      </c>
      <c r="AD65" s="455"/>
      <c r="AE65" s="579" t="e">
        <f>IF(VLOOKUP(AC65,'P2'!$C:$T,18,FALSE)="新","A",IF(AD65="○",VLOOKUP(AC65,'P2'!$C:$T,18,FALSE),""))</f>
        <v>#N/A</v>
      </c>
      <c r="AH65" s="268">
        <f t="shared" si="3"/>
        <v>0</v>
      </c>
      <c r="AI65" s="580" t="e">
        <f t="shared" si="0"/>
        <v>#N/A</v>
      </c>
      <c r="AJ65" s="580" t="e">
        <f t="shared" si="4"/>
        <v>#N/A</v>
      </c>
      <c r="AK65" s="580" t="e">
        <f t="shared" ca="1" si="9"/>
        <v>#N/A</v>
      </c>
      <c r="AL65" s="580" t="e">
        <f t="shared" ca="1" si="10"/>
        <v>#N/A</v>
      </c>
      <c r="AM65" s="267">
        <f>IFERROR(INDEX('P3'!61:61,MATCH("障害
支援
区分",'P3'!$3:$3,0)),"")</f>
        <v>0</v>
      </c>
    </row>
    <row r="66" spans="2:39" ht="22.5" customHeight="1">
      <c r="B66" s="610">
        <f>IFERROR(INDEX('P3'!146:146,MATCH("利用者氏名",'P3'!$3:$3,0)),"")</f>
        <v>0</v>
      </c>
      <c r="C66" s="607">
        <f>IFERROR(INDEX('P3'!146:146,MATCH("障害
支援
区分",'P3'!$3:$3,0)),"")</f>
        <v>0</v>
      </c>
      <c r="D66" s="584"/>
      <c r="E66" s="601"/>
      <c r="F66" s="601"/>
      <c r="G66" s="601"/>
      <c r="H66" s="601"/>
      <c r="I66" s="601"/>
      <c r="J66" s="601"/>
      <c r="K66" s="601"/>
      <c r="L66" s="601"/>
      <c r="M66" s="601"/>
      <c r="N66" s="601"/>
      <c r="O66" s="601"/>
      <c r="P66" s="602"/>
      <c r="Q66" s="603"/>
      <c r="R66" s="601"/>
      <c r="S66" s="601"/>
      <c r="T66" s="601"/>
      <c r="U66" s="601"/>
      <c r="V66" s="601"/>
      <c r="W66" s="601"/>
      <c r="X66" s="601"/>
      <c r="Y66" s="601"/>
      <c r="Z66" s="601"/>
      <c r="AA66" s="601"/>
      <c r="AB66" s="448"/>
      <c r="AC66" s="611">
        <f>IFERROR(INDEX('P3'!62:62,MATCH("住居名",'P3'!$4:$4,0)),"")</f>
        <v>0</v>
      </c>
      <c r="AD66" s="455"/>
      <c r="AE66" s="579" t="e">
        <f>IF(VLOOKUP(AC66,'P2'!$C:$T,18,FALSE)="新","A",IF(AD66="○",VLOOKUP(AC66,'P2'!$C:$T,18,FALSE),""))</f>
        <v>#N/A</v>
      </c>
      <c r="AH66" s="268">
        <f t="shared" si="3"/>
        <v>0</v>
      </c>
      <c r="AI66" s="580" t="e">
        <f t="shared" si="0"/>
        <v>#N/A</v>
      </c>
      <c r="AJ66" s="580" t="e">
        <f t="shared" si="4"/>
        <v>#N/A</v>
      </c>
      <c r="AK66" s="580" t="e">
        <f t="shared" ca="1" si="9"/>
        <v>#N/A</v>
      </c>
      <c r="AL66" s="580" t="e">
        <f t="shared" ca="1" si="10"/>
        <v>#N/A</v>
      </c>
      <c r="AM66" s="267">
        <f>IFERROR(INDEX('P3'!62:62,MATCH("障害
支援
区分",'P3'!$3:$3,0)),"")</f>
        <v>0</v>
      </c>
    </row>
    <row r="67" spans="2:39" ht="22.5" customHeight="1">
      <c r="B67" s="610">
        <f>IFERROR(INDEX('P3'!147:147,MATCH("利用者氏名",'P3'!$3:$3,0)),"")</f>
        <v>0</v>
      </c>
      <c r="C67" s="607">
        <f>IFERROR(INDEX('P3'!147:147,MATCH("障害
支援
区分",'P3'!$3:$3,0)),"")</f>
        <v>0</v>
      </c>
      <c r="D67" s="584"/>
      <c r="E67" s="601"/>
      <c r="F67" s="601"/>
      <c r="G67" s="601"/>
      <c r="H67" s="601"/>
      <c r="I67" s="601"/>
      <c r="J67" s="601"/>
      <c r="K67" s="601"/>
      <c r="L67" s="601"/>
      <c r="M67" s="601"/>
      <c r="N67" s="601"/>
      <c r="O67" s="601"/>
      <c r="P67" s="602"/>
      <c r="Q67" s="603"/>
      <c r="R67" s="601"/>
      <c r="S67" s="601"/>
      <c r="T67" s="601"/>
      <c r="U67" s="601"/>
      <c r="V67" s="601"/>
      <c r="W67" s="601"/>
      <c r="X67" s="601"/>
      <c r="Y67" s="601"/>
      <c r="Z67" s="601"/>
      <c r="AA67" s="601"/>
      <c r="AB67" s="448"/>
      <c r="AC67" s="611">
        <f>IFERROR(INDEX('P3'!63:63,MATCH("住居名",'P3'!$4:$4,0)),"")</f>
        <v>0</v>
      </c>
      <c r="AD67" s="455"/>
      <c r="AE67" s="579" t="e">
        <f>IF(VLOOKUP(AC67,'P2'!$C:$T,18,FALSE)="新","A",IF(AD67="○",VLOOKUP(AC67,'P2'!$C:$T,18,FALSE),""))</f>
        <v>#N/A</v>
      </c>
      <c r="AH67" s="268">
        <f t="shared" si="3"/>
        <v>0</v>
      </c>
      <c r="AI67" s="580" t="e">
        <f t="shared" si="0"/>
        <v>#N/A</v>
      </c>
      <c r="AJ67" s="580" t="e">
        <f t="shared" si="4"/>
        <v>#N/A</v>
      </c>
      <c r="AK67" s="580" t="e">
        <f t="shared" ca="1" si="9"/>
        <v>#N/A</v>
      </c>
      <c r="AL67" s="580" t="e">
        <f t="shared" ca="1" si="10"/>
        <v>#N/A</v>
      </c>
      <c r="AM67" s="267">
        <f>IFERROR(INDEX('P3'!63:63,MATCH("障害
支援
区分",'P3'!$3:$3,0)),"")</f>
        <v>0</v>
      </c>
    </row>
    <row r="68" spans="2:39" ht="22.5" customHeight="1">
      <c r="B68" s="610">
        <f>IFERROR(INDEX('P3'!148:148,MATCH("利用者氏名",'P3'!$3:$3,0)),"")</f>
        <v>0</v>
      </c>
      <c r="C68" s="607">
        <f>IFERROR(INDEX('P3'!148:148,MATCH("障害
支援
区分",'P3'!$3:$3,0)),"")</f>
        <v>0</v>
      </c>
      <c r="D68" s="584"/>
      <c r="E68" s="601"/>
      <c r="F68" s="601"/>
      <c r="G68" s="601"/>
      <c r="H68" s="601"/>
      <c r="I68" s="601"/>
      <c r="J68" s="601"/>
      <c r="K68" s="601"/>
      <c r="L68" s="601"/>
      <c r="M68" s="601"/>
      <c r="N68" s="601"/>
      <c r="O68" s="601"/>
      <c r="P68" s="602"/>
      <c r="Q68" s="603"/>
      <c r="R68" s="601"/>
      <c r="S68" s="601"/>
      <c r="T68" s="601"/>
      <c r="U68" s="601"/>
      <c r="V68" s="601"/>
      <c r="W68" s="601"/>
      <c r="X68" s="601"/>
      <c r="Y68" s="601"/>
      <c r="Z68" s="601"/>
      <c r="AA68" s="601"/>
      <c r="AB68" s="448"/>
      <c r="AC68" s="611">
        <f>IFERROR(INDEX('P3'!64:64,MATCH("住居名",'P3'!$4:$4,0)),"")</f>
        <v>0</v>
      </c>
      <c r="AD68" s="455"/>
      <c r="AE68" s="579" t="e">
        <f>IF(VLOOKUP(AC68,'P2'!$C:$T,18,FALSE)="新","A",IF(AD68="○",VLOOKUP(AC68,'P2'!$C:$T,18,FALSE),""))</f>
        <v>#N/A</v>
      </c>
      <c r="AH68" s="268">
        <f t="shared" si="3"/>
        <v>0</v>
      </c>
      <c r="AI68" s="580" t="e">
        <f t="shared" si="0"/>
        <v>#N/A</v>
      </c>
      <c r="AJ68" s="580" t="e">
        <f t="shared" si="4"/>
        <v>#N/A</v>
      </c>
      <c r="AK68" s="580" t="e">
        <f t="shared" ca="1" si="9"/>
        <v>#N/A</v>
      </c>
      <c r="AL68" s="580" t="e">
        <f t="shared" ca="1" si="10"/>
        <v>#N/A</v>
      </c>
      <c r="AM68" s="267">
        <f>IFERROR(INDEX('P3'!64:64,MATCH("障害
支援
区分",'P3'!$3:$3,0)),"")</f>
        <v>0</v>
      </c>
    </row>
    <row r="69" spans="2:39" ht="22.5" customHeight="1">
      <c r="B69" s="610">
        <f>IFERROR(INDEX('P3'!149:149,MATCH("利用者氏名",'P3'!$3:$3,0)),"")</f>
        <v>0</v>
      </c>
      <c r="C69" s="607">
        <f>IFERROR(INDEX('P3'!149:149,MATCH("障害
支援
区分",'P3'!$3:$3,0)),"")</f>
        <v>0</v>
      </c>
      <c r="D69" s="584"/>
      <c r="E69" s="601"/>
      <c r="F69" s="601"/>
      <c r="G69" s="601"/>
      <c r="H69" s="601"/>
      <c r="I69" s="601"/>
      <c r="J69" s="601"/>
      <c r="K69" s="601"/>
      <c r="L69" s="601"/>
      <c r="M69" s="601"/>
      <c r="N69" s="601"/>
      <c r="O69" s="601"/>
      <c r="P69" s="602"/>
      <c r="Q69" s="603"/>
      <c r="R69" s="601"/>
      <c r="S69" s="601"/>
      <c r="T69" s="601"/>
      <c r="U69" s="601"/>
      <c r="V69" s="601"/>
      <c r="W69" s="601"/>
      <c r="X69" s="601"/>
      <c r="Y69" s="601"/>
      <c r="Z69" s="601"/>
      <c r="AA69" s="601"/>
      <c r="AB69" s="448"/>
      <c r="AC69" s="611">
        <f>IFERROR(INDEX('P3'!65:65,MATCH("住居名",'P3'!$4:$4,0)),"")</f>
        <v>0</v>
      </c>
      <c r="AD69" s="455"/>
      <c r="AE69" s="579" t="e">
        <f>IF(VLOOKUP(AC69,'P2'!$C:$T,18,FALSE)="新","A",IF(AD69="○",VLOOKUP(AC69,'P2'!$C:$T,18,FALSE),""))</f>
        <v>#N/A</v>
      </c>
      <c r="AH69" s="268">
        <f t="shared" si="3"/>
        <v>0</v>
      </c>
      <c r="AI69" s="580" t="e">
        <f t="shared" si="0"/>
        <v>#N/A</v>
      </c>
      <c r="AJ69" s="580" t="e">
        <f t="shared" si="4"/>
        <v>#N/A</v>
      </c>
      <c r="AK69" s="580" t="e">
        <f t="shared" ca="1" si="9"/>
        <v>#N/A</v>
      </c>
      <c r="AL69" s="580" t="e">
        <f t="shared" ca="1" si="10"/>
        <v>#N/A</v>
      </c>
      <c r="AM69" s="267">
        <f>IFERROR(INDEX('P3'!65:65,MATCH("障害
支援
区分",'P3'!$3:$3,0)),"")</f>
        <v>0</v>
      </c>
    </row>
    <row r="70" spans="2:39" ht="22.5" customHeight="1">
      <c r="B70" s="610">
        <f>IFERROR(INDEX('P3'!192:192,MATCH("利用者氏名",'P3'!$3:$3,0)),"")</f>
        <v>0</v>
      </c>
      <c r="C70" s="607">
        <f>IFERROR(INDEX('P3'!192:192,MATCH("障害
支援
区分",'P3'!$3:$3,0)),"")</f>
        <v>0</v>
      </c>
      <c r="D70" s="584"/>
      <c r="E70" s="601"/>
      <c r="F70" s="601"/>
      <c r="G70" s="601"/>
      <c r="H70" s="601"/>
      <c r="I70" s="601"/>
      <c r="J70" s="601"/>
      <c r="K70" s="601"/>
      <c r="L70" s="601"/>
      <c r="M70" s="601"/>
      <c r="N70" s="601"/>
      <c r="O70" s="601"/>
      <c r="P70" s="602"/>
      <c r="Q70" s="603"/>
      <c r="R70" s="601"/>
      <c r="S70" s="601"/>
      <c r="T70" s="601"/>
      <c r="U70" s="601"/>
      <c r="V70" s="601"/>
      <c r="W70" s="601"/>
      <c r="X70" s="601"/>
      <c r="Y70" s="601"/>
      <c r="Z70" s="601"/>
      <c r="AA70" s="601"/>
      <c r="AB70" s="448"/>
      <c r="AC70" s="611">
        <f>IFERROR(INDEX('P3'!66:66,MATCH("住居名",'P3'!$4:$4,0)),"")</f>
        <v>0</v>
      </c>
      <c r="AD70" s="455"/>
      <c r="AE70" s="579" t="e">
        <f>IF(VLOOKUP(AC70,'P2'!$C:$T,18,FALSE)="新","A",IF(AD70="○",VLOOKUP(AC70,'P2'!$C:$T,18,FALSE),""))</f>
        <v>#N/A</v>
      </c>
      <c r="AH70" s="268">
        <f t="shared" si="3"/>
        <v>0</v>
      </c>
      <c r="AI70" s="580" t="e">
        <f t="shared" si="0"/>
        <v>#N/A</v>
      </c>
      <c r="AJ70" s="580" t="e">
        <f t="shared" si="4"/>
        <v>#N/A</v>
      </c>
      <c r="AK70" s="580" t="e">
        <f t="shared" ca="1" si="9"/>
        <v>#N/A</v>
      </c>
      <c r="AL70" s="580" t="e">
        <f t="shared" ca="1" si="10"/>
        <v>#N/A</v>
      </c>
      <c r="AM70" s="267">
        <f>IFERROR(INDEX('P3'!66:66,MATCH("障害
支援
区分",'P3'!$3:$3,0)),"")</f>
        <v>0</v>
      </c>
    </row>
    <row r="71" spans="2:39" ht="22.5" customHeight="1">
      <c r="B71" s="610">
        <f>IFERROR(INDEX('P3'!193:193,MATCH("利用者氏名",'P3'!$3:$3,0)),"")</f>
        <v>0</v>
      </c>
      <c r="C71" s="607">
        <f>IFERROR(INDEX('P3'!193:193,MATCH("障害
支援
区分",'P3'!$3:$3,0)),"")</f>
        <v>0</v>
      </c>
      <c r="D71" s="584"/>
      <c r="E71" s="601"/>
      <c r="F71" s="601"/>
      <c r="G71" s="601"/>
      <c r="H71" s="601"/>
      <c r="I71" s="601"/>
      <c r="J71" s="601"/>
      <c r="K71" s="601"/>
      <c r="L71" s="601"/>
      <c r="M71" s="601"/>
      <c r="N71" s="601"/>
      <c r="O71" s="601"/>
      <c r="P71" s="602"/>
      <c r="Q71" s="603"/>
      <c r="R71" s="601"/>
      <c r="S71" s="601"/>
      <c r="T71" s="601"/>
      <c r="U71" s="601"/>
      <c r="V71" s="601"/>
      <c r="W71" s="601"/>
      <c r="X71" s="601"/>
      <c r="Y71" s="601"/>
      <c r="Z71" s="601"/>
      <c r="AA71" s="601"/>
      <c r="AB71" s="448"/>
      <c r="AC71" s="611">
        <f>IFERROR(INDEX('P3'!67:67,MATCH("住居名",'P3'!$4:$4,0)),"")</f>
        <v>0</v>
      </c>
      <c r="AD71" s="455"/>
      <c r="AE71" s="579" t="e">
        <f>IF(VLOOKUP(AC71,'P2'!$C:$T,18,FALSE)="新","A",IF(AD71="○",VLOOKUP(AC71,'P2'!$C:$T,18,FALSE),""))</f>
        <v>#N/A</v>
      </c>
      <c r="AH71" s="268">
        <f t="shared" si="3"/>
        <v>0</v>
      </c>
      <c r="AI71" s="580" t="e">
        <f t="shared" si="0"/>
        <v>#N/A</v>
      </c>
      <c r="AJ71" s="580" t="e">
        <f t="shared" si="4"/>
        <v>#N/A</v>
      </c>
      <c r="AK71" s="580" t="e">
        <f t="shared" ca="1" si="9"/>
        <v>#N/A</v>
      </c>
      <c r="AL71" s="580" t="e">
        <f t="shared" ca="1" si="10"/>
        <v>#N/A</v>
      </c>
      <c r="AM71" s="267">
        <f>IFERROR(INDEX('P3'!67:67,MATCH("障害
支援
区分",'P3'!$3:$3,0)),"")</f>
        <v>0</v>
      </c>
    </row>
    <row r="72" spans="2:39" ht="22.5" customHeight="1">
      <c r="B72" s="610">
        <f>IFERROR(INDEX('P3'!194:194,MATCH("利用者氏名",'P3'!$3:$3,0)),"")</f>
        <v>0</v>
      </c>
      <c r="C72" s="607">
        <f>IFERROR(INDEX('P3'!194:194,MATCH("障害
支援
区分",'P3'!$3:$3,0)),"")</f>
        <v>0</v>
      </c>
      <c r="D72" s="584"/>
      <c r="E72" s="601"/>
      <c r="F72" s="601"/>
      <c r="G72" s="601"/>
      <c r="H72" s="601"/>
      <c r="I72" s="601"/>
      <c r="J72" s="601"/>
      <c r="K72" s="601"/>
      <c r="L72" s="601"/>
      <c r="M72" s="601"/>
      <c r="N72" s="601"/>
      <c r="O72" s="601"/>
      <c r="P72" s="602"/>
      <c r="Q72" s="603"/>
      <c r="R72" s="601"/>
      <c r="S72" s="601"/>
      <c r="T72" s="601"/>
      <c r="U72" s="601"/>
      <c r="V72" s="601"/>
      <c r="W72" s="601"/>
      <c r="X72" s="601"/>
      <c r="Y72" s="601"/>
      <c r="Z72" s="601"/>
      <c r="AA72" s="601"/>
      <c r="AB72" s="448"/>
      <c r="AC72" s="611">
        <f>IFERROR(INDEX('P3'!68:68,MATCH("住居名",'P3'!$4:$4,0)),"")</f>
        <v>0</v>
      </c>
      <c r="AD72" s="455"/>
      <c r="AE72" s="579" t="e">
        <f>IF(VLOOKUP(AC72,'P2'!$C:$T,18,FALSE)="新","A",IF(AD72="○",VLOOKUP(AC72,'P2'!$C:$T,18,FALSE),""))</f>
        <v>#N/A</v>
      </c>
      <c r="AH72" s="268">
        <f t="shared" si="3"/>
        <v>0</v>
      </c>
      <c r="AI72" s="580" t="e">
        <f t="shared" si="0"/>
        <v>#N/A</v>
      </c>
      <c r="AJ72" s="580" t="e">
        <f t="shared" si="4"/>
        <v>#N/A</v>
      </c>
      <c r="AK72" s="580" t="e">
        <f t="shared" ca="1" si="9"/>
        <v>#N/A</v>
      </c>
      <c r="AL72" s="580" t="e">
        <f t="shared" ca="1" si="10"/>
        <v>#N/A</v>
      </c>
      <c r="AM72" s="267">
        <f>IFERROR(INDEX('P3'!68:68,MATCH("障害
支援
区分",'P3'!$3:$3,0)),"")</f>
        <v>0</v>
      </c>
    </row>
    <row r="73" spans="2:39" ht="22.5" customHeight="1">
      <c r="B73" s="610">
        <f>IFERROR(INDEX('P3'!195:195,MATCH("利用者氏名",'P3'!$3:$3,0)),"")</f>
        <v>0</v>
      </c>
      <c r="C73" s="607">
        <f>IFERROR(INDEX('P3'!195:195,MATCH("障害
支援
区分",'P3'!$3:$3,0)),"")</f>
        <v>0</v>
      </c>
      <c r="D73" s="584"/>
      <c r="E73" s="601"/>
      <c r="F73" s="601"/>
      <c r="G73" s="601"/>
      <c r="H73" s="601"/>
      <c r="I73" s="601"/>
      <c r="J73" s="601"/>
      <c r="K73" s="601"/>
      <c r="L73" s="601"/>
      <c r="M73" s="601"/>
      <c r="N73" s="601"/>
      <c r="O73" s="601"/>
      <c r="P73" s="602"/>
      <c r="Q73" s="603"/>
      <c r="R73" s="601"/>
      <c r="S73" s="601"/>
      <c r="T73" s="601"/>
      <c r="U73" s="601"/>
      <c r="V73" s="601"/>
      <c r="W73" s="601"/>
      <c r="X73" s="601"/>
      <c r="Y73" s="601"/>
      <c r="Z73" s="601"/>
      <c r="AA73" s="601"/>
      <c r="AB73" s="448"/>
      <c r="AC73" s="611">
        <f>IFERROR(INDEX('P3'!69:69,MATCH("住居名",'P3'!$4:$4,0)),"")</f>
        <v>0</v>
      </c>
      <c r="AD73" s="455"/>
      <c r="AE73" s="579" t="e">
        <f>IF(VLOOKUP(AC73,'P2'!$C:$T,18,FALSE)="新","A",IF(AD73="○",VLOOKUP(AC73,'P2'!$C:$T,18,FALSE),""))</f>
        <v>#N/A</v>
      </c>
      <c r="AH73" s="268">
        <f t="shared" si="3"/>
        <v>0</v>
      </c>
      <c r="AI73" s="580" t="e">
        <f t="shared" si="0"/>
        <v>#N/A</v>
      </c>
      <c r="AJ73" s="580" t="e">
        <f t="shared" si="4"/>
        <v>#N/A</v>
      </c>
      <c r="AK73" s="580" t="e">
        <f t="shared" ca="1" si="9"/>
        <v>#N/A</v>
      </c>
      <c r="AL73" s="580" t="e">
        <f t="shared" ca="1" si="10"/>
        <v>#N/A</v>
      </c>
      <c r="AM73" s="267">
        <f>IFERROR(INDEX('P3'!69:69,MATCH("障害
支援
区分",'P3'!$3:$3,0)),"")</f>
        <v>0</v>
      </c>
    </row>
    <row r="74" spans="2:39" ht="22.5" customHeight="1">
      <c r="B74" s="610">
        <f>IFERROR(INDEX('P3'!196:196,MATCH("利用者氏名",'P3'!$3:$3,0)),"")</f>
        <v>0</v>
      </c>
      <c r="C74" s="607">
        <f>IFERROR(INDEX('P3'!196:196,MATCH("障害
支援
区分",'P3'!$3:$3,0)),"")</f>
        <v>0</v>
      </c>
      <c r="D74" s="584"/>
      <c r="E74" s="601"/>
      <c r="F74" s="601"/>
      <c r="G74" s="601"/>
      <c r="H74" s="601"/>
      <c r="I74" s="601"/>
      <c r="J74" s="601"/>
      <c r="K74" s="601"/>
      <c r="L74" s="601"/>
      <c r="M74" s="601"/>
      <c r="N74" s="601"/>
      <c r="O74" s="601"/>
      <c r="P74" s="602"/>
      <c r="Q74" s="603"/>
      <c r="R74" s="601"/>
      <c r="S74" s="601"/>
      <c r="T74" s="601"/>
      <c r="U74" s="601"/>
      <c r="V74" s="601"/>
      <c r="W74" s="601"/>
      <c r="X74" s="601"/>
      <c r="Y74" s="601"/>
      <c r="Z74" s="601"/>
      <c r="AA74" s="601"/>
      <c r="AB74" s="448"/>
      <c r="AC74" s="611">
        <f>IFERROR(INDEX('P3'!70:70,MATCH("住居名",'P3'!$4:$4,0)),"")</f>
        <v>0</v>
      </c>
      <c r="AD74" s="455"/>
      <c r="AE74" s="579" t="e">
        <f>IF(VLOOKUP(AC74,'P2'!$C:$T,18,FALSE)="新","A",IF(AD74="○",VLOOKUP(AC74,'P2'!$C:$T,18,FALSE),""))</f>
        <v>#N/A</v>
      </c>
      <c r="AH74" s="268">
        <f t="shared" si="3"/>
        <v>0</v>
      </c>
      <c r="AI74" s="580" t="e">
        <f t="shared" ref="AI74:AI137" si="11">IF(AD74="○",0,IF(AE74="A",0,SUM(E74:P74)/SUM($E$6:$P$6)))</f>
        <v>#N/A</v>
      </c>
      <c r="AJ74" s="580" t="e">
        <f t="shared" si="4"/>
        <v>#N/A</v>
      </c>
      <c r="AK74" s="580" t="e">
        <f t="shared" ref="AK74:AK105" ca="1" si="12">IF(AE74="B",SUM(OFFSET(E74,0,$AC$5-6,1,6))/SUM(OFFSET(E70,0,$AC$5-6,1,6)),0)</f>
        <v>#N/A</v>
      </c>
      <c r="AL74" s="580" t="e">
        <f t="shared" ref="AL74:AL105" ca="1" si="13">IF(AE74="C",SUM(OFFSET(E74,0,$AC$5-12,1,12))/SUM(OFFSET(E70,0,$AC$5-12,1,12)),0)</f>
        <v>#N/A</v>
      </c>
      <c r="AM74" s="267">
        <f>IFERROR(INDEX('P3'!70:70,MATCH("障害
支援
区分",'P3'!$3:$3,0)),"")</f>
        <v>0</v>
      </c>
    </row>
    <row r="75" spans="2:39" ht="22.5" customHeight="1">
      <c r="B75" s="610">
        <f>IFERROR(INDEX('P3'!197:197,MATCH("利用者氏名",'P3'!$3:$3,0)),"")</f>
        <v>0</v>
      </c>
      <c r="C75" s="607">
        <f>IFERROR(INDEX('P3'!197:197,MATCH("障害
支援
区分",'P3'!$3:$3,0)),"")</f>
        <v>0</v>
      </c>
      <c r="D75" s="584"/>
      <c r="E75" s="601"/>
      <c r="F75" s="601"/>
      <c r="G75" s="601"/>
      <c r="H75" s="601"/>
      <c r="I75" s="601"/>
      <c r="J75" s="601"/>
      <c r="K75" s="601"/>
      <c r="L75" s="601"/>
      <c r="M75" s="601"/>
      <c r="N75" s="601"/>
      <c r="O75" s="601"/>
      <c r="P75" s="602"/>
      <c r="Q75" s="603"/>
      <c r="R75" s="601"/>
      <c r="S75" s="601"/>
      <c r="T75" s="601"/>
      <c r="U75" s="601"/>
      <c r="V75" s="601"/>
      <c r="W75" s="601"/>
      <c r="X75" s="601"/>
      <c r="Y75" s="601"/>
      <c r="Z75" s="601"/>
      <c r="AA75" s="601"/>
      <c r="AB75" s="448"/>
      <c r="AC75" s="611">
        <f>IFERROR(INDEX('P3'!71:71,MATCH("住居名",'P3'!$4:$4,0)),"")</f>
        <v>0</v>
      </c>
      <c r="AD75" s="455"/>
      <c r="AE75" s="579" t="e">
        <f>IF(VLOOKUP(AC75,'P2'!$C:$T,18,FALSE)="新","A",IF(AD75="○",VLOOKUP(AC75,'P2'!$C:$T,18,FALSE),""))</f>
        <v>#N/A</v>
      </c>
      <c r="AH75" s="268">
        <f t="shared" ref="AH75:AH138" si="14">AC75</f>
        <v>0</v>
      </c>
      <c r="AI75" s="580" t="e">
        <f t="shared" si="11"/>
        <v>#N/A</v>
      </c>
      <c r="AJ75" s="580" t="e">
        <f t="shared" ref="AJ75:AJ138" si="15">IF(AE75="A",0.9,0)</f>
        <v>#N/A</v>
      </c>
      <c r="AK75" s="580" t="e">
        <f t="shared" ca="1" si="12"/>
        <v>#N/A</v>
      </c>
      <c r="AL75" s="580" t="e">
        <f t="shared" ca="1" si="13"/>
        <v>#N/A</v>
      </c>
      <c r="AM75" s="267">
        <f>IFERROR(INDEX('P3'!71:71,MATCH("障害
支援
区分",'P3'!$3:$3,0)),"")</f>
        <v>0</v>
      </c>
    </row>
    <row r="76" spans="2:39" ht="22.5" customHeight="1">
      <c r="B76" s="610">
        <f>IFERROR(INDEX('P3'!198:198,MATCH("利用者氏名",'P3'!$3:$3,0)),"")</f>
        <v>0</v>
      </c>
      <c r="C76" s="607">
        <f>IFERROR(INDEX('P3'!198:198,MATCH("障害
支援
区分",'P3'!$3:$3,0)),"")</f>
        <v>0</v>
      </c>
      <c r="D76" s="584"/>
      <c r="E76" s="601"/>
      <c r="F76" s="601"/>
      <c r="G76" s="601"/>
      <c r="H76" s="601"/>
      <c r="I76" s="601"/>
      <c r="J76" s="601"/>
      <c r="K76" s="601"/>
      <c r="L76" s="601"/>
      <c r="M76" s="601"/>
      <c r="N76" s="601"/>
      <c r="O76" s="601"/>
      <c r="P76" s="602"/>
      <c r="Q76" s="603"/>
      <c r="R76" s="601"/>
      <c r="S76" s="601"/>
      <c r="T76" s="601"/>
      <c r="U76" s="601"/>
      <c r="V76" s="601"/>
      <c r="W76" s="601"/>
      <c r="X76" s="601"/>
      <c r="Y76" s="601"/>
      <c r="Z76" s="601"/>
      <c r="AA76" s="601"/>
      <c r="AB76" s="448"/>
      <c r="AC76" s="611">
        <f>IFERROR(INDEX('P3'!72:72,MATCH("住居名",'P3'!$4:$4,0)),"")</f>
        <v>0</v>
      </c>
      <c r="AD76" s="455"/>
      <c r="AE76" s="579" t="e">
        <f>IF(VLOOKUP(AC76,'P2'!$C:$T,18,FALSE)="新","A",IF(AD76="○",VLOOKUP(AC76,'P2'!$C:$T,18,FALSE),""))</f>
        <v>#N/A</v>
      </c>
      <c r="AH76" s="268">
        <f t="shared" si="14"/>
        <v>0</v>
      </c>
      <c r="AI76" s="580" t="e">
        <f t="shared" si="11"/>
        <v>#N/A</v>
      </c>
      <c r="AJ76" s="580" t="e">
        <f t="shared" si="15"/>
        <v>#N/A</v>
      </c>
      <c r="AK76" s="580" t="e">
        <f t="shared" ca="1" si="12"/>
        <v>#N/A</v>
      </c>
      <c r="AL76" s="580" t="e">
        <f t="shared" ca="1" si="13"/>
        <v>#N/A</v>
      </c>
      <c r="AM76" s="267">
        <f>IFERROR(INDEX('P3'!72:72,MATCH("障害
支援
区分",'P3'!$3:$3,0)),"")</f>
        <v>0</v>
      </c>
    </row>
    <row r="77" spans="2:39" ht="22.5" customHeight="1">
      <c r="B77" s="610">
        <f>IFERROR(INDEX('P3'!199:199,MATCH("利用者氏名",'P3'!$3:$3,0)),"")</f>
        <v>0</v>
      </c>
      <c r="C77" s="607">
        <f>IFERROR(INDEX('P3'!199:199,MATCH("障害
支援
区分",'P3'!$3:$3,0)),"")</f>
        <v>0</v>
      </c>
      <c r="D77" s="584"/>
      <c r="E77" s="601"/>
      <c r="F77" s="601"/>
      <c r="G77" s="601"/>
      <c r="H77" s="601"/>
      <c r="I77" s="601"/>
      <c r="J77" s="601"/>
      <c r="K77" s="601"/>
      <c r="L77" s="601"/>
      <c r="M77" s="601"/>
      <c r="N77" s="601"/>
      <c r="O77" s="601"/>
      <c r="P77" s="602"/>
      <c r="Q77" s="603"/>
      <c r="R77" s="601"/>
      <c r="S77" s="601"/>
      <c r="T77" s="601"/>
      <c r="U77" s="601"/>
      <c r="V77" s="601"/>
      <c r="W77" s="601"/>
      <c r="X77" s="601"/>
      <c r="Y77" s="601"/>
      <c r="Z77" s="601"/>
      <c r="AA77" s="601"/>
      <c r="AB77" s="448"/>
      <c r="AC77" s="611">
        <f>IFERROR(INDEX('P3'!73:73,MATCH("住居名",'P3'!$4:$4,0)),"")</f>
        <v>0</v>
      </c>
      <c r="AD77" s="455"/>
      <c r="AE77" s="579" t="e">
        <f>IF(VLOOKUP(AC77,'P2'!$C:$T,18,FALSE)="新","A",IF(AD77="○",VLOOKUP(AC77,'P2'!$C:$T,18,FALSE),""))</f>
        <v>#N/A</v>
      </c>
      <c r="AH77" s="268">
        <f t="shared" si="14"/>
        <v>0</v>
      </c>
      <c r="AI77" s="580" t="e">
        <f t="shared" si="11"/>
        <v>#N/A</v>
      </c>
      <c r="AJ77" s="580" t="e">
        <f t="shared" si="15"/>
        <v>#N/A</v>
      </c>
      <c r="AK77" s="580" t="e">
        <f t="shared" ca="1" si="12"/>
        <v>#N/A</v>
      </c>
      <c r="AL77" s="580" t="e">
        <f t="shared" ca="1" si="13"/>
        <v>#N/A</v>
      </c>
      <c r="AM77" s="267">
        <f>IFERROR(INDEX('P3'!73:73,MATCH("障害
支援
区分",'P3'!$3:$3,0)),"")</f>
        <v>0</v>
      </c>
    </row>
    <row r="78" spans="2:39" ht="22.5" customHeight="1">
      <c r="B78" s="610">
        <f>IFERROR(INDEX('P3'!200:200,MATCH("利用者氏名",'P3'!$3:$3,0)),"")</f>
        <v>0</v>
      </c>
      <c r="C78" s="607">
        <f>IFERROR(INDEX('P3'!200:200,MATCH("障害
支援
区分",'P3'!$3:$3,0)),"")</f>
        <v>0</v>
      </c>
      <c r="D78" s="584"/>
      <c r="E78" s="604"/>
      <c r="F78" s="604"/>
      <c r="G78" s="604"/>
      <c r="H78" s="604"/>
      <c r="I78" s="604"/>
      <c r="J78" s="604"/>
      <c r="K78" s="604"/>
      <c r="L78" s="604"/>
      <c r="M78" s="604"/>
      <c r="N78" s="604"/>
      <c r="O78" s="604"/>
      <c r="P78" s="605"/>
      <c r="Q78" s="606"/>
      <c r="R78" s="604"/>
      <c r="S78" s="604"/>
      <c r="T78" s="604"/>
      <c r="U78" s="604"/>
      <c r="V78" s="604"/>
      <c r="W78" s="604"/>
      <c r="X78" s="604"/>
      <c r="Y78" s="604"/>
      <c r="Z78" s="604"/>
      <c r="AA78" s="604"/>
      <c r="AB78" s="449"/>
      <c r="AC78" s="611">
        <f>IFERROR(INDEX('P3'!74:74,MATCH("住居名",'P3'!$4:$4,0)),"")</f>
        <v>0</v>
      </c>
      <c r="AD78" s="455"/>
      <c r="AE78" s="579" t="e">
        <f>IF(VLOOKUP(AC78,'P2'!$C:$T,18,FALSE)="新","A",IF(AD78="○",VLOOKUP(AC78,'P2'!$C:$T,18,FALSE),""))</f>
        <v>#N/A</v>
      </c>
      <c r="AH78" s="268">
        <f t="shared" si="14"/>
        <v>0</v>
      </c>
      <c r="AI78" s="580" t="e">
        <f t="shared" si="11"/>
        <v>#N/A</v>
      </c>
      <c r="AJ78" s="580" t="e">
        <f t="shared" si="15"/>
        <v>#N/A</v>
      </c>
      <c r="AK78" s="580" t="e">
        <f t="shared" ca="1" si="12"/>
        <v>#N/A</v>
      </c>
      <c r="AL78" s="580" t="e">
        <f t="shared" ca="1" si="13"/>
        <v>#N/A</v>
      </c>
      <c r="AM78" s="267">
        <f>IFERROR(INDEX('P3'!74:74,MATCH("障害
支援
区分",'P3'!$3:$3,0)),"")</f>
        <v>0</v>
      </c>
    </row>
    <row r="79" spans="2:39" ht="22.5" customHeight="1">
      <c r="B79" s="610" t="str">
        <f>IFERROR(INDEX('P3'!201:201,MATCH("利用者氏名",'P3'!$3:$3,0)),"")</f>
        <v xml:space="preserve"> </v>
      </c>
      <c r="C79" s="607" t="str">
        <f>IFERROR(INDEX('P3'!201:201,MATCH("障害
支援
区分",'P3'!$3:$3,0)),"")</f>
        <v xml:space="preserve"> </v>
      </c>
      <c r="D79" s="584"/>
      <c r="E79" s="601"/>
      <c r="F79" s="601"/>
      <c r="G79" s="601"/>
      <c r="H79" s="601"/>
      <c r="I79" s="601"/>
      <c r="J79" s="601"/>
      <c r="K79" s="601"/>
      <c r="L79" s="601"/>
      <c r="M79" s="601"/>
      <c r="N79" s="601"/>
      <c r="O79" s="601"/>
      <c r="P79" s="602"/>
      <c r="Q79" s="603"/>
      <c r="R79" s="601"/>
      <c r="S79" s="601"/>
      <c r="T79" s="601"/>
      <c r="U79" s="601"/>
      <c r="V79" s="601"/>
      <c r="W79" s="601"/>
      <c r="X79" s="601"/>
      <c r="Y79" s="601"/>
      <c r="Z79" s="601"/>
      <c r="AA79" s="601"/>
      <c r="AB79" s="448"/>
      <c r="AC79" s="611">
        <f>IFERROR(INDEX('P3'!75:75,MATCH("住居名",'P3'!$4:$4,0)),"")</f>
        <v>0</v>
      </c>
      <c r="AD79" s="455"/>
      <c r="AE79" s="579" t="e">
        <f>IF(VLOOKUP(AC79,'P2'!$C:$T,18,FALSE)="新","A",IF(AD79="○",VLOOKUP(AC79,'P2'!$C:$T,18,FALSE),""))</f>
        <v>#N/A</v>
      </c>
      <c r="AH79" s="268">
        <f t="shared" si="14"/>
        <v>0</v>
      </c>
      <c r="AI79" s="580" t="e">
        <f t="shared" si="11"/>
        <v>#N/A</v>
      </c>
      <c r="AJ79" s="580" t="e">
        <f t="shared" si="15"/>
        <v>#N/A</v>
      </c>
      <c r="AK79" s="580" t="e">
        <f t="shared" ca="1" si="12"/>
        <v>#N/A</v>
      </c>
      <c r="AL79" s="580" t="e">
        <f t="shared" ca="1" si="13"/>
        <v>#N/A</v>
      </c>
      <c r="AM79" s="267">
        <f>IFERROR(INDEX('P3'!75:75,MATCH("障害
支援
区分",'P3'!$3:$3,0)),"")</f>
        <v>0</v>
      </c>
    </row>
    <row r="80" spans="2:39" ht="22.5" customHeight="1">
      <c r="B80" s="610">
        <f>IFERROR(INDEX('P3'!202:202,MATCH("利用者氏名",'P3'!$3:$3,0)),"")</f>
        <v>0</v>
      </c>
      <c r="C80" s="607">
        <f>IFERROR(INDEX('P3'!202:202,MATCH("障害
支援
区分",'P3'!$3:$3,0)),"")</f>
        <v>0</v>
      </c>
      <c r="D80" s="584"/>
      <c r="E80" s="601"/>
      <c r="F80" s="601"/>
      <c r="G80" s="601"/>
      <c r="H80" s="601"/>
      <c r="I80" s="601"/>
      <c r="J80" s="601"/>
      <c r="K80" s="601"/>
      <c r="L80" s="601"/>
      <c r="M80" s="601"/>
      <c r="N80" s="601"/>
      <c r="O80" s="601"/>
      <c r="P80" s="602"/>
      <c r="Q80" s="603"/>
      <c r="R80" s="601"/>
      <c r="S80" s="601"/>
      <c r="T80" s="601"/>
      <c r="U80" s="601"/>
      <c r="V80" s="601"/>
      <c r="W80" s="601"/>
      <c r="X80" s="601"/>
      <c r="Y80" s="601"/>
      <c r="Z80" s="601"/>
      <c r="AA80" s="601"/>
      <c r="AB80" s="448"/>
      <c r="AC80" s="611">
        <f>IFERROR(INDEX('P3'!76:76,MATCH("住居名",'P3'!$4:$4,0)),"")</f>
        <v>0</v>
      </c>
      <c r="AD80" s="455"/>
      <c r="AE80" s="579" t="e">
        <f>IF(VLOOKUP(AC80,'P2'!$C:$T,18,FALSE)="新","A",IF(AD80="○",VLOOKUP(AC80,'P2'!$C:$T,18,FALSE),""))</f>
        <v>#N/A</v>
      </c>
      <c r="AH80" s="268">
        <f t="shared" si="14"/>
        <v>0</v>
      </c>
      <c r="AI80" s="580" t="e">
        <f t="shared" si="11"/>
        <v>#N/A</v>
      </c>
      <c r="AJ80" s="580" t="e">
        <f t="shared" si="15"/>
        <v>#N/A</v>
      </c>
      <c r="AK80" s="580" t="e">
        <f t="shared" ca="1" si="12"/>
        <v>#N/A</v>
      </c>
      <c r="AL80" s="580" t="e">
        <f t="shared" ca="1" si="13"/>
        <v>#N/A</v>
      </c>
      <c r="AM80" s="267">
        <f>IFERROR(INDEX('P3'!76:76,MATCH("障害
支援
区分",'P3'!$3:$3,0)),"")</f>
        <v>0</v>
      </c>
    </row>
    <row r="81" spans="2:39" ht="22.5" customHeight="1">
      <c r="B81" s="610">
        <f>IFERROR(INDEX('P3'!203:203,MATCH("利用者氏名",'P3'!$3:$3,0)),"")</f>
        <v>0</v>
      </c>
      <c r="C81" s="607">
        <f>IFERROR(INDEX('P3'!203:203,MATCH("障害
支援
区分",'P3'!$3:$3,0)),"")</f>
        <v>0</v>
      </c>
      <c r="D81" s="584"/>
      <c r="E81" s="604"/>
      <c r="F81" s="604"/>
      <c r="G81" s="604"/>
      <c r="H81" s="604"/>
      <c r="I81" s="604"/>
      <c r="J81" s="604"/>
      <c r="K81" s="604"/>
      <c r="L81" s="604"/>
      <c r="M81" s="604"/>
      <c r="N81" s="604"/>
      <c r="O81" s="604"/>
      <c r="P81" s="605"/>
      <c r="Q81" s="606"/>
      <c r="R81" s="604"/>
      <c r="S81" s="604"/>
      <c r="T81" s="604"/>
      <c r="U81" s="604"/>
      <c r="V81" s="604"/>
      <c r="W81" s="604"/>
      <c r="X81" s="604"/>
      <c r="Y81" s="604"/>
      <c r="Z81" s="604"/>
      <c r="AA81" s="604"/>
      <c r="AB81" s="449"/>
      <c r="AC81" s="611">
        <f>IFERROR(INDEX('P3'!77:77,MATCH("住居名",'P3'!$4:$4,0)),"")</f>
        <v>0</v>
      </c>
      <c r="AD81" s="455"/>
      <c r="AE81" s="579" t="e">
        <f>IF(VLOOKUP(AC81,'P2'!$C:$T,18,FALSE)="新","A",IF(AD81="○",VLOOKUP(AC81,'P2'!$C:$T,18,FALSE),""))</f>
        <v>#N/A</v>
      </c>
      <c r="AH81" s="268">
        <f t="shared" si="14"/>
        <v>0</v>
      </c>
      <c r="AI81" s="580" t="e">
        <f t="shared" si="11"/>
        <v>#N/A</v>
      </c>
      <c r="AJ81" s="580" t="e">
        <f t="shared" si="15"/>
        <v>#N/A</v>
      </c>
      <c r="AK81" s="580" t="e">
        <f t="shared" ca="1" si="12"/>
        <v>#N/A</v>
      </c>
      <c r="AL81" s="580" t="e">
        <f t="shared" ca="1" si="13"/>
        <v>#N/A</v>
      </c>
      <c r="AM81" s="267">
        <f>IFERROR(INDEX('P3'!77:77,MATCH("障害
支援
区分",'P3'!$3:$3,0)),"")</f>
        <v>0</v>
      </c>
    </row>
    <row r="82" spans="2:39" ht="22.5" customHeight="1">
      <c r="B82" s="610">
        <f>IFERROR(INDEX('P3'!204:204,MATCH("利用者氏名",'P3'!$3:$3,0)),"")</f>
        <v>0</v>
      </c>
      <c r="C82" s="607">
        <f>IFERROR(INDEX('P3'!204:204,MATCH("障害
支援
区分",'P3'!$3:$3,0)),"")</f>
        <v>0</v>
      </c>
      <c r="D82" s="584"/>
      <c r="E82" s="601"/>
      <c r="F82" s="601"/>
      <c r="G82" s="601"/>
      <c r="H82" s="601"/>
      <c r="I82" s="601"/>
      <c r="J82" s="601"/>
      <c r="K82" s="601"/>
      <c r="L82" s="601"/>
      <c r="M82" s="601"/>
      <c r="N82" s="601"/>
      <c r="O82" s="601"/>
      <c r="P82" s="602"/>
      <c r="Q82" s="603"/>
      <c r="R82" s="601"/>
      <c r="S82" s="601"/>
      <c r="T82" s="601"/>
      <c r="U82" s="601"/>
      <c r="V82" s="601"/>
      <c r="W82" s="601"/>
      <c r="X82" s="601"/>
      <c r="Y82" s="601"/>
      <c r="Z82" s="601"/>
      <c r="AA82" s="601"/>
      <c r="AB82" s="448"/>
      <c r="AC82" s="611">
        <f>IFERROR(INDEX('P3'!78:78,MATCH("住居名",'P3'!$4:$4,0)),"")</f>
        <v>0</v>
      </c>
      <c r="AD82" s="455"/>
      <c r="AE82" s="579" t="e">
        <f>IF(VLOOKUP(AC82,'P2'!$C:$T,18,FALSE)="新","A",IF(AD82="○",VLOOKUP(AC82,'P2'!$C:$T,18,FALSE),""))</f>
        <v>#N/A</v>
      </c>
      <c r="AH82" s="268">
        <f t="shared" si="14"/>
        <v>0</v>
      </c>
      <c r="AI82" s="580" t="e">
        <f t="shared" si="11"/>
        <v>#N/A</v>
      </c>
      <c r="AJ82" s="580" t="e">
        <f t="shared" si="15"/>
        <v>#N/A</v>
      </c>
      <c r="AK82" s="580" t="e">
        <f t="shared" ca="1" si="12"/>
        <v>#N/A</v>
      </c>
      <c r="AL82" s="580" t="e">
        <f t="shared" ca="1" si="13"/>
        <v>#N/A</v>
      </c>
      <c r="AM82" s="267">
        <f>IFERROR(INDEX('P3'!78:78,MATCH("障害
支援
区分",'P3'!$3:$3,0)),"")</f>
        <v>0</v>
      </c>
    </row>
    <row r="83" spans="2:39" ht="22.5" customHeight="1">
      <c r="B83" s="610">
        <f>IFERROR(INDEX('P3'!205:205,MATCH("利用者氏名",'P3'!$3:$3,0)),"")</f>
        <v>0</v>
      </c>
      <c r="C83" s="607">
        <f>IFERROR(INDEX('P3'!205:205,MATCH("障害
支援
区分",'P3'!$3:$3,0)),"")</f>
        <v>0</v>
      </c>
      <c r="D83" s="584"/>
      <c r="E83" s="601"/>
      <c r="F83" s="601"/>
      <c r="G83" s="601"/>
      <c r="H83" s="601"/>
      <c r="I83" s="601"/>
      <c r="J83" s="601"/>
      <c r="K83" s="601"/>
      <c r="L83" s="601"/>
      <c r="M83" s="601"/>
      <c r="N83" s="601"/>
      <c r="O83" s="601"/>
      <c r="P83" s="602"/>
      <c r="Q83" s="603"/>
      <c r="R83" s="601"/>
      <c r="S83" s="601"/>
      <c r="T83" s="601"/>
      <c r="U83" s="601"/>
      <c r="V83" s="601"/>
      <c r="W83" s="601"/>
      <c r="X83" s="601"/>
      <c r="Y83" s="601"/>
      <c r="Z83" s="601"/>
      <c r="AA83" s="601"/>
      <c r="AB83" s="448"/>
      <c r="AC83" s="611">
        <f>IFERROR(INDEX('P3'!79:79,MATCH("住居名",'P3'!$4:$4,0)),"")</f>
        <v>0</v>
      </c>
      <c r="AD83" s="455"/>
      <c r="AE83" s="579" t="e">
        <f>IF(VLOOKUP(AC83,'P2'!$C:$T,18,FALSE)="新","A",IF(AD83="○",VLOOKUP(AC83,'P2'!$C:$T,18,FALSE),""))</f>
        <v>#N/A</v>
      </c>
      <c r="AH83" s="268">
        <f t="shared" si="14"/>
        <v>0</v>
      </c>
      <c r="AI83" s="580" t="e">
        <f t="shared" si="11"/>
        <v>#N/A</v>
      </c>
      <c r="AJ83" s="580" t="e">
        <f t="shared" si="15"/>
        <v>#N/A</v>
      </c>
      <c r="AK83" s="580" t="e">
        <f t="shared" ca="1" si="12"/>
        <v>#N/A</v>
      </c>
      <c r="AL83" s="580" t="e">
        <f t="shared" ca="1" si="13"/>
        <v>#N/A</v>
      </c>
      <c r="AM83" s="267">
        <f>IFERROR(INDEX('P3'!79:79,MATCH("障害
支援
区分",'P3'!$3:$3,0)),"")</f>
        <v>0</v>
      </c>
    </row>
    <row r="84" spans="2:39" ht="22.5" customHeight="1">
      <c r="B84" s="610">
        <f>IFERROR(INDEX('P3'!206:206,MATCH("利用者氏名",'P3'!$3:$3,0)),"")</f>
        <v>0</v>
      </c>
      <c r="C84" s="607">
        <f>IFERROR(INDEX('P3'!206:206,MATCH("障害
支援
区分",'P3'!$3:$3,0)),"")</f>
        <v>0</v>
      </c>
      <c r="D84" s="584"/>
      <c r="E84" s="601"/>
      <c r="F84" s="601"/>
      <c r="G84" s="601"/>
      <c r="H84" s="601"/>
      <c r="I84" s="601"/>
      <c r="J84" s="601"/>
      <c r="K84" s="601"/>
      <c r="L84" s="601"/>
      <c r="M84" s="601"/>
      <c r="N84" s="601"/>
      <c r="O84" s="601"/>
      <c r="P84" s="602"/>
      <c r="Q84" s="603"/>
      <c r="R84" s="601"/>
      <c r="S84" s="601"/>
      <c r="T84" s="601"/>
      <c r="U84" s="601"/>
      <c r="V84" s="601"/>
      <c r="W84" s="601"/>
      <c r="X84" s="601"/>
      <c r="Y84" s="601"/>
      <c r="Z84" s="601"/>
      <c r="AA84" s="601"/>
      <c r="AB84" s="448"/>
      <c r="AC84" s="611">
        <f>IFERROR(INDEX('P3'!80:80,MATCH("住居名",'P3'!$4:$4,0)),"")</f>
        <v>0</v>
      </c>
      <c r="AD84" s="455"/>
      <c r="AE84" s="579" t="e">
        <f>IF(VLOOKUP(AC84,'P2'!$C:$T,18,FALSE)="新","A",IF(AD84="○",VLOOKUP(AC84,'P2'!$C:$T,18,FALSE),""))</f>
        <v>#N/A</v>
      </c>
      <c r="AH84" s="268">
        <f t="shared" si="14"/>
        <v>0</v>
      </c>
      <c r="AI84" s="580" t="e">
        <f t="shared" si="11"/>
        <v>#N/A</v>
      </c>
      <c r="AJ84" s="580" t="e">
        <f t="shared" si="15"/>
        <v>#N/A</v>
      </c>
      <c r="AK84" s="580" t="e">
        <f t="shared" ca="1" si="12"/>
        <v>#N/A</v>
      </c>
      <c r="AL84" s="580" t="e">
        <f t="shared" ca="1" si="13"/>
        <v>#N/A</v>
      </c>
      <c r="AM84" s="267">
        <f>IFERROR(INDEX('P3'!80:80,MATCH("障害
支援
区分",'P3'!$3:$3,0)),"")</f>
        <v>0</v>
      </c>
    </row>
    <row r="85" spans="2:39" ht="22.5" customHeight="1">
      <c r="B85" s="610">
        <f>IFERROR(INDEX('P3'!207:207,MATCH("利用者氏名",'P3'!$3:$3,0)),"")</f>
        <v>0</v>
      </c>
      <c r="C85" s="607">
        <f>IFERROR(INDEX('P3'!207:207,MATCH("障害
支援
区分",'P3'!$3:$3,0)),"")</f>
        <v>0</v>
      </c>
      <c r="D85" s="584"/>
      <c r="E85" s="601"/>
      <c r="F85" s="601"/>
      <c r="G85" s="601"/>
      <c r="H85" s="601"/>
      <c r="I85" s="601"/>
      <c r="J85" s="601"/>
      <c r="K85" s="601"/>
      <c r="L85" s="601"/>
      <c r="M85" s="601"/>
      <c r="N85" s="601"/>
      <c r="O85" s="601"/>
      <c r="P85" s="602"/>
      <c r="Q85" s="603"/>
      <c r="R85" s="601"/>
      <c r="S85" s="601"/>
      <c r="T85" s="601"/>
      <c r="U85" s="601"/>
      <c r="V85" s="601"/>
      <c r="W85" s="601"/>
      <c r="X85" s="601"/>
      <c r="Y85" s="601"/>
      <c r="Z85" s="601"/>
      <c r="AA85" s="601"/>
      <c r="AB85" s="448"/>
      <c r="AC85" s="611">
        <f>IFERROR(INDEX('P3'!81:81,MATCH("住居名",'P3'!$4:$4,0)),"")</f>
        <v>0</v>
      </c>
      <c r="AD85" s="455"/>
      <c r="AE85" s="579" t="e">
        <f>IF(VLOOKUP(AC85,'P2'!$C:$T,18,FALSE)="新","A",IF(AD85="○",VLOOKUP(AC85,'P2'!$C:$T,18,FALSE),""))</f>
        <v>#N/A</v>
      </c>
      <c r="AH85" s="268">
        <f t="shared" si="14"/>
        <v>0</v>
      </c>
      <c r="AI85" s="580" t="e">
        <f t="shared" si="11"/>
        <v>#N/A</v>
      </c>
      <c r="AJ85" s="580" t="e">
        <f t="shared" si="15"/>
        <v>#N/A</v>
      </c>
      <c r="AK85" s="580" t="e">
        <f t="shared" ca="1" si="12"/>
        <v>#N/A</v>
      </c>
      <c r="AL85" s="580" t="e">
        <f t="shared" ca="1" si="13"/>
        <v>#N/A</v>
      </c>
      <c r="AM85" s="267">
        <f>IFERROR(INDEX('P3'!81:81,MATCH("障害
支援
区分",'P3'!$3:$3,0)),"")</f>
        <v>0</v>
      </c>
    </row>
    <row r="86" spans="2:39" ht="22.5" customHeight="1">
      <c r="B86" s="610">
        <f>IFERROR(INDEX('P3'!208:208,MATCH("利用者氏名",'P3'!$3:$3,0)),"")</f>
        <v>0</v>
      </c>
      <c r="C86" s="607">
        <f>IFERROR(INDEX('P3'!208:208,MATCH("障害
支援
区分",'P3'!$3:$3,0)),"")</f>
        <v>0</v>
      </c>
      <c r="D86" s="584"/>
      <c r="E86" s="601"/>
      <c r="F86" s="601"/>
      <c r="G86" s="601"/>
      <c r="H86" s="601"/>
      <c r="I86" s="601"/>
      <c r="J86" s="601"/>
      <c r="K86" s="601"/>
      <c r="L86" s="601"/>
      <c r="M86" s="601"/>
      <c r="N86" s="601"/>
      <c r="O86" s="601"/>
      <c r="P86" s="602"/>
      <c r="Q86" s="603"/>
      <c r="R86" s="601"/>
      <c r="S86" s="601"/>
      <c r="T86" s="601"/>
      <c r="U86" s="601"/>
      <c r="V86" s="601"/>
      <c r="W86" s="601"/>
      <c r="X86" s="601"/>
      <c r="Y86" s="601"/>
      <c r="Z86" s="601"/>
      <c r="AA86" s="601"/>
      <c r="AB86" s="448"/>
      <c r="AC86" s="611">
        <f>IFERROR(INDEX('P3'!82:82,MATCH("住居名",'P3'!$4:$4,0)),"")</f>
        <v>0</v>
      </c>
      <c r="AD86" s="455"/>
      <c r="AE86" s="579" t="e">
        <f>IF(VLOOKUP(AC86,'P2'!$C:$T,18,FALSE)="新","A",IF(AD86="○",VLOOKUP(AC86,'P2'!$C:$T,18,FALSE),""))</f>
        <v>#N/A</v>
      </c>
      <c r="AH86" s="268">
        <f t="shared" si="14"/>
        <v>0</v>
      </c>
      <c r="AI86" s="580" t="e">
        <f t="shared" si="11"/>
        <v>#N/A</v>
      </c>
      <c r="AJ86" s="580" t="e">
        <f t="shared" si="15"/>
        <v>#N/A</v>
      </c>
      <c r="AK86" s="580" t="e">
        <f t="shared" ca="1" si="12"/>
        <v>#N/A</v>
      </c>
      <c r="AL86" s="580" t="e">
        <f t="shared" ca="1" si="13"/>
        <v>#N/A</v>
      </c>
      <c r="AM86" s="267">
        <f>IFERROR(INDEX('P3'!82:82,MATCH("障害
支援
区分",'P3'!$3:$3,0)),"")</f>
        <v>0</v>
      </c>
    </row>
    <row r="87" spans="2:39" ht="22.5" customHeight="1">
      <c r="B87" s="610">
        <f>IFERROR(INDEX('P3'!209:209,MATCH("利用者氏名",'P3'!$3:$3,0)),"")</f>
        <v>0</v>
      </c>
      <c r="C87" s="607">
        <f>IFERROR(INDEX('P3'!209:209,MATCH("障害
支援
区分",'P3'!$3:$3,0)),"")</f>
        <v>0</v>
      </c>
      <c r="D87" s="584"/>
      <c r="E87" s="601"/>
      <c r="F87" s="601"/>
      <c r="G87" s="601"/>
      <c r="H87" s="601"/>
      <c r="I87" s="601"/>
      <c r="J87" s="601"/>
      <c r="K87" s="601"/>
      <c r="L87" s="601"/>
      <c r="M87" s="601"/>
      <c r="N87" s="601"/>
      <c r="O87" s="601"/>
      <c r="P87" s="602"/>
      <c r="Q87" s="603"/>
      <c r="R87" s="601"/>
      <c r="S87" s="601"/>
      <c r="T87" s="601"/>
      <c r="U87" s="601"/>
      <c r="V87" s="601"/>
      <c r="W87" s="601"/>
      <c r="X87" s="601"/>
      <c r="Y87" s="601"/>
      <c r="Z87" s="601"/>
      <c r="AA87" s="601"/>
      <c r="AB87" s="448"/>
      <c r="AC87" s="611">
        <f>IFERROR(INDEX('P3'!83:83,MATCH("住居名",'P3'!$4:$4,0)),"")</f>
        <v>0</v>
      </c>
      <c r="AD87" s="455"/>
      <c r="AE87" s="579" t="e">
        <f>IF(VLOOKUP(AC87,'P2'!$C:$T,18,FALSE)="新","A",IF(AD87="○",VLOOKUP(AC87,'P2'!$C:$T,18,FALSE),""))</f>
        <v>#N/A</v>
      </c>
      <c r="AH87" s="268">
        <f t="shared" si="14"/>
        <v>0</v>
      </c>
      <c r="AI87" s="580" t="e">
        <f t="shared" si="11"/>
        <v>#N/A</v>
      </c>
      <c r="AJ87" s="580" t="e">
        <f t="shared" si="15"/>
        <v>#N/A</v>
      </c>
      <c r="AK87" s="580" t="e">
        <f t="shared" ca="1" si="12"/>
        <v>#N/A</v>
      </c>
      <c r="AL87" s="580" t="e">
        <f t="shared" ca="1" si="13"/>
        <v>#N/A</v>
      </c>
      <c r="AM87" s="267">
        <f>IFERROR(INDEX('P3'!83:83,MATCH("障害
支援
区分",'P3'!$3:$3,0)),"")</f>
        <v>0</v>
      </c>
    </row>
    <row r="88" spans="2:39" ht="22.5" customHeight="1">
      <c r="B88" s="610">
        <f>IFERROR(INDEX('P3'!210:210,MATCH("利用者氏名",'P3'!$3:$3,0)),"")</f>
        <v>0</v>
      </c>
      <c r="C88" s="607">
        <f>IFERROR(INDEX('P3'!210:210,MATCH("障害
支援
区分",'P3'!$3:$3,0)),"")</f>
        <v>0</v>
      </c>
      <c r="D88" s="584"/>
      <c r="E88" s="601"/>
      <c r="F88" s="601"/>
      <c r="G88" s="601"/>
      <c r="H88" s="601"/>
      <c r="I88" s="601"/>
      <c r="J88" s="601"/>
      <c r="K88" s="601"/>
      <c r="L88" s="601"/>
      <c r="M88" s="601"/>
      <c r="N88" s="601"/>
      <c r="O88" s="601"/>
      <c r="P88" s="602"/>
      <c r="Q88" s="603"/>
      <c r="R88" s="601"/>
      <c r="S88" s="601"/>
      <c r="T88" s="601"/>
      <c r="U88" s="601"/>
      <c r="V88" s="601"/>
      <c r="W88" s="601"/>
      <c r="X88" s="601"/>
      <c r="Y88" s="601"/>
      <c r="Z88" s="601"/>
      <c r="AA88" s="601"/>
      <c r="AB88" s="448"/>
      <c r="AC88" s="611">
        <f>IFERROR(INDEX('P3'!84:84,MATCH("住居名",'P3'!$4:$4,0)),"")</f>
        <v>0</v>
      </c>
      <c r="AD88" s="455"/>
      <c r="AE88" s="579" t="e">
        <f>IF(VLOOKUP(AC88,'P2'!$C:$T,18,FALSE)="新","A",IF(AD88="○",VLOOKUP(AC88,'P2'!$C:$T,18,FALSE),""))</f>
        <v>#N/A</v>
      </c>
      <c r="AH88" s="268">
        <f t="shared" si="14"/>
        <v>0</v>
      </c>
      <c r="AI88" s="580" t="e">
        <f t="shared" si="11"/>
        <v>#N/A</v>
      </c>
      <c r="AJ88" s="580" t="e">
        <f t="shared" si="15"/>
        <v>#N/A</v>
      </c>
      <c r="AK88" s="580" t="e">
        <f t="shared" ca="1" si="12"/>
        <v>#N/A</v>
      </c>
      <c r="AL88" s="580" t="e">
        <f t="shared" ca="1" si="13"/>
        <v>#N/A</v>
      </c>
      <c r="AM88" s="267">
        <f>IFERROR(INDEX('P3'!84:84,MATCH("障害
支援
区分",'P3'!$3:$3,0)),"")</f>
        <v>0</v>
      </c>
    </row>
    <row r="89" spans="2:39" ht="22.5" customHeight="1">
      <c r="B89" s="610">
        <f>IFERROR(INDEX('P3'!211:211,MATCH("利用者氏名",'P3'!$3:$3,0)),"")</f>
        <v>0</v>
      </c>
      <c r="C89" s="607">
        <f>IFERROR(INDEX('P3'!211:211,MATCH("障害
支援
区分",'P3'!$3:$3,0)),"")</f>
        <v>0</v>
      </c>
      <c r="D89" s="584"/>
      <c r="E89" s="601"/>
      <c r="F89" s="601"/>
      <c r="G89" s="601"/>
      <c r="H89" s="601"/>
      <c r="I89" s="601"/>
      <c r="J89" s="601"/>
      <c r="K89" s="601"/>
      <c r="L89" s="601"/>
      <c r="M89" s="601"/>
      <c r="N89" s="601"/>
      <c r="O89" s="601"/>
      <c r="P89" s="602"/>
      <c r="Q89" s="603"/>
      <c r="R89" s="601"/>
      <c r="S89" s="601"/>
      <c r="T89" s="601"/>
      <c r="U89" s="601"/>
      <c r="V89" s="601"/>
      <c r="W89" s="601"/>
      <c r="X89" s="601"/>
      <c r="Y89" s="601"/>
      <c r="Z89" s="601"/>
      <c r="AA89" s="601"/>
      <c r="AB89" s="448"/>
      <c r="AC89" s="611">
        <f>IFERROR(INDEX('P3'!85:85,MATCH("住居名",'P3'!$4:$4,0)),"")</f>
        <v>0</v>
      </c>
      <c r="AD89" s="455"/>
      <c r="AE89" s="579" t="e">
        <f>IF(VLOOKUP(AC89,'P2'!$C:$T,18,FALSE)="新","A",IF(AD89="○",VLOOKUP(AC89,'P2'!$C:$T,18,FALSE),""))</f>
        <v>#N/A</v>
      </c>
      <c r="AH89" s="268">
        <f t="shared" si="14"/>
        <v>0</v>
      </c>
      <c r="AI89" s="580" t="e">
        <f t="shared" si="11"/>
        <v>#N/A</v>
      </c>
      <c r="AJ89" s="580" t="e">
        <f t="shared" si="15"/>
        <v>#N/A</v>
      </c>
      <c r="AK89" s="580" t="e">
        <f t="shared" ca="1" si="12"/>
        <v>#N/A</v>
      </c>
      <c r="AL89" s="580" t="e">
        <f t="shared" ca="1" si="13"/>
        <v>#N/A</v>
      </c>
      <c r="AM89" s="267">
        <f>IFERROR(INDEX('P3'!85:85,MATCH("障害
支援
区分",'P3'!$3:$3,0)),"")</f>
        <v>0</v>
      </c>
    </row>
    <row r="90" spans="2:39" ht="22.5" customHeight="1">
      <c r="B90" s="610">
        <f>IFERROR(INDEX('P3'!212:212,MATCH("利用者氏名",'P3'!$3:$3,0)),"")</f>
        <v>0</v>
      </c>
      <c r="C90" s="607">
        <f>IFERROR(INDEX('P3'!212:212,MATCH("障害
支援
区分",'P3'!$3:$3,0)),"")</f>
        <v>0</v>
      </c>
      <c r="D90" s="584"/>
      <c r="E90" s="601"/>
      <c r="F90" s="601"/>
      <c r="G90" s="601"/>
      <c r="H90" s="601"/>
      <c r="I90" s="601"/>
      <c r="J90" s="601"/>
      <c r="K90" s="601"/>
      <c r="L90" s="601"/>
      <c r="M90" s="601"/>
      <c r="N90" s="601"/>
      <c r="O90" s="601"/>
      <c r="P90" s="602"/>
      <c r="Q90" s="603"/>
      <c r="R90" s="601"/>
      <c r="S90" s="601"/>
      <c r="T90" s="601"/>
      <c r="U90" s="601"/>
      <c r="V90" s="601"/>
      <c r="W90" s="601"/>
      <c r="X90" s="601"/>
      <c r="Y90" s="601"/>
      <c r="Z90" s="601"/>
      <c r="AA90" s="601"/>
      <c r="AB90" s="448"/>
      <c r="AC90" s="611">
        <f>IFERROR(INDEX('P3'!86:86,MATCH("住居名",'P3'!$4:$4,0)),"")</f>
        <v>0</v>
      </c>
      <c r="AD90" s="455"/>
      <c r="AE90" s="579" t="e">
        <f>IF(VLOOKUP(AC90,'P2'!$C:$T,18,FALSE)="新","A",IF(AD90="○",VLOOKUP(AC90,'P2'!$C:$T,18,FALSE),""))</f>
        <v>#N/A</v>
      </c>
      <c r="AH90" s="268">
        <f t="shared" si="14"/>
        <v>0</v>
      </c>
      <c r="AI90" s="580" t="e">
        <f t="shared" si="11"/>
        <v>#N/A</v>
      </c>
      <c r="AJ90" s="580" t="e">
        <f t="shared" si="15"/>
        <v>#N/A</v>
      </c>
      <c r="AK90" s="580" t="e">
        <f t="shared" ca="1" si="12"/>
        <v>#N/A</v>
      </c>
      <c r="AL90" s="580" t="e">
        <f t="shared" ca="1" si="13"/>
        <v>#N/A</v>
      </c>
      <c r="AM90" s="267">
        <f>IFERROR(INDEX('P3'!86:86,MATCH("障害
支援
区分",'P3'!$3:$3,0)),"")</f>
        <v>0</v>
      </c>
    </row>
    <row r="91" spans="2:39" ht="22.5" customHeight="1">
      <c r="B91" s="610">
        <f>IFERROR(INDEX('P3'!213:213,MATCH("利用者氏名",'P3'!$3:$3,0)),"")</f>
        <v>0</v>
      </c>
      <c r="C91" s="607">
        <f>IFERROR(INDEX('P3'!213:213,MATCH("障害
支援
区分",'P3'!$3:$3,0)),"")</f>
        <v>0</v>
      </c>
      <c r="D91" s="584"/>
      <c r="E91" s="601"/>
      <c r="F91" s="601"/>
      <c r="G91" s="601"/>
      <c r="H91" s="601"/>
      <c r="I91" s="601"/>
      <c r="J91" s="601"/>
      <c r="K91" s="601"/>
      <c r="L91" s="601"/>
      <c r="M91" s="601"/>
      <c r="N91" s="601"/>
      <c r="O91" s="601"/>
      <c r="P91" s="602"/>
      <c r="Q91" s="603"/>
      <c r="R91" s="601"/>
      <c r="S91" s="601"/>
      <c r="T91" s="601"/>
      <c r="U91" s="601"/>
      <c r="V91" s="601"/>
      <c r="W91" s="601"/>
      <c r="X91" s="601"/>
      <c r="Y91" s="601"/>
      <c r="Z91" s="601"/>
      <c r="AA91" s="601"/>
      <c r="AB91" s="448"/>
      <c r="AC91" s="611">
        <f>IFERROR(INDEX('P3'!87:87,MATCH("住居名",'P3'!$4:$4,0)),"")</f>
        <v>0</v>
      </c>
      <c r="AD91" s="455"/>
      <c r="AE91" s="579" t="e">
        <f>IF(VLOOKUP(AC91,'P2'!$C:$T,18,FALSE)="新","A",IF(AD91="○",VLOOKUP(AC91,'P2'!$C:$T,18,FALSE),""))</f>
        <v>#N/A</v>
      </c>
      <c r="AH91" s="268">
        <f t="shared" si="14"/>
        <v>0</v>
      </c>
      <c r="AI91" s="580" t="e">
        <f t="shared" si="11"/>
        <v>#N/A</v>
      </c>
      <c r="AJ91" s="580" t="e">
        <f t="shared" si="15"/>
        <v>#N/A</v>
      </c>
      <c r="AK91" s="580" t="e">
        <f t="shared" ca="1" si="12"/>
        <v>#N/A</v>
      </c>
      <c r="AL91" s="580" t="e">
        <f t="shared" ca="1" si="13"/>
        <v>#N/A</v>
      </c>
      <c r="AM91" s="267">
        <f>IFERROR(INDEX('P3'!87:87,MATCH("障害
支援
区分",'P3'!$3:$3,0)),"")</f>
        <v>0</v>
      </c>
    </row>
    <row r="92" spans="2:39" ht="22.5" customHeight="1">
      <c r="B92" s="610">
        <f>IFERROR(INDEX('P3'!214:214,MATCH("利用者氏名",'P3'!$3:$3,0)),"")</f>
        <v>0</v>
      </c>
      <c r="C92" s="607">
        <f>IFERROR(INDEX('P3'!214:214,MATCH("障害
支援
区分",'P3'!$3:$3,0)),"")</f>
        <v>0</v>
      </c>
      <c r="D92" s="584"/>
      <c r="E92" s="601"/>
      <c r="F92" s="601"/>
      <c r="G92" s="601"/>
      <c r="H92" s="601"/>
      <c r="I92" s="601"/>
      <c r="J92" s="601"/>
      <c r="K92" s="601"/>
      <c r="L92" s="601"/>
      <c r="M92" s="601"/>
      <c r="N92" s="601"/>
      <c r="O92" s="601"/>
      <c r="P92" s="602"/>
      <c r="Q92" s="603"/>
      <c r="R92" s="601"/>
      <c r="S92" s="601"/>
      <c r="T92" s="601"/>
      <c r="U92" s="601"/>
      <c r="V92" s="601"/>
      <c r="W92" s="601"/>
      <c r="X92" s="601"/>
      <c r="Y92" s="601"/>
      <c r="Z92" s="601"/>
      <c r="AA92" s="601"/>
      <c r="AB92" s="448"/>
      <c r="AC92" s="611">
        <f>IFERROR(INDEX('P3'!88:88,MATCH("住居名",'P3'!$4:$4,0)),"")</f>
        <v>0</v>
      </c>
      <c r="AD92" s="455"/>
      <c r="AE92" s="579" t="e">
        <f>IF(VLOOKUP(AC92,'P2'!$C:$T,18,FALSE)="新","A",IF(AD92="○",VLOOKUP(AC92,'P2'!$C:$T,18,FALSE),""))</f>
        <v>#N/A</v>
      </c>
      <c r="AH92" s="268">
        <f t="shared" si="14"/>
        <v>0</v>
      </c>
      <c r="AI92" s="580" t="e">
        <f t="shared" si="11"/>
        <v>#N/A</v>
      </c>
      <c r="AJ92" s="580" t="e">
        <f t="shared" si="15"/>
        <v>#N/A</v>
      </c>
      <c r="AK92" s="580" t="e">
        <f t="shared" ca="1" si="12"/>
        <v>#N/A</v>
      </c>
      <c r="AL92" s="580" t="e">
        <f t="shared" ca="1" si="13"/>
        <v>#N/A</v>
      </c>
      <c r="AM92" s="267">
        <f>IFERROR(INDEX('P3'!88:88,MATCH("障害
支援
区分",'P3'!$3:$3,0)),"")</f>
        <v>0</v>
      </c>
    </row>
    <row r="93" spans="2:39" ht="22.5" customHeight="1">
      <c r="B93" s="610">
        <f>IFERROR(INDEX('P3'!215:215,MATCH("利用者氏名",'P3'!$3:$3,0)),"")</f>
        <v>0</v>
      </c>
      <c r="C93" s="607">
        <f>IFERROR(INDEX('P3'!215:215,MATCH("障害
支援
区分",'P3'!$3:$3,0)),"")</f>
        <v>0</v>
      </c>
      <c r="D93" s="584"/>
      <c r="E93" s="601"/>
      <c r="F93" s="601"/>
      <c r="G93" s="601"/>
      <c r="H93" s="601"/>
      <c r="I93" s="601"/>
      <c r="J93" s="601"/>
      <c r="K93" s="601"/>
      <c r="L93" s="601"/>
      <c r="M93" s="601"/>
      <c r="N93" s="601"/>
      <c r="O93" s="601"/>
      <c r="P93" s="602"/>
      <c r="Q93" s="603"/>
      <c r="R93" s="601"/>
      <c r="S93" s="601"/>
      <c r="T93" s="601"/>
      <c r="U93" s="601"/>
      <c r="V93" s="601"/>
      <c r="W93" s="601"/>
      <c r="X93" s="601"/>
      <c r="Y93" s="601"/>
      <c r="Z93" s="601"/>
      <c r="AA93" s="601"/>
      <c r="AB93" s="448"/>
      <c r="AC93" s="611">
        <f>IFERROR(INDEX('P3'!89:89,MATCH("住居名",'P3'!$4:$4,0)),"")</f>
        <v>0</v>
      </c>
      <c r="AD93" s="455"/>
      <c r="AE93" s="579" t="e">
        <f>IF(VLOOKUP(AC93,'P2'!$C:$T,18,FALSE)="新","A",IF(AD93="○",VLOOKUP(AC93,'P2'!$C:$T,18,FALSE),""))</f>
        <v>#N/A</v>
      </c>
      <c r="AH93" s="268">
        <f t="shared" si="14"/>
        <v>0</v>
      </c>
      <c r="AI93" s="580" t="e">
        <f t="shared" si="11"/>
        <v>#N/A</v>
      </c>
      <c r="AJ93" s="580" t="e">
        <f t="shared" si="15"/>
        <v>#N/A</v>
      </c>
      <c r="AK93" s="580" t="e">
        <f t="shared" ca="1" si="12"/>
        <v>#N/A</v>
      </c>
      <c r="AL93" s="580" t="e">
        <f t="shared" ca="1" si="13"/>
        <v>#N/A</v>
      </c>
      <c r="AM93" s="267">
        <f>IFERROR(INDEX('P3'!89:89,MATCH("障害
支援
区分",'P3'!$3:$3,0)),"")</f>
        <v>0</v>
      </c>
    </row>
    <row r="94" spans="2:39" ht="22.5" customHeight="1">
      <c r="B94" s="610">
        <f>IFERROR(INDEX('P3'!216:216,MATCH("利用者氏名",'P3'!$3:$3,0)),"")</f>
        <v>0</v>
      </c>
      <c r="C94" s="607">
        <f>IFERROR(INDEX('P3'!216:216,MATCH("障害
支援
区分",'P3'!$3:$3,0)),"")</f>
        <v>0</v>
      </c>
      <c r="D94" s="584"/>
      <c r="E94" s="601"/>
      <c r="F94" s="601"/>
      <c r="G94" s="601"/>
      <c r="H94" s="601"/>
      <c r="I94" s="601"/>
      <c r="J94" s="601"/>
      <c r="K94" s="601"/>
      <c r="L94" s="601"/>
      <c r="M94" s="601"/>
      <c r="N94" s="601"/>
      <c r="O94" s="601"/>
      <c r="P94" s="602"/>
      <c r="Q94" s="603"/>
      <c r="R94" s="601"/>
      <c r="S94" s="601"/>
      <c r="T94" s="601"/>
      <c r="U94" s="601"/>
      <c r="V94" s="601"/>
      <c r="W94" s="601"/>
      <c r="X94" s="601"/>
      <c r="Y94" s="601"/>
      <c r="Z94" s="601"/>
      <c r="AA94" s="601"/>
      <c r="AB94" s="448"/>
      <c r="AC94" s="611">
        <f>IFERROR(INDEX('P3'!90:90,MATCH("住居名",'P3'!$4:$4,0)),"")</f>
        <v>0</v>
      </c>
      <c r="AD94" s="455"/>
      <c r="AE94" s="579" t="e">
        <f>IF(VLOOKUP(AC94,'P2'!$C:$T,18,FALSE)="新","A",IF(AD94="○",VLOOKUP(AC94,'P2'!$C:$T,18,FALSE),""))</f>
        <v>#N/A</v>
      </c>
      <c r="AH94" s="268">
        <f t="shared" si="14"/>
        <v>0</v>
      </c>
      <c r="AI94" s="580" t="e">
        <f t="shared" si="11"/>
        <v>#N/A</v>
      </c>
      <c r="AJ94" s="580" t="e">
        <f t="shared" si="15"/>
        <v>#N/A</v>
      </c>
      <c r="AK94" s="580" t="e">
        <f t="shared" ca="1" si="12"/>
        <v>#N/A</v>
      </c>
      <c r="AL94" s="580" t="e">
        <f t="shared" ca="1" si="13"/>
        <v>#N/A</v>
      </c>
      <c r="AM94" s="267">
        <f>IFERROR(INDEX('P3'!90:90,MATCH("障害
支援
区分",'P3'!$3:$3,0)),"")</f>
        <v>0</v>
      </c>
    </row>
    <row r="95" spans="2:39" ht="22.5" customHeight="1">
      <c r="B95" s="610">
        <f>IFERROR(INDEX('P3'!217:217,MATCH("利用者氏名",'P3'!$3:$3,0)),"")</f>
        <v>0</v>
      </c>
      <c r="C95" s="607">
        <f>IFERROR(INDEX('P3'!217:217,MATCH("障害
支援
区分",'P3'!$3:$3,0)),"")</f>
        <v>0</v>
      </c>
      <c r="D95" s="584"/>
      <c r="E95" s="601"/>
      <c r="F95" s="601"/>
      <c r="G95" s="601"/>
      <c r="H95" s="601"/>
      <c r="I95" s="601"/>
      <c r="J95" s="601"/>
      <c r="K95" s="601"/>
      <c r="L95" s="601"/>
      <c r="M95" s="601"/>
      <c r="N95" s="601"/>
      <c r="O95" s="601"/>
      <c r="P95" s="602"/>
      <c r="Q95" s="603"/>
      <c r="R95" s="601"/>
      <c r="S95" s="601"/>
      <c r="T95" s="601"/>
      <c r="U95" s="601"/>
      <c r="V95" s="601"/>
      <c r="W95" s="601"/>
      <c r="X95" s="601"/>
      <c r="Y95" s="601"/>
      <c r="Z95" s="601"/>
      <c r="AA95" s="601"/>
      <c r="AB95" s="448"/>
      <c r="AC95" s="611">
        <f>IFERROR(INDEX('P3'!91:91,MATCH("住居名",'P3'!$4:$4,0)),"")</f>
        <v>0</v>
      </c>
      <c r="AD95" s="455"/>
      <c r="AE95" s="579" t="e">
        <f>IF(VLOOKUP(AC95,'P2'!$C:$T,18,FALSE)="新","A",IF(AD95="○",VLOOKUP(AC95,'P2'!$C:$T,18,FALSE),""))</f>
        <v>#N/A</v>
      </c>
      <c r="AH95" s="268">
        <f t="shared" si="14"/>
        <v>0</v>
      </c>
      <c r="AI95" s="580" t="e">
        <f t="shared" si="11"/>
        <v>#N/A</v>
      </c>
      <c r="AJ95" s="580" t="e">
        <f t="shared" si="15"/>
        <v>#N/A</v>
      </c>
      <c r="AK95" s="580" t="e">
        <f t="shared" ca="1" si="12"/>
        <v>#N/A</v>
      </c>
      <c r="AL95" s="580" t="e">
        <f t="shared" ca="1" si="13"/>
        <v>#N/A</v>
      </c>
      <c r="AM95" s="267">
        <f>IFERROR(INDEX('P3'!91:91,MATCH("障害
支援
区分",'P3'!$3:$3,0)),"")</f>
        <v>0</v>
      </c>
    </row>
    <row r="96" spans="2:39" ht="22.5" customHeight="1">
      <c r="B96" s="610">
        <f>IFERROR(INDEX('P3'!218:218,MATCH("利用者氏名",'P3'!$3:$3,0)),"")</f>
        <v>0</v>
      </c>
      <c r="C96" s="607">
        <f>IFERROR(INDEX('P3'!218:218,MATCH("障害
支援
区分",'P3'!$3:$3,0)),"")</f>
        <v>0</v>
      </c>
      <c r="D96" s="584"/>
      <c r="E96" s="601"/>
      <c r="F96" s="601"/>
      <c r="G96" s="601"/>
      <c r="H96" s="601"/>
      <c r="I96" s="601"/>
      <c r="J96" s="601"/>
      <c r="K96" s="601"/>
      <c r="L96" s="601"/>
      <c r="M96" s="601"/>
      <c r="N96" s="601"/>
      <c r="O96" s="601"/>
      <c r="P96" s="602"/>
      <c r="Q96" s="603"/>
      <c r="R96" s="601"/>
      <c r="S96" s="601"/>
      <c r="T96" s="601"/>
      <c r="U96" s="601"/>
      <c r="V96" s="601"/>
      <c r="W96" s="601"/>
      <c r="X96" s="601"/>
      <c r="Y96" s="601"/>
      <c r="Z96" s="601"/>
      <c r="AA96" s="601"/>
      <c r="AB96" s="448"/>
      <c r="AC96" s="611">
        <f>IFERROR(INDEX('P3'!92:92,MATCH("住居名",'P3'!$4:$4,0)),"")</f>
        <v>0</v>
      </c>
      <c r="AD96" s="455"/>
      <c r="AE96" s="579" t="e">
        <f>IF(VLOOKUP(AC96,'P2'!$C:$T,18,FALSE)="新","A",IF(AD96="○",VLOOKUP(AC96,'P2'!$C:$T,18,FALSE),""))</f>
        <v>#N/A</v>
      </c>
      <c r="AH96" s="268">
        <f t="shared" si="14"/>
        <v>0</v>
      </c>
      <c r="AI96" s="580" t="e">
        <f t="shared" si="11"/>
        <v>#N/A</v>
      </c>
      <c r="AJ96" s="580" t="e">
        <f t="shared" si="15"/>
        <v>#N/A</v>
      </c>
      <c r="AK96" s="580" t="e">
        <f t="shared" ca="1" si="12"/>
        <v>#N/A</v>
      </c>
      <c r="AL96" s="580" t="e">
        <f t="shared" ca="1" si="13"/>
        <v>#N/A</v>
      </c>
      <c r="AM96" s="267">
        <f>IFERROR(INDEX('P3'!92:92,MATCH("障害
支援
区分",'P3'!$3:$3,0)),"")</f>
        <v>0</v>
      </c>
    </row>
    <row r="97" spans="2:39" ht="22.5" customHeight="1">
      <c r="B97" s="610">
        <f>IFERROR(INDEX('P3'!219:219,MATCH("利用者氏名",'P3'!$3:$3,0)),"")</f>
        <v>0</v>
      </c>
      <c r="C97" s="607">
        <f>IFERROR(INDEX('P3'!219:219,MATCH("障害
支援
区分",'P3'!$3:$3,0)),"")</f>
        <v>0</v>
      </c>
      <c r="D97" s="584"/>
      <c r="E97" s="601"/>
      <c r="F97" s="601"/>
      <c r="G97" s="601"/>
      <c r="H97" s="601"/>
      <c r="I97" s="601"/>
      <c r="J97" s="601"/>
      <c r="K97" s="601"/>
      <c r="L97" s="601"/>
      <c r="M97" s="601"/>
      <c r="N97" s="601"/>
      <c r="O97" s="601"/>
      <c r="P97" s="602"/>
      <c r="Q97" s="603"/>
      <c r="R97" s="601"/>
      <c r="S97" s="601"/>
      <c r="T97" s="601"/>
      <c r="U97" s="601"/>
      <c r="V97" s="601"/>
      <c r="W97" s="601"/>
      <c r="X97" s="601"/>
      <c r="Y97" s="601"/>
      <c r="Z97" s="601"/>
      <c r="AA97" s="601"/>
      <c r="AB97" s="448"/>
      <c r="AC97" s="611">
        <f>IFERROR(INDEX('P3'!93:93,MATCH("住居名",'P3'!$4:$4,0)),"")</f>
        <v>0</v>
      </c>
      <c r="AD97" s="455"/>
      <c r="AE97" s="579" t="e">
        <f>IF(VLOOKUP(AC97,'P2'!$C:$T,18,FALSE)="新","A",IF(AD97="○",VLOOKUP(AC97,'P2'!$C:$T,18,FALSE),""))</f>
        <v>#N/A</v>
      </c>
      <c r="AH97" s="268">
        <f t="shared" si="14"/>
        <v>0</v>
      </c>
      <c r="AI97" s="580" t="e">
        <f t="shared" si="11"/>
        <v>#N/A</v>
      </c>
      <c r="AJ97" s="580" t="e">
        <f t="shared" si="15"/>
        <v>#N/A</v>
      </c>
      <c r="AK97" s="580" t="e">
        <f t="shared" ca="1" si="12"/>
        <v>#N/A</v>
      </c>
      <c r="AL97" s="580" t="e">
        <f t="shared" ca="1" si="13"/>
        <v>#N/A</v>
      </c>
      <c r="AM97" s="267">
        <f>IFERROR(INDEX('P3'!93:93,MATCH("障害
支援
区分",'P3'!$3:$3,0)),"")</f>
        <v>0</v>
      </c>
    </row>
    <row r="98" spans="2:39" ht="22.5" customHeight="1">
      <c r="B98" s="610">
        <f>IFERROR(INDEX('P3'!220:220,MATCH("利用者氏名",'P3'!$3:$3,0)),"")</f>
        <v>0</v>
      </c>
      <c r="C98" s="607">
        <f>IFERROR(INDEX('P3'!220:220,MATCH("障害
支援
区分",'P3'!$3:$3,0)),"")</f>
        <v>0</v>
      </c>
      <c r="D98" s="584"/>
      <c r="E98" s="604"/>
      <c r="F98" s="604"/>
      <c r="G98" s="604"/>
      <c r="H98" s="604"/>
      <c r="I98" s="604"/>
      <c r="J98" s="604"/>
      <c r="K98" s="604"/>
      <c r="L98" s="604"/>
      <c r="M98" s="604"/>
      <c r="N98" s="604"/>
      <c r="O98" s="604"/>
      <c r="P98" s="605"/>
      <c r="Q98" s="606"/>
      <c r="R98" s="604"/>
      <c r="S98" s="604"/>
      <c r="T98" s="604"/>
      <c r="U98" s="604"/>
      <c r="V98" s="604"/>
      <c r="W98" s="604"/>
      <c r="X98" s="604"/>
      <c r="Y98" s="604"/>
      <c r="Z98" s="604"/>
      <c r="AA98" s="604"/>
      <c r="AB98" s="449"/>
      <c r="AC98" s="611">
        <f>IFERROR(INDEX('P3'!94:94,MATCH("住居名",'P3'!$4:$4,0)),"")</f>
        <v>0</v>
      </c>
      <c r="AD98" s="455"/>
      <c r="AE98" s="579" t="e">
        <f>IF(VLOOKUP(AC98,'P2'!$C:$T,18,FALSE)="新","A",IF(AD98="○",VLOOKUP(AC98,'P2'!$C:$T,18,FALSE),""))</f>
        <v>#N/A</v>
      </c>
      <c r="AH98" s="268">
        <f t="shared" si="14"/>
        <v>0</v>
      </c>
      <c r="AI98" s="580" t="e">
        <f t="shared" si="11"/>
        <v>#N/A</v>
      </c>
      <c r="AJ98" s="580" t="e">
        <f t="shared" si="15"/>
        <v>#N/A</v>
      </c>
      <c r="AK98" s="580" t="e">
        <f t="shared" ca="1" si="12"/>
        <v>#N/A</v>
      </c>
      <c r="AL98" s="580" t="e">
        <f t="shared" ca="1" si="13"/>
        <v>#N/A</v>
      </c>
      <c r="AM98" s="267">
        <f>IFERROR(INDEX('P3'!94:94,MATCH("障害
支援
区分",'P3'!$3:$3,0)),"")</f>
        <v>0</v>
      </c>
    </row>
    <row r="99" spans="2:39" ht="22.5" customHeight="1">
      <c r="B99" s="610">
        <f>IFERROR(INDEX('P3'!221:221,MATCH("利用者氏名",'P3'!$3:$3,0)),"")</f>
        <v>0</v>
      </c>
      <c r="C99" s="607">
        <f>IFERROR(INDEX('P3'!221:221,MATCH("障害
支援
区分",'P3'!$3:$3,0)),"")</f>
        <v>0</v>
      </c>
      <c r="D99" s="584"/>
      <c r="E99" s="601"/>
      <c r="F99" s="601"/>
      <c r="G99" s="601"/>
      <c r="H99" s="601"/>
      <c r="I99" s="601"/>
      <c r="J99" s="601"/>
      <c r="K99" s="601"/>
      <c r="L99" s="601"/>
      <c r="M99" s="601"/>
      <c r="N99" s="601"/>
      <c r="O99" s="601"/>
      <c r="P99" s="602"/>
      <c r="Q99" s="603"/>
      <c r="R99" s="601"/>
      <c r="S99" s="601"/>
      <c r="T99" s="601"/>
      <c r="U99" s="601"/>
      <c r="V99" s="601"/>
      <c r="W99" s="601"/>
      <c r="X99" s="601"/>
      <c r="Y99" s="601"/>
      <c r="Z99" s="601"/>
      <c r="AA99" s="601"/>
      <c r="AB99" s="448"/>
      <c r="AC99" s="611">
        <f>IFERROR(INDEX('P3'!95:95,MATCH("住居名",'P3'!$4:$4,0)),"")</f>
        <v>0</v>
      </c>
      <c r="AD99" s="455"/>
      <c r="AE99" s="579" t="e">
        <f>IF(VLOOKUP(AC99,'P2'!$C:$T,18,FALSE)="新","A",IF(AD99="○",VLOOKUP(AC99,'P2'!$C:$T,18,FALSE),""))</f>
        <v>#N/A</v>
      </c>
      <c r="AH99" s="268">
        <f t="shared" si="14"/>
        <v>0</v>
      </c>
      <c r="AI99" s="580" t="e">
        <f t="shared" si="11"/>
        <v>#N/A</v>
      </c>
      <c r="AJ99" s="580" t="e">
        <f t="shared" si="15"/>
        <v>#N/A</v>
      </c>
      <c r="AK99" s="580" t="e">
        <f t="shared" ca="1" si="12"/>
        <v>#N/A</v>
      </c>
      <c r="AL99" s="580" t="e">
        <f t="shared" ca="1" si="13"/>
        <v>#N/A</v>
      </c>
      <c r="AM99" s="267">
        <f>IFERROR(INDEX('P3'!95:95,MATCH("障害
支援
区分",'P3'!$3:$3,0)),"")</f>
        <v>0</v>
      </c>
    </row>
    <row r="100" spans="2:39" ht="22.5" customHeight="1">
      <c r="B100" s="610">
        <f>IFERROR(INDEX('P3'!222:222,MATCH("利用者氏名",'P3'!$3:$3,0)),"")</f>
        <v>0</v>
      </c>
      <c r="C100" s="607">
        <f>IFERROR(INDEX('P3'!222:222,MATCH("障害
支援
区分",'P3'!$3:$3,0)),"")</f>
        <v>0</v>
      </c>
      <c r="D100" s="584"/>
      <c r="E100" s="601"/>
      <c r="F100" s="601"/>
      <c r="G100" s="601"/>
      <c r="H100" s="601"/>
      <c r="I100" s="601"/>
      <c r="J100" s="601"/>
      <c r="K100" s="601"/>
      <c r="L100" s="601"/>
      <c r="M100" s="601"/>
      <c r="N100" s="601"/>
      <c r="O100" s="601"/>
      <c r="P100" s="602"/>
      <c r="Q100" s="603"/>
      <c r="R100" s="601"/>
      <c r="S100" s="601"/>
      <c r="T100" s="601"/>
      <c r="U100" s="601"/>
      <c r="V100" s="601"/>
      <c r="W100" s="601"/>
      <c r="X100" s="601"/>
      <c r="Y100" s="601"/>
      <c r="Z100" s="601"/>
      <c r="AA100" s="601"/>
      <c r="AB100" s="448"/>
      <c r="AC100" s="611">
        <f>IFERROR(INDEX('P3'!96:96,MATCH("住居名",'P3'!$4:$4,0)),"")</f>
        <v>0</v>
      </c>
      <c r="AD100" s="455"/>
      <c r="AE100" s="579" t="e">
        <f>IF(VLOOKUP(AC100,'P2'!$C:$T,18,FALSE)="新","A",IF(AD100="○",VLOOKUP(AC100,'P2'!$C:$T,18,FALSE),""))</f>
        <v>#N/A</v>
      </c>
      <c r="AH100" s="268">
        <f t="shared" si="14"/>
        <v>0</v>
      </c>
      <c r="AI100" s="580" t="e">
        <f t="shared" si="11"/>
        <v>#N/A</v>
      </c>
      <c r="AJ100" s="580" t="e">
        <f t="shared" si="15"/>
        <v>#N/A</v>
      </c>
      <c r="AK100" s="580" t="e">
        <f t="shared" ca="1" si="12"/>
        <v>#N/A</v>
      </c>
      <c r="AL100" s="580" t="e">
        <f t="shared" ca="1" si="13"/>
        <v>#N/A</v>
      </c>
      <c r="AM100" s="267">
        <f>IFERROR(INDEX('P3'!96:96,MATCH("障害
支援
区分",'P3'!$3:$3,0)),"")</f>
        <v>0</v>
      </c>
    </row>
    <row r="101" spans="2:39" ht="22.5" customHeight="1">
      <c r="B101" s="610">
        <f>IFERROR(INDEX('P3'!223:223,MATCH("利用者氏名",'P3'!$3:$3,0)),"")</f>
        <v>0</v>
      </c>
      <c r="C101" s="607">
        <f>IFERROR(INDEX('P3'!223:223,MATCH("障害
支援
区分",'P3'!$3:$3,0)),"")</f>
        <v>0</v>
      </c>
      <c r="D101" s="584"/>
      <c r="E101" s="601"/>
      <c r="F101" s="601"/>
      <c r="G101" s="601"/>
      <c r="H101" s="601"/>
      <c r="I101" s="601"/>
      <c r="J101" s="601"/>
      <c r="K101" s="601"/>
      <c r="L101" s="601"/>
      <c r="M101" s="601"/>
      <c r="N101" s="601"/>
      <c r="O101" s="601"/>
      <c r="P101" s="602"/>
      <c r="Q101" s="603"/>
      <c r="R101" s="601"/>
      <c r="S101" s="601"/>
      <c r="T101" s="601"/>
      <c r="U101" s="601"/>
      <c r="V101" s="601"/>
      <c r="W101" s="601"/>
      <c r="X101" s="601"/>
      <c r="Y101" s="601"/>
      <c r="Z101" s="601"/>
      <c r="AA101" s="601"/>
      <c r="AB101" s="448"/>
      <c r="AC101" s="611">
        <f>IFERROR(INDEX('P3'!97:97,MATCH("住居名",'P3'!$4:$4,0)),"")</f>
        <v>0</v>
      </c>
      <c r="AD101" s="455"/>
      <c r="AE101" s="579" t="e">
        <f>IF(VLOOKUP(AC101,'P2'!$C:$T,18,FALSE)="新","A",IF(AD101="○",VLOOKUP(AC101,'P2'!$C:$T,18,FALSE),""))</f>
        <v>#N/A</v>
      </c>
      <c r="AH101" s="268">
        <f t="shared" si="14"/>
        <v>0</v>
      </c>
      <c r="AI101" s="580" t="e">
        <f t="shared" si="11"/>
        <v>#N/A</v>
      </c>
      <c r="AJ101" s="580" t="e">
        <f t="shared" si="15"/>
        <v>#N/A</v>
      </c>
      <c r="AK101" s="580" t="e">
        <f t="shared" ca="1" si="12"/>
        <v>#N/A</v>
      </c>
      <c r="AL101" s="580" t="e">
        <f t="shared" ca="1" si="13"/>
        <v>#N/A</v>
      </c>
      <c r="AM101" s="267">
        <f>IFERROR(INDEX('P3'!97:97,MATCH("障害
支援
区分",'P3'!$3:$3,0)),"")</f>
        <v>0</v>
      </c>
    </row>
    <row r="102" spans="2:39" ht="22.5" customHeight="1">
      <c r="B102" s="610">
        <f>IFERROR(INDEX('P3'!224:224,MATCH("利用者氏名",'P3'!$3:$3,0)),"")</f>
        <v>0</v>
      </c>
      <c r="C102" s="607">
        <f>IFERROR(INDEX('P3'!224:224,MATCH("障害
支援
区分",'P3'!$3:$3,0)),"")</f>
        <v>0</v>
      </c>
      <c r="D102" s="584"/>
      <c r="E102" s="601"/>
      <c r="F102" s="601"/>
      <c r="G102" s="601"/>
      <c r="H102" s="601"/>
      <c r="I102" s="601"/>
      <c r="J102" s="601"/>
      <c r="K102" s="601"/>
      <c r="L102" s="601"/>
      <c r="M102" s="601"/>
      <c r="N102" s="601"/>
      <c r="O102" s="601"/>
      <c r="P102" s="602"/>
      <c r="Q102" s="603"/>
      <c r="R102" s="601"/>
      <c r="S102" s="601"/>
      <c r="T102" s="601"/>
      <c r="U102" s="601"/>
      <c r="V102" s="601"/>
      <c r="W102" s="601"/>
      <c r="X102" s="601"/>
      <c r="Y102" s="601"/>
      <c r="Z102" s="601"/>
      <c r="AA102" s="601"/>
      <c r="AB102" s="448"/>
      <c r="AC102" s="611">
        <f>IFERROR(INDEX('P3'!98:98,MATCH("住居名",'P3'!$4:$4,0)),"")</f>
        <v>0</v>
      </c>
      <c r="AD102" s="455"/>
      <c r="AE102" s="579" t="e">
        <f>IF(VLOOKUP(AC102,'P2'!$C:$T,18,FALSE)="新","A",IF(AD102="○",VLOOKUP(AC102,'P2'!$C:$T,18,FALSE),""))</f>
        <v>#N/A</v>
      </c>
      <c r="AH102" s="268">
        <f t="shared" si="14"/>
        <v>0</v>
      </c>
      <c r="AI102" s="580" t="e">
        <f t="shared" si="11"/>
        <v>#N/A</v>
      </c>
      <c r="AJ102" s="580" t="e">
        <f t="shared" si="15"/>
        <v>#N/A</v>
      </c>
      <c r="AK102" s="580" t="e">
        <f t="shared" ca="1" si="12"/>
        <v>#N/A</v>
      </c>
      <c r="AL102" s="580" t="e">
        <f t="shared" ca="1" si="13"/>
        <v>#N/A</v>
      </c>
      <c r="AM102" s="267">
        <f>IFERROR(INDEX('P3'!98:98,MATCH("障害
支援
区分",'P3'!$3:$3,0)),"")</f>
        <v>0</v>
      </c>
    </row>
    <row r="103" spans="2:39" ht="22.5" customHeight="1">
      <c r="B103" s="610">
        <f>IFERROR(INDEX('P3'!225:225,MATCH("利用者氏名",'P3'!$3:$3,0)),"")</f>
        <v>0</v>
      </c>
      <c r="C103" s="607">
        <f>IFERROR(INDEX('P3'!225:225,MATCH("障害
支援
区分",'P3'!$3:$3,0)),"")</f>
        <v>0</v>
      </c>
      <c r="D103" s="584"/>
      <c r="E103" s="601"/>
      <c r="F103" s="601"/>
      <c r="G103" s="601"/>
      <c r="H103" s="601"/>
      <c r="I103" s="601"/>
      <c r="J103" s="601"/>
      <c r="K103" s="601"/>
      <c r="L103" s="601"/>
      <c r="M103" s="601"/>
      <c r="N103" s="601"/>
      <c r="O103" s="601"/>
      <c r="P103" s="602"/>
      <c r="Q103" s="603"/>
      <c r="R103" s="601"/>
      <c r="S103" s="601"/>
      <c r="T103" s="601"/>
      <c r="U103" s="601"/>
      <c r="V103" s="601"/>
      <c r="W103" s="601"/>
      <c r="X103" s="601"/>
      <c r="Y103" s="601"/>
      <c r="Z103" s="601"/>
      <c r="AA103" s="601"/>
      <c r="AB103" s="448"/>
      <c r="AC103" s="611">
        <f>IFERROR(INDEX('P3'!99:99,MATCH("住居名",'P3'!$4:$4,0)),"")</f>
        <v>0</v>
      </c>
      <c r="AD103" s="455"/>
      <c r="AE103" s="579" t="e">
        <f>IF(VLOOKUP(AC103,'P2'!$C:$T,18,FALSE)="新","A",IF(AD103="○",VLOOKUP(AC103,'P2'!$C:$T,18,FALSE),""))</f>
        <v>#N/A</v>
      </c>
      <c r="AH103" s="268">
        <f t="shared" si="14"/>
        <v>0</v>
      </c>
      <c r="AI103" s="580" t="e">
        <f t="shared" si="11"/>
        <v>#N/A</v>
      </c>
      <c r="AJ103" s="580" t="e">
        <f t="shared" si="15"/>
        <v>#N/A</v>
      </c>
      <c r="AK103" s="580" t="e">
        <f t="shared" ca="1" si="12"/>
        <v>#N/A</v>
      </c>
      <c r="AL103" s="580" t="e">
        <f t="shared" ca="1" si="13"/>
        <v>#N/A</v>
      </c>
      <c r="AM103" s="267">
        <f>IFERROR(INDEX('P3'!99:99,MATCH("障害
支援
区分",'P3'!$3:$3,0)),"")</f>
        <v>0</v>
      </c>
    </row>
    <row r="104" spans="2:39" ht="22.5" customHeight="1">
      <c r="B104" s="610">
        <f>IFERROR(INDEX('P3'!226:226,MATCH("利用者氏名",'P3'!$3:$3,0)),"")</f>
        <v>0</v>
      </c>
      <c r="C104" s="607">
        <f>IFERROR(INDEX('P3'!226:226,MATCH("障害
支援
区分",'P3'!$3:$3,0)),"")</f>
        <v>0</v>
      </c>
      <c r="D104" s="584"/>
      <c r="E104" s="601"/>
      <c r="F104" s="601"/>
      <c r="G104" s="601"/>
      <c r="H104" s="601"/>
      <c r="I104" s="601"/>
      <c r="J104" s="601"/>
      <c r="K104" s="601"/>
      <c r="L104" s="601"/>
      <c r="M104" s="601"/>
      <c r="N104" s="601"/>
      <c r="O104" s="601"/>
      <c r="P104" s="602"/>
      <c r="Q104" s="603"/>
      <c r="R104" s="601"/>
      <c r="S104" s="601"/>
      <c r="T104" s="601"/>
      <c r="U104" s="601"/>
      <c r="V104" s="601"/>
      <c r="W104" s="601"/>
      <c r="X104" s="601"/>
      <c r="Y104" s="601"/>
      <c r="Z104" s="601"/>
      <c r="AA104" s="601"/>
      <c r="AB104" s="448"/>
      <c r="AC104" s="611">
        <f>IFERROR(INDEX('P3'!100:100,MATCH("住居名",'P3'!$4:$4,0)),"")</f>
        <v>0</v>
      </c>
      <c r="AD104" s="455"/>
      <c r="AE104" s="579" t="e">
        <f>IF(VLOOKUP(AC104,'P2'!$C:$T,18,FALSE)="新","A",IF(AD104="○",VLOOKUP(AC104,'P2'!$C:$T,18,FALSE),""))</f>
        <v>#N/A</v>
      </c>
      <c r="AH104" s="268">
        <f t="shared" si="14"/>
        <v>0</v>
      </c>
      <c r="AI104" s="580" t="e">
        <f t="shared" si="11"/>
        <v>#N/A</v>
      </c>
      <c r="AJ104" s="580" t="e">
        <f t="shared" si="15"/>
        <v>#N/A</v>
      </c>
      <c r="AK104" s="580" t="e">
        <f t="shared" ca="1" si="12"/>
        <v>#N/A</v>
      </c>
      <c r="AL104" s="580" t="e">
        <f t="shared" ca="1" si="13"/>
        <v>#N/A</v>
      </c>
      <c r="AM104" s="267">
        <f>IFERROR(INDEX('P3'!100:100,MATCH("障害
支援
区分",'P3'!$3:$3,0)),"")</f>
        <v>0</v>
      </c>
    </row>
    <row r="105" spans="2:39" ht="22.5" customHeight="1">
      <c r="B105" s="610">
        <f>IFERROR(INDEX('P3'!227:227,MATCH("利用者氏名",'P3'!$3:$3,0)),"")</f>
        <v>0</v>
      </c>
      <c r="C105" s="607">
        <f>IFERROR(INDEX('P3'!227:227,MATCH("障害
支援
区分",'P3'!$3:$3,0)),"")</f>
        <v>0</v>
      </c>
      <c r="D105" s="584"/>
      <c r="E105" s="601"/>
      <c r="F105" s="601"/>
      <c r="G105" s="601"/>
      <c r="H105" s="601"/>
      <c r="I105" s="601"/>
      <c r="J105" s="601"/>
      <c r="K105" s="601"/>
      <c r="L105" s="601"/>
      <c r="M105" s="601"/>
      <c r="N105" s="601"/>
      <c r="O105" s="601"/>
      <c r="P105" s="602"/>
      <c r="Q105" s="603"/>
      <c r="R105" s="601"/>
      <c r="S105" s="601"/>
      <c r="T105" s="601"/>
      <c r="U105" s="601"/>
      <c r="V105" s="601"/>
      <c r="W105" s="601"/>
      <c r="X105" s="601"/>
      <c r="Y105" s="601"/>
      <c r="Z105" s="601"/>
      <c r="AA105" s="601"/>
      <c r="AB105" s="448"/>
      <c r="AC105" s="611">
        <f>IFERROR(INDEX('P3'!101:101,MATCH("住居名",'P3'!$4:$4,0)),"")</f>
        <v>0</v>
      </c>
      <c r="AD105" s="455"/>
      <c r="AE105" s="579" t="e">
        <f>IF(VLOOKUP(AC105,'P2'!$C:$T,18,FALSE)="新","A",IF(AD105="○",VLOOKUP(AC105,'P2'!$C:$T,18,FALSE),""))</f>
        <v>#N/A</v>
      </c>
      <c r="AH105" s="268">
        <f t="shared" si="14"/>
        <v>0</v>
      </c>
      <c r="AI105" s="580" t="e">
        <f t="shared" si="11"/>
        <v>#N/A</v>
      </c>
      <c r="AJ105" s="580" t="e">
        <f t="shared" si="15"/>
        <v>#N/A</v>
      </c>
      <c r="AK105" s="580" t="e">
        <f t="shared" ca="1" si="12"/>
        <v>#N/A</v>
      </c>
      <c r="AL105" s="580" t="e">
        <f t="shared" ca="1" si="13"/>
        <v>#N/A</v>
      </c>
      <c r="AM105" s="267">
        <f>IFERROR(INDEX('P3'!101:101,MATCH("障害
支援
区分",'P3'!$3:$3,0)),"")</f>
        <v>0</v>
      </c>
    </row>
    <row r="106" spans="2:39" ht="22.5" customHeight="1">
      <c r="B106" s="610">
        <f>IFERROR(INDEX('P3'!228:228,MATCH("利用者氏名",'P3'!$3:$3,0)),"")</f>
        <v>0</v>
      </c>
      <c r="C106" s="607">
        <f>IFERROR(INDEX('P3'!228:228,MATCH("障害
支援
区分",'P3'!$3:$3,0)),"")</f>
        <v>0</v>
      </c>
      <c r="D106" s="584"/>
      <c r="E106" s="601"/>
      <c r="F106" s="601"/>
      <c r="G106" s="601"/>
      <c r="H106" s="601"/>
      <c r="I106" s="601"/>
      <c r="J106" s="601"/>
      <c r="K106" s="601"/>
      <c r="L106" s="601"/>
      <c r="M106" s="601"/>
      <c r="N106" s="601"/>
      <c r="O106" s="601"/>
      <c r="P106" s="602"/>
      <c r="Q106" s="603"/>
      <c r="R106" s="601"/>
      <c r="S106" s="601"/>
      <c r="T106" s="601"/>
      <c r="U106" s="601"/>
      <c r="V106" s="601"/>
      <c r="W106" s="601"/>
      <c r="X106" s="601"/>
      <c r="Y106" s="601"/>
      <c r="Z106" s="601"/>
      <c r="AA106" s="601"/>
      <c r="AB106" s="448"/>
      <c r="AC106" s="611">
        <f>IFERROR(INDEX('P3'!102:102,MATCH("住居名",'P3'!$4:$4,0)),"")</f>
        <v>0</v>
      </c>
      <c r="AD106" s="455"/>
      <c r="AE106" s="579" t="e">
        <f>IF(VLOOKUP(AC106,'P2'!$C:$T,18,FALSE)="新","A",IF(AD106="○",VLOOKUP(AC106,'P2'!$C:$T,18,FALSE),""))</f>
        <v>#N/A</v>
      </c>
      <c r="AH106" s="268">
        <f t="shared" si="14"/>
        <v>0</v>
      </c>
      <c r="AI106" s="580" t="e">
        <f t="shared" si="11"/>
        <v>#N/A</v>
      </c>
      <c r="AJ106" s="580" t="e">
        <f t="shared" si="15"/>
        <v>#N/A</v>
      </c>
      <c r="AK106" s="580" t="e">
        <f t="shared" ref="AK106:AK137" ca="1" si="16">IF(AE106="B",SUM(OFFSET(E106,0,$AC$5-6,1,6))/SUM(OFFSET(E102,0,$AC$5-6,1,6)),0)</f>
        <v>#N/A</v>
      </c>
      <c r="AL106" s="580" t="e">
        <f t="shared" ref="AL106:AL137" ca="1" si="17">IF(AE106="C",SUM(OFFSET(E106,0,$AC$5-12,1,12))/SUM(OFFSET(E102,0,$AC$5-12,1,12)),0)</f>
        <v>#N/A</v>
      </c>
      <c r="AM106" s="267">
        <f>IFERROR(INDEX('P3'!102:102,MATCH("障害
支援
区分",'P3'!$3:$3,0)),"")</f>
        <v>0</v>
      </c>
    </row>
    <row r="107" spans="2:39" ht="22.5" customHeight="1">
      <c r="B107" s="610">
        <f>IFERROR(INDEX('P3'!229:229,MATCH("利用者氏名",'P3'!$3:$3,0)),"")</f>
        <v>0</v>
      </c>
      <c r="C107" s="607">
        <f>IFERROR(INDEX('P3'!229:229,MATCH("障害
支援
区分",'P3'!$3:$3,0)),"")</f>
        <v>0</v>
      </c>
      <c r="D107" s="584"/>
      <c r="E107" s="601"/>
      <c r="F107" s="601"/>
      <c r="G107" s="601"/>
      <c r="H107" s="601"/>
      <c r="I107" s="601"/>
      <c r="J107" s="601"/>
      <c r="K107" s="601"/>
      <c r="L107" s="601"/>
      <c r="M107" s="601"/>
      <c r="N107" s="601"/>
      <c r="O107" s="601"/>
      <c r="P107" s="602"/>
      <c r="Q107" s="603"/>
      <c r="R107" s="601"/>
      <c r="S107" s="601"/>
      <c r="T107" s="601"/>
      <c r="U107" s="601"/>
      <c r="V107" s="601"/>
      <c r="W107" s="601"/>
      <c r="X107" s="601"/>
      <c r="Y107" s="601"/>
      <c r="Z107" s="601"/>
      <c r="AA107" s="601"/>
      <c r="AB107" s="448"/>
      <c r="AC107" s="611">
        <f>IFERROR(INDEX('P3'!103:103,MATCH("住居名",'P3'!$4:$4,0)),"")</f>
        <v>0</v>
      </c>
      <c r="AD107" s="455"/>
      <c r="AE107" s="579" t="e">
        <f>IF(VLOOKUP(AC107,'P2'!$C:$T,18,FALSE)="新","A",IF(AD107="○",VLOOKUP(AC107,'P2'!$C:$T,18,FALSE),""))</f>
        <v>#N/A</v>
      </c>
      <c r="AH107" s="268">
        <f t="shared" si="14"/>
        <v>0</v>
      </c>
      <c r="AI107" s="580" t="e">
        <f t="shared" si="11"/>
        <v>#N/A</v>
      </c>
      <c r="AJ107" s="580" t="e">
        <f t="shared" si="15"/>
        <v>#N/A</v>
      </c>
      <c r="AK107" s="580" t="e">
        <f t="shared" ca="1" si="16"/>
        <v>#N/A</v>
      </c>
      <c r="AL107" s="580" t="e">
        <f t="shared" ca="1" si="17"/>
        <v>#N/A</v>
      </c>
      <c r="AM107" s="267">
        <f>IFERROR(INDEX('P3'!103:103,MATCH("障害
支援
区分",'P3'!$3:$3,0)),"")</f>
        <v>0</v>
      </c>
    </row>
    <row r="108" spans="2:39" ht="22.5" customHeight="1">
      <c r="B108" s="610">
        <f>IFERROR(INDEX('P3'!230:230,MATCH("利用者氏名",'P3'!$3:$3,0)),"")</f>
        <v>0</v>
      </c>
      <c r="C108" s="607">
        <f>IFERROR(INDEX('P3'!230:230,MATCH("障害
支援
区分",'P3'!$3:$3,0)),"")</f>
        <v>0</v>
      </c>
      <c r="D108" s="584"/>
      <c r="E108" s="601"/>
      <c r="F108" s="601"/>
      <c r="G108" s="601"/>
      <c r="H108" s="601"/>
      <c r="I108" s="601"/>
      <c r="J108" s="601"/>
      <c r="K108" s="601"/>
      <c r="L108" s="601"/>
      <c r="M108" s="601"/>
      <c r="N108" s="601"/>
      <c r="O108" s="601"/>
      <c r="P108" s="602"/>
      <c r="Q108" s="603"/>
      <c r="R108" s="601"/>
      <c r="S108" s="601"/>
      <c r="T108" s="601"/>
      <c r="U108" s="601"/>
      <c r="V108" s="601"/>
      <c r="W108" s="601"/>
      <c r="X108" s="601"/>
      <c r="Y108" s="601"/>
      <c r="Z108" s="601"/>
      <c r="AA108" s="601"/>
      <c r="AB108" s="448"/>
      <c r="AC108" s="611">
        <f>IFERROR(INDEX('P3'!104:104,MATCH("住居名",'P3'!$4:$4,0)),"")</f>
        <v>0</v>
      </c>
      <c r="AD108" s="455"/>
      <c r="AE108" s="579" t="e">
        <f>IF(VLOOKUP(AC108,'P2'!$C:$T,18,FALSE)="新","A",IF(AD108="○",VLOOKUP(AC108,'P2'!$C:$T,18,FALSE),""))</f>
        <v>#N/A</v>
      </c>
      <c r="AH108" s="268">
        <f t="shared" si="14"/>
        <v>0</v>
      </c>
      <c r="AI108" s="580" t="e">
        <f t="shared" si="11"/>
        <v>#N/A</v>
      </c>
      <c r="AJ108" s="580" t="e">
        <f t="shared" si="15"/>
        <v>#N/A</v>
      </c>
      <c r="AK108" s="580" t="e">
        <f t="shared" ca="1" si="16"/>
        <v>#N/A</v>
      </c>
      <c r="AL108" s="580" t="e">
        <f t="shared" ca="1" si="17"/>
        <v>#N/A</v>
      </c>
      <c r="AM108" s="267">
        <f>IFERROR(INDEX('P3'!104:104,MATCH("障害
支援
区分",'P3'!$3:$3,0)),"")</f>
        <v>0</v>
      </c>
    </row>
    <row r="109" spans="2:39" ht="22.5" customHeight="1">
      <c r="B109" s="610">
        <f>IFERROR(INDEX('P3'!231:231,MATCH("利用者氏名",'P3'!$3:$3,0)),"")</f>
        <v>0</v>
      </c>
      <c r="C109" s="607">
        <f>IFERROR(INDEX('P3'!231:231,MATCH("障害
支援
区分",'P3'!$3:$3,0)),"")</f>
        <v>0</v>
      </c>
      <c r="D109" s="584"/>
      <c r="E109" s="601"/>
      <c r="F109" s="601"/>
      <c r="G109" s="601"/>
      <c r="H109" s="601"/>
      <c r="I109" s="601"/>
      <c r="J109" s="601"/>
      <c r="K109" s="601"/>
      <c r="L109" s="601"/>
      <c r="M109" s="601"/>
      <c r="N109" s="601"/>
      <c r="O109" s="601"/>
      <c r="P109" s="602"/>
      <c r="Q109" s="603"/>
      <c r="R109" s="601"/>
      <c r="S109" s="601"/>
      <c r="T109" s="601"/>
      <c r="U109" s="601"/>
      <c r="V109" s="601"/>
      <c r="W109" s="601"/>
      <c r="X109" s="601"/>
      <c r="Y109" s="601"/>
      <c r="Z109" s="601"/>
      <c r="AA109" s="601"/>
      <c r="AB109" s="448"/>
      <c r="AC109" s="611">
        <f>IFERROR(INDEX('P3'!105:105,MATCH("住居名",'P3'!$4:$4,0)),"")</f>
        <v>0</v>
      </c>
      <c r="AD109" s="455"/>
      <c r="AE109" s="579" t="e">
        <f>IF(VLOOKUP(AC109,'P2'!$C:$T,18,FALSE)="新","A",IF(AD109="○",VLOOKUP(AC109,'P2'!$C:$T,18,FALSE),""))</f>
        <v>#N/A</v>
      </c>
      <c r="AH109" s="268">
        <f t="shared" si="14"/>
        <v>0</v>
      </c>
      <c r="AI109" s="580" t="e">
        <f t="shared" si="11"/>
        <v>#N/A</v>
      </c>
      <c r="AJ109" s="580" t="e">
        <f t="shared" si="15"/>
        <v>#N/A</v>
      </c>
      <c r="AK109" s="580" t="e">
        <f t="shared" ca="1" si="16"/>
        <v>#N/A</v>
      </c>
      <c r="AL109" s="580" t="e">
        <f t="shared" ca="1" si="17"/>
        <v>#N/A</v>
      </c>
      <c r="AM109" s="267">
        <f>IFERROR(INDEX('P3'!105:105,MATCH("障害
支援
区分",'P3'!$3:$3,0)),"")</f>
        <v>0</v>
      </c>
    </row>
    <row r="110" spans="2:39" ht="22.5" customHeight="1">
      <c r="B110" s="610">
        <f>IFERROR(INDEX('P3'!232:232,MATCH("利用者氏名",'P3'!$3:$3,0)),"")</f>
        <v>0</v>
      </c>
      <c r="C110" s="607">
        <f>IFERROR(INDEX('P3'!232:232,MATCH("障害
支援
区分",'P3'!$3:$3,0)),"")</f>
        <v>0</v>
      </c>
      <c r="D110" s="584"/>
      <c r="E110" s="601"/>
      <c r="F110" s="601"/>
      <c r="G110" s="601"/>
      <c r="H110" s="601"/>
      <c r="I110" s="601"/>
      <c r="J110" s="601"/>
      <c r="K110" s="601"/>
      <c r="L110" s="601"/>
      <c r="M110" s="601"/>
      <c r="N110" s="601"/>
      <c r="O110" s="601"/>
      <c r="P110" s="602"/>
      <c r="Q110" s="603"/>
      <c r="R110" s="601"/>
      <c r="S110" s="601"/>
      <c r="T110" s="601"/>
      <c r="U110" s="601"/>
      <c r="V110" s="601"/>
      <c r="W110" s="601"/>
      <c r="X110" s="601"/>
      <c r="Y110" s="601"/>
      <c r="Z110" s="601"/>
      <c r="AA110" s="601"/>
      <c r="AB110" s="448"/>
      <c r="AC110" s="611">
        <f>IFERROR(INDEX('P3'!106:106,MATCH("住居名",'P3'!$4:$4,0)),"")</f>
        <v>0</v>
      </c>
      <c r="AD110" s="455"/>
      <c r="AE110" s="579" t="e">
        <f>IF(VLOOKUP(AC110,'P2'!$C:$T,18,FALSE)="新","A",IF(AD110="○",VLOOKUP(AC110,'P2'!$C:$T,18,FALSE),""))</f>
        <v>#N/A</v>
      </c>
      <c r="AH110" s="268">
        <f t="shared" si="14"/>
        <v>0</v>
      </c>
      <c r="AI110" s="580" t="e">
        <f t="shared" si="11"/>
        <v>#N/A</v>
      </c>
      <c r="AJ110" s="580" t="e">
        <f t="shared" si="15"/>
        <v>#N/A</v>
      </c>
      <c r="AK110" s="580" t="e">
        <f t="shared" ca="1" si="16"/>
        <v>#N/A</v>
      </c>
      <c r="AL110" s="580" t="e">
        <f t="shared" ca="1" si="17"/>
        <v>#N/A</v>
      </c>
      <c r="AM110" s="267">
        <f>IFERROR(INDEX('P3'!106:106,MATCH("障害
支援
区分",'P3'!$3:$3,0)),"")</f>
        <v>0</v>
      </c>
    </row>
    <row r="111" spans="2:39" ht="22.5" customHeight="1">
      <c r="B111" s="610">
        <f>IFERROR(INDEX('P3'!233:233,MATCH("利用者氏名",'P3'!$3:$3,0)),"")</f>
        <v>0</v>
      </c>
      <c r="C111" s="607">
        <f>IFERROR(INDEX('P3'!233:233,MATCH("障害
支援
区分",'P3'!$3:$3,0)),"")</f>
        <v>0</v>
      </c>
      <c r="D111" s="584"/>
      <c r="E111" s="601"/>
      <c r="F111" s="601"/>
      <c r="G111" s="601"/>
      <c r="H111" s="601"/>
      <c r="I111" s="601"/>
      <c r="J111" s="601"/>
      <c r="K111" s="601"/>
      <c r="L111" s="601"/>
      <c r="M111" s="601"/>
      <c r="N111" s="601"/>
      <c r="O111" s="601"/>
      <c r="P111" s="602"/>
      <c r="Q111" s="603"/>
      <c r="R111" s="601"/>
      <c r="S111" s="601"/>
      <c r="T111" s="601"/>
      <c r="U111" s="601"/>
      <c r="V111" s="601"/>
      <c r="W111" s="601"/>
      <c r="X111" s="601"/>
      <c r="Y111" s="601"/>
      <c r="Z111" s="601"/>
      <c r="AA111" s="601"/>
      <c r="AB111" s="448"/>
      <c r="AC111" s="611">
        <f>IFERROR(INDEX('P3'!107:107,MATCH("住居名",'P3'!$4:$4,0)),"")</f>
        <v>0</v>
      </c>
      <c r="AD111" s="455"/>
      <c r="AE111" s="579" t="e">
        <f>IF(VLOOKUP(AC111,'P2'!$C:$T,18,FALSE)="新","A",IF(AD111="○",VLOOKUP(AC111,'P2'!$C:$T,18,FALSE),""))</f>
        <v>#N/A</v>
      </c>
      <c r="AH111" s="268">
        <f t="shared" si="14"/>
        <v>0</v>
      </c>
      <c r="AI111" s="580" t="e">
        <f t="shared" si="11"/>
        <v>#N/A</v>
      </c>
      <c r="AJ111" s="580" t="e">
        <f t="shared" si="15"/>
        <v>#N/A</v>
      </c>
      <c r="AK111" s="580" t="e">
        <f t="shared" ca="1" si="16"/>
        <v>#N/A</v>
      </c>
      <c r="AL111" s="580" t="e">
        <f t="shared" ca="1" si="17"/>
        <v>#N/A</v>
      </c>
      <c r="AM111" s="267">
        <f>IFERROR(INDEX('P3'!107:107,MATCH("障害
支援
区分",'P3'!$3:$3,0)),"")</f>
        <v>0</v>
      </c>
    </row>
    <row r="112" spans="2:39" ht="22.5" customHeight="1">
      <c r="B112" s="610">
        <f>IFERROR(INDEX('P3'!234:234,MATCH("利用者氏名",'P3'!$3:$3,0)),"")</f>
        <v>0</v>
      </c>
      <c r="C112" s="607">
        <f>IFERROR(INDEX('P3'!234:234,MATCH("障害
支援
区分",'P3'!$3:$3,0)),"")</f>
        <v>0</v>
      </c>
      <c r="D112" s="584"/>
      <c r="E112" s="601"/>
      <c r="F112" s="601"/>
      <c r="G112" s="601"/>
      <c r="H112" s="601"/>
      <c r="I112" s="601"/>
      <c r="J112" s="601"/>
      <c r="K112" s="601"/>
      <c r="L112" s="601"/>
      <c r="M112" s="601"/>
      <c r="N112" s="601"/>
      <c r="O112" s="601"/>
      <c r="P112" s="602"/>
      <c r="Q112" s="603"/>
      <c r="R112" s="601"/>
      <c r="S112" s="601"/>
      <c r="T112" s="601"/>
      <c r="U112" s="601"/>
      <c r="V112" s="601"/>
      <c r="W112" s="601"/>
      <c r="X112" s="601"/>
      <c r="Y112" s="601"/>
      <c r="Z112" s="601"/>
      <c r="AA112" s="601"/>
      <c r="AB112" s="448"/>
      <c r="AC112" s="611">
        <f>IFERROR(INDEX('P3'!108:108,MATCH("住居名",'P3'!$4:$4,0)),"")</f>
        <v>0</v>
      </c>
      <c r="AD112" s="455"/>
      <c r="AE112" s="579" t="e">
        <f>IF(VLOOKUP(AC112,'P2'!$C:$T,18,FALSE)="新","A",IF(AD112="○",VLOOKUP(AC112,'P2'!$C:$T,18,FALSE),""))</f>
        <v>#N/A</v>
      </c>
      <c r="AH112" s="268">
        <f t="shared" si="14"/>
        <v>0</v>
      </c>
      <c r="AI112" s="580" t="e">
        <f t="shared" si="11"/>
        <v>#N/A</v>
      </c>
      <c r="AJ112" s="580" t="e">
        <f t="shared" si="15"/>
        <v>#N/A</v>
      </c>
      <c r="AK112" s="580" t="e">
        <f t="shared" ca="1" si="16"/>
        <v>#N/A</v>
      </c>
      <c r="AL112" s="580" t="e">
        <f t="shared" ca="1" si="17"/>
        <v>#N/A</v>
      </c>
      <c r="AM112" s="267">
        <f>IFERROR(INDEX('P3'!108:108,MATCH("障害
支援
区分",'P3'!$3:$3,0)),"")</f>
        <v>0</v>
      </c>
    </row>
    <row r="113" spans="2:39" ht="22.5" customHeight="1">
      <c r="B113" s="610">
        <f>IFERROR(INDEX('P3'!235:235,MATCH("利用者氏名",'P3'!$3:$3,0)),"")</f>
        <v>0</v>
      </c>
      <c r="C113" s="607">
        <f>IFERROR(INDEX('P3'!235:235,MATCH("障害
支援
区分",'P3'!$3:$3,0)),"")</f>
        <v>0</v>
      </c>
      <c r="D113" s="584"/>
      <c r="E113" s="601"/>
      <c r="F113" s="601"/>
      <c r="G113" s="601"/>
      <c r="H113" s="601"/>
      <c r="I113" s="601"/>
      <c r="J113" s="601"/>
      <c r="K113" s="601"/>
      <c r="L113" s="601"/>
      <c r="M113" s="601"/>
      <c r="N113" s="601"/>
      <c r="O113" s="601"/>
      <c r="P113" s="602"/>
      <c r="Q113" s="603"/>
      <c r="R113" s="601"/>
      <c r="S113" s="601"/>
      <c r="T113" s="601"/>
      <c r="U113" s="601"/>
      <c r="V113" s="601"/>
      <c r="W113" s="601"/>
      <c r="X113" s="601"/>
      <c r="Y113" s="601"/>
      <c r="Z113" s="601"/>
      <c r="AA113" s="601"/>
      <c r="AB113" s="448"/>
      <c r="AC113" s="611">
        <f>IFERROR(INDEX('P3'!109:109,MATCH("住居名",'P3'!$4:$4,0)),"")</f>
        <v>0</v>
      </c>
      <c r="AD113" s="455"/>
      <c r="AE113" s="579" t="e">
        <f>IF(VLOOKUP(AC113,'P2'!$C:$T,18,FALSE)="新","A",IF(AD113="○",VLOOKUP(AC113,'P2'!$C:$T,18,FALSE),""))</f>
        <v>#N/A</v>
      </c>
      <c r="AH113" s="268">
        <f t="shared" si="14"/>
        <v>0</v>
      </c>
      <c r="AI113" s="580" t="e">
        <f t="shared" si="11"/>
        <v>#N/A</v>
      </c>
      <c r="AJ113" s="580" t="e">
        <f t="shared" si="15"/>
        <v>#N/A</v>
      </c>
      <c r="AK113" s="580" t="e">
        <f t="shared" ca="1" si="16"/>
        <v>#N/A</v>
      </c>
      <c r="AL113" s="580" t="e">
        <f t="shared" ca="1" si="17"/>
        <v>#N/A</v>
      </c>
      <c r="AM113" s="267">
        <f>IFERROR(INDEX('P3'!109:109,MATCH("障害
支援
区分",'P3'!$3:$3,0)),"")</f>
        <v>0</v>
      </c>
    </row>
    <row r="114" spans="2:39" ht="22.5" customHeight="1">
      <c r="B114" s="610">
        <f>IFERROR(INDEX('P3'!236:236,MATCH("利用者氏名",'P3'!$3:$3,0)),"")</f>
        <v>0</v>
      </c>
      <c r="C114" s="607">
        <f>IFERROR(INDEX('P3'!236:236,MATCH("障害
支援
区分",'P3'!$3:$3,0)),"")</f>
        <v>0</v>
      </c>
      <c r="D114" s="584"/>
      <c r="E114" s="601"/>
      <c r="F114" s="601"/>
      <c r="G114" s="601"/>
      <c r="H114" s="601"/>
      <c r="I114" s="601"/>
      <c r="J114" s="601"/>
      <c r="K114" s="601"/>
      <c r="L114" s="601"/>
      <c r="M114" s="601"/>
      <c r="N114" s="601"/>
      <c r="O114" s="601"/>
      <c r="P114" s="602"/>
      <c r="Q114" s="603"/>
      <c r="R114" s="601"/>
      <c r="S114" s="601"/>
      <c r="T114" s="601"/>
      <c r="U114" s="601"/>
      <c r="V114" s="601"/>
      <c r="W114" s="601"/>
      <c r="X114" s="601"/>
      <c r="Y114" s="601"/>
      <c r="Z114" s="601"/>
      <c r="AA114" s="601"/>
      <c r="AB114" s="448"/>
      <c r="AC114" s="611">
        <f>IFERROR(INDEX('P3'!110:110,MATCH("住居名",'P3'!$4:$4,0)),"")</f>
        <v>0</v>
      </c>
      <c r="AD114" s="455"/>
      <c r="AE114" s="579" t="e">
        <f>IF(VLOOKUP(AC114,'P2'!$C:$T,18,FALSE)="新","A",IF(AD114="○",VLOOKUP(AC114,'P2'!$C:$T,18,FALSE),""))</f>
        <v>#N/A</v>
      </c>
      <c r="AH114" s="268">
        <f t="shared" si="14"/>
        <v>0</v>
      </c>
      <c r="AI114" s="580" t="e">
        <f t="shared" si="11"/>
        <v>#N/A</v>
      </c>
      <c r="AJ114" s="580" t="e">
        <f t="shared" si="15"/>
        <v>#N/A</v>
      </c>
      <c r="AK114" s="580" t="e">
        <f t="shared" ca="1" si="16"/>
        <v>#N/A</v>
      </c>
      <c r="AL114" s="580" t="e">
        <f t="shared" ca="1" si="17"/>
        <v>#N/A</v>
      </c>
      <c r="AM114" s="267">
        <f>IFERROR(INDEX('P3'!110:110,MATCH("障害
支援
区分",'P3'!$3:$3,0)),"")</f>
        <v>0</v>
      </c>
    </row>
    <row r="115" spans="2:39" ht="22.5" customHeight="1">
      <c r="B115" s="610">
        <f>IFERROR(INDEX('P3'!237:237,MATCH("利用者氏名",'P3'!$3:$3,0)),"")</f>
        <v>0</v>
      </c>
      <c r="C115" s="607">
        <f>IFERROR(INDEX('P3'!237:237,MATCH("障害
支援
区分",'P3'!$3:$3,0)),"")</f>
        <v>0</v>
      </c>
      <c r="D115" s="584"/>
      <c r="E115" s="604"/>
      <c r="F115" s="604"/>
      <c r="G115" s="604"/>
      <c r="H115" s="604"/>
      <c r="I115" s="604"/>
      <c r="J115" s="604"/>
      <c r="K115" s="604"/>
      <c r="L115" s="604"/>
      <c r="M115" s="604"/>
      <c r="N115" s="604"/>
      <c r="O115" s="604"/>
      <c r="P115" s="605"/>
      <c r="Q115" s="606"/>
      <c r="R115" s="604"/>
      <c r="S115" s="604"/>
      <c r="T115" s="604"/>
      <c r="U115" s="604"/>
      <c r="V115" s="604"/>
      <c r="W115" s="604"/>
      <c r="X115" s="604"/>
      <c r="Y115" s="604"/>
      <c r="Z115" s="604"/>
      <c r="AA115" s="604"/>
      <c r="AB115" s="449"/>
      <c r="AC115" s="611">
        <f>IFERROR(INDEX('P3'!111:111,MATCH("住居名",'P3'!$4:$4,0)),"")</f>
        <v>0</v>
      </c>
      <c r="AD115" s="455"/>
      <c r="AE115" s="579" t="e">
        <f>IF(VLOOKUP(AC115,'P2'!$C:$T,18,FALSE)="新","A",IF(AD115="○",VLOOKUP(AC115,'P2'!$C:$T,18,FALSE),""))</f>
        <v>#N/A</v>
      </c>
      <c r="AH115" s="268">
        <f t="shared" si="14"/>
        <v>0</v>
      </c>
      <c r="AI115" s="580" t="e">
        <f t="shared" si="11"/>
        <v>#N/A</v>
      </c>
      <c r="AJ115" s="580" t="e">
        <f t="shared" si="15"/>
        <v>#N/A</v>
      </c>
      <c r="AK115" s="580" t="e">
        <f t="shared" ca="1" si="16"/>
        <v>#N/A</v>
      </c>
      <c r="AL115" s="580" t="e">
        <f t="shared" ca="1" si="17"/>
        <v>#N/A</v>
      </c>
      <c r="AM115" s="267">
        <f>IFERROR(INDEX('P3'!111:111,MATCH("障害
支援
区分",'P3'!$3:$3,0)),"")</f>
        <v>0</v>
      </c>
    </row>
    <row r="116" spans="2:39" ht="22.5" customHeight="1">
      <c r="B116" s="610">
        <f>IFERROR(INDEX('P3'!238:238,MATCH("利用者氏名",'P3'!$3:$3,0)),"")</f>
        <v>0</v>
      </c>
      <c r="C116" s="607">
        <f>IFERROR(INDEX('P3'!238:238,MATCH("障害
支援
区分",'P3'!$3:$3,0)),"")</f>
        <v>0</v>
      </c>
      <c r="D116" s="584"/>
      <c r="E116" s="601"/>
      <c r="F116" s="601"/>
      <c r="G116" s="601"/>
      <c r="H116" s="601"/>
      <c r="I116" s="601"/>
      <c r="J116" s="601"/>
      <c r="K116" s="601"/>
      <c r="L116" s="601"/>
      <c r="M116" s="601"/>
      <c r="N116" s="601"/>
      <c r="O116" s="601"/>
      <c r="P116" s="602"/>
      <c r="Q116" s="603"/>
      <c r="R116" s="601"/>
      <c r="S116" s="601"/>
      <c r="T116" s="601"/>
      <c r="U116" s="601"/>
      <c r="V116" s="601"/>
      <c r="W116" s="601"/>
      <c r="X116" s="601"/>
      <c r="Y116" s="601"/>
      <c r="Z116" s="601"/>
      <c r="AA116" s="601"/>
      <c r="AB116" s="448"/>
      <c r="AC116" s="611">
        <f>IFERROR(INDEX('P3'!112:112,MATCH("住居名",'P3'!$4:$4,0)),"")</f>
        <v>0</v>
      </c>
      <c r="AD116" s="455"/>
      <c r="AE116" s="579" t="e">
        <f>IF(VLOOKUP(AC116,'P2'!$C:$T,18,FALSE)="新","A",IF(AD116="○",VLOOKUP(AC116,'P2'!$C:$T,18,FALSE),""))</f>
        <v>#N/A</v>
      </c>
      <c r="AH116" s="268">
        <f t="shared" si="14"/>
        <v>0</v>
      </c>
      <c r="AI116" s="580" t="e">
        <f t="shared" si="11"/>
        <v>#N/A</v>
      </c>
      <c r="AJ116" s="580" t="e">
        <f t="shared" si="15"/>
        <v>#N/A</v>
      </c>
      <c r="AK116" s="580" t="e">
        <f t="shared" ca="1" si="16"/>
        <v>#N/A</v>
      </c>
      <c r="AL116" s="580" t="e">
        <f t="shared" ca="1" si="17"/>
        <v>#N/A</v>
      </c>
      <c r="AM116" s="267">
        <f>IFERROR(INDEX('P3'!112:112,MATCH("障害
支援
区分",'P3'!$3:$3,0)),"")</f>
        <v>0</v>
      </c>
    </row>
    <row r="117" spans="2:39" ht="22.5" customHeight="1">
      <c r="B117" s="610">
        <f>IFERROR(INDEX('P3'!239:239,MATCH("利用者氏名",'P3'!$3:$3,0)),"")</f>
        <v>0</v>
      </c>
      <c r="C117" s="607">
        <f>IFERROR(INDEX('P3'!239:239,MATCH("障害
支援
区分",'P3'!$3:$3,0)),"")</f>
        <v>0</v>
      </c>
      <c r="D117" s="584"/>
      <c r="E117" s="601"/>
      <c r="F117" s="601"/>
      <c r="G117" s="601"/>
      <c r="H117" s="601"/>
      <c r="I117" s="601"/>
      <c r="J117" s="601"/>
      <c r="K117" s="601"/>
      <c r="L117" s="601"/>
      <c r="M117" s="601"/>
      <c r="N117" s="601"/>
      <c r="O117" s="601"/>
      <c r="P117" s="602"/>
      <c r="Q117" s="603"/>
      <c r="R117" s="601"/>
      <c r="S117" s="601"/>
      <c r="T117" s="601"/>
      <c r="U117" s="601"/>
      <c r="V117" s="601"/>
      <c r="W117" s="601"/>
      <c r="X117" s="601"/>
      <c r="Y117" s="601"/>
      <c r="Z117" s="601"/>
      <c r="AA117" s="601"/>
      <c r="AB117" s="448"/>
      <c r="AC117" s="611">
        <f>IFERROR(INDEX('P3'!113:113,MATCH("住居名",'P3'!$4:$4,0)),"")</f>
        <v>0</v>
      </c>
      <c r="AD117" s="455"/>
      <c r="AE117" s="579" t="e">
        <f>IF(VLOOKUP(AC117,'P2'!$C:$T,18,FALSE)="新","A",IF(AD117="○",VLOOKUP(AC117,'P2'!$C:$T,18,FALSE),""))</f>
        <v>#N/A</v>
      </c>
      <c r="AH117" s="268">
        <f t="shared" si="14"/>
        <v>0</v>
      </c>
      <c r="AI117" s="580" t="e">
        <f t="shared" si="11"/>
        <v>#N/A</v>
      </c>
      <c r="AJ117" s="580" t="e">
        <f t="shared" si="15"/>
        <v>#N/A</v>
      </c>
      <c r="AK117" s="580" t="e">
        <f t="shared" ca="1" si="16"/>
        <v>#N/A</v>
      </c>
      <c r="AL117" s="580" t="e">
        <f t="shared" ca="1" si="17"/>
        <v>#N/A</v>
      </c>
      <c r="AM117" s="267">
        <f>IFERROR(INDEX('P3'!113:113,MATCH("障害
支援
区分",'P3'!$3:$3,0)),"")</f>
        <v>0</v>
      </c>
    </row>
    <row r="118" spans="2:39" ht="22.5" customHeight="1">
      <c r="B118" s="610">
        <f>IFERROR(INDEX('P3'!240:240,MATCH("利用者氏名",'P3'!$3:$3,0)),"")</f>
        <v>0</v>
      </c>
      <c r="C118" s="607">
        <f>IFERROR(INDEX('P3'!240:240,MATCH("障害
支援
区分",'P3'!$3:$3,0)),"")</f>
        <v>0</v>
      </c>
      <c r="D118" s="584"/>
      <c r="E118" s="604"/>
      <c r="F118" s="604"/>
      <c r="G118" s="604"/>
      <c r="H118" s="604"/>
      <c r="I118" s="604"/>
      <c r="J118" s="604"/>
      <c r="K118" s="604"/>
      <c r="L118" s="604"/>
      <c r="M118" s="604"/>
      <c r="N118" s="604"/>
      <c r="O118" s="604"/>
      <c r="P118" s="605"/>
      <c r="Q118" s="606"/>
      <c r="R118" s="604"/>
      <c r="S118" s="604"/>
      <c r="T118" s="604"/>
      <c r="U118" s="604"/>
      <c r="V118" s="604"/>
      <c r="W118" s="604"/>
      <c r="X118" s="604"/>
      <c r="Y118" s="604"/>
      <c r="Z118" s="604"/>
      <c r="AA118" s="604"/>
      <c r="AB118" s="449"/>
      <c r="AC118" s="611">
        <f>IFERROR(INDEX('P3'!114:114,MATCH("住居名",'P3'!$4:$4,0)),"")</f>
        <v>0</v>
      </c>
      <c r="AD118" s="455"/>
      <c r="AE118" s="579" t="e">
        <f>IF(VLOOKUP(AC118,'P2'!$C:$T,18,FALSE)="新","A",IF(AD118="○",VLOOKUP(AC118,'P2'!$C:$T,18,FALSE),""))</f>
        <v>#N/A</v>
      </c>
      <c r="AH118" s="268">
        <f t="shared" si="14"/>
        <v>0</v>
      </c>
      <c r="AI118" s="580" t="e">
        <f t="shared" si="11"/>
        <v>#N/A</v>
      </c>
      <c r="AJ118" s="580" t="e">
        <f t="shared" si="15"/>
        <v>#N/A</v>
      </c>
      <c r="AK118" s="580" t="e">
        <f t="shared" ca="1" si="16"/>
        <v>#N/A</v>
      </c>
      <c r="AL118" s="580" t="e">
        <f t="shared" ca="1" si="17"/>
        <v>#N/A</v>
      </c>
      <c r="AM118" s="267">
        <f>IFERROR(INDEX('P3'!114:114,MATCH("障害
支援
区分",'P3'!$3:$3,0)),"")</f>
        <v>0</v>
      </c>
    </row>
    <row r="119" spans="2:39" ht="22.5" customHeight="1">
      <c r="B119" s="610">
        <f>IFERROR(INDEX('P3'!241:241,MATCH("利用者氏名",'P3'!$3:$3,0)),"")</f>
        <v>0</v>
      </c>
      <c r="C119" s="607">
        <f>IFERROR(INDEX('P3'!241:241,MATCH("障害
支援
区分",'P3'!$3:$3,0)),"")</f>
        <v>0</v>
      </c>
      <c r="D119" s="584"/>
      <c r="E119" s="601"/>
      <c r="F119" s="601"/>
      <c r="G119" s="601"/>
      <c r="H119" s="601"/>
      <c r="I119" s="601"/>
      <c r="J119" s="601"/>
      <c r="K119" s="601"/>
      <c r="L119" s="601"/>
      <c r="M119" s="601"/>
      <c r="N119" s="601"/>
      <c r="O119" s="601"/>
      <c r="P119" s="602"/>
      <c r="Q119" s="603"/>
      <c r="R119" s="601"/>
      <c r="S119" s="601"/>
      <c r="T119" s="601"/>
      <c r="U119" s="601"/>
      <c r="V119" s="601"/>
      <c r="W119" s="601"/>
      <c r="X119" s="601"/>
      <c r="Y119" s="601"/>
      <c r="Z119" s="601"/>
      <c r="AA119" s="601"/>
      <c r="AB119" s="448"/>
      <c r="AC119" s="611">
        <f>IFERROR(INDEX('P3'!115:115,MATCH("住居名",'P3'!$4:$4,0)),"")</f>
        <v>0</v>
      </c>
      <c r="AD119" s="455"/>
      <c r="AE119" s="579" t="e">
        <f>IF(VLOOKUP(AC119,'P2'!$C:$T,18,FALSE)="新","A",IF(AD119="○",VLOOKUP(AC119,'P2'!$C:$T,18,FALSE),""))</f>
        <v>#N/A</v>
      </c>
      <c r="AH119" s="268">
        <f t="shared" si="14"/>
        <v>0</v>
      </c>
      <c r="AI119" s="580" t="e">
        <f t="shared" si="11"/>
        <v>#N/A</v>
      </c>
      <c r="AJ119" s="580" t="e">
        <f t="shared" si="15"/>
        <v>#N/A</v>
      </c>
      <c r="AK119" s="580" t="e">
        <f t="shared" ca="1" si="16"/>
        <v>#N/A</v>
      </c>
      <c r="AL119" s="580" t="e">
        <f t="shared" ca="1" si="17"/>
        <v>#N/A</v>
      </c>
      <c r="AM119" s="267">
        <f>IFERROR(INDEX('P3'!115:115,MATCH("障害
支援
区分",'P3'!$3:$3,0)),"")</f>
        <v>0</v>
      </c>
    </row>
    <row r="120" spans="2:39" ht="22.5" customHeight="1">
      <c r="B120" s="610">
        <f>IFERROR(INDEX('P3'!242:242,MATCH("利用者氏名",'P3'!$3:$3,0)),"")</f>
        <v>0</v>
      </c>
      <c r="C120" s="607">
        <f>IFERROR(INDEX('P3'!242:242,MATCH("障害
支援
区分",'P3'!$3:$3,0)),"")</f>
        <v>0</v>
      </c>
      <c r="D120" s="584"/>
      <c r="E120" s="601"/>
      <c r="F120" s="601"/>
      <c r="G120" s="601"/>
      <c r="H120" s="601"/>
      <c r="I120" s="601"/>
      <c r="J120" s="601"/>
      <c r="K120" s="601"/>
      <c r="L120" s="601"/>
      <c r="M120" s="601"/>
      <c r="N120" s="601"/>
      <c r="O120" s="601"/>
      <c r="P120" s="602"/>
      <c r="Q120" s="603"/>
      <c r="R120" s="601"/>
      <c r="S120" s="601"/>
      <c r="T120" s="601"/>
      <c r="U120" s="601"/>
      <c r="V120" s="601"/>
      <c r="W120" s="601"/>
      <c r="X120" s="601"/>
      <c r="Y120" s="601"/>
      <c r="Z120" s="601"/>
      <c r="AA120" s="601"/>
      <c r="AB120" s="448"/>
      <c r="AC120" s="611">
        <f>IFERROR(INDEX('P3'!116:116,MATCH("住居名",'P3'!$4:$4,0)),"")</f>
        <v>0</v>
      </c>
      <c r="AD120" s="455"/>
      <c r="AE120" s="579" t="e">
        <f>IF(VLOOKUP(AC120,'P2'!$C:$T,18,FALSE)="新","A",IF(AD120="○",VLOOKUP(AC120,'P2'!$C:$T,18,FALSE),""))</f>
        <v>#N/A</v>
      </c>
      <c r="AH120" s="268">
        <f t="shared" si="14"/>
        <v>0</v>
      </c>
      <c r="AI120" s="580" t="e">
        <f t="shared" si="11"/>
        <v>#N/A</v>
      </c>
      <c r="AJ120" s="580" t="e">
        <f t="shared" si="15"/>
        <v>#N/A</v>
      </c>
      <c r="AK120" s="580" t="e">
        <f t="shared" ca="1" si="16"/>
        <v>#N/A</v>
      </c>
      <c r="AL120" s="580" t="e">
        <f t="shared" ca="1" si="17"/>
        <v>#N/A</v>
      </c>
      <c r="AM120" s="267">
        <f>IFERROR(INDEX('P3'!116:116,MATCH("障害
支援
区分",'P3'!$3:$3,0)),"")</f>
        <v>0</v>
      </c>
    </row>
    <row r="121" spans="2:39" ht="22.5" customHeight="1">
      <c r="B121" s="610">
        <f>IFERROR(INDEX('P3'!243:243,MATCH("利用者氏名",'P3'!$3:$3,0)),"")</f>
        <v>0</v>
      </c>
      <c r="C121" s="607">
        <f>IFERROR(INDEX('P3'!243:243,MATCH("障害
支援
区分",'P3'!$3:$3,0)),"")</f>
        <v>0</v>
      </c>
      <c r="D121" s="584"/>
      <c r="E121" s="601"/>
      <c r="F121" s="601"/>
      <c r="G121" s="601"/>
      <c r="H121" s="601"/>
      <c r="I121" s="601"/>
      <c r="J121" s="601"/>
      <c r="K121" s="601"/>
      <c r="L121" s="601"/>
      <c r="M121" s="601"/>
      <c r="N121" s="601"/>
      <c r="O121" s="601"/>
      <c r="P121" s="602"/>
      <c r="Q121" s="603"/>
      <c r="R121" s="601"/>
      <c r="S121" s="601"/>
      <c r="T121" s="601"/>
      <c r="U121" s="601"/>
      <c r="V121" s="601"/>
      <c r="W121" s="601"/>
      <c r="X121" s="601"/>
      <c r="Y121" s="601"/>
      <c r="Z121" s="601"/>
      <c r="AA121" s="601"/>
      <c r="AB121" s="448"/>
      <c r="AC121" s="611">
        <f>IFERROR(INDEX('P3'!117:117,MATCH("住居名",'P3'!$4:$4,0)),"")</f>
        <v>0</v>
      </c>
      <c r="AD121" s="455"/>
      <c r="AE121" s="579" t="e">
        <f>IF(VLOOKUP(AC121,'P2'!$C:$T,18,FALSE)="新","A",IF(AD121="○",VLOOKUP(AC121,'P2'!$C:$T,18,FALSE),""))</f>
        <v>#N/A</v>
      </c>
      <c r="AH121" s="268">
        <f t="shared" si="14"/>
        <v>0</v>
      </c>
      <c r="AI121" s="580" t="e">
        <f t="shared" si="11"/>
        <v>#N/A</v>
      </c>
      <c r="AJ121" s="580" t="e">
        <f t="shared" si="15"/>
        <v>#N/A</v>
      </c>
      <c r="AK121" s="580" t="e">
        <f t="shared" ca="1" si="16"/>
        <v>#N/A</v>
      </c>
      <c r="AL121" s="580" t="e">
        <f t="shared" ca="1" si="17"/>
        <v>#N/A</v>
      </c>
      <c r="AM121" s="267">
        <f>IFERROR(INDEX('P3'!117:117,MATCH("障害
支援
区分",'P3'!$3:$3,0)),"")</f>
        <v>0</v>
      </c>
    </row>
    <row r="122" spans="2:39" ht="22.5" customHeight="1">
      <c r="B122" s="610">
        <f>IFERROR(INDEX('P3'!244:244,MATCH("利用者氏名",'P3'!$3:$3,0)),"")</f>
        <v>0</v>
      </c>
      <c r="C122" s="607">
        <f>IFERROR(INDEX('P3'!244:244,MATCH("障害
支援
区分",'P3'!$3:$3,0)),"")</f>
        <v>0</v>
      </c>
      <c r="D122" s="584"/>
      <c r="E122" s="601"/>
      <c r="F122" s="601"/>
      <c r="G122" s="601"/>
      <c r="H122" s="601"/>
      <c r="I122" s="601"/>
      <c r="J122" s="601"/>
      <c r="K122" s="601"/>
      <c r="L122" s="601"/>
      <c r="M122" s="601"/>
      <c r="N122" s="601"/>
      <c r="O122" s="601"/>
      <c r="P122" s="602"/>
      <c r="Q122" s="603"/>
      <c r="R122" s="601"/>
      <c r="S122" s="601"/>
      <c r="T122" s="601"/>
      <c r="U122" s="601"/>
      <c r="V122" s="601"/>
      <c r="W122" s="601"/>
      <c r="X122" s="601"/>
      <c r="Y122" s="601"/>
      <c r="Z122" s="601"/>
      <c r="AA122" s="601"/>
      <c r="AB122" s="448"/>
      <c r="AC122" s="611">
        <f>IFERROR(INDEX('P3'!118:118,MATCH("住居名",'P3'!$4:$4,0)),"")</f>
        <v>0</v>
      </c>
      <c r="AD122" s="455"/>
      <c r="AE122" s="579" t="e">
        <f>IF(VLOOKUP(AC122,'P2'!$C:$T,18,FALSE)="新","A",IF(AD122="○",VLOOKUP(AC122,'P2'!$C:$T,18,FALSE),""))</f>
        <v>#N/A</v>
      </c>
      <c r="AH122" s="268">
        <f t="shared" si="14"/>
        <v>0</v>
      </c>
      <c r="AI122" s="580" t="e">
        <f t="shared" si="11"/>
        <v>#N/A</v>
      </c>
      <c r="AJ122" s="580" t="e">
        <f t="shared" si="15"/>
        <v>#N/A</v>
      </c>
      <c r="AK122" s="580" t="e">
        <f t="shared" ca="1" si="16"/>
        <v>#N/A</v>
      </c>
      <c r="AL122" s="580" t="e">
        <f t="shared" ca="1" si="17"/>
        <v>#N/A</v>
      </c>
      <c r="AM122" s="267">
        <f>IFERROR(INDEX('P3'!118:118,MATCH("障害
支援
区分",'P3'!$3:$3,0)),"")</f>
        <v>0</v>
      </c>
    </row>
    <row r="123" spans="2:39" ht="22.5" customHeight="1">
      <c r="B123" s="610">
        <f>IFERROR(INDEX('P3'!245:245,MATCH("利用者氏名",'P3'!$3:$3,0)),"")</f>
        <v>0</v>
      </c>
      <c r="C123" s="607">
        <f>IFERROR(INDEX('P3'!245:245,MATCH("障害
支援
区分",'P3'!$3:$3,0)),"")</f>
        <v>0</v>
      </c>
      <c r="D123" s="584"/>
      <c r="E123" s="601"/>
      <c r="F123" s="601"/>
      <c r="G123" s="601"/>
      <c r="H123" s="601"/>
      <c r="I123" s="601"/>
      <c r="J123" s="601"/>
      <c r="K123" s="601"/>
      <c r="L123" s="601"/>
      <c r="M123" s="601"/>
      <c r="N123" s="601"/>
      <c r="O123" s="601"/>
      <c r="P123" s="602"/>
      <c r="Q123" s="603"/>
      <c r="R123" s="601"/>
      <c r="S123" s="601"/>
      <c r="T123" s="601"/>
      <c r="U123" s="601"/>
      <c r="V123" s="601"/>
      <c r="W123" s="601"/>
      <c r="X123" s="601"/>
      <c r="Y123" s="601"/>
      <c r="Z123" s="601"/>
      <c r="AA123" s="601"/>
      <c r="AB123" s="448"/>
      <c r="AC123" s="611">
        <f>IFERROR(INDEX('P3'!119:119,MATCH("住居名",'P3'!$4:$4,0)),"")</f>
        <v>0</v>
      </c>
      <c r="AD123" s="455"/>
      <c r="AE123" s="579" t="e">
        <f>IF(VLOOKUP(AC123,'P2'!$C:$T,18,FALSE)="新","A",IF(AD123="○",VLOOKUP(AC123,'P2'!$C:$T,18,FALSE),""))</f>
        <v>#N/A</v>
      </c>
      <c r="AH123" s="268">
        <f t="shared" si="14"/>
        <v>0</v>
      </c>
      <c r="AI123" s="580" t="e">
        <f t="shared" si="11"/>
        <v>#N/A</v>
      </c>
      <c r="AJ123" s="580" t="e">
        <f t="shared" si="15"/>
        <v>#N/A</v>
      </c>
      <c r="AK123" s="580" t="e">
        <f t="shared" ca="1" si="16"/>
        <v>#N/A</v>
      </c>
      <c r="AL123" s="580" t="e">
        <f t="shared" ca="1" si="17"/>
        <v>#N/A</v>
      </c>
      <c r="AM123" s="267">
        <f>IFERROR(INDEX('P3'!119:119,MATCH("障害
支援
区分",'P3'!$3:$3,0)),"")</f>
        <v>0</v>
      </c>
    </row>
    <row r="124" spans="2:39" ht="22.5" customHeight="1">
      <c r="B124" s="610">
        <f>IFERROR(INDEX('P3'!246:246,MATCH("利用者氏名",'P3'!$3:$3,0)),"")</f>
        <v>0</v>
      </c>
      <c r="C124" s="607">
        <f>IFERROR(INDEX('P3'!246:246,MATCH("障害
支援
区分",'P3'!$3:$3,0)),"")</f>
        <v>0</v>
      </c>
      <c r="D124" s="584"/>
      <c r="E124" s="601"/>
      <c r="F124" s="601"/>
      <c r="G124" s="601"/>
      <c r="H124" s="601"/>
      <c r="I124" s="601"/>
      <c r="J124" s="601"/>
      <c r="K124" s="601"/>
      <c r="L124" s="601"/>
      <c r="M124" s="601"/>
      <c r="N124" s="601"/>
      <c r="O124" s="601"/>
      <c r="P124" s="602"/>
      <c r="Q124" s="603"/>
      <c r="R124" s="601"/>
      <c r="S124" s="601"/>
      <c r="T124" s="601"/>
      <c r="U124" s="601"/>
      <c r="V124" s="601"/>
      <c r="W124" s="601"/>
      <c r="X124" s="601"/>
      <c r="Y124" s="601"/>
      <c r="Z124" s="601"/>
      <c r="AA124" s="601"/>
      <c r="AB124" s="448"/>
      <c r="AC124" s="611">
        <f>IFERROR(INDEX('P3'!120:120,MATCH("住居名",'P3'!$4:$4,0)),"")</f>
        <v>0</v>
      </c>
      <c r="AD124" s="455"/>
      <c r="AE124" s="579" t="e">
        <f>IF(VLOOKUP(AC124,'P2'!$C:$T,18,FALSE)="新","A",IF(AD124="○",VLOOKUP(AC124,'P2'!$C:$T,18,FALSE),""))</f>
        <v>#N/A</v>
      </c>
      <c r="AH124" s="268">
        <f t="shared" si="14"/>
        <v>0</v>
      </c>
      <c r="AI124" s="580" t="e">
        <f t="shared" si="11"/>
        <v>#N/A</v>
      </c>
      <c r="AJ124" s="580" t="e">
        <f t="shared" si="15"/>
        <v>#N/A</v>
      </c>
      <c r="AK124" s="580" t="e">
        <f t="shared" ca="1" si="16"/>
        <v>#N/A</v>
      </c>
      <c r="AL124" s="580" t="e">
        <f t="shared" ca="1" si="17"/>
        <v>#N/A</v>
      </c>
      <c r="AM124" s="267">
        <f>IFERROR(INDEX('P3'!120:120,MATCH("障害
支援
区分",'P3'!$3:$3,0)),"")</f>
        <v>0</v>
      </c>
    </row>
    <row r="125" spans="2:39" ht="22.5" customHeight="1">
      <c r="B125" s="610">
        <f>IFERROR(INDEX('P3'!247:247,MATCH("利用者氏名",'P3'!$3:$3,0)),"")</f>
        <v>0</v>
      </c>
      <c r="C125" s="607">
        <f>IFERROR(INDEX('P3'!247:247,MATCH("障害
支援
区分",'P3'!$3:$3,0)),"")</f>
        <v>0</v>
      </c>
      <c r="D125" s="584"/>
      <c r="E125" s="601"/>
      <c r="F125" s="601"/>
      <c r="G125" s="601"/>
      <c r="H125" s="601"/>
      <c r="I125" s="601"/>
      <c r="J125" s="601"/>
      <c r="K125" s="601"/>
      <c r="L125" s="601"/>
      <c r="M125" s="601"/>
      <c r="N125" s="601"/>
      <c r="O125" s="601"/>
      <c r="P125" s="602"/>
      <c r="Q125" s="603"/>
      <c r="R125" s="601"/>
      <c r="S125" s="601"/>
      <c r="T125" s="601"/>
      <c r="U125" s="601"/>
      <c r="V125" s="601"/>
      <c r="W125" s="601"/>
      <c r="X125" s="601"/>
      <c r="Y125" s="601"/>
      <c r="Z125" s="601"/>
      <c r="AA125" s="601"/>
      <c r="AB125" s="448"/>
      <c r="AC125" s="611">
        <f>IFERROR(INDEX('P3'!121:121,MATCH("住居名",'P3'!$4:$4,0)),"")</f>
        <v>0</v>
      </c>
      <c r="AD125" s="455"/>
      <c r="AE125" s="579" t="e">
        <f>IF(VLOOKUP(AC125,'P2'!$C:$T,18,FALSE)="新","A",IF(AD125="○",VLOOKUP(AC125,'P2'!$C:$T,18,FALSE),""))</f>
        <v>#N/A</v>
      </c>
      <c r="AH125" s="268">
        <f t="shared" si="14"/>
        <v>0</v>
      </c>
      <c r="AI125" s="580" t="e">
        <f t="shared" si="11"/>
        <v>#N/A</v>
      </c>
      <c r="AJ125" s="580" t="e">
        <f t="shared" si="15"/>
        <v>#N/A</v>
      </c>
      <c r="AK125" s="580" t="e">
        <f t="shared" ca="1" si="16"/>
        <v>#N/A</v>
      </c>
      <c r="AL125" s="580" t="e">
        <f t="shared" ca="1" si="17"/>
        <v>#N/A</v>
      </c>
      <c r="AM125" s="267">
        <f>IFERROR(INDEX('P3'!121:121,MATCH("障害
支援
区分",'P3'!$3:$3,0)),"")</f>
        <v>0</v>
      </c>
    </row>
    <row r="126" spans="2:39" ht="22.5" customHeight="1">
      <c r="B126" s="610">
        <f>IFERROR(INDEX('P3'!248:248,MATCH("利用者氏名",'P3'!$3:$3,0)),"")</f>
        <v>0</v>
      </c>
      <c r="C126" s="607">
        <f>IFERROR(INDEX('P3'!248:248,MATCH("障害
支援
区分",'P3'!$3:$3,0)),"")</f>
        <v>0</v>
      </c>
      <c r="D126" s="584"/>
      <c r="E126" s="601"/>
      <c r="F126" s="601"/>
      <c r="G126" s="601"/>
      <c r="H126" s="601"/>
      <c r="I126" s="601"/>
      <c r="J126" s="601"/>
      <c r="K126" s="601"/>
      <c r="L126" s="601"/>
      <c r="M126" s="601"/>
      <c r="N126" s="601"/>
      <c r="O126" s="601"/>
      <c r="P126" s="602"/>
      <c r="Q126" s="603"/>
      <c r="R126" s="601"/>
      <c r="S126" s="601"/>
      <c r="T126" s="601"/>
      <c r="U126" s="601"/>
      <c r="V126" s="601"/>
      <c r="W126" s="601"/>
      <c r="X126" s="601"/>
      <c r="Y126" s="601"/>
      <c r="Z126" s="601"/>
      <c r="AA126" s="601"/>
      <c r="AB126" s="448"/>
      <c r="AC126" s="611">
        <f>IFERROR(INDEX('P3'!122:122,MATCH("住居名",'P3'!$4:$4,0)),"")</f>
        <v>0</v>
      </c>
      <c r="AD126" s="455"/>
      <c r="AE126" s="579" t="e">
        <f>IF(VLOOKUP(AC126,'P2'!$C:$T,18,FALSE)="新","A",IF(AD126="○",VLOOKUP(AC126,'P2'!$C:$T,18,FALSE),""))</f>
        <v>#N/A</v>
      </c>
      <c r="AH126" s="268">
        <f t="shared" si="14"/>
        <v>0</v>
      </c>
      <c r="AI126" s="580" t="e">
        <f t="shared" si="11"/>
        <v>#N/A</v>
      </c>
      <c r="AJ126" s="580" t="e">
        <f t="shared" si="15"/>
        <v>#N/A</v>
      </c>
      <c r="AK126" s="580" t="e">
        <f t="shared" ca="1" si="16"/>
        <v>#N/A</v>
      </c>
      <c r="AL126" s="580" t="e">
        <f t="shared" ca="1" si="17"/>
        <v>#N/A</v>
      </c>
      <c r="AM126" s="267">
        <f>IFERROR(INDEX('P3'!122:122,MATCH("障害
支援
区分",'P3'!$3:$3,0)),"")</f>
        <v>0</v>
      </c>
    </row>
    <row r="127" spans="2:39" ht="22.5" customHeight="1">
      <c r="B127" s="610">
        <f>IFERROR(INDEX('P3'!249:249,MATCH("利用者氏名",'P3'!$3:$3,0)),"")</f>
        <v>0</v>
      </c>
      <c r="C127" s="607">
        <f>IFERROR(INDEX('P3'!249:249,MATCH("障害
支援
区分",'P3'!$3:$3,0)),"")</f>
        <v>0</v>
      </c>
      <c r="D127" s="584"/>
      <c r="E127" s="601"/>
      <c r="F127" s="601"/>
      <c r="G127" s="601"/>
      <c r="H127" s="601"/>
      <c r="I127" s="601"/>
      <c r="J127" s="601"/>
      <c r="K127" s="601"/>
      <c r="L127" s="601"/>
      <c r="M127" s="601"/>
      <c r="N127" s="601"/>
      <c r="O127" s="601"/>
      <c r="P127" s="602"/>
      <c r="Q127" s="603"/>
      <c r="R127" s="601"/>
      <c r="S127" s="601"/>
      <c r="T127" s="601"/>
      <c r="U127" s="601"/>
      <c r="V127" s="601"/>
      <c r="W127" s="601"/>
      <c r="X127" s="601"/>
      <c r="Y127" s="601"/>
      <c r="Z127" s="601"/>
      <c r="AA127" s="601"/>
      <c r="AB127" s="448"/>
      <c r="AC127" s="611">
        <f>IFERROR(INDEX('P3'!123:123,MATCH("住居名",'P3'!$4:$4,0)),"")</f>
        <v>0</v>
      </c>
      <c r="AD127" s="455"/>
      <c r="AE127" s="579" t="e">
        <f>IF(VLOOKUP(AC127,'P2'!$C:$T,18,FALSE)="新","A",IF(AD127="○",VLOOKUP(AC127,'P2'!$C:$T,18,FALSE),""))</f>
        <v>#N/A</v>
      </c>
      <c r="AH127" s="268">
        <f t="shared" si="14"/>
        <v>0</v>
      </c>
      <c r="AI127" s="580" t="e">
        <f t="shared" si="11"/>
        <v>#N/A</v>
      </c>
      <c r="AJ127" s="580" t="e">
        <f t="shared" si="15"/>
        <v>#N/A</v>
      </c>
      <c r="AK127" s="580" t="e">
        <f t="shared" ca="1" si="16"/>
        <v>#N/A</v>
      </c>
      <c r="AL127" s="580" t="e">
        <f t="shared" ca="1" si="17"/>
        <v>#N/A</v>
      </c>
      <c r="AM127" s="267">
        <f>IFERROR(INDEX('P3'!123:123,MATCH("障害
支援
区分",'P3'!$3:$3,0)),"")</f>
        <v>0</v>
      </c>
    </row>
    <row r="128" spans="2:39" ht="22.5" customHeight="1">
      <c r="B128" s="610">
        <f>IFERROR(INDEX('P3'!250:250,MATCH("利用者氏名",'P3'!$3:$3,0)),"")</f>
        <v>0</v>
      </c>
      <c r="C128" s="607">
        <f>IFERROR(INDEX('P3'!250:250,MATCH("障害
支援
区分",'P3'!$3:$3,0)),"")</f>
        <v>0</v>
      </c>
      <c r="D128" s="584"/>
      <c r="E128" s="601"/>
      <c r="F128" s="601"/>
      <c r="G128" s="601"/>
      <c r="H128" s="601"/>
      <c r="I128" s="601"/>
      <c r="J128" s="601"/>
      <c r="K128" s="601"/>
      <c r="L128" s="601"/>
      <c r="M128" s="601"/>
      <c r="N128" s="601"/>
      <c r="O128" s="601"/>
      <c r="P128" s="602"/>
      <c r="Q128" s="603"/>
      <c r="R128" s="601"/>
      <c r="S128" s="601"/>
      <c r="T128" s="601"/>
      <c r="U128" s="601"/>
      <c r="V128" s="601"/>
      <c r="W128" s="601"/>
      <c r="X128" s="601"/>
      <c r="Y128" s="601"/>
      <c r="Z128" s="601"/>
      <c r="AA128" s="601"/>
      <c r="AB128" s="448"/>
      <c r="AC128" s="611">
        <f>IFERROR(INDEX('P3'!124:124,MATCH("住居名",'P3'!$4:$4,0)),"")</f>
        <v>0</v>
      </c>
      <c r="AD128" s="455"/>
      <c r="AE128" s="579" t="e">
        <f>IF(VLOOKUP(AC128,'P2'!$C:$T,18,FALSE)="新","A",IF(AD128="○",VLOOKUP(AC128,'P2'!$C:$T,18,FALSE),""))</f>
        <v>#N/A</v>
      </c>
      <c r="AH128" s="268">
        <f t="shared" si="14"/>
        <v>0</v>
      </c>
      <c r="AI128" s="580" t="e">
        <f t="shared" si="11"/>
        <v>#N/A</v>
      </c>
      <c r="AJ128" s="580" t="e">
        <f t="shared" si="15"/>
        <v>#N/A</v>
      </c>
      <c r="AK128" s="580" t="e">
        <f t="shared" ca="1" si="16"/>
        <v>#N/A</v>
      </c>
      <c r="AL128" s="580" t="e">
        <f t="shared" ca="1" si="17"/>
        <v>#N/A</v>
      </c>
      <c r="AM128" s="267">
        <f>IFERROR(INDEX('P3'!124:124,MATCH("障害
支援
区分",'P3'!$3:$3,0)),"")</f>
        <v>0</v>
      </c>
    </row>
    <row r="129" spans="2:39" ht="22.5" customHeight="1">
      <c r="B129" s="610">
        <f>IFERROR(INDEX('P3'!251:251,MATCH("利用者氏名",'P3'!$3:$3,0)),"")</f>
        <v>0</v>
      </c>
      <c r="C129" s="607">
        <f>IFERROR(INDEX('P3'!251:251,MATCH("障害
支援
区分",'P3'!$3:$3,0)),"")</f>
        <v>0</v>
      </c>
      <c r="D129" s="584"/>
      <c r="E129" s="601"/>
      <c r="F129" s="601"/>
      <c r="G129" s="601"/>
      <c r="H129" s="601"/>
      <c r="I129" s="601"/>
      <c r="J129" s="601"/>
      <c r="K129" s="601"/>
      <c r="L129" s="601"/>
      <c r="M129" s="601"/>
      <c r="N129" s="601"/>
      <c r="O129" s="601"/>
      <c r="P129" s="602"/>
      <c r="Q129" s="603"/>
      <c r="R129" s="601"/>
      <c r="S129" s="601"/>
      <c r="T129" s="601"/>
      <c r="U129" s="601"/>
      <c r="V129" s="601"/>
      <c r="W129" s="601"/>
      <c r="X129" s="601"/>
      <c r="Y129" s="601"/>
      <c r="Z129" s="601"/>
      <c r="AA129" s="601"/>
      <c r="AB129" s="448"/>
      <c r="AC129" s="611">
        <f>IFERROR(INDEX('P3'!125:125,MATCH("住居名",'P3'!$4:$4,0)),"")</f>
        <v>0</v>
      </c>
      <c r="AD129" s="455"/>
      <c r="AE129" s="579" t="e">
        <f>IF(VLOOKUP(AC129,'P2'!$C:$T,18,FALSE)="新","A",IF(AD129="○",VLOOKUP(AC129,'P2'!$C:$T,18,FALSE),""))</f>
        <v>#N/A</v>
      </c>
      <c r="AH129" s="268">
        <f t="shared" si="14"/>
        <v>0</v>
      </c>
      <c r="AI129" s="580" t="e">
        <f t="shared" si="11"/>
        <v>#N/A</v>
      </c>
      <c r="AJ129" s="580" t="e">
        <f t="shared" si="15"/>
        <v>#N/A</v>
      </c>
      <c r="AK129" s="580" t="e">
        <f t="shared" ca="1" si="16"/>
        <v>#N/A</v>
      </c>
      <c r="AL129" s="580" t="e">
        <f t="shared" ca="1" si="17"/>
        <v>#N/A</v>
      </c>
      <c r="AM129" s="267">
        <f>IFERROR(INDEX('P3'!125:125,MATCH("障害
支援
区分",'P3'!$3:$3,0)),"")</f>
        <v>0</v>
      </c>
    </row>
    <row r="130" spans="2:39" ht="22.5" customHeight="1">
      <c r="B130" s="610">
        <f>IFERROR(INDEX('P3'!252:252,MATCH("利用者氏名",'P3'!$3:$3,0)),"")</f>
        <v>0</v>
      </c>
      <c r="C130" s="607">
        <f>IFERROR(INDEX('P3'!252:252,MATCH("障害
支援
区分",'P3'!$3:$3,0)),"")</f>
        <v>0</v>
      </c>
      <c r="D130" s="584"/>
      <c r="E130" s="601"/>
      <c r="F130" s="601"/>
      <c r="G130" s="601"/>
      <c r="H130" s="601"/>
      <c r="I130" s="601"/>
      <c r="J130" s="601"/>
      <c r="K130" s="601"/>
      <c r="L130" s="601"/>
      <c r="M130" s="601"/>
      <c r="N130" s="601"/>
      <c r="O130" s="601"/>
      <c r="P130" s="602"/>
      <c r="Q130" s="603"/>
      <c r="R130" s="601"/>
      <c r="S130" s="601"/>
      <c r="T130" s="601"/>
      <c r="U130" s="601"/>
      <c r="V130" s="601"/>
      <c r="W130" s="601"/>
      <c r="X130" s="601"/>
      <c r="Y130" s="601"/>
      <c r="Z130" s="601"/>
      <c r="AA130" s="601"/>
      <c r="AB130" s="448"/>
      <c r="AC130" s="611">
        <f>IFERROR(INDEX('P3'!126:126,MATCH("住居名",'P3'!$4:$4,0)),"")</f>
        <v>0</v>
      </c>
      <c r="AD130" s="455"/>
      <c r="AE130" s="579" t="e">
        <f>IF(VLOOKUP(AC130,'P2'!$C:$T,18,FALSE)="新","A",IF(AD130="○",VLOOKUP(AC130,'P2'!$C:$T,18,FALSE),""))</f>
        <v>#N/A</v>
      </c>
      <c r="AH130" s="268">
        <f t="shared" si="14"/>
        <v>0</v>
      </c>
      <c r="AI130" s="580" t="e">
        <f t="shared" si="11"/>
        <v>#N/A</v>
      </c>
      <c r="AJ130" s="580" t="e">
        <f t="shared" si="15"/>
        <v>#N/A</v>
      </c>
      <c r="AK130" s="580" t="e">
        <f t="shared" ca="1" si="16"/>
        <v>#N/A</v>
      </c>
      <c r="AL130" s="580" t="e">
        <f t="shared" ca="1" si="17"/>
        <v>#N/A</v>
      </c>
      <c r="AM130" s="267">
        <f>IFERROR(INDEX('P3'!126:126,MATCH("障害
支援
区分",'P3'!$3:$3,0)),"")</f>
        <v>0</v>
      </c>
    </row>
    <row r="131" spans="2:39" ht="22.5" customHeight="1">
      <c r="B131" s="610">
        <f>IFERROR(INDEX('P3'!253:253,MATCH("利用者氏名",'P3'!$3:$3,0)),"")</f>
        <v>0</v>
      </c>
      <c r="C131" s="607">
        <f>IFERROR(INDEX('P3'!253:253,MATCH("障害
支援
区分",'P3'!$3:$3,0)),"")</f>
        <v>0</v>
      </c>
      <c r="D131" s="584"/>
      <c r="E131" s="601"/>
      <c r="F131" s="601"/>
      <c r="G131" s="601"/>
      <c r="H131" s="601"/>
      <c r="I131" s="601"/>
      <c r="J131" s="601"/>
      <c r="K131" s="601"/>
      <c r="L131" s="601"/>
      <c r="M131" s="601"/>
      <c r="N131" s="601"/>
      <c r="O131" s="601"/>
      <c r="P131" s="602"/>
      <c r="Q131" s="603"/>
      <c r="R131" s="601"/>
      <c r="S131" s="601"/>
      <c r="T131" s="601"/>
      <c r="U131" s="601"/>
      <c r="V131" s="601"/>
      <c r="W131" s="601"/>
      <c r="X131" s="601"/>
      <c r="Y131" s="601"/>
      <c r="Z131" s="601"/>
      <c r="AA131" s="601"/>
      <c r="AB131" s="448"/>
      <c r="AC131" s="611">
        <f>IFERROR(INDEX('P3'!127:127,MATCH("住居名",'P3'!$4:$4,0)),"")</f>
        <v>0</v>
      </c>
      <c r="AD131" s="455"/>
      <c r="AE131" s="579" t="e">
        <f>IF(VLOOKUP(AC131,'P2'!$C:$T,18,FALSE)="新","A",IF(AD131="○",VLOOKUP(AC131,'P2'!$C:$T,18,FALSE),""))</f>
        <v>#N/A</v>
      </c>
      <c r="AH131" s="268">
        <f t="shared" si="14"/>
        <v>0</v>
      </c>
      <c r="AI131" s="580" t="e">
        <f t="shared" si="11"/>
        <v>#N/A</v>
      </c>
      <c r="AJ131" s="580" t="e">
        <f t="shared" si="15"/>
        <v>#N/A</v>
      </c>
      <c r="AK131" s="580" t="e">
        <f t="shared" ca="1" si="16"/>
        <v>#N/A</v>
      </c>
      <c r="AL131" s="580" t="e">
        <f t="shared" ca="1" si="17"/>
        <v>#N/A</v>
      </c>
      <c r="AM131" s="267">
        <f>IFERROR(INDEX('P3'!127:127,MATCH("障害
支援
区分",'P3'!$3:$3,0)),"")</f>
        <v>0</v>
      </c>
    </row>
    <row r="132" spans="2:39" ht="22.5" customHeight="1">
      <c r="B132" s="610">
        <f>IFERROR(INDEX('P3'!254:254,MATCH("利用者氏名",'P3'!$3:$3,0)),"")</f>
        <v>0</v>
      </c>
      <c r="C132" s="607">
        <f>IFERROR(INDEX('P3'!254:254,MATCH("障害
支援
区分",'P3'!$3:$3,0)),"")</f>
        <v>0</v>
      </c>
      <c r="D132" s="584"/>
      <c r="E132" s="601"/>
      <c r="F132" s="601"/>
      <c r="G132" s="601"/>
      <c r="H132" s="601"/>
      <c r="I132" s="601"/>
      <c r="J132" s="601"/>
      <c r="K132" s="601"/>
      <c r="L132" s="601"/>
      <c r="M132" s="601"/>
      <c r="N132" s="601"/>
      <c r="O132" s="601"/>
      <c r="P132" s="602"/>
      <c r="Q132" s="603"/>
      <c r="R132" s="601"/>
      <c r="S132" s="601"/>
      <c r="T132" s="601"/>
      <c r="U132" s="601"/>
      <c r="V132" s="601"/>
      <c r="W132" s="601"/>
      <c r="X132" s="601"/>
      <c r="Y132" s="601"/>
      <c r="Z132" s="601"/>
      <c r="AA132" s="601"/>
      <c r="AB132" s="448"/>
      <c r="AC132" s="611">
        <f>IFERROR(INDEX('P3'!128:128,MATCH("住居名",'P3'!$4:$4,0)),"")</f>
        <v>0</v>
      </c>
      <c r="AD132" s="455"/>
      <c r="AE132" s="579" t="e">
        <f>IF(VLOOKUP(AC132,'P2'!$C:$T,18,FALSE)="新","A",IF(AD132="○",VLOOKUP(AC132,'P2'!$C:$T,18,FALSE),""))</f>
        <v>#N/A</v>
      </c>
      <c r="AH132" s="268">
        <f t="shared" si="14"/>
        <v>0</v>
      </c>
      <c r="AI132" s="580" t="e">
        <f t="shared" si="11"/>
        <v>#N/A</v>
      </c>
      <c r="AJ132" s="580" t="e">
        <f t="shared" si="15"/>
        <v>#N/A</v>
      </c>
      <c r="AK132" s="580" t="e">
        <f t="shared" ca="1" si="16"/>
        <v>#N/A</v>
      </c>
      <c r="AL132" s="580" t="e">
        <f t="shared" ca="1" si="17"/>
        <v>#N/A</v>
      </c>
      <c r="AM132" s="267">
        <f>IFERROR(INDEX('P3'!128:128,MATCH("障害
支援
区分",'P3'!$3:$3,0)),"")</f>
        <v>0</v>
      </c>
    </row>
    <row r="133" spans="2:39" ht="22.5" customHeight="1">
      <c r="B133" s="610">
        <f>IFERROR(INDEX('P3'!255:255,MATCH("利用者氏名",'P3'!$3:$3,0)),"")</f>
        <v>0</v>
      </c>
      <c r="C133" s="607">
        <f>IFERROR(INDEX('P3'!255:255,MATCH("障害
支援
区分",'P3'!$3:$3,0)),"")</f>
        <v>0</v>
      </c>
      <c r="D133" s="584"/>
      <c r="E133" s="601"/>
      <c r="F133" s="601"/>
      <c r="G133" s="601"/>
      <c r="H133" s="601"/>
      <c r="I133" s="601"/>
      <c r="J133" s="601"/>
      <c r="K133" s="601"/>
      <c r="L133" s="601"/>
      <c r="M133" s="601"/>
      <c r="N133" s="601"/>
      <c r="O133" s="601"/>
      <c r="P133" s="602"/>
      <c r="Q133" s="603"/>
      <c r="R133" s="601"/>
      <c r="S133" s="601"/>
      <c r="T133" s="601"/>
      <c r="U133" s="601"/>
      <c r="V133" s="601"/>
      <c r="W133" s="601"/>
      <c r="X133" s="601"/>
      <c r="Y133" s="601"/>
      <c r="Z133" s="601"/>
      <c r="AA133" s="601"/>
      <c r="AB133" s="448"/>
      <c r="AC133" s="611">
        <f>IFERROR(INDEX('P3'!129:129,MATCH("住居名",'P3'!$4:$4,0)),"")</f>
        <v>0</v>
      </c>
      <c r="AD133" s="455"/>
      <c r="AE133" s="579" t="e">
        <f>IF(VLOOKUP(AC133,'P2'!$C:$T,18,FALSE)="新","A",IF(AD133="○",VLOOKUP(AC133,'P2'!$C:$T,18,FALSE),""))</f>
        <v>#N/A</v>
      </c>
      <c r="AH133" s="268">
        <f t="shared" si="14"/>
        <v>0</v>
      </c>
      <c r="AI133" s="580" t="e">
        <f t="shared" si="11"/>
        <v>#N/A</v>
      </c>
      <c r="AJ133" s="580" t="e">
        <f t="shared" si="15"/>
        <v>#N/A</v>
      </c>
      <c r="AK133" s="580" t="e">
        <f t="shared" ca="1" si="16"/>
        <v>#N/A</v>
      </c>
      <c r="AL133" s="580" t="e">
        <f t="shared" ca="1" si="17"/>
        <v>#N/A</v>
      </c>
      <c r="AM133" s="267">
        <f>IFERROR(INDEX('P3'!129:129,MATCH("障害
支援
区分",'P3'!$3:$3,0)),"")</f>
        <v>0</v>
      </c>
    </row>
    <row r="134" spans="2:39" ht="22.5" customHeight="1">
      <c r="B134" s="610">
        <f>IFERROR(INDEX('P3'!256:256,MATCH("利用者氏名",'P3'!$3:$3,0)),"")</f>
        <v>0</v>
      </c>
      <c r="C134" s="607">
        <f>IFERROR(INDEX('P3'!256:256,MATCH("障害
支援
区分",'P3'!$3:$3,0)),"")</f>
        <v>0</v>
      </c>
      <c r="D134" s="584"/>
      <c r="E134" s="601"/>
      <c r="F134" s="601"/>
      <c r="G134" s="601"/>
      <c r="H134" s="601"/>
      <c r="I134" s="601"/>
      <c r="J134" s="601"/>
      <c r="K134" s="601"/>
      <c r="L134" s="601"/>
      <c r="M134" s="601"/>
      <c r="N134" s="601"/>
      <c r="O134" s="601"/>
      <c r="P134" s="602"/>
      <c r="Q134" s="603"/>
      <c r="R134" s="601"/>
      <c r="S134" s="601"/>
      <c r="T134" s="601"/>
      <c r="U134" s="601"/>
      <c r="V134" s="601"/>
      <c r="W134" s="601"/>
      <c r="X134" s="601"/>
      <c r="Y134" s="601"/>
      <c r="Z134" s="601"/>
      <c r="AA134" s="601"/>
      <c r="AB134" s="448"/>
      <c r="AC134" s="611">
        <f>IFERROR(INDEX('P3'!130:130,MATCH("住居名",'P3'!$4:$4,0)),"")</f>
        <v>0</v>
      </c>
      <c r="AD134" s="455"/>
      <c r="AE134" s="579" t="e">
        <f>IF(VLOOKUP(AC134,'P2'!$C:$T,18,FALSE)="新","A",IF(AD134="○",VLOOKUP(AC134,'P2'!$C:$T,18,FALSE),""))</f>
        <v>#N/A</v>
      </c>
      <c r="AH134" s="268">
        <f t="shared" si="14"/>
        <v>0</v>
      </c>
      <c r="AI134" s="580" t="e">
        <f t="shared" si="11"/>
        <v>#N/A</v>
      </c>
      <c r="AJ134" s="580" t="e">
        <f t="shared" si="15"/>
        <v>#N/A</v>
      </c>
      <c r="AK134" s="580" t="e">
        <f t="shared" ca="1" si="16"/>
        <v>#N/A</v>
      </c>
      <c r="AL134" s="580" t="e">
        <f t="shared" ca="1" si="17"/>
        <v>#N/A</v>
      </c>
      <c r="AM134" s="267">
        <f>IFERROR(INDEX('P3'!130:130,MATCH("障害
支援
区分",'P3'!$3:$3,0)),"")</f>
        <v>0</v>
      </c>
    </row>
    <row r="135" spans="2:39" ht="22.5" customHeight="1">
      <c r="B135" s="610">
        <f>IFERROR(INDEX('P3'!257:257,MATCH("利用者氏名",'P3'!$3:$3,0)),"")</f>
        <v>0</v>
      </c>
      <c r="C135" s="607">
        <f>IFERROR(INDEX('P3'!257:257,MATCH("障害
支援
区分",'P3'!$3:$3,0)),"")</f>
        <v>0</v>
      </c>
      <c r="D135" s="584"/>
      <c r="E135" s="604"/>
      <c r="F135" s="604"/>
      <c r="G135" s="604"/>
      <c r="H135" s="604"/>
      <c r="I135" s="604"/>
      <c r="J135" s="604"/>
      <c r="K135" s="604"/>
      <c r="L135" s="604"/>
      <c r="M135" s="604"/>
      <c r="N135" s="604"/>
      <c r="O135" s="604"/>
      <c r="P135" s="605"/>
      <c r="Q135" s="606"/>
      <c r="R135" s="604"/>
      <c r="S135" s="604"/>
      <c r="T135" s="604"/>
      <c r="U135" s="604"/>
      <c r="V135" s="604"/>
      <c r="W135" s="604"/>
      <c r="X135" s="604"/>
      <c r="Y135" s="604"/>
      <c r="Z135" s="604"/>
      <c r="AA135" s="604"/>
      <c r="AB135" s="449"/>
      <c r="AC135" s="611">
        <f>IFERROR(INDEX('P3'!131:131,MATCH("住居名",'P3'!$4:$4,0)),"")</f>
        <v>0</v>
      </c>
      <c r="AD135" s="455"/>
      <c r="AE135" s="579" t="e">
        <f>IF(VLOOKUP(AC135,'P2'!$C:$T,18,FALSE)="新","A",IF(AD135="○",VLOOKUP(AC135,'P2'!$C:$T,18,FALSE),""))</f>
        <v>#N/A</v>
      </c>
      <c r="AH135" s="268">
        <f t="shared" si="14"/>
        <v>0</v>
      </c>
      <c r="AI135" s="580" t="e">
        <f t="shared" si="11"/>
        <v>#N/A</v>
      </c>
      <c r="AJ135" s="580" t="e">
        <f t="shared" si="15"/>
        <v>#N/A</v>
      </c>
      <c r="AK135" s="580" t="e">
        <f t="shared" ca="1" si="16"/>
        <v>#N/A</v>
      </c>
      <c r="AL135" s="580" t="e">
        <f t="shared" ca="1" si="17"/>
        <v>#N/A</v>
      </c>
      <c r="AM135" s="267">
        <f>IFERROR(INDEX('P3'!131:131,MATCH("障害
支援
区分",'P3'!$3:$3,0)),"")</f>
        <v>0</v>
      </c>
    </row>
    <row r="136" spans="2:39" ht="22.5" customHeight="1">
      <c r="B136" s="610">
        <f>IFERROR(INDEX('P3'!258:258,MATCH("利用者氏名",'P3'!$3:$3,0)),"")</f>
        <v>0</v>
      </c>
      <c r="C136" s="607">
        <f>IFERROR(INDEX('P3'!258:258,MATCH("障害
支援
区分",'P3'!$3:$3,0)),"")</f>
        <v>0</v>
      </c>
      <c r="D136" s="584"/>
      <c r="E136" s="601"/>
      <c r="F136" s="601"/>
      <c r="G136" s="601"/>
      <c r="H136" s="601"/>
      <c r="I136" s="601"/>
      <c r="J136" s="601"/>
      <c r="K136" s="601"/>
      <c r="L136" s="601"/>
      <c r="M136" s="601"/>
      <c r="N136" s="601"/>
      <c r="O136" s="601"/>
      <c r="P136" s="602"/>
      <c r="Q136" s="603"/>
      <c r="R136" s="601"/>
      <c r="S136" s="601"/>
      <c r="T136" s="601"/>
      <c r="U136" s="601"/>
      <c r="V136" s="601"/>
      <c r="W136" s="601"/>
      <c r="X136" s="601"/>
      <c r="Y136" s="601"/>
      <c r="Z136" s="601"/>
      <c r="AA136" s="601"/>
      <c r="AB136" s="448"/>
      <c r="AC136" s="611">
        <f>IFERROR(INDEX('P3'!132:132,MATCH("住居名",'P3'!$4:$4,0)),"")</f>
        <v>0</v>
      </c>
      <c r="AD136" s="455"/>
      <c r="AE136" s="579" t="e">
        <f>IF(VLOOKUP(AC136,'P2'!$C:$T,18,FALSE)="新","A",IF(AD136="○",VLOOKUP(AC136,'P2'!$C:$T,18,FALSE),""))</f>
        <v>#N/A</v>
      </c>
      <c r="AH136" s="268">
        <f t="shared" si="14"/>
        <v>0</v>
      </c>
      <c r="AI136" s="580" t="e">
        <f t="shared" si="11"/>
        <v>#N/A</v>
      </c>
      <c r="AJ136" s="580" t="e">
        <f t="shared" si="15"/>
        <v>#N/A</v>
      </c>
      <c r="AK136" s="580" t="e">
        <f t="shared" ca="1" si="16"/>
        <v>#N/A</v>
      </c>
      <c r="AL136" s="580" t="e">
        <f t="shared" ca="1" si="17"/>
        <v>#N/A</v>
      </c>
      <c r="AM136" s="267">
        <f>IFERROR(INDEX('P3'!132:132,MATCH("障害
支援
区分",'P3'!$3:$3,0)),"")</f>
        <v>0</v>
      </c>
    </row>
    <row r="137" spans="2:39" ht="22.5" customHeight="1">
      <c r="B137" s="610">
        <f>IFERROR(INDEX('P3'!259:259,MATCH("利用者氏名",'P3'!$3:$3,0)),"")</f>
        <v>0</v>
      </c>
      <c r="C137" s="607">
        <f>IFERROR(INDEX('P3'!259:259,MATCH("障害
支援
区分",'P3'!$3:$3,0)),"")</f>
        <v>0</v>
      </c>
      <c r="D137" s="584"/>
      <c r="E137" s="601"/>
      <c r="F137" s="601"/>
      <c r="G137" s="601"/>
      <c r="H137" s="601"/>
      <c r="I137" s="601"/>
      <c r="J137" s="601"/>
      <c r="K137" s="601"/>
      <c r="L137" s="601"/>
      <c r="M137" s="601"/>
      <c r="N137" s="601"/>
      <c r="O137" s="601"/>
      <c r="P137" s="602"/>
      <c r="Q137" s="603"/>
      <c r="R137" s="601"/>
      <c r="S137" s="601"/>
      <c r="T137" s="601"/>
      <c r="U137" s="601"/>
      <c r="V137" s="601"/>
      <c r="W137" s="601"/>
      <c r="X137" s="601"/>
      <c r="Y137" s="601"/>
      <c r="Z137" s="601"/>
      <c r="AA137" s="601"/>
      <c r="AB137" s="448"/>
      <c r="AC137" s="611">
        <f>IFERROR(INDEX('P3'!133:133,MATCH("住居名",'P3'!$4:$4,0)),"")</f>
        <v>0</v>
      </c>
      <c r="AD137" s="455"/>
      <c r="AE137" s="579" t="e">
        <f>IF(VLOOKUP(AC137,'P2'!$C:$T,18,FALSE)="新","A",IF(AD137="○",VLOOKUP(AC137,'P2'!$C:$T,18,FALSE),""))</f>
        <v>#N/A</v>
      </c>
      <c r="AH137" s="268">
        <f t="shared" si="14"/>
        <v>0</v>
      </c>
      <c r="AI137" s="580" t="e">
        <f t="shared" si="11"/>
        <v>#N/A</v>
      </c>
      <c r="AJ137" s="580" t="e">
        <f t="shared" si="15"/>
        <v>#N/A</v>
      </c>
      <c r="AK137" s="580" t="e">
        <f t="shared" ca="1" si="16"/>
        <v>#N/A</v>
      </c>
      <c r="AL137" s="580" t="e">
        <f t="shared" ca="1" si="17"/>
        <v>#N/A</v>
      </c>
      <c r="AM137" s="267">
        <f>IFERROR(INDEX('P3'!133:133,MATCH("障害
支援
区分",'P3'!$3:$3,0)),"")</f>
        <v>0</v>
      </c>
    </row>
    <row r="138" spans="2:39" ht="22.5" customHeight="1">
      <c r="B138" s="610">
        <f>IFERROR(INDEX('P3'!260:260,MATCH("利用者氏名",'P3'!$3:$3,0)),"")</f>
        <v>0</v>
      </c>
      <c r="C138" s="607">
        <f>IFERROR(INDEX('P3'!260:260,MATCH("障害
支援
区分",'P3'!$3:$3,0)),"")</f>
        <v>0</v>
      </c>
      <c r="D138" s="584"/>
      <c r="E138" s="601"/>
      <c r="F138" s="601"/>
      <c r="G138" s="601"/>
      <c r="H138" s="601"/>
      <c r="I138" s="601"/>
      <c r="J138" s="601"/>
      <c r="K138" s="601"/>
      <c r="L138" s="601"/>
      <c r="M138" s="601"/>
      <c r="N138" s="601"/>
      <c r="O138" s="601"/>
      <c r="P138" s="602"/>
      <c r="Q138" s="603"/>
      <c r="R138" s="601"/>
      <c r="S138" s="601"/>
      <c r="T138" s="601"/>
      <c r="U138" s="601"/>
      <c r="V138" s="601"/>
      <c r="W138" s="601"/>
      <c r="X138" s="601"/>
      <c r="Y138" s="601"/>
      <c r="Z138" s="601"/>
      <c r="AA138" s="601"/>
      <c r="AB138" s="448"/>
      <c r="AC138" s="611">
        <f>IFERROR(INDEX('P3'!134:134,MATCH("住居名",'P3'!$4:$4,0)),"")</f>
        <v>0</v>
      </c>
      <c r="AD138" s="455"/>
      <c r="AE138" s="579" t="e">
        <f>IF(VLOOKUP(AC138,'P2'!$C:$T,18,FALSE)="新","A",IF(AD138="○",VLOOKUP(AC138,'P2'!$C:$T,18,FALSE),""))</f>
        <v>#N/A</v>
      </c>
      <c r="AH138" s="268">
        <f t="shared" si="14"/>
        <v>0</v>
      </c>
      <c r="AI138" s="580" t="e">
        <f t="shared" ref="AI138:AI201" si="18">IF(AD138="○",0,IF(AE138="A",0,SUM(E138:P138)/SUM($E$6:$P$6)))</f>
        <v>#N/A</v>
      </c>
      <c r="AJ138" s="580" t="e">
        <f t="shared" si="15"/>
        <v>#N/A</v>
      </c>
      <c r="AK138" s="580" t="e">
        <f t="shared" ref="AK138:AK169" ca="1" si="19">IF(AE138="B",SUM(OFFSET(E138,0,$AC$5-6,1,6))/SUM(OFFSET(E134,0,$AC$5-6,1,6)),0)</f>
        <v>#N/A</v>
      </c>
      <c r="AL138" s="580" t="e">
        <f t="shared" ref="AL138:AL169" ca="1" si="20">IF(AE138="C",SUM(OFFSET(E138,0,$AC$5-12,1,12))/SUM(OFFSET(E134,0,$AC$5-12,1,12)),0)</f>
        <v>#N/A</v>
      </c>
      <c r="AM138" s="267">
        <f>IFERROR(INDEX('P3'!134:134,MATCH("障害
支援
区分",'P3'!$3:$3,0)),"")</f>
        <v>0</v>
      </c>
    </row>
    <row r="139" spans="2:39" ht="22.5" customHeight="1">
      <c r="B139" s="610">
        <f>IFERROR(INDEX('P3'!261:261,MATCH("利用者氏名",'P3'!$3:$3,0)),"")</f>
        <v>0</v>
      </c>
      <c r="C139" s="607">
        <f>IFERROR(INDEX('P3'!261:261,MATCH("障害
支援
区分",'P3'!$3:$3,0)),"")</f>
        <v>0</v>
      </c>
      <c r="D139" s="584"/>
      <c r="E139" s="601"/>
      <c r="F139" s="601"/>
      <c r="G139" s="601"/>
      <c r="H139" s="601"/>
      <c r="I139" s="601"/>
      <c r="J139" s="601"/>
      <c r="K139" s="601"/>
      <c r="L139" s="601"/>
      <c r="M139" s="601"/>
      <c r="N139" s="601"/>
      <c r="O139" s="601"/>
      <c r="P139" s="602"/>
      <c r="Q139" s="603"/>
      <c r="R139" s="601"/>
      <c r="S139" s="601"/>
      <c r="T139" s="601"/>
      <c r="U139" s="601"/>
      <c r="V139" s="601"/>
      <c r="W139" s="601"/>
      <c r="X139" s="601"/>
      <c r="Y139" s="601"/>
      <c r="Z139" s="601"/>
      <c r="AA139" s="601"/>
      <c r="AB139" s="448"/>
      <c r="AC139" s="611">
        <f>IFERROR(INDEX('P3'!135:135,MATCH("住居名",'P3'!$4:$4,0)),"")</f>
        <v>0</v>
      </c>
      <c r="AD139" s="455"/>
      <c r="AE139" s="579" t="e">
        <f>IF(VLOOKUP(AC139,'P2'!$C:$T,18,FALSE)="新","A",IF(AD139="○",VLOOKUP(AC139,'P2'!$C:$T,18,FALSE),""))</f>
        <v>#N/A</v>
      </c>
      <c r="AH139" s="268">
        <f t="shared" ref="AH139:AH202" si="21">AC139</f>
        <v>0</v>
      </c>
      <c r="AI139" s="580" t="e">
        <f t="shared" si="18"/>
        <v>#N/A</v>
      </c>
      <c r="AJ139" s="580" t="e">
        <f t="shared" ref="AJ139:AJ202" si="22">IF(AE139="A",0.9,0)</f>
        <v>#N/A</v>
      </c>
      <c r="AK139" s="580" t="e">
        <f t="shared" ca="1" si="19"/>
        <v>#N/A</v>
      </c>
      <c r="AL139" s="580" t="e">
        <f t="shared" ca="1" si="20"/>
        <v>#N/A</v>
      </c>
      <c r="AM139" s="267">
        <f>IFERROR(INDEX('P3'!135:135,MATCH("障害
支援
区分",'P3'!$3:$3,0)),"")</f>
        <v>0</v>
      </c>
    </row>
    <row r="140" spans="2:39" ht="22.5" customHeight="1">
      <c r="B140" s="610">
        <f>IFERROR(INDEX('P3'!262:262,MATCH("利用者氏名",'P3'!$3:$3,0)),"")</f>
        <v>0</v>
      </c>
      <c r="C140" s="607">
        <f>IFERROR(INDEX('P3'!262:262,MATCH("障害
支援
区分",'P3'!$3:$3,0)),"")</f>
        <v>0</v>
      </c>
      <c r="D140" s="584"/>
      <c r="E140" s="601"/>
      <c r="F140" s="601"/>
      <c r="G140" s="601"/>
      <c r="H140" s="601"/>
      <c r="I140" s="601"/>
      <c r="J140" s="601"/>
      <c r="K140" s="601"/>
      <c r="L140" s="601"/>
      <c r="M140" s="601"/>
      <c r="N140" s="601"/>
      <c r="O140" s="601"/>
      <c r="P140" s="602"/>
      <c r="Q140" s="603"/>
      <c r="R140" s="601"/>
      <c r="S140" s="601"/>
      <c r="T140" s="601"/>
      <c r="U140" s="601"/>
      <c r="V140" s="601"/>
      <c r="W140" s="601"/>
      <c r="X140" s="601"/>
      <c r="Y140" s="601"/>
      <c r="Z140" s="601"/>
      <c r="AA140" s="601"/>
      <c r="AB140" s="448"/>
      <c r="AC140" s="611">
        <f>IFERROR(INDEX('P3'!136:136,MATCH("住居名",'P3'!$4:$4,0)),"")</f>
        <v>0</v>
      </c>
      <c r="AD140" s="455"/>
      <c r="AE140" s="579" t="e">
        <f>IF(VLOOKUP(AC140,'P2'!$C:$T,18,FALSE)="新","A",IF(AD140="○",VLOOKUP(AC140,'P2'!$C:$T,18,FALSE),""))</f>
        <v>#N/A</v>
      </c>
      <c r="AH140" s="268">
        <f t="shared" si="21"/>
        <v>0</v>
      </c>
      <c r="AI140" s="580" t="e">
        <f t="shared" si="18"/>
        <v>#N/A</v>
      </c>
      <c r="AJ140" s="580" t="e">
        <f t="shared" si="22"/>
        <v>#N/A</v>
      </c>
      <c r="AK140" s="580" t="e">
        <f t="shared" ca="1" si="19"/>
        <v>#N/A</v>
      </c>
      <c r="AL140" s="580" t="e">
        <f t="shared" ca="1" si="20"/>
        <v>#N/A</v>
      </c>
      <c r="AM140" s="267">
        <f>IFERROR(INDEX('P3'!136:136,MATCH("障害
支援
区分",'P3'!$3:$3,0)),"")</f>
        <v>0</v>
      </c>
    </row>
    <row r="141" spans="2:39" ht="22.5" customHeight="1">
      <c r="B141" s="610">
        <f>IFERROR(INDEX('P3'!263:263,MATCH("利用者氏名",'P3'!$3:$3,0)),"")</f>
        <v>0</v>
      </c>
      <c r="C141" s="607">
        <f>IFERROR(INDEX('P3'!263:263,MATCH("障害
支援
区分",'P3'!$3:$3,0)),"")</f>
        <v>0</v>
      </c>
      <c r="D141" s="584"/>
      <c r="E141" s="601"/>
      <c r="F141" s="601"/>
      <c r="G141" s="601"/>
      <c r="H141" s="601"/>
      <c r="I141" s="601"/>
      <c r="J141" s="601"/>
      <c r="K141" s="601"/>
      <c r="L141" s="601"/>
      <c r="M141" s="601"/>
      <c r="N141" s="601"/>
      <c r="O141" s="601"/>
      <c r="P141" s="602"/>
      <c r="Q141" s="603"/>
      <c r="R141" s="601"/>
      <c r="S141" s="601"/>
      <c r="T141" s="601"/>
      <c r="U141" s="601"/>
      <c r="V141" s="601"/>
      <c r="W141" s="601"/>
      <c r="X141" s="601"/>
      <c r="Y141" s="601"/>
      <c r="Z141" s="601"/>
      <c r="AA141" s="601"/>
      <c r="AB141" s="448"/>
      <c r="AC141" s="611">
        <f>IFERROR(INDEX('P3'!137:137,MATCH("住居名",'P3'!$4:$4,0)),"")</f>
        <v>0</v>
      </c>
      <c r="AD141" s="455"/>
      <c r="AE141" s="579" t="e">
        <f>IF(VLOOKUP(AC141,'P2'!$C:$T,18,FALSE)="新","A",IF(AD141="○",VLOOKUP(AC141,'P2'!$C:$T,18,FALSE),""))</f>
        <v>#N/A</v>
      </c>
      <c r="AH141" s="268">
        <f t="shared" si="21"/>
        <v>0</v>
      </c>
      <c r="AI141" s="580" t="e">
        <f t="shared" si="18"/>
        <v>#N/A</v>
      </c>
      <c r="AJ141" s="580" t="e">
        <f t="shared" si="22"/>
        <v>#N/A</v>
      </c>
      <c r="AK141" s="580" t="e">
        <f t="shared" ca="1" si="19"/>
        <v>#N/A</v>
      </c>
      <c r="AL141" s="580" t="e">
        <f t="shared" ca="1" si="20"/>
        <v>#N/A</v>
      </c>
      <c r="AM141" s="267">
        <f>IFERROR(INDEX('P3'!137:137,MATCH("障害
支援
区分",'P3'!$3:$3,0)),"")</f>
        <v>0</v>
      </c>
    </row>
    <row r="142" spans="2:39" ht="22.5" customHeight="1">
      <c r="B142" s="610">
        <f>IFERROR(INDEX('P3'!264:264,MATCH("利用者氏名",'P3'!$3:$3,0)),"")</f>
        <v>0</v>
      </c>
      <c r="C142" s="607">
        <f>IFERROR(INDEX('P3'!264:264,MATCH("障害
支援
区分",'P3'!$3:$3,0)),"")</f>
        <v>0</v>
      </c>
      <c r="D142" s="584"/>
      <c r="E142" s="601"/>
      <c r="F142" s="601"/>
      <c r="G142" s="601"/>
      <c r="H142" s="601"/>
      <c r="I142" s="601"/>
      <c r="J142" s="601"/>
      <c r="K142" s="601"/>
      <c r="L142" s="601"/>
      <c r="M142" s="601"/>
      <c r="N142" s="601"/>
      <c r="O142" s="601"/>
      <c r="P142" s="602"/>
      <c r="Q142" s="603"/>
      <c r="R142" s="601"/>
      <c r="S142" s="601"/>
      <c r="T142" s="601"/>
      <c r="U142" s="601"/>
      <c r="V142" s="601"/>
      <c r="W142" s="601"/>
      <c r="X142" s="601"/>
      <c r="Y142" s="601"/>
      <c r="Z142" s="601"/>
      <c r="AA142" s="601"/>
      <c r="AB142" s="448"/>
      <c r="AC142" s="611">
        <f>IFERROR(INDEX('P3'!138:138,MATCH("住居名",'P3'!$4:$4,0)),"")</f>
        <v>0</v>
      </c>
      <c r="AD142" s="455"/>
      <c r="AE142" s="579" t="e">
        <f>IF(VLOOKUP(AC142,'P2'!$C:$T,18,FALSE)="新","A",IF(AD142="○",VLOOKUP(AC142,'P2'!$C:$T,18,FALSE),""))</f>
        <v>#N/A</v>
      </c>
      <c r="AH142" s="268">
        <f t="shared" si="21"/>
        <v>0</v>
      </c>
      <c r="AI142" s="580" t="e">
        <f t="shared" si="18"/>
        <v>#N/A</v>
      </c>
      <c r="AJ142" s="580" t="e">
        <f t="shared" si="22"/>
        <v>#N/A</v>
      </c>
      <c r="AK142" s="580" t="e">
        <f t="shared" ca="1" si="19"/>
        <v>#N/A</v>
      </c>
      <c r="AL142" s="580" t="e">
        <f t="shared" ca="1" si="20"/>
        <v>#N/A</v>
      </c>
      <c r="AM142" s="267">
        <f>IFERROR(INDEX('P3'!138:138,MATCH("障害
支援
区分",'P3'!$3:$3,0)),"")</f>
        <v>0</v>
      </c>
    </row>
    <row r="143" spans="2:39" ht="22.5" customHeight="1">
      <c r="B143" s="610">
        <f>IFERROR(INDEX('P3'!265:265,MATCH("利用者氏名",'P3'!$3:$3,0)),"")</f>
        <v>0</v>
      </c>
      <c r="C143" s="607">
        <f>IFERROR(INDEX('P3'!265:265,MATCH("障害
支援
区分",'P3'!$3:$3,0)),"")</f>
        <v>0</v>
      </c>
      <c r="D143" s="584"/>
      <c r="E143" s="601"/>
      <c r="F143" s="601"/>
      <c r="G143" s="601"/>
      <c r="H143" s="601"/>
      <c r="I143" s="601"/>
      <c r="J143" s="601"/>
      <c r="K143" s="601"/>
      <c r="L143" s="601"/>
      <c r="M143" s="601"/>
      <c r="N143" s="601"/>
      <c r="O143" s="601"/>
      <c r="P143" s="602"/>
      <c r="Q143" s="603"/>
      <c r="R143" s="601"/>
      <c r="S143" s="601"/>
      <c r="T143" s="601"/>
      <c r="U143" s="601"/>
      <c r="V143" s="601"/>
      <c r="W143" s="601"/>
      <c r="X143" s="601"/>
      <c r="Y143" s="601"/>
      <c r="Z143" s="601"/>
      <c r="AA143" s="601"/>
      <c r="AB143" s="448"/>
      <c r="AC143" s="611">
        <f>IFERROR(INDEX('P3'!139:139,MATCH("住居名",'P3'!$4:$4,0)),"")</f>
        <v>0</v>
      </c>
      <c r="AD143" s="455"/>
      <c r="AE143" s="579" t="e">
        <f>IF(VLOOKUP(AC143,'P2'!$C:$T,18,FALSE)="新","A",IF(AD143="○",VLOOKUP(AC143,'P2'!$C:$T,18,FALSE),""))</f>
        <v>#N/A</v>
      </c>
      <c r="AH143" s="268">
        <f t="shared" si="21"/>
        <v>0</v>
      </c>
      <c r="AI143" s="580" t="e">
        <f t="shared" si="18"/>
        <v>#N/A</v>
      </c>
      <c r="AJ143" s="580" t="e">
        <f t="shared" si="22"/>
        <v>#N/A</v>
      </c>
      <c r="AK143" s="580" t="e">
        <f t="shared" ca="1" si="19"/>
        <v>#N/A</v>
      </c>
      <c r="AL143" s="580" t="e">
        <f t="shared" ca="1" si="20"/>
        <v>#N/A</v>
      </c>
      <c r="AM143" s="267">
        <f>IFERROR(INDEX('P3'!139:139,MATCH("障害
支援
区分",'P3'!$3:$3,0)),"")</f>
        <v>0</v>
      </c>
    </row>
    <row r="144" spans="2:39" ht="22.5" customHeight="1">
      <c r="B144" s="610">
        <f>IFERROR(INDEX('P3'!266:266,MATCH("利用者氏名",'P3'!$3:$3,0)),"")</f>
        <v>0</v>
      </c>
      <c r="C144" s="607">
        <f>IFERROR(INDEX('P3'!266:266,MATCH("障害
支援
区分",'P3'!$3:$3,0)),"")</f>
        <v>0</v>
      </c>
      <c r="D144" s="584"/>
      <c r="E144" s="601"/>
      <c r="F144" s="601"/>
      <c r="G144" s="601"/>
      <c r="H144" s="601"/>
      <c r="I144" s="601"/>
      <c r="J144" s="601"/>
      <c r="K144" s="601"/>
      <c r="L144" s="601"/>
      <c r="M144" s="601"/>
      <c r="N144" s="601"/>
      <c r="O144" s="601"/>
      <c r="P144" s="602"/>
      <c r="Q144" s="603"/>
      <c r="R144" s="601"/>
      <c r="S144" s="601"/>
      <c r="T144" s="601"/>
      <c r="U144" s="601"/>
      <c r="V144" s="601"/>
      <c r="W144" s="601"/>
      <c r="X144" s="601"/>
      <c r="Y144" s="601"/>
      <c r="Z144" s="601"/>
      <c r="AA144" s="601"/>
      <c r="AB144" s="448"/>
      <c r="AC144" s="611">
        <f>IFERROR(INDEX('P3'!140:140,MATCH("住居名",'P3'!$4:$4,0)),"")</f>
        <v>0</v>
      </c>
      <c r="AD144" s="455"/>
      <c r="AE144" s="579" t="e">
        <f>IF(VLOOKUP(AC144,'P2'!$C:$T,18,FALSE)="新","A",IF(AD144="○",VLOOKUP(AC144,'P2'!$C:$T,18,FALSE),""))</f>
        <v>#N/A</v>
      </c>
      <c r="AH144" s="268">
        <f t="shared" si="21"/>
        <v>0</v>
      </c>
      <c r="AI144" s="580" t="e">
        <f t="shared" si="18"/>
        <v>#N/A</v>
      </c>
      <c r="AJ144" s="580" t="e">
        <f t="shared" si="22"/>
        <v>#N/A</v>
      </c>
      <c r="AK144" s="580" t="e">
        <f t="shared" ca="1" si="19"/>
        <v>#N/A</v>
      </c>
      <c r="AL144" s="580" t="e">
        <f t="shared" ca="1" si="20"/>
        <v>#N/A</v>
      </c>
      <c r="AM144" s="267">
        <f>IFERROR(INDEX('P3'!140:140,MATCH("障害
支援
区分",'P3'!$3:$3,0)),"")</f>
        <v>0</v>
      </c>
    </row>
    <row r="145" spans="2:39" ht="22.5" customHeight="1">
      <c r="B145" s="610">
        <f>IFERROR(INDEX('P3'!267:267,MATCH("利用者氏名",'P3'!$3:$3,0)),"")</f>
        <v>0</v>
      </c>
      <c r="C145" s="607">
        <f>IFERROR(INDEX('P3'!267:267,MATCH("障害
支援
区分",'P3'!$3:$3,0)),"")</f>
        <v>0</v>
      </c>
      <c r="D145" s="584"/>
      <c r="E145" s="601"/>
      <c r="F145" s="601"/>
      <c r="G145" s="601"/>
      <c r="H145" s="601"/>
      <c r="I145" s="601"/>
      <c r="J145" s="601"/>
      <c r="K145" s="601"/>
      <c r="L145" s="601"/>
      <c r="M145" s="601"/>
      <c r="N145" s="601"/>
      <c r="O145" s="601"/>
      <c r="P145" s="602"/>
      <c r="Q145" s="603"/>
      <c r="R145" s="601"/>
      <c r="S145" s="601"/>
      <c r="T145" s="601"/>
      <c r="U145" s="601"/>
      <c r="V145" s="601"/>
      <c r="W145" s="601"/>
      <c r="X145" s="601"/>
      <c r="Y145" s="601"/>
      <c r="Z145" s="601"/>
      <c r="AA145" s="601"/>
      <c r="AB145" s="448"/>
      <c r="AC145" s="611">
        <f>IFERROR(INDEX('P3'!141:141,MATCH("住居名",'P3'!$4:$4,0)),"")</f>
        <v>0</v>
      </c>
      <c r="AD145" s="455"/>
      <c r="AE145" s="579" t="e">
        <f>IF(VLOOKUP(AC145,'P2'!$C:$T,18,FALSE)="新","A",IF(AD145="○",VLOOKUP(AC145,'P2'!$C:$T,18,FALSE),""))</f>
        <v>#N/A</v>
      </c>
      <c r="AH145" s="268">
        <f t="shared" si="21"/>
        <v>0</v>
      </c>
      <c r="AI145" s="580" t="e">
        <f t="shared" si="18"/>
        <v>#N/A</v>
      </c>
      <c r="AJ145" s="580" t="e">
        <f t="shared" si="22"/>
        <v>#N/A</v>
      </c>
      <c r="AK145" s="580" t="e">
        <f t="shared" ca="1" si="19"/>
        <v>#N/A</v>
      </c>
      <c r="AL145" s="580" t="e">
        <f t="shared" ca="1" si="20"/>
        <v>#N/A</v>
      </c>
      <c r="AM145" s="267">
        <f>IFERROR(INDEX('P3'!141:141,MATCH("障害
支援
区分",'P3'!$3:$3,0)),"")</f>
        <v>0</v>
      </c>
    </row>
    <row r="146" spans="2:39" ht="22.5" customHeight="1">
      <c r="B146" s="610">
        <f>IFERROR(INDEX('P3'!268:268,MATCH("利用者氏名",'P3'!$3:$3,0)),"")</f>
        <v>0</v>
      </c>
      <c r="C146" s="607">
        <f>IFERROR(INDEX('P3'!268:268,MATCH("障害
支援
区分",'P3'!$3:$3,0)),"")</f>
        <v>0</v>
      </c>
      <c r="D146" s="584"/>
      <c r="E146" s="601"/>
      <c r="F146" s="601"/>
      <c r="G146" s="601"/>
      <c r="H146" s="601"/>
      <c r="I146" s="601"/>
      <c r="J146" s="601"/>
      <c r="K146" s="601"/>
      <c r="L146" s="601"/>
      <c r="M146" s="601"/>
      <c r="N146" s="601"/>
      <c r="O146" s="601"/>
      <c r="P146" s="602"/>
      <c r="Q146" s="603"/>
      <c r="R146" s="601"/>
      <c r="S146" s="601"/>
      <c r="T146" s="601"/>
      <c r="U146" s="601"/>
      <c r="V146" s="601"/>
      <c r="W146" s="601"/>
      <c r="X146" s="601"/>
      <c r="Y146" s="601"/>
      <c r="Z146" s="601"/>
      <c r="AA146" s="601"/>
      <c r="AB146" s="448"/>
      <c r="AC146" s="611">
        <f>IFERROR(INDEX('P3'!142:142,MATCH("住居名",'P3'!$4:$4,0)),"")</f>
        <v>0</v>
      </c>
      <c r="AD146" s="455"/>
      <c r="AE146" s="579" t="e">
        <f>IF(VLOOKUP(AC146,'P2'!$C:$T,18,FALSE)="新","A",IF(AD146="○",VLOOKUP(AC146,'P2'!$C:$T,18,FALSE),""))</f>
        <v>#N/A</v>
      </c>
      <c r="AH146" s="268">
        <f t="shared" si="21"/>
        <v>0</v>
      </c>
      <c r="AI146" s="580" t="e">
        <f t="shared" si="18"/>
        <v>#N/A</v>
      </c>
      <c r="AJ146" s="580" t="e">
        <f t="shared" si="22"/>
        <v>#N/A</v>
      </c>
      <c r="AK146" s="580" t="e">
        <f t="shared" ca="1" si="19"/>
        <v>#N/A</v>
      </c>
      <c r="AL146" s="580" t="e">
        <f t="shared" ca="1" si="20"/>
        <v>#N/A</v>
      </c>
      <c r="AM146" s="267">
        <f>IFERROR(INDEX('P3'!142:142,MATCH("障害
支援
区分",'P3'!$3:$3,0)),"")</f>
        <v>0</v>
      </c>
    </row>
    <row r="147" spans="2:39" ht="22.5" customHeight="1">
      <c r="B147" s="610">
        <f>IFERROR(INDEX('P3'!269:269,MATCH("利用者氏名",'P3'!$3:$3,0)),"")</f>
        <v>0</v>
      </c>
      <c r="C147" s="607">
        <f>IFERROR(INDEX('P3'!269:269,MATCH("障害
支援
区分",'P3'!$3:$3,0)),"")</f>
        <v>0</v>
      </c>
      <c r="D147" s="584"/>
      <c r="E147" s="601"/>
      <c r="F147" s="601"/>
      <c r="G147" s="601"/>
      <c r="H147" s="601"/>
      <c r="I147" s="601"/>
      <c r="J147" s="601"/>
      <c r="K147" s="601"/>
      <c r="L147" s="601"/>
      <c r="M147" s="601"/>
      <c r="N147" s="601"/>
      <c r="O147" s="601"/>
      <c r="P147" s="602"/>
      <c r="Q147" s="603"/>
      <c r="R147" s="601"/>
      <c r="S147" s="601"/>
      <c r="T147" s="601"/>
      <c r="U147" s="601"/>
      <c r="V147" s="601"/>
      <c r="W147" s="601"/>
      <c r="X147" s="601"/>
      <c r="Y147" s="601"/>
      <c r="Z147" s="601"/>
      <c r="AA147" s="601"/>
      <c r="AB147" s="448"/>
      <c r="AC147" s="611">
        <f>IFERROR(INDEX('P3'!143:143,MATCH("住居名",'P3'!$4:$4,0)),"")</f>
        <v>0</v>
      </c>
      <c r="AD147" s="455"/>
      <c r="AE147" s="579" t="e">
        <f>IF(VLOOKUP(AC147,'P2'!$C:$T,18,FALSE)="新","A",IF(AD147="○",VLOOKUP(AC147,'P2'!$C:$T,18,FALSE),""))</f>
        <v>#N/A</v>
      </c>
      <c r="AH147" s="268">
        <f t="shared" si="21"/>
        <v>0</v>
      </c>
      <c r="AI147" s="580" t="e">
        <f t="shared" si="18"/>
        <v>#N/A</v>
      </c>
      <c r="AJ147" s="580" t="e">
        <f t="shared" si="22"/>
        <v>#N/A</v>
      </c>
      <c r="AK147" s="580" t="e">
        <f t="shared" ca="1" si="19"/>
        <v>#N/A</v>
      </c>
      <c r="AL147" s="580" t="e">
        <f t="shared" ca="1" si="20"/>
        <v>#N/A</v>
      </c>
      <c r="AM147" s="267">
        <f>IFERROR(INDEX('P3'!143:143,MATCH("障害
支援
区分",'P3'!$3:$3,0)),"")</f>
        <v>0</v>
      </c>
    </row>
    <row r="148" spans="2:39" ht="22.5" customHeight="1">
      <c r="B148" s="610">
        <f>IFERROR(INDEX('P3'!270:270,MATCH("利用者氏名",'P3'!$3:$3,0)),"")</f>
        <v>0</v>
      </c>
      <c r="C148" s="607">
        <f>IFERROR(INDEX('P3'!270:270,MATCH("障害
支援
区分",'P3'!$3:$3,0)),"")</f>
        <v>0</v>
      </c>
      <c r="D148" s="584"/>
      <c r="E148" s="601"/>
      <c r="F148" s="601"/>
      <c r="G148" s="601"/>
      <c r="H148" s="601"/>
      <c r="I148" s="601"/>
      <c r="J148" s="601"/>
      <c r="K148" s="601"/>
      <c r="L148" s="601"/>
      <c r="M148" s="601"/>
      <c r="N148" s="601"/>
      <c r="O148" s="601"/>
      <c r="P148" s="602"/>
      <c r="Q148" s="603"/>
      <c r="R148" s="601"/>
      <c r="S148" s="601"/>
      <c r="T148" s="601"/>
      <c r="U148" s="601"/>
      <c r="V148" s="601"/>
      <c r="W148" s="601"/>
      <c r="X148" s="601"/>
      <c r="Y148" s="601"/>
      <c r="Z148" s="601"/>
      <c r="AA148" s="601"/>
      <c r="AB148" s="448"/>
      <c r="AC148" s="611">
        <f>IFERROR(INDEX('P3'!144:144,MATCH("住居名",'P3'!$4:$4,0)),"")</f>
        <v>0</v>
      </c>
      <c r="AD148" s="455"/>
      <c r="AE148" s="579" t="e">
        <f>IF(VLOOKUP(AC148,'P2'!$C:$T,18,FALSE)="新","A",IF(AD148="○",VLOOKUP(AC148,'P2'!$C:$T,18,FALSE),""))</f>
        <v>#N/A</v>
      </c>
      <c r="AH148" s="268">
        <f t="shared" si="21"/>
        <v>0</v>
      </c>
      <c r="AI148" s="580" t="e">
        <f t="shared" si="18"/>
        <v>#N/A</v>
      </c>
      <c r="AJ148" s="580" t="e">
        <f t="shared" si="22"/>
        <v>#N/A</v>
      </c>
      <c r="AK148" s="580" t="e">
        <f t="shared" ca="1" si="19"/>
        <v>#N/A</v>
      </c>
      <c r="AL148" s="580" t="e">
        <f t="shared" ca="1" si="20"/>
        <v>#N/A</v>
      </c>
      <c r="AM148" s="267">
        <f>IFERROR(INDEX('P3'!144:144,MATCH("障害
支援
区分",'P3'!$3:$3,0)),"")</f>
        <v>0</v>
      </c>
    </row>
    <row r="149" spans="2:39" ht="22.5" customHeight="1">
      <c r="B149" s="610">
        <f>IFERROR(INDEX('P3'!271:271,MATCH("利用者氏名",'P3'!$3:$3,0)),"")</f>
        <v>0</v>
      </c>
      <c r="C149" s="607">
        <f>IFERROR(INDEX('P3'!271:271,MATCH("障害
支援
区分",'P3'!$3:$3,0)),"")</f>
        <v>0</v>
      </c>
      <c r="D149" s="584"/>
      <c r="E149" s="601"/>
      <c r="F149" s="601"/>
      <c r="G149" s="601"/>
      <c r="H149" s="601"/>
      <c r="I149" s="601"/>
      <c r="J149" s="601"/>
      <c r="K149" s="601"/>
      <c r="L149" s="601"/>
      <c r="M149" s="601"/>
      <c r="N149" s="601"/>
      <c r="O149" s="601"/>
      <c r="P149" s="602"/>
      <c r="Q149" s="603"/>
      <c r="R149" s="601"/>
      <c r="S149" s="601"/>
      <c r="T149" s="601"/>
      <c r="U149" s="601"/>
      <c r="V149" s="601"/>
      <c r="W149" s="601"/>
      <c r="X149" s="601"/>
      <c r="Y149" s="601"/>
      <c r="Z149" s="601"/>
      <c r="AA149" s="601"/>
      <c r="AB149" s="448"/>
      <c r="AC149" s="611">
        <f>IFERROR(INDEX('P3'!145:145,MATCH("住居名",'P3'!$4:$4,0)),"")</f>
        <v>0</v>
      </c>
      <c r="AD149" s="455"/>
      <c r="AE149" s="579" t="e">
        <f>IF(VLOOKUP(AC149,'P2'!$C:$T,18,FALSE)="新","A",IF(AD149="○",VLOOKUP(AC149,'P2'!$C:$T,18,FALSE),""))</f>
        <v>#N/A</v>
      </c>
      <c r="AH149" s="268">
        <f t="shared" si="21"/>
        <v>0</v>
      </c>
      <c r="AI149" s="580" t="e">
        <f t="shared" si="18"/>
        <v>#N/A</v>
      </c>
      <c r="AJ149" s="580" t="e">
        <f t="shared" si="22"/>
        <v>#N/A</v>
      </c>
      <c r="AK149" s="580" t="e">
        <f t="shared" ca="1" si="19"/>
        <v>#N/A</v>
      </c>
      <c r="AL149" s="580" t="e">
        <f t="shared" ca="1" si="20"/>
        <v>#N/A</v>
      </c>
      <c r="AM149" s="267">
        <f>IFERROR(INDEX('P3'!145:145,MATCH("障害
支援
区分",'P3'!$3:$3,0)),"")</f>
        <v>0</v>
      </c>
    </row>
    <row r="150" spans="2:39" ht="22.5" customHeight="1">
      <c r="B150" s="610">
        <f>IFERROR(INDEX('P3'!272:272,MATCH("利用者氏名",'P3'!$3:$3,0)),"")</f>
        <v>0</v>
      </c>
      <c r="C150" s="607">
        <f>IFERROR(INDEX('P3'!272:272,MATCH("障害
支援
区分",'P3'!$3:$3,0)),"")</f>
        <v>0</v>
      </c>
      <c r="D150" s="584"/>
      <c r="E150" s="601"/>
      <c r="F150" s="601"/>
      <c r="G150" s="601"/>
      <c r="H150" s="601"/>
      <c r="I150" s="601"/>
      <c r="J150" s="601"/>
      <c r="K150" s="601"/>
      <c r="L150" s="601"/>
      <c r="M150" s="601"/>
      <c r="N150" s="601"/>
      <c r="O150" s="601"/>
      <c r="P150" s="602"/>
      <c r="Q150" s="603"/>
      <c r="R150" s="601"/>
      <c r="S150" s="601"/>
      <c r="T150" s="601"/>
      <c r="U150" s="601"/>
      <c r="V150" s="601"/>
      <c r="W150" s="601"/>
      <c r="X150" s="601"/>
      <c r="Y150" s="601"/>
      <c r="Z150" s="601"/>
      <c r="AA150" s="601"/>
      <c r="AB150" s="448"/>
      <c r="AC150" s="611">
        <f>IFERROR(INDEX('P3'!146:146,MATCH("住居名",'P3'!$4:$4,0)),"")</f>
        <v>0</v>
      </c>
      <c r="AD150" s="455"/>
      <c r="AE150" s="579" t="e">
        <f>IF(VLOOKUP(AC150,'P2'!$C:$T,18,FALSE)="新","A",IF(AD150="○",VLOOKUP(AC150,'P2'!$C:$T,18,FALSE),""))</f>
        <v>#N/A</v>
      </c>
      <c r="AH150" s="268">
        <f t="shared" si="21"/>
        <v>0</v>
      </c>
      <c r="AI150" s="580" t="e">
        <f t="shared" si="18"/>
        <v>#N/A</v>
      </c>
      <c r="AJ150" s="580" t="e">
        <f t="shared" si="22"/>
        <v>#N/A</v>
      </c>
      <c r="AK150" s="580" t="e">
        <f t="shared" ca="1" si="19"/>
        <v>#N/A</v>
      </c>
      <c r="AL150" s="580" t="e">
        <f t="shared" ca="1" si="20"/>
        <v>#N/A</v>
      </c>
      <c r="AM150" s="267">
        <f>IFERROR(INDEX('P3'!146:146,MATCH("障害
支援
区分",'P3'!$3:$3,0)),"")</f>
        <v>0</v>
      </c>
    </row>
    <row r="151" spans="2:39" ht="22.5" customHeight="1">
      <c r="B151" s="610">
        <f>IFERROR(INDEX('P3'!273:273,MATCH("利用者氏名",'P3'!$3:$3,0)),"")</f>
        <v>0</v>
      </c>
      <c r="C151" s="607">
        <f>IFERROR(INDEX('P3'!273:273,MATCH("障害
支援
区分",'P3'!$3:$3,0)),"")</f>
        <v>0</v>
      </c>
      <c r="D151" s="584"/>
      <c r="E151" s="601"/>
      <c r="F151" s="601"/>
      <c r="G151" s="601"/>
      <c r="H151" s="601"/>
      <c r="I151" s="601"/>
      <c r="J151" s="601"/>
      <c r="K151" s="601"/>
      <c r="L151" s="601"/>
      <c r="M151" s="601"/>
      <c r="N151" s="601"/>
      <c r="O151" s="601"/>
      <c r="P151" s="602"/>
      <c r="Q151" s="603"/>
      <c r="R151" s="601"/>
      <c r="S151" s="601"/>
      <c r="T151" s="601"/>
      <c r="U151" s="601"/>
      <c r="V151" s="601"/>
      <c r="W151" s="601"/>
      <c r="X151" s="601"/>
      <c r="Y151" s="601"/>
      <c r="Z151" s="601"/>
      <c r="AA151" s="601"/>
      <c r="AB151" s="448"/>
      <c r="AC151" s="611">
        <f>IFERROR(INDEX('P3'!147:147,MATCH("住居名",'P3'!$4:$4,0)),"")</f>
        <v>0</v>
      </c>
      <c r="AD151" s="455"/>
      <c r="AE151" s="579" t="e">
        <f>IF(VLOOKUP(AC151,'P2'!$C:$T,18,FALSE)="新","A",IF(AD151="○",VLOOKUP(AC151,'P2'!$C:$T,18,FALSE),""))</f>
        <v>#N/A</v>
      </c>
      <c r="AH151" s="268">
        <f t="shared" si="21"/>
        <v>0</v>
      </c>
      <c r="AI151" s="580" t="e">
        <f t="shared" si="18"/>
        <v>#N/A</v>
      </c>
      <c r="AJ151" s="580" t="e">
        <f t="shared" si="22"/>
        <v>#N/A</v>
      </c>
      <c r="AK151" s="580" t="e">
        <f t="shared" ca="1" si="19"/>
        <v>#N/A</v>
      </c>
      <c r="AL151" s="580" t="e">
        <f t="shared" ca="1" si="20"/>
        <v>#N/A</v>
      </c>
      <c r="AM151" s="267">
        <f>IFERROR(INDEX('P3'!147:147,MATCH("障害
支援
区分",'P3'!$3:$3,0)),"")</f>
        <v>0</v>
      </c>
    </row>
    <row r="152" spans="2:39" ht="22.5" customHeight="1">
      <c r="B152" s="610">
        <f>IFERROR(INDEX('P3'!274:274,MATCH("利用者氏名",'P3'!$3:$3,0)),"")</f>
        <v>0</v>
      </c>
      <c r="C152" s="607">
        <f>IFERROR(INDEX('P3'!274:274,MATCH("障害
支援
区分",'P3'!$3:$3,0)),"")</f>
        <v>0</v>
      </c>
      <c r="D152" s="584"/>
      <c r="E152" s="601"/>
      <c r="F152" s="601"/>
      <c r="G152" s="601"/>
      <c r="H152" s="601"/>
      <c r="I152" s="601"/>
      <c r="J152" s="601"/>
      <c r="K152" s="601"/>
      <c r="L152" s="601"/>
      <c r="M152" s="601"/>
      <c r="N152" s="601"/>
      <c r="O152" s="601"/>
      <c r="P152" s="602"/>
      <c r="Q152" s="603"/>
      <c r="R152" s="601"/>
      <c r="S152" s="601"/>
      <c r="T152" s="601"/>
      <c r="U152" s="601"/>
      <c r="V152" s="601"/>
      <c r="W152" s="601"/>
      <c r="X152" s="601"/>
      <c r="Y152" s="601"/>
      <c r="Z152" s="601"/>
      <c r="AA152" s="601"/>
      <c r="AB152" s="448"/>
      <c r="AC152" s="611">
        <f>IFERROR(INDEX('P3'!148:148,MATCH("住居名",'P3'!$4:$4,0)),"")</f>
        <v>0</v>
      </c>
      <c r="AD152" s="455"/>
      <c r="AE152" s="579" t="e">
        <f>IF(VLOOKUP(AC152,'P2'!$C:$T,18,FALSE)="新","A",IF(AD152="○",VLOOKUP(AC152,'P2'!$C:$T,18,FALSE),""))</f>
        <v>#N/A</v>
      </c>
      <c r="AH152" s="268">
        <f t="shared" si="21"/>
        <v>0</v>
      </c>
      <c r="AI152" s="580" t="e">
        <f t="shared" si="18"/>
        <v>#N/A</v>
      </c>
      <c r="AJ152" s="580" t="e">
        <f t="shared" si="22"/>
        <v>#N/A</v>
      </c>
      <c r="AK152" s="580" t="e">
        <f t="shared" ca="1" si="19"/>
        <v>#N/A</v>
      </c>
      <c r="AL152" s="580" t="e">
        <f t="shared" ca="1" si="20"/>
        <v>#N/A</v>
      </c>
      <c r="AM152" s="267">
        <f>IFERROR(INDEX('P3'!148:148,MATCH("障害
支援
区分",'P3'!$3:$3,0)),"")</f>
        <v>0</v>
      </c>
    </row>
    <row r="153" spans="2:39" ht="22.5" customHeight="1">
      <c r="B153" s="610">
        <f>IFERROR(INDEX('P3'!275:275,MATCH("利用者氏名",'P3'!$3:$3,0)),"")</f>
        <v>0</v>
      </c>
      <c r="C153" s="607">
        <f>IFERROR(INDEX('P3'!275:275,MATCH("障害
支援
区分",'P3'!$3:$3,0)),"")</f>
        <v>0</v>
      </c>
      <c r="D153" s="584"/>
      <c r="E153" s="601"/>
      <c r="F153" s="601"/>
      <c r="G153" s="601"/>
      <c r="H153" s="601"/>
      <c r="I153" s="601"/>
      <c r="J153" s="601"/>
      <c r="K153" s="601"/>
      <c r="L153" s="601"/>
      <c r="M153" s="601"/>
      <c r="N153" s="601"/>
      <c r="O153" s="601"/>
      <c r="P153" s="602"/>
      <c r="Q153" s="603"/>
      <c r="R153" s="601"/>
      <c r="S153" s="601"/>
      <c r="T153" s="601"/>
      <c r="U153" s="601"/>
      <c r="V153" s="601"/>
      <c r="W153" s="601"/>
      <c r="X153" s="601"/>
      <c r="Y153" s="601"/>
      <c r="Z153" s="601"/>
      <c r="AA153" s="601"/>
      <c r="AB153" s="448"/>
      <c r="AC153" s="611">
        <f>IFERROR(INDEX('P3'!149:149,MATCH("住居名",'P3'!$4:$4,0)),"")</f>
        <v>0</v>
      </c>
      <c r="AD153" s="455"/>
      <c r="AE153" s="579" t="e">
        <f>IF(VLOOKUP(AC153,'P2'!$C:$T,18,FALSE)="新","A",IF(AD153="○",VLOOKUP(AC153,'P2'!$C:$T,18,FALSE),""))</f>
        <v>#N/A</v>
      </c>
      <c r="AH153" s="268">
        <f t="shared" si="21"/>
        <v>0</v>
      </c>
      <c r="AI153" s="580" t="e">
        <f t="shared" si="18"/>
        <v>#N/A</v>
      </c>
      <c r="AJ153" s="580" t="e">
        <f t="shared" si="22"/>
        <v>#N/A</v>
      </c>
      <c r="AK153" s="580" t="e">
        <f t="shared" ca="1" si="19"/>
        <v>#N/A</v>
      </c>
      <c r="AL153" s="580" t="e">
        <f t="shared" ca="1" si="20"/>
        <v>#N/A</v>
      </c>
      <c r="AM153" s="267">
        <f>IFERROR(INDEX('P3'!149:149,MATCH("障害
支援
区分",'P3'!$3:$3,0)),"")</f>
        <v>0</v>
      </c>
    </row>
    <row r="154" spans="2:39" ht="22.5" customHeight="1">
      <c r="B154" s="610">
        <f>IFERROR(INDEX('P3'!276:276,MATCH("利用者氏名",'P3'!$3:$3,0)),"")</f>
        <v>0</v>
      </c>
      <c r="C154" s="607">
        <f>IFERROR(INDEX('P3'!276:276,MATCH("障害
支援
区分",'P3'!$3:$3,0)),"")</f>
        <v>0</v>
      </c>
      <c r="D154" s="584"/>
      <c r="E154" s="601"/>
      <c r="F154" s="601"/>
      <c r="G154" s="601"/>
      <c r="H154" s="601"/>
      <c r="I154" s="601"/>
      <c r="J154" s="601"/>
      <c r="K154" s="601"/>
      <c r="L154" s="601"/>
      <c r="M154" s="601"/>
      <c r="N154" s="601"/>
      <c r="O154" s="601"/>
      <c r="P154" s="602"/>
      <c r="Q154" s="603"/>
      <c r="R154" s="601"/>
      <c r="S154" s="601"/>
      <c r="T154" s="601"/>
      <c r="U154" s="601"/>
      <c r="V154" s="601"/>
      <c r="W154" s="601"/>
      <c r="X154" s="601"/>
      <c r="Y154" s="601"/>
      <c r="Z154" s="601"/>
      <c r="AA154" s="601"/>
      <c r="AB154" s="448"/>
      <c r="AC154" s="611">
        <f>IFERROR(INDEX('P3'!150:150,MATCH("住居名",'P3'!$4:$4,0)),"")</f>
        <v>0</v>
      </c>
      <c r="AD154" s="455"/>
      <c r="AE154" s="579" t="e">
        <f>IF(VLOOKUP(AC154,'P2'!$C:$T,18,FALSE)="新","A",IF(AD154="○",VLOOKUP(AC154,'P2'!$C:$T,18,FALSE),""))</f>
        <v>#N/A</v>
      </c>
      <c r="AH154" s="268">
        <f t="shared" si="21"/>
        <v>0</v>
      </c>
      <c r="AI154" s="580" t="e">
        <f t="shared" si="18"/>
        <v>#N/A</v>
      </c>
      <c r="AJ154" s="580" t="e">
        <f t="shared" si="22"/>
        <v>#N/A</v>
      </c>
      <c r="AK154" s="580" t="e">
        <f t="shared" ca="1" si="19"/>
        <v>#N/A</v>
      </c>
      <c r="AL154" s="580" t="e">
        <f t="shared" ca="1" si="20"/>
        <v>#N/A</v>
      </c>
      <c r="AM154" s="267">
        <f>IFERROR(INDEX('P3'!150:150,MATCH("障害
支援
区分",'P3'!$3:$3,0)),"")</f>
        <v>0</v>
      </c>
    </row>
    <row r="155" spans="2:39" ht="22.5" customHeight="1">
      <c r="B155" s="610">
        <f>IFERROR(INDEX('P3'!277:277,MATCH("利用者氏名",'P3'!$3:$3,0)),"")</f>
        <v>0</v>
      </c>
      <c r="C155" s="607">
        <f>IFERROR(INDEX('P3'!277:277,MATCH("障害
支援
区分",'P3'!$3:$3,0)),"")</f>
        <v>0</v>
      </c>
      <c r="D155" s="584"/>
      <c r="E155" s="601"/>
      <c r="F155" s="601"/>
      <c r="G155" s="601"/>
      <c r="H155" s="601"/>
      <c r="I155" s="601"/>
      <c r="J155" s="601"/>
      <c r="K155" s="601"/>
      <c r="L155" s="601"/>
      <c r="M155" s="601"/>
      <c r="N155" s="601"/>
      <c r="O155" s="601"/>
      <c r="P155" s="602"/>
      <c r="Q155" s="603"/>
      <c r="R155" s="601"/>
      <c r="S155" s="601"/>
      <c r="T155" s="601"/>
      <c r="U155" s="601"/>
      <c r="V155" s="601"/>
      <c r="W155" s="601"/>
      <c r="X155" s="601"/>
      <c r="Y155" s="601"/>
      <c r="Z155" s="601"/>
      <c r="AA155" s="601"/>
      <c r="AB155" s="448"/>
      <c r="AC155" s="611">
        <f>IFERROR(INDEX('P3'!151:151,MATCH("住居名",'P3'!$4:$4,0)),"")</f>
        <v>0</v>
      </c>
      <c r="AD155" s="455"/>
      <c r="AE155" s="579" t="e">
        <f>IF(VLOOKUP(AC155,'P2'!$C:$T,18,FALSE)="新","A",IF(AD155="○",VLOOKUP(AC155,'P2'!$C:$T,18,FALSE),""))</f>
        <v>#N/A</v>
      </c>
      <c r="AH155" s="268">
        <f t="shared" si="21"/>
        <v>0</v>
      </c>
      <c r="AI155" s="580" t="e">
        <f t="shared" si="18"/>
        <v>#N/A</v>
      </c>
      <c r="AJ155" s="580" t="e">
        <f t="shared" si="22"/>
        <v>#N/A</v>
      </c>
      <c r="AK155" s="580" t="e">
        <f t="shared" ca="1" si="19"/>
        <v>#N/A</v>
      </c>
      <c r="AL155" s="580" t="e">
        <f t="shared" ca="1" si="20"/>
        <v>#N/A</v>
      </c>
      <c r="AM155" s="267">
        <f>IFERROR(INDEX('P3'!151:151,MATCH("障害
支援
区分",'P3'!$3:$3,0)),"")</f>
        <v>0</v>
      </c>
    </row>
    <row r="156" spans="2:39" ht="22.5" customHeight="1">
      <c r="B156" s="610">
        <f>IFERROR(INDEX('P3'!278:278,MATCH("利用者氏名",'P3'!$3:$3,0)),"")</f>
        <v>0</v>
      </c>
      <c r="C156" s="607">
        <f>IFERROR(INDEX('P3'!278:278,MATCH("障害
支援
区分",'P3'!$3:$3,0)),"")</f>
        <v>0</v>
      </c>
      <c r="D156" s="584"/>
      <c r="E156" s="601"/>
      <c r="F156" s="601"/>
      <c r="G156" s="601"/>
      <c r="H156" s="601"/>
      <c r="I156" s="601"/>
      <c r="J156" s="601"/>
      <c r="K156" s="601"/>
      <c r="L156" s="601"/>
      <c r="M156" s="601"/>
      <c r="N156" s="601"/>
      <c r="O156" s="601"/>
      <c r="P156" s="602"/>
      <c r="Q156" s="603"/>
      <c r="R156" s="601"/>
      <c r="S156" s="601"/>
      <c r="T156" s="601"/>
      <c r="U156" s="601"/>
      <c r="V156" s="601"/>
      <c r="W156" s="601"/>
      <c r="X156" s="601"/>
      <c r="Y156" s="601"/>
      <c r="Z156" s="601"/>
      <c r="AA156" s="601"/>
      <c r="AB156" s="448"/>
      <c r="AC156" s="611">
        <f>IFERROR(INDEX('P3'!152:152,MATCH("住居名",'P3'!$4:$4,0)),"")</f>
        <v>0</v>
      </c>
      <c r="AD156" s="455"/>
      <c r="AE156" s="579" t="e">
        <f>IF(VLOOKUP(AC156,'P2'!$C:$T,18,FALSE)="新","A",IF(AD156="○",VLOOKUP(AC156,'P2'!$C:$T,18,FALSE),""))</f>
        <v>#N/A</v>
      </c>
      <c r="AH156" s="268">
        <f t="shared" si="21"/>
        <v>0</v>
      </c>
      <c r="AI156" s="580" t="e">
        <f t="shared" si="18"/>
        <v>#N/A</v>
      </c>
      <c r="AJ156" s="580" t="e">
        <f t="shared" si="22"/>
        <v>#N/A</v>
      </c>
      <c r="AK156" s="580" t="e">
        <f t="shared" ca="1" si="19"/>
        <v>#N/A</v>
      </c>
      <c r="AL156" s="580" t="e">
        <f t="shared" ca="1" si="20"/>
        <v>#N/A</v>
      </c>
      <c r="AM156" s="267">
        <f>IFERROR(INDEX('P3'!152:152,MATCH("障害
支援
区分",'P3'!$3:$3,0)),"")</f>
        <v>0</v>
      </c>
    </row>
    <row r="157" spans="2:39" ht="22.5" customHeight="1">
      <c r="B157" s="610">
        <f>IFERROR(INDEX('P3'!279:279,MATCH("利用者氏名",'P3'!$3:$3,0)),"")</f>
        <v>0</v>
      </c>
      <c r="C157" s="607">
        <f>IFERROR(INDEX('P3'!279:279,MATCH("障害
支援
区分",'P3'!$3:$3,0)),"")</f>
        <v>0</v>
      </c>
      <c r="D157" s="584"/>
      <c r="E157" s="601"/>
      <c r="F157" s="601"/>
      <c r="G157" s="601"/>
      <c r="H157" s="601"/>
      <c r="I157" s="601"/>
      <c r="J157" s="601"/>
      <c r="K157" s="601"/>
      <c r="L157" s="601"/>
      <c r="M157" s="601"/>
      <c r="N157" s="601"/>
      <c r="O157" s="601"/>
      <c r="P157" s="602"/>
      <c r="Q157" s="603"/>
      <c r="R157" s="601"/>
      <c r="S157" s="601"/>
      <c r="T157" s="601"/>
      <c r="U157" s="601"/>
      <c r="V157" s="601"/>
      <c r="W157" s="601"/>
      <c r="X157" s="601"/>
      <c r="Y157" s="601"/>
      <c r="Z157" s="601"/>
      <c r="AA157" s="601"/>
      <c r="AB157" s="448"/>
      <c r="AC157" s="611">
        <f>IFERROR(INDEX('P3'!153:153,MATCH("住居名",'P3'!$4:$4,0)),"")</f>
        <v>0</v>
      </c>
      <c r="AD157" s="455"/>
      <c r="AE157" s="579" t="e">
        <f>IF(VLOOKUP(AC157,'P2'!$C:$T,18,FALSE)="新","A",IF(AD157="○",VLOOKUP(AC157,'P2'!$C:$T,18,FALSE),""))</f>
        <v>#N/A</v>
      </c>
      <c r="AH157" s="268">
        <f t="shared" si="21"/>
        <v>0</v>
      </c>
      <c r="AI157" s="580" t="e">
        <f t="shared" si="18"/>
        <v>#N/A</v>
      </c>
      <c r="AJ157" s="580" t="e">
        <f t="shared" si="22"/>
        <v>#N/A</v>
      </c>
      <c r="AK157" s="580" t="e">
        <f t="shared" ca="1" si="19"/>
        <v>#N/A</v>
      </c>
      <c r="AL157" s="580" t="e">
        <f t="shared" ca="1" si="20"/>
        <v>#N/A</v>
      </c>
      <c r="AM157" s="267">
        <f>IFERROR(INDEX('P3'!153:153,MATCH("障害
支援
区分",'P3'!$3:$3,0)),"")</f>
        <v>0</v>
      </c>
    </row>
    <row r="158" spans="2:39" ht="22.5" customHeight="1">
      <c r="B158" s="610">
        <f>IFERROR(INDEX('P3'!280:280,MATCH("利用者氏名",'P3'!$3:$3,0)),"")</f>
        <v>0</v>
      </c>
      <c r="C158" s="607">
        <f>IFERROR(INDEX('P3'!280:280,MATCH("障害
支援
区分",'P3'!$3:$3,0)),"")</f>
        <v>0</v>
      </c>
      <c r="D158" s="584"/>
      <c r="E158" s="601"/>
      <c r="F158" s="601"/>
      <c r="G158" s="601"/>
      <c r="H158" s="601"/>
      <c r="I158" s="601"/>
      <c r="J158" s="601"/>
      <c r="K158" s="601"/>
      <c r="L158" s="601"/>
      <c r="M158" s="601"/>
      <c r="N158" s="601"/>
      <c r="O158" s="601"/>
      <c r="P158" s="602"/>
      <c r="Q158" s="603"/>
      <c r="R158" s="601"/>
      <c r="S158" s="601"/>
      <c r="T158" s="601"/>
      <c r="U158" s="601"/>
      <c r="V158" s="601"/>
      <c r="W158" s="601"/>
      <c r="X158" s="601"/>
      <c r="Y158" s="601"/>
      <c r="Z158" s="601"/>
      <c r="AA158" s="601"/>
      <c r="AB158" s="448"/>
      <c r="AC158" s="611">
        <f>IFERROR(INDEX('P3'!154:154,MATCH("住居名",'P3'!$4:$4,0)),"")</f>
        <v>0</v>
      </c>
      <c r="AD158" s="455"/>
      <c r="AE158" s="579" t="e">
        <f>IF(VLOOKUP(AC158,'P2'!$C:$T,18,FALSE)="新","A",IF(AD158="○",VLOOKUP(AC158,'P2'!$C:$T,18,FALSE),""))</f>
        <v>#N/A</v>
      </c>
      <c r="AH158" s="268">
        <f t="shared" si="21"/>
        <v>0</v>
      </c>
      <c r="AI158" s="580" t="e">
        <f t="shared" si="18"/>
        <v>#N/A</v>
      </c>
      <c r="AJ158" s="580" t="e">
        <f t="shared" si="22"/>
        <v>#N/A</v>
      </c>
      <c r="AK158" s="580" t="e">
        <f t="shared" ca="1" si="19"/>
        <v>#N/A</v>
      </c>
      <c r="AL158" s="580" t="e">
        <f t="shared" ca="1" si="20"/>
        <v>#N/A</v>
      </c>
      <c r="AM158" s="267">
        <f>IFERROR(INDEX('P3'!154:154,MATCH("障害
支援
区分",'P3'!$3:$3,0)),"")</f>
        <v>0</v>
      </c>
    </row>
    <row r="159" spans="2:39" ht="22.5" customHeight="1">
      <c r="B159" s="610">
        <f>IFERROR(INDEX('P3'!281:281,MATCH("利用者氏名",'P3'!$3:$3,0)),"")</f>
        <v>0</v>
      </c>
      <c r="C159" s="607">
        <f>IFERROR(INDEX('P3'!281:281,MATCH("障害
支援
区分",'P3'!$3:$3,0)),"")</f>
        <v>0</v>
      </c>
      <c r="D159" s="584"/>
      <c r="E159" s="601"/>
      <c r="F159" s="601"/>
      <c r="G159" s="601"/>
      <c r="H159" s="601"/>
      <c r="I159" s="601"/>
      <c r="J159" s="601"/>
      <c r="K159" s="601"/>
      <c r="L159" s="601"/>
      <c r="M159" s="601"/>
      <c r="N159" s="601"/>
      <c r="O159" s="601"/>
      <c r="P159" s="602"/>
      <c r="Q159" s="603"/>
      <c r="R159" s="601"/>
      <c r="S159" s="601"/>
      <c r="T159" s="601"/>
      <c r="U159" s="601"/>
      <c r="V159" s="601"/>
      <c r="W159" s="601"/>
      <c r="X159" s="601"/>
      <c r="Y159" s="601"/>
      <c r="Z159" s="601"/>
      <c r="AA159" s="601"/>
      <c r="AB159" s="448"/>
      <c r="AC159" s="611">
        <f>IFERROR(INDEX('P3'!155:155,MATCH("住居名",'P3'!$4:$4,0)),"")</f>
        <v>0</v>
      </c>
      <c r="AD159" s="455"/>
      <c r="AE159" s="579" t="e">
        <f>IF(VLOOKUP(AC159,'P2'!$C:$T,18,FALSE)="新","A",IF(AD159="○",VLOOKUP(AC159,'P2'!$C:$T,18,FALSE),""))</f>
        <v>#N/A</v>
      </c>
      <c r="AH159" s="268">
        <f t="shared" si="21"/>
        <v>0</v>
      </c>
      <c r="AI159" s="580" t="e">
        <f t="shared" si="18"/>
        <v>#N/A</v>
      </c>
      <c r="AJ159" s="580" t="e">
        <f t="shared" si="22"/>
        <v>#N/A</v>
      </c>
      <c r="AK159" s="580" t="e">
        <f t="shared" ca="1" si="19"/>
        <v>#N/A</v>
      </c>
      <c r="AL159" s="580" t="e">
        <f t="shared" ca="1" si="20"/>
        <v>#N/A</v>
      </c>
      <c r="AM159" s="267">
        <f>IFERROR(INDEX('P3'!155:155,MATCH("障害
支援
区分",'P3'!$3:$3,0)),"")</f>
        <v>0</v>
      </c>
    </row>
    <row r="160" spans="2:39" ht="22.5" customHeight="1">
      <c r="B160" s="610">
        <f>IFERROR(INDEX('P3'!282:282,MATCH("利用者氏名",'P3'!$3:$3,0)),"")</f>
        <v>0</v>
      </c>
      <c r="C160" s="607">
        <f>IFERROR(INDEX('P3'!282:282,MATCH("障害
支援
区分",'P3'!$3:$3,0)),"")</f>
        <v>0</v>
      </c>
      <c r="D160" s="584"/>
      <c r="E160" s="601"/>
      <c r="F160" s="601"/>
      <c r="G160" s="601"/>
      <c r="H160" s="601"/>
      <c r="I160" s="601"/>
      <c r="J160" s="601"/>
      <c r="K160" s="601"/>
      <c r="L160" s="601"/>
      <c r="M160" s="601"/>
      <c r="N160" s="601"/>
      <c r="O160" s="601"/>
      <c r="P160" s="602"/>
      <c r="Q160" s="603"/>
      <c r="R160" s="601"/>
      <c r="S160" s="601"/>
      <c r="T160" s="601"/>
      <c r="U160" s="601"/>
      <c r="V160" s="601"/>
      <c r="W160" s="601"/>
      <c r="X160" s="601"/>
      <c r="Y160" s="601"/>
      <c r="Z160" s="601"/>
      <c r="AA160" s="601"/>
      <c r="AB160" s="448"/>
      <c r="AC160" s="611">
        <f>IFERROR(INDEX('P3'!156:156,MATCH("住居名",'P3'!$4:$4,0)),"")</f>
        <v>0</v>
      </c>
      <c r="AD160" s="455"/>
      <c r="AE160" s="579" t="e">
        <f>IF(VLOOKUP(AC160,'P2'!$C:$T,18,FALSE)="新","A",IF(AD160="○",VLOOKUP(AC160,'P2'!$C:$T,18,FALSE),""))</f>
        <v>#N/A</v>
      </c>
      <c r="AH160" s="268">
        <f t="shared" si="21"/>
        <v>0</v>
      </c>
      <c r="AI160" s="580" t="e">
        <f t="shared" si="18"/>
        <v>#N/A</v>
      </c>
      <c r="AJ160" s="580" t="e">
        <f t="shared" si="22"/>
        <v>#N/A</v>
      </c>
      <c r="AK160" s="580" t="e">
        <f t="shared" ca="1" si="19"/>
        <v>#N/A</v>
      </c>
      <c r="AL160" s="580" t="e">
        <f t="shared" ca="1" si="20"/>
        <v>#N/A</v>
      </c>
      <c r="AM160" s="267">
        <f>IFERROR(INDEX('P3'!156:156,MATCH("障害
支援
区分",'P3'!$3:$3,0)),"")</f>
        <v>0</v>
      </c>
    </row>
    <row r="161" spans="2:39" ht="22.5" customHeight="1">
      <c r="B161" s="610">
        <f>IFERROR(INDEX('P3'!283:283,MATCH("利用者氏名",'P3'!$3:$3,0)),"")</f>
        <v>0</v>
      </c>
      <c r="C161" s="607">
        <f>IFERROR(INDEX('P3'!283:283,MATCH("障害
支援
区分",'P3'!$3:$3,0)),"")</f>
        <v>0</v>
      </c>
      <c r="D161" s="584"/>
      <c r="E161" s="601"/>
      <c r="F161" s="601"/>
      <c r="G161" s="601"/>
      <c r="H161" s="601"/>
      <c r="I161" s="601"/>
      <c r="J161" s="601"/>
      <c r="K161" s="601"/>
      <c r="L161" s="601"/>
      <c r="M161" s="601"/>
      <c r="N161" s="601"/>
      <c r="O161" s="601"/>
      <c r="P161" s="602"/>
      <c r="Q161" s="603"/>
      <c r="R161" s="601"/>
      <c r="S161" s="601"/>
      <c r="T161" s="601"/>
      <c r="U161" s="601"/>
      <c r="V161" s="601"/>
      <c r="W161" s="601"/>
      <c r="X161" s="601"/>
      <c r="Y161" s="601"/>
      <c r="Z161" s="601"/>
      <c r="AA161" s="601"/>
      <c r="AB161" s="448"/>
      <c r="AC161" s="611">
        <f>IFERROR(INDEX('P3'!157:157,MATCH("住居名",'P3'!$4:$4,0)),"")</f>
        <v>0</v>
      </c>
      <c r="AD161" s="455"/>
      <c r="AE161" s="579" t="e">
        <f>IF(VLOOKUP(AC161,'P2'!$C:$T,18,FALSE)="新","A",IF(AD161="○",VLOOKUP(AC161,'P2'!$C:$T,18,FALSE),""))</f>
        <v>#N/A</v>
      </c>
      <c r="AH161" s="268">
        <f t="shared" si="21"/>
        <v>0</v>
      </c>
      <c r="AI161" s="580" t="e">
        <f t="shared" si="18"/>
        <v>#N/A</v>
      </c>
      <c r="AJ161" s="580" t="e">
        <f t="shared" si="22"/>
        <v>#N/A</v>
      </c>
      <c r="AK161" s="580" t="e">
        <f t="shared" ca="1" si="19"/>
        <v>#N/A</v>
      </c>
      <c r="AL161" s="580" t="e">
        <f t="shared" ca="1" si="20"/>
        <v>#N/A</v>
      </c>
      <c r="AM161" s="267">
        <f>IFERROR(INDEX('P3'!157:157,MATCH("障害
支援
区分",'P3'!$3:$3,0)),"")</f>
        <v>0</v>
      </c>
    </row>
    <row r="162" spans="2:39" ht="22.5" customHeight="1">
      <c r="B162" s="610">
        <f>IFERROR(INDEX('P3'!284:284,MATCH("利用者氏名",'P3'!$3:$3,0)),"")</f>
        <v>0</v>
      </c>
      <c r="C162" s="607">
        <f>IFERROR(INDEX('P3'!284:284,MATCH("障害
支援
区分",'P3'!$3:$3,0)),"")</f>
        <v>0</v>
      </c>
      <c r="D162" s="584"/>
      <c r="E162" s="601"/>
      <c r="F162" s="601"/>
      <c r="G162" s="601"/>
      <c r="H162" s="601"/>
      <c r="I162" s="601"/>
      <c r="J162" s="601"/>
      <c r="K162" s="601"/>
      <c r="L162" s="601"/>
      <c r="M162" s="601"/>
      <c r="N162" s="601"/>
      <c r="O162" s="601"/>
      <c r="P162" s="602"/>
      <c r="Q162" s="603"/>
      <c r="R162" s="601"/>
      <c r="S162" s="601"/>
      <c r="T162" s="601"/>
      <c r="U162" s="601"/>
      <c r="V162" s="601"/>
      <c r="W162" s="601"/>
      <c r="X162" s="601"/>
      <c r="Y162" s="601"/>
      <c r="Z162" s="601"/>
      <c r="AA162" s="601"/>
      <c r="AB162" s="448"/>
      <c r="AC162" s="611">
        <f>IFERROR(INDEX('P3'!158:158,MATCH("住居名",'P3'!$4:$4,0)),"")</f>
        <v>0</v>
      </c>
      <c r="AD162" s="455"/>
      <c r="AE162" s="579" t="e">
        <f>IF(VLOOKUP(AC162,'P2'!$C:$T,18,FALSE)="新","A",IF(AD162="○",VLOOKUP(AC162,'P2'!$C:$T,18,FALSE),""))</f>
        <v>#N/A</v>
      </c>
      <c r="AH162" s="268">
        <f t="shared" si="21"/>
        <v>0</v>
      </c>
      <c r="AI162" s="580" t="e">
        <f t="shared" si="18"/>
        <v>#N/A</v>
      </c>
      <c r="AJ162" s="580" t="e">
        <f t="shared" si="22"/>
        <v>#N/A</v>
      </c>
      <c r="AK162" s="580" t="e">
        <f t="shared" ca="1" si="19"/>
        <v>#N/A</v>
      </c>
      <c r="AL162" s="580" t="e">
        <f t="shared" ca="1" si="20"/>
        <v>#N/A</v>
      </c>
      <c r="AM162" s="267">
        <f>IFERROR(INDEX('P3'!158:158,MATCH("障害
支援
区分",'P3'!$3:$3,0)),"")</f>
        <v>0</v>
      </c>
    </row>
    <row r="163" spans="2:39" ht="22.5" customHeight="1">
      <c r="B163" s="610">
        <f>IFERROR(INDEX('P3'!285:285,MATCH("利用者氏名",'P3'!$3:$3,0)),"")</f>
        <v>0</v>
      </c>
      <c r="C163" s="607">
        <f>IFERROR(INDEX('P3'!285:285,MATCH("障害
支援
区分",'P3'!$3:$3,0)),"")</f>
        <v>0</v>
      </c>
      <c r="D163" s="584"/>
      <c r="E163" s="601"/>
      <c r="F163" s="601"/>
      <c r="G163" s="601"/>
      <c r="H163" s="601"/>
      <c r="I163" s="601"/>
      <c r="J163" s="601"/>
      <c r="K163" s="601"/>
      <c r="L163" s="601"/>
      <c r="M163" s="601"/>
      <c r="N163" s="601"/>
      <c r="O163" s="601"/>
      <c r="P163" s="602"/>
      <c r="Q163" s="603"/>
      <c r="R163" s="601"/>
      <c r="S163" s="601"/>
      <c r="T163" s="601"/>
      <c r="U163" s="601"/>
      <c r="V163" s="601"/>
      <c r="W163" s="601"/>
      <c r="X163" s="601"/>
      <c r="Y163" s="601"/>
      <c r="Z163" s="601"/>
      <c r="AA163" s="601"/>
      <c r="AB163" s="448"/>
      <c r="AC163" s="611">
        <f>IFERROR(INDEX('P3'!159:159,MATCH("住居名",'P3'!$4:$4,0)),"")</f>
        <v>0</v>
      </c>
      <c r="AD163" s="455"/>
      <c r="AE163" s="579" t="e">
        <f>IF(VLOOKUP(AC163,'P2'!$C:$T,18,FALSE)="新","A",IF(AD163="○",VLOOKUP(AC163,'P2'!$C:$T,18,FALSE),""))</f>
        <v>#N/A</v>
      </c>
      <c r="AH163" s="268">
        <f t="shared" si="21"/>
        <v>0</v>
      </c>
      <c r="AI163" s="580" t="e">
        <f t="shared" si="18"/>
        <v>#N/A</v>
      </c>
      <c r="AJ163" s="580" t="e">
        <f t="shared" si="22"/>
        <v>#N/A</v>
      </c>
      <c r="AK163" s="580" t="e">
        <f t="shared" ca="1" si="19"/>
        <v>#N/A</v>
      </c>
      <c r="AL163" s="580" t="e">
        <f t="shared" ca="1" si="20"/>
        <v>#N/A</v>
      </c>
      <c r="AM163" s="267">
        <f>IFERROR(INDEX('P3'!159:159,MATCH("障害
支援
区分",'P3'!$3:$3,0)),"")</f>
        <v>0</v>
      </c>
    </row>
    <row r="164" spans="2:39" ht="22.5" customHeight="1">
      <c r="B164" s="610">
        <f>IFERROR(INDEX('P3'!286:286,MATCH("利用者氏名",'P3'!$3:$3,0)),"")</f>
        <v>0</v>
      </c>
      <c r="C164" s="607">
        <f>IFERROR(INDEX('P3'!286:286,MATCH("障害
支援
区分",'P3'!$3:$3,0)),"")</f>
        <v>0</v>
      </c>
      <c r="D164" s="584"/>
      <c r="E164" s="601"/>
      <c r="F164" s="601"/>
      <c r="G164" s="601"/>
      <c r="H164" s="601"/>
      <c r="I164" s="601"/>
      <c r="J164" s="601"/>
      <c r="K164" s="601"/>
      <c r="L164" s="601"/>
      <c r="M164" s="601"/>
      <c r="N164" s="601"/>
      <c r="O164" s="601"/>
      <c r="P164" s="602"/>
      <c r="Q164" s="603"/>
      <c r="R164" s="601"/>
      <c r="S164" s="601"/>
      <c r="T164" s="601"/>
      <c r="U164" s="601"/>
      <c r="V164" s="601"/>
      <c r="W164" s="601"/>
      <c r="X164" s="601"/>
      <c r="Y164" s="601"/>
      <c r="Z164" s="601"/>
      <c r="AA164" s="601"/>
      <c r="AB164" s="448"/>
      <c r="AC164" s="611">
        <f>IFERROR(INDEX('P3'!160:160,MATCH("住居名",'P3'!$4:$4,0)),"")</f>
        <v>0</v>
      </c>
      <c r="AD164" s="455"/>
      <c r="AE164" s="579" t="e">
        <f>IF(VLOOKUP(AC164,'P2'!$C:$T,18,FALSE)="新","A",IF(AD164="○",VLOOKUP(AC164,'P2'!$C:$T,18,FALSE),""))</f>
        <v>#N/A</v>
      </c>
      <c r="AH164" s="268">
        <f t="shared" si="21"/>
        <v>0</v>
      </c>
      <c r="AI164" s="580" t="e">
        <f t="shared" si="18"/>
        <v>#N/A</v>
      </c>
      <c r="AJ164" s="580" t="e">
        <f t="shared" si="22"/>
        <v>#N/A</v>
      </c>
      <c r="AK164" s="580" t="e">
        <f t="shared" ca="1" si="19"/>
        <v>#N/A</v>
      </c>
      <c r="AL164" s="580" t="e">
        <f t="shared" ca="1" si="20"/>
        <v>#N/A</v>
      </c>
      <c r="AM164" s="267">
        <f>IFERROR(INDEX('P3'!160:160,MATCH("障害
支援
区分",'P3'!$3:$3,0)),"")</f>
        <v>0</v>
      </c>
    </row>
    <row r="165" spans="2:39" ht="22.5" customHeight="1">
      <c r="B165" s="610">
        <f>IFERROR(INDEX('P3'!287:287,MATCH("利用者氏名",'P3'!$3:$3,0)),"")</f>
        <v>0</v>
      </c>
      <c r="C165" s="607">
        <f>IFERROR(INDEX('P3'!287:287,MATCH("障害
支援
区分",'P3'!$3:$3,0)),"")</f>
        <v>0</v>
      </c>
      <c r="D165" s="584"/>
      <c r="E165" s="601"/>
      <c r="F165" s="601"/>
      <c r="G165" s="601"/>
      <c r="H165" s="601"/>
      <c r="I165" s="601"/>
      <c r="J165" s="601"/>
      <c r="K165" s="601"/>
      <c r="L165" s="601"/>
      <c r="M165" s="601"/>
      <c r="N165" s="601"/>
      <c r="O165" s="601"/>
      <c r="P165" s="602"/>
      <c r="Q165" s="603"/>
      <c r="R165" s="601"/>
      <c r="S165" s="601"/>
      <c r="T165" s="601"/>
      <c r="U165" s="601"/>
      <c r="V165" s="601"/>
      <c r="W165" s="601"/>
      <c r="X165" s="601"/>
      <c r="Y165" s="601"/>
      <c r="Z165" s="601"/>
      <c r="AA165" s="601"/>
      <c r="AB165" s="448"/>
      <c r="AC165" s="611">
        <f>IFERROR(INDEX('P3'!161:161,MATCH("住居名",'P3'!$4:$4,0)),"")</f>
        <v>0</v>
      </c>
      <c r="AD165" s="455"/>
      <c r="AE165" s="579" t="e">
        <f>IF(VLOOKUP(AC165,'P2'!$C:$T,18,FALSE)="新","A",IF(AD165="○",VLOOKUP(AC165,'P2'!$C:$T,18,FALSE),""))</f>
        <v>#N/A</v>
      </c>
      <c r="AH165" s="268">
        <f t="shared" si="21"/>
        <v>0</v>
      </c>
      <c r="AI165" s="580" t="e">
        <f t="shared" si="18"/>
        <v>#N/A</v>
      </c>
      <c r="AJ165" s="580" t="e">
        <f t="shared" si="22"/>
        <v>#N/A</v>
      </c>
      <c r="AK165" s="580" t="e">
        <f t="shared" ca="1" si="19"/>
        <v>#N/A</v>
      </c>
      <c r="AL165" s="580" t="e">
        <f t="shared" ca="1" si="20"/>
        <v>#N/A</v>
      </c>
      <c r="AM165" s="267">
        <f>IFERROR(INDEX('P3'!161:161,MATCH("障害
支援
区分",'P3'!$3:$3,0)),"")</f>
        <v>0</v>
      </c>
    </row>
    <row r="166" spans="2:39" ht="22.5" customHeight="1">
      <c r="B166" s="610">
        <f>IFERROR(INDEX('P3'!288:288,MATCH("利用者氏名",'P3'!$3:$3,0)),"")</f>
        <v>0</v>
      </c>
      <c r="C166" s="607">
        <f>IFERROR(INDEX('P3'!288:288,MATCH("障害
支援
区分",'P3'!$3:$3,0)),"")</f>
        <v>0</v>
      </c>
      <c r="D166" s="584"/>
      <c r="E166" s="604"/>
      <c r="F166" s="604"/>
      <c r="G166" s="604"/>
      <c r="H166" s="604"/>
      <c r="I166" s="604"/>
      <c r="J166" s="604"/>
      <c r="K166" s="604"/>
      <c r="L166" s="604"/>
      <c r="M166" s="604"/>
      <c r="N166" s="604"/>
      <c r="O166" s="604"/>
      <c r="P166" s="605"/>
      <c r="Q166" s="606"/>
      <c r="R166" s="604"/>
      <c r="S166" s="604"/>
      <c r="T166" s="604"/>
      <c r="U166" s="604"/>
      <c r="V166" s="604"/>
      <c r="W166" s="604"/>
      <c r="X166" s="604"/>
      <c r="Y166" s="604"/>
      <c r="Z166" s="604"/>
      <c r="AA166" s="604"/>
      <c r="AB166" s="449"/>
      <c r="AC166" s="611">
        <f>IFERROR(INDEX('P3'!162:162,MATCH("住居名",'P3'!$4:$4,0)),"")</f>
        <v>0</v>
      </c>
      <c r="AD166" s="455"/>
      <c r="AE166" s="579" t="e">
        <f>IF(VLOOKUP(AC166,'P2'!$C:$T,18,FALSE)="新","A",IF(AD166="○",VLOOKUP(AC166,'P2'!$C:$T,18,FALSE),""))</f>
        <v>#N/A</v>
      </c>
      <c r="AH166" s="268">
        <f t="shared" si="21"/>
        <v>0</v>
      </c>
      <c r="AI166" s="580" t="e">
        <f t="shared" si="18"/>
        <v>#N/A</v>
      </c>
      <c r="AJ166" s="580" t="e">
        <f t="shared" si="22"/>
        <v>#N/A</v>
      </c>
      <c r="AK166" s="580" t="e">
        <f t="shared" ca="1" si="19"/>
        <v>#N/A</v>
      </c>
      <c r="AL166" s="580" t="e">
        <f t="shared" ca="1" si="20"/>
        <v>#N/A</v>
      </c>
      <c r="AM166" s="267">
        <f>IFERROR(INDEX('P3'!162:162,MATCH("障害
支援
区分",'P3'!$3:$3,0)),"")</f>
        <v>0</v>
      </c>
    </row>
    <row r="167" spans="2:39" ht="22.5" customHeight="1">
      <c r="B167" s="610">
        <f>IFERROR(INDEX('P3'!289:289,MATCH("利用者氏名",'P3'!$3:$3,0)),"")</f>
        <v>0</v>
      </c>
      <c r="C167" s="607">
        <f>IFERROR(INDEX('P3'!289:289,MATCH("障害
支援
区分",'P3'!$3:$3,0)),"")</f>
        <v>0</v>
      </c>
      <c r="D167" s="584"/>
      <c r="E167" s="601"/>
      <c r="F167" s="601"/>
      <c r="G167" s="601"/>
      <c r="H167" s="601"/>
      <c r="I167" s="601"/>
      <c r="J167" s="601"/>
      <c r="K167" s="601"/>
      <c r="L167" s="601"/>
      <c r="M167" s="601"/>
      <c r="N167" s="601"/>
      <c r="O167" s="601"/>
      <c r="P167" s="602"/>
      <c r="Q167" s="603"/>
      <c r="R167" s="601"/>
      <c r="S167" s="601"/>
      <c r="T167" s="601"/>
      <c r="U167" s="601"/>
      <c r="V167" s="601"/>
      <c r="W167" s="601"/>
      <c r="X167" s="601"/>
      <c r="Y167" s="601"/>
      <c r="Z167" s="601"/>
      <c r="AA167" s="601"/>
      <c r="AB167" s="448"/>
      <c r="AC167" s="611">
        <f>IFERROR(INDEX('P3'!163:163,MATCH("住居名",'P3'!$4:$4,0)),"")</f>
        <v>0</v>
      </c>
      <c r="AD167" s="455"/>
      <c r="AE167" s="579" t="e">
        <f>IF(VLOOKUP(AC167,'P2'!$C:$T,18,FALSE)="新","A",IF(AD167="○",VLOOKUP(AC167,'P2'!$C:$T,18,FALSE),""))</f>
        <v>#N/A</v>
      </c>
      <c r="AH167" s="268">
        <f t="shared" si="21"/>
        <v>0</v>
      </c>
      <c r="AI167" s="580" t="e">
        <f t="shared" si="18"/>
        <v>#N/A</v>
      </c>
      <c r="AJ167" s="580" t="e">
        <f t="shared" si="22"/>
        <v>#N/A</v>
      </c>
      <c r="AK167" s="580" t="e">
        <f t="shared" ca="1" si="19"/>
        <v>#N/A</v>
      </c>
      <c r="AL167" s="580" t="e">
        <f t="shared" ca="1" si="20"/>
        <v>#N/A</v>
      </c>
      <c r="AM167" s="267">
        <f>IFERROR(INDEX('P3'!163:163,MATCH("障害
支援
区分",'P3'!$3:$3,0)),"")</f>
        <v>0</v>
      </c>
    </row>
    <row r="168" spans="2:39" ht="22.5" customHeight="1">
      <c r="B168" s="610">
        <f>IFERROR(INDEX('P3'!290:290,MATCH("利用者氏名",'P3'!$3:$3,0)),"")</f>
        <v>0</v>
      </c>
      <c r="C168" s="607">
        <f>IFERROR(INDEX('P3'!290:290,MATCH("障害
支援
区分",'P3'!$3:$3,0)),"")</f>
        <v>0</v>
      </c>
      <c r="D168" s="584"/>
      <c r="E168" s="601"/>
      <c r="F168" s="601"/>
      <c r="G168" s="601"/>
      <c r="H168" s="601"/>
      <c r="I168" s="601"/>
      <c r="J168" s="601"/>
      <c r="K168" s="601"/>
      <c r="L168" s="601"/>
      <c r="M168" s="601"/>
      <c r="N168" s="601"/>
      <c r="O168" s="601"/>
      <c r="P168" s="602"/>
      <c r="Q168" s="603"/>
      <c r="R168" s="601"/>
      <c r="S168" s="601"/>
      <c r="T168" s="601"/>
      <c r="U168" s="601"/>
      <c r="V168" s="601"/>
      <c r="W168" s="601"/>
      <c r="X168" s="601"/>
      <c r="Y168" s="601"/>
      <c r="Z168" s="601"/>
      <c r="AA168" s="601"/>
      <c r="AB168" s="448"/>
      <c r="AC168" s="611">
        <f>IFERROR(INDEX('P3'!164:164,MATCH("住居名",'P3'!$4:$4,0)),"")</f>
        <v>0</v>
      </c>
      <c r="AD168" s="455"/>
      <c r="AE168" s="579" t="e">
        <f>IF(VLOOKUP(AC168,'P2'!$C:$T,18,FALSE)="新","A",IF(AD168="○",VLOOKUP(AC168,'P2'!$C:$T,18,FALSE),""))</f>
        <v>#N/A</v>
      </c>
      <c r="AH168" s="268">
        <f t="shared" si="21"/>
        <v>0</v>
      </c>
      <c r="AI168" s="580" t="e">
        <f t="shared" si="18"/>
        <v>#N/A</v>
      </c>
      <c r="AJ168" s="580" t="e">
        <f t="shared" si="22"/>
        <v>#N/A</v>
      </c>
      <c r="AK168" s="580" t="e">
        <f t="shared" ca="1" si="19"/>
        <v>#N/A</v>
      </c>
      <c r="AL168" s="580" t="e">
        <f t="shared" ca="1" si="20"/>
        <v>#N/A</v>
      </c>
      <c r="AM168" s="267">
        <f>IFERROR(INDEX('P3'!164:164,MATCH("障害
支援
区分",'P3'!$3:$3,0)),"")</f>
        <v>0</v>
      </c>
    </row>
    <row r="169" spans="2:39" ht="22.5" customHeight="1">
      <c r="B169" s="610">
        <f>IFERROR(INDEX('P3'!291:291,MATCH("利用者氏名",'P3'!$3:$3,0)),"")</f>
        <v>0</v>
      </c>
      <c r="C169" s="607">
        <f>IFERROR(INDEX('P3'!291:291,MATCH("障害
支援
区分",'P3'!$3:$3,0)),"")</f>
        <v>0</v>
      </c>
      <c r="D169" s="584"/>
      <c r="E169" s="604"/>
      <c r="F169" s="604"/>
      <c r="G169" s="604"/>
      <c r="H169" s="604"/>
      <c r="I169" s="604"/>
      <c r="J169" s="604"/>
      <c r="K169" s="604"/>
      <c r="L169" s="604"/>
      <c r="M169" s="604"/>
      <c r="N169" s="604"/>
      <c r="O169" s="604"/>
      <c r="P169" s="605"/>
      <c r="Q169" s="606"/>
      <c r="R169" s="604"/>
      <c r="S169" s="604"/>
      <c r="T169" s="604"/>
      <c r="U169" s="604"/>
      <c r="V169" s="604"/>
      <c r="W169" s="604"/>
      <c r="X169" s="604"/>
      <c r="Y169" s="604"/>
      <c r="Z169" s="604"/>
      <c r="AA169" s="604"/>
      <c r="AB169" s="449"/>
      <c r="AC169" s="611">
        <f>IFERROR(INDEX('P3'!165:165,MATCH("住居名",'P3'!$4:$4,0)),"")</f>
        <v>0</v>
      </c>
      <c r="AD169" s="455"/>
      <c r="AE169" s="579" t="e">
        <f>IF(VLOOKUP(AC169,'P2'!$C:$T,18,FALSE)="新","A",IF(AD169="○",VLOOKUP(AC169,'P2'!$C:$T,18,FALSE),""))</f>
        <v>#N/A</v>
      </c>
      <c r="AH169" s="268">
        <f t="shared" si="21"/>
        <v>0</v>
      </c>
      <c r="AI169" s="580" t="e">
        <f t="shared" si="18"/>
        <v>#N/A</v>
      </c>
      <c r="AJ169" s="580" t="e">
        <f t="shared" si="22"/>
        <v>#N/A</v>
      </c>
      <c r="AK169" s="580" t="e">
        <f t="shared" ca="1" si="19"/>
        <v>#N/A</v>
      </c>
      <c r="AL169" s="580" t="e">
        <f t="shared" ca="1" si="20"/>
        <v>#N/A</v>
      </c>
      <c r="AM169" s="267">
        <f>IFERROR(INDEX('P3'!165:165,MATCH("障害
支援
区分",'P3'!$3:$3,0)),"")</f>
        <v>0</v>
      </c>
    </row>
    <row r="170" spans="2:39" ht="22.5" customHeight="1">
      <c r="B170" s="610">
        <f>IFERROR(INDEX('P3'!292:292,MATCH("利用者氏名",'P3'!$3:$3,0)),"")</f>
        <v>0</v>
      </c>
      <c r="C170" s="607">
        <f>IFERROR(INDEX('P3'!292:292,MATCH("障害
支援
区分",'P3'!$3:$3,0)),"")</f>
        <v>0</v>
      </c>
      <c r="D170" s="584"/>
      <c r="E170" s="601"/>
      <c r="F170" s="601"/>
      <c r="G170" s="601"/>
      <c r="H170" s="601"/>
      <c r="I170" s="601"/>
      <c r="J170" s="601"/>
      <c r="K170" s="601"/>
      <c r="L170" s="601"/>
      <c r="M170" s="601"/>
      <c r="N170" s="601"/>
      <c r="O170" s="601"/>
      <c r="P170" s="602"/>
      <c r="Q170" s="603"/>
      <c r="R170" s="601"/>
      <c r="S170" s="601"/>
      <c r="T170" s="601"/>
      <c r="U170" s="601"/>
      <c r="V170" s="601"/>
      <c r="W170" s="601"/>
      <c r="X170" s="601"/>
      <c r="Y170" s="601"/>
      <c r="Z170" s="601"/>
      <c r="AA170" s="601"/>
      <c r="AB170" s="448"/>
      <c r="AC170" s="611">
        <f>IFERROR(INDEX('P3'!166:166,MATCH("住居名",'P3'!$4:$4,0)),"")</f>
        <v>0</v>
      </c>
      <c r="AD170" s="455"/>
      <c r="AE170" s="579" t="e">
        <f>IF(VLOOKUP(AC170,'P2'!$C:$T,18,FALSE)="新","A",IF(AD170="○",VLOOKUP(AC170,'P2'!$C:$T,18,FALSE),""))</f>
        <v>#N/A</v>
      </c>
      <c r="AH170" s="268">
        <f t="shared" si="21"/>
        <v>0</v>
      </c>
      <c r="AI170" s="580" t="e">
        <f t="shared" si="18"/>
        <v>#N/A</v>
      </c>
      <c r="AJ170" s="580" t="e">
        <f t="shared" si="22"/>
        <v>#N/A</v>
      </c>
      <c r="AK170" s="580" t="e">
        <f t="shared" ref="AK170:AK201" ca="1" si="23">IF(AE170="B",SUM(OFFSET(E170,0,$AC$5-6,1,6))/SUM(OFFSET(E166,0,$AC$5-6,1,6)),0)</f>
        <v>#N/A</v>
      </c>
      <c r="AL170" s="580" t="e">
        <f t="shared" ref="AL170:AL201" ca="1" si="24">IF(AE170="C",SUM(OFFSET(E170,0,$AC$5-12,1,12))/SUM(OFFSET(E166,0,$AC$5-12,1,12)),0)</f>
        <v>#N/A</v>
      </c>
      <c r="AM170" s="267">
        <f>IFERROR(INDEX('P3'!166:166,MATCH("障害
支援
区分",'P3'!$3:$3,0)),"")</f>
        <v>0</v>
      </c>
    </row>
    <row r="171" spans="2:39" ht="22.5" customHeight="1">
      <c r="B171" s="610">
        <f>IFERROR(INDEX('P3'!293:293,MATCH("利用者氏名",'P3'!$3:$3,0)),"")</f>
        <v>0</v>
      </c>
      <c r="C171" s="607">
        <f>IFERROR(INDEX('P3'!293:293,MATCH("障害
支援
区分",'P3'!$3:$3,0)),"")</f>
        <v>0</v>
      </c>
      <c r="D171" s="584"/>
      <c r="E171" s="601"/>
      <c r="F171" s="601"/>
      <c r="G171" s="601"/>
      <c r="H171" s="601"/>
      <c r="I171" s="601"/>
      <c r="J171" s="601"/>
      <c r="K171" s="601"/>
      <c r="L171" s="601"/>
      <c r="M171" s="601"/>
      <c r="N171" s="601"/>
      <c r="O171" s="601"/>
      <c r="P171" s="602"/>
      <c r="Q171" s="603"/>
      <c r="R171" s="601"/>
      <c r="S171" s="601"/>
      <c r="T171" s="601"/>
      <c r="U171" s="601"/>
      <c r="V171" s="601"/>
      <c r="W171" s="601"/>
      <c r="X171" s="601"/>
      <c r="Y171" s="601"/>
      <c r="Z171" s="601"/>
      <c r="AA171" s="601"/>
      <c r="AB171" s="448"/>
      <c r="AC171" s="611">
        <f>IFERROR(INDEX('P3'!167:167,MATCH("住居名",'P3'!$4:$4,0)),"")</f>
        <v>0</v>
      </c>
      <c r="AD171" s="455"/>
      <c r="AE171" s="579" t="e">
        <f>IF(VLOOKUP(AC171,'P2'!$C:$T,18,FALSE)="新","A",IF(AD171="○",VLOOKUP(AC171,'P2'!$C:$T,18,FALSE),""))</f>
        <v>#N/A</v>
      </c>
      <c r="AH171" s="268">
        <f t="shared" si="21"/>
        <v>0</v>
      </c>
      <c r="AI171" s="580" t="e">
        <f t="shared" si="18"/>
        <v>#N/A</v>
      </c>
      <c r="AJ171" s="580" t="e">
        <f t="shared" si="22"/>
        <v>#N/A</v>
      </c>
      <c r="AK171" s="580" t="e">
        <f t="shared" ca="1" si="23"/>
        <v>#N/A</v>
      </c>
      <c r="AL171" s="580" t="e">
        <f t="shared" ca="1" si="24"/>
        <v>#N/A</v>
      </c>
      <c r="AM171" s="267">
        <f>IFERROR(INDEX('P3'!167:167,MATCH("障害
支援
区分",'P3'!$3:$3,0)),"")</f>
        <v>0</v>
      </c>
    </row>
    <row r="172" spans="2:39" ht="22.5" customHeight="1">
      <c r="B172" s="610">
        <f>IFERROR(INDEX('P3'!294:294,MATCH("利用者氏名",'P3'!$3:$3,0)),"")</f>
        <v>0</v>
      </c>
      <c r="C172" s="607">
        <f>IFERROR(INDEX('P3'!294:294,MATCH("障害
支援
区分",'P3'!$3:$3,0)),"")</f>
        <v>0</v>
      </c>
      <c r="D172" s="584"/>
      <c r="E172" s="601"/>
      <c r="F172" s="601"/>
      <c r="G172" s="601"/>
      <c r="H172" s="601"/>
      <c r="I172" s="601"/>
      <c r="J172" s="601"/>
      <c r="K172" s="601"/>
      <c r="L172" s="601"/>
      <c r="M172" s="601"/>
      <c r="N172" s="601"/>
      <c r="O172" s="601"/>
      <c r="P172" s="602"/>
      <c r="Q172" s="603"/>
      <c r="R172" s="601"/>
      <c r="S172" s="601"/>
      <c r="T172" s="601"/>
      <c r="U172" s="601"/>
      <c r="V172" s="601"/>
      <c r="W172" s="601"/>
      <c r="X172" s="601"/>
      <c r="Y172" s="601"/>
      <c r="Z172" s="601"/>
      <c r="AA172" s="601"/>
      <c r="AB172" s="448"/>
      <c r="AC172" s="611">
        <f>IFERROR(INDEX('P3'!168:168,MATCH("住居名",'P3'!$4:$4,0)),"")</f>
        <v>0</v>
      </c>
      <c r="AD172" s="455"/>
      <c r="AE172" s="579" t="e">
        <f>IF(VLOOKUP(AC172,'P2'!$C:$T,18,FALSE)="新","A",IF(AD172="○",VLOOKUP(AC172,'P2'!$C:$T,18,FALSE),""))</f>
        <v>#N/A</v>
      </c>
      <c r="AH172" s="268">
        <f t="shared" si="21"/>
        <v>0</v>
      </c>
      <c r="AI172" s="580" t="e">
        <f t="shared" si="18"/>
        <v>#N/A</v>
      </c>
      <c r="AJ172" s="580" t="e">
        <f t="shared" si="22"/>
        <v>#N/A</v>
      </c>
      <c r="AK172" s="580" t="e">
        <f t="shared" ca="1" si="23"/>
        <v>#N/A</v>
      </c>
      <c r="AL172" s="580" t="e">
        <f t="shared" ca="1" si="24"/>
        <v>#N/A</v>
      </c>
      <c r="AM172" s="267">
        <f>IFERROR(INDEX('P3'!168:168,MATCH("障害
支援
区分",'P3'!$3:$3,0)),"")</f>
        <v>0</v>
      </c>
    </row>
    <row r="173" spans="2:39" ht="22.5" customHeight="1">
      <c r="B173" s="610">
        <f>IFERROR(INDEX('P3'!295:295,MATCH("利用者氏名",'P3'!$3:$3,0)),"")</f>
        <v>0</v>
      </c>
      <c r="C173" s="607">
        <f>IFERROR(INDEX('P3'!295:295,MATCH("障害
支援
区分",'P3'!$3:$3,0)),"")</f>
        <v>0</v>
      </c>
      <c r="D173" s="584"/>
      <c r="E173" s="601"/>
      <c r="F173" s="601"/>
      <c r="G173" s="601"/>
      <c r="H173" s="601"/>
      <c r="I173" s="601"/>
      <c r="J173" s="601"/>
      <c r="K173" s="601"/>
      <c r="L173" s="601"/>
      <c r="M173" s="601"/>
      <c r="N173" s="601"/>
      <c r="O173" s="601"/>
      <c r="P173" s="602"/>
      <c r="Q173" s="603"/>
      <c r="R173" s="601"/>
      <c r="S173" s="601"/>
      <c r="T173" s="601"/>
      <c r="U173" s="601"/>
      <c r="V173" s="601"/>
      <c r="W173" s="601"/>
      <c r="X173" s="601"/>
      <c r="Y173" s="601"/>
      <c r="Z173" s="601"/>
      <c r="AA173" s="601"/>
      <c r="AB173" s="448"/>
      <c r="AC173" s="611">
        <f>IFERROR(INDEX('P3'!169:169,MATCH("住居名",'P3'!$4:$4,0)),"")</f>
        <v>0</v>
      </c>
      <c r="AD173" s="455"/>
      <c r="AE173" s="579" t="e">
        <f>IF(VLOOKUP(AC173,'P2'!$C:$T,18,FALSE)="新","A",IF(AD173="○",VLOOKUP(AC173,'P2'!$C:$T,18,FALSE),""))</f>
        <v>#N/A</v>
      </c>
      <c r="AH173" s="268">
        <f t="shared" si="21"/>
        <v>0</v>
      </c>
      <c r="AI173" s="580" t="e">
        <f t="shared" si="18"/>
        <v>#N/A</v>
      </c>
      <c r="AJ173" s="580" t="e">
        <f t="shared" si="22"/>
        <v>#N/A</v>
      </c>
      <c r="AK173" s="580" t="e">
        <f t="shared" ca="1" si="23"/>
        <v>#N/A</v>
      </c>
      <c r="AL173" s="580" t="e">
        <f t="shared" ca="1" si="24"/>
        <v>#N/A</v>
      </c>
      <c r="AM173" s="267">
        <f>IFERROR(INDEX('P3'!169:169,MATCH("障害
支援
区分",'P3'!$3:$3,0)),"")</f>
        <v>0</v>
      </c>
    </row>
    <row r="174" spans="2:39" ht="22.5" customHeight="1">
      <c r="B174" s="610">
        <f>IFERROR(INDEX('P3'!296:296,MATCH("利用者氏名",'P3'!$3:$3,0)),"")</f>
        <v>0</v>
      </c>
      <c r="C174" s="607">
        <f>IFERROR(INDEX('P3'!296:296,MATCH("障害
支援
区分",'P3'!$3:$3,0)),"")</f>
        <v>0</v>
      </c>
      <c r="D174" s="584"/>
      <c r="E174" s="601"/>
      <c r="F174" s="601"/>
      <c r="G174" s="601"/>
      <c r="H174" s="601"/>
      <c r="I174" s="601"/>
      <c r="J174" s="601"/>
      <c r="K174" s="601"/>
      <c r="L174" s="601"/>
      <c r="M174" s="601"/>
      <c r="N174" s="601"/>
      <c r="O174" s="601"/>
      <c r="P174" s="602"/>
      <c r="Q174" s="603"/>
      <c r="R174" s="601"/>
      <c r="S174" s="601"/>
      <c r="T174" s="601"/>
      <c r="U174" s="601"/>
      <c r="V174" s="601"/>
      <c r="W174" s="601"/>
      <c r="X174" s="601"/>
      <c r="Y174" s="601"/>
      <c r="Z174" s="601"/>
      <c r="AA174" s="601"/>
      <c r="AB174" s="448"/>
      <c r="AC174" s="611">
        <f>IFERROR(INDEX('P3'!170:170,MATCH("住居名",'P3'!$4:$4,0)),"")</f>
        <v>0</v>
      </c>
      <c r="AD174" s="455"/>
      <c r="AE174" s="579" t="e">
        <f>IF(VLOOKUP(AC174,'P2'!$C:$T,18,FALSE)="新","A",IF(AD174="○",VLOOKUP(AC174,'P2'!$C:$T,18,FALSE),""))</f>
        <v>#N/A</v>
      </c>
      <c r="AH174" s="268">
        <f t="shared" si="21"/>
        <v>0</v>
      </c>
      <c r="AI174" s="580" t="e">
        <f t="shared" si="18"/>
        <v>#N/A</v>
      </c>
      <c r="AJ174" s="580" t="e">
        <f t="shared" si="22"/>
        <v>#N/A</v>
      </c>
      <c r="AK174" s="580" t="e">
        <f t="shared" ca="1" si="23"/>
        <v>#N/A</v>
      </c>
      <c r="AL174" s="580" t="e">
        <f t="shared" ca="1" si="24"/>
        <v>#N/A</v>
      </c>
      <c r="AM174" s="267">
        <f>IFERROR(INDEX('P3'!170:170,MATCH("障害
支援
区分",'P3'!$3:$3,0)),"")</f>
        <v>0</v>
      </c>
    </row>
    <row r="175" spans="2:39" ht="22.5" customHeight="1">
      <c r="B175" s="610">
        <f>IFERROR(INDEX('P3'!297:297,MATCH("利用者氏名",'P3'!$3:$3,0)),"")</f>
        <v>0</v>
      </c>
      <c r="C175" s="607">
        <f>IFERROR(INDEX('P3'!297:297,MATCH("障害
支援
区分",'P3'!$3:$3,0)),"")</f>
        <v>0</v>
      </c>
      <c r="D175" s="584"/>
      <c r="E175" s="601"/>
      <c r="F175" s="601"/>
      <c r="G175" s="601"/>
      <c r="H175" s="601"/>
      <c r="I175" s="601"/>
      <c r="J175" s="601"/>
      <c r="K175" s="601"/>
      <c r="L175" s="601"/>
      <c r="M175" s="601"/>
      <c r="N175" s="601"/>
      <c r="O175" s="601"/>
      <c r="P175" s="602"/>
      <c r="Q175" s="603"/>
      <c r="R175" s="601"/>
      <c r="S175" s="601"/>
      <c r="T175" s="601"/>
      <c r="U175" s="601"/>
      <c r="V175" s="601"/>
      <c r="W175" s="601"/>
      <c r="X175" s="601"/>
      <c r="Y175" s="601"/>
      <c r="Z175" s="601"/>
      <c r="AA175" s="601"/>
      <c r="AB175" s="448"/>
      <c r="AC175" s="611">
        <f>IFERROR(INDEX('P3'!171:171,MATCH("住居名",'P3'!$4:$4,0)),"")</f>
        <v>0</v>
      </c>
      <c r="AD175" s="455"/>
      <c r="AE175" s="579" t="e">
        <f>IF(VLOOKUP(AC175,'P2'!$C:$T,18,FALSE)="新","A",IF(AD175="○",VLOOKUP(AC175,'P2'!$C:$T,18,FALSE),""))</f>
        <v>#N/A</v>
      </c>
      <c r="AH175" s="268">
        <f t="shared" si="21"/>
        <v>0</v>
      </c>
      <c r="AI175" s="580" t="e">
        <f t="shared" si="18"/>
        <v>#N/A</v>
      </c>
      <c r="AJ175" s="580" t="e">
        <f t="shared" si="22"/>
        <v>#N/A</v>
      </c>
      <c r="AK175" s="580" t="e">
        <f t="shared" ca="1" si="23"/>
        <v>#N/A</v>
      </c>
      <c r="AL175" s="580" t="e">
        <f t="shared" ca="1" si="24"/>
        <v>#N/A</v>
      </c>
      <c r="AM175" s="267">
        <f>IFERROR(INDEX('P3'!171:171,MATCH("障害
支援
区分",'P3'!$3:$3,0)),"")</f>
        <v>0</v>
      </c>
    </row>
    <row r="176" spans="2:39" ht="22.5" customHeight="1">
      <c r="B176" s="610">
        <f>IFERROR(INDEX('P3'!298:298,MATCH("利用者氏名",'P3'!$3:$3,0)),"")</f>
        <v>0</v>
      </c>
      <c r="C176" s="607">
        <f>IFERROR(INDEX('P3'!298:298,MATCH("障害
支援
区分",'P3'!$3:$3,0)),"")</f>
        <v>0</v>
      </c>
      <c r="D176" s="584"/>
      <c r="E176" s="601"/>
      <c r="F176" s="601"/>
      <c r="G176" s="601"/>
      <c r="H176" s="601"/>
      <c r="I176" s="601"/>
      <c r="J176" s="601"/>
      <c r="K176" s="601"/>
      <c r="L176" s="601"/>
      <c r="M176" s="601"/>
      <c r="N176" s="601"/>
      <c r="O176" s="601"/>
      <c r="P176" s="602"/>
      <c r="Q176" s="603"/>
      <c r="R176" s="601"/>
      <c r="S176" s="601"/>
      <c r="T176" s="601"/>
      <c r="U176" s="601"/>
      <c r="V176" s="601"/>
      <c r="W176" s="601"/>
      <c r="X176" s="601"/>
      <c r="Y176" s="601"/>
      <c r="Z176" s="601"/>
      <c r="AA176" s="601"/>
      <c r="AB176" s="448"/>
      <c r="AC176" s="611">
        <f>IFERROR(INDEX('P3'!172:172,MATCH("住居名",'P3'!$4:$4,0)),"")</f>
        <v>0</v>
      </c>
      <c r="AD176" s="455"/>
      <c r="AE176" s="579" t="e">
        <f>IF(VLOOKUP(AC176,'P2'!$C:$T,18,FALSE)="新","A",IF(AD176="○",VLOOKUP(AC176,'P2'!$C:$T,18,FALSE),""))</f>
        <v>#N/A</v>
      </c>
      <c r="AH176" s="268">
        <f t="shared" si="21"/>
        <v>0</v>
      </c>
      <c r="AI176" s="580" t="e">
        <f t="shared" si="18"/>
        <v>#N/A</v>
      </c>
      <c r="AJ176" s="580" t="e">
        <f t="shared" si="22"/>
        <v>#N/A</v>
      </c>
      <c r="AK176" s="580" t="e">
        <f t="shared" ca="1" si="23"/>
        <v>#N/A</v>
      </c>
      <c r="AL176" s="580" t="e">
        <f t="shared" ca="1" si="24"/>
        <v>#N/A</v>
      </c>
      <c r="AM176" s="267">
        <f>IFERROR(INDEX('P3'!172:172,MATCH("障害
支援
区分",'P3'!$3:$3,0)),"")</f>
        <v>0</v>
      </c>
    </row>
    <row r="177" spans="2:39" ht="22.5" customHeight="1">
      <c r="B177" s="610">
        <f>IFERROR(INDEX('P3'!299:299,MATCH("利用者氏名",'P3'!$3:$3,0)),"")</f>
        <v>0</v>
      </c>
      <c r="C177" s="607">
        <f>IFERROR(INDEX('P3'!299:299,MATCH("障害
支援
区分",'P3'!$3:$3,0)),"")</f>
        <v>0</v>
      </c>
      <c r="D177" s="584"/>
      <c r="E177" s="601"/>
      <c r="F177" s="601"/>
      <c r="G177" s="601"/>
      <c r="H177" s="601"/>
      <c r="I177" s="601"/>
      <c r="J177" s="601"/>
      <c r="K177" s="601"/>
      <c r="L177" s="601"/>
      <c r="M177" s="601"/>
      <c r="N177" s="601"/>
      <c r="O177" s="601"/>
      <c r="P177" s="602"/>
      <c r="Q177" s="603"/>
      <c r="R177" s="601"/>
      <c r="S177" s="601"/>
      <c r="T177" s="601"/>
      <c r="U177" s="601"/>
      <c r="V177" s="601"/>
      <c r="W177" s="601"/>
      <c r="X177" s="601"/>
      <c r="Y177" s="601"/>
      <c r="Z177" s="601"/>
      <c r="AA177" s="601"/>
      <c r="AB177" s="448"/>
      <c r="AC177" s="611">
        <f>IFERROR(INDEX('P3'!173:173,MATCH("住居名",'P3'!$4:$4,0)),"")</f>
        <v>0</v>
      </c>
      <c r="AD177" s="455"/>
      <c r="AE177" s="579" t="e">
        <f>IF(VLOOKUP(AC177,'P2'!$C:$T,18,FALSE)="新","A",IF(AD177="○",VLOOKUP(AC177,'P2'!$C:$T,18,FALSE),""))</f>
        <v>#N/A</v>
      </c>
      <c r="AH177" s="268">
        <f t="shared" si="21"/>
        <v>0</v>
      </c>
      <c r="AI177" s="580" t="e">
        <f t="shared" si="18"/>
        <v>#N/A</v>
      </c>
      <c r="AJ177" s="580" t="e">
        <f t="shared" si="22"/>
        <v>#N/A</v>
      </c>
      <c r="AK177" s="580" t="e">
        <f t="shared" ca="1" si="23"/>
        <v>#N/A</v>
      </c>
      <c r="AL177" s="580" t="e">
        <f t="shared" ca="1" si="24"/>
        <v>#N/A</v>
      </c>
      <c r="AM177" s="267">
        <f>IFERROR(INDEX('P3'!173:173,MATCH("障害
支援
区分",'P3'!$3:$3,0)),"")</f>
        <v>0</v>
      </c>
    </row>
    <row r="178" spans="2:39" ht="22.5" customHeight="1">
      <c r="B178" s="610">
        <f>IFERROR(INDEX('P3'!300:300,MATCH("利用者氏名",'P3'!$3:$3,0)),"")</f>
        <v>0</v>
      </c>
      <c r="C178" s="607">
        <f>IFERROR(INDEX('P3'!300:300,MATCH("障害
支援
区分",'P3'!$3:$3,0)),"")</f>
        <v>0</v>
      </c>
      <c r="D178" s="584"/>
      <c r="E178" s="601"/>
      <c r="F178" s="601"/>
      <c r="G178" s="601"/>
      <c r="H178" s="601"/>
      <c r="I178" s="601"/>
      <c r="J178" s="601"/>
      <c r="K178" s="601"/>
      <c r="L178" s="601"/>
      <c r="M178" s="601"/>
      <c r="N178" s="601"/>
      <c r="O178" s="601"/>
      <c r="P178" s="602"/>
      <c r="Q178" s="603"/>
      <c r="R178" s="601"/>
      <c r="S178" s="601"/>
      <c r="T178" s="601"/>
      <c r="U178" s="601"/>
      <c r="V178" s="601"/>
      <c r="W178" s="601"/>
      <c r="X178" s="601"/>
      <c r="Y178" s="601"/>
      <c r="Z178" s="601"/>
      <c r="AA178" s="601"/>
      <c r="AB178" s="448"/>
      <c r="AC178" s="611">
        <f>IFERROR(INDEX('P3'!174:174,MATCH("住居名",'P3'!$4:$4,0)),"")</f>
        <v>0</v>
      </c>
      <c r="AD178" s="455"/>
      <c r="AE178" s="579" t="e">
        <f>IF(VLOOKUP(AC178,'P2'!$C:$T,18,FALSE)="新","A",IF(AD178="○",VLOOKUP(AC178,'P2'!$C:$T,18,FALSE),""))</f>
        <v>#N/A</v>
      </c>
      <c r="AH178" s="268">
        <f t="shared" si="21"/>
        <v>0</v>
      </c>
      <c r="AI178" s="580" t="e">
        <f t="shared" si="18"/>
        <v>#N/A</v>
      </c>
      <c r="AJ178" s="580" t="e">
        <f t="shared" si="22"/>
        <v>#N/A</v>
      </c>
      <c r="AK178" s="580" t="e">
        <f t="shared" ca="1" si="23"/>
        <v>#N/A</v>
      </c>
      <c r="AL178" s="580" t="e">
        <f t="shared" ca="1" si="24"/>
        <v>#N/A</v>
      </c>
      <c r="AM178" s="267">
        <f>IFERROR(INDEX('P3'!174:174,MATCH("障害
支援
区分",'P3'!$3:$3,0)),"")</f>
        <v>0</v>
      </c>
    </row>
    <row r="179" spans="2:39" ht="22.5" customHeight="1">
      <c r="B179" s="610">
        <f>IFERROR(INDEX('P3'!301:301,MATCH("利用者氏名",'P3'!$3:$3,0)),"")</f>
        <v>0</v>
      </c>
      <c r="C179" s="607">
        <f>IFERROR(INDEX('P3'!301:301,MATCH("障害
支援
区分",'P3'!$3:$3,0)),"")</f>
        <v>0</v>
      </c>
      <c r="D179" s="584"/>
      <c r="E179" s="601"/>
      <c r="F179" s="601"/>
      <c r="G179" s="601"/>
      <c r="H179" s="601"/>
      <c r="I179" s="601"/>
      <c r="J179" s="601"/>
      <c r="K179" s="601"/>
      <c r="L179" s="601"/>
      <c r="M179" s="601"/>
      <c r="N179" s="601"/>
      <c r="O179" s="601"/>
      <c r="P179" s="602"/>
      <c r="Q179" s="603"/>
      <c r="R179" s="601"/>
      <c r="S179" s="601"/>
      <c r="T179" s="601"/>
      <c r="U179" s="601"/>
      <c r="V179" s="601"/>
      <c r="W179" s="601"/>
      <c r="X179" s="601"/>
      <c r="Y179" s="601"/>
      <c r="Z179" s="601"/>
      <c r="AA179" s="601"/>
      <c r="AB179" s="448"/>
      <c r="AC179" s="611">
        <f>IFERROR(INDEX('P3'!175:175,MATCH("住居名",'P3'!$4:$4,0)),"")</f>
        <v>0</v>
      </c>
      <c r="AD179" s="455"/>
      <c r="AE179" s="579" t="e">
        <f>IF(VLOOKUP(AC179,'P2'!$C:$T,18,FALSE)="新","A",IF(AD179="○",VLOOKUP(AC179,'P2'!$C:$T,18,FALSE),""))</f>
        <v>#N/A</v>
      </c>
      <c r="AH179" s="268">
        <f t="shared" si="21"/>
        <v>0</v>
      </c>
      <c r="AI179" s="580" t="e">
        <f t="shared" si="18"/>
        <v>#N/A</v>
      </c>
      <c r="AJ179" s="580" t="e">
        <f t="shared" si="22"/>
        <v>#N/A</v>
      </c>
      <c r="AK179" s="580" t="e">
        <f t="shared" ca="1" si="23"/>
        <v>#N/A</v>
      </c>
      <c r="AL179" s="580" t="e">
        <f t="shared" ca="1" si="24"/>
        <v>#N/A</v>
      </c>
      <c r="AM179" s="267">
        <f>IFERROR(INDEX('P3'!175:175,MATCH("障害
支援
区分",'P3'!$3:$3,0)),"")</f>
        <v>0</v>
      </c>
    </row>
    <row r="180" spans="2:39" ht="22.5" customHeight="1">
      <c r="B180" s="610">
        <f>IFERROR(INDEX('P3'!302:302,MATCH("利用者氏名",'P3'!$3:$3,0)),"")</f>
        <v>0</v>
      </c>
      <c r="C180" s="607">
        <f>IFERROR(INDEX('P3'!302:302,MATCH("障害
支援
区分",'P3'!$3:$3,0)),"")</f>
        <v>0</v>
      </c>
      <c r="D180" s="584"/>
      <c r="E180" s="601"/>
      <c r="F180" s="601"/>
      <c r="G180" s="601"/>
      <c r="H180" s="601"/>
      <c r="I180" s="601"/>
      <c r="J180" s="601"/>
      <c r="K180" s="601"/>
      <c r="L180" s="601"/>
      <c r="M180" s="601"/>
      <c r="N180" s="601"/>
      <c r="O180" s="601"/>
      <c r="P180" s="602"/>
      <c r="Q180" s="603"/>
      <c r="R180" s="601"/>
      <c r="S180" s="601"/>
      <c r="T180" s="601"/>
      <c r="U180" s="601"/>
      <c r="V180" s="601"/>
      <c r="W180" s="601"/>
      <c r="X180" s="601"/>
      <c r="Y180" s="601"/>
      <c r="Z180" s="601"/>
      <c r="AA180" s="601"/>
      <c r="AB180" s="448"/>
      <c r="AC180" s="611">
        <f>IFERROR(INDEX('P3'!176:176,MATCH("住居名",'P3'!$4:$4,0)),"")</f>
        <v>0</v>
      </c>
      <c r="AD180" s="455"/>
      <c r="AE180" s="579" t="e">
        <f>IF(VLOOKUP(AC180,'P2'!$C:$T,18,FALSE)="新","A",IF(AD180="○",VLOOKUP(AC180,'P2'!$C:$T,18,FALSE),""))</f>
        <v>#N/A</v>
      </c>
      <c r="AH180" s="268">
        <f t="shared" si="21"/>
        <v>0</v>
      </c>
      <c r="AI180" s="580" t="e">
        <f t="shared" si="18"/>
        <v>#N/A</v>
      </c>
      <c r="AJ180" s="580" t="e">
        <f t="shared" si="22"/>
        <v>#N/A</v>
      </c>
      <c r="AK180" s="580" t="e">
        <f t="shared" ca="1" si="23"/>
        <v>#N/A</v>
      </c>
      <c r="AL180" s="580" t="e">
        <f t="shared" ca="1" si="24"/>
        <v>#N/A</v>
      </c>
      <c r="AM180" s="267">
        <f>IFERROR(INDEX('P3'!176:176,MATCH("障害
支援
区分",'P3'!$3:$3,0)),"")</f>
        <v>0</v>
      </c>
    </row>
    <row r="181" spans="2:39" ht="22.5" customHeight="1">
      <c r="B181" s="610">
        <f>IFERROR(INDEX('P3'!303:303,MATCH("利用者氏名",'P3'!$3:$3,0)),"")</f>
        <v>0</v>
      </c>
      <c r="C181" s="607">
        <f>IFERROR(INDEX('P3'!303:303,MATCH("障害
支援
区分",'P3'!$3:$3,0)),"")</f>
        <v>0</v>
      </c>
      <c r="D181" s="584"/>
      <c r="E181" s="601"/>
      <c r="F181" s="601"/>
      <c r="G181" s="601"/>
      <c r="H181" s="601"/>
      <c r="I181" s="601"/>
      <c r="J181" s="601"/>
      <c r="K181" s="601"/>
      <c r="L181" s="601"/>
      <c r="M181" s="601"/>
      <c r="N181" s="601"/>
      <c r="O181" s="601"/>
      <c r="P181" s="602"/>
      <c r="Q181" s="603"/>
      <c r="R181" s="601"/>
      <c r="S181" s="601"/>
      <c r="T181" s="601"/>
      <c r="U181" s="601"/>
      <c r="V181" s="601"/>
      <c r="W181" s="601"/>
      <c r="X181" s="601"/>
      <c r="Y181" s="601"/>
      <c r="Z181" s="601"/>
      <c r="AA181" s="601"/>
      <c r="AB181" s="448"/>
      <c r="AC181" s="611">
        <f>IFERROR(INDEX('P3'!177:177,MATCH("住居名",'P3'!$4:$4,0)),"")</f>
        <v>0</v>
      </c>
      <c r="AD181" s="455"/>
      <c r="AE181" s="579" t="e">
        <f>IF(VLOOKUP(AC181,'P2'!$C:$T,18,FALSE)="新","A",IF(AD181="○",VLOOKUP(AC181,'P2'!$C:$T,18,FALSE),""))</f>
        <v>#N/A</v>
      </c>
      <c r="AH181" s="268">
        <f t="shared" si="21"/>
        <v>0</v>
      </c>
      <c r="AI181" s="580" t="e">
        <f t="shared" si="18"/>
        <v>#N/A</v>
      </c>
      <c r="AJ181" s="580" t="e">
        <f t="shared" si="22"/>
        <v>#N/A</v>
      </c>
      <c r="AK181" s="580" t="e">
        <f t="shared" ca="1" si="23"/>
        <v>#N/A</v>
      </c>
      <c r="AL181" s="580" t="e">
        <f t="shared" ca="1" si="24"/>
        <v>#N/A</v>
      </c>
      <c r="AM181" s="267">
        <f>IFERROR(INDEX('P3'!177:177,MATCH("障害
支援
区分",'P3'!$3:$3,0)),"")</f>
        <v>0</v>
      </c>
    </row>
    <row r="182" spans="2:39" ht="22.5" customHeight="1">
      <c r="B182" s="610">
        <f>IFERROR(INDEX('P3'!304:304,MATCH("利用者氏名",'P3'!$3:$3,0)),"")</f>
        <v>0</v>
      </c>
      <c r="C182" s="607">
        <f>IFERROR(INDEX('P3'!304:304,MATCH("障害
支援
区分",'P3'!$3:$3,0)),"")</f>
        <v>0</v>
      </c>
      <c r="D182" s="584"/>
      <c r="E182" s="601"/>
      <c r="F182" s="601"/>
      <c r="G182" s="601"/>
      <c r="H182" s="601"/>
      <c r="I182" s="601"/>
      <c r="J182" s="601"/>
      <c r="K182" s="601"/>
      <c r="L182" s="601"/>
      <c r="M182" s="601"/>
      <c r="N182" s="601"/>
      <c r="O182" s="601"/>
      <c r="P182" s="602"/>
      <c r="Q182" s="603"/>
      <c r="R182" s="601"/>
      <c r="S182" s="601"/>
      <c r="T182" s="601"/>
      <c r="U182" s="601"/>
      <c r="V182" s="601"/>
      <c r="W182" s="601"/>
      <c r="X182" s="601"/>
      <c r="Y182" s="601"/>
      <c r="Z182" s="601"/>
      <c r="AA182" s="601"/>
      <c r="AB182" s="448"/>
      <c r="AC182" s="611">
        <f>IFERROR(INDEX('P3'!178:178,MATCH("住居名",'P3'!$4:$4,0)),"")</f>
        <v>0</v>
      </c>
      <c r="AD182" s="455"/>
      <c r="AE182" s="579" t="e">
        <f>IF(VLOOKUP(AC182,'P2'!$C:$T,18,FALSE)="新","A",IF(AD182="○",VLOOKUP(AC182,'P2'!$C:$T,18,FALSE),""))</f>
        <v>#N/A</v>
      </c>
      <c r="AH182" s="268">
        <f t="shared" si="21"/>
        <v>0</v>
      </c>
      <c r="AI182" s="580" t="e">
        <f t="shared" si="18"/>
        <v>#N/A</v>
      </c>
      <c r="AJ182" s="580" t="e">
        <f t="shared" si="22"/>
        <v>#N/A</v>
      </c>
      <c r="AK182" s="580" t="e">
        <f t="shared" ca="1" si="23"/>
        <v>#N/A</v>
      </c>
      <c r="AL182" s="580" t="e">
        <f t="shared" ca="1" si="24"/>
        <v>#N/A</v>
      </c>
      <c r="AM182" s="267">
        <f>IFERROR(INDEX('P3'!178:178,MATCH("障害
支援
区分",'P3'!$3:$3,0)),"")</f>
        <v>0</v>
      </c>
    </row>
    <row r="183" spans="2:39" ht="22.5" customHeight="1">
      <c r="B183" s="610">
        <f>IFERROR(INDEX('P3'!305:305,MATCH("利用者氏名",'P3'!$3:$3,0)),"")</f>
        <v>0</v>
      </c>
      <c r="C183" s="607">
        <f>IFERROR(INDEX('P3'!305:305,MATCH("障害
支援
区分",'P3'!$3:$3,0)),"")</f>
        <v>0</v>
      </c>
      <c r="D183" s="584"/>
      <c r="E183" s="601"/>
      <c r="F183" s="601"/>
      <c r="G183" s="601"/>
      <c r="H183" s="601"/>
      <c r="I183" s="601"/>
      <c r="J183" s="601"/>
      <c r="K183" s="601"/>
      <c r="L183" s="601"/>
      <c r="M183" s="601"/>
      <c r="N183" s="601"/>
      <c r="O183" s="601"/>
      <c r="P183" s="602"/>
      <c r="Q183" s="603"/>
      <c r="R183" s="601"/>
      <c r="S183" s="601"/>
      <c r="T183" s="601"/>
      <c r="U183" s="601"/>
      <c r="V183" s="601"/>
      <c r="W183" s="601"/>
      <c r="X183" s="601"/>
      <c r="Y183" s="601"/>
      <c r="Z183" s="601"/>
      <c r="AA183" s="601"/>
      <c r="AB183" s="448"/>
      <c r="AC183" s="611">
        <f>IFERROR(INDEX('P3'!179:179,MATCH("住居名",'P3'!$4:$4,0)),"")</f>
        <v>0</v>
      </c>
      <c r="AD183" s="455"/>
      <c r="AE183" s="579" t="e">
        <f>IF(VLOOKUP(AC183,'P2'!$C:$T,18,FALSE)="新","A",IF(AD183="○",VLOOKUP(AC183,'P2'!$C:$T,18,FALSE),""))</f>
        <v>#N/A</v>
      </c>
      <c r="AH183" s="268">
        <f t="shared" si="21"/>
        <v>0</v>
      </c>
      <c r="AI183" s="580" t="e">
        <f t="shared" si="18"/>
        <v>#N/A</v>
      </c>
      <c r="AJ183" s="580" t="e">
        <f t="shared" si="22"/>
        <v>#N/A</v>
      </c>
      <c r="AK183" s="580" t="e">
        <f t="shared" ca="1" si="23"/>
        <v>#N/A</v>
      </c>
      <c r="AL183" s="580" t="e">
        <f t="shared" ca="1" si="24"/>
        <v>#N/A</v>
      </c>
      <c r="AM183" s="267">
        <f>IFERROR(INDEX('P3'!179:179,MATCH("障害
支援
区分",'P3'!$3:$3,0)),"")</f>
        <v>0</v>
      </c>
    </row>
    <row r="184" spans="2:39" ht="22.5" customHeight="1">
      <c r="B184" s="610">
        <f>IFERROR(INDEX('P3'!306:306,MATCH("利用者氏名",'P3'!$3:$3,0)),"")</f>
        <v>0</v>
      </c>
      <c r="C184" s="607">
        <f>IFERROR(INDEX('P3'!306:306,MATCH("障害
支援
区分",'P3'!$3:$3,0)),"")</f>
        <v>0</v>
      </c>
      <c r="D184" s="584"/>
      <c r="E184" s="601"/>
      <c r="F184" s="601"/>
      <c r="G184" s="601"/>
      <c r="H184" s="601"/>
      <c r="I184" s="601"/>
      <c r="J184" s="601"/>
      <c r="K184" s="601"/>
      <c r="L184" s="601"/>
      <c r="M184" s="601"/>
      <c r="N184" s="601"/>
      <c r="O184" s="601"/>
      <c r="P184" s="602"/>
      <c r="Q184" s="603"/>
      <c r="R184" s="601"/>
      <c r="S184" s="601"/>
      <c r="T184" s="601"/>
      <c r="U184" s="601"/>
      <c r="V184" s="601"/>
      <c r="W184" s="601"/>
      <c r="X184" s="601"/>
      <c r="Y184" s="601"/>
      <c r="Z184" s="601"/>
      <c r="AA184" s="601"/>
      <c r="AB184" s="448"/>
      <c r="AC184" s="611">
        <f>IFERROR(INDEX('P3'!180:180,MATCH("住居名",'P3'!$4:$4,0)),"")</f>
        <v>0</v>
      </c>
      <c r="AD184" s="455"/>
      <c r="AE184" s="579" t="e">
        <f>IF(VLOOKUP(AC184,'P2'!$C:$T,18,FALSE)="新","A",IF(AD184="○",VLOOKUP(AC184,'P2'!$C:$T,18,FALSE),""))</f>
        <v>#N/A</v>
      </c>
      <c r="AH184" s="268">
        <f t="shared" si="21"/>
        <v>0</v>
      </c>
      <c r="AI184" s="580" t="e">
        <f t="shared" si="18"/>
        <v>#N/A</v>
      </c>
      <c r="AJ184" s="580" t="e">
        <f t="shared" si="22"/>
        <v>#N/A</v>
      </c>
      <c r="AK184" s="580" t="e">
        <f t="shared" ca="1" si="23"/>
        <v>#N/A</v>
      </c>
      <c r="AL184" s="580" t="e">
        <f t="shared" ca="1" si="24"/>
        <v>#N/A</v>
      </c>
      <c r="AM184" s="267">
        <f>IFERROR(INDEX('P3'!180:180,MATCH("障害
支援
区分",'P3'!$3:$3,0)),"")</f>
        <v>0</v>
      </c>
    </row>
    <row r="185" spans="2:39" ht="22.5" customHeight="1">
      <c r="B185" s="610">
        <f>IFERROR(INDEX('P3'!307:307,MATCH("利用者氏名",'P3'!$3:$3,0)),"")</f>
        <v>0</v>
      </c>
      <c r="C185" s="607">
        <f>IFERROR(INDEX('P3'!307:307,MATCH("障害
支援
区分",'P3'!$3:$3,0)),"")</f>
        <v>0</v>
      </c>
      <c r="D185" s="584"/>
      <c r="E185" s="601"/>
      <c r="F185" s="601"/>
      <c r="G185" s="601"/>
      <c r="H185" s="601"/>
      <c r="I185" s="601"/>
      <c r="J185" s="601"/>
      <c r="K185" s="601"/>
      <c r="L185" s="601"/>
      <c r="M185" s="601"/>
      <c r="N185" s="601"/>
      <c r="O185" s="601"/>
      <c r="P185" s="602"/>
      <c r="Q185" s="603"/>
      <c r="R185" s="601"/>
      <c r="S185" s="601"/>
      <c r="T185" s="601"/>
      <c r="U185" s="601"/>
      <c r="V185" s="601"/>
      <c r="W185" s="601"/>
      <c r="X185" s="601"/>
      <c r="Y185" s="601"/>
      <c r="Z185" s="601"/>
      <c r="AA185" s="601"/>
      <c r="AB185" s="448"/>
      <c r="AC185" s="611">
        <f>IFERROR(INDEX('P3'!181:181,MATCH("住居名",'P3'!$4:$4,0)),"")</f>
        <v>0</v>
      </c>
      <c r="AD185" s="455"/>
      <c r="AE185" s="579" t="e">
        <f>IF(VLOOKUP(AC185,'P2'!$C:$T,18,FALSE)="新","A",IF(AD185="○",VLOOKUP(AC185,'P2'!$C:$T,18,FALSE),""))</f>
        <v>#N/A</v>
      </c>
      <c r="AH185" s="268">
        <f t="shared" si="21"/>
        <v>0</v>
      </c>
      <c r="AI185" s="580" t="e">
        <f t="shared" si="18"/>
        <v>#N/A</v>
      </c>
      <c r="AJ185" s="580" t="e">
        <f t="shared" si="22"/>
        <v>#N/A</v>
      </c>
      <c r="AK185" s="580" t="e">
        <f t="shared" ca="1" si="23"/>
        <v>#N/A</v>
      </c>
      <c r="AL185" s="580" t="e">
        <f t="shared" ca="1" si="24"/>
        <v>#N/A</v>
      </c>
      <c r="AM185" s="267">
        <f>IFERROR(INDEX('P3'!181:181,MATCH("障害
支援
区分",'P3'!$3:$3,0)),"")</f>
        <v>0</v>
      </c>
    </row>
    <row r="186" spans="2:39" ht="22.5" customHeight="1">
      <c r="B186" s="610">
        <f>IFERROR(INDEX('P3'!308:308,MATCH("利用者氏名",'P3'!$3:$3,0)),"")</f>
        <v>0</v>
      </c>
      <c r="C186" s="607">
        <f>IFERROR(INDEX('P3'!308:308,MATCH("障害
支援
区分",'P3'!$3:$3,0)),"")</f>
        <v>0</v>
      </c>
      <c r="D186" s="584"/>
      <c r="E186" s="604"/>
      <c r="F186" s="604"/>
      <c r="G186" s="604"/>
      <c r="H186" s="604"/>
      <c r="I186" s="604"/>
      <c r="J186" s="604"/>
      <c r="K186" s="604"/>
      <c r="L186" s="604"/>
      <c r="M186" s="604"/>
      <c r="N186" s="604"/>
      <c r="O186" s="604"/>
      <c r="P186" s="605"/>
      <c r="Q186" s="606"/>
      <c r="R186" s="604"/>
      <c r="S186" s="604"/>
      <c r="T186" s="604"/>
      <c r="U186" s="604"/>
      <c r="V186" s="604"/>
      <c r="W186" s="604"/>
      <c r="X186" s="604"/>
      <c r="Y186" s="604"/>
      <c r="Z186" s="604"/>
      <c r="AA186" s="604"/>
      <c r="AB186" s="449"/>
      <c r="AC186" s="611">
        <f>IFERROR(INDEX('P3'!182:182,MATCH("住居名",'P3'!$4:$4,0)),"")</f>
        <v>0</v>
      </c>
      <c r="AD186" s="455"/>
      <c r="AE186" s="579" t="e">
        <f>IF(VLOOKUP(AC186,'P2'!$C:$T,18,FALSE)="新","A",IF(AD186="○",VLOOKUP(AC186,'P2'!$C:$T,18,FALSE),""))</f>
        <v>#N/A</v>
      </c>
      <c r="AH186" s="268">
        <f t="shared" si="21"/>
        <v>0</v>
      </c>
      <c r="AI186" s="580" t="e">
        <f t="shared" si="18"/>
        <v>#N/A</v>
      </c>
      <c r="AJ186" s="580" t="e">
        <f t="shared" si="22"/>
        <v>#N/A</v>
      </c>
      <c r="AK186" s="580" t="e">
        <f t="shared" ca="1" si="23"/>
        <v>#N/A</v>
      </c>
      <c r="AL186" s="580" t="e">
        <f t="shared" ca="1" si="24"/>
        <v>#N/A</v>
      </c>
      <c r="AM186" s="267">
        <f>IFERROR(INDEX('P3'!182:182,MATCH("障害
支援
区分",'P3'!$3:$3,0)),"")</f>
        <v>0</v>
      </c>
    </row>
    <row r="187" spans="2:39" ht="22.5" customHeight="1">
      <c r="B187" s="610">
        <f>IFERROR(INDEX('P3'!309:309,MATCH("利用者氏名",'P3'!$3:$3,0)),"")</f>
        <v>0</v>
      </c>
      <c r="C187" s="607">
        <f>IFERROR(INDEX('P3'!309:309,MATCH("障害
支援
区分",'P3'!$3:$3,0)),"")</f>
        <v>0</v>
      </c>
      <c r="D187" s="584"/>
      <c r="E187" s="601"/>
      <c r="F187" s="601"/>
      <c r="G187" s="601"/>
      <c r="H187" s="601"/>
      <c r="I187" s="601"/>
      <c r="J187" s="601"/>
      <c r="K187" s="601"/>
      <c r="L187" s="601"/>
      <c r="M187" s="601"/>
      <c r="N187" s="601"/>
      <c r="O187" s="601"/>
      <c r="P187" s="602"/>
      <c r="Q187" s="603"/>
      <c r="R187" s="601"/>
      <c r="S187" s="601"/>
      <c r="T187" s="601"/>
      <c r="U187" s="601"/>
      <c r="V187" s="601"/>
      <c r="W187" s="601"/>
      <c r="X187" s="601"/>
      <c r="Y187" s="601"/>
      <c r="Z187" s="601"/>
      <c r="AA187" s="601"/>
      <c r="AB187" s="448"/>
      <c r="AC187" s="611">
        <f>IFERROR(INDEX('P3'!183:183,MATCH("住居名",'P3'!$4:$4,0)),"")</f>
        <v>0</v>
      </c>
      <c r="AD187" s="455"/>
      <c r="AE187" s="579" t="e">
        <f>IF(VLOOKUP(AC187,'P2'!$C:$T,18,FALSE)="新","A",IF(AD187="○",VLOOKUP(AC187,'P2'!$C:$T,18,FALSE),""))</f>
        <v>#N/A</v>
      </c>
      <c r="AH187" s="268">
        <f t="shared" si="21"/>
        <v>0</v>
      </c>
      <c r="AI187" s="580" t="e">
        <f t="shared" si="18"/>
        <v>#N/A</v>
      </c>
      <c r="AJ187" s="580" t="e">
        <f t="shared" si="22"/>
        <v>#N/A</v>
      </c>
      <c r="AK187" s="580" t="e">
        <f t="shared" ca="1" si="23"/>
        <v>#N/A</v>
      </c>
      <c r="AL187" s="580" t="e">
        <f t="shared" ca="1" si="24"/>
        <v>#N/A</v>
      </c>
      <c r="AM187" s="267">
        <f>IFERROR(INDEX('P3'!183:183,MATCH("障害
支援
区分",'P3'!$3:$3,0)),"")</f>
        <v>0</v>
      </c>
    </row>
    <row r="188" spans="2:39" ht="22.5" customHeight="1">
      <c r="B188" s="610">
        <f>IFERROR(INDEX('P3'!310:310,MATCH("利用者氏名",'P3'!$3:$3,0)),"")</f>
        <v>0</v>
      </c>
      <c r="C188" s="607">
        <f>IFERROR(INDEX('P3'!310:310,MATCH("障害
支援
区分",'P3'!$3:$3,0)),"")</f>
        <v>0</v>
      </c>
      <c r="D188" s="584"/>
      <c r="E188" s="601"/>
      <c r="F188" s="601"/>
      <c r="G188" s="601"/>
      <c r="H188" s="601"/>
      <c r="I188" s="601"/>
      <c r="J188" s="601"/>
      <c r="K188" s="601"/>
      <c r="L188" s="601"/>
      <c r="M188" s="601"/>
      <c r="N188" s="601"/>
      <c r="O188" s="601"/>
      <c r="P188" s="602"/>
      <c r="Q188" s="603"/>
      <c r="R188" s="601"/>
      <c r="S188" s="601"/>
      <c r="T188" s="601"/>
      <c r="U188" s="601"/>
      <c r="V188" s="601"/>
      <c r="W188" s="601"/>
      <c r="X188" s="601"/>
      <c r="Y188" s="601"/>
      <c r="Z188" s="601"/>
      <c r="AA188" s="601"/>
      <c r="AB188" s="448"/>
      <c r="AC188" s="611">
        <f>IFERROR(INDEX('P3'!184:184,MATCH("住居名",'P3'!$4:$4,0)),"")</f>
        <v>0</v>
      </c>
      <c r="AD188" s="455"/>
      <c r="AE188" s="579" t="e">
        <f>IF(VLOOKUP(AC188,'P2'!$C:$T,18,FALSE)="新","A",IF(AD188="○",VLOOKUP(AC188,'P2'!$C:$T,18,FALSE),""))</f>
        <v>#N/A</v>
      </c>
      <c r="AH188" s="268">
        <f t="shared" si="21"/>
        <v>0</v>
      </c>
      <c r="AI188" s="580" t="e">
        <f t="shared" si="18"/>
        <v>#N/A</v>
      </c>
      <c r="AJ188" s="580" t="e">
        <f t="shared" si="22"/>
        <v>#N/A</v>
      </c>
      <c r="AK188" s="580" t="e">
        <f t="shared" ca="1" si="23"/>
        <v>#N/A</v>
      </c>
      <c r="AL188" s="580" t="e">
        <f t="shared" ca="1" si="24"/>
        <v>#N/A</v>
      </c>
      <c r="AM188" s="267">
        <f>IFERROR(INDEX('P3'!184:184,MATCH("障害
支援
区分",'P3'!$3:$3,0)),"")</f>
        <v>0</v>
      </c>
    </row>
    <row r="189" spans="2:39" ht="22.5" customHeight="1">
      <c r="B189" s="610">
        <f>IFERROR(INDEX('P3'!311:311,MATCH("利用者氏名",'P3'!$3:$3,0)),"")</f>
        <v>0</v>
      </c>
      <c r="C189" s="607">
        <f>IFERROR(INDEX('P3'!311:311,MATCH("障害
支援
区分",'P3'!$3:$3,0)),"")</f>
        <v>0</v>
      </c>
      <c r="D189" s="584"/>
      <c r="E189" s="601"/>
      <c r="F189" s="601"/>
      <c r="G189" s="601"/>
      <c r="H189" s="601"/>
      <c r="I189" s="601"/>
      <c r="J189" s="601"/>
      <c r="K189" s="601"/>
      <c r="L189" s="601"/>
      <c r="M189" s="601"/>
      <c r="N189" s="601"/>
      <c r="O189" s="601"/>
      <c r="P189" s="602"/>
      <c r="Q189" s="603"/>
      <c r="R189" s="601"/>
      <c r="S189" s="601"/>
      <c r="T189" s="601"/>
      <c r="U189" s="601"/>
      <c r="V189" s="601"/>
      <c r="W189" s="601"/>
      <c r="X189" s="601"/>
      <c r="Y189" s="601"/>
      <c r="Z189" s="601"/>
      <c r="AA189" s="601"/>
      <c r="AB189" s="448"/>
      <c r="AC189" s="611">
        <f>IFERROR(INDEX('P3'!185:185,MATCH("住居名",'P3'!$4:$4,0)),"")</f>
        <v>0</v>
      </c>
      <c r="AD189" s="455"/>
      <c r="AE189" s="579" t="e">
        <f>IF(VLOOKUP(AC189,'P2'!$C:$T,18,FALSE)="新","A",IF(AD189="○",VLOOKUP(AC189,'P2'!$C:$T,18,FALSE),""))</f>
        <v>#N/A</v>
      </c>
      <c r="AH189" s="268">
        <f t="shared" si="21"/>
        <v>0</v>
      </c>
      <c r="AI189" s="580" t="e">
        <f t="shared" si="18"/>
        <v>#N/A</v>
      </c>
      <c r="AJ189" s="580" t="e">
        <f t="shared" si="22"/>
        <v>#N/A</v>
      </c>
      <c r="AK189" s="580" t="e">
        <f t="shared" ca="1" si="23"/>
        <v>#N/A</v>
      </c>
      <c r="AL189" s="580" t="e">
        <f t="shared" ca="1" si="24"/>
        <v>#N/A</v>
      </c>
      <c r="AM189" s="267">
        <f>IFERROR(INDEX('P3'!185:185,MATCH("障害
支援
区分",'P3'!$3:$3,0)),"")</f>
        <v>0</v>
      </c>
    </row>
    <row r="190" spans="2:39" ht="22.5" customHeight="1">
      <c r="B190" s="610">
        <f>IFERROR(INDEX('P3'!312:312,MATCH("利用者氏名",'P3'!$3:$3,0)),"")</f>
        <v>0</v>
      </c>
      <c r="C190" s="607">
        <f>IFERROR(INDEX('P3'!312:312,MATCH("障害
支援
区分",'P3'!$3:$3,0)),"")</f>
        <v>0</v>
      </c>
      <c r="D190" s="584"/>
      <c r="E190" s="601"/>
      <c r="F190" s="601"/>
      <c r="G190" s="601"/>
      <c r="H190" s="601"/>
      <c r="I190" s="601"/>
      <c r="J190" s="601"/>
      <c r="K190" s="601"/>
      <c r="L190" s="601"/>
      <c r="M190" s="601"/>
      <c r="N190" s="601"/>
      <c r="O190" s="601"/>
      <c r="P190" s="602"/>
      <c r="Q190" s="603"/>
      <c r="R190" s="601"/>
      <c r="S190" s="601"/>
      <c r="T190" s="601"/>
      <c r="U190" s="601"/>
      <c r="V190" s="601"/>
      <c r="W190" s="601"/>
      <c r="X190" s="601"/>
      <c r="Y190" s="601"/>
      <c r="Z190" s="601"/>
      <c r="AA190" s="601"/>
      <c r="AB190" s="448"/>
      <c r="AC190" s="611">
        <f>IFERROR(INDEX('P3'!186:186,MATCH("住居名",'P3'!$4:$4,0)),"")</f>
        <v>0</v>
      </c>
      <c r="AD190" s="455"/>
      <c r="AE190" s="579" t="e">
        <f>IF(VLOOKUP(AC190,'P2'!$C:$T,18,FALSE)="新","A",IF(AD190="○",VLOOKUP(AC190,'P2'!$C:$T,18,FALSE),""))</f>
        <v>#N/A</v>
      </c>
      <c r="AH190" s="268">
        <f t="shared" si="21"/>
        <v>0</v>
      </c>
      <c r="AI190" s="580" t="e">
        <f t="shared" si="18"/>
        <v>#N/A</v>
      </c>
      <c r="AJ190" s="580" t="e">
        <f t="shared" si="22"/>
        <v>#N/A</v>
      </c>
      <c r="AK190" s="580" t="e">
        <f t="shared" ca="1" si="23"/>
        <v>#N/A</v>
      </c>
      <c r="AL190" s="580" t="e">
        <f t="shared" ca="1" si="24"/>
        <v>#N/A</v>
      </c>
      <c r="AM190" s="267">
        <f>IFERROR(INDEX('P3'!186:186,MATCH("障害
支援
区分",'P3'!$3:$3,0)),"")</f>
        <v>0</v>
      </c>
    </row>
    <row r="191" spans="2:39" ht="22.5" customHeight="1">
      <c r="B191" s="610">
        <f>IFERROR(INDEX('P3'!313:313,MATCH("利用者氏名",'P3'!$3:$3,0)),"")</f>
        <v>0</v>
      </c>
      <c r="C191" s="607">
        <f>IFERROR(INDEX('P3'!313:313,MATCH("障害
支援
区分",'P3'!$3:$3,0)),"")</f>
        <v>0</v>
      </c>
      <c r="D191" s="584"/>
      <c r="E191" s="601"/>
      <c r="F191" s="601"/>
      <c r="G191" s="601"/>
      <c r="H191" s="601"/>
      <c r="I191" s="601"/>
      <c r="J191" s="601"/>
      <c r="K191" s="601"/>
      <c r="L191" s="601"/>
      <c r="M191" s="601"/>
      <c r="N191" s="601"/>
      <c r="O191" s="601"/>
      <c r="P191" s="602"/>
      <c r="Q191" s="603"/>
      <c r="R191" s="601"/>
      <c r="S191" s="601"/>
      <c r="T191" s="601"/>
      <c r="U191" s="601"/>
      <c r="V191" s="601"/>
      <c r="W191" s="601"/>
      <c r="X191" s="601"/>
      <c r="Y191" s="601"/>
      <c r="Z191" s="601"/>
      <c r="AA191" s="601"/>
      <c r="AB191" s="448"/>
      <c r="AC191" s="611">
        <f>IFERROR(INDEX('P3'!187:187,MATCH("住居名",'P3'!$4:$4,0)),"")</f>
        <v>0</v>
      </c>
      <c r="AD191" s="455"/>
      <c r="AE191" s="579" t="e">
        <f>IF(VLOOKUP(AC191,'P2'!$C:$T,18,FALSE)="新","A",IF(AD191="○",VLOOKUP(AC191,'P2'!$C:$T,18,FALSE),""))</f>
        <v>#N/A</v>
      </c>
      <c r="AH191" s="268">
        <f t="shared" si="21"/>
        <v>0</v>
      </c>
      <c r="AI191" s="580" t="e">
        <f t="shared" si="18"/>
        <v>#N/A</v>
      </c>
      <c r="AJ191" s="580" t="e">
        <f t="shared" si="22"/>
        <v>#N/A</v>
      </c>
      <c r="AK191" s="580" t="e">
        <f t="shared" ca="1" si="23"/>
        <v>#N/A</v>
      </c>
      <c r="AL191" s="580" t="e">
        <f t="shared" ca="1" si="24"/>
        <v>#N/A</v>
      </c>
      <c r="AM191" s="267">
        <f>IFERROR(INDEX('P3'!187:187,MATCH("障害
支援
区分",'P3'!$3:$3,0)),"")</f>
        <v>0</v>
      </c>
    </row>
    <row r="192" spans="2:39" ht="22.5" customHeight="1">
      <c r="B192" s="610">
        <f>IFERROR(INDEX('P3'!314:314,MATCH("利用者氏名",'P3'!$3:$3,0)),"")</f>
        <v>0</v>
      </c>
      <c r="C192" s="607">
        <f>IFERROR(INDEX('P3'!314:314,MATCH("障害
支援
区分",'P3'!$3:$3,0)),"")</f>
        <v>0</v>
      </c>
      <c r="D192" s="584"/>
      <c r="E192" s="601"/>
      <c r="F192" s="601"/>
      <c r="G192" s="601"/>
      <c r="H192" s="601"/>
      <c r="I192" s="601"/>
      <c r="J192" s="601"/>
      <c r="K192" s="601"/>
      <c r="L192" s="601"/>
      <c r="M192" s="601"/>
      <c r="N192" s="601"/>
      <c r="O192" s="601"/>
      <c r="P192" s="602"/>
      <c r="Q192" s="603"/>
      <c r="R192" s="601"/>
      <c r="S192" s="601"/>
      <c r="T192" s="601"/>
      <c r="U192" s="601"/>
      <c r="V192" s="601"/>
      <c r="W192" s="601"/>
      <c r="X192" s="601"/>
      <c r="Y192" s="601"/>
      <c r="Z192" s="601"/>
      <c r="AA192" s="601"/>
      <c r="AB192" s="448"/>
      <c r="AC192" s="611">
        <f>IFERROR(INDEX('P3'!188:188,MATCH("住居名",'P3'!$4:$4,0)),"")</f>
        <v>0</v>
      </c>
      <c r="AD192" s="455"/>
      <c r="AE192" s="579" t="e">
        <f>IF(VLOOKUP(AC192,'P2'!$C:$T,18,FALSE)="新","A",IF(AD192="○",VLOOKUP(AC192,'P2'!$C:$T,18,FALSE),""))</f>
        <v>#N/A</v>
      </c>
      <c r="AH192" s="268">
        <f t="shared" si="21"/>
        <v>0</v>
      </c>
      <c r="AI192" s="580" t="e">
        <f t="shared" si="18"/>
        <v>#N/A</v>
      </c>
      <c r="AJ192" s="580" t="e">
        <f t="shared" si="22"/>
        <v>#N/A</v>
      </c>
      <c r="AK192" s="580" t="e">
        <f t="shared" ca="1" si="23"/>
        <v>#N/A</v>
      </c>
      <c r="AL192" s="580" t="e">
        <f t="shared" ca="1" si="24"/>
        <v>#N/A</v>
      </c>
      <c r="AM192" s="267">
        <f>IFERROR(INDEX('P3'!188:188,MATCH("障害
支援
区分",'P3'!$3:$3,0)),"")</f>
        <v>0</v>
      </c>
    </row>
    <row r="193" spans="2:39" ht="22.5" customHeight="1">
      <c r="B193" s="610">
        <f>IFERROR(INDEX('P3'!315:315,MATCH("利用者氏名",'P3'!$3:$3,0)),"")</f>
        <v>0</v>
      </c>
      <c r="C193" s="607">
        <f>IFERROR(INDEX('P3'!315:315,MATCH("障害
支援
区分",'P3'!$3:$3,0)),"")</f>
        <v>0</v>
      </c>
      <c r="D193" s="584"/>
      <c r="E193" s="601"/>
      <c r="F193" s="601"/>
      <c r="G193" s="601"/>
      <c r="H193" s="601"/>
      <c r="I193" s="601"/>
      <c r="J193" s="601"/>
      <c r="K193" s="601"/>
      <c r="L193" s="601"/>
      <c r="M193" s="601"/>
      <c r="N193" s="601"/>
      <c r="O193" s="601"/>
      <c r="P193" s="602"/>
      <c r="Q193" s="603"/>
      <c r="R193" s="601"/>
      <c r="S193" s="601"/>
      <c r="T193" s="601"/>
      <c r="U193" s="601"/>
      <c r="V193" s="601"/>
      <c r="W193" s="601"/>
      <c r="X193" s="601"/>
      <c r="Y193" s="601"/>
      <c r="Z193" s="601"/>
      <c r="AA193" s="601"/>
      <c r="AB193" s="448"/>
      <c r="AC193" s="611">
        <f>IFERROR(INDEX('P3'!189:189,MATCH("住居名",'P3'!$4:$4,0)),"")</f>
        <v>0</v>
      </c>
      <c r="AD193" s="455"/>
      <c r="AE193" s="579" t="e">
        <f>IF(VLOOKUP(AC193,'P2'!$C:$T,18,FALSE)="新","A",IF(AD193="○",VLOOKUP(AC193,'P2'!$C:$T,18,FALSE),""))</f>
        <v>#N/A</v>
      </c>
      <c r="AH193" s="268">
        <f t="shared" si="21"/>
        <v>0</v>
      </c>
      <c r="AI193" s="580" t="e">
        <f t="shared" si="18"/>
        <v>#N/A</v>
      </c>
      <c r="AJ193" s="580" t="e">
        <f t="shared" si="22"/>
        <v>#N/A</v>
      </c>
      <c r="AK193" s="580" t="e">
        <f t="shared" ca="1" si="23"/>
        <v>#N/A</v>
      </c>
      <c r="AL193" s="580" t="e">
        <f t="shared" ca="1" si="24"/>
        <v>#N/A</v>
      </c>
      <c r="AM193" s="267">
        <f>IFERROR(INDEX('P3'!189:189,MATCH("障害
支援
区分",'P3'!$3:$3,0)),"")</f>
        <v>0</v>
      </c>
    </row>
    <row r="194" spans="2:39" ht="22.5" customHeight="1">
      <c r="B194" s="610">
        <f>IFERROR(INDEX('P3'!316:316,MATCH("利用者氏名",'P3'!$3:$3,0)),"")</f>
        <v>0</v>
      </c>
      <c r="C194" s="607">
        <f>IFERROR(INDEX('P3'!316:316,MATCH("障害
支援
区分",'P3'!$3:$3,0)),"")</f>
        <v>0</v>
      </c>
      <c r="D194" s="584"/>
      <c r="E194" s="601"/>
      <c r="F194" s="601"/>
      <c r="G194" s="601"/>
      <c r="H194" s="601"/>
      <c r="I194" s="601"/>
      <c r="J194" s="601"/>
      <c r="K194" s="601"/>
      <c r="L194" s="601"/>
      <c r="M194" s="601"/>
      <c r="N194" s="601"/>
      <c r="O194" s="601"/>
      <c r="P194" s="602"/>
      <c r="Q194" s="603"/>
      <c r="R194" s="601"/>
      <c r="S194" s="601"/>
      <c r="T194" s="601"/>
      <c r="U194" s="601"/>
      <c r="V194" s="601"/>
      <c r="W194" s="601"/>
      <c r="X194" s="601"/>
      <c r="Y194" s="601"/>
      <c r="Z194" s="601"/>
      <c r="AA194" s="601"/>
      <c r="AB194" s="448"/>
      <c r="AC194" s="611">
        <f>IFERROR(INDEX('P3'!190:190,MATCH("住居名",'P3'!$4:$4,0)),"")</f>
        <v>0</v>
      </c>
      <c r="AD194" s="455"/>
      <c r="AE194" s="579" t="e">
        <f>IF(VLOOKUP(AC194,'P2'!$C:$T,18,FALSE)="新","A",IF(AD194="○",VLOOKUP(AC194,'P2'!$C:$T,18,FALSE),""))</f>
        <v>#N/A</v>
      </c>
      <c r="AH194" s="268">
        <f t="shared" si="21"/>
        <v>0</v>
      </c>
      <c r="AI194" s="580" t="e">
        <f t="shared" si="18"/>
        <v>#N/A</v>
      </c>
      <c r="AJ194" s="580" t="e">
        <f t="shared" si="22"/>
        <v>#N/A</v>
      </c>
      <c r="AK194" s="580" t="e">
        <f t="shared" ca="1" si="23"/>
        <v>#N/A</v>
      </c>
      <c r="AL194" s="580" t="e">
        <f t="shared" ca="1" si="24"/>
        <v>#N/A</v>
      </c>
      <c r="AM194" s="267">
        <f>IFERROR(INDEX('P3'!190:190,MATCH("障害
支援
区分",'P3'!$3:$3,0)),"")</f>
        <v>0</v>
      </c>
    </row>
    <row r="195" spans="2:39" ht="22.5" customHeight="1">
      <c r="B195" s="610">
        <f>IFERROR(INDEX('P3'!317:317,MATCH("利用者氏名",'P3'!$3:$3,0)),"")</f>
        <v>0</v>
      </c>
      <c r="C195" s="607">
        <f>IFERROR(INDEX('P3'!317:317,MATCH("障害
支援
区分",'P3'!$3:$3,0)),"")</f>
        <v>0</v>
      </c>
      <c r="D195" s="584"/>
      <c r="E195" s="601"/>
      <c r="F195" s="601"/>
      <c r="G195" s="601"/>
      <c r="H195" s="601"/>
      <c r="I195" s="601"/>
      <c r="J195" s="601"/>
      <c r="K195" s="601"/>
      <c r="L195" s="601"/>
      <c r="M195" s="601"/>
      <c r="N195" s="601"/>
      <c r="O195" s="601"/>
      <c r="P195" s="602"/>
      <c r="Q195" s="603"/>
      <c r="R195" s="601"/>
      <c r="S195" s="601"/>
      <c r="T195" s="601"/>
      <c r="U195" s="601"/>
      <c r="V195" s="601"/>
      <c r="W195" s="601"/>
      <c r="X195" s="601"/>
      <c r="Y195" s="601"/>
      <c r="Z195" s="601"/>
      <c r="AA195" s="601"/>
      <c r="AB195" s="448"/>
      <c r="AC195" s="611">
        <f>IFERROR(INDEX('P3'!191:191,MATCH("住居名",'P3'!$4:$4,0)),"")</f>
        <v>0</v>
      </c>
      <c r="AD195" s="455"/>
      <c r="AE195" s="579" t="e">
        <f>IF(VLOOKUP(AC195,'P2'!$C:$T,18,FALSE)="新","A",IF(AD195="○",VLOOKUP(AC195,'P2'!$C:$T,18,FALSE),""))</f>
        <v>#N/A</v>
      </c>
      <c r="AH195" s="268">
        <f t="shared" si="21"/>
        <v>0</v>
      </c>
      <c r="AI195" s="580" t="e">
        <f t="shared" si="18"/>
        <v>#N/A</v>
      </c>
      <c r="AJ195" s="580" t="e">
        <f t="shared" si="22"/>
        <v>#N/A</v>
      </c>
      <c r="AK195" s="580" t="e">
        <f t="shared" ca="1" si="23"/>
        <v>#N/A</v>
      </c>
      <c r="AL195" s="580" t="e">
        <f t="shared" ca="1" si="24"/>
        <v>#N/A</v>
      </c>
      <c r="AM195" s="267">
        <f>IFERROR(INDEX('P3'!191:191,MATCH("障害
支援
区分",'P3'!$3:$3,0)),"")</f>
        <v>0</v>
      </c>
    </row>
    <row r="196" spans="2:39" ht="22.5" customHeight="1">
      <c r="B196" s="610">
        <f>IFERROR(INDEX('P3'!318:318,MATCH("利用者氏名",'P3'!$3:$3,0)),"")</f>
        <v>0</v>
      </c>
      <c r="C196" s="607">
        <f>IFERROR(INDEX('P3'!318:318,MATCH("障害
支援
区分",'P3'!$3:$3,0)),"")</f>
        <v>0</v>
      </c>
      <c r="D196" s="584"/>
      <c r="E196" s="601"/>
      <c r="F196" s="601"/>
      <c r="G196" s="601"/>
      <c r="H196" s="601"/>
      <c r="I196" s="601"/>
      <c r="J196" s="601"/>
      <c r="K196" s="601"/>
      <c r="L196" s="601"/>
      <c r="M196" s="601"/>
      <c r="N196" s="601"/>
      <c r="O196" s="601"/>
      <c r="P196" s="602"/>
      <c r="Q196" s="603"/>
      <c r="R196" s="601"/>
      <c r="S196" s="601"/>
      <c r="T196" s="601"/>
      <c r="U196" s="601"/>
      <c r="V196" s="601"/>
      <c r="W196" s="601"/>
      <c r="X196" s="601"/>
      <c r="Y196" s="601"/>
      <c r="Z196" s="601"/>
      <c r="AA196" s="601"/>
      <c r="AB196" s="448"/>
      <c r="AC196" s="611">
        <f>IFERROR(INDEX('P3'!192:192,MATCH("住居名",'P3'!$4:$4,0)),"")</f>
        <v>0</v>
      </c>
      <c r="AD196" s="455"/>
      <c r="AE196" s="579" t="e">
        <f>IF(VLOOKUP(AC196,'P2'!$C:$T,18,FALSE)="新","A",IF(AD196="○",VLOOKUP(AC196,'P2'!$C:$T,18,FALSE),""))</f>
        <v>#N/A</v>
      </c>
      <c r="AH196" s="268">
        <f t="shared" si="21"/>
        <v>0</v>
      </c>
      <c r="AI196" s="580" t="e">
        <f t="shared" si="18"/>
        <v>#N/A</v>
      </c>
      <c r="AJ196" s="580" t="e">
        <f t="shared" si="22"/>
        <v>#N/A</v>
      </c>
      <c r="AK196" s="580" t="e">
        <f t="shared" ca="1" si="23"/>
        <v>#N/A</v>
      </c>
      <c r="AL196" s="580" t="e">
        <f t="shared" ca="1" si="24"/>
        <v>#N/A</v>
      </c>
      <c r="AM196" s="267">
        <f>IFERROR(INDEX('P3'!192:192,MATCH("障害
支援
区分",'P3'!$3:$3,0)),"")</f>
        <v>0</v>
      </c>
    </row>
    <row r="197" spans="2:39" ht="22.5" customHeight="1">
      <c r="B197" s="610">
        <f>IFERROR(INDEX('P3'!319:319,MATCH("利用者氏名",'P3'!$3:$3,0)),"")</f>
        <v>0</v>
      </c>
      <c r="C197" s="607">
        <f>IFERROR(INDEX('P3'!319:319,MATCH("障害
支援
区分",'P3'!$3:$3,0)),"")</f>
        <v>0</v>
      </c>
      <c r="D197" s="584"/>
      <c r="E197" s="601"/>
      <c r="F197" s="601"/>
      <c r="G197" s="601"/>
      <c r="H197" s="601"/>
      <c r="I197" s="601"/>
      <c r="J197" s="601"/>
      <c r="K197" s="601"/>
      <c r="L197" s="601"/>
      <c r="M197" s="601"/>
      <c r="N197" s="601"/>
      <c r="O197" s="601"/>
      <c r="P197" s="602"/>
      <c r="Q197" s="603"/>
      <c r="R197" s="601"/>
      <c r="S197" s="601"/>
      <c r="T197" s="601"/>
      <c r="U197" s="601"/>
      <c r="V197" s="601"/>
      <c r="W197" s="601"/>
      <c r="X197" s="601"/>
      <c r="Y197" s="601"/>
      <c r="Z197" s="601"/>
      <c r="AA197" s="601"/>
      <c r="AB197" s="448"/>
      <c r="AC197" s="611">
        <f>IFERROR(INDEX('P3'!193:193,MATCH("住居名",'P3'!$4:$4,0)),"")</f>
        <v>0</v>
      </c>
      <c r="AD197" s="455"/>
      <c r="AE197" s="579" t="e">
        <f>IF(VLOOKUP(AC197,'P2'!$C:$T,18,FALSE)="新","A",IF(AD197="○",VLOOKUP(AC197,'P2'!$C:$T,18,FALSE),""))</f>
        <v>#N/A</v>
      </c>
      <c r="AH197" s="268">
        <f t="shared" si="21"/>
        <v>0</v>
      </c>
      <c r="AI197" s="580" t="e">
        <f t="shared" si="18"/>
        <v>#N/A</v>
      </c>
      <c r="AJ197" s="580" t="e">
        <f t="shared" si="22"/>
        <v>#N/A</v>
      </c>
      <c r="AK197" s="580" t="e">
        <f t="shared" ca="1" si="23"/>
        <v>#N/A</v>
      </c>
      <c r="AL197" s="580" t="e">
        <f t="shared" ca="1" si="24"/>
        <v>#N/A</v>
      </c>
      <c r="AM197" s="267">
        <f>IFERROR(INDEX('P3'!193:193,MATCH("障害
支援
区分",'P3'!$3:$3,0)),"")</f>
        <v>0</v>
      </c>
    </row>
    <row r="198" spans="2:39" ht="22.5" customHeight="1">
      <c r="B198" s="610">
        <f>IFERROR(INDEX('P3'!320:320,MATCH("利用者氏名",'P3'!$3:$3,0)),"")</f>
        <v>0</v>
      </c>
      <c r="C198" s="607">
        <f>IFERROR(INDEX('P3'!320:320,MATCH("障害
支援
区分",'P3'!$3:$3,0)),"")</f>
        <v>0</v>
      </c>
      <c r="D198" s="584"/>
      <c r="E198" s="601"/>
      <c r="F198" s="601"/>
      <c r="G198" s="601"/>
      <c r="H198" s="601"/>
      <c r="I198" s="601"/>
      <c r="J198" s="601"/>
      <c r="K198" s="601"/>
      <c r="L198" s="601"/>
      <c r="M198" s="601"/>
      <c r="N198" s="601"/>
      <c r="O198" s="601"/>
      <c r="P198" s="602"/>
      <c r="Q198" s="603"/>
      <c r="R198" s="601"/>
      <c r="S198" s="601"/>
      <c r="T198" s="601"/>
      <c r="U198" s="601"/>
      <c r="V198" s="601"/>
      <c r="W198" s="601"/>
      <c r="X198" s="601"/>
      <c r="Y198" s="601"/>
      <c r="Z198" s="601"/>
      <c r="AA198" s="601"/>
      <c r="AB198" s="448"/>
      <c r="AC198" s="611">
        <f>IFERROR(INDEX('P3'!194:194,MATCH("住居名",'P3'!$4:$4,0)),"")</f>
        <v>0</v>
      </c>
      <c r="AD198" s="455"/>
      <c r="AE198" s="579" t="e">
        <f>IF(VLOOKUP(AC198,'P2'!$C:$T,18,FALSE)="新","A",IF(AD198="○",VLOOKUP(AC198,'P2'!$C:$T,18,FALSE),""))</f>
        <v>#N/A</v>
      </c>
      <c r="AH198" s="268">
        <f t="shared" si="21"/>
        <v>0</v>
      </c>
      <c r="AI198" s="580" t="e">
        <f t="shared" si="18"/>
        <v>#N/A</v>
      </c>
      <c r="AJ198" s="580" t="e">
        <f t="shared" si="22"/>
        <v>#N/A</v>
      </c>
      <c r="AK198" s="580" t="e">
        <f t="shared" ca="1" si="23"/>
        <v>#N/A</v>
      </c>
      <c r="AL198" s="580" t="e">
        <f t="shared" ca="1" si="24"/>
        <v>#N/A</v>
      </c>
      <c r="AM198" s="267">
        <f>IFERROR(INDEX('P3'!194:194,MATCH("障害
支援
区分",'P3'!$3:$3,0)),"")</f>
        <v>0</v>
      </c>
    </row>
    <row r="199" spans="2:39" ht="22.5" customHeight="1">
      <c r="B199" s="610">
        <f>IFERROR(INDEX('P3'!321:321,MATCH("利用者氏名",'P3'!$3:$3,0)),"")</f>
        <v>0</v>
      </c>
      <c r="C199" s="607">
        <f>IFERROR(INDEX('P3'!321:321,MATCH("障害
支援
区分",'P3'!$3:$3,0)),"")</f>
        <v>0</v>
      </c>
      <c r="D199" s="584"/>
      <c r="E199" s="601"/>
      <c r="F199" s="601"/>
      <c r="G199" s="601"/>
      <c r="H199" s="601"/>
      <c r="I199" s="601"/>
      <c r="J199" s="601"/>
      <c r="K199" s="601"/>
      <c r="L199" s="601"/>
      <c r="M199" s="601"/>
      <c r="N199" s="601"/>
      <c r="O199" s="601"/>
      <c r="P199" s="602"/>
      <c r="Q199" s="603"/>
      <c r="R199" s="601"/>
      <c r="S199" s="601"/>
      <c r="T199" s="601"/>
      <c r="U199" s="601"/>
      <c r="V199" s="601"/>
      <c r="W199" s="601"/>
      <c r="X199" s="601"/>
      <c r="Y199" s="601"/>
      <c r="Z199" s="601"/>
      <c r="AA199" s="601"/>
      <c r="AB199" s="448"/>
      <c r="AC199" s="611">
        <f>IFERROR(INDEX('P3'!195:195,MATCH("住居名",'P3'!$4:$4,0)),"")</f>
        <v>0</v>
      </c>
      <c r="AD199" s="455"/>
      <c r="AE199" s="579" t="e">
        <f>IF(VLOOKUP(AC199,'P2'!$C:$T,18,FALSE)="新","A",IF(AD199="○",VLOOKUP(AC199,'P2'!$C:$T,18,FALSE),""))</f>
        <v>#N/A</v>
      </c>
      <c r="AH199" s="268">
        <f t="shared" si="21"/>
        <v>0</v>
      </c>
      <c r="AI199" s="580" t="e">
        <f t="shared" si="18"/>
        <v>#N/A</v>
      </c>
      <c r="AJ199" s="580" t="e">
        <f t="shared" si="22"/>
        <v>#N/A</v>
      </c>
      <c r="AK199" s="580" t="e">
        <f t="shared" ca="1" si="23"/>
        <v>#N/A</v>
      </c>
      <c r="AL199" s="580" t="e">
        <f t="shared" ca="1" si="24"/>
        <v>#N/A</v>
      </c>
      <c r="AM199" s="267">
        <f>IFERROR(INDEX('P3'!195:195,MATCH("障害
支援
区分",'P3'!$3:$3,0)),"")</f>
        <v>0</v>
      </c>
    </row>
    <row r="200" spans="2:39" ht="22.5" customHeight="1">
      <c r="B200" s="610">
        <f>IFERROR(INDEX('P3'!322:322,MATCH("利用者氏名",'P3'!$3:$3,0)),"")</f>
        <v>0</v>
      </c>
      <c r="C200" s="607">
        <f>IFERROR(INDEX('P3'!322:322,MATCH("障害
支援
区分",'P3'!$3:$3,0)),"")</f>
        <v>0</v>
      </c>
      <c r="D200" s="584"/>
      <c r="E200" s="601"/>
      <c r="F200" s="601"/>
      <c r="G200" s="601"/>
      <c r="H200" s="601"/>
      <c r="I200" s="601"/>
      <c r="J200" s="601"/>
      <c r="K200" s="601"/>
      <c r="L200" s="601"/>
      <c r="M200" s="601"/>
      <c r="N200" s="601"/>
      <c r="O200" s="601"/>
      <c r="P200" s="602"/>
      <c r="Q200" s="603"/>
      <c r="R200" s="601"/>
      <c r="S200" s="601"/>
      <c r="T200" s="601"/>
      <c r="U200" s="601"/>
      <c r="V200" s="601"/>
      <c r="W200" s="601"/>
      <c r="X200" s="601"/>
      <c r="Y200" s="601"/>
      <c r="Z200" s="601"/>
      <c r="AA200" s="601"/>
      <c r="AB200" s="448"/>
      <c r="AC200" s="611">
        <f>IFERROR(INDEX('P3'!196:196,MATCH("住居名",'P3'!$4:$4,0)),"")</f>
        <v>0</v>
      </c>
      <c r="AD200" s="455"/>
      <c r="AE200" s="579" t="e">
        <f>IF(VLOOKUP(AC200,'P2'!$C:$T,18,FALSE)="新","A",IF(AD200="○",VLOOKUP(AC200,'P2'!$C:$T,18,FALSE),""))</f>
        <v>#N/A</v>
      </c>
      <c r="AH200" s="268">
        <f t="shared" si="21"/>
        <v>0</v>
      </c>
      <c r="AI200" s="580" t="e">
        <f t="shared" si="18"/>
        <v>#N/A</v>
      </c>
      <c r="AJ200" s="580" t="e">
        <f t="shared" si="22"/>
        <v>#N/A</v>
      </c>
      <c r="AK200" s="580" t="e">
        <f t="shared" ca="1" si="23"/>
        <v>#N/A</v>
      </c>
      <c r="AL200" s="580" t="e">
        <f t="shared" ca="1" si="24"/>
        <v>#N/A</v>
      </c>
      <c r="AM200" s="267">
        <f>IFERROR(INDEX('P3'!196:196,MATCH("障害
支援
区分",'P3'!$3:$3,0)),"")</f>
        <v>0</v>
      </c>
    </row>
    <row r="201" spans="2:39" ht="22.5" customHeight="1">
      <c r="B201" s="610">
        <f>IFERROR(INDEX('P3'!323:323,MATCH("利用者氏名",'P3'!$3:$3,0)),"")</f>
        <v>0</v>
      </c>
      <c r="C201" s="607">
        <f>IFERROR(INDEX('P3'!323:323,MATCH("障害
支援
区分",'P3'!$3:$3,0)),"")</f>
        <v>0</v>
      </c>
      <c r="D201" s="584"/>
      <c r="E201" s="601"/>
      <c r="F201" s="601"/>
      <c r="G201" s="601"/>
      <c r="H201" s="601"/>
      <c r="I201" s="601"/>
      <c r="J201" s="601"/>
      <c r="K201" s="601"/>
      <c r="L201" s="601"/>
      <c r="M201" s="601"/>
      <c r="N201" s="601"/>
      <c r="O201" s="601"/>
      <c r="P201" s="602"/>
      <c r="Q201" s="603"/>
      <c r="R201" s="601"/>
      <c r="S201" s="601"/>
      <c r="T201" s="601"/>
      <c r="U201" s="601"/>
      <c r="V201" s="601"/>
      <c r="W201" s="601"/>
      <c r="X201" s="601"/>
      <c r="Y201" s="601"/>
      <c r="Z201" s="601"/>
      <c r="AA201" s="601"/>
      <c r="AB201" s="448"/>
      <c r="AC201" s="611">
        <f>IFERROR(INDEX('P3'!197:197,MATCH("住居名",'P3'!$4:$4,0)),"")</f>
        <v>0</v>
      </c>
      <c r="AD201" s="455"/>
      <c r="AE201" s="579" t="e">
        <f>IF(VLOOKUP(AC201,'P2'!$C:$T,18,FALSE)="新","A",IF(AD201="○",VLOOKUP(AC201,'P2'!$C:$T,18,FALSE),""))</f>
        <v>#N/A</v>
      </c>
      <c r="AH201" s="268">
        <f t="shared" si="21"/>
        <v>0</v>
      </c>
      <c r="AI201" s="580" t="e">
        <f t="shared" si="18"/>
        <v>#N/A</v>
      </c>
      <c r="AJ201" s="580" t="e">
        <f t="shared" si="22"/>
        <v>#N/A</v>
      </c>
      <c r="AK201" s="580" t="e">
        <f t="shared" ca="1" si="23"/>
        <v>#N/A</v>
      </c>
      <c r="AL201" s="580" t="e">
        <f t="shared" ca="1" si="24"/>
        <v>#N/A</v>
      </c>
      <c r="AM201" s="267">
        <f>IFERROR(INDEX('P3'!197:197,MATCH("障害
支援
区分",'P3'!$3:$3,0)),"")</f>
        <v>0</v>
      </c>
    </row>
    <row r="202" spans="2:39" ht="22.5" customHeight="1">
      <c r="B202" s="610">
        <f>IFERROR(INDEX('P3'!324:324,MATCH("利用者氏名",'P3'!$3:$3,0)),"")</f>
        <v>0</v>
      </c>
      <c r="C202" s="607">
        <f>IFERROR(INDEX('P3'!324:324,MATCH("障害
支援
区分",'P3'!$3:$3,0)),"")</f>
        <v>0</v>
      </c>
      <c r="D202" s="584"/>
      <c r="E202" s="601"/>
      <c r="F202" s="601"/>
      <c r="G202" s="601"/>
      <c r="H202" s="601"/>
      <c r="I202" s="601"/>
      <c r="J202" s="601"/>
      <c r="K202" s="601"/>
      <c r="L202" s="601"/>
      <c r="M202" s="601"/>
      <c r="N202" s="601"/>
      <c r="O202" s="601"/>
      <c r="P202" s="602"/>
      <c r="Q202" s="603"/>
      <c r="R202" s="601"/>
      <c r="S202" s="601"/>
      <c r="T202" s="601"/>
      <c r="U202" s="601"/>
      <c r="V202" s="601"/>
      <c r="W202" s="601"/>
      <c r="X202" s="601"/>
      <c r="Y202" s="601"/>
      <c r="Z202" s="601"/>
      <c r="AA202" s="601"/>
      <c r="AB202" s="448"/>
      <c r="AC202" s="611">
        <f>IFERROR(INDEX('P3'!198:198,MATCH("住居名",'P3'!$4:$4,0)),"")</f>
        <v>0</v>
      </c>
      <c r="AD202" s="455"/>
      <c r="AE202" s="579" t="e">
        <f>IF(VLOOKUP(AC202,'P2'!$C:$T,18,FALSE)="新","A",IF(AD202="○",VLOOKUP(AC202,'P2'!$C:$T,18,FALSE),""))</f>
        <v>#N/A</v>
      </c>
      <c r="AH202" s="268">
        <f t="shared" si="21"/>
        <v>0</v>
      </c>
      <c r="AI202" s="580" t="e">
        <f t="shared" ref="AI202:AI203" si="25">IF(AD202="○",0,IF(AE202="A",0,SUM(E202:P202)/SUM($E$6:$P$6)))</f>
        <v>#N/A</v>
      </c>
      <c r="AJ202" s="580" t="e">
        <f t="shared" si="22"/>
        <v>#N/A</v>
      </c>
      <c r="AK202" s="580" t="e">
        <f t="shared" ref="AK202:AK203" ca="1" si="26">IF(AE202="B",SUM(OFFSET(E202,0,$AC$5-6,1,6))/SUM(OFFSET(E198,0,$AC$5-6,1,6)),0)</f>
        <v>#N/A</v>
      </c>
      <c r="AL202" s="580" t="e">
        <f t="shared" ref="AL202:AL203" ca="1" si="27">IF(AE202="C",SUM(OFFSET(E202,0,$AC$5-12,1,12))/SUM(OFFSET(E198,0,$AC$5-12,1,12)),0)</f>
        <v>#N/A</v>
      </c>
      <c r="AM202" s="267">
        <f>IFERROR(INDEX('P3'!198:198,MATCH("障害
支援
区分",'P3'!$3:$3,0)),"")</f>
        <v>0</v>
      </c>
    </row>
    <row r="203" spans="2:39" ht="22.5" customHeight="1">
      <c r="B203" s="610">
        <f>IFERROR(INDEX('P3'!325:325,MATCH("利用者氏名",'P3'!$3:$3,0)),"")</f>
        <v>0</v>
      </c>
      <c r="C203" s="607">
        <f>IFERROR(INDEX('P3'!325:325,MATCH("障害
支援
区分",'P3'!$3:$3,0)),"")</f>
        <v>0</v>
      </c>
      <c r="D203" s="584"/>
      <c r="E203" s="601"/>
      <c r="F203" s="601"/>
      <c r="G203" s="601"/>
      <c r="H203" s="601"/>
      <c r="I203" s="601"/>
      <c r="J203" s="601"/>
      <c r="K203" s="601"/>
      <c r="L203" s="601"/>
      <c r="M203" s="601"/>
      <c r="N203" s="601"/>
      <c r="O203" s="601"/>
      <c r="P203" s="602"/>
      <c r="Q203" s="603"/>
      <c r="R203" s="601"/>
      <c r="S203" s="601"/>
      <c r="T203" s="601"/>
      <c r="U203" s="601"/>
      <c r="V203" s="601"/>
      <c r="W203" s="601"/>
      <c r="X203" s="601"/>
      <c r="Y203" s="601"/>
      <c r="Z203" s="601"/>
      <c r="AA203" s="601"/>
      <c r="AB203" s="448"/>
      <c r="AC203" s="611">
        <f>IFERROR(INDEX('P3'!199:199,MATCH("住居名",'P3'!$4:$4,0)),"")</f>
        <v>0</v>
      </c>
      <c r="AD203" s="455"/>
      <c r="AE203" s="579" t="e">
        <f>IF(VLOOKUP(AC203,'P2'!$C:$T,18,FALSE)="新","A",IF(AD203="○",VLOOKUP(AC203,'P2'!$C:$T,18,FALSE),""))</f>
        <v>#N/A</v>
      </c>
      <c r="AH203" s="268">
        <f t="shared" ref="AH203" si="28">AC203</f>
        <v>0</v>
      </c>
      <c r="AI203" s="580" t="e">
        <f t="shared" si="25"/>
        <v>#N/A</v>
      </c>
      <c r="AJ203" s="580" t="e">
        <f t="shared" ref="AJ203" si="29">IF(AE203="A",0.9,0)</f>
        <v>#N/A</v>
      </c>
      <c r="AK203" s="580" t="e">
        <f t="shared" ca="1" si="26"/>
        <v>#N/A</v>
      </c>
      <c r="AL203" s="580" t="e">
        <f t="shared" ca="1" si="27"/>
        <v>#N/A</v>
      </c>
      <c r="AM203" s="267">
        <f>IFERROR(INDEX('P3'!199:199,MATCH("障害
支援
区分",'P3'!$3:$3,0)),"")</f>
        <v>0</v>
      </c>
    </row>
    <row r="204" spans="2:39">
      <c r="AI204" s="580"/>
      <c r="AJ204" s="580"/>
      <c r="AK204" s="580"/>
      <c r="AL204" s="580"/>
    </row>
    <row r="205" spans="2:39">
      <c r="B205" s="590"/>
      <c r="C205" s="337"/>
      <c r="D205" s="266"/>
      <c r="AI205" s="580"/>
      <c r="AJ205" s="580"/>
      <c r="AK205" s="580"/>
      <c r="AL205" s="580"/>
    </row>
    <row r="206" spans="2:39">
      <c r="B206" s="591"/>
      <c r="C206" s="592"/>
      <c r="D206" s="592"/>
      <c r="AC206" s="592"/>
      <c r="AD206" s="593"/>
      <c r="AE206" s="593"/>
      <c r="AF206" s="594"/>
      <c r="AG206" s="594"/>
      <c r="AH206" s="595"/>
      <c r="AI206" s="580"/>
      <c r="AJ206" s="580"/>
      <c r="AK206" s="580"/>
      <c r="AL206" s="580"/>
    </row>
    <row r="207" spans="2:39">
      <c r="B207" s="596"/>
      <c r="AI207" s="580"/>
      <c r="AJ207" s="580"/>
      <c r="AK207" s="580"/>
      <c r="AL207" s="580"/>
    </row>
    <row r="208" spans="2:39">
      <c r="B208" s="596"/>
      <c r="AI208" s="580"/>
      <c r="AJ208" s="580"/>
      <c r="AK208" s="580"/>
      <c r="AL208" s="580"/>
    </row>
    <row r="209" spans="2:38">
      <c r="B209" s="596"/>
      <c r="AI209" s="580"/>
      <c r="AJ209" s="580"/>
      <c r="AK209" s="580"/>
      <c r="AL209" s="580"/>
    </row>
    <row r="210" spans="2:38">
      <c r="B210" s="596"/>
      <c r="AI210" s="580"/>
      <c r="AJ210" s="580"/>
      <c r="AK210" s="580"/>
      <c r="AL210" s="580"/>
    </row>
    <row r="211" spans="2:38">
      <c r="B211" s="596"/>
      <c r="AI211" s="580"/>
      <c r="AJ211" s="580"/>
      <c r="AK211" s="580"/>
      <c r="AL211" s="580"/>
    </row>
    <row r="212" spans="2:38">
      <c r="B212" s="596"/>
      <c r="AI212" s="580"/>
      <c r="AJ212" s="580"/>
      <c r="AK212" s="580"/>
      <c r="AL212" s="580"/>
    </row>
    <row r="213" spans="2:38">
      <c r="B213" s="596"/>
      <c r="AI213" s="580"/>
      <c r="AJ213" s="580"/>
      <c r="AK213" s="580"/>
      <c r="AL213" s="580"/>
    </row>
    <row r="214" spans="2:38">
      <c r="B214" s="596"/>
      <c r="AI214" s="580"/>
      <c r="AJ214" s="580"/>
      <c r="AK214" s="580"/>
      <c r="AL214" s="580"/>
    </row>
    <row r="215" spans="2:38">
      <c r="B215" s="596"/>
      <c r="AI215" s="580"/>
      <c r="AJ215" s="580"/>
      <c r="AK215" s="580"/>
      <c r="AL215" s="580"/>
    </row>
    <row r="216" spans="2:38">
      <c r="B216" s="596"/>
      <c r="AI216" s="580"/>
      <c r="AJ216" s="580"/>
      <c r="AK216" s="580"/>
      <c r="AL216" s="580"/>
    </row>
    <row r="217" spans="2:38">
      <c r="B217" s="596"/>
      <c r="AI217" s="580"/>
      <c r="AJ217" s="580"/>
      <c r="AK217" s="580"/>
      <c r="AL217" s="580"/>
    </row>
    <row r="218" spans="2:38">
      <c r="B218" s="596"/>
      <c r="AI218" s="580"/>
      <c r="AJ218" s="580"/>
      <c r="AK218" s="580"/>
      <c r="AL218" s="580"/>
    </row>
    <row r="219" spans="2:38">
      <c r="B219" s="596"/>
      <c r="AI219" s="580"/>
      <c r="AJ219" s="580"/>
      <c r="AK219" s="580"/>
      <c r="AL219" s="580"/>
    </row>
    <row r="220" spans="2:38">
      <c r="B220" s="596"/>
      <c r="AI220" s="580"/>
      <c r="AJ220" s="580"/>
      <c r="AK220" s="580"/>
      <c r="AL220" s="580"/>
    </row>
    <row r="221" spans="2:38">
      <c r="B221" s="596"/>
      <c r="AI221" s="580"/>
      <c r="AJ221" s="580"/>
      <c r="AK221" s="580"/>
      <c r="AL221" s="580"/>
    </row>
    <row r="222" spans="2:38">
      <c r="B222" s="596"/>
      <c r="AI222" s="580"/>
      <c r="AJ222" s="580"/>
      <c r="AK222" s="580"/>
      <c r="AL222" s="580"/>
    </row>
    <row r="223" spans="2:38">
      <c r="B223" s="596"/>
      <c r="AI223" s="580"/>
      <c r="AJ223" s="580"/>
      <c r="AK223" s="580"/>
      <c r="AL223" s="580"/>
    </row>
    <row r="224" spans="2:38">
      <c r="B224" s="596"/>
      <c r="AI224" s="580"/>
      <c r="AJ224" s="580"/>
      <c r="AK224" s="580"/>
      <c r="AL224" s="580"/>
    </row>
    <row r="225" spans="35:38">
      <c r="AI225" s="580"/>
      <c r="AJ225" s="580"/>
      <c r="AK225" s="580"/>
      <c r="AL225" s="580"/>
    </row>
    <row r="226" spans="35:38">
      <c r="AI226" s="580"/>
      <c r="AJ226" s="580"/>
      <c r="AK226" s="580"/>
      <c r="AL226" s="580"/>
    </row>
    <row r="227" spans="35:38">
      <c r="AI227" s="580"/>
      <c r="AJ227" s="580"/>
      <c r="AK227" s="580"/>
      <c r="AL227" s="580"/>
    </row>
    <row r="228" spans="35:38">
      <c r="AI228" s="580"/>
      <c r="AJ228" s="580"/>
      <c r="AK228" s="580"/>
      <c r="AL228" s="580"/>
    </row>
    <row r="229" spans="35:38">
      <c r="AI229" s="580"/>
      <c r="AJ229" s="580"/>
      <c r="AK229" s="580"/>
      <c r="AL229" s="580"/>
    </row>
    <row r="230" spans="35:38">
      <c r="AI230" s="580"/>
      <c r="AJ230" s="580"/>
      <c r="AK230" s="580"/>
      <c r="AL230" s="580"/>
    </row>
    <row r="231" spans="35:38">
      <c r="AI231" s="580"/>
      <c r="AJ231" s="580"/>
      <c r="AK231" s="580"/>
      <c r="AL231" s="580"/>
    </row>
    <row r="232" spans="35:38">
      <c r="AI232" s="580"/>
      <c r="AJ232" s="580"/>
      <c r="AK232" s="580"/>
      <c r="AL232" s="580"/>
    </row>
    <row r="233" spans="35:38">
      <c r="AI233" s="580"/>
      <c r="AJ233" s="580"/>
      <c r="AK233" s="580"/>
      <c r="AL233" s="580"/>
    </row>
    <row r="234" spans="35:38">
      <c r="AI234" s="580"/>
      <c r="AJ234" s="580"/>
      <c r="AK234" s="580"/>
      <c r="AL234" s="580"/>
    </row>
    <row r="235" spans="35:38">
      <c r="AI235" s="580"/>
      <c r="AJ235" s="580"/>
      <c r="AK235" s="580"/>
      <c r="AL235" s="580"/>
    </row>
    <row r="236" spans="35:38">
      <c r="AI236" s="580"/>
      <c r="AJ236" s="580"/>
      <c r="AK236" s="580"/>
      <c r="AL236" s="580"/>
    </row>
    <row r="237" spans="35:38">
      <c r="AI237" s="580"/>
      <c r="AJ237" s="580"/>
      <c r="AK237" s="580"/>
      <c r="AL237" s="580"/>
    </row>
    <row r="238" spans="35:38">
      <c r="AI238" s="580"/>
      <c r="AJ238" s="580"/>
      <c r="AK238" s="580"/>
      <c r="AL238" s="580"/>
    </row>
    <row r="239" spans="35:38">
      <c r="AI239" s="580"/>
      <c r="AJ239" s="580"/>
      <c r="AK239" s="580"/>
      <c r="AL239" s="580"/>
    </row>
    <row r="240" spans="35:38">
      <c r="AI240" s="580"/>
      <c r="AJ240" s="580"/>
      <c r="AK240" s="580"/>
      <c r="AL240" s="580"/>
    </row>
    <row r="241" spans="35:38">
      <c r="AI241" s="580"/>
      <c r="AJ241" s="580"/>
      <c r="AK241" s="580"/>
      <c r="AL241" s="580"/>
    </row>
    <row r="242" spans="35:38">
      <c r="AI242" s="580"/>
      <c r="AJ242" s="580"/>
      <c r="AK242" s="580"/>
      <c r="AL242" s="580"/>
    </row>
    <row r="243" spans="35:38">
      <c r="AI243" s="580"/>
      <c r="AJ243" s="580"/>
      <c r="AK243" s="580"/>
      <c r="AL243" s="580"/>
    </row>
    <row r="244" spans="35:38">
      <c r="AI244" s="580"/>
      <c r="AJ244" s="580"/>
      <c r="AK244" s="580"/>
      <c r="AL244" s="580"/>
    </row>
    <row r="245" spans="35:38">
      <c r="AI245" s="580"/>
      <c r="AJ245" s="580"/>
      <c r="AK245" s="580"/>
      <c r="AL245" s="580"/>
    </row>
    <row r="246" spans="35:38">
      <c r="AI246" s="580"/>
      <c r="AJ246" s="580"/>
      <c r="AK246" s="580"/>
      <c r="AL246" s="580"/>
    </row>
    <row r="247" spans="35:38">
      <c r="AI247" s="580"/>
      <c r="AJ247" s="580"/>
      <c r="AK247" s="580"/>
      <c r="AL247" s="580"/>
    </row>
    <row r="248" spans="35:38">
      <c r="AI248" s="580"/>
      <c r="AJ248" s="580"/>
      <c r="AK248" s="580"/>
      <c r="AL248" s="580"/>
    </row>
    <row r="249" spans="35:38">
      <c r="AI249" s="580"/>
      <c r="AJ249" s="580"/>
      <c r="AK249" s="580"/>
      <c r="AL249" s="580"/>
    </row>
    <row r="250" spans="35:38">
      <c r="AI250" s="580"/>
      <c r="AJ250" s="580"/>
      <c r="AK250" s="580"/>
      <c r="AL250" s="580"/>
    </row>
    <row r="251" spans="35:38">
      <c r="AI251" s="580"/>
      <c r="AJ251" s="580"/>
      <c r="AK251" s="580"/>
      <c r="AL251" s="580"/>
    </row>
    <row r="252" spans="35:38">
      <c r="AI252" s="580"/>
      <c r="AJ252" s="580"/>
      <c r="AK252" s="580"/>
      <c r="AL252" s="580"/>
    </row>
    <row r="253" spans="35:38">
      <c r="AI253" s="580"/>
      <c r="AJ253" s="580"/>
      <c r="AK253" s="580"/>
      <c r="AL253" s="580"/>
    </row>
    <row r="254" spans="35:38">
      <c r="AI254" s="580"/>
      <c r="AJ254" s="580"/>
      <c r="AK254" s="580"/>
      <c r="AL254" s="580"/>
    </row>
    <row r="255" spans="35:38">
      <c r="AI255" s="580"/>
      <c r="AJ255" s="580"/>
      <c r="AK255" s="580"/>
      <c r="AL255" s="580"/>
    </row>
    <row r="256" spans="35:38">
      <c r="AI256" s="580"/>
      <c r="AJ256" s="580"/>
      <c r="AK256" s="580"/>
      <c r="AL256" s="580"/>
    </row>
    <row r="257" spans="35:38">
      <c r="AI257" s="580"/>
      <c r="AJ257" s="580"/>
      <c r="AK257" s="580"/>
      <c r="AL257" s="580"/>
    </row>
    <row r="258" spans="35:38">
      <c r="AI258" s="580"/>
      <c r="AJ258" s="580"/>
      <c r="AK258" s="580"/>
      <c r="AL258" s="580"/>
    </row>
    <row r="259" spans="35:38">
      <c r="AI259" s="580"/>
      <c r="AJ259" s="580"/>
      <c r="AK259" s="580"/>
      <c r="AL259" s="580"/>
    </row>
    <row r="260" spans="35:38">
      <c r="AI260" s="580"/>
      <c r="AJ260" s="580"/>
      <c r="AK260" s="580"/>
      <c r="AL260" s="580"/>
    </row>
    <row r="261" spans="35:38">
      <c r="AI261" s="580"/>
      <c r="AJ261" s="580"/>
      <c r="AK261" s="580"/>
      <c r="AL261" s="580"/>
    </row>
    <row r="262" spans="35:38">
      <c r="AI262" s="580"/>
      <c r="AJ262" s="580"/>
      <c r="AK262" s="580"/>
      <c r="AL262" s="580"/>
    </row>
    <row r="263" spans="35:38">
      <c r="AI263" s="580"/>
      <c r="AJ263" s="580"/>
      <c r="AK263" s="580"/>
      <c r="AL263" s="580"/>
    </row>
    <row r="264" spans="35:38">
      <c r="AI264" s="580"/>
      <c r="AJ264" s="580"/>
      <c r="AK264" s="580"/>
      <c r="AL264" s="580"/>
    </row>
    <row r="265" spans="35:38">
      <c r="AI265" s="580"/>
      <c r="AJ265" s="580"/>
      <c r="AK265" s="580"/>
      <c r="AL265" s="580"/>
    </row>
    <row r="266" spans="35:38">
      <c r="AI266" s="580"/>
      <c r="AJ266" s="580"/>
      <c r="AK266" s="580"/>
      <c r="AL266" s="580"/>
    </row>
    <row r="267" spans="35:38">
      <c r="AI267" s="580"/>
      <c r="AJ267" s="580"/>
      <c r="AK267" s="580"/>
      <c r="AL267" s="580"/>
    </row>
    <row r="268" spans="35:38">
      <c r="AI268" s="580"/>
      <c r="AJ268" s="580"/>
      <c r="AK268" s="580"/>
      <c r="AL268" s="580"/>
    </row>
    <row r="269" spans="35:38">
      <c r="AI269" s="580"/>
      <c r="AJ269" s="580"/>
      <c r="AK269" s="580"/>
      <c r="AL269" s="580"/>
    </row>
    <row r="270" spans="35:38">
      <c r="AI270" s="580"/>
      <c r="AJ270" s="580"/>
      <c r="AK270" s="580"/>
      <c r="AL270" s="580"/>
    </row>
    <row r="271" spans="35:38">
      <c r="AI271" s="580"/>
      <c r="AJ271" s="580"/>
      <c r="AK271" s="580"/>
      <c r="AL271" s="580"/>
    </row>
    <row r="272" spans="35:38">
      <c r="AI272" s="580"/>
      <c r="AJ272" s="580"/>
      <c r="AK272" s="580"/>
      <c r="AL272" s="580"/>
    </row>
    <row r="273" spans="35:38">
      <c r="AI273" s="580"/>
      <c r="AJ273" s="580"/>
      <c r="AK273" s="580"/>
      <c r="AL273" s="580"/>
    </row>
    <row r="274" spans="35:38">
      <c r="AI274" s="580"/>
      <c r="AJ274" s="580"/>
      <c r="AK274" s="580"/>
      <c r="AL274" s="580"/>
    </row>
    <row r="275" spans="35:38">
      <c r="AI275" s="580"/>
      <c r="AJ275" s="580"/>
      <c r="AK275" s="580"/>
      <c r="AL275" s="580"/>
    </row>
    <row r="276" spans="35:38">
      <c r="AI276" s="580"/>
      <c r="AJ276" s="580"/>
      <c r="AK276" s="580"/>
      <c r="AL276" s="580"/>
    </row>
    <row r="277" spans="35:38">
      <c r="AI277" s="580"/>
      <c r="AJ277" s="580"/>
      <c r="AK277" s="580"/>
      <c r="AL277" s="580"/>
    </row>
    <row r="278" spans="35:38">
      <c r="AI278" s="580"/>
      <c r="AJ278" s="580"/>
      <c r="AK278" s="580"/>
      <c r="AL278" s="580"/>
    </row>
    <row r="279" spans="35:38">
      <c r="AI279" s="580"/>
      <c r="AJ279" s="580"/>
      <c r="AK279" s="580"/>
      <c r="AL279" s="580"/>
    </row>
    <row r="280" spans="35:38">
      <c r="AI280" s="580"/>
      <c r="AJ280" s="580"/>
      <c r="AK280" s="580"/>
      <c r="AL280" s="580"/>
    </row>
    <row r="281" spans="35:38">
      <c r="AI281" s="580"/>
      <c r="AJ281" s="580"/>
      <c r="AK281" s="580"/>
      <c r="AL281" s="580"/>
    </row>
    <row r="282" spans="35:38">
      <c r="AI282" s="580"/>
      <c r="AJ282" s="580"/>
      <c r="AK282" s="580"/>
      <c r="AL282" s="580"/>
    </row>
    <row r="283" spans="35:38">
      <c r="AI283" s="580"/>
      <c r="AJ283" s="580"/>
      <c r="AK283" s="580"/>
      <c r="AL283" s="580"/>
    </row>
    <row r="284" spans="35:38">
      <c r="AI284" s="580"/>
      <c r="AJ284" s="580"/>
      <c r="AK284" s="580"/>
      <c r="AL284" s="580"/>
    </row>
    <row r="285" spans="35:38">
      <c r="AI285" s="580"/>
      <c r="AJ285" s="580"/>
      <c r="AK285" s="580"/>
      <c r="AL285" s="580"/>
    </row>
    <row r="286" spans="35:38">
      <c r="AI286" s="580"/>
      <c r="AJ286" s="580"/>
      <c r="AK286" s="580"/>
      <c r="AL286" s="580"/>
    </row>
    <row r="287" spans="35:38">
      <c r="AI287" s="580"/>
      <c r="AJ287" s="580"/>
      <c r="AK287" s="580"/>
      <c r="AL287" s="580"/>
    </row>
    <row r="288" spans="35:38">
      <c r="AI288" s="580"/>
      <c r="AJ288" s="580"/>
      <c r="AK288" s="580"/>
      <c r="AL288" s="580"/>
    </row>
    <row r="289" spans="35:38">
      <c r="AI289" s="580"/>
      <c r="AJ289" s="580"/>
      <c r="AK289" s="580"/>
      <c r="AL289" s="580"/>
    </row>
    <row r="290" spans="35:38">
      <c r="AI290" s="580"/>
      <c r="AJ290" s="580"/>
      <c r="AK290" s="580"/>
      <c r="AL290" s="580"/>
    </row>
    <row r="291" spans="35:38">
      <c r="AI291" s="580"/>
      <c r="AJ291" s="580"/>
      <c r="AK291" s="580"/>
      <c r="AL291" s="580"/>
    </row>
    <row r="292" spans="35:38">
      <c r="AI292" s="580"/>
      <c r="AJ292" s="580"/>
      <c r="AK292" s="580"/>
      <c r="AL292" s="580"/>
    </row>
    <row r="293" spans="35:38">
      <c r="AI293" s="580"/>
      <c r="AJ293" s="580"/>
      <c r="AK293" s="580"/>
      <c r="AL293" s="580"/>
    </row>
    <row r="294" spans="35:38">
      <c r="AI294" s="580"/>
      <c r="AJ294" s="580"/>
      <c r="AK294" s="580"/>
      <c r="AL294" s="580"/>
    </row>
    <row r="295" spans="35:38">
      <c r="AI295" s="580"/>
      <c r="AJ295" s="580"/>
      <c r="AK295" s="580"/>
      <c r="AL295" s="580"/>
    </row>
    <row r="296" spans="35:38">
      <c r="AI296" s="580"/>
      <c r="AJ296" s="580"/>
      <c r="AK296" s="580"/>
      <c r="AL296" s="580"/>
    </row>
    <row r="297" spans="35:38">
      <c r="AI297" s="580"/>
      <c r="AJ297" s="580"/>
      <c r="AK297" s="580"/>
      <c r="AL297" s="580"/>
    </row>
    <row r="298" spans="35:38">
      <c r="AI298" s="580"/>
      <c r="AJ298" s="580"/>
      <c r="AK298" s="580"/>
      <c r="AL298" s="580"/>
    </row>
    <row r="299" spans="35:38">
      <c r="AI299" s="580"/>
      <c r="AJ299" s="580"/>
      <c r="AK299" s="580"/>
      <c r="AL299" s="580"/>
    </row>
    <row r="300" spans="35:38">
      <c r="AI300" s="580"/>
      <c r="AJ300" s="580"/>
      <c r="AK300" s="580"/>
      <c r="AL300" s="580"/>
    </row>
    <row r="301" spans="35:38">
      <c r="AI301" s="580"/>
      <c r="AJ301" s="580"/>
      <c r="AK301" s="580"/>
      <c r="AL301" s="580"/>
    </row>
    <row r="302" spans="35:38">
      <c r="AI302" s="580"/>
      <c r="AJ302" s="580"/>
      <c r="AK302" s="580"/>
      <c r="AL302" s="580"/>
    </row>
    <row r="303" spans="35:38">
      <c r="AI303" s="580"/>
      <c r="AJ303" s="580"/>
      <c r="AK303" s="580"/>
      <c r="AL303" s="580"/>
    </row>
    <row r="304" spans="35:38">
      <c r="AI304" s="580"/>
      <c r="AJ304" s="580"/>
      <c r="AK304" s="580"/>
      <c r="AL304" s="580"/>
    </row>
    <row r="305" spans="35:38">
      <c r="AI305" s="580"/>
      <c r="AJ305" s="580"/>
      <c r="AK305" s="580"/>
      <c r="AL305" s="580"/>
    </row>
    <row r="306" spans="35:38">
      <c r="AI306" s="580"/>
      <c r="AJ306" s="580"/>
      <c r="AK306" s="580"/>
      <c r="AL306" s="580"/>
    </row>
    <row r="307" spans="35:38">
      <c r="AI307" s="580"/>
      <c r="AJ307" s="580"/>
      <c r="AK307" s="580"/>
      <c r="AL307" s="580"/>
    </row>
    <row r="308" spans="35:38">
      <c r="AI308" s="580"/>
      <c r="AJ308" s="580"/>
      <c r="AK308" s="580"/>
      <c r="AL308" s="580"/>
    </row>
    <row r="309" spans="35:38">
      <c r="AI309" s="580"/>
      <c r="AJ309" s="580"/>
      <c r="AK309" s="580"/>
      <c r="AL309" s="580"/>
    </row>
    <row r="310" spans="35:38">
      <c r="AI310" s="580"/>
      <c r="AJ310" s="580"/>
      <c r="AK310" s="580"/>
      <c r="AL310" s="580"/>
    </row>
    <row r="311" spans="35:38">
      <c r="AI311" s="580"/>
      <c r="AJ311" s="580"/>
      <c r="AK311" s="580"/>
      <c r="AL311" s="580"/>
    </row>
    <row r="312" spans="35:38">
      <c r="AI312" s="580"/>
      <c r="AJ312" s="580"/>
      <c r="AK312" s="580"/>
      <c r="AL312" s="580"/>
    </row>
    <row r="313" spans="35:38">
      <c r="AI313" s="580"/>
      <c r="AJ313" s="580"/>
      <c r="AK313" s="580"/>
      <c r="AL313" s="580"/>
    </row>
    <row r="314" spans="35:38">
      <c r="AI314" s="580"/>
      <c r="AJ314" s="580"/>
      <c r="AK314" s="580"/>
      <c r="AL314" s="580"/>
    </row>
    <row r="315" spans="35:38">
      <c r="AI315" s="580"/>
      <c r="AJ315" s="580"/>
      <c r="AK315" s="580"/>
      <c r="AL315" s="580"/>
    </row>
    <row r="316" spans="35:38">
      <c r="AI316" s="580"/>
      <c r="AJ316" s="580"/>
      <c r="AK316" s="580"/>
      <c r="AL316" s="580"/>
    </row>
    <row r="317" spans="35:38">
      <c r="AI317" s="580"/>
      <c r="AJ317" s="580"/>
      <c r="AK317" s="580"/>
      <c r="AL317" s="580"/>
    </row>
    <row r="318" spans="35:38">
      <c r="AI318" s="580"/>
      <c r="AJ318" s="580"/>
      <c r="AK318" s="580"/>
      <c r="AL318" s="580"/>
    </row>
    <row r="319" spans="35:38">
      <c r="AI319" s="580"/>
      <c r="AJ319" s="580"/>
      <c r="AK319" s="580"/>
      <c r="AL319" s="580"/>
    </row>
    <row r="320" spans="35:38">
      <c r="AI320" s="580"/>
      <c r="AJ320" s="580"/>
      <c r="AK320" s="580"/>
      <c r="AL320" s="580"/>
    </row>
    <row r="321" spans="35:38">
      <c r="AI321" s="580"/>
      <c r="AJ321" s="580"/>
      <c r="AK321" s="580"/>
      <c r="AL321" s="580"/>
    </row>
    <row r="322" spans="35:38">
      <c r="AI322" s="580"/>
      <c r="AJ322" s="580"/>
      <c r="AK322" s="580"/>
      <c r="AL322" s="580"/>
    </row>
    <row r="323" spans="35:38">
      <c r="AI323" s="580"/>
      <c r="AJ323" s="580"/>
      <c r="AK323" s="580"/>
      <c r="AL323" s="580"/>
    </row>
    <row r="324" spans="35:38">
      <c r="AI324" s="580"/>
      <c r="AJ324" s="580"/>
      <c r="AK324" s="580"/>
      <c r="AL324" s="580"/>
    </row>
    <row r="325" spans="35:38">
      <c r="AI325" s="580"/>
      <c r="AJ325" s="580"/>
      <c r="AK325" s="580"/>
      <c r="AL325" s="580"/>
    </row>
    <row r="326" spans="35:38">
      <c r="AI326" s="580"/>
      <c r="AJ326" s="580"/>
      <c r="AK326" s="580"/>
      <c r="AL326" s="580"/>
    </row>
    <row r="327" spans="35:38">
      <c r="AI327" s="580"/>
      <c r="AJ327" s="580"/>
      <c r="AK327" s="580"/>
      <c r="AL327" s="580"/>
    </row>
    <row r="328" spans="35:38">
      <c r="AI328" s="580"/>
      <c r="AJ328" s="580"/>
      <c r="AK328" s="580"/>
      <c r="AL328" s="580"/>
    </row>
    <row r="329" spans="35:38">
      <c r="AI329" s="580"/>
      <c r="AJ329" s="580"/>
      <c r="AK329" s="580"/>
      <c r="AL329" s="580"/>
    </row>
    <row r="330" spans="35:38">
      <c r="AI330" s="580"/>
      <c r="AJ330" s="580"/>
      <c r="AK330" s="580"/>
      <c r="AL330" s="580"/>
    </row>
    <row r="331" spans="35:38">
      <c r="AI331" s="580"/>
      <c r="AJ331" s="580"/>
      <c r="AK331" s="580"/>
      <c r="AL331" s="580"/>
    </row>
    <row r="332" spans="35:38">
      <c r="AI332" s="580"/>
      <c r="AJ332" s="580"/>
      <c r="AK332" s="580"/>
      <c r="AL332" s="580"/>
    </row>
    <row r="333" spans="35:38">
      <c r="AI333" s="580"/>
      <c r="AJ333" s="580"/>
      <c r="AK333" s="580"/>
      <c r="AL333" s="580"/>
    </row>
    <row r="334" spans="35:38">
      <c r="AI334" s="580"/>
      <c r="AJ334" s="580"/>
      <c r="AK334" s="580"/>
      <c r="AL334" s="580"/>
    </row>
    <row r="335" spans="35:38">
      <c r="AI335" s="580"/>
      <c r="AJ335" s="580"/>
      <c r="AK335" s="580"/>
      <c r="AL335" s="580"/>
    </row>
    <row r="336" spans="35:38">
      <c r="AI336" s="580"/>
      <c r="AJ336" s="580"/>
      <c r="AK336" s="580"/>
      <c r="AL336" s="580"/>
    </row>
    <row r="337" spans="35:38">
      <c r="AI337" s="580"/>
      <c r="AJ337" s="580"/>
      <c r="AK337" s="580"/>
      <c r="AL337" s="580"/>
    </row>
    <row r="338" spans="35:38">
      <c r="AI338" s="580"/>
      <c r="AJ338" s="580"/>
      <c r="AK338" s="580"/>
      <c r="AL338" s="580"/>
    </row>
    <row r="339" spans="35:38">
      <c r="AI339" s="580"/>
      <c r="AJ339" s="580"/>
      <c r="AK339" s="580"/>
      <c r="AL339" s="580"/>
    </row>
    <row r="340" spans="35:38">
      <c r="AI340" s="580"/>
      <c r="AJ340" s="580"/>
      <c r="AK340" s="580"/>
      <c r="AL340" s="580"/>
    </row>
    <row r="341" spans="35:38">
      <c r="AI341" s="580"/>
      <c r="AJ341" s="580"/>
      <c r="AK341" s="580"/>
      <c r="AL341" s="580"/>
    </row>
    <row r="342" spans="35:38">
      <c r="AI342" s="580"/>
      <c r="AJ342" s="580"/>
      <c r="AK342" s="580"/>
      <c r="AL342" s="580"/>
    </row>
    <row r="343" spans="35:38">
      <c r="AI343" s="580"/>
      <c r="AJ343" s="580"/>
      <c r="AK343" s="580"/>
      <c r="AL343" s="580"/>
    </row>
    <row r="344" spans="35:38">
      <c r="AI344" s="580"/>
      <c r="AJ344" s="580"/>
      <c r="AK344" s="580"/>
      <c r="AL344" s="580"/>
    </row>
    <row r="345" spans="35:38">
      <c r="AI345" s="580"/>
      <c r="AJ345" s="580"/>
      <c r="AK345" s="580"/>
      <c r="AL345" s="580"/>
    </row>
    <row r="346" spans="35:38">
      <c r="AI346" s="580"/>
      <c r="AJ346" s="580"/>
      <c r="AK346" s="580"/>
      <c r="AL346" s="580"/>
    </row>
    <row r="347" spans="35:38">
      <c r="AI347" s="580"/>
      <c r="AJ347" s="580"/>
      <c r="AK347" s="580"/>
      <c r="AL347" s="580"/>
    </row>
    <row r="348" spans="35:38">
      <c r="AI348" s="580"/>
      <c r="AJ348" s="580"/>
      <c r="AK348" s="580"/>
      <c r="AL348" s="580"/>
    </row>
    <row r="349" spans="35:38">
      <c r="AI349" s="580"/>
      <c r="AJ349" s="580"/>
      <c r="AK349" s="580"/>
      <c r="AL349" s="580"/>
    </row>
    <row r="350" spans="35:38">
      <c r="AI350" s="580"/>
      <c r="AJ350" s="580"/>
      <c r="AK350" s="580"/>
      <c r="AL350" s="580"/>
    </row>
    <row r="351" spans="35:38">
      <c r="AI351" s="580"/>
      <c r="AJ351" s="580"/>
      <c r="AK351" s="580"/>
      <c r="AL351" s="580"/>
    </row>
    <row r="352" spans="35:38">
      <c r="AI352" s="580"/>
      <c r="AJ352" s="580"/>
      <c r="AK352" s="580"/>
      <c r="AL352" s="580"/>
    </row>
    <row r="353" spans="35:38">
      <c r="AI353" s="580"/>
      <c r="AJ353" s="580"/>
      <c r="AK353" s="580"/>
      <c r="AL353" s="580"/>
    </row>
    <row r="354" spans="35:38">
      <c r="AI354" s="580"/>
      <c r="AJ354" s="580"/>
      <c r="AK354" s="580"/>
      <c r="AL354" s="580"/>
    </row>
    <row r="355" spans="35:38">
      <c r="AI355" s="580"/>
      <c r="AJ355" s="580"/>
      <c r="AK355" s="580"/>
      <c r="AL355" s="580"/>
    </row>
    <row r="356" spans="35:38">
      <c r="AI356" s="580"/>
      <c r="AJ356" s="580"/>
      <c r="AK356" s="580"/>
      <c r="AL356" s="580"/>
    </row>
    <row r="357" spans="35:38">
      <c r="AI357" s="580"/>
      <c r="AJ357" s="580"/>
      <c r="AK357" s="580"/>
      <c r="AL357" s="580"/>
    </row>
    <row r="358" spans="35:38">
      <c r="AI358" s="580"/>
      <c r="AJ358" s="580"/>
      <c r="AK358" s="580"/>
      <c r="AL358" s="580"/>
    </row>
    <row r="359" spans="35:38">
      <c r="AI359" s="580"/>
      <c r="AJ359" s="580"/>
      <c r="AK359" s="580"/>
      <c r="AL359" s="580"/>
    </row>
    <row r="360" spans="35:38">
      <c r="AI360" s="580"/>
      <c r="AJ360" s="580"/>
      <c r="AK360" s="580"/>
      <c r="AL360" s="580"/>
    </row>
    <row r="361" spans="35:38">
      <c r="AI361" s="580"/>
      <c r="AJ361" s="580"/>
      <c r="AK361" s="580"/>
      <c r="AL361" s="580"/>
    </row>
    <row r="362" spans="35:38">
      <c r="AI362" s="580"/>
      <c r="AJ362" s="580"/>
      <c r="AK362" s="580"/>
      <c r="AL362" s="580"/>
    </row>
    <row r="363" spans="35:38">
      <c r="AI363" s="580"/>
      <c r="AJ363" s="580"/>
      <c r="AK363" s="580"/>
      <c r="AL363" s="580"/>
    </row>
    <row r="364" spans="35:38">
      <c r="AI364" s="580"/>
      <c r="AJ364" s="580"/>
      <c r="AK364" s="580"/>
      <c r="AL364" s="580"/>
    </row>
    <row r="365" spans="35:38">
      <c r="AI365" s="580"/>
      <c r="AJ365" s="580"/>
      <c r="AK365" s="580"/>
      <c r="AL365" s="580"/>
    </row>
    <row r="366" spans="35:38">
      <c r="AI366" s="580"/>
      <c r="AJ366" s="580"/>
      <c r="AK366" s="580"/>
      <c r="AL366" s="580"/>
    </row>
    <row r="367" spans="35:38">
      <c r="AI367" s="580"/>
      <c r="AJ367" s="580"/>
      <c r="AK367" s="580"/>
      <c r="AL367" s="580"/>
    </row>
    <row r="368" spans="35:38">
      <c r="AI368" s="580"/>
      <c r="AJ368" s="580"/>
      <c r="AK368" s="580"/>
      <c r="AL368" s="580"/>
    </row>
    <row r="369" spans="35:38">
      <c r="AI369" s="580"/>
      <c r="AJ369" s="580"/>
      <c r="AK369" s="580"/>
      <c r="AL369" s="580"/>
    </row>
    <row r="370" spans="35:38">
      <c r="AI370" s="580"/>
      <c r="AJ370" s="580"/>
      <c r="AK370" s="580"/>
      <c r="AL370" s="580"/>
    </row>
    <row r="371" spans="35:38">
      <c r="AI371" s="580"/>
      <c r="AJ371" s="580"/>
      <c r="AK371" s="580"/>
      <c r="AL371" s="580"/>
    </row>
    <row r="372" spans="35:38">
      <c r="AI372" s="580"/>
      <c r="AJ372" s="580"/>
      <c r="AK372" s="580"/>
      <c r="AL372" s="580"/>
    </row>
    <row r="373" spans="35:38">
      <c r="AI373" s="580"/>
      <c r="AJ373" s="580"/>
      <c r="AK373" s="580"/>
      <c r="AL373" s="580"/>
    </row>
    <row r="374" spans="35:38">
      <c r="AI374" s="580"/>
      <c r="AJ374" s="580"/>
      <c r="AK374" s="580"/>
      <c r="AL374" s="580"/>
    </row>
    <row r="375" spans="35:38">
      <c r="AI375" s="580"/>
      <c r="AJ375" s="580"/>
      <c r="AK375" s="580"/>
      <c r="AL375" s="580"/>
    </row>
    <row r="376" spans="35:38">
      <c r="AI376" s="580"/>
      <c r="AJ376" s="580"/>
      <c r="AK376" s="580"/>
      <c r="AL376" s="580"/>
    </row>
    <row r="377" spans="35:38">
      <c r="AI377" s="580"/>
      <c r="AJ377" s="580"/>
      <c r="AK377" s="580"/>
      <c r="AL377" s="580"/>
    </row>
    <row r="378" spans="35:38">
      <c r="AI378" s="580"/>
      <c r="AJ378" s="580"/>
      <c r="AK378" s="580"/>
      <c r="AL378" s="580"/>
    </row>
    <row r="379" spans="35:38">
      <c r="AI379" s="580"/>
      <c r="AJ379" s="580"/>
      <c r="AK379" s="580"/>
      <c r="AL379" s="580"/>
    </row>
    <row r="380" spans="35:38">
      <c r="AI380" s="580"/>
      <c r="AJ380" s="580"/>
      <c r="AK380" s="580"/>
      <c r="AL380" s="580"/>
    </row>
    <row r="381" spans="35:38">
      <c r="AI381" s="580"/>
      <c r="AJ381" s="580"/>
      <c r="AK381" s="580"/>
      <c r="AL381" s="580"/>
    </row>
    <row r="382" spans="35:38">
      <c r="AI382" s="580"/>
      <c r="AJ382" s="580"/>
      <c r="AK382" s="580"/>
      <c r="AL382" s="580"/>
    </row>
    <row r="383" spans="35:38">
      <c r="AI383" s="580"/>
      <c r="AJ383" s="580"/>
      <c r="AK383" s="580"/>
      <c r="AL383" s="580"/>
    </row>
    <row r="384" spans="35:38">
      <c r="AI384" s="580"/>
      <c r="AJ384" s="580"/>
      <c r="AK384" s="580"/>
      <c r="AL384" s="580"/>
    </row>
    <row r="385" spans="35:38">
      <c r="AI385" s="580"/>
      <c r="AJ385" s="580"/>
      <c r="AK385" s="580"/>
      <c r="AL385" s="580"/>
    </row>
    <row r="386" spans="35:38">
      <c r="AI386" s="580"/>
      <c r="AJ386" s="580"/>
      <c r="AK386" s="580"/>
      <c r="AL386" s="580"/>
    </row>
    <row r="387" spans="35:38">
      <c r="AI387" s="580"/>
      <c r="AJ387" s="580"/>
      <c r="AK387" s="580"/>
      <c r="AL387" s="580"/>
    </row>
    <row r="388" spans="35:38">
      <c r="AI388" s="580"/>
      <c r="AJ388" s="580"/>
      <c r="AK388" s="580"/>
      <c r="AL388" s="580"/>
    </row>
    <row r="389" spans="35:38">
      <c r="AI389" s="580"/>
      <c r="AJ389" s="580"/>
      <c r="AK389" s="580"/>
      <c r="AL389" s="580"/>
    </row>
    <row r="390" spans="35:38">
      <c r="AI390" s="580"/>
      <c r="AJ390" s="580"/>
      <c r="AK390" s="580"/>
      <c r="AL390" s="580"/>
    </row>
    <row r="391" spans="35:38">
      <c r="AI391" s="580"/>
      <c r="AJ391" s="580"/>
      <c r="AK391" s="580"/>
      <c r="AL391" s="580"/>
    </row>
    <row r="392" spans="35:38">
      <c r="AI392" s="580"/>
      <c r="AJ392" s="580"/>
      <c r="AK392" s="580"/>
      <c r="AL392" s="580"/>
    </row>
    <row r="393" spans="35:38">
      <c r="AI393" s="580"/>
      <c r="AJ393" s="580"/>
      <c r="AK393" s="580"/>
      <c r="AL393" s="580"/>
    </row>
    <row r="394" spans="35:38">
      <c r="AI394" s="580"/>
      <c r="AJ394" s="580"/>
      <c r="AK394" s="580"/>
      <c r="AL394" s="580"/>
    </row>
    <row r="395" spans="35:38">
      <c r="AI395" s="580"/>
      <c r="AJ395" s="580"/>
      <c r="AK395" s="580"/>
      <c r="AL395" s="580"/>
    </row>
    <row r="396" spans="35:38">
      <c r="AI396" s="580"/>
      <c r="AJ396" s="580"/>
      <c r="AK396" s="580"/>
      <c r="AL396" s="580"/>
    </row>
    <row r="397" spans="35:38">
      <c r="AI397" s="580"/>
      <c r="AJ397" s="580"/>
      <c r="AK397" s="580"/>
      <c r="AL397" s="580"/>
    </row>
    <row r="398" spans="35:38">
      <c r="AI398" s="580"/>
      <c r="AJ398" s="580"/>
      <c r="AK398" s="580"/>
      <c r="AL398" s="580"/>
    </row>
    <row r="399" spans="35:38">
      <c r="AI399" s="580"/>
      <c r="AJ399" s="580"/>
      <c r="AK399" s="580"/>
      <c r="AL399" s="580"/>
    </row>
    <row r="400" spans="35:38">
      <c r="AI400" s="580"/>
      <c r="AJ400" s="580"/>
      <c r="AK400" s="580"/>
      <c r="AL400" s="580"/>
    </row>
    <row r="401" spans="35:38">
      <c r="AI401" s="580"/>
      <c r="AJ401" s="580"/>
      <c r="AK401" s="580"/>
      <c r="AL401" s="580"/>
    </row>
    <row r="402" spans="35:38">
      <c r="AI402" s="580"/>
      <c r="AJ402" s="580"/>
      <c r="AK402" s="580"/>
      <c r="AL402" s="580"/>
    </row>
    <row r="403" spans="35:38">
      <c r="AI403" s="580"/>
      <c r="AJ403" s="580"/>
      <c r="AK403" s="580"/>
      <c r="AL403" s="580"/>
    </row>
    <row r="404" spans="35:38">
      <c r="AI404" s="580"/>
      <c r="AJ404" s="580"/>
      <c r="AK404" s="580"/>
      <c r="AL404" s="580"/>
    </row>
    <row r="405" spans="35:38">
      <c r="AI405" s="580"/>
      <c r="AJ405" s="580"/>
      <c r="AK405" s="580"/>
      <c r="AL405" s="580"/>
    </row>
    <row r="406" spans="35:38">
      <c r="AI406" s="580"/>
      <c r="AJ406" s="580"/>
      <c r="AK406" s="580"/>
      <c r="AL406" s="580"/>
    </row>
    <row r="407" spans="35:38">
      <c r="AI407" s="580"/>
      <c r="AJ407" s="580"/>
      <c r="AK407" s="580"/>
      <c r="AL407" s="580"/>
    </row>
    <row r="408" spans="35:38">
      <c r="AI408" s="580"/>
      <c r="AJ408" s="580"/>
      <c r="AK408" s="580"/>
      <c r="AL408" s="580"/>
    </row>
    <row r="409" spans="35:38">
      <c r="AI409" s="580"/>
      <c r="AJ409" s="580"/>
      <c r="AK409" s="580"/>
      <c r="AL409" s="580"/>
    </row>
    <row r="410" spans="35:38">
      <c r="AI410" s="580"/>
      <c r="AJ410" s="580"/>
      <c r="AK410" s="580"/>
      <c r="AL410" s="580"/>
    </row>
    <row r="411" spans="35:38">
      <c r="AI411" s="580"/>
      <c r="AJ411" s="580"/>
      <c r="AK411" s="580"/>
      <c r="AL411" s="580"/>
    </row>
    <row r="412" spans="35:38">
      <c r="AI412" s="580"/>
      <c r="AJ412" s="580"/>
      <c r="AK412" s="580"/>
      <c r="AL412" s="580"/>
    </row>
    <row r="413" spans="35:38">
      <c r="AI413" s="580"/>
      <c r="AJ413" s="580"/>
      <c r="AK413" s="580"/>
      <c r="AL413" s="580"/>
    </row>
    <row r="414" spans="35:38">
      <c r="AI414" s="580"/>
      <c r="AJ414" s="580"/>
      <c r="AK414" s="580"/>
      <c r="AL414" s="580"/>
    </row>
    <row r="415" spans="35:38">
      <c r="AI415" s="580"/>
      <c r="AJ415" s="580"/>
      <c r="AK415" s="580"/>
      <c r="AL415" s="580"/>
    </row>
    <row r="416" spans="35:38">
      <c r="AI416" s="580"/>
      <c r="AJ416" s="580"/>
      <c r="AK416" s="580"/>
      <c r="AL416" s="580"/>
    </row>
    <row r="417" spans="35:38">
      <c r="AI417" s="580"/>
      <c r="AJ417" s="580"/>
      <c r="AK417" s="580"/>
      <c r="AL417" s="580"/>
    </row>
    <row r="418" spans="35:38">
      <c r="AI418" s="580"/>
      <c r="AJ418" s="580"/>
      <c r="AK418" s="580"/>
      <c r="AL418" s="580"/>
    </row>
    <row r="419" spans="35:38">
      <c r="AI419" s="580"/>
      <c r="AJ419" s="580"/>
      <c r="AK419" s="580"/>
      <c r="AL419" s="580"/>
    </row>
    <row r="420" spans="35:38">
      <c r="AI420" s="580"/>
      <c r="AJ420" s="580"/>
      <c r="AK420" s="580"/>
      <c r="AL420" s="580"/>
    </row>
    <row r="421" spans="35:38">
      <c r="AI421" s="580"/>
      <c r="AJ421" s="580"/>
      <c r="AK421" s="580"/>
      <c r="AL421" s="580"/>
    </row>
    <row r="422" spans="35:38">
      <c r="AI422" s="580"/>
      <c r="AJ422" s="580"/>
      <c r="AK422" s="580"/>
      <c r="AL422" s="580"/>
    </row>
    <row r="423" spans="35:38">
      <c r="AI423" s="580"/>
      <c r="AJ423" s="580"/>
      <c r="AK423" s="580"/>
      <c r="AL423" s="580"/>
    </row>
    <row r="424" spans="35:38">
      <c r="AI424" s="580"/>
      <c r="AJ424" s="580"/>
      <c r="AK424" s="580"/>
      <c r="AL424" s="580"/>
    </row>
    <row r="425" spans="35:38">
      <c r="AI425" s="580"/>
      <c r="AJ425" s="580"/>
      <c r="AK425" s="580"/>
      <c r="AL425" s="580"/>
    </row>
    <row r="426" spans="35:38">
      <c r="AI426" s="580"/>
      <c r="AJ426" s="580"/>
      <c r="AK426" s="580"/>
      <c r="AL426" s="580"/>
    </row>
    <row r="427" spans="35:38">
      <c r="AI427" s="580"/>
      <c r="AJ427" s="580"/>
      <c r="AK427" s="580"/>
      <c r="AL427" s="580"/>
    </row>
    <row r="428" spans="35:38">
      <c r="AI428" s="580"/>
      <c r="AJ428" s="580"/>
      <c r="AK428" s="580"/>
      <c r="AL428" s="580"/>
    </row>
    <row r="429" spans="35:38">
      <c r="AI429" s="580"/>
      <c r="AJ429" s="580"/>
      <c r="AK429" s="580"/>
      <c r="AL429" s="580"/>
    </row>
    <row r="430" spans="35:38">
      <c r="AI430" s="580"/>
      <c r="AJ430" s="580"/>
      <c r="AK430" s="580"/>
      <c r="AL430" s="580"/>
    </row>
    <row r="431" spans="35:38">
      <c r="AI431" s="580"/>
      <c r="AJ431" s="580"/>
      <c r="AK431" s="580"/>
      <c r="AL431" s="580"/>
    </row>
    <row r="432" spans="35:38">
      <c r="AI432" s="580"/>
      <c r="AJ432" s="580"/>
      <c r="AK432" s="580"/>
      <c r="AL432" s="580"/>
    </row>
    <row r="433" spans="35:38">
      <c r="AI433" s="580"/>
      <c r="AJ433" s="580"/>
      <c r="AK433" s="580"/>
      <c r="AL433" s="580"/>
    </row>
    <row r="434" spans="35:38">
      <c r="AI434" s="580"/>
      <c r="AJ434" s="580"/>
      <c r="AK434" s="580"/>
      <c r="AL434" s="580"/>
    </row>
    <row r="435" spans="35:38">
      <c r="AI435" s="580"/>
      <c r="AJ435" s="580"/>
      <c r="AK435" s="580"/>
      <c r="AL435" s="580"/>
    </row>
    <row r="436" spans="35:38">
      <c r="AI436" s="580"/>
      <c r="AJ436" s="580"/>
      <c r="AK436" s="580"/>
      <c r="AL436" s="580"/>
    </row>
    <row r="437" spans="35:38">
      <c r="AI437" s="580"/>
      <c r="AJ437" s="580"/>
      <c r="AK437" s="580"/>
      <c r="AL437" s="580"/>
    </row>
    <row r="438" spans="35:38">
      <c r="AI438" s="580"/>
      <c r="AJ438" s="580"/>
      <c r="AK438" s="580"/>
      <c r="AL438" s="580"/>
    </row>
    <row r="439" spans="35:38">
      <c r="AI439" s="580"/>
      <c r="AJ439" s="580"/>
      <c r="AK439" s="580"/>
      <c r="AL439" s="580"/>
    </row>
    <row r="440" spans="35:38">
      <c r="AI440" s="580"/>
      <c r="AJ440" s="580"/>
      <c r="AK440" s="580"/>
      <c r="AL440" s="580"/>
    </row>
    <row r="441" spans="35:38">
      <c r="AI441" s="580"/>
      <c r="AJ441" s="580"/>
      <c r="AK441" s="580"/>
      <c r="AL441" s="580"/>
    </row>
    <row r="442" spans="35:38">
      <c r="AI442" s="580"/>
      <c r="AJ442" s="580"/>
      <c r="AK442" s="580"/>
      <c r="AL442" s="580"/>
    </row>
    <row r="443" spans="35:38">
      <c r="AI443" s="580"/>
      <c r="AJ443" s="580"/>
      <c r="AK443" s="580"/>
      <c r="AL443" s="580"/>
    </row>
    <row r="444" spans="35:38">
      <c r="AI444" s="580"/>
      <c r="AJ444" s="580"/>
      <c r="AK444" s="580"/>
      <c r="AL444" s="580"/>
    </row>
    <row r="445" spans="35:38">
      <c r="AI445" s="580"/>
      <c r="AJ445" s="580"/>
      <c r="AK445" s="580"/>
      <c r="AL445" s="580"/>
    </row>
    <row r="446" spans="35:38">
      <c r="AI446" s="580"/>
      <c r="AJ446" s="580"/>
      <c r="AK446" s="580"/>
      <c r="AL446" s="580"/>
    </row>
    <row r="447" spans="35:38">
      <c r="AI447" s="580"/>
      <c r="AJ447" s="580"/>
      <c r="AK447" s="580"/>
      <c r="AL447" s="580"/>
    </row>
    <row r="448" spans="35:38">
      <c r="AI448" s="580"/>
      <c r="AJ448" s="580"/>
      <c r="AK448" s="580"/>
      <c r="AL448" s="580"/>
    </row>
    <row r="449" spans="35:38">
      <c r="AI449" s="580"/>
      <c r="AJ449" s="580"/>
      <c r="AK449" s="580"/>
      <c r="AL449" s="580"/>
    </row>
    <row r="450" spans="35:38">
      <c r="AI450" s="580"/>
      <c r="AJ450" s="580"/>
      <c r="AK450" s="580"/>
      <c r="AL450" s="580"/>
    </row>
    <row r="451" spans="35:38">
      <c r="AI451" s="580"/>
      <c r="AJ451" s="580"/>
      <c r="AK451" s="580"/>
      <c r="AL451" s="580"/>
    </row>
    <row r="452" spans="35:38">
      <c r="AI452" s="580"/>
      <c r="AJ452" s="580"/>
      <c r="AK452" s="580"/>
      <c r="AL452" s="580"/>
    </row>
    <row r="453" spans="35:38">
      <c r="AI453" s="580"/>
      <c r="AJ453" s="580"/>
      <c r="AK453" s="580"/>
      <c r="AL453" s="580"/>
    </row>
    <row r="454" spans="35:38">
      <c r="AI454" s="580"/>
      <c r="AJ454" s="580"/>
      <c r="AK454" s="580"/>
      <c r="AL454" s="580"/>
    </row>
    <row r="455" spans="35:38">
      <c r="AI455" s="580"/>
      <c r="AJ455" s="580"/>
      <c r="AK455" s="580"/>
      <c r="AL455" s="580"/>
    </row>
    <row r="456" spans="35:38">
      <c r="AI456" s="580"/>
      <c r="AJ456" s="580"/>
      <c r="AK456" s="580"/>
      <c r="AL456" s="580"/>
    </row>
    <row r="457" spans="35:38">
      <c r="AI457" s="580"/>
      <c r="AJ457" s="580"/>
      <c r="AK457" s="580"/>
      <c r="AL457" s="580"/>
    </row>
    <row r="458" spans="35:38">
      <c r="AI458" s="580"/>
      <c r="AJ458" s="580"/>
      <c r="AK458" s="580"/>
      <c r="AL458" s="580"/>
    </row>
    <row r="459" spans="35:38">
      <c r="AI459" s="580"/>
      <c r="AJ459" s="580"/>
      <c r="AK459" s="580"/>
      <c r="AL459" s="580"/>
    </row>
    <row r="460" spans="35:38">
      <c r="AI460" s="580"/>
      <c r="AJ460" s="580"/>
      <c r="AK460" s="580"/>
      <c r="AL460" s="580"/>
    </row>
    <row r="461" spans="35:38">
      <c r="AI461" s="580"/>
      <c r="AJ461" s="580"/>
      <c r="AK461" s="580"/>
      <c r="AL461" s="580"/>
    </row>
    <row r="462" spans="35:38">
      <c r="AI462" s="580"/>
      <c r="AJ462" s="580"/>
      <c r="AK462" s="580"/>
      <c r="AL462" s="580"/>
    </row>
    <row r="463" spans="35:38">
      <c r="AI463" s="580"/>
      <c r="AJ463" s="580"/>
      <c r="AK463" s="580"/>
      <c r="AL463" s="580"/>
    </row>
    <row r="464" spans="35:38">
      <c r="AI464" s="580"/>
      <c r="AJ464" s="580"/>
      <c r="AK464" s="580"/>
      <c r="AL464" s="580"/>
    </row>
    <row r="465" spans="35:38">
      <c r="AI465" s="580"/>
      <c r="AJ465" s="580"/>
      <c r="AK465" s="580"/>
      <c r="AL465" s="580"/>
    </row>
    <row r="466" spans="35:38">
      <c r="AI466" s="580"/>
      <c r="AJ466" s="580"/>
      <c r="AK466" s="580"/>
      <c r="AL466" s="580"/>
    </row>
    <row r="467" spans="35:38">
      <c r="AI467" s="580"/>
      <c r="AJ467" s="580"/>
      <c r="AK467" s="580"/>
      <c r="AL467" s="580"/>
    </row>
    <row r="468" spans="35:38">
      <c r="AI468" s="580"/>
      <c r="AJ468" s="580"/>
      <c r="AK468" s="580"/>
      <c r="AL468" s="580"/>
    </row>
    <row r="469" spans="35:38">
      <c r="AI469" s="580"/>
      <c r="AJ469" s="580"/>
      <c r="AK469" s="580"/>
      <c r="AL469" s="580"/>
    </row>
    <row r="470" spans="35:38">
      <c r="AI470" s="580"/>
      <c r="AJ470" s="580"/>
      <c r="AK470" s="580"/>
      <c r="AL470" s="580"/>
    </row>
    <row r="471" spans="35:38">
      <c r="AI471" s="580"/>
      <c r="AJ471" s="580"/>
      <c r="AK471" s="580"/>
      <c r="AL471" s="580"/>
    </row>
    <row r="472" spans="35:38">
      <c r="AI472" s="580"/>
      <c r="AJ472" s="580"/>
      <c r="AK472" s="580"/>
      <c r="AL472" s="580"/>
    </row>
    <row r="473" spans="35:38">
      <c r="AI473" s="580"/>
      <c r="AJ473" s="580"/>
      <c r="AK473" s="580"/>
      <c r="AL473" s="580"/>
    </row>
    <row r="474" spans="35:38">
      <c r="AI474" s="580"/>
      <c r="AJ474" s="580"/>
      <c r="AK474" s="580"/>
      <c r="AL474" s="580"/>
    </row>
    <row r="475" spans="35:38">
      <c r="AI475" s="580"/>
      <c r="AJ475" s="580"/>
      <c r="AK475" s="580"/>
      <c r="AL475" s="580"/>
    </row>
    <row r="476" spans="35:38">
      <c r="AI476" s="580"/>
      <c r="AJ476" s="580"/>
      <c r="AK476" s="580"/>
      <c r="AL476" s="580"/>
    </row>
    <row r="477" spans="35:38">
      <c r="AI477" s="580"/>
      <c r="AJ477" s="580"/>
      <c r="AK477" s="580"/>
      <c r="AL477" s="580"/>
    </row>
    <row r="478" spans="35:38">
      <c r="AI478" s="580"/>
      <c r="AJ478" s="580"/>
      <c r="AK478" s="580"/>
      <c r="AL478" s="580"/>
    </row>
    <row r="479" spans="35:38">
      <c r="AI479" s="580"/>
      <c r="AJ479" s="580"/>
      <c r="AK479" s="580"/>
      <c r="AL479" s="580"/>
    </row>
    <row r="480" spans="35:38">
      <c r="AI480" s="580"/>
      <c r="AJ480" s="580"/>
      <c r="AK480" s="580"/>
      <c r="AL480" s="580"/>
    </row>
    <row r="481" spans="35:38">
      <c r="AI481" s="580"/>
      <c r="AJ481" s="580"/>
      <c r="AK481" s="580"/>
      <c r="AL481" s="580"/>
    </row>
    <row r="482" spans="35:38">
      <c r="AI482" s="580"/>
      <c r="AJ482" s="580"/>
      <c r="AK482" s="580"/>
      <c r="AL482" s="580"/>
    </row>
    <row r="483" spans="35:38">
      <c r="AI483" s="580"/>
      <c r="AJ483" s="580"/>
      <c r="AK483" s="580"/>
      <c r="AL483" s="580"/>
    </row>
    <row r="484" spans="35:38">
      <c r="AI484" s="580"/>
      <c r="AJ484" s="580"/>
      <c r="AK484" s="580"/>
      <c r="AL484" s="580"/>
    </row>
    <row r="485" spans="35:38">
      <c r="AI485" s="580"/>
      <c r="AJ485" s="580"/>
      <c r="AK485" s="580"/>
      <c r="AL485" s="580"/>
    </row>
    <row r="486" spans="35:38">
      <c r="AI486" s="580"/>
      <c r="AJ486" s="580"/>
      <c r="AK486" s="580"/>
      <c r="AL486" s="580"/>
    </row>
    <row r="487" spans="35:38">
      <c r="AI487" s="580"/>
      <c r="AJ487" s="580"/>
      <c r="AK487" s="580"/>
      <c r="AL487" s="580"/>
    </row>
    <row r="488" spans="35:38">
      <c r="AI488" s="580"/>
      <c r="AJ488" s="580"/>
      <c r="AK488" s="580"/>
      <c r="AL488" s="580"/>
    </row>
    <row r="489" spans="35:38">
      <c r="AI489" s="580"/>
      <c r="AJ489" s="580"/>
      <c r="AK489" s="580"/>
      <c r="AL489" s="580"/>
    </row>
    <row r="490" spans="35:38">
      <c r="AI490" s="580"/>
      <c r="AJ490" s="580"/>
      <c r="AK490" s="580"/>
      <c r="AL490" s="580"/>
    </row>
    <row r="491" spans="35:38">
      <c r="AI491" s="580"/>
      <c r="AJ491" s="580"/>
      <c r="AK491" s="580"/>
      <c r="AL491" s="580"/>
    </row>
    <row r="492" spans="35:38">
      <c r="AI492" s="580"/>
      <c r="AJ492" s="580"/>
      <c r="AK492" s="580"/>
      <c r="AL492" s="580"/>
    </row>
    <row r="493" spans="35:38">
      <c r="AI493" s="580"/>
      <c r="AJ493" s="580"/>
      <c r="AK493" s="580"/>
      <c r="AL493" s="580"/>
    </row>
    <row r="494" spans="35:38">
      <c r="AI494" s="580"/>
      <c r="AJ494" s="580"/>
      <c r="AK494" s="580"/>
      <c r="AL494" s="580"/>
    </row>
    <row r="495" spans="35:38">
      <c r="AI495" s="580"/>
      <c r="AJ495" s="580"/>
      <c r="AK495" s="580"/>
      <c r="AL495" s="580"/>
    </row>
    <row r="496" spans="35:38">
      <c r="AI496" s="580"/>
      <c r="AJ496" s="580"/>
      <c r="AK496" s="580"/>
      <c r="AL496" s="580"/>
    </row>
    <row r="497" spans="35:38">
      <c r="AI497" s="580"/>
      <c r="AJ497" s="580"/>
      <c r="AK497" s="580"/>
      <c r="AL497" s="580"/>
    </row>
    <row r="498" spans="35:38">
      <c r="AI498" s="580"/>
      <c r="AJ498" s="580"/>
      <c r="AK498" s="580"/>
      <c r="AL498" s="580"/>
    </row>
    <row r="499" spans="35:38">
      <c r="AI499" s="580"/>
      <c r="AJ499" s="580"/>
      <c r="AK499" s="580"/>
      <c r="AL499" s="580"/>
    </row>
    <row r="500" spans="35:38">
      <c r="AI500" s="580"/>
      <c r="AJ500" s="580"/>
      <c r="AK500" s="580"/>
      <c r="AL500" s="580"/>
    </row>
    <row r="501" spans="35:38">
      <c r="AI501" s="580"/>
      <c r="AJ501" s="580"/>
      <c r="AK501" s="580"/>
      <c r="AL501" s="580"/>
    </row>
    <row r="502" spans="35:38">
      <c r="AI502" s="580"/>
      <c r="AJ502" s="580"/>
      <c r="AK502" s="580"/>
      <c r="AL502" s="580"/>
    </row>
    <row r="503" spans="35:38">
      <c r="AI503" s="580"/>
      <c r="AJ503" s="580"/>
      <c r="AK503" s="580"/>
      <c r="AL503" s="580"/>
    </row>
    <row r="504" spans="35:38">
      <c r="AI504" s="580"/>
      <c r="AJ504" s="580"/>
      <c r="AK504" s="580"/>
      <c r="AL504" s="580"/>
    </row>
    <row r="505" spans="35:38">
      <c r="AI505" s="580"/>
      <c r="AJ505" s="580"/>
      <c r="AK505" s="580"/>
      <c r="AL505" s="580"/>
    </row>
    <row r="506" spans="35:38">
      <c r="AI506" s="580"/>
      <c r="AJ506" s="580"/>
      <c r="AK506" s="580"/>
      <c r="AL506" s="580"/>
    </row>
    <row r="507" spans="35:38">
      <c r="AI507" s="580"/>
      <c r="AJ507" s="580"/>
      <c r="AK507" s="580"/>
      <c r="AL507" s="580"/>
    </row>
    <row r="508" spans="35:38">
      <c r="AI508" s="580"/>
      <c r="AJ508" s="580"/>
      <c r="AK508" s="580"/>
      <c r="AL508" s="580"/>
    </row>
    <row r="509" spans="35:38">
      <c r="AI509" s="580"/>
      <c r="AJ509" s="580"/>
      <c r="AK509" s="580"/>
      <c r="AL509" s="580"/>
    </row>
    <row r="510" spans="35:38">
      <c r="AI510" s="580"/>
      <c r="AJ510" s="580"/>
      <c r="AK510" s="580"/>
      <c r="AL510" s="580"/>
    </row>
    <row r="511" spans="35:38">
      <c r="AI511" s="580"/>
      <c r="AJ511" s="580"/>
      <c r="AK511" s="580"/>
      <c r="AL511" s="580"/>
    </row>
    <row r="512" spans="35:38">
      <c r="AI512" s="580"/>
      <c r="AJ512" s="580"/>
      <c r="AK512" s="580"/>
      <c r="AL512" s="580"/>
    </row>
    <row r="513" spans="35:38">
      <c r="AI513" s="580"/>
      <c r="AJ513" s="580"/>
      <c r="AK513" s="580"/>
      <c r="AL513" s="580"/>
    </row>
    <row r="514" spans="35:38">
      <c r="AI514" s="580"/>
      <c r="AJ514" s="580"/>
      <c r="AK514" s="580"/>
      <c r="AL514" s="580"/>
    </row>
    <row r="515" spans="35:38">
      <c r="AI515" s="580"/>
      <c r="AJ515" s="580"/>
      <c r="AK515" s="580"/>
      <c r="AL515" s="580"/>
    </row>
    <row r="516" spans="35:38">
      <c r="AI516" s="580"/>
      <c r="AJ516" s="580"/>
      <c r="AK516" s="580"/>
      <c r="AL516" s="580"/>
    </row>
    <row r="517" spans="35:38">
      <c r="AI517" s="580"/>
      <c r="AJ517" s="580"/>
      <c r="AK517" s="580"/>
      <c r="AL517" s="580"/>
    </row>
    <row r="518" spans="35:38">
      <c r="AI518" s="580"/>
      <c r="AJ518" s="580"/>
      <c r="AK518" s="580"/>
      <c r="AL518" s="580"/>
    </row>
    <row r="519" spans="35:38">
      <c r="AI519" s="580"/>
      <c r="AJ519" s="580"/>
      <c r="AK519" s="580"/>
      <c r="AL519" s="580"/>
    </row>
    <row r="520" spans="35:38">
      <c r="AI520" s="580"/>
      <c r="AJ520" s="580"/>
      <c r="AK520" s="580"/>
      <c r="AL520" s="580"/>
    </row>
    <row r="521" spans="35:38">
      <c r="AI521" s="580"/>
      <c r="AJ521" s="580"/>
      <c r="AK521" s="580"/>
      <c r="AL521" s="580"/>
    </row>
    <row r="522" spans="35:38">
      <c r="AI522" s="580"/>
      <c r="AJ522" s="580"/>
      <c r="AK522" s="580"/>
      <c r="AL522" s="580"/>
    </row>
    <row r="523" spans="35:38">
      <c r="AI523" s="580"/>
      <c r="AJ523" s="580"/>
      <c r="AK523" s="580"/>
      <c r="AL523" s="580"/>
    </row>
    <row r="524" spans="35:38">
      <c r="AI524" s="580"/>
      <c r="AJ524" s="580"/>
      <c r="AK524" s="580"/>
      <c r="AL524" s="580"/>
    </row>
    <row r="525" spans="35:38">
      <c r="AI525" s="580"/>
      <c r="AJ525" s="580"/>
      <c r="AK525" s="580"/>
      <c r="AL525" s="580"/>
    </row>
    <row r="526" spans="35:38">
      <c r="AI526" s="580"/>
      <c r="AJ526" s="580"/>
      <c r="AK526" s="580"/>
      <c r="AL526" s="580"/>
    </row>
    <row r="527" spans="35:38">
      <c r="AI527" s="580"/>
      <c r="AJ527" s="580"/>
      <c r="AK527" s="580"/>
      <c r="AL527" s="580"/>
    </row>
    <row r="528" spans="35:38">
      <c r="AI528" s="580"/>
      <c r="AJ528" s="580"/>
      <c r="AK528" s="580"/>
      <c r="AL528" s="580"/>
    </row>
    <row r="529" spans="35:38">
      <c r="AI529" s="580"/>
      <c r="AJ529" s="580"/>
      <c r="AK529" s="580"/>
      <c r="AL529" s="580"/>
    </row>
    <row r="530" spans="35:38">
      <c r="AI530" s="580"/>
      <c r="AJ530" s="580"/>
      <c r="AK530" s="580"/>
      <c r="AL530" s="580"/>
    </row>
    <row r="531" spans="35:38">
      <c r="AI531" s="580"/>
      <c r="AJ531" s="580"/>
      <c r="AK531" s="580"/>
      <c r="AL531" s="580"/>
    </row>
    <row r="532" spans="35:38">
      <c r="AI532" s="580"/>
      <c r="AJ532" s="580"/>
      <c r="AK532" s="580"/>
      <c r="AL532" s="580"/>
    </row>
    <row r="533" spans="35:38">
      <c r="AI533" s="580"/>
      <c r="AJ533" s="580"/>
      <c r="AK533" s="580"/>
      <c r="AL533" s="580"/>
    </row>
    <row r="534" spans="35:38">
      <c r="AI534" s="580"/>
      <c r="AJ534" s="580"/>
      <c r="AK534" s="580"/>
      <c r="AL534" s="580"/>
    </row>
    <row r="535" spans="35:38">
      <c r="AI535" s="580"/>
      <c r="AJ535" s="580"/>
      <c r="AK535" s="580"/>
      <c r="AL535" s="580"/>
    </row>
    <row r="536" spans="35:38">
      <c r="AI536" s="580"/>
      <c r="AJ536" s="580"/>
      <c r="AK536" s="580"/>
      <c r="AL536" s="580"/>
    </row>
    <row r="537" spans="35:38">
      <c r="AI537" s="580"/>
      <c r="AJ537" s="580"/>
      <c r="AK537" s="580"/>
      <c r="AL537" s="580"/>
    </row>
    <row r="538" spans="35:38">
      <c r="AI538" s="580"/>
      <c r="AJ538" s="580"/>
      <c r="AK538" s="580"/>
      <c r="AL538" s="580"/>
    </row>
    <row r="539" spans="35:38">
      <c r="AI539" s="580"/>
      <c r="AJ539" s="580"/>
      <c r="AK539" s="580"/>
      <c r="AL539" s="580"/>
    </row>
    <row r="540" spans="35:38">
      <c r="AI540" s="580"/>
      <c r="AJ540" s="580"/>
      <c r="AK540" s="580"/>
      <c r="AL540" s="580"/>
    </row>
    <row r="541" spans="35:38">
      <c r="AI541" s="580"/>
      <c r="AJ541" s="580"/>
      <c r="AK541" s="580"/>
      <c r="AL541" s="580"/>
    </row>
    <row r="542" spans="35:38">
      <c r="AI542" s="580"/>
      <c r="AJ542" s="580"/>
      <c r="AK542" s="580"/>
      <c r="AL542" s="580"/>
    </row>
    <row r="543" spans="35:38">
      <c r="AI543" s="580"/>
      <c r="AJ543" s="580"/>
      <c r="AK543" s="580"/>
      <c r="AL543" s="580"/>
    </row>
    <row r="544" spans="35:38">
      <c r="AI544" s="580"/>
      <c r="AJ544" s="580"/>
      <c r="AK544" s="580"/>
      <c r="AL544" s="580"/>
    </row>
    <row r="545" spans="35:38">
      <c r="AI545" s="580"/>
      <c r="AJ545" s="580"/>
      <c r="AK545" s="580"/>
      <c r="AL545" s="580"/>
    </row>
    <row r="546" spans="35:38">
      <c r="AI546" s="580"/>
      <c r="AJ546" s="580"/>
      <c r="AK546" s="580"/>
      <c r="AL546" s="580"/>
    </row>
    <row r="547" spans="35:38">
      <c r="AI547" s="580"/>
      <c r="AJ547" s="580"/>
      <c r="AK547" s="580"/>
      <c r="AL547" s="580"/>
    </row>
    <row r="548" spans="35:38">
      <c r="AI548" s="580"/>
      <c r="AJ548" s="580"/>
      <c r="AK548" s="580"/>
      <c r="AL548" s="580"/>
    </row>
    <row r="549" spans="35:38">
      <c r="AI549" s="580"/>
      <c r="AJ549" s="580"/>
      <c r="AK549" s="580"/>
      <c r="AL549" s="580"/>
    </row>
    <row r="550" spans="35:38">
      <c r="AI550" s="580"/>
      <c r="AJ550" s="580"/>
      <c r="AK550" s="580"/>
      <c r="AL550" s="580"/>
    </row>
    <row r="551" spans="35:38">
      <c r="AI551" s="580"/>
      <c r="AJ551" s="580"/>
      <c r="AK551" s="580"/>
      <c r="AL551" s="580"/>
    </row>
    <row r="552" spans="35:38">
      <c r="AI552" s="580"/>
      <c r="AJ552" s="580"/>
      <c r="AK552" s="580"/>
      <c r="AL552" s="580"/>
    </row>
    <row r="553" spans="35:38">
      <c r="AI553" s="580"/>
      <c r="AJ553" s="580"/>
      <c r="AK553" s="580"/>
      <c r="AL553" s="580"/>
    </row>
    <row r="554" spans="35:38">
      <c r="AI554" s="580"/>
      <c r="AJ554" s="580"/>
      <c r="AK554" s="580"/>
      <c r="AL554" s="580"/>
    </row>
    <row r="555" spans="35:38">
      <c r="AI555" s="580"/>
      <c r="AJ555" s="580"/>
      <c r="AK555" s="580"/>
      <c r="AL555" s="580"/>
    </row>
    <row r="556" spans="35:38">
      <c r="AI556" s="580"/>
      <c r="AJ556" s="580"/>
      <c r="AK556" s="580"/>
      <c r="AL556" s="580"/>
    </row>
    <row r="557" spans="35:38">
      <c r="AI557" s="580"/>
      <c r="AJ557" s="580"/>
      <c r="AK557" s="580"/>
      <c r="AL557" s="580"/>
    </row>
    <row r="558" spans="35:38">
      <c r="AI558" s="580"/>
      <c r="AJ558" s="580"/>
      <c r="AK558" s="580"/>
      <c r="AL558" s="580"/>
    </row>
    <row r="559" spans="35:38">
      <c r="AI559" s="580"/>
      <c r="AJ559" s="580"/>
      <c r="AK559" s="580"/>
      <c r="AL559" s="580"/>
    </row>
    <row r="560" spans="35:38">
      <c r="AI560" s="580"/>
      <c r="AJ560" s="580"/>
      <c r="AK560" s="580"/>
      <c r="AL560" s="580"/>
    </row>
    <row r="561" spans="35:38">
      <c r="AI561" s="580"/>
      <c r="AJ561" s="580"/>
      <c r="AK561" s="580"/>
      <c r="AL561" s="580"/>
    </row>
    <row r="562" spans="35:38">
      <c r="AI562" s="580"/>
      <c r="AJ562" s="580"/>
      <c r="AK562" s="580"/>
      <c r="AL562" s="580"/>
    </row>
    <row r="563" spans="35:38">
      <c r="AI563" s="580"/>
      <c r="AJ563" s="580"/>
      <c r="AK563" s="580"/>
      <c r="AL563" s="580"/>
    </row>
    <row r="564" spans="35:38">
      <c r="AI564" s="580"/>
      <c r="AJ564" s="580"/>
      <c r="AK564" s="580"/>
      <c r="AL564" s="580"/>
    </row>
    <row r="565" spans="35:38">
      <c r="AI565" s="580"/>
      <c r="AJ565" s="580"/>
      <c r="AK565" s="580"/>
      <c r="AL565" s="580"/>
    </row>
    <row r="566" spans="35:38">
      <c r="AI566" s="580"/>
      <c r="AJ566" s="580"/>
      <c r="AK566" s="580"/>
      <c r="AL566" s="580"/>
    </row>
    <row r="567" spans="35:38">
      <c r="AI567" s="580"/>
      <c r="AJ567" s="580"/>
      <c r="AK567" s="580"/>
      <c r="AL567" s="580"/>
    </row>
    <row r="568" spans="35:38">
      <c r="AI568" s="580"/>
      <c r="AJ568" s="580"/>
      <c r="AK568" s="580"/>
      <c r="AL568" s="580"/>
    </row>
    <row r="569" spans="35:38">
      <c r="AI569" s="580"/>
      <c r="AJ569" s="580"/>
      <c r="AK569" s="580"/>
      <c r="AL569" s="580"/>
    </row>
    <row r="570" spans="35:38">
      <c r="AI570" s="580"/>
      <c r="AJ570" s="580"/>
      <c r="AK570" s="580"/>
      <c r="AL570" s="580"/>
    </row>
    <row r="571" spans="35:38">
      <c r="AI571" s="580"/>
      <c r="AJ571" s="580"/>
      <c r="AK571" s="580"/>
      <c r="AL571" s="580"/>
    </row>
    <row r="572" spans="35:38">
      <c r="AI572" s="580"/>
      <c r="AJ572" s="580"/>
      <c r="AK572" s="580"/>
      <c r="AL572" s="580"/>
    </row>
    <row r="573" spans="35:38">
      <c r="AI573" s="580"/>
      <c r="AJ573" s="580"/>
      <c r="AK573" s="580"/>
      <c r="AL573" s="580"/>
    </row>
    <row r="574" spans="35:38">
      <c r="AI574" s="580"/>
      <c r="AJ574" s="580"/>
      <c r="AK574" s="580"/>
      <c r="AL574" s="580"/>
    </row>
    <row r="575" spans="35:38">
      <c r="AI575" s="580"/>
      <c r="AJ575" s="580"/>
      <c r="AK575" s="580"/>
      <c r="AL575" s="580"/>
    </row>
    <row r="576" spans="35:38">
      <c r="AI576" s="580"/>
      <c r="AJ576" s="580"/>
      <c r="AK576" s="580"/>
      <c r="AL576" s="580"/>
    </row>
    <row r="577" spans="35:38">
      <c r="AI577" s="580"/>
      <c r="AJ577" s="580"/>
      <c r="AK577" s="580"/>
      <c r="AL577" s="580"/>
    </row>
    <row r="578" spans="35:38">
      <c r="AI578" s="580"/>
      <c r="AJ578" s="580"/>
      <c r="AK578" s="580"/>
      <c r="AL578" s="580"/>
    </row>
    <row r="579" spans="35:38">
      <c r="AI579" s="580"/>
      <c r="AJ579" s="580"/>
      <c r="AK579" s="580"/>
      <c r="AL579" s="580"/>
    </row>
    <row r="580" spans="35:38">
      <c r="AI580" s="580"/>
      <c r="AJ580" s="580"/>
      <c r="AK580" s="580"/>
      <c r="AL580" s="580"/>
    </row>
    <row r="581" spans="35:38">
      <c r="AI581" s="580"/>
      <c r="AJ581" s="580"/>
      <c r="AK581" s="580"/>
      <c r="AL581" s="580"/>
    </row>
    <row r="582" spans="35:38">
      <c r="AI582" s="580"/>
      <c r="AJ582" s="580"/>
      <c r="AK582" s="580"/>
      <c r="AL582" s="580"/>
    </row>
    <row r="583" spans="35:38">
      <c r="AI583" s="580"/>
      <c r="AJ583" s="580"/>
      <c r="AK583" s="580"/>
      <c r="AL583" s="580"/>
    </row>
    <row r="584" spans="35:38">
      <c r="AI584" s="580"/>
      <c r="AJ584" s="580"/>
      <c r="AK584" s="580"/>
      <c r="AL584" s="580"/>
    </row>
    <row r="585" spans="35:38">
      <c r="AI585" s="580"/>
      <c r="AJ585" s="580"/>
      <c r="AK585" s="580"/>
      <c r="AL585" s="580"/>
    </row>
    <row r="586" spans="35:38">
      <c r="AI586" s="580"/>
      <c r="AJ586" s="580"/>
      <c r="AK586" s="580"/>
      <c r="AL586" s="580"/>
    </row>
    <row r="587" spans="35:38">
      <c r="AI587" s="580"/>
      <c r="AJ587" s="580"/>
      <c r="AK587" s="580"/>
      <c r="AL587" s="580"/>
    </row>
    <row r="588" spans="35:38">
      <c r="AI588" s="580"/>
      <c r="AJ588" s="580"/>
      <c r="AK588" s="580"/>
      <c r="AL588" s="580"/>
    </row>
    <row r="589" spans="35:38">
      <c r="AI589" s="580"/>
      <c r="AJ589" s="580"/>
      <c r="AK589" s="580"/>
      <c r="AL589" s="580"/>
    </row>
    <row r="590" spans="35:38">
      <c r="AI590" s="580"/>
      <c r="AJ590" s="580"/>
      <c r="AK590" s="580"/>
      <c r="AL590" s="580"/>
    </row>
    <row r="591" spans="35:38">
      <c r="AI591" s="580"/>
      <c r="AJ591" s="580"/>
      <c r="AK591" s="580"/>
      <c r="AL591" s="580"/>
    </row>
    <row r="592" spans="35:38">
      <c r="AI592" s="580"/>
      <c r="AJ592" s="580"/>
      <c r="AK592" s="580"/>
      <c r="AL592" s="580"/>
    </row>
    <row r="593" spans="35:38">
      <c r="AI593" s="580"/>
      <c r="AJ593" s="580"/>
      <c r="AK593" s="580"/>
      <c r="AL593" s="580"/>
    </row>
    <row r="594" spans="35:38">
      <c r="AI594" s="580"/>
      <c r="AJ594" s="580"/>
      <c r="AK594" s="580"/>
      <c r="AL594" s="580"/>
    </row>
    <row r="595" spans="35:38">
      <c r="AI595" s="580"/>
      <c r="AJ595" s="580"/>
      <c r="AK595" s="580"/>
      <c r="AL595" s="580"/>
    </row>
    <row r="596" spans="35:38">
      <c r="AI596" s="580"/>
      <c r="AJ596" s="580"/>
      <c r="AK596" s="580"/>
      <c r="AL596" s="580"/>
    </row>
    <row r="597" spans="35:38">
      <c r="AI597" s="580"/>
      <c r="AJ597" s="580"/>
      <c r="AK597" s="580"/>
      <c r="AL597" s="580"/>
    </row>
    <row r="598" spans="35:38">
      <c r="AI598" s="580"/>
      <c r="AJ598" s="580"/>
      <c r="AK598" s="580"/>
      <c r="AL598" s="580"/>
    </row>
    <row r="599" spans="35:38">
      <c r="AI599" s="580"/>
      <c r="AJ599" s="580"/>
      <c r="AK599" s="580"/>
      <c r="AL599" s="580"/>
    </row>
    <row r="600" spans="35:38">
      <c r="AI600" s="580"/>
      <c r="AJ600" s="580"/>
      <c r="AK600" s="580"/>
      <c r="AL600" s="580"/>
    </row>
    <row r="601" spans="35:38">
      <c r="AI601" s="580"/>
      <c r="AJ601" s="580"/>
      <c r="AK601" s="580"/>
      <c r="AL601" s="580"/>
    </row>
    <row r="602" spans="35:38">
      <c r="AI602" s="580"/>
      <c r="AJ602" s="580"/>
      <c r="AK602" s="580"/>
      <c r="AL602" s="580"/>
    </row>
    <row r="603" spans="35:38">
      <c r="AI603" s="580"/>
      <c r="AJ603" s="580"/>
      <c r="AK603" s="580"/>
      <c r="AL603" s="580"/>
    </row>
    <row r="604" spans="35:38">
      <c r="AI604" s="580"/>
      <c r="AJ604" s="580"/>
      <c r="AK604" s="580"/>
      <c r="AL604" s="580"/>
    </row>
    <row r="605" spans="35:38">
      <c r="AI605" s="580"/>
      <c r="AJ605" s="580"/>
      <c r="AK605" s="580"/>
      <c r="AL605" s="580"/>
    </row>
    <row r="606" spans="35:38">
      <c r="AI606" s="580"/>
      <c r="AJ606" s="580"/>
      <c r="AK606" s="580"/>
      <c r="AL606" s="580"/>
    </row>
    <row r="607" spans="35:38">
      <c r="AI607" s="580"/>
      <c r="AJ607" s="580"/>
      <c r="AK607" s="580"/>
      <c r="AL607" s="580"/>
    </row>
    <row r="608" spans="35:38">
      <c r="AI608" s="580"/>
      <c r="AJ608" s="580"/>
      <c r="AK608" s="580"/>
      <c r="AL608" s="580"/>
    </row>
    <row r="609" spans="35:38">
      <c r="AI609" s="580"/>
      <c r="AJ609" s="580"/>
      <c r="AK609" s="580"/>
      <c r="AL609" s="580"/>
    </row>
    <row r="610" spans="35:38">
      <c r="AI610" s="580"/>
      <c r="AJ610" s="580"/>
      <c r="AK610" s="580"/>
      <c r="AL610" s="580"/>
    </row>
    <row r="611" spans="35:38">
      <c r="AI611" s="580"/>
      <c r="AJ611" s="580"/>
      <c r="AK611" s="580"/>
      <c r="AL611" s="580"/>
    </row>
    <row r="612" spans="35:38">
      <c r="AI612" s="580"/>
      <c r="AJ612" s="580"/>
      <c r="AK612" s="580"/>
      <c r="AL612" s="580"/>
    </row>
    <row r="613" spans="35:38">
      <c r="AI613" s="580"/>
      <c r="AJ613" s="580"/>
      <c r="AK613" s="580"/>
      <c r="AL613" s="580"/>
    </row>
    <row r="614" spans="35:38">
      <c r="AI614" s="580"/>
      <c r="AJ614" s="580"/>
      <c r="AK614" s="580"/>
      <c r="AL614" s="580"/>
    </row>
    <row r="615" spans="35:38">
      <c r="AI615" s="580"/>
      <c r="AJ615" s="580"/>
      <c r="AK615" s="580"/>
      <c r="AL615" s="580"/>
    </row>
    <row r="616" spans="35:38">
      <c r="AI616" s="580"/>
      <c r="AJ616" s="580"/>
      <c r="AK616" s="580"/>
      <c r="AL616" s="580"/>
    </row>
    <row r="617" spans="35:38">
      <c r="AI617" s="580"/>
      <c r="AJ617" s="580"/>
      <c r="AK617" s="580"/>
      <c r="AL617" s="580"/>
    </row>
    <row r="618" spans="35:38">
      <c r="AI618" s="580"/>
      <c r="AJ618" s="580"/>
      <c r="AK618" s="580"/>
      <c r="AL618" s="580"/>
    </row>
    <row r="619" spans="35:38">
      <c r="AI619" s="580"/>
      <c r="AJ619" s="580"/>
      <c r="AK619" s="580"/>
      <c r="AL619" s="580"/>
    </row>
    <row r="620" spans="35:38">
      <c r="AI620" s="580"/>
      <c r="AJ620" s="580"/>
      <c r="AK620" s="580"/>
      <c r="AL620" s="580"/>
    </row>
    <row r="621" spans="35:38">
      <c r="AI621" s="580"/>
      <c r="AJ621" s="580"/>
      <c r="AK621" s="580"/>
      <c r="AL621" s="580"/>
    </row>
    <row r="622" spans="35:38">
      <c r="AI622" s="580"/>
      <c r="AJ622" s="580"/>
      <c r="AK622" s="580"/>
      <c r="AL622" s="580"/>
    </row>
    <row r="623" spans="35:38">
      <c r="AI623" s="580"/>
      <c r="AJ623" s="580"/>
      <c r="AK623" s="580"/>
      <c r="AL623" s="580"/>
    </row>
    <row r="624" spans="35:38">
      <c r="AI624" s="580"/>
      <c r="AJ624" s="580"/>
      <c r="AK624" s="580"/>
      <c r="AL624" s="580"/>
    </row>
    <row r="625" spans="35:38">
      <c r="AI625" s="580"/>
      <c r="AJ625" s="580"/>
      <c r="AK625" s="580"/>
      <c r="AL625" s="580"/>
    </row>
    <row r="626" spans="35:38">
      <c r="AI626" s="580"/>
      <c r="AJ626" s="580"/>
      <c r="AK626" s="580"/>
      <c r="AL626" s="580"/>
    </row>
    <row r="627" spans="35:38">
      <c r="AI627" s="580"/>
      <c r="AJ627" s="580"/>
      <c r="AK627" s="580"/>
      <c r="AL627" s="580"/>
    </row>
    <row r="628" spans="35:38">
      <c r="AI628" s="580"/>
      <c r="AJ628" s="580"/>
      <c r="AK628" s="580"/>
      <c r="AL628" s="580"/>
    </row>
    <row r="629" spans="35:38">
      <c r="AI629" s="580"/>
      <c r="AJ629" s="580"/>
      <c r="AK629" s="580"/>
      <c r="AL629" s="580"/>
    </row>
    <row r="630" spans="35:38">
      <c r="AI630" s="580"/>
      <c r="AJ630" s="580"/>
      <c r="AK630" s="580"/>
      <c r="AL630" s="580"/>
    </row>
    <row r="631" spans="35:38">
      <c r="AI631" s="580"/>
      <c r="AJ631" s="580"/>
      <c r="AK631" s="580"/>
      <c r="AL631" s="580"/>
    </row>
    <row r="632" spans="35:38">
      <c r="AI632" s="580"/>
      <c r="AJ632" s="580"/>
      <c r="AK632" s="580"/>
      <c r="AL632" s="580"/>
    </row>
    <row r="633" spans="35:38">
      <c r="AI633" s="580"/>
      <c r="AJ633" s="580"/>
      <c r="AK633" s="580"/>
      <c r="AL633" s="580"/>
    </row>
    <row r="634" spans="35:38">
      <c r="AI634" s="580"/>
      <c r="AJ634" s="580"/>
      <c r="AK634" s="580"/>
      <c r="AL634" s="580"/>
    </row>
    <row r="635" spans="35:38">
      <c r="AI635" s="580"/>
      <c r="AJ635" s="580"/>
      <c r="AK635" s="580"/>
      <c r="AL635" s="580"/>
    </row>
    <row r="636" spans="35:38">
      <c r="AI636" s="580"/>
      <c r="AJ636" s="580"/>
      <c r="AK636" s="580"/>
      <c r="AL636" s="580"/>
    </row>
    <row r="637" spans="35:38">
      <c r="AI637" s="580"/>
      <c r="AJ637" s="580"/>
      <c r="AK637" s="580"/>
      <c r="AL637" s="580"/>
    </row>
    <row r="638" spans="35:38">
      <c r="AI638" s="580"/>
      <c r="AJ638" s="580"/>
      <c r="AK638" s="580"/>
      <c r="AL638" s="580"/>
    </row>
    <row r="639" spans="35:38">
      <c r="AI639" s="580"/>
      <c r="AJ639" s="580"/>
      <c r="AK639" s="580"/>
      <c r="AL639" s="580"/>
    </row>
    <row r="640" spans="35:38">
      <c r="AI640" s="580"/>
      <c r="AJ640" s="580"/>
      <c r="AK640" s="580"/>
      <c r="AL640" s="580"/>
    </row>
    <row r="641" spans="35:38">
      <c r="AI641" s="580"/>
      <c r="AJ641" s="580"/>
      <c r="AK641" s="580"/>
      <c r="AL641" s="580"/>
    </row>
    <row r="642" spans="35:38">
      <c r="AI642" s="580"/>
      <c r="AJ642" s="580"/>
      <c r="AK642" s="580"/>
      <c r="AL642" s="580"/>
    </row>
    <row r="643" spans="35:38">
      <c r="AI643" s="580"/>
      <c r="AJ643" s="580"/>
      <c r="AK643" s="580"/>
      <c r="AL643" s="580"/>
    </row>
    <row r="644" spans="35:38">
      <c r="AI644" s="580"/>
      <c r="AJ644" s="580"/>
      <c r="AK644" s="580"/>
      <c r="AL644" s="580"/>
    </row>
    <row r="645" spans="35:38">
      <c r="AI645" s="580"/>
      <c r="AJ645" s="580"/>
      <c r="AK645" s="580"/>
      <c r="AL645" s="580"/>
    </row>
    <row r="646" spans="35:38">
      <c r="AI646" s="580"/>
      <c r="AJ646" s="580"/>
      <c r="AK646" s="580"/>
      <c r="AL646" s="580"/>
    </row>
    <row r="647" spans="35:38">
      <c r="AI647" s="580"/>
      <c r="AJ647" s="580"/>
      <c r="AK647" s="580"/>
      <c r="AL647" s="580"/>
    </row>
    <row r="648" spans="35:38">
      <c r="AI648" s="580"/>
      <c r="AJ648" s="580"/>
      <c r="AK648" s="580"/>
      <c r="AL648" s="580"/>
    </row>
    <row r="649" spans="35:38">
      <c r="AI649" s="580"/>
      <c r="AJ649" s="580"/>
      <c r="AK649" s="580"/>
      <c r="AL649" s="580"/>
    </row>
    <row r="650" spans="35:38">
      <c r="AI650" s="580"/>
      <c r="AJ650" s="580"/>
      <c r="AK650" s="580"/>
      <c r="AL650" s="580"/>
    </row>
    <row r="651" spans="35:38">
      <c r="AI651" s="580"/>
      <c r="AJ651" s="580"/>
      <c r="AK651" s="580"/>
      <c r="AL651" s="580"/>
    </row>
    <row r="652" spans="35:38">
      <c r="AI652" s="580"/>
      <c r="AJ652" s="580"/>
      <c r="AK652" s="580"/>
      <c r="AL652" s="580"/>
    </row>
    <row r="653" spans="35:38">
      <c r="AI653" s="580"/>
      <c r="AJ653" s="580"/>
      <c r="AK653" s="580"/>
      <c r="AL653" s="580"/>
    </row>
    <row r="654" spans="35:38">
      <c r="AI654" s="580"/>
      <c r="AJ654" s="580"/>
      <c r="AK654" s="580"/>
      <c r="AL654" s="580"/>
    </row>
    <row r="655" spans="35:38">
      <c r="AI655" s="580"/>
      <c r="AJ655" s="580"/>
      <c r="AK655" s="580"/>
      <c r="AL655" s="580"/>
    </row>
    <row r="656" spans="35:38">
      <c r="AI656" s="580"/>
      <c r="AJ656" s="580"/>
      <c r="AK656" s="580"/>
      <c r="AL656" s="580"/>
    </row>
    <row r="657" spans="35:38">
      <c r="AI657" s="580"/>
      <c r="AJ657" s="580"/>
      <c r="AK657" s="580"/>
      <c r="AL657" s="580"/>
    </row>
    <row r="658" spans="35:38">
      <c r="AI658" s="580"/>
      <c r="AJ658" s="580"/>
      <c r="AK658" s="580"/>
      <c r="AL658" s="580"/>
    </row>
    <row r="659" spans="35:38">
      <c r="AI659" s="580"/>
      <c r="AJ659" s="580"/>
      <c r="AK659" s="580"/>
      <c r="AL659" s="580"/>
    </row>
    <row r="660" spans="35:38">
      <c r="AI660" s="580"/>
      <c r="AJ660" s="580"/>
      <c r="AK660" s="580"/>
      <c r="AL660" s="580"/>
    </row>
    <row r="661" spans="35:38">
      <c r="AI661" s="580"/>
      <c r="AJ661" s="580"/>
      <c r="AK661" s="580"/>
      <c r="AL661" s="580"/>
    </row>
    <row r="662" spans="35:38">
      <c r="AI662" s="580"/>
      <c r="AJ662" s="580"/>
      <c r="AK662" s="580"/>
      <c r="AL662" s="580"/>
    </row>
    <row r="663" spans="35:38">
      <c r="AI663" s="580"/>
      <c r="AJ663" s="580"/>
      <c r="AK663" s="580"/>
      <c r="AL663" s="580"/>
    </row>
    <row r="664" spans="35:38">
      <c r="AI664" s="580"/>
      <c r="AJ664" s="580"/>
      <c r="AK664" s="580"/>
      <c r="AL664" s="580"/>
    </row>
    <row r="665" spans="35:38">
      <c r="AI665" s="580"/>
      <c r="AJ665" s="580"/>
      <c r="AK665" s="580"/>
      <c r="AL665" s="580"/>
    </row>
    <row r="666" spans="35:38">
      <c r="AI666" s="580"/>
      <c r="AJ666" s="580"/>
      <c r="AK666" s="580"/>
      <c r="AL666" s="580"/>
    </row>
    <row r="667" spans="35:38">
      <c r="AI667" s="580"/>
      <c r="AJ667" s="580"/>
      <c r="AK667" s="580"/>
      <c r="AL667" s="580"/>
    </row>
    <row r="668" spans="35:38">
      <c r="AI668" s="580"/>
      <c r="AJ668" s="580"/>
      <c r="AK668" s="580"/>
      <c r="AL668" s="580"/>
    </row>
    <row r="669" spans="35:38">
      <c r="AI669" s="580"/>
      <c r="AJ669" s="580"/>
      <c r="AK669" s="580"/>
      <c r="AL669" s="580"/>
    </row>
    <row r="670" spans="35:38">
      <c r="AI670" s="580"/>
      <c r="AJ670" s="580"/>
      <c r="AK670" s="580"/>
      <c r="AL670" s="580"/>
    </row>
    <row r="671" spans="35:38">
      <c r="AI671" s="580"/>
      <c r="AJ671" s="580"/>
      <c r="AK671" s="580"/>
      <c r="AL671" s="580"/>
    </row>
    <row r="672" spans="35:38">
      <c r="AI672" s="580"/>
      <c r="AJ672" s="580"/>
      <c r="AK672" s="580"/>
      <c r="AL672" s="580"/>
    </row>
    <row r="673" spans="35:38">
      <c r="AI673" s="580"/>
      <c r="AJ673" s="580"/>
      <c r="AK673" s="580"/>
      <c r="AL673" s="580"/>
    </row>
    <row r="674" spans="35:38">
      <c r="AI674" s="580"/>
      <c r="AJ674" s="580"/>
      <c r="AK674" s="580"/>
      <c r="AL674" s="580"/>
    </row>
    <row r="675" spans="35:38">
      <c r="AI675" s="580"/>
      <c r="AJ675" s="580"/>
      <c r="AK675" s="580"/>
      <c r="AL675" s="580"/>
    </row>
    <row r="676" spans="35:38">
      <c r="AI676" s="580"/>
      <c r="AJ676" s="580"/>
      <c r="AK676" s="580"/>
      <c r="AL676" s="580"/>
    </row>
    <row r="677" spans="35:38">
      <c r="AI677" s="580"/>
      <c r="AJ677" s="580"/>
      <c r="AK677" s="580"/>
      <c r="AL677" s="580"/>
    </row>
    <row r="678" spans="35:38">
      <c r="AI678" s="580"/>
      <c r="AJ678" s="580"/>
      <c r="AK678" s="580"/>
      <c r="AL678" s="580"/>
    </row>
    <row r="679" spans="35:38">
      <c r="AI679" s="580"/>
      <c r="AJ679" s="580"/>
      <c r="AK679" s="580"/>
      <c r="AL679" s="580"/>
    </row>
  </sheetData>
  <sheetProtection password="CF57" sheet="1" objects="1" scenarios="1" insertColumns="0" insertRows="0" deleteColumns="0" deleteRows="0" selectLockedCells="1" sort="0"/>
  <mergeCells count="10">
    <mergeCell ref="AV9:AY9"/>
    <mergeCell ref="AR9:AU9"/>
    <mergeCell ref="AN9:AN10"/>
    <mergeCell ref="AO9:AO10"/>
    <mergeCell ref="AQ9:AQ10"/>
    <mergeCell ref="E8:AB8"/>
    <mergeCell ref="E3:P3"/>
    <mergeCell ref="Q3:AB3"/>
    <mergeCell ref="B6:C6"/>
    <mergeCell ref="AD4:AD8"/>
  </mergeCells>
  <phoneticPr fontId="4"/>
  <dataValidations count="3">
    <dataValidation type="list" allowBlank="1" showInputMessage="1" showErrorMessage="1" sqref="D9:D203">
      <formula1>"○,×"</formula1>
    </dataValidation>
    <dataValidation type="list" allowBlank="1" showInputMessage="1" sqref="C10:C203">
      <formula1>"1,2,3,4,5,6,なし"</formula1>
    </dataValidation>
    <dataValidation type="list" allowBlank="1" showInputMessage="1" showErrorMessage="1" sqref="AD10:AD203">
      <formula1>"○"</formula1>
    </dataValidation>
  </dataValidations>
  <pageMargins left="0.70866141732283472" right="0.70866141732283472" top="0.74803149606299213" bottom="0.74803149606299213" header="0.31496062992125984" footer="0.31496062992125984"/>
  <pageSetup paperSize="9" scale="51"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x14:formula1>
            <xm:f>OFFSET('P2'!$C$7,,,COUNTA('P2'!$C$7:$C$36))</xm:f>
          </x14:formula1>
          <xm:sqref>AC10:AC203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34"/>
  <sheetViews>
    <sheetView workbookViewId="0">
      <selection sqref="A1:XFD1048576"/>
    </sheetView>
  </sheetViews>
  <sheetFormatPr defaultRowHeight="25.5" customHeight="1"/>
  <cols>
    <col min="1" max="1" width="2.375" style="470" customWidth="1"/>
    <col min="2" max="2" width="4.75" style="335" customWidth="1"/>
    <col min="3" max="3" width="9.5" style="335" bestFit="1" customWidth="1"/>
    <col min="4" max="4" width="20.625" style="267" bestFit="1" customWidth="1"/>
    <col min="5" max="5" width="20.625" style="267" hidden="1" customWidth="1"/>
    <col min="6" max="6" width="7.375" style="267" customWidth="1"/>
    <col min="7" max="7" width="7.375" style="267" hidden="1" customWidth="1"/>
    <col min="8" max="8" width="7.375" style="267" customWidth="1"/>
    <col min="9" max="9" width="7.375" style="267" hidden="1" customWidth="1"/>
    <col min="10" max="10" width="7.375" style="267" customWidth="1"/>
    <col min="11" max="11" width="7.375" style="267" hidden="1" customWidth="1"/>
    <col min="12" max="12" width="7.375" style="267" customWidth="1"/>
    <col min="13" max="13" width="7.375" style="267" hidden="1" customWidth="1"/>
    <col min="14" max="14" width="3.375" style="267" customWidth="1"/>
    <col min="15" max="15" width="33.375" style="470" bestFit="1" customWidth="1"/>
    <col min="16" max="16" width="9" style="470"/>
    <col min="17" max="17" width="9" style="470" hidden="1" customWidth="1"/>
    <col min="18" max="18" width="6.25" style="470" hidden="1" customWidth="1"/>
    <col min="19" max="19" width="9" style="470" hidden="1" customWidth="1"/>
    <col min="20" max="20" width="6.25" style="470" hidden="1" customWidth="1"/>
    <col min="21" max="21" width="9" style="470" hidden="1" customWidth="1"/>
    <col min="22" max="22" width="6.125" style="470" hidden="1" customWidth="1"/>
    <col min="23" max="23" width="9" style="470" hidden="1" customWidth="1"/>
    <col min="24" max="24" width="6.25" style="470" hidden="1" customWidth="1"/>
    <col min="25" max="25" width="9" style="470" hidden="1" customWidth="1"/>
    <col min="26" max="26" width="6.25" style="470" hidden="1" customWidth="1"/>
    <col min="27" max="27" width="9" style="470" hidden="1" customWidth="1"/>
    <col min="28" max="28" width="6.25" style="470" hidden="1" customWidth="1"/>
    <col min="29" max="29" width="9" style="470" hidden="1" customWidth="1"/>
    <col min="30" max="30" width="6.25" style="470" hidden="1" customWidth="1"/>
    <col min="31" max="31" width="9" style="470" hidden="1" customWidth="1"/>
    <col min="32" max="32" width="6.25" style="470" hidden="1" customWidth="1"/>
    <col min="33" max="33" width="9" style="470" hidden="1" customWidth="1"/>
    <col min="34" max="16384" width="9" style="470"/>
  </cols>
  <sheetData>
    <row r="1" spans="2:33" ht="25.5" customHeight="1" thickBot="1">
      <c r="B1" s="462" t="s">
        <v>703</v>
      </c>
      <c r="O1" s="470" t="str">
        <f>'P1-2'!AN2</f>
        <v>プルダウンからサービスを選択</v>
      </c>
      <c r="Q1" s="532" t="b">
        <f>IF(O1="共同生活援助・日中サービス支援型",TRUE,FALSE)</f>
        <v>0</v>
      </c>
      <c r="R1" s="532"/>
      <c r="S1" s="532"/>
      <c r="T1" s="532"/>
      <c r="U1" s="532"/>
      <c r="V1" s="532"/>
      <c r="W1" s="532"/>
      <c r="X1" s="532"/>
      <c r="Y1" s="532"/>
      <c r="Z1" s="532"/>
      <c r="AA1" s="532"/>
      <c r="AB1" s="532"/>
      <c r="AC1" s="532"/>
      <c r="AD1" s="532"/>
      <c r="AE1" s="532"/>
      <c r="AF1" s="532"/>
      <c r="AG1" s="532"/>
    </row>
    <row r="2" spans="2:33" ht="25.5" customHeight="1" thickTop="1" thickBot="1">
      <c r="B2" s="870" t="s">
        <v>589</v>
      </c>
      <c r="C2" s="872" t="s">
        <v>590</v>
      </c>
      <c r="D2" s="874" t="s">
        <v>686</v>
      </c>
      <c r="E2" s="876" t="s">
        <v>686</v>
      </c>
      <c r="F2" s="878" t="s">
        <v>592</v>
      </c>
      <c r="G2" s="879"/>
      <c r="H2" s="879"/>
      <c r="I2" s="879"/>
      <c r="J2" s="879"/>
      <c r="K2" s="879"/>
      <c r="L2" s="880"/>
      <c r="M2" s="533"/>
      <c r="N2" s="265"/>
      <c r="O2" s="534" t="s">
        <v>685</v>
      </c>
      <c r="P2" s="535">
        <f>SUM(D:D)</f>
        <v>0</v>
      </c>
      <c r="Q2" s="535">
        <f ca="1">SUM(E:E)</f>
        <v>0</v>
      </c>
    </row>
    <row r="3" spans="2:33" ht="25.5" customHeight="1" thickTop="1" thickBot="1">
      <c r="B3" s="871"/>
      <c r="C3" s="873"/>
      <c r="D3" s="875"/>
      <c r="E3" s="877"/>
      <c r="F3" s="536">
        <v>3</v>
      </c>
      <c r="G3" s="537">
        <v>3</v>
      </c>
      <c r="H3" s="536">
        <v>4</v>
      </c>
      <c r="I3" s="537">
        <v>4</v>
      </c>
      <c r="J3" s="536">
        <v>5</v>
      </c>
      <c r="K3" s="537">
        <v>5</v>
      </c>
      <c r="L3" s="536">
        <v>6</v>
      </c>
      <c r="M3" s="537">
        <v>6</v>
      </c>
      <c r="N3" s="265"/>
      <c r="O3" s="496" t="s">
        <v>687</v>
      </c>
      <c r="P3" s="538">
        <f>SUM(F4:F33)</f>
        <v>0</v>
      </c>
      <c r="Q3" s="538">
        <f>SUM(G4:G33)</f>
        <v>0</v>
      </c>
    </row>
    <row r="4" spans="2:33" ht="25.5" customHeight="1" thickTop="1">
      <c r="B4" s="474">
        <v>1</v>
      </c>
      <c r="C4" s="539">
        <f>INDEX('P2'!7:7,MATCH($C$2,'P2'!$4:$4,0))</f>
        <v>0</v>
      </c>
      <c r="D4" s="540">
        <f>'P2'!F7</f>
        <v>0</v>
      </c>
      <c r="E4" s="541">
        <f ca="1">IFERROR('P4'!AQ11,0)</f>
        <v>0</v>
      </c>
      <c r="F4" s="542">
        <f>'P2'!G7</f>
        <v>0</v>
      </c>
      <c r="G4" s="543">
        <f>'P4'!AR11</f>
        <v>0</v>
      </c>
      <c r="H4" s="544">
        <f>'P2'!H7</f>
        <v>0</v>
      </c>
      <c r="I4" s="543">
        <f>'P4'!AS11</f>
        <v>0</v>
      </c>
      <c r="J4" s="544">
        <f>'P2'!I7</f>
        <v>0</v>
      </c>
      <c r="K4" s="543">
        <f>'P4'!AT11</f>
        <v>0</v>
      </c>
      <c r="L4" s="544">
        <f>'P2'!J7</f>
        <v>0</v>
      </c>
      <c r="M4" s="545">
        <f>'P4'!AU11</f>
        <v>0</v>
      </c>
      <c r="N4" s="266"/>
      <c r="O4" s="496" t="s">
        <v>688</v>
      </c>
      <c r="P4" s="538">
        <f>SUM(H4:H33)</f>
        <v>0</v>
      </c>
      <c r="Q4" s="538">
        <f>SUM(I4:I33)</f>
        <v>0</v>
      </c>
    </row>
    <row r="5" spans="2:33" ht="25.5" customHeight="1">
      <c r="B5" s="474">
        <v>2</v>
      </c>
      <c r="C5" s="539">
        <f>INDEX('P2'!8:8,MATCH($C$2,'P2'!$4:$4,0))</f>
        <v>0</v>
      </c>
      <c r="D5" s="546">
        <f>'P2'!F8</f>
        <v>0</v>
      </c>
      <c r="E5" s="541">
        <f ca="1">IFERROR('P4'!AQ12,0)</f>
        <v>0</v>
      </c>
      <c r="F5" s="547">
        <f>'P2'!G8</f>
        <v>0</v>
      </c>
      <c r="G5" s="548">
        <f>'P4'!AR12</f>
        <v>0</v>
      </c>
      <c r="H5" s="345">
        <f>'P2'!H8</f>
        <v>0</v>
      </c>
      <c r="I5" s="548">
        <f>'P4'!AS12</f>
        <v>0</v>
      </c>
      <c r="J5" s="345">
        <f>'P2'!I8</f>
        <v>0</v>
      </c>
      <c r="K5" s="548">
        <f>'P4'!AT12</f>
        <v>0</v>
      </c>
      <c r="L5" s="345">
        <f>'P2'!J8</f>
        <v>0</v>
      </c>
      <c r="M5" s="541">
        <f>'P4'!AU12</f>
        <v>0</v>
      </c>
      <c r="N5" s="266"/>
      <c r="O5" s="496" t="s">
        <v>689</v>
      </c>
      <c r="P5" s="538">
        <f>SUM(J4:J33)</f>
        <v>0</v>
      </c>
      <c r="Q5" s="538">
        <f>SUM(K4:K33)</f>
        <v>0</v>
      </c>
    </row>
    <row r="6" spans="2:33" ht="25.5" customHeight="1" thickBot="1">
      <c r="B6" s="474">
        <v>3</v>
      </c>
      <c r="C6" s="539">
        <f>INDEX('P2'!9:9,MATCH($C$2,'P2'!$4:$4,0))</f>
        <v>0</v>
      </c>
      <c r="D6" s="546">
        <f>'P2'!F9</f>
        <v>0</v>
      </c>
      <c r="E6" s="541">
        <f ca="1">IFERROR('P4'!AQ13,0)</f>
        <v>0</v>
      </c>
      <c r="F6" s="547">
        <f>'P2'!G9</f>
        <v>0</v>
      </c>
      <c r="G6" s="548">
        <f>'P4'!AR13</f>
        <v>0</v>
      </c>
      <c r="H6" s="345">
        <f>'P2'!H9</f>
        <v>0</v>
      </c>
      <c r="I6" s="548">
        <f>'P4'!AS13</f>
        <v>0</v>
      </c>
      <c r="J6" s="345">
        <f>'P2'!I9</f>
        <v>0</v>
      </c>
      <c r="K6" s="548">
        <f>'P4'!AT13</f>
        <v>0</v>
      </c>
      <c r="L6" s="345">
        <f>'P2'!J9</f>
        <v>0</v>
      </c>
      <c r="M6" s="541">
        <f>'P4'!AU13</f>
        <v>0</v>
      </c>
      <c r="N6" s="266"/>
      <c r="O6" s="549" t="s">
        <v>690</v>
      </c>
      <c r="P6" s="550">
        <f>SUM(L4:L33)</f>
        <v>0</v>
      </c>
      <c r="Q6" s="550">
        <f>SUM(M4:M33)</f>
        <v>0</v>
      </c>
    </row>
    <row r="7" spans="2:33" ht="25.5" customHeight="1" thickTop="1" thickBot="1">
      <c r="B7" s="474">
        <v>4</v>
      </c>
      <c r="C7" s="539">
        <f>INDEX('P2'!10:10,MATCH($C$2,'P2'!$4:$4,0))</f>
        <v>0</v>
      </c>
      <c r="D7" s="546">
        <f>'P2'!F10</f>
        <v>0</v>
      </c>
      <c r="E7" s="541">
        <f ca="1">IFERROR('P4'!AQ14,0)</f>
        <v>0</v>
      </c>
      <c r="F7" s="547">
        <f>'P2'!G10</f>
        <v>0</v>
      </c>
      <c r="G7" s="548">
        <f>'P4'!AR14</f>
        <v>0</v>
      </c>
      <c r="H7" s="345">
        <f>'P2'!H10</f>
        <v>0</v>
      </c>
      <c r="I7" s="548">
        <f>'P4'!AS14</f>
        <v>0</v>
      </c>
      <c r="J7" s="345">
        <f>'P2'!I10</f>
        <v>0</v>
      </c>
      <c r="K7" s="548">
        <f>'P4'!AT14</f>
        <v>0</v>
      </c>
      <c r="L7" s="345">
        <f>'P2'!J10</f>
        <v>0</v>
      </c>
      <c r="M7" s="541">
        <f>'P4'!AU14</f>
        <v>0</v>
      </c>
      <c r="N7" s="266"/>
      <c r="T7" s="470" t="s">
        <v>698</v>
      </c>
    </row>
    <row r="8" spans="2:33" ht="25.5" customHeight="1" thickTop="1" thickBot="1">
      <c r="B8" s="474">
        <v>5</v>
      </c>
      <c r="C8" s="539">
        <f>INDEX('P2'!11:11,MATCH($C$2,'P2'!$4:$4,0))</f>
        <v>0</v>
      </c>
      <c r="D8" s="546">
        <f>'P2'!F11</f>
        <v>0</v>
      </c>
      <c r="E8" s="541">
        <f ca="1">IFERROR('P4'!AQ15,0)</f>
        <v>0</v>
      </c>
      <c r="F8" s="547">
        <f>'P2'!G11</f>
        <v>0</v>
      </c>
      <c r="G8" s="548">
        <f>'P4'!AR15</f>
        <v>0</v>
      </c>
      <c r="H8" s="345">
        <f>'P2'!H11</f>
        <v>0</v>
      </c>
      <c r="I8" s="548">
        <f>'P4'!AS15</f>
        <v>0</v>
      </c>
      <c r="J8" s="345">
        <f>'P2'!I11</f>
        <v>0</v>
      </c>
      <c r="K8" s="548">
        <f>'P4'!AT15</f>
        <v>0</v>
      </c>
      <c r="L8" s="345">
        <f>'P2'!J11</f>
        <v>0</v>
      </c>
      <c r="M8" s="541">
        <f>'P4'!AU15</f>
        <v>0</v>
      </c>
      <c r="N8" s="266"/>
      <c r="O8" s="551" t="s">
        <v>691</v>
      </c>
      <c r="P8" s="552" t="e">
        <f>P2/S8*U8</f>
        <v>#DIV/0!</v>
      </c>
      <c r="Q8" s="553" t="e">
        <f ca="1">Q2/S8*U8</f>
        <v>#DIV/0!</v>
      </c>
      <c r="R8" s="554" t="s">
        <v>693</v>
      </c>
      <c r="S8" s="555">
        <f>IF(Q1=TRUE,5,6)</f>
        <v>6</v>
      </c>
      <c r="T8" s="556" t="s">
        <v>693</v>
      </c>
      <c r="U8" s="557" t="e">
        <f>40/'P1-2'!AK7</f>
        <v>#DIV/0!</v>
      </c>
      <c r="Z8" s="558"/>
      <c r="AA8" s="558"/>
      <c r="AB8" s="558"/>
      <c r="AC8" s="558"/>
      <c r="AD8" s="558"/>
      <c r="AE8" s="558"/>
      <c r="AF8" s="558"/>
      <c r="AG8" s="558"/>
    </row>
    <row r="9" spans="2:33" ht="25.5" customHeight="1" thickBot="1">
      <c r="B9" s="474">
        <v>6</v>
      </c>
      <c r="C9" s="539">
        <f>INDEX('P2'!12:12,MATCH($C$2,'P2'!$4:$4,0))</f>
        <v>0</v>
      </c>
      <c r="D9" s="546">
        <f>'P2'!F12</f>
        <v>0</v>
      </c>
      <c r="E9" s="541">
        <f ca="1">IFERROR('P4'!AQ16,0)</f>
        <v>0</v>
      </c>
      <c r="F9" s="547">
        <f>'P2'!G12</f>
        <v>0</v>
      </c>
      <c r="G9" s="548">
        <f>'P4'!AR16</f>
        <v>0</v>
      </c>
      <c r="H9" s="345">
        <f>'P2'!H12</f>
        <v>0</v>
      </c>
      <c r="I9" s="548">
        <f>'P4'!AS16</f>
        <v>0</v>
      </c>
      <c r="J9" s="345">
        <f>'P2'!I12</f>
        <v>0</v>
      </c>
      <c r="K9" s="548">
        <f>'P4'!AT16</f>
        <v>0</v>
      </c>
      <c r="L9" s="345">
        <f>'P2'!J12</f>
        <v>0</v>
      </c>
      <c r="M9" s="541">
        <f>'P4'!AU16</f>
        <v>0</v>
      </c>
      <c r="N9" s="266"/>
      <c r="O9" s="559" t="s">
        <v>692</v>
      </c>
      <c r="P9" s="552" t="e">
        <f>SUM(S9,U9,W9,Y9)</f>
        <v>#DIV/0!</v>
      </c>
      <c r="Q9" s="560" t="e">
        <f>SUM(AA9,AC9,AE9,AG9)</f>
        <v>#DIV/0!</v>
      </c>
      <c r="R9" s="561" t="s">
        <v>694</v>
      </c>
      <c r="S9" s="562" t="e">
        <f>P3/9*U8</f>
        <v>#DIV/0!</v>
      </c>
      <c r="T9" s="563" t="s">
        <v>695</v>
      </c>
      <c r="U9" s="552" t="e">
        <f>P4/6*U8</f>
        <v>#DIV/0!</v>
      </c>
      <c r="V9" s="563" t="s">
        <v>696</v>
      </c>
      <c r="W9" s="552" t="e">
        <f>P5/4*U8</f>
        <v>#DIV/0!</v>
      </c>
      <c r="X9" s="563" t="s">
        <v>697</v>
      </c>
      <c r="Y9" s="552" t="e">
        <f>P6/2.5*U8</f>
        <v>#DIV/0!</v>
      </c>
      <c r="Z9" s="564" t="s">
        <v>694</v>
      </c>
      <c r="AA9" s="565" t="e">
        <f>Q3/9*U8</f>
        <v>#DIV/0!</v>
      </c>
      <c r="AB9" s="564" t="s">
        <v>695</v>
      </c>
      <c r="AC9" s="565" t="e">
        <f>Q4/6*U8</f>
        <v>#DIV/0!</v>
      </c>
      <c r="AD9" s="564" t="s">
        <v>696</v>
      </c>
      <c r="AE9" s="565" t="e">
        <f>Q5/4*U8</f>
        <v>#DIV/0!</v>
      </c>
      <c r="AF9" s="564" t="s">
        <v>697</v>
      </c>
      <c r="AG9" s="565" t="e">
        <f>Q6/2.5*U8</f>
        <v>#DIV/0!</v>
      </c>
    </row>
    <row r="10" spans="2:33" ht="25.5" customHeight="1" thickBot="1">
      <c r="B10" s="474">
        <v>7</v>
      </c>
      <c r="C10" s="539">
        <f>INDEX('P2'!13:13,MATCH($C$2,'P2'!$4:$4,0))</f>
        <v>0</v>
      </c>
      <c r="D10" s="546">
        <f>'P2'!F13</f>
        <v>0</v>
      </c>
      <c r="E10" s="541">
        <f ca="1">IFERROR('P4'!AQ17,0)</f>
        <v>0</v>
      </c>
      <c r="F10" s="547">
        <f>'P2'!G13</f>
        <v>0</v>
      </c>
      <c r="G10" s="548">
        <f>'P4'!AR17</f>
        <v>0</v>
      </c>
      <c r="H10" s="345">
        <f>'P2'!H13</f>
        <v>0</v>
      </c>
      <c r="I10" s="548">
        <f>'P4'!AS17</f>
        <v>0</v>
      </c>
      <c r="J10" s="345">
        <f>'P2'!I13</f>
        <v>0</v>
      </c>
      <c r="K10" s="548">
        <f>'P4'!AT17</f>
        <v>0</v>
      </c>
      <c r="L10" s="345">
        <f>'P2'!J13</f>
        <v>0</v>
      </c>
      <c r="M10" s="541">
        <f>'P4'!AU17</f>
        <v>0</v>
      </c>
      <c r="N10" s="266"/>
    </row>
    <row r="11" spans="2:33" ht="25.5" customHeight="1" thickBot="1">
      <c r="B11" s="474">
        <v>8</v>
      </c>
      <c r="C11" s="539">
        <f>INDEX('P2'!14:14,MATCH($C$2,'P2'!$4:$4,0))</f>
        <v>0</v>
      </c>
      <c r="D11" s="546">
        <f>'P2'!F14</f>
        <v>0</v>
      </c>
      <c r="E11" s="541">
        <f ca="1">IFERROR('P4'!AQ18,0)</f>
        <v>0</v>
      </c>
      <c r="F11" s="547">
        <f>'P2'!G14</f>
        <v>0</v>
      </c>
      <c r="G11" s="548">
        <f>'P4'!AR18</f>
        <v>0</v>
      </c>
      <c r="H11" s="345">
        <f>'P2'!H14</f>
        <v>0</v>
      </c>
      <c r="I11" s="548">
        <f>'P4'!AS18</f>
        <v>0</v>
      </c>
      <c r="J11" s="345">
        <f>'P2'!I14</f>
        <v>0</v>
      </c>
      <c r="K11" s="548">
        <f>'P4'!AT18</f>
        <v>0</v>
      </c>
      <c r="L11" s="345">
        <f>'P2'!J14</f>
        <v>0</v>
      </c>
      <c r="M11" s="541">
        <f>'P4'!AU18</f>
        <v>0</v>
      </c>
      <c r="N11" s="266"/>
      <c r="O11" s="566" t="s">
        <v>699</v>
      </c>
      <c r="P11" s="567" t="e">
        <f>$P$2/7.5*$U$8+P8</f>
        <v>#DIV/0!</v>
      </c>
      <c r="Q11" s="568" t="e">
        <f ca="1">$Q$2/7.5*$U$8+Q8</f>
        <v>#DIV/0!</v>
      </c>
    </row>
    <row r="12" spans="2:33" ht="25.5" customHeight="1" thickBot="1">
      <c r="B12" s="474">
        <v>9</v>
      </c>
      <c r="C12" s="539">
        <f>INDEX('P2'!15:15,MATCH($C$2,'P2'!$4:$4,0))</f>
        <v>0</v>
      </c>
      <c r="D12" s="546">
        <f>'P2'!F15</f>
        <v>0</v>
      </c>
      <c r="E12" s="541">
        <f ca="1">IFERROR('P4'!AQ19,0)</f>
        <v>0</v>
      </c>
      <c r="F12" s="547">
        <f>'P2'!G15</f>
        <v>0</v>
      </c>
      <c r="G12" s="548">
        <f>'P4'!AR19</f>
        <v>0</v>
      </c>
      <c r="H12" s="345">
        <f>'P2'!H15</f>
        <v>0</v>
      </c>
      <c r="I12" s="548">
        <f>'P4'!AS19</f>
        <v>0</v>
      </c>
      <c r="J12" s="345">
        <f>'P2'!I15</f>
        <v>0</v>
      </c>
      <c r="K12" s="548">
        <f>'P4'!AT19</f>
        <v>0</v>
      </c>
      <c r="L12" s="345">
        <f>'P2'!J15</f>
        <v>0</v>
      </c>
      <c r="M12" s="541">
        <f>'P4'!AU19</f>
        <v>0</v>
      </c>
      <c r="N12" s="266"/>
      <c r="O12" s="566" t="s">
        <v>700</v>
      </c>
      <c r="P12" s="567" t="e">
        <f>$P$2/12*$U$8+P8</f>
        <v>#DIV/0!</v>
      </c>
      <c r="Q12" s="568" t="e">
        <f ca="1">$Q$2/12*$U$8+Q8</f>
        <v>#DIV/0!</v>
      </c>
    </row>
    <row r="13" spans="2:33" ht="25.5" customHeight="1" thickBot="1">
      <c r="B13" s="474">
        <v>10</v>
      </c>
      <c r="C13" s="539">
        <f>INDEX('P2'!16:16,MATCH($C$2,'P2'!$4:$4,0))</f>
        <v>0</v>
      </c>
      <c r="D13" s="546">
        <f>'P2'!F16</f>
        <v>0</v>
      </c>
      <c r="E13" s="541">
        <f ca="1">IFERROR('P4'!AQ20,0)</f>
        <v>0</v>
      </c>
      <c r="F13" s="547">
        <f>'P2'!G16</f>
        <v>0</v>
      </c>
      <c r="G13" s="548">
        <f>'P4'!AR20</f>
        <v>0</v>
      </c>
      <c r="H13" s="345">
        <f>'P2'!H16</f>
        <v>0</v>
      </c>
      <c r="I13" s="548">
        <f>'P4'!AS20</f>
        <v>0</v>
      </c>
      <c r="J13" s="345">
        <f>'P2'!I16</f>
        <v>0</v>
      </c>
      <c r="K13" s="548">
        <f>'P4'!AT20</f>
        <v>0</v>
      </c>
      <c r="L13" s="345">
        <f>'P2'!J16</f>
        <v>0</v>
      </c>
      <c r="M13" s="541">
        <f>'P4'!AU20</f>
        <v>0</v>
      </c>
      <c r="N13" s="266"/>
      <c r="O13" s="566" t="s">
        <v>701</v>
      </c>
      <c r="P13" s="567" t="e">
        <f>$P$2/20*$U$8+P8</f>
        <v>#DIV/0!</v>
      </c>
      <c r="Q13" s="568" t="e">
        <f ca="1">$Q$2/20*$U$8+Q8</f>
        <v>#DIV/0!</v>
      </c>
    </row>
    <row r="14" spans="2:33" ht="25.5" customHeight="1" thickBot="1">
      <c r="B14" s="474">
        <v>11</v>
      </c>
      <c r="C14" s="539">
        <f>INDEX('P2'!17:17,MATCH($C$2,'P2'!$4:$4,0))</f>
        <v>0</v>
      </c>
      <c r="D14" s="546">
        <f>'P2'!F17</f>
        <v>0</v>
      </c>
      <c r="E14" s="541">
        <f ca="1">IFERROR('P4'!AQ21,0)</f>
        <v>0</v>
      </c>
      <c r="F14" s="547">
        <f>'P2'!G17</f>
        <v>0</v>
      </c>
      <c r="G14" s="548">
        <f>'P4'!AR21</f>
        <v>0</v>
      </c>
      <c r="H14" s="345">
        <f>'P2'!H17</f>
        <v>0</v>
      </c>
      <c r="I14" s="548">
        <f>'P4'!AS21</f>
        <v>0</v>
      </c>
      <c r="J14" s="345">
        <f>'P2'!I17</f>
        <v>0</v>
      </c>
      <c r="K14" s="548">
        <f>'P4'!AT21</f>
        <v>0</v>
      </c>
      <c r="L14" s="345">
        <f>'P2'!J17</f>
        <v>0</v>
      </c>
      <c r="M14" s="541">
        <f>'P4'!AU21</f>
        <v>0</v>
      </c>
      <c r="N14" s="266"/>
      <c r="O14" s="566" t="s">
        <v>702</v>
      </c>
      <c r="P14" s="552" t="e">
        <f>$P$2/30*$U$8+P8</f>
        <v>#DIV/0!</v>
      </c>
      <c r="Q14" s="569" t="e">
        <f ca="1">$Q$2/30*$U$8+Q8</f>
        <v>#DIV/0!</v>
      </c>
    </row>
    <row r="15" spans="2:33" ht="25.5" customHeight="1">
      <c r="B15" s="474">
        <v>12</v>
      </c>
      <c r="C15" s="539">
        <f>INDEX('P2'!18:18,MATCH($C$2,'P2'!$4:$4,0))</f>
        <v>0</v>
      </c>
      <c r="D15" s="546">
        <f>'P2'!F18</f>
        <v>0</v>
      </c>
      <c r="E15" s="541">
        <f ca="1">IFERROR('P4'!AQ22,0)</f>
        <v>0</v>
      </c>
      <c r="F15" s="547">
        <f>'P2'!G18</f>
        <v>0</v>
      </c>
      <c r="G15" s="548">
        <f>'P4'!AR22</f>
        <v>0</v>
      </c>
      <c r="H15" s="345">
        <f>'P2'!H18</f>
        <v>0</v>
      </c>
      <c r="I15" s="548">
        <f>'P4'!AS22</f>
        <v>0</v>
      </c>
      <c r="J15" s="345">
        <f>'P2'!I18</f>
        <v>0</v>
      </c>
      <c r="K15" s="548">
        <f>'P4'!AT22</f>
        <v>0</v>
      </c>
      <c r="L15" s="345">
        <f>'P2'!J18</f>
        <v>0</v>
      </c>
      <c r="M15" s="541">
        <f>'P4'!AU22</f>
        <v>0</v>
      </c>
      <c r="N15" s="266"/>
    </row>
    <row r="16" spans="2:33" ht="25.5" customHeight="1">
      <c r="B16" s="474">
        <v>13</v>
      </c>
      <c r="C16" s="539">
        <f>INDEX('P2'!19:19,MATCH($C$2,'P2'!$4:$4,0))</f>
        <v>0</v>
      </c>
      <c r="D16" s="546">
        <f>'P2'!F19</f>
        <v>0</v>
      </c>
      <c r="E16" s="541">
        <f ca="1">IFERROR('P4'!AQ23,0)</f>
        <v>0</v>
      </c>
      <c r="F16" s="547">
        <f>'P2'!G19</f>
        <v>0</v>
      </c>
      <c r="G16" s="548">
        <f>'P4'!AR23</f>
        <v>0</v>
      </c>
      <c r="H16" s="345">
        <f>'P2'!H19</f>
        <v>0</v>
      </c>
      <c r="I16" s="548">
        <f>'P4'!AS23</f>
        <v>0</v>
      </c>
      <c r="J16" s="345">
        <f>'P2'!I19</f>
        <v>0</v>
      </c>
      <c r="K16" s="548">
        <f>'P4'!AT23</f>
        <v>0</v>
      </c>
      <c r="L16" s="345">
        <f>'P2'!J19</f>
        <v>0</v>
      </c>
      <c r="M16" s="541">
        <f>'P4'!AU23</f>
        <v>0</v>
      </c>
      <c r="N16" s="266"/>
    </row>
    <row r="17" spans="2:14" ht="25.5" customHeight="1">
      <c r="B17" s="474">
        <v>14</v>
      </c>
      <c r="C17" s="539">
        <f>INDEX('P2'!20:20,MATCH($C$2,'P2'!$4:$4,0))</f>
        <v>0</v>
      </c>
      <c r="D17" s="546">
        <f>'P2'!F20</f>
        <v>0</v>
      </c>
      <c r="E17" s="541">
        <f ca="1">IFERROR('P4'!AQ24,0)</f>
        <v>0</v>
      </c>
      <c r="F17" s="547">
        <f>'P2'!G20</f>
        <v>0</v>
      </c>
      <c r="G17" s="548">
        <f>'P4'!AR24</f>
        <v>0</v>
      </c>
      <c r="H17" s="345">
        <f>'P2'!H20</f>
        <v>0</v>
      </c>
      <c r="I17" s="548">
        <f>'P4'!AS24</f>
        <v>0</v>
      </c>
      <c r="J17" s="345">
        <f>'P2'!I20</f>
        <v>0</v>
      </c>
      <c r="K17" s="548">
        <f>'P4'!AT24</f>
        <v>0</v>
      </c>
      <c r="L17" s="345">
        <f>'P2'!J20</f>
        <v>0</v>
      </c>
      <c r="M17" s="541">
        <f>'P4'!AU24</f>
        <v>0</v>
      </c>
      <c r="N17" s="266"/>
    </row>
    <row r="18" spans="2:14" ht="25.5" customHeight="1">
      <c r="B18" s="474">
        <v>15</v>
      </c>
      <c r="C18" s="539">
        <f>INDEX('P2'!21:21,MATCH($C$2,'P2'!$4:$4,0))</f>
        <v>0</v>
      </c>
      <c r="D18" s="546">
        <f>'P2'!F21</f>
        <v>0</v>
      </c>
      <c r="E18" s="541">
        <f ca="1">IFERROR('P4'!AQ25,0)</f>
        <v>0</v>
      </c>
      <c r="F18" s="547">
        <f>'P2'!G21</f>
        <v>0</v>
      </c>
      <c r="G18" s="548">
        <f>'P4'!AR25</f>
        <v>0</v>
      </c>
      <c r="H18" s="345">
        <f>'P2'!H21</f>
        <v>0</v>
      </c>
      <c r="I18" s="548">
        <f>'P4'!AS25</f>
        <v>0</v>
      </c>
      <c r="J18" s="345">
        <f>'P2'!I21</f>
        <v>0</v>
      </c>
      <c r="K18" s="548">
        <f>'P4'!AT25</f>
        <v>0</v>
      </c>
      <c r="L18" s="345">
        <f>'P2'!J21</f>
        <v>0</v>
      </c>
      <c r="M18" s="541">
        <f>'P4'!AU25</f>
        <v>0</v>
      </c>
      <c r="N18" s="266"/>
    </row>
    <row r="19" spans="2:14" ht="25.5" customHeight="1">
      <c r="B19" s="474">
        <v>16</v>
      </c>
      <c r="C19" s="539">
        <f>INDEX('P2'!22:22,MATCH($C$2,'P2'!$4:$4,0))</f>
        <v>0</v>
      </c>
      <c r="D19" s="546">
        <f>'P2'!F22</f>
        <v>0</v>
      </c>
      <c r="E19" s="541">
        <f ca="1">IFERROR('P4'!AQ26,0)</f>
        <v>0</v>
      </c>
      <c r="F19" s="547">
        <f>'P2'!G22</f>
        <v>0</v>
      </c>
      <c r="G19" s="548">
        <f>'P4'!AR26</f>
        <v>0</v>
      </c>
      <c r="H19" s="345">
        <f>'P2'!H22</f>
        <v>0</v>
      </c>
      <c r="I19" s="548">
        <f>'P4'!AS26</f>
        <v>0</v>
      </c>
      <c r="J19" s="345">
        <f>'P2'!I22</f>
        <v>0</v>
      </c>
      <c r="K19" s="548">
        <f>'P4'!AT26</f>
        <v>0</v>
      </c>
      <c r="L19" s="345">
        <f>'P2'!J22</f>
        <v>0</v>
      </c>
      <c r="M19" s="541">
        <f>'P4'!AU26</f>
        <v>0</v>
      </c>
      <c r="N19" s="266"/>
    </row>
    <row r="20" spans="2:14" ht="25.5" customHeight="1">
      <c r="B20" s="474">
        <v>17</v>
      </c>
      <c r="C20" s="539">
        <f>INDEX('P2'!23:23,MATCH($C$2,'P2'!$4:$4,0))</f>
        <v>0</v>
      </c>
      <c r="D20" s="546">
        <f>'P2'!F23</f>
        <v>0</v>
      </c>
      <c r="E20" s="541">
        <f ca="1">IFERROR('P4'!AQ27,0)</f>
        <v>0</v>
      </c>
      <c r="F20" s="547">
        <f>'P2'!G23</f>
        <v>0</v>
      </c>
      <c r="G20" s="548">
        <f>'P4'!AR27</f>
        <v>0</v>
      </c>
      <c r="H20" s="345">
        <f>'P2'!H23</f>
        <v>0</v>
      </c>
      <c r="I20" s="548">
        <f>'P4'!AS27</f>
        <v>0</v>
      </c>
      <c r="J20" s="345">
        <f>'P2'!I23</f>
        <v>0</v>
      </c>
      <c r="K20" s="548">
        <f>'P4'!AT27</f>
        <v>0</v>
      </c>
      <c r="L20" s="345">
        <f>'P2'!J23</f>
        <v>0</v>
      </c>
      <c r="M20" s="541">
        <f>'P4'!AU27</f>
        <v>0</v>
      </c>
      <c r="N20" s="266"/>
    </row>
    <row r="21" spans="2:14" ht="25.5" customHeight="1">
      <c r="B21" s="474">
        <v>18</v>
      </c>
      <c r="C21" s="539">
        <f>INDEX('P2'!24:24,MATCH($C$2,'P2'!$4:$4,0))</f>
        <v>0</v>
      </c>
      <c r="D21" s="546">
        <f>'P2'!F24</f>
        <v>0</v>
      </c>
      <c r="E21" s="541">
        <f ca="1">IFERROR('P4'!AQ28,0)</f>
        <v>0</v>
      </c>
      <c r="F21" s="547">
        <f>'P2'!G24</f>
        <v>0</v>
      </c>
      <c r="G21" s="548">
        <f>'P4'!AR28</f>
        <v>0</v>
      </c>
      <c r="H21" s="345">
        <f>'P2'!H24</f>
        <v>0</v>
      </c>
      <c r="I21" s="548">
        <f>'P4'!AS28</f>
        <v>0</v>
      </c>
      <c r="J21" s="345">
        <f>'P2'!I24</f>
        <v>0</v>
      </c>
      <c r="K21" s="548">
        <f>'P4'!AT28</f>
        <v>0</v>
      </c>
      <c r="L21" s="345">
        <f>'P2'!J24</f>
        <v>0</v>
      </c>
      <c r="M21" s="541">
        <f>'P4'!AU28</f>
        <v>0</v>
      </c>
      <c r="N21" s="266"/>
    </row>
    <row r="22" spans="2:14" ht="25.5" customHeight="1">
      <c r="B22" s="474">
        <v>19</v>
      </c>
      <c r="C22" s="539">
        <f>INDEX('P2'!25:25,MATCH($C$2,'P2'!$4:$4,0))</f>
        <v>0</v>
      </c>
      <c r="D22" s="546">
        <f>'P2'!F25</f>
        <v>0</v>
      </c>
      <c r="E22" s="541">
        <f ca="1">IFERROR('P4'!AQ29,0)</f>
        <v>0</v>
      </c>
      <c r="F22" s="547">
        <f>'P2'!G25</f>
        <v>0</v>
      </c>
      <c r="G22" s="548">
        <f>'P4'!AR29</f>
        <v>0</v>
      </c>
      <c r="H22" s="345">
        <f>'P2'!H25</f>
        <v>0</v>
      </c>
      <c r="I22" s="548">
        <f>'P4'!AS29</f>
        <v>0</v>
      </c>
      <c r="J22" s="345">
        <f>'P2'!I25</f>
        <v>0</v>
      </c>
      <c r="K22" s="548">
        <f>'P4'!AT29</f>
        <v>0</v>
      </c>
      <c r="L22" s="345">
        <f>'P2'!J25</f>
        <v>0</v>
      </c>
      <c r="M22" s="541">
        <f>'P4'!AU29</f>
        <v>0</v>
      </c>
      <c r="N22" s="266"/>
    </row>
    <row r="23" spans="2:14" ht="25.5" customHeight="1">
      <c r="B23" s="474">
        <v>20</v>
      </c>
      <c r="C23" s="539">
        <f>INDEX('P2'!26:26,MATCH($C$2,'P2'!$4:$4,0))</f>
        <v>0</v>
      </c>
      <c r="D23" s="546">
        <f>'P2'!F26</f>
        <v>0</v>
      </c>
      <c r="E23" s="541">
        <f ca="1">IFERROR('P4'!AQ30,0)</f>
        <v>0</v>
      </c>
      <c r="F23" s="547">
        <f>'P2'!G26</f>
        <v>0</v>
      </c>
      <c r="G23" s="548">
        <f>'P4'!AR30</f>
        <v>0</v>
      </c>
      <c r="H23" s="345">
        <f>'P2'!H26</f>
        <v>0</v>
      </c>
      <c r="I23" s="548">
        <f>'P4'!AS30</f>
        <v>0</v>
      </c>
      <c r="J23" s="345">
        <f>'P2'!I26</f>
        <v>0</v>
      </c>
      <c r="K23" s="548">
        <f>'P4'!AT30</f>
        <v>0</v>
      </c>
      <c r="L23" s="345">
        <f>'P2'!J26</f>
        <v>0</v>
      </c>
      <c r="M23" s="541">
        <f>'P4'!AU30</f>
        <v>0</v>
      </c>
      <c r="N23" s="266"/>
    </row>
    <row r="24" spans="2:14" ht="25.5" customHeight="1">
      <c r="B24" s="474">
        <v>21</v>
      </c>
      <c r="C24" s="539">
        <f>INDEX('P2'!27:27,MATCH($C$2,'P2'!$4:$4,0))</f>
        <v>0</v>
      </c>
      <c r="D24" s="546">
        <f>'P2'!F27</f>
        <v>0</v>
      </c>
      <c r="E24" s="541">
        <f ca="1">IFERROR('P4'!AQ31,0)</f>
        <v>0</v>
      </c>
      <c r="F24" s="547">
        <f>'P2'!G27</f>
        <v>0</v>
      </c>
      <c r="G24" s="548">
        <f>'P4'!AR31</f>
        <v>0</v>
      </c>
      <c r="H24" s="345">
        <f>'P2'!H27</f>
        <v>0</v>
      </c>
      <c r="I24" s="548">
        <f>'P4'!AS31</f>
        <v>0</v>
      </c>
      <c r="J24" s="345">
        <f>'P2'!I27</f>
        <v>0</v>
      </c>
      <c r="K24" s="548">
        <f>'P4'!AT31</f>
        <v>0</v>
      </c>
      <c r="L24" s="345">
        <f>'P2'!J27</f>
        <v>0</v>
      </c>
      <c r="M24" s="541">
        <f>'P4'!AU31</f>
        <v>0</v>
      </c>
      <c r="N24" s="266"/>
    </row>
    <row r="25" spans="2:14" ht="25.5" customHeight="1">
      <c r="B25" s="474">
        <v>22</v>
      </c>
      <c r="C25" s="539">
        <f>INDEX('P2'!28:28,MATCH($C$2,'P2'!$4:$4,0))</f>
        <v>0</v>
      </c>
      <c r="D25" s="546">
        <f>'P2'!F28</f>
        <v>0</v>
      </c>
      <c r="E25" s="541">
        <f ca="1">IFERROR('P4'!AQ32,0)</f>
        <v>0</v>
      </c>
      <c r="F25" s="547">
        <f>'P2'!G28</f>
        <v>0</v>
      </c>
      <c r="G25" s="548">
        <f>'P4'!AR32</f>
        <v>0</v>
      </c>
      <c r="H25" s="345">
        <f>'P2'!H28</f>
        <v>0</v>
      </c>
      <c r="I25" s="548">
        <f>'P4'!AS32</f>
        <v>0</v>
      </c>
      <c r="J25" s="345">
        <f>'P2'!I28</f>
        <v>0</v>
      </c>
      <c r="K25" s="548">
        <f>'P4'!AT32</f>
        <v>0</v>
      </c>
      <c r="L25" s="345">
        <f>'P2'!J28</f>
        <v>0</v>
      </c>
      <c r="M25" s="541">
        <f>'P4'!AU32</f>
        <v>0</v>
      </c>
      <c r="N25" s="266"/>
    </row>
    <row r="26" spans="2:14" ht="25.5" customHeight="1">
      <c r="B26" s="474">
        <v>23</v>
      </c>
      <c r="C26" s="539">
        <f>INDEX('P2'!29:29,MATCH($C$2,'P2'!$4:$4,0))</f>
        <v>0</v>
      </c>
      <c r="D26" s="546">
        <f>'P2'!F29</f>
        <v>0</v>
      </c>
      <c r="E26" s="541">
        <f ca="1">IFERROR('P4'!AQ33,0)</f>
        <v>0</v>
      </c>
      <c r="F26" s="547">
        <f>'P2'!G29</f>
        <v>0</v>
      </c>
      <c r="G26" s="548">
        <f>'P4'!AR33</f>
        <v>0</v>
      </c>
      <c r="H26" s="345">
        <f>'P2'!H29</f>
        <v>0</v>
      </c>
      <c r="I26" s="548">
        <f>'P4'!AS33</f>
        <v>0</v>
      </c>
      <c r="J26" s="345">
        <f>'P2'!I29</f>
        <v>0</v>
      </c>
      <c r="K26" s="548">
        <f>'P4'!AT33</f>
        <v>0</v>
      </c>
      <c r="L26" s="345">
        <f>'P2'!J29</f>
        <v>0</v>
      </c>
      <c r="M26" s="541">
        <f>'P4'!AU33</f>
        <v>0</v>
      </c>
      <c r="N26" s="266"/>
    </row>
    <row r="27" spans="2:14" ht="25.5" customHeight="1">
      <c r="B27" s="474">
        <v>24</v>
      </c>
      <c r="C27" s="539">
        <f>INDEX('P2'!30:30,MATCH($C$2,'P2'!$4:$4,0))</f>
        <v>0</v>
      </c>
      <c r="D27" s="546">
        <f>'P2'!F30</f>
        <v>0</v>
      </c>
      <c r="E27" s="541">
        <f ca="1">IFERROR('P4'!AQ34,0)</f>
        <v>0</v>
      </c>
      <c r="F27" s="547">
        <f>'P2'!G30</f>
        <v>0</v>
      </c>
      <c r="G27" s="548">
        <f>'P4'!AR34</f>
        <v>0</v>
      </c>
      <c r="H27" s="345">
        <f>'P2'!H30</f>
        <v>0</v>
      </c>
      <c r="I27" s="548">
        <f>'P4'!AS34</f>
        <v>0</v>
      </c>
      <c r="J27" s="345">
        <f>'P2'!I30</f>
        <v>0</v>
      </c>
      <c r="K27" s="548">
        <f>'P4'!AT34</f>
        <v>0</v>
      </c>
      <c r="L27" s="345">
        <f>'P2'!J30</f>
        <v>0</v>
      </c>
      <c r="M27" s="541">
        <f>'P4'!AU34</f>
        <v>0</v>
      </c>
      <c r="N27" s="266"/>
    </row>
    <row r="28" spans="2:14" ht="25.5" customHeight="1">
      <c r="B28" s="474">
        <v>25</v>
      </c>
      <c r="C28" s="539">
        <f>INDEX('P2'!31:31,MATCH($C$2,'P2'!$4:$4,0))</f>
        <v>0</v>
      </c>
      <c r="D28" s="546">
        <f>'P2'!F31</f>
        <v>0</v>
      </c>
      <c r="E28" s="541">
        <f ca="1">IFERROR('P4'!AQ35,0)</f>
        <v>0</v>
      </c>
      <c r="F28" s="547">
        <f>'P2'!G31</f>
        <v>0</v>
      </c>
      <c r="G28" s="548">
        <f>'P4'!AR35</f>
        <v>0</v>
      </c>
      <c r="H28" s="345">
        <f>'P2'!H31</f>
        <v>0</v>
      </c>
      <c r="I28" s="548">
        <f>'P4'!AS35</f>
        <v>0</v>
      </c>
      <c r="J28" s="345">
        <f>'P2'!I31</f>
        <v>0</v>
      </c>
      <c r="K28" s="548">
        <f>'P4'!AT35</f>
        <v>0</v>
      </c>
      <c r="L28" s="345">
        <f>'P2'!J31</f>
        <v>0</v>
      </c>
      <c r="M28" s="541">
        <f>'P4'!AU35</f>
        <v>0</v>
      </c>
      <c r="N28" s="266"/>
    </row>
    <row r="29" spans="2:14" ht="25.5" customHeight="1">
      <c r="B29" s="474">
        <v>26</v>
      </c>
      <c r="C29" s="539">
        <f>INDEX('P2'!32:32,MATCH($C$2,'P2'!$4:$4,0))</f>
        <v>0</v>
      </c>
      <c r="D29" s="546">
        <f>'P2'!F32</f>
        <v>0</v>
      </c>
      <c r="E29" s="541">
        <f ca="1">IFERROR('P4'!AQ36,0)</f>
        <v>0</v>
      </c>
      <c r="F29" s="547">
        <f>'P2'!G32</f>
        <v>0</v>
      </c>
      <c r="G29" s="548">
        <f>'P4'!AR36</f>
        <v>0</v>
      </c>
      <c r="H29" s="345">
        <f>'P2'!H32</f>
        <v>0</v>
      </c>
      <c r="I29" s="548">
        <f>'P4'!AS36</f>
        <v>0</v>
      </c>
      <c r="J29" s="345">
        <f>'P2'!I32</f>
        <v>0</v>
      </c>
      <c r="K29" s="548">
        <f>'P4'!AT36</f>
        <v>0</v>
      </c>
      <c r="L29" s="345">
        <f>'P2'!J32</f>
        <v>0</v>
      </c>
      <c r="M29" s="541">
        <f>'P4'!AU36</f>
        <v>0</v>
      </c>
      <c r="N29" s="266"/>
    </row>
    <row r="30" spans="2:14" ht="25.5" customHeight="1">
      <c r="B30" s="474">
        <v>27</v>
      </c>
      <c r="C30" s="539">
        <f>INDEX('P2'!33:33,MATCH($C$2,'P2'!$4:$4,0))</f>
        <v>0</v>
      </c>
      <c r="D30" s="546">
        <f>'P2'!F33</f>
        <v>0</v>
      </c>
      <c r="E30" s="541">
        <f ca="1">IFERROR('P4'!AQ37,0)</f>
        <v>0</v>
      </c>
      <c r="F30" s="547">
        <f>'P2'!G33</f>
        <v>0</v>
      </c>
      <c r="G30" s="548">
        <f>'P4'!AR37</f>
        <v>0</v>
      </c>
      <c r="H30" s="345">
        <f>'P2'!H33</f>
        <v>0</v>
      </c>
      <c r="I30" s="548">
        <f>'P4'!AS37</f>
        <v>0</v>
      </c>
      <c r="J30" s="345">
        <f>'P2'!I33</f>
        <v>0</v>
      </c>
      <c r="K30" s="548">
        <f>'P4'!AT37</f>
        <v>0</v>
      </c>
      <c r="L30" s="345">
        <f>'P2'!J33</f>
        <v>0</v>
      </c>
      <c r="M30" s="541">
        <f>'P4'!AU37</f>
        <v>0</v>
      </c>
      <c r="N30" s="266"/>
    </row>
    <row r="31" spans="2:14" ht="25.5" customHeight="1">
      <c r="B31" s="474">
        <v>28</v>
      </c>
      <c r="C31" s="539">
        <f>INDEX('P2'!34:34,MATCH($C$2,'P2'!$4:$4,0))</f>
        <v>0</v>
      </c>
      <c r="D31" s="546">
        <f>'P2'!F34</f>
        <v>0</v>
      </c>
      <c r="E31" s="541">
        <f ca="1">IFERROR('P4'!AQ38,0)</f>
        <v>0</v>
      </c>
      <c r="F31" s="547">
        <f>'P2'!G34</f>
        <v>0</v>
      </c>
      <c r="G31" s="548">
        <f>'P4'!AR38</f>
        <v>0</v>
      </c>
      <c r="H31" s="345">
        <f>'P2'!H34</f>
        <v>0</v>
      </c>
      <c r="I31" s="548">
        <f>'P4'!AS38</f>
        <v>0</v>
      </c>
      <c r="J31" s="345">
        <f>'P2'!I34</f>
        <v>0</v>
      </c>
      <c r="K31" s="548">
        <f>'P4'!AT38</f>
        <v>0</v>
      </c>
      <c r="L31" s="345">
        <f>'P2'!J34</f>
        <v>0</v>
      </c>
      <c r="M31" s="541">
        <f>'P4'!AU38</f>
        <v>0</v>
      </c>
      <c r="N31" s="266"/>
    </row>
    <row r="32" spans="2:14" ht="25.5" customHeight="1">
      <c r="B32" s="474">
        <v>29</v>
      </c>
      <c r="C32" s="539">
        <f>INDEX('P2'!35:35,MATCH($C$2,'P2'!$4:$4,0))</f>
        <v>0</v>
      </c>
      <c r="D32" s="546">
        <f>'P2'!F35</f>
        <v>0</v>
      </c>
      <c r="E32" s="541">
        <f ca="1">IFERROR('P4'!AQ39,0)</f>
        <v>0</v>
      </c>
      <c r="F32" s="547">
        <f>'P2'!G35</f>
        <v>0</v>
      </c>
      <c r="G32" s="548">
        <f>'P4'!AR39</f>
        <v>0</v>
      </c>
      <c r="H32" s="345">
        <f>'P2'!H35</f>
        <v>0</v>
      </c>
      <c r="I32" s="548">
        <f>'P4'!AS39</f>
        <v>0</v>
      </c>
      <c r="J32" s="345">
        <f>'P2'!I35</f>
        <v>0</v>
      </c>
      <c r="K32" s="548">
        <f>'P4'!AT39</f>
        <v>0</v>
      </c>
      <c r="L32" s="345">
        <f>'P2'!J35</f>
        <v>0</v>
      </c>
      <c r="M32" s="541">
        <f>'P4'!AU39</f>
        <v>0</v>
      </c>
      <c r="N32" s="266"/>
    </row>
    <row r="33" spans="2:14" ht="25.5" customHeight="1" thickBot="1">
      <c r="B33" s="474">
        <v>30</v>
      </c>
      <c r="C33" s="539">
        <f>INDEX('P2'!36:36,MATCH($C$2,'P2'!$4:$4,0))</f>
        <v>0</v>
      </c>
      <c r="D33" s="570" t="s">
        <v>674</v>
      </c>
      <c r="E33" s="571">
        <f ca="1">IFERROR('P4'!AQ40,0)</f>
        <v>0</v>
      </c>
      <c r="F33" s="572" t="s">
        <v>674</v>
      </c>
      <c r="G33" s="573" t="s">
        <v>674</v>
      </c>
      <c r="H33" s="574" t="s">
        <v>674</v>
      </c>
      <c r="I33" s="573" t="s">
        <v>674</v>
      </c>
      <c r="J33" s="574" t="s">
        <v>674</v>
      </c>
      <c r="K33" s="573" t="s">
        <v>674</v>
      </c>
      <c r="L33" s="574" t="s">
        <v>674</v>
      </c>
      <c r="M33" s="571" t="s">
        <v>674</v>
      </c>
      <c r="N33" s="266"/>
    </row>
    <row r="34" spans="2:14" ht="25.5" customHeight="1" thickTop="1"/>
  </sheetData>
  <sheetProtection password="C6C5" sheet="1" objects="1" scenarios="1" selectLockedCells="1"/>
  <mergeCells count="5">
    <mergeCell ref="B2:B3"/>
    <mergeCell ref="C2:C3"/>
    <mergeCell ref="D2:D3"/>
    <mergeCell ref="E2:E3"/>
    <mergeCell ref="F2:L2"/>
  </mergeCells>
  <phoneticPr fontId="4"/>
  <conditionalFormatting sqref="O12:Q12">
    <cfRule type="expression" dxfId="3" priority="4">
      <formula>$Q$1=TRUE</formula>
    </cfRule>
  </conditionalFormatting>
  <conditionalFormatting sqref="O14:Q14">
    <cfRule type="expression" dxfId="2" priority="3">
      <formula>$Q$1=TRUE</formula>
    </cfRule>
  </conditionalFormatting>
  <conditionalFormatting sqref="O11:Q11">
    <cfRule type="expression" dxfId="1" priority="2">
      <formula>$Q$1=FALSE</formula>
    </cfRule>
  </conditionalFormatting>
  <conditionalFormatting sqref="O13:Q13">
    <cfRule type="expression" dxfId="0" priority="1">
      <formula>$Q$1=FALSE</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8"/>
  <sheetViews>
    <sheetView view="pageBreakPreview" zoomScaleNormal="100" zoomScaleSheetLayoutView="100" workbookViewId="0">
      <selection activeCell="E6" sqref="E6:H6"/>
    </sheetView>
  </sheetViews>
  <sheetFormatPr defaultRowHeight="13.5"/>
  <cols>
    <col min="1" max="1" width="0.875" style="329" customWidth="1"/>
    <col min="2" max="2" width="10.625" style="329" customWidth="1"/>
    <col min="3" max="17" width="4.625" style="329" customWidth="1"/>
    <col min="18" max="18" width="0.875" style="329" customWidth="1"/>
    <col min="19" max="19" width="4.25" style="329" customWidth="1"/>
    <col min="20" max="20" width="1.625" style="329" customWidth="1"/>
    <col min="21" max="21" width="9.375" style="329" customWidth="1"/>
    <col min="22" max="34" width="4.625" style="329" customWidth="1"/>
    <col min="35" max="35" width="1.625" style="329" customWidth="1"/>
    <col min="36" max="37" width="4.625" style="329" customWidth="1"/>
    <col min="38" max="38" width="4.625" style="329" hidden="1" customWidth="1"/>
    <col min="39" max="52" width="4.625" style="329" customWidth="1"/>
    <col min="53" max="253" width="9" style="329"/>
    <col min="254" max="254" width="4.625" style="329" customWidth="1"/>
    <col min="255" max="255" width="9.375" style="329" customWidth="1"/>
    <col min="256" max="272" width="4.625" style="329" customWidth="1"/>
    <col min="273" max="274" width="4.25" style="329" customWidth="1"/>
    <col min="275" max="275" width="9.375" style="329" customWidth="1"/>
    <col min="276" max="308" width="4.625" style="329" customWidth="1"/>
    <col min="309" max="509" width="9" style="329"/>
    <col min="510" max="510" width="4.625" style="329" customWidth="1"/>
    <col min="511" max="511" width="9.375" style="329" customWidth="1"/>
    <col min="512" max="528" width="4.625" style="329" customWidth="1"/>
    <col min="529" max="530" width="4.25" style="329" customWidth="1"/>
    <col min="531" max="531" width="9.375" style="329" customWidth="1"/>
    <col min="532" max="564" width="4.625" style="329" customWidth="1"/>
    <col min="565" max="765" width="9" style="329"/>
    <col min="766" max="766" width="4.625" style="329" customWidth="1"/>
    <col min="767" max="767" width="9.375" style="329" customWidth="1"/>
    <col min="768" max="784" width="4.625" style="329" customWidth="1"/>
    <col min="785" max="786" width="4.25" style="329" customWidth="1"/>
    <col min="787" max="787" width="9.375" style="329" customWidth="1"/>
    <col min="788" max="820" width="4.625" style="329" customWidth="1"/>
    <col min="821" max="1021" width="9" style="329"/>
    <col min="1022" max="1022" width="4.625" style="329" customWidth="1"/>
    <col min="1023" max="1023" width="9.375" style="329" customWidth="1"/>
    <col min="1024" max="1040" width="4.625" style="329" customWidth="1"/>
    <col min="1041" max="1042" width="4.25" style="329" customWidth="1"/>
    <col min="1043" max="1043" width="9.375" style="329" customWidth="1"/>
    <col min="1044" max="1076" width="4.625" style="329" customWidth="1"/>
    <col min="1077" max="1277" width="9" style="329"/>
    <col min="1278" max="1278" width="4.625" style="329" customWidth="1"/>
    <col min="1279" max="1279" width="9.375" style="329" customWidth="1"/>
    <col min="1280" max="1296" width="4.625" style="329" customWidth="1"/>
    <col min="1297" max="1298" width="4.25" style="329" customWidth="1"/>
    <col min="1299" max="1299" width="9.375" style="329" customWidth="1"/>
    <col min="1300" max="1332" width="4.625" style="329" customWidth="1"/>
    <col min="1333" max="1533" width="9" style="329"/>
    <col min="1534" max="1534" width="4.625" style="329" customWidth="1"/>
    <col min="1535" max="1535" width="9.375" style="329" customWidth="1"/>
    <col min="1536" max="1552" width="4.625" style="329" customWidth="1"/>
    <col min="1553" max="1554" width="4.25" style="329" customWidth="1"/>
    <col min="1555" max="1555" width="9.375" style="329" customWidth="1"/>
    <col min="1556" max="1588" width="4.625" style="329" customWidth="1"/>
    <col min="1589" max="1789" width="9" style="329"/>
    <col min="1790" max="1790" width="4.625" style="329" customWidth="1"/>
    <col min="1791" max="1791" width="9.375" style="329" customWidth="1"/>
    <col min="1792" max="1808" width="4.625" style="329" customWidth="1"/>
    <col min="1809" max="1810" width="4.25" style="329" customWidth="1"/>
    <col min="1811" max="1811" width="9.375" style="329" customWidth="1"/>
    <col min="1812" max="1844" width="4.625" style="329" customWidth="1"/>
    <col min="1845" max="2045" width="9" style="329"/>
    <col min="2046" max="2046" width="4.625" style="329" customWidth="1"/>
    <col min="2047" max="2047" width="9.375" style="329" customWidth="1"/>
    <col min="2048" max="2064" width="4.625" style="329" customWidth="1"/>
    <col min="2065" max="2066" width="4.25" style="329" customWidth="1"/>
    <col min="2067" max="2067" width="9.375" style="329" customWidth="1"/>
    <col min="2068" max="2100" width="4.625" style="329" customWidth="1"/>
    <col min="2101" max="2301" width="9" style="329"/>
    <col min="2302" max="2302" width="4.625" style="329" customWidth="1"/>
    <col min="2303" max="2303" width="9.375" style="329" customWidth="1"/>
    <col min="2304" max="2320" width="4.625" style="329" customWidth="1"/>
    <col min="2321" max="2322" width="4.25" style="329" customWidth="1"/>
    <col min="2323" max="2323" width="9.375" style="329" customWidth="1"/>
    <col min="2324" max="2356" width="4.625" style="329" customWidth="1"/>
    <col min="2357" max="2557" width="9" style="329"/>
    <col min="2558" max="2558" width="4.625" style="329" customWidth="1"/>
    <col min="2559" max="2559" width="9.375" style="329" customWidth="1"/>
    <col min="2560" max="2576" width="4.625" style="329" customWidth="1"/>
    <col min="2577" max="2578" width="4.25" style="329" customWidth="1"/>
    <col min="2579" max="2579" width="9.375" style="329" customWidth="1"/>
    <col min="2580" max="2612" width="4.625" style="329" customWidth="1"/>
    <col min="2613" max="2813" width="9" style="329"/>
    <col min="2814" max="2814" width="4.625" style="329" customWidth="1"/>
    <col min="2815" max="2815" width="9.375" style="329" customWidth="1"/>
    <col min="2816" max="2832" width="4.625" style="329" customWidth="1"/>
    <col min="2833" max="2834" width="4.25" style="329" customWidth="1"/>
    <col min="2835" max="2835" width="9.375" style="329" customWidth="1"/>
    <col min="2836" max="2868" width="4.625" style="329" customWidth="1"/>
    <col min="2869" max="3069" width="9" style="329"/>
    <col min="3070" max="3070" width="4.625" style="329" customWidth="1"/>
    <col min="3071" max="3071" width="9.375" style="329" customWidth="1"/>
    <col min="3072" max="3088" width="4.625" style="329" customWidth="1"/>
    <col min="3089" max="3090" width="4.25" style="329" customWidth="1"/>
    <col min="3091" max="3091" width="9.375" style="329" customWidth="1"/>
    <col min="3092" max="3124" width="4.625" style="329" customWidth="1"/>
    <col min="3125" max="3325" width="9" style="329"/>
    <col min="3326" max="3326" width="4.625" style="329" customWidth="1"/>
    <col min="3327" max="3327" width="9.375" style="329" customWidth="1"/>
    <col min="3328" max="3344" width="4.625" style="329" customWidth="1"/>
    <col min="3345" max="3346" width="4.25" style="329" customWidth="1"/>
    <col min="3347" max="3347" width="9.375" style="329" customWidth="1"/>
    <col min="3348" max="3380" width="4.625" style="329" customWidth="1"/>
    <col min="3381" max="3581" width="9" style="329"/>
    <col min="3582" max="3582" width="4.625" style="329" customWidth="1"/>
    <col min="3583" max="3583" width="9.375" style="329" customWidth="1"/>
    <col min="3584" max="3600" width="4.625" style="329" customWidth="1"/>
    <col min="3601" max="3602" width="4.25" style="329" customWidth="1"/>
    <col min="3603" max="3603" width="9.375" style="329" customWidth="1"/>
    <col min="3604" max="3636" width="4.625" style="329" customWidth="1"/>
    <col min="3637" max="3837" width="9" style="329"/>
    <col min="3838" max="3838" width="4.625" style="329" customWidth="1"/>
    <col min="3839" max="3839" width="9.375" style="329" customWidth="1"/>
    <col min="3840" max="3856" width="4.625" style="329" customWidth="1"/>
    <col min="3857" max="3858" width="4.25" style="329" customWidth="1"/>
    <col min="3859" max="3859" width="9.375" style="329" customWidth="1"/>
    <col min="3860" max="3892" width="4.625" style="329" customWidth="1"/>
    <col min="3893" max="4093" width="9" style="329"/>
    <col min="4094" max="4094" width="4.625" style="329" customWidth="1"/>
    <col min="4095" max="4095" width="9.375" style="329" customWidth="1"/>
    <col min="4096" max="4112" width="4.625" style="329" customWidth="1"/>
    <col min="4113" max="4114" width="4.25" style="329" customWidth="1"/>
    <col min="4115" max="4115" width="9.375" style="329" customWidth="1"/>
    <col min="4116" max="4148" width="4.625" style="329" customWidth="1"/>
    <col min="4149" max="4349" width="9" style="329"/>
    <col min="4350" max="4350" width="4.625" style="329" customWidth="1"/>
    <col min="4351" max="4351" width="9.375" style="329" customWidth="1"/>
    <col min="4352" max="4368" width="4.625" style="329" customWidth="1"/>
    <col min="4369" max="4370" width="4.25" style="329" customWidth="1"/>
    <col min="4371" max="4371" width="9.375" style="329" customWidth="1"/>
    <col min="4372" max="4404" width="4.625" style="329" customWidth="1"/>
    <col min="4405" max="4605" width="9" style="329"/>
    <col min="4606" max="4606" width="4.625" style="329" customWidth="1"/>
    <col min="4607" max="4607" width="9.375" style="329" customWidth="1"/>
    <col min="4608" max="4624" width="4.625" style="329" customWidth="1"/>
    <col min="4625" max="4626" width="4.25" style="329" customWidth="1"/>
    <col min="4627" max="4627" width="9.375" style="329" customWidth="1"/>
    <col min="4628" max="4660" width="4.625" style="329" customWidth="1"/>
    <col min="4661" max="4861" width="9" style="329"/>
    <col min="4862" max="4862" width="4.625" style="329" customWidth="1"/>
    <col min="4863" max="4863" width="9.375" style="329" customWidth="1"/>
    <col min="4864" max="4880" width="4.625" style="329" customWidth="1"/>
    <col min="4881" max="4882" width="4.25" style="329" customWidth="1"/>
    <col min="4883" max="4883" width="9.375" style="329" customWidth="1"/>
    <col min="4884" max="4916" width="4.625" style="329" customWidth="1"/>
    <col min="4917" max="5117" width="9" style="329"/>
    <col min="5118" max="5118" width="4.625" style="329" customWidth="1"/>
    <col min="5119" max="5119" width="9.375" style="329" customWidth="1"/>
    <col min="5120" max="5136" width="4.625" style="329" customWidth="1"/>
    <col min="5137" max="5138" width="4.25" style="329" customWidth="1"/>
    <col min="5139" max="5139" width="9.375" style="329" customWidth="1"/>
    <col min="5140" max="5172" width="4.625" style="329" customWidth="1"/>
    <col min="5173" max="5373" width="9" style="329"/>
    <col min="5374" max="5374" width="4.625" style="329" customWidth="1"/>
    <col min="5375" max="5375" width="9.375" style="329" customWidth="1"/>
    <col min="5376" max="5392" width="4.625" style="329" customWidth="1"/>
    <col min="5393" max="5394" width="4.25" style="329" customWidth="1"/>
    <col min="5395" max="5395" width="9.375" style="329" customWidth="1"/>
    <col min="5396" max="5428" width="4.625" style="329" customWidth="1"/>
    <col min="5429" max="5629" width="9" style="329"/>
    <col min="5630" max="5630" width="4.625" style="329" customWidth="1"/>
    <col min="5631" max="5631" width="9.375" style="329" customWidth="1"/>
    <col min="5632" max="5648" width="4.625" style="329" customWidth="1"/>
    <col min="5649" max="5650" width="4.25" style="329" customWidth="1"/>
    <col min="5651" max="5651" width="9.375" style="329" customWidth="1"/>
    <col min="5652" max="5684" width="4.625" style="329" customWidth="1"/>
    <col min="5685" max="5885" width="9" style="329"/>
    <col min="5886" max="5886" width="4.625" style="329" customWidth="1"/>
    <col min="5887" max="5887" width="9.375" style="329" customWidth="1"/>
    <col min="5888" max="5904" width="4.625" style="329" customWidth="1"/>
    <col min="5905" max="5906" width="4.25" style="329" customWidth="1"/>
    <col min="5907" max="5907" width="9.375" style="329" customWidth="1"/>
    <col min="5908" max="5940" width="4.625" style="329" customWidth="1"/>
    <col min="5941" max="6141" width="9" style="329"/>
    <col min="6142" max="6142" width="4.625" style="329" customWidth="1"/>
    <col min="6143" max="6143" width="9.375" style="329" customWidth="1"/>
    <col min="6144" max="6160" width="4.625" style="329" customWidth="1"/>
    <col min="6161" max="6162" width="4.25" style="329" customWidth="1"/>
    <col min="6163" max="6163" width="9.375" style="329" customWidth="1"/>
    <col min="6164" max="6196" width="4.625" style="329" customWidth="1"/>
    <col min="6197" max="6397" width="9" style="329"/>
    <col min="6398" max="6398" width="4.625" style="329" customWidth="1"/>
    <col min="6399" max="6399" width="9.375" style="329" customWidth="1"/>
    <col min="6400" max="6416" width="4.625" style="329" customWidth="1"/>
    <col min="6417" max="6418" width="4.25" style="329" customWidth="1"/>
    <col min="6419" max="6419" width="9.375" style="329" customWidth="1"/>
    <col min="6420" max="6452" width="4.625" style="329" customWidth="1"/>
    <col min="6453" max="6653" width="9" style="329"/>
    <col min="6654" max="6654" width="4.625" style="329" customWidth="1"/>
    <col min="6655" max="6655" width="9.375" style="329" customWidth="1"/>
    <col min="6656" max="6672" width="4.625" style="329" customWidth="1"/>
    <col min="6673" max="6674" width="4.25" style="329" customWidth="1"/>
    <col min="6675" max="6675" width="9.375" style="329" customWidth="1"/>
    <col min="6676" max="6708" width="4.625" style="329" customWidth="1"/>
    <col min="6709" max="6909" width="9" style="329"/>
    <col min="6910" max="6910" width="4.625" style="329" customWidth="1"/>
    <col min="6911" max="6911" width="9.375" style="329" customWidth="1"/>
    <col min="6912" max="6928" width="4.625" style="329" customWidth="1"/>
    <col min="6929" max="6930" width="4.25" style="329" customWidth="1"/>
    <col min="6931" max="6931" width="9.375" style="329" customWidth="1"/>
    <col min="6932" max="6964" width="4.625" style="329" customWidth="1"/>
    <col min="6965" max="7165" width="9" style="329"/>
    <col min="7166" max="7166" width="4.625" style="329" customWidth="1"/>
    <col min="7167" max="7167" width="9.375" style="329" customWidth="1"/>
    <col min="7168" max="7184" width="4.625" style="329" customWidth="1"/>
    <col min="7185" max="7186" width="4.25" style="329" customWidth="1"/>
    <col min="7187" max="7187" width="9.375" style="329" customWidth="1"/>
    <col min="7188" max="7220" width="4.625" style="329" customWidth="1"/>
    <col min="7221" max="7421" width="9" style="329"/>
    <col min="7422" max="7422" width="4.625" style="329" customWidth="1"/>
    <col min="7423" max="7423" width="9.375" style="329" customWidth="1"/>
    <col min="7424" max="7440" width="4.625" style="329" customWidth="1"/>
    <col min="7441" max="7442" width="4.25" style="329" customWidth="1"/>
    <col min="7443" max="7443" width="9.375" style="329" customWidth="1"/>
    <col min="7444" max="7476" width="4.625" style="329" customWidth="1"/>
    <col min="7477" max="7677" width="9" style="329"/>
    <col min="7678" max="7678" width="4.625" style="329" customWidth="1"/>
    <col min="7679" max="7679" width="9.375" style="329" customWidth="1"/>
    <col min="7680" max="7696" width="4.625" style="329" customWidth="1"/>
    <col min="7697" max="7698" width="4.25" style="329" customWidth="1"/>
    <col min="7699" max="7699" width="9.375" style="329" customWidth="1"/>
    <col min="7700" max="7732" width="4.625" style="329" customWidth="1"/>
    <col min="7733" max="7933" width="9" style="329"/>
    <col min="7934" max="7934" width="4.625" style="329" customWidth="1"/>
    <col min="7935" max="7935" width="9.375" style="329" customWidth="1"/>
    <col min="7936" max="7952" width="4.625" style="329" customWidth="1"/>
    <col min="7953" max="7954" width="4.25" style="329" customWidth="1"/>
    <col min="7955" max="7955" width="9.375" style="329" customWidth="1"/>
    <col min="7956" max="7988" width="4.625" style="329" customWidth="1"/>
    <col min="7989" max="8189" width="9" style="329"/>
    <col min="8190" max="8190" width="4.625" style="329" customWidth="1"/>
    <col min="8191" max="8191" width="9.375" style="329" customWidth="1"/>
    <col min="8192" max="8208" width="4.625" style="329" customWidth="1"/>
    <col min="8209" max="8210" width="4.25" style="329" customWidth="1"/>
    <col min="8211" max="8211" width="9.375" style="329" customWidth="1"/>
    <col min="8212" max="8244" width="4.625" style="329" customWidth="1"/>
    <col min="8245" max="8445" width="9" style="329"/>
    <col min="8446" max="8446" width="4.625" style="329" customWidth="1"/>
    <col min="8447" max="8447" width="9.375" style="329" customWidth="1"/>
    <col min="8448" max="8464" width="4.625" style="329" customWidth="1"/>
    <col min="8465" max="8466" width="4.25" style="329" customWidth="1"/>
    <col min="8467" max="8467" width="9.375" style="329" customWidth="1"/>
    <col min="8468" max="8500" width="4.625" style="329" customWidth="1"/>
    <col min="8501" max="8701" width="9" style="329"/>
    <col min="8702" max="8702" width="4.625" style="329" customWidth="1"/>
    <col min="8703" max="8703" width="9.375" style="329" customWidth="1"/>
    <col min="8704" max="8720" width="4.625" style="329" customWidth="1"/>
    <col min="8721" max="8722" width="4.25" style="329" customWidth="1"/>
    <col min="8723" max="8723" width="9.375" style="329" customWidth="1"/>
    <col min="8724" max="8756" width="4.625" style="329" customWidth="1"/>
    <col min="8757" max="8957" width="9" style="329"/>
    <col min="8958" max="8958" width="4.625" style="329" customWidth="1"/>
    <col min="8959" max="8959" width="9.375" style="329" customWidth="1"/>
    <col min="8960" max="8976" width="4.625" style="329" customWidth="1"/>
    <col min="8977" max="8978" width="4.25" style="329" customWidth="1"/>
    <col min="8979" max="8979" width="9.375" style="329" customWidth="1"/>
    <col min="8980" max="9012" width="4.625" style="329" customWidth="1"/>
    <col min="9013" max="9213" width="9" style="329"/>
    <col min="9214" max="9214" width="4.625" style="329" customWidth="1"/>
    <col min="9215" max="9215" width="9.375" style="329" customWidth="1"/>
    <col min="9216" max="9232" width="4.625" style="329" customWidth="1"/>
    <col min="9233" max="9234" width="4.25" style="329" customWidth="1"/>
    <col min="9235" max="9235" width="9.375" style="329" customWidth="1"/>
    <col min="9236" max="9268" width="4.625" style="329" customWidth="1"/>
    <col min="9269" max="9469" width="9" style="329"/>
    <col min="9470" max="9470" width="4.625" style="329" customWidth="1"/>
    <col min="9471" max="9471" width="9.375" style="329" customWidth="1"/>
    <col min="9472" max="9488" width="4.625" style="329" customWidth="1"/>
    <col min="9489" max="9490" width="4.25" style="329" customWidth="1"/>
    <col min="9491" max="9491" width="9.375" style="329" customWidth="1"/>
    <col min="9492" max="9524" width="4.625" style="329" customWidth="1"/>
    <col min="9525" max="9725" width="9" style="329"/>
    <col min="9726" max="9726" width="4.625" style="329" customWidth="1"/>
    <col min="9727" max="9727" width="9.375" style="329" customWidth="1"/>
    <col min="9728" max="9744" width="4.625" style="329" customWidth="1"/>
    <col min="9745" max="9746" width="4.25" style="329" customWidth="1"/>
    <col min="9747" max="9747" width="9.375" style="329" customWidth="1"/>
    <col min="9748" max="9780" width="4.625" style="329" customWidth="1"/>
    <col min="9781" max="9981" width="9" style="329"/>
    <col min="9982" max="9982" width="4.625" style="329" customWidth="1"/>
    <col min="9983" max="9983" width="9.375" style="329" customWidth="1"/>
    <col min="9984" max="10000" width="4.625" style="329" customWidth="1"/>
    <col min="10001" max="10002" width="4.25" style="329" customWidth="1"/>
    <col min="10003" max="10003" width="9.375" style="329" customWidth="1"/>
    <col min="10004" max="10036" width="4.625" style="329" customWidth="1"/>
    <col min="10037" max="10237" width="9" style="329"/>
    <col min="10238" max="10238" width="4.625" style="329" customWidth="1"/>
    <col min="10239" max="10239" width="9.375" style="329" customWidth="1"/>
    <col min="10240" max="10256" width="4.625" style="329" customWidth="1"/>
    <col min="10257" max="10258" width="4.25" style="329" customWidth="1"/>
    <col min="10259" max="10259" width="9.375" style="329" customWidth="1"/>
    <col min="10260" max="10292" width="4.625" style="329" customWidth="1"/>
    <col min="10293" max="10493" width="9" style="329"/>
    <col min="10494" max="10494" width="4.625" style="329" customWidth="1"/>
    <col min="10495" max="10495" width="9.375" style="329" customWidth="1"/>
    <col min="10496" max="10512" width="4.625" style="329" customWidth="1"/>
    <col min="10513" max="10514" width="4.25" style="329" customWidth="1"/>
    <col min="10515" max="10515" width="9.375" style="329" customWidth="1"/>
    <col min="10516" max="10548" width="4.625" style="329" customWidth="1"/>
    <col min="10549" max="10749" width="9" style="329"/>
    <col min="10750" max="10750" width="4.625" style="329" customWidth="1"/>
    <col min="10751" max="10751" width="9.375" style="329" customWidth="1"/>
    <col min="10752" max="10768" width="4.625" style="329" customWidth="1"/>
    <col min="10769" max="10770" width="4.25" style="329" customWidth="1"/>
    <col min="10771" max="10771" width="9.375" style="329" customWidth="1"/>
    <col min="10772" max="10804" width="4.625" style="329" customWidth="1"/>
    <col min="10805" max="11005" width="9" style="329"/>
    <col min="11006" max="11006" width="4.625" style="329" customWidth="1"/>
    <col min="11007" max="11007" width="9.375" style="329" customWidth="1"/>
    <col min="11008" max="11024" width="4.625" style="329" customWidth="1"/>
    <col min="11025" max="11026" width="4.25" style="329" customWidth="1"/>
    <col min="11027" max="11027" width="9.375" style="329" customWidth="1"/>
    <col min="11028" max="11060" width="4.625" style="329" customWidth="1"/>
    <col min="11061" max="11261" width="9" style="329"/>
    <col min="11262" max="11262" width="4.625" style="329" customWidth="1"/>
    <col min="11263" max="11263" width="9.375" style="329" customWidth="1"/>
    <col min="11264" max="11280" width="4.625" style="329" customWidth="1"/>
    <col min="11281" max="11282" width="4.25" style="329" customWidth="1"/>
    <col min="11283" max="11283" width="9.375" style="329" customWidth="1"/>
    <col min="11284" max="11316" width="4.625" style="329" customWidth="1"/>
    <col min="11317" max="11517" width="9" style="329"/>
    <col min="11518" max="11518" width="4.625" style="329" customWidth="1"/>
    <col min="11519" max="11519" width="9.375" style="329" customWidth="1"/>
    <col min="11520" max="11536" width="4.625" style="329" customWidth="1"/>
    <col min="11537" max="11538" width="4.25" style="329" customWidth="1"/>
    <col min="11539" max="11539" width="9.375" style="329" customWidth="1"/>
    <col min="11540" max="11572" width="4.625" style="329" customWidth="1"/>
    <col min="11573" max="11773" width="9" style="329"/>
    <col min="11774" max="11774" width="4.625" style="329" customWidth="1"/>
    <col min="11775" max="11775" width="9.375" style="329" customWidth="1"/>
    <col min="11776" max="11792" width="4.625" style="329" customWidth="1"/>
    <col min="11793" max="11794" width="4.25" style="329" customWidth="1"/>
    <col min="11795" max="11795" width="9.375" style="329" customWidth="1"/>
    <col min="11796" max="11828" width="4.625" style="329" customWidth="1"/>
    <col min="11829" max="12029" width="9" style="329"/>
    <col min="12030" max="12030" width="4.625" style="329" customWidth="1"/>
    <col min="12031" max="12031" width="9.375" style="329" customWidth="1"/>
    <col min="12032" max="12048" width="4.625" style="329" customWidth="1"/>
    <col min="12049" max="12050" width="4.25" style="329" customWidth="1"/>
    <col min="12051" max="12051" width="9.375" style="329" customWidth="1"/>
    <col min="12052" max="12084" width="4.625" style="329" customWidth="1"/>
    <col min="12085" max="12285" width="9" style="329"/>
    <col min="12286" max="12286" width="4.625" style="329" customWidth="1"/>
    <col min="12287" max="12287" width="9.375" style="329" customWidth="1"/>
    <col min="12288" max="12304" width="4.625" style="329" customWidth="1"/>
    <col min="12305" max="12306" width="4.25" style="329" customWidth="1"/>
    <col min="12307" max="12307" width="9.375" style="329" customWidth="1"/>
    <col min="12308" max="12340" width="4.625" style="329" customWidth="1"/>
    <col min="12341" max="12541" width="9" style="329"/>
    <col min="12542" max="12542" width="4.625" style="329" customWidth="1"/>
    <col min="12543" max="12543" width="9.375" style="329" customWidth="1"/>
    <col min="12544" max="12560" width="4.625" style="329" customWidth="1"/>
    <col min="12561" max="12562" width="4.25" style="329" customWidth="1"/>
    <col min="12563" max="12563" width="9.375" style="329" customWidth="1"/>
    <col min="12564" max="12596" width="4.625" style="329" customWidth="1"/>
    <col min="12597" max="12797" width="9" style="329"/>
    <col min="12798" max="12798" width="4.625" style="329" customWidth="1"/>
    <col min="12799" max="12799" width="9.375" style="329" customWidth="1"/>
    <col min="12800" max="12816" width="4.625" style="329" customWidth="1"/>
    <col min="12817" max="12818" width="4.25" style="329" customWidth="1"/>
    <col min="12819" max="12819" width="9.375" style="329" customWidth="1"/>
    <col min="12820" max="12852" width="4.625" style="329" customWidth="1"/>
    <col min="12853" max="13053" width="9" style="329"/>
    <col min="13054" max="13054" width="4.625" style="329" customWidth="1"/>
    <col min="13055" max="13055" width="9.375" style="329" customWidth="1"/>
    <col min="13056" max="13072" width="4.625" style="329" customWidth="1"/>
    <col min="13073" max="13074" width="4.25" style="329" customWidth="1"/>
    <col min="13075" max="13075" width="9.375" style="329" customWidth="1"/>
    <col min="13076" max="13108" width="4.625" style="329" customWidth="1"/>
    <col min="13109" max="13309" width="9" style="329"/>
    <col min="13310" max="13310" width="4.625" style="329" customWidth="1"/>
    <col min="13311" max="13311" width="9.375" style="329" customWidth="1"/>
    <col min="13312" max="13328" width="4.625" style="329" customWidth="1"/>
    <col min="13329" max="13330" width="4.25" style="329" customWidth="1"/>
    <col min="13331" max="13331" width="9.375" style="329" customWidth="1"/>
    <col min="13332" max="13364" width="4.625" style="329" customWidth="1"/>
    <col min="13365" max="13565" width="9" style="329"/>
    <col min="13566" max="13566" width="4.625" style="329" customWidth="1"/>
    <col min="13567" max="13567" width="9.375" style="329" customWidth="1"/>
    <col min="13568" max="13584" width="4.625" style="329" customWidth="1"/>
    <col min="13585" max="13586" width="4.25" style="329" customWidth="1"/>
    <col min="13587" max="13587" width="9.375" style="329" customWidth="1"/>
    <col min="13588" max="13620" width="4.625" style="329" customWidth="1"/>
    <col min="13621" max="13821" width="9" style="329"/>
    <col min="13822" max="13822" width="4.625" style="329" customWidth="1"/>
    <col min="13823" max="13823" width="9.375" style="329" customWidth="1"/>
    <col min="13824" max="13840" width="4.625" style="329" customWidth="1"/>
    <col min="13841" max="13842" width="4.25" style="329" customWidth="1"/>
    <col min="13843" max="13843" width="9.375" style="329" customWidth="1"/>
    <col min="13844" max="13876" width="4.625" style="329" customWidth="1"/>
    <col min="13877" max="14077" width="9" style="329"/>
    <col min="14078" max="14078" width="4.625" style="329" customWidth="1"/>
    <col min="14079" max="14079" width="9.375" style="329" customWidth="1"/>
    <col min="14080" max="14096" width="4.625" style="329" customWidth="1"/>
    <col min="14097" max="14098" width="4.25" style="329" customWidth="1"/>
    <col min="14099" max="14099" width="9.375" style="329" customWidth="1"/>
    <col min="14100" max="14132" width="4.625" style="329" customWidth="1"/>
    <col min="14133" max="14333" width="9" style="329"/>
    <col min="14334" max="14334" width="4.625" style="329" customWidth="1"/>
    <col min="14335" max="14335" width="9.375" style="329" customWidth="1"/>
    <col min="14336" max="14352" width="4.625" style="329" customWidth="1"/>
    <col min="14353" max="14354" width="4.25" style="329" customWidth="1"/>
    <col min="14355" max="14355" width="9.375" style="329" customWidth="1"/>
    <col min="14356" max="14388" width="4.625" style="329" customWidth="1"/>
    <col min="14389" max="14589" width="9" style="329"/>
    <col min="14590" max="14590" width="4.625" style="329" customWidth="1"/>
    <col min="14591" max="14591" width="9.375" style="329" customWidth="1"/>
    <col min="14592" max="14608" width="4.625" style="329" customWidth="1"/>
    <col min="14609" max="14610" width="4.25" style="329" customWidth="1"/>
    <col min="14611" max="14611" width="9.375" style="329" customWidth="1"/>
    <col min="14612" max="14644" width="4.625" style="329" customWidth="1"/>
    <col min="14645" max="14845" width="9" style="329"/>
    <col min="14846" max="14846" width="4.625" style="329" customWidth="1"/>
    <col min="14847" max="14847" width="9.375" style="329" customWidth="1"/>
    <col min="14848" max="14864" width="4.625" style="329" customWidth="1"/>
    <col min="14865" max="14866" width="4.25" style="329" customWidth="1"/>
    <col min="14867" max="14867" width="9.375" style="329" customWidth="1"/>
    <col min="14868" max="14900" width="4.625" style="329" customWidth="1"/>
    <col min="14901" max="15101" width="9" style="329"/>
    <col min="15102" max="15102" width="4.625" style="329" customWidth="1"/>
    <col min="15103" max="15103" width="9.375" style="329" customWidth="1"/>
    <col min="15104" max="15120" width="4.625" style="329" customWidth="1"/>
    <col min="15121" max="15122" width="4.25" style="329" customWidth="1"/>
    <col min="15123" max="15123" width="9.375" style="329" customWidth="1"/>
    <col min="15124" max="15156" width="4.625" style="329" customWidth="1"/>
    <col min="15157" max="15357" width="9" style="329"/>
    <col min="15358" max="15358" width="4.625" style="329" customWidth="1"/>
    <col min="15359" max="15359" width="9.375" style="329" customWidth="1"/>
    <col min="15360" max="15376" width="4.625" style="329" customWidth="1"/>
    <col min="15377" max="15378" width="4.25" style="329" customWidth="1"/>
    <col min="15379" max="15379" width="9.375" style="329" customWidth="1"/>
    <col min="15380" max="15412" width="4.625" style="329" customWidth="1"/>
    <col min="15413" max="15613" width="9" style="329"/>
    <col min="15614" max="15614" width="4.625" style="329" customWidth="1"/>
    <col min="15615" max="15615" width="9.375" style="329" customWidth="1"/>
    <col min="15616" max="15632" width="4.625" style="329" customWidth="1"/>
    <col min="15633" max="15634" width="4.25" style="329" customWidth="1"/>
    <col min="15635" max="15635" width="9.375" style="329" customWidth="1"/>
    <col min="15636" max="15668" width="4.625" style="329" customWidth="1"/>
    <col min="15669" max="15869" width="9" style="329"/>
    <col min="15870" max="15870" width="4.625" style="329" customWidth="1"/>
    <col min="15871" max="15871" width="9.375" style="329" customWidth="1"/>
    <col min="15872" max="15888" width="4.625" style="329" customWidth="1"/>
    <col min="15889" max="15890" width="4.25" style="329" customWidth="1"/>
    <col min="15891" max="15891" width="9.375" style="329" customWidth="1"/>
    <col min="15892" max="15924" width="4.625" style="329" customWidth="1"/>
    <col min="15925" max="16125" width="9" style="329"/>
    <col min="16126" max="16126" width="4.625" style="329" customWidth="1"/>
    <col min="16127" max="16127" width="9.375" style="329" customWidth="1"/>
    <col min="16128" max="16144" width="4.625" style="329" customWidth="1"/>
    <col min="16145" max="16146" width="4.25" style="329" customWidth="1"/>
    <col min="16147" max="16147" width="9.375" style="329" customWidth="1"/>
    <col min="16148" max="16180" width="4.625" style="329" customWidth="1"/>
    <col min="16181" max="16384" width="9" style="329"/>
  </cols>
  <sheetData>
    <row r="1" spans="1:35" ht="5.0999999999999996" customHeight="1">
      <c r="A1" s="328"/>
      <c r="R1" s="328"/>
      <c r="T1" s="330"/>
      <c r="V1" s="328"/>
      <c r="W1" s="328"/>
      <c r="X1" s="328"/>
      <c r="Y1" s="331"/>
      <c r="Z1" s="331"/>
      <c r="AA1" s="331"/>
      <c r="AB1" s="331"/>
      <c r="AC1" s="331"/>
      <c r="AD1" s="331"/>
      <c r="AE1" s="331"/>
      <c r="AF1" s="331"/>
      <c r="AG1" s="331"/>
      <c r="AH1" s="331"/>
      <c r="AI1" s="332"/>
    </row>
    <row r="2" spans="1:35" ht="9.9499999999999993" customHeight="1"/>
    <row r="3" spans="1:35" s="2" customFormat="1" ht="19.5" customHeight="1">
      <c r="B3" s="264" t="s">
        <v>704</v>
      </c>
      <c r="C3" s="268"/>
      <c r="D3" s="315"/>
      <c r="E3" s="314"/>
      <c r="F3" s="312"/>
      <c r="G3" s="312"/>
      <c r="H3" s="312"/>
      <c r="I3" s="312"/>
      <c r="J3" s="311"/>
      <c r="K3" s="311"/>
    </row>
    <row r="4" spans="1:35" s="2" customFormat="1" ht="4.5" customHeight="1" thickBot="1">
      <c r="B4" s="264"/>
      <c r="C4" s="268"/>
      <c r="D4" s="315"/>
      <c r="E4" s="314"/>
      <c r="F4" s="312"/>
      <c r="G4" s="312"/>
      <c r="H4" s="312"/>
      <c r="I4" s="312"/>
      <c r="J4" s="311"/>
      <c r="K4" s="311"/>
    </row>
    <row r="5" spans="1:35" s="2" customFormat="1" ht="20.100000000000001" customHeight="1">
      <c r="B5" s="888" t="s">
        <v>496</v>
      </c>
      <c r="C5" s="886"/>
      <c r="D5" s="886"/>
      <c r="E5" s="886" t="s">
        <v>495</v>
      </c>
      <c r="F5" s="886"/>
      <c r="G5" s="886"/>
      <c r="H5" s="886"/>
      <c r="I5" s="886" t="s">
        <v>494</v>
      </c>
      <c r="J5" s="886"/>
      <c r="K5" s="886"/>
      <c r="L5" s="886"/>
      <c r="M5" s="890" t="s">
        <v>493</v>
      </c>
      <c r="N5" s="890"/>
      <c r="O5" s="890"/>
      <c r="P5" s="891"/>
      <c r="Q5" s="312"/>
      <c r="R5" s="311"/>
      <c r="S5" s="311"/>
    </row>
    <row r="6" spans="1:35" s="2" customFormat="1" ht="20.100000000000001" customHeight="1">
      <c r="B6" s="882" t="s">
        <v>492</v>
      </c>
      <c r="C6" s="883"/>
      <c r="D6" s="883"/>
      <c r="E6" s="887">
        <v>0</v>
      </c>
      <c r="F6" s="887"/>
      <c r="G6" s="887"/>
      <c r="H6" s="887"/>
      <c r="I6" s="889">
        <v>0</v>
      </c>
      <c r="J6" s="889"/>
      <c r="K6" s="889"/>
      <c r="L6" s="889"/>
      <c r="M6" s="892">
        <f t="shared" ref="M6:M12" si="0">E6*I6</f>
        <v>0</v>
      </c>
      <c r="N6" s="892"/>
      <c r="O6" s="892"/>
      <c r="P6" s="893"/>
      <c r="Q6" s="312"/>
      <c r="R6" s="311"/>
      <c r="S6" s="311"/>
    </row>
    <row r="7" spans="1:35" s="2" customFormat="1" ht="20.100000000000001" customHeight="1">
      <c r="B7" s="882" t="s">
        <v>491</v>
      </c>
      <c r="C7" s="883"/>
      <c r="D7" s="883"/>
      <c r="E7" s="887">
        <v>0</v>
      </c>
      <c r="F7" s="887"/>
      <c r="G7" s="887"/>
      <c r="H7" s="887"/>
      <c r="I7" s="889">
        <v>0</v>
      </c>
      <c r="J7" s="889"/>
      <c r="K7" s="889"/>
      <c r="L7" s="889"/>
      <c r="M7" s="892">
        <f t="shared" si="0"/>
        <v>0</v>
      </c>
      <c r="N7" s="892"/>
      <c r="O7" s="892"/>
      <c r="P7" s="893"/>
      <c r="Q7" s="312"/>
      <c r="R7" s="311"/>
      <c r="S7" s="311"/>
      <c r="T7" s="313"/>
    </row>
    <row r="8" spans="1:35" s="2" customFormat="1" ht="20.100000000000001" customHeight="1">
      <c r="B8" s="882" t="s">
        <v>490</v>
      </c>
      <c r="C8" s="883"/>
      <c r="D8" s="883"/>
      <c r="E8" s="887">
        <v>0</v>
      </c>
      <c r="F8" s="887"/>
      <c r="G8" s="887"/>
      <c r="H8" s="887"/>
      <c r="I8" s="889">
        <v>0</v>
      </c>
      <c r="J8" s="889"/>
      <c r="K8" s="889"/>
      <c r="L8" s="889"/>
      <c r="M8" s="892">
        <f t="shared" si="0"/>
        <v>0</v>
      </c>
      <c r="N8" s="892"/>
      <c r="O8" s="892"/>
      <c r="P8" s="893"/>
      <c r="Q8" s="312"/>
      <c r="R8" s="311"/>
      <c r="S8" s="311"/>
    </row>
    <row r="9" spans="1:35" s="2" customFormat="1" ht="20.100000000000001" customHeight="1">
      <c r="B9" s="882" t="s">
        <v>489</v>
      </c>
      <c r="C9" s="883"/>
      <c r="D9" s="883"/>
      <c r="E9" s="887">
        <v>0</v>
      </c>
      <c r="F9" s="887"/>
      <c r="G9" s="887"/>
      <c r="H9" s="887"/>
      <c r="I9" s="889">
        <v>0</v>
      </c>
      <c r="J9" s="889"/>
      <c r="K9" s="889"/>
      <c r="L9" s="889"/>
      <c r="M9" s="892">
        <f t="shared" si="0"/>
        <v>0</v>
      </c>
      <c r="N9" s="892"/>
      <c r="O9" s="892"/>
      <c r="P9" s="893"/>
      <c r="Q9" s="312"/>
      <c r="R9" s="311"/>
      <c r="S9" s="311"/>
    </row>
    <row r="10" spans="1:35" s="2" customFormat="1" ht="20.100000000000001" customHeight="1">
      <c r="B10" s="882"/>
      <c r="C10" s="883"/>
      <c r="D10" s="883"/>
      <c r="E10" s="887">
        <v>0</v>
      </c>
      <c r="F10" s="887"/>
      <c r="G10" s="887"/>
      <c r="H10" s="887"/>
      <c r="I10" s="889">
        <v>0</v>
      </c>
      <c r="J10" s="889"/>
      <c r="K10" s="889"/>
      <c r="L10" s="889"/>
      <c r="M10" s="892">
        <f t="shared" si="0"/>
        <v>0</v>
      </c>
      <c r="N10" s="892"/>
      <c r="O10" s="892"/>
      <c r="P10" s="893"/>
      <c r="Q10" s="312"/>
      <c r="R10" s="311"/>
      <c r="S10" s="311"/>
    </row>
    <row r="11" spans="1:35" s="2" customFormat="1" ht="20.100000000000001" customHeight="1">
      <c r="B11" s="882"/>
      <c r="C11" s="883"/>
      <c r="D11" s="883"/>
      <c r="E11" s="887">
        <v>0</v>
      </c>
      <c r="F11" s="887"/>
      <c r="G11" s="887"/>
      <c r="H11" s="887"/>
      <c r="I11" s="889">
        <v>0</v>
      </c>
      <c r="J11" s="889"/>
      <c r="K11" s="889"/>
      <c r="L11" s="889"/>
      <c r="M11" s="892">
        <f t="shared" si="0"/>
        <v>0</v>
      </c>
      <c r="N11" s="892"/>
      <c r="O11" s="892"/>
      <c r="P11" s="893"/>
      <c r="Q11" s="312"/>
      <c r="R11" s="311"/>
      <c r="S11" s="311"/>
    </row>
    <row r="12" spans="1:35" s="2" customFormat="1" ht="20.100000000000001" customHeight="1" thickBot="1">
      <c r="B12" s="884"/>
      <c r="C12" s="885"/>
      <c r="D12" s="885"/>
      <c r="E12" s="881">
        <v>0</v>
      </c>
      <c r="F12" s="881"/>
      <c r="G12" s="881"/>
      <c r="H12" s="881"/>
      <c r="I12" s="896">
        <v>0</v>
      </c>
      <c r="J12" s="896"/>
      <c r="K12" s="896"/>
      <c r="L12" s="896"/>
      <c r="M12" s="894">
        <f t="shared" si="0"/>
        <v>0</v>
      </c>
      <c r="N12" s="894"/>
      <c r="O12" s="894"/>
      <c r="P12" s="895"/>
      <c r="Q12" s="312"/>
      <c r="R12" s="311"/>
      <c r="S12" s="311"/>
    </row>
    <row r="13" spans="1:35" s="2" customFormat="1" ht="20.100000000000001" customHeight="1">
      <c r="B13" s="257" t="s">
        <v>488</v>
      </c>
      <c r="C13"/>
      <c r="D13"/>
      <c r="E13"/>
      <c r="F13" s="312"/>
      <c r="G13" s="312"/>
      <c r="H13" s="312"/>
      <c r="I13" s="312"/>
      <c r="J13" s="311"/>
      <c r="K13" s="311"/>
    </row>
    <row r="14" spans="1:35" ht="18" customHeight="1"/>
    <row r="15" spans="1:35" ht="15" customHeight="1"/>
    <row r="16" spans="1:35" ht="15" customHeight="1"/>
    <row r="17" spans="38:38" ht="18" customHeight="1">
      <c r="AL17" s="333" t="s">
        <v>508</v>
      </c>
    </row>
    <row r="18" spans="38:38" ht="18" customHeight="1">
      <c r="AL18" s="333" t="s">
        <v>509</v>
      </c>
    </row>
    <row r="19" spans="38:38" ht="18" customHeight="1">
      <c r="AL19" s="333" t="s">
        <v>510</v>
      </c>
    </row>
    <row r="20" spans="38:38" ht="18" customHeight="1">
      <c r="AL20" s="333" t="s">
        <v>511</v>
      </c>
    </row>
    <row r="21" spans="38:38" ht="18" customHeight="1">
      <c r="AL21" s="333" t="s">
        <v>512</v>
      </c>
    </row>
    <row r="22" spans="38:38" ht="18" customHeight="1">
      <c r="AL22" s="333" t="s">
        <v>513</v>
      </c>
    </row>
    <row r="23" spans="38:38" ht="18" customHeight="1">
      <c r="AL23" s="333" t="s">
        <v>514</v>
      </c>
    </row>
    <row r="24" spans="38:38" ht="18" customHeight="1">
      <c r="AL24" s="333" t="s">
        <v>515</v>
      </c>
    </row>
    <row r="25" spans="38:38" ht="18" customHeight="1">
      <c r="AL25" s="333" t="s">
        <v>516</v>
      </c>
    </row>
    <row r="26" spans="38:38" ht="18" customHeight="1">
      <c r="AL26" s="329" t="s">
        <v>517</v>
      </c>
    </row>
    <row r="27" spans="38:38" ht="18" customHeight="1"/>
    <row r="28" spans="38:38" ht="18" customHeight="1"/>
  </sheetData>
  <sheetProtection selectLockedCells="1"/>
  <mergeCells count="32">
    <mergeCell ref="M12:P12"/>
    <mergeCell ref="I11:L11"/>
    <mergeCell ref="I12:L12"/>
    <mergeCell ref="M9:P9"/>
    <mergeCell ref="M10:P10"/>
    <mergeCell ref="I9:L9"/>
    <mergeCell ref="I10:L10"/>
    <mergeCell ref="I7:L7"/>
    <mergeCell ref="I8:L8"/>
    <mergeCell ref="E11:H11"/>
    <mergeCell ref="M5:P5"/>
    <mergeCell ref="M6:P6"/>
    <mergeCell ref="M11:P11"/>
    <mergeCell ref="I5:L5"/>
    <mergeCell ref="I6:L6"/>
    <mergeCell ref="M7:P7"/>
    <mergeCell ref="M8:P8"/>
    <mergeCell ref="E12:H12"/>
    <mergeCell ref="B11:D11"/>
    <mergeCell ref="B12:D12"/>
    <mergeCell ref="E5:H5"/>
    <mergeCell ref="E6:H6"/>
    <mergeCell ref="B5:D5"/>
    <mergeCell ref="B6:D6"/>
    <mergeCell ref="B7:D7"/>
    <mergeCell ref="B8:D8"/>
    <mergeCell ref="B9:D9"/>
    <mergeCell ref="B10:D10"/>
    <mergeCell ref="E9:H9"/>
    <mergeCell ref="E10:H10"/>
    <mergeCell ref="E7:H7"/>
    <mergeCell ref="E8:H8"/>
  </mergeCells>
  <phoneticPr fontId="4"/>
  <dataValidations count="1">
    <dataValidation type="list" allowBlank="1" showInputMessage="1" showErrorMessage="1" sqref="C65496:C65502 IV65511:IV65517 SR65511:SR65517 ACN65511:ACN65517 AMJ65511:AMJ65517 AWF65511:AWF65517 BGB65511:BGB65517 BPX65511:BPX65517 BZT65511:BZT65517 CJP65511:CJP65517 CTL65511:CTL65517 DDH65511:DDH65517 DND65511:DND65517 DWZ65511:DWZ65517 EGV65511:EGV65517 EQR65511:EQR65517 FAN65511:FAN65517 FKJ65511:FKJ65517 FUF65511:FUF65517 GEB65511:GEB65517 GNX65511:GNX65517 GXT65511:GXT65517 HHP65511:HHP65517 HRL65511:HRL65517 IBH65511:IBH65517 ILD65511:ILD65517 IUZ65511:IUZ65517 JEV65511:JEV65517 JOR65511:JOR65517 JYN65511:JYN65517 KIJ65511:KIJ65517 KSF65511:KSF65517 LCB65511:LCB65517 LLX65511:LLX65517 LVT65511:LVT65517 MFP65511:MFP65517 MPL65511:MPL65517 MZH65511:MZH65517 NJD65511:NJD65517 NSZ65511:NSZ65517 OCV65511:OCV65517 OMR65511:OMR65517 OWN65511:OWN65517 PGJ65511:PGJ65517 PQF65511:PQF65517 QAB65511:QAB65517 QJX65511:QJX65517 QTT65511:QTT65517 RDP65511:RDP65517 RNL65511:RNL65517 RXH65511:RXH65517 SHD65511:SHD65517 SQZ65511:SQZ65517 TAV65511:TAV65517 TKR65511:TKR65517 TUN65511:TUN65517 UEJ65511:UEJ65517 UOF65511:UOF65517 UYB65511:UYB65517 VHX65511:VHX65517 VRT65511:VRT65517 WBP65511:WBP65517 WLL65511:WLL65517 WVH65511:WVH65517 C131032:C131038 IV131047:IV131053 SR131047:SR131053 ACN131047:ACN131053 AMJ131047:AMJ131053 AWF131047:AWF131053 BGB131047:BGB131053 BPX131047:BPX131053 BZT131047:BZT131053 CJP131047:CJP131053 CTL131047:CTL131053 DDH131047:DDH131053 DND131047:DND131053 DWZ131047:DWZ131053 EGV131047:EGV131053 EQR131047:EQR131053 FAN131047:FAN131053 FKJ131047:FKJ131053 FUF131047:FUF131053 GEB131047:GEB131053 GNX131047:GNX131053 GXT131047:GXT131053 HHP131047:HHP131053 HRL131047:HRL131053 IBH131047:IBH131053 ILD131047:ILD131053 IUZ131047:IUZ131053 JEV131047:JEV131053 JOR131047:JOR131053 JYN131047:JYN131053 KIJ131047:KIJ131053 KSF131047:KSF131053 LCB131047:LCB131053 LLX131047:LLX131053 LVT131047:LVT131053 MFP131047:MFP131053 MPL131047:MPL131053 MZH131047:MZH131053 NJD131047:NJD131053 NSZ131047:NSZ131053 OCV131047:OCV131053 OMR131047:OMR131053 OWN131047:OWN131053 PGJ131047:PGJ131053 PQF131047:PQF131053 QAB131047:QAB131053 QJX131047:QJX131053 QTT131047:QTT131053 RDP131047:RDP131053 RNL131047:RNL131053 RXH131047:RXH131053 SHD131047:SHD131053 SQZ131047:SQZ131053 TAV131047:TAV131053 TKR131047:TKR131053 TUN131047:TUN131053 UEJ131047:UEJ131053 UOF131047:UOF131053 UYB131047:UYB131053 VHX131047:VHX131053 VRT131047:VRT131053 WBP131047:WBP131053 WLL131047:WLL131053 WVH131047:WVH131053 C196568:C196574 IV196583:IV196589 SR196583:SR196589 ACN196583:ACN196589 AMJ196583:AMJ196589 AWF196583:AWF196589 BGB196583:BGB196589 BPX196583:BPX196589 BZT196583:BZT196589 CJP196583:CJP196589 CTL196583:CTL196589 DDH196583:DDH196589 DND196583:DND196589 DWZ196583:DWZ196589 EGV196583:EGV196589 EQR196583:EQR196589 FAN196583:FAN196589 FKJ196583:FKJ196589 FUF196583:FUF196589 GEB196583:GEB196589 GNX196583:GNX196589 GXT196583:GXT196589 HHP196583:HHP196589 HRL196583:HRL196589 IBH196583:IBH196589 ILD196583:ILD196589 IUZ196583:IUZ196589 JEV196583:JEV196589 JOR196583:JOR196589 JYN196583:JYN196589 KIJ196583:KIJ196589 KSF196583:KSF196589 LCB196583:LCB196589 LLX196583:LLX196589 LVT196583:LVT196589 MFP196583:MFP196589 MPL196583:MPL196589 MZH196583:MZH196589 NJD196583:NJD196589 NSZ196583:NSZ196589 OCV196583:OCV196589 OMR196583:OMR196589 OWN196583:OWN196589 PGJ196583:PGJ196589 PQF196583:PQF196589 QAB196583:QAB196589 QJX196583:QJX196589 QTT196583:QTT196589 RDP196583:RDP196589 RNL196583:RNL196589 RXH196583:RXH196589 SHD196583:SHD196589 SQZ196583:SQZ196589 TAV196583:TAV196589 TKR196583:TKR196589 TUN196583:TUN196589 UEJ196583:UEJ196589 UOF196583:UOF196589 UYB196583:UYB196589 VHX196583:VHX196589 VRT196583:VRT196589 WBP196583:WBP196589 WLL196583:WLL196589 WVH196583:WVH196589 C262104:C262110 IV262119:IV262125 SR262119:SR262125 ACN262119:ACN262125 AMJ262119:AMJ262125 AWF262119:AWF262125 BGB262119:BGB262125 BPX262119:BPX262125 BZT262119:BZT262125 CJP262119:CJP262125 CTL262119:CTL262125 DDH262119:DDH262125 DND262119:DND262125 DWZ262119:DWZ262125 EGV262119:EGV262125 EQR262119:EQR262125 FAN262119:FAN262125 FKJ262119:FKJ262125 FUF262119:FUF262125 GEB262119:GEB262125 GNX262119:GNX262125 GXT262119:GXT262125 HHP262119:HHP262125 HRL262119:HRL262125 IBH262119:IBH262125 ILD262119:ILD262125 IUZ262119:IUZ262125 JEV262119:JEV262125 JOR262119:JOR262125 JYN262119:JYN262125 KIJ262119:KIJ262125 KSF262119:KSF262125 LCB262119:LCB262125 LLX262119:LLX262125 LVT262119:LVT262125 MFP262119:MFP262125 MPL262119:MPL262125 MZH262119:MZH262125 NJD262119:NJD262125 NSZ262119:NSZ262125 OCV262119:OCV262125 OMR262119:OMR262125 OWN262119:OWN262125 PGJ262119:PGJ262125 PQF262119:PQF262125 QAB262119:QAB262125 QJX262119:QJX262125 QTT262119:QTT262125 RDP262119:RDP262125 RNL262119:RNL262125 RXH262119:RXH262125 SHD262119:SHD262125 SQZ262119:SQZ262125 TAV262119:TAV262125 TKR262119:TKR262125 TUN262119:TUN262125 UEJ262119:UEJ262125 UOF262119:UOF262125 UYB262119:UYB262125 VHX262119:VHX262125 VRT262119:VRT262125 WBP262119:WBP262125 WLL262119:WLL262125 WVH262119:WVH262125 C327640:C327646 IV327655:IV327661 SR327655:SR327661 ACN327655:ACN327661 AMJ327655:AMJ327661 AWF327655:AWF327661 BGB327655:BGB327661 BPX327655:BPX327661 BZT327655:BZT327661 CJP327655:CJP327661 CTL327655:CTL327661 DDH327655:DDH327661 DND327655:DND327661 DWZ327655:DWZ327661 EGV327655:EGV327661 EQR327655:EQR327661 FAN327655:FAN327661 FKJ327655:FKJ327661 FUF327655:FUF327661 GEB327655:GEB327661 GNX327655:GNX327661 GXT327655:GXT327661 HHP327655:HHP327661 HRL327655:HRL327661 IBH327655:IBH327661 ILD327655:ILD327661 IUZ327655:IUZ327661 JEV327655:JEV327661 JOR327655:JOR327661 JYN327655:JYN327661 KIJ327655:KIJ327661 KSF327655:KSF327661 LCB327655:LCB327661 LLX327655:LLX327661 LVT327655:LVT327661 MFP327655:MFP327661 MPL327655:MPL327661 MZH327655:MZH327661 NJD327655:NJD327661 NSZ327655:NSZ327661 OCV327655:OCV327661 OMR327655:OMR327661 OWN327655:OWN327661 PGJ327655:PGJ327661 PQF327655:PQF327661 QAB327655:QAB327661 QJX327655:QJX327661 QTT327655:QTT327661 RDP327655:RDP327661 RNL327655:RNL327661 RXH327655:RXH327661 SHD327655:SHD327661 SQZ327655:SQZ327661 TAV327655:TAV327661 TKR327655:TKR327661 TUN327655:TUN327661 UEJ327655:UEJ327661 UOF327655:UOF327661 UYB327655:UYB327661 VHX327655:VHX327661 VRT327655:VRT327661 WBP327655:WBP327661 WLL327655:WLL327661 WVH327655:WVH327661 C393176:C393182 IV393191:IV393197 SR393191:SR393197 ACN393191:ACN393197 AMJ393191:AMJ393197 AWF393191:AWF393197 BGB393191:BGB393197 BPX393191:BPX393197 BZT393191:BZT393197 CJP393191:CJP393197 CTL393191:CTL393197 DDH393191:DDH393197 DND393191:DND393197 DWZ393191:DWZ393197 EGV393191:EGV393197 EQR393191:EQR393197 FAN393191:FAN393197 FKJ393191:FKJ393197 FUF393191:FUF393197 GEB393191:GEB393197 GNX393191:GNX393197 GXT393191:GXT393197 HHP393191:HHP393197 HRL393191:HRL393197 IBH393191:IBH393197 ILD393191:ILD393197 IUZ393191:IUZ393197 JEV393191:JEV393197 JOR393191:JOR393197 JYN393191:JYN393197 KIJ393191:KIJ393197 KSF393191:KSF393197 LCB393191:LCB393197 LLX393191:LLX393197 LVT393191:LVT393197 MFP393191:MFP393197 MPL393191:MPL393197 MZH393191:MZH393197 NJD393191:NJD393197 NSZ393191:NSZ393197 OCV393191:OCV393197 OMR393191:OMR393197 OWN393191:OWN393197 PGJ393191:PGJ393197 PQF393191:PQF393197 QAB393191:QAB393197 QJX393191:QJX393197 QTT393191:QTT393197 RDP393191:RDP393197 RNL393191:RNL393197 RXH393191:RXH393197 SHD393191:SHD393197 SQZ393191:SQZ393197 TAV393191:TAV393197 TKR393191:TKR393197 TUN393191:TUN393197 UEJ393191:UEJ393197 UOF393191:UOF393197 UYB393191:UYB393197 VHX393191:VHX393197 VRT393191:VRT393197 WBP393191:WBP393197 WLL393191:WLL393197 WVH393191:WVH393197 C458712:C458718 IV458727:IV458733 SR458727:SR458733 ACN458727:ACN458733 AMJ458727:AMJ458733 AWF458727:AWF458733 BGB458727:BGB458733 BPX458727:BPX458733 BZT458727:BZT458733 CJP458727:CJP458733 CTL458727:CTL458733 DDH458727:DDH458733 DND458727:DND458733 DWZ458727:DWZ458733 EGV458727:EGV458733 EQR458727:EQR458733 FAN458727:FAN458733 FKJ458727:FKJ458733 FUF458727:FUF458733 GEB458727:GEB458733 GNX458727:GNX458733 GXT458727:GXT458733 HHP458727:HHP458733 HRL458727:HRL458733 IBH458727:IBH458733 ILD458727:ILD458733 IUZ458727:IUZ458733 JEV458727:JEV458733 JOR458727:JOR458733 JYN458727:JYN458733 KIJ458727:KIJ458733 KSF458727:KSF458733 LCB458727:LCB458733 LLX458727:LLX458733 LVT458727:LVT458733 MFP458727:MFP458733 MPL458727:MPL458733 MZH458727:MZH458733 NJD458727:NJD458733 NSZ458727:NSZ458733 OCV458727:OCV458733 OMR458727:OMR458733 OWN458727:OWN458733 PGJ458727:PGJ458733 PQF458727:PQF458733 QAB458727:QAB458733 QJX458727:QJX458733 QTT458727:QTT458733 RDP458727:RDP458733 RNL458727:RNL458733 RXH458727:RXH458733 SHD458727:SHD458733 SQZ458727:SQZ458733 TAV458727:TAV458733 TKR458727:TKR458733 TUN458727:TUN458733 UEJ458727:UEJ458733 UOF458727:UOF458733 UYB458727:UYB458733 VHX458727:VHX458733 VRT458727:VRT458733 WBP458727:WBP458733 WLL458727:WLL458733 WVH458727:WVH458733 C524248:C524254 IV524263:IV524269 SR524263:SR524269 ACN524263:ACN524269 AMJ524263:AMJ524269 AWF524263:AWF524269 BGB524263:BGB524269 BPX524263:BPX524269 BZT524263:BZT524269 CJP524263:CJP524269 CTL524263:CTL524269 DDH524263:DDH524269 DND524263:DND524269 DWZ524263:DWZ524269 EGV524263:EGV524269 EQR524263:EQR524269 FAN524263:FAN524269 FKJ524263:FKJ524269 FUF524263:FUF524269 GEB524263:GEB524269 GNX524263:GNX524269 GXT524263:GXT524269 HHP524263:HHP524269 HRL524263:HRL524269 IBH524263:IBH524269 ILD524263:ILD524269 IUZ524263:IUZ524269 JEV524263:JEV524269 JOR524263:JOR524269 JYN524263:JYN524269 KIJ524263:KIJ524269 KSF524263:KSF524269 LCB524263:LCB524269 LLX524263:LLX524269 LVT524263:LVT524269 MFP524263:MFP524269 MPL524263:MPL524269 MZH524263:MZH524269 NJD524263:NJD524269 NSZ524263:NSZ524269 OCV524263:OCV524269 OMR524263:OMR524269 OWN524263:OWN524269 PGJ524263:PGJ524269 PQF524263:PQF524269 QAB524263:QAB524269 QJX524263:QJX524269 QTT524263:QTT524269 RDP524263:RDP524269 RNL524263:RNL524269 RXH524263:RXH524269 SHD524263:SHD524269 SQZ524263:SQZ524269 TAV524263:TAV524269 TKR524263:TKR524269 TUN524263:TUN524269 UEJ524263:UEJ524269 UOF524263:UOF524269 UYB524263:UYB524269 VHX524263:VHX524269 VRT524263:VRT524269 WBP524263:WBP524269 WLL524263:WLL524269 WVH524263:WVH524269 C589784:C589790 IV589799:IV589805 SR589799:SR589805 ACN589799:ACN589805 AMJ589799:AMJ589805 AWF589799:AWF589805 BGB589799:BGB589805 BPX589799:BPX589805 BZT589799:BZT589805 CJP589799:CJP589805 CTL589799:CTL589805 DDH589799:DDH589805 DND589799:DND589805 DWZ589799:DWZ589805 EGV589799:EGV589805 EQR589799:EQR589805 FAN589799:FAN589805 FKJ589799:FKJ589805 FUF589799:FUF589805 GEB589799:GEB589805 GNX589799:GNX589805 GXT589799:GXT589805 HHP589799:HHP589805 HRL589799:HRL589805 IBH589799:IBH589805 ILD589799:ILD589805 IUZ589799:IUZ589805 JEV589799:JEV589805 JOR589799:JOR589805 JYN589799:JYN589805 KIJ589799:KIJ589805 KSF589799:KSF589805 LCB589799:LCB589805 LLX589799:LLX589805 LVT589799:LVT589805 MFP589799:MFP589805 MPL589799:MPL589805 MZH589799:MZH589805 NJD589799:NJD589805 NSZ589799:NSZ589805 OCV589799:OCV589805 OMR589799:OMR589805 OWN589799:OWN589805 PGJ589799:PGJ589805 PQF589799:PQF589805 QAB589799:QAB589805 QJX589799:QJX589805 QTT589799:QTT589805 RDP589799:RDP589805 RNL589799:RNL589805 RXH589799:RXH589805 SHD589799:SHD589805 SQZ589799:SQZ589805 TAV589799:TAV589805 TKR589799:TKR589805 TUN589799:TUN589805 UEJ589799:UEJ589805 UOF589799:UOF589805 UYB589799:UYB589805 VHX589799:VHX589805 VRT589799:VRT589805 WBP589799:WBP589805 WLL589799:WLL589805 WVH589799:WVH589805 C655320:C655326 IV655335:IV655341 SR655335:SR655341 ACN655335:ACN655341 AMJ655335:AMJ655341 AWF655335:AWF655341 BGB655335:BGB655341 BPX655335:BPX655341 BZT655335:BZT655341 CJP655335:CJP655341 CTL655335:CTL655341 DDH655335:DDH655341 DND655335:DND655341 DWZ655335:DWZ655341 EGV655335:EGV655341 EQR655335:EQR655341 FAN655335:FAN655341 FKJ655335:FKJ655341 FUF655335:FUF655341 GEB655335:GEB655341 GNX655335:GNX655341 GXT655335:GXT655341 HHP655335:HHP655341 HRL655335:HRL655341 IBH655335:IBH655341 ILD655335:ILD655341 IUZ655335:IUZ655341 JEV655335:JEV655341 JOR655335:JOR655341 JYN655335:JYN655341 KIJ655335:KIJ655341 KSF655335:KSF655341 LCB655335:LCB655341 LLX655335:LLX655341 LVT655335:LVT655341 MFP655335:MFP655341 MPL655335:MPL655341 MZH655335:MZH655341 NJD655335:NJD655341 NSZ655335:NSZ655341 OCV655335:OCV655341 OMR655335:OMR655341 OWN655335:OWN655341 PGJ655335:PGJ655341 PQF655335:PQF655341 QAB655335:QAB655341 QJX655335:QJX655341 QTT655335:QTT655341 RDP655335:RDP655341 RNL655335:RNL655341 RXH655335:RXH655341 SHD655335:SHD655341 SQZ655335:SQZ655341 TAV655335:TAV655341 TKR655335:TKR655341 TUN655335:TUN655341 UEJ655335:UEJ655341 UOF655335:UOF655341 UYB655335:UYB655341 VHX655335:VHX655341 VRT655335:VRT655341 WBP655335:WBP655341 WLL655335:WLL655341 WVH655335:WVH655341 C720856:C720862 IV720871:IV720877 SR720871:SR720877 ACN720871:ACN720877 AMJ720871:AMJ720877 AWF720871:AWF720877 BGB720871:BGB720877 BPX720871:BPX720877 BZT720871:BZT720877 CJP720871:CJP720877 CTL720871:CTL720877 DDH720871:DDH720877 DND720871:DND720877 DWZ720871:DWZ720877 EGV720871:EGV720877 EQR720871:EQR720877 FAN720871:FAN720877 FKJ720871:FKJ720877 FUF720871:FUF720877 GEB720871:GEB720877 GNX720871:GNX720877 GXT720871:GXT720877 HHP720871:HHP720877 HRL720871:HRL720877 IBH720871:IBH720877 ILD720871:ILD720877 IUZ720871:IUZ720877 JEV720871:JEV720877 JOR720871:JOR720877 JYN720871:JYN720877 KIJ720871:KIJ720877 KSF720871:KSF720877 LCB720871:LCB720877 LLX720871:LLX720877 LVT720871:LVT720877 MFP720871:MFP720877 MPL720871:MPL720877 MZH720871:MZH720877 NJD720871:NJD720877 NSZ720871:NSZ720877 OCV720871:OCV720877 OMR720871:OMR720877 OWN720871:OWN720877 PGJ720871:PGJ720877 PQF720871:PQF720877 QAB720871:QAB720877 QJX720871:QJX720877 QTT720871:QTT720877 RDP720871:RDP720877 RNL720871:RNL720877 RXH720871:RXH720877 SHD720871:SHD720877 SQZ720871:SQZ720877 TAV720871:TAV720877 TKR720871:TKR720877 TUN720871:TUN720877 UEJ720871:UEJ720877 UOF720871:UOF720877 UYB720871:UYB720877 VHX720871:VHX720877 VRT720871:VRT720877 WBP720871:WBP720877 WLL720871:WLL720877 WVH720871:WVH720877 C786392:C786398 IV786407:IV786413 SR786407:SR786413 ACN786407:ACN786413 AMJ786407:AMJ786413 AWF786407:AWF786413 BGB786407:BGB786413 BPX786407:BPX786413 BZT786407:BZT786413 CJP786407:CJP786413 CTL786407:CTL786413 DDH786407:DDH786413 DND786407:DND786413 DWZ786407:DWZ786413 EGV786407:EGV786413 EQR786407:EQR786413 FAN786407:FAN786413 FKJ786407:FKJ786413 FUF786407:FUF786413 GEB786407:GEB786413 GNX786407:GNX786413 GXT786407:GXT786413 HHP786407:HHP786413 HRL786407:HRL786413 IBH786407:IBH786413 ILD786407:ILD786413 IUZ786407:IUZ786413 JEV786407:JEV786413 JOR786407:JOR786413 JYN786407:JYN786413 KIJ786407:KIJ786413 KSF786407:KSF786413 LCB786407:LCB786413 LLX786407:LLX786413 LVT786407:LVT786413 MFP786407:MFP786413 MPL786407:MPL786413 MZH786407:MZH786413 NJD786407:NJD786413 NSZ786407:NSZ786413 OCV786407:OCV786413 OMR786407:OMR786413 OWN786407:OWN786413 PGJ786407:PGJ786413 PQF786407:PQF786413 QAB786407:QAB786413 QJX786407:QJX786413 QTT786407:QTT786413 RDP786407:RDP786413 RNL786407:RNL786413 RXH786407:RXH786413 SHD786407:SHD786413 SQZ786407:SQZ786413 TAV786407:TAV786413 TKR786407:TKR786413 TUN786407:TUN786413 UEJ786407:UEJ786413 UOF786407:UOF786413 UYB786407:UYB786413 VHX786407:VHX786413 VRT786407:VRT786413 WBP786407:WBP786413 WLL786407:WLL786413 WVH786407:WVH786413 C851928:C851934 IV851943:IV851949 SR851943:SR851949 ACN851943:ACN851949 AMJ851943:AMJ851949 AWF851943:AWF851949 BGB851943:BGB851949 BPX851943:BPX851949 BZT851943:BZT851949 CJP851943:CJP851949 CTL851943:CTL851949 DDH851943:DDH851949 DND851943:DND851949 DWZ851943:DWZ851949 EGV851943:EGV851949 EQR851943:EQR851949 FAN851943:FAN851949 FKJ851943:FKJ851949 FUF851943:FUF851949 GEB851943:GEB851949 GNX851943:GNX851949 GXT851943:GXT851949 HHP851943:HHP851949 HRL851943:HRL851949 IBH851943:IBH851949 ILD851943:ILD851949 IUZ851943:IUZ851949 JEV851943:JEV851949 JOR851943:JOR851949 JYN851943:JYN851949 KIJ851943:KIJ851949 KSF851943:KSF851949 LCB851943:LCB851949 LLX851943:LLX851949 LVT851943:LVT851949 MFP851943:MFP851949 MPL851943:MPL851949 MZH851943:MZH851949 NJD851943:NJD851949 NSZ851943:NSZ851949 OCV851943:OCV851949 OMR851943:OMR851949 OWN851943:OWN851949 PGJ851943:PGJ851949 PQF851943:PQF851949 QAB851943:QAB851949 QJX851943:QJX851949 QTT851943:QTT851949 RDP851943:RDP851949 RNL851943:RNL851949 RXH851943:RXH851949 SHD851943:SHD851949 SQZ851943:SQZ851949 TAV851943:TAV851949 TKR851943:TKR851949 TUN851943:TUN851949 UEJ851943:UEJ851949 UOF851943:UOF851949 UYB851943:UYB851949 VHX851943:VHX851949 VRT851943:VRT851949 WBP851943:WBP851949 WLL851943:WLL851949 WVH851943:WVH851949 C917464:C917470 IV917479:IV917485 SR917479:SR917485 ACN917479:ACN917485 AMJ917479:AMJ917485 AWF917479:AWF917485 BGB917479:BGB917485 BPX917479:BPX917485 BZT917479:BZT917485 CJP917479:CJP917485 CTL917479:CTL917485 DDH917479:DDH917485 DND917479:DND917485 DWZ917479:DWZ917485 EGV917479:EGV917485 EQR917479:EQR917485 FAN917479:FAN917485 FKJ917479:FKJ917485 FUF917479:FUF917485 GEB917479:GEB917485 GNX917479:GNX917485 GXT917479:GXT917485 HHP917479:HHP917485 HRL917479:HRL917485 IBH917479:IBH917485 ILD917479:ILD917485 IUZ917479:IUZ917485 JEV917479:JEV917485 JOR917479:JOR917485 JYN917479:JYN917485 KIJ917479:KIJ917485 KSF917479:KSF917485 LCB917479:LCB917485 LLX917479:LLX917485 LVT917479:LVT917485 MFP917479:MFP917485 MPL917479:MPL917485 MZH917479:MZH917485 NJD917479:NJD917485 NSZ917479:NSZ917485 OCV917479:OCV917485 OMR917479:OMR917485 OWN917479:OWN917485 PGJ917479:PGJ917485 PQF917479:PQF917485 QAB917479:QAB917485 QJX917479:QJX917485 QTT917479:QTT917485 RDP917479:RDP917485 RNL917479:RNL917485 RXH917479:RXH917485 SHD917479:SHD917485 SQZ917479:SQZ917485 TAV917479:TAV917485 TKR917479:TKR917485 TUN917479:TUN917485 UEJ917479:UEJ917485 UOF917479:UOF917485 UYB917479:UYB917485 VHX917479:VHX917485 VRT917479:VRT917485 WBP917479:WBP917485 WLL917479:WLL917485 WVH917479:WVH917485 C983000:C983006 IV983015:IV983021 SR983015:SR983021 ACN983015:ACN983021 AMJ983015:AMJ983021 AWF983015:AWF983021 BGB983015:BGB983021 BPX983015:BPX983021 BZT983015:BZT983021 CJP983015:CJP983021 CTL983015:CTL983021 DDH983015:DDH983021 DND983015:DND983021 DWZ983015:DWZ983021 EGV983015:EGV983021 EQR983015:EQR983021 FAN983015:FAN983021 FKJ983015:FKJ983021 FUF983015:FUF983021 GEB983015:GEB983021 GNX983015:GNX983021 GXT983015:GXT983021 HHP983015:HHP983021 HRL983015:HRL983021 IBH983015:IBH983021 ILD983015:ILD983021 IUZ983015:IUZ983021 JEV983015:JEV983021 JOR983015:JOR983021 JYN983015:JYN983021 KIJ983015:KIJ983021 KSF983015:KSF983021 LCB983015:LCB983021 LLX983015:LLX983021 LVT983015:LVT983021 MFP983015:MFP983021 MPL983015:MPL983021 MZH983015:MZH983021 NJD983015:NJD983021 NSZ983015:NSZ983021 OCV983015:OCV983021 OMR983015:OMR983021 OWN983015:OWN983021 PGJ983015:PGJ983021 PQF983015:PQF983021 QAB983015:QAB983021 QJX983015:QJX983021 QTT983015:QTT983021 RDP983015:RDP983021 RNL983015:RNL983021 RXH983015:RXH983021 SHD983015:SHD983021 SQZ983015:SQZ983021 TAV983015:TAV983021 TKR983015:TKR983021 TUN983015:TUN983021 UEJ983015:UEJ983021 UOF983015:UOF983021 UYB983015:UYB983021 VHX983015:VHX983021 VRT983015:VRT983021 WBP983015:WBP983021 WLL983015:WLL983021 WVH983015:WVH983021 F65496:F65502 IY65511:IY65517 SU65511:SU65517 ACQ65511:ACQ65517 AMM65511:AMM65517 AWI65511:AWI65517 BGE65511:BGE65517 BQA65511:BQA65517 BZW65511:BZW65517 CJS65511:CJS65517 CTO65511:CTO65517 DDK65511:DDK65517 DNG65511:DNG65517 DXC65511:DXC65517 EGY65511:EGY65517 EQU65511:EQU65517 FAQ65511:FAQ65517 FKM65511:FKM65517 FUI65511:FUI65517 GEE65511:GEE65517 GOA65511:GOA65517 GXW65511:GXW65517 HHS65511:HHS65517 HRO65511:HRO65517 IBK65511:IBK65517 ILG65511:ILG65517 IVC65511:IVC65517 JEY65511:JEY65517 JOU65511:JOU65517 JYQ65511:JYQ65517 KIM65511:KIM65517 KSI65511:KSI65517 LCE65511:LCE65517 LMA65511:LMA65517 LVW65511:LVW65517 MFS65511:MFS65517 MPO65511:MPO65517 MZK65511:MZK65517 NJG65511:NJG65517 NTC65511:NTC65517 OCY65511:OCY65517 OMU65511:OMU65517 OWQ65511:OWQ65517 PGM65511:PGM65517 PQI65511:PQI65517 QAE65511:QAE65517 QKA65511:QKA65517 QTW65511:QTW65517 RDS65511:RDS65517 RNO65511:RNO65517 RXK65511:RXK65517 SHG65511:SHG65517 SRC65511:SRC65517 TAY65511:TAY65517 TKU65511:TKU65517 TUQ65511:TUQ65517 UEM65511:UEM65517 UOI65511:UOI65517 UYE65511:UYE65517 VIA65511:VIA65517 VRW65511:VRW65517 WBS65511:WBS65517 WLO65511:WLO65517 WVK65511:WVK65517 F131032:F131038 IY131047:IY131053 SU131047:SU131053 ACQ131047:ACQ131053 AMM131047:AMM131053 AWI131047:AWI131053 BGE131047:BGE131053 BQA131047:BQA131053 BZW131047:BZW131053 CJS131047:CJS131053 CTO131047:CTO131053 DDK131047:DDK131053 DNG131047:DNG131053 DXC131047:DXC131053 EGY131047:EGY131053 EQU131047:EQU131053 FAQ131047:FAQ131053 FKM131047:FKM131053 FUI131047:FUI131053 GEE131047:GEE131053 GOA131047:GOA131053 GXW131047:GXW131053 HHS131047:HHS131053 HRO131047:HRO131053 IBK131047:IBK131053 ILG131047:ILG131053 IVC131047:IVC131053 JEY131047:JEY131053 JOU131047:JOU131053 JYQ131047:JYQ131053 KIM131047:KIM131053 KSI131047:KSI131053 LCE131047:LCE131053 LMA131047:LMA131053 LVW131047:LVW131053 MFS131047:MFS131053 MPO131047:MPO131053 MZK131047:MZK131053 NJG131047:NJG131053 NTC131047:NTC131053 OCY131047:OCY131053 OMU131047:OMU131053 OWQ131047:OWQ131053 PGM131047:PGM131053 PQI131047:PQI131053 QAE131047:QAE131053 QKA131047:QKA131053 QTW131047:QTW131053 RDS131047:RDS131053 RNO131047:RNO131053 RXK131047:RXK131053 SHG131047:SHG131053 SRC131047:SRC131053 TAY131047:TAY131053 TKU131047:TKU131053 TUQ131047:TUQ131053 UEM131047:UEM131053 UOI131047:UOI131053 UYE131047:UYE131053 VIA131047:VIA131053 VRW131047:VRW131053 WBS131047:WBS131053 WLO131047:WLO131053 WVK131047:WVK131053 F196568:F196574 IY196583:IY196589 SU196583:SU196589 ACQ196583:ACQ196589 AMM196583:AMM196589 AWI196583:AWI196589 BGE196583:BGE196589 BQA196583:BQA196589 BZW196583:BZW196589 CJS196583:CJS196589 CTO196583:CTO196589 DDK196583:DDK196589 DNG196583:DNG196589 DXC196583:DXC196589 EGY196583:EGY196589 EQU196583:EQU196589 FAQ196583:FAQ196589 FKM196583:FKM196589 FUI196583:FUI196589 GEE196583:GEE196589 GOA196583:GOA196589 GXW196583:GXW196589 HHS196583:HHS196589 HRO196583:HRO196589 IBK196583:IBK196589 ILG196583:ILG196589 IVC196583:IVC196589 JEY196583:JEY196589 JOU196583:JOU196589 JYQ196583:JYQ196589 KIM196583:KIM196589 KSI196583:KSI196589 LCE196583:LCE196589 LMA196583:LMA196589 LVW196583:LVW196589 MFS196583:MFS196589 MPO196583:MPO196589 MZK196583:MZK196589 NJG196583:NJG196589 NTC196583:NTC196589 OCY196583:OCY196589 OMU196583:OMU196589 OWQ196583:OWQ196589 PGM196583:PGM196589 PQI196583:PQI196589 QAE196583:QAE196589 QKA196583:QKA196589 QTW196583:QTW196589 RDS196583:RDS196589 RNO196583:RNO196589 RXK196583:RXK196589 SHG196583:SHG196589 SRC196583:SRC196589 TAY196583:TAY196589 TKU196583:TKU196589 TUQ196583:TUQ196589 UEM196583:UEM196589 UOI196583:UOI196589 UYE196583:UYE196589 VIA196583:VIA196589 VRW196583:VRW196589 WBS196583:WBS196589 WLO196583:WLO196589 WVK196583:WVK196589 F262104:F262110 IY262119:IY262125 SU262119:SU262125 ACQ262119:ACQ262125 AMM262119:AMM262125 AWI262119:AWI262125 BGE262119:BGE262125 BQA262119:BQA262125 BZW262119:BZW262125 CJS262119:CJS262125 CTO262119:CTO262125 DDK262119:DDK262125 DNG262119:DNG262125 DXC262119:DXC262125 EGY262119:EGY262125 EQU262119:EQU262125 FAQ262119:FAQ262125 FKM262119:FKM262125 FUI262119:FUI262125 GEE262119:GEE262125 GOA262119:GOA262125 GXW262119:GXW262125 HHS262119:HHS262125 HRO262119:HRO262125 IBK262119:IBK262125 ILG262119:ILG262125 IVC262119:IVC262125 JEY262119:JEY262125 JOU262119:JOU262125 JYQ262119:JYQ262125 KIM262119:KIM262125 KSI262119:KSI262125 LCE262119:LCE262125 LMA262119:LMA262125 LVW262119:LVW262125 MFS262119:MFS262125 MPO262119:MPO262125 MZK262119:MZK262125 NJG262119:NJG262125 NTC262119:NTC262125 OCY262119:OCY262125 OMU262119:OMU262125 OWQ262119:OWQ262125 PGM262119:PGM262125 PQI262119:PQI262125 QAE262119:QAE262125 QKA262119:QKA262125 QTW262119:QTW262125 RDS262119:RDS262125 RNO262119:RNO262125 RXK262119:RXK262125 SHG262119:SHG262125 SRC262119:SRC262125 TAY262119:TAY262125 TKU262119:TKU262125 TUQ262119:TUQ262125 UEM262119:UEM262125 UOI262119:UOI262125 UYE262119:UYE262125 VIA262119:VIA262125 VRW262119:VRW262125 WBS262119:WBS262125 WLO262119:WLO262125 WVK262119:WVK262125 F327640:F327646 IY327655:IY327661 SU327655:SU327661 ACQ327655:ACQ327661 AMM327655:AMM327661 AWI327655:AWI327661 BGE327655:BGE327661 BQA327655:BQA327661 BZW327655:BZW327661 CJS327655:CJS327661 CTO327655:CTO327661 DDK327655:DDK327661 DNG327655:DNG327661 DXC327655:DXC327661 EGY327655:EGY327661 EQU327655:EQU327661 FAQ327655:FAQ327661 FKM327655:FKM327661 FUI327655:FUI327661 GEE327655:GEE327661 GOA327655:GOA327661 GXW327655:GXW327661 HHS327655:HHS327661 HRO327655:HRO327661 IBK327655:IBK327661 ILG327655:ILG327661 IVC327655:IVC327661 JEY327655:JEY327661 JOU327655:JOU327661 JYQ327655:JYQ327661 KIM327655:KIM327661 KSI327655:KSI327661 LCE327655:LCE327661 LMA327655:LMA327661 LVW327655:LVW327661 MFS327655:MFS327661 MPO327655:MPO327661 MZK327655:MZK327661 NJG327655:NJG327661 NTC327655:NTC327661 OCY327655:OCY327661 OMU327655:OMU327661 OWQ327655:OWQ327661 PGM327655:PGM327661 PQI327655:PQI327661 QAE327655:QAE327661 QKA327655:QKA327661 QTW327655:QTW327661 RDS327655:RDS327661 RNO327655:RNO327661 RXK327655:RXK327661 SHG327655:SHG327661 SRC327655:SRC327661 TAY327655:TAY327661 TKU327655:TKU327661 TUQ327655:TUQ327661 UEM327655:UEM327661 UOI327655:UOI327661 UYE327655:UYE327661 VIA327655:VIA327661 VRW327655:VRW327661 WBS327655:WBS327661 WLO327655:WLO327661 WVK327655:WVK327661 F393176:F393182 IY393191:IY393197 SU393191:SU393197 ACQ393191:ACQ393197 AMM393191:AMM393197 AWI393191:AWI393197 BGE393191:BGE393197 BQA393191:BQA393197 BZW393191:BZW393197 CJS393191:CJS393197 CTO393191:CTO393197 DDK393191:DDK393197 DNG393191:DNG393197 DXC393191:DXC393197 EGY393191:EGY393197 EQU393191:EQU393197 FAQ393191:FAQ393197 FKM393191:FKM393197 FUI393191:FUI393197 GEE393191:GEE393197 GOA393191:GOA393197 GXW393191:GXW393197 HHS393191:HHS393197 HRO393191:HRO393197 IBK393191:IBK393197 ILG393191:ILG393197 IVC393191:IVC393197 JEY393191:JEY393197 JOU393191:JOU393197 JYQ393191:JYQ393197 KIM393191:KIM393197 KSI393191:KSI393197 LCE393191:LCE393197 LMA393191:LMA393197 LVW393191:LVW393197 MFS393191:MFS393197 MPO393191:MPO393197 MZK393191:MZK393197 NJG393191:NJG393197 NTC393191:NTC393197 OCY393191:OCY393197 OMU393191:OMU393197 OWQ393191:OWQ393197 PGM393191:PGM393197 PQI393191:PQI393197 QAE393191:QAE393197 QKA393191:QKA393197 QTW393191:QTW393197 RDS393191:RDS393197 RNO393191:RNO393197 RXK393191:RXK393197 SHG393191:SHG393197 SRC393191:SRC393197 TAY393191:TAY393197 TKU393191:TKU393197 TUQ393191:TUQ393197 UEM393191:UEM393197 UOI393191:UOI393197 UYE393191:UYE393197 VIA393191:VIA393197 VRW393191:VRW393197 WBS393191:WBS393197 WLO393191:WLO393197 WVK393191:WVK393197 F458712:F458718 IY458727:IY458733 SU458727:SU458733 ACQ458727:ACQ458733 AMM458727:AMM458733 AWI458727:AWI458733 BGE458727:BGE458733 BQA458727:BQA458733 BZW458727:BZW458733 CJS458727:CJS458733 CTO458727:CTO458733 DDK458727:DDK458733 DNG458727:DNG458733 DXC458727:DXC458733 EGY458727:EGY458733 EQU458727:EQU458733 FAQ458727:FAQ458733 FKM458727:FKM458733 FUI458727:FUI458733 GEE458727:GEE458733 GOA458727:GOA458733 GXW458727:GXW458733 HHS458727:HHS458733 HRO458727:HRO458733 IBK458727:IBK458733 ILG458727:ILG458733 IVC458727:IVC458733 JEY458727:JEY458733 JOU458727:JOU458733 JYQ458727:JYQ458733 KIM458727:KIM458733 KSI458727:KSI458733 LCE458727:LCE458733 LMA458727:LMA458733 LVW458727:LVW458733 MFS458727:MFS458733 MPO458727:MPO458733 MZK458727:MZK458733 NJG458727:NJG458733 NTC458727:NTC458733 OCY458727:OCY458733 OMU458727:OMU458733 OWQ458727:OWQ458733 PGM458727:PGM458733 PQI458727:PQI458733 QAE458727:QAE458733 QKA458727:QKA458733 QTW458727:QTW458733 RDS458727:RDS458733 RNO458727:RNO458733 RXK458727:RXK458733 SHG458727:SHG458733 SRC458727:SRC458733 TAY458727:TAY458733 TKU458727:TKU458733 TUQ458727:TUQ458733 UEM458727:UEM458733 UOI458727:UOI458733 UYE458727:UYE458733 VIA458727:VIA458733 VRW458727:VRW458733 WBS458727:WBS458733 WLO458727:WLO458733 WVK458727:WVK458733 F524248:F524254 IY524263:IY524269 SU524263:SU524269 ACQ524263:ACQ524269 AMM524263:AMM524269 AWI524263:AWI524269 BGE524263:BGE524269 BQA524263:BQA524269 BZW524263:BZW524269 CJS524263:CJS524269 CTO524263:CTO524269 DDK524263:DDK524269 DNG524263:DNG524269 DXC524263:DXC524269 EGY524263:EGY524269 EQU524263:EQU524269 FAQ524263:FAQ524269 FKM524263:FKM524269 FUI524263:FUI524269 GEE524263:GEE524269 GOA524263:GOA524269 GXW524263:GXW524269 HHS524263:HHS524269 HRO524263:HRO524269 IBK524263:IBK524269 ILG524263:ILG524269 IVC524263:IVC524269 JEY524263:JEY524269 JOU524263:JOU524269 JYQ524263:JYQ524269 KIM524263:KIM524269 KSI524263:KSI524269 LCE524263:LCE524269 LMA524263:LMA524269 LVW524263:LVW524269 MFS524263:MFS524269 MPO524263:MPO524269 MZK524263:MZK524269 NJG524263:NJG524269 NTC524263:NTC524269 OCY524263:OCY524269 OMU524263:OMU524269 OWQ524263:OWQ524269 PGM524263:PGM524269 PQI524263:PQI524269 QAE524263:QAE524269 QKA524263:QKA524269 QTW524263:QTW524269 RDS524263:RDS524269 RNO524263:RNO524269 RXK524263:RXK524269 SHG524263:SHG524269 SRC524263:SRC524269 TAY524263:TAY524269 TKU524263:TKU524269 TUQ524263:TUQ524269 UEM524263:UEM524269 UOI524263:UOI524269 UYE524263:UYE524269 VIA524263:VIA524269 VRW524263:VRW524269 WBS524263:WBS524269 WLO524263:WLO524269 WVK524263:WVK524269 F589784:F589790 IY589799:IY589805 SU589799:SU589805 ACQ589799:ACQ589805 AMM589799:AMM589805 AWI589799:AWI589805 BGE589799:BGE589805 BQA589799:BQA589805 BZW589799:BZW589805 CJS589799:CJS589805 CTO589799:CTO589805 DDK589799:DDK589805 DNG589799:DNG589805 DXC589799:DXC589805 EGY589799:EGY589805 EQU589799:EQU589805 FAQ589799:FAQ589805 FKM589799:FKM589805 FUI589799:FUI589805 GEE589799:GEE589805 GOA589799:GOA589805 GXW589799:GXW589805 HHS589799:HHS589805 HRO589799:HRO589805 IBK589799:IBK589805 ILG589799:ILG589805 IVC589799:IVC589805 JEY589799:JEY589805 JOU589799:JOU589805 JYQ589799:JYQ589805 KIM589799:KIM589805 KSI589799:KSI589805 LCE589799:LCE589805 LMA589799:LMA589805 LVW589799:LVW589805 MFS589799:MFS589805 MPO589799:MPO589805 MZK589799:MZK589805 NJG589799:NJG589805 NTC589799:NTC589805 OCY589799:OCY589805 OMU589799:OMU589805 OWQ589799:OWQ589805 PGM589799:PGM589805 PQI589799:PQI589805 QAE589799:QAE589805 QKA589799:QKA589805 QTW589799:QTW589805 RDS589799:RDS589805 RNO589799:RNO589805 RXK589799:RXK589805 SHG589799:SHG589805 SRC589799:SRC589805 TAY589799:TAY589805 TKU589799:TKU589805 TUQ589799:TUQ589805 UEM589799:UEM589805 UOI589799:UOI589805 UYE589799:UYE589805 VIA589799:VIA589805 VRW589799:VRW589805 WBS589799:WBS589805 WLO589799:WLO589805 WVK589799:WVK589805 F655320:F655326 IY655335:IY655341 SU655335:SU655341 ACQ655335:ACQ655341 AMM655335:AMM655341 AWI655335:AWI655341 BGE655335:BGE655341 BQA655335:BQA655341 BZW655335:BZW655341 CJS655335:CJS655341 CTO655335:CTO655341 DDK655335:DDK655341 DNG655335:DNG655341 DXC655335:DXC655341 EGY655335:EGY655341 EQU655335:EQU655341 FAQ655335:FAQ655341 FKM655335:FKM655341 FUI655335:FUI655341 GEE655335:GEE655341 GOA655335:GOA655341 GXW655335:GXW655341 HHS655335:HHS655341 HRO655335:HRO655341 IBK655335:IBK655341 ILG655335:ILG655341 IVC655335:IVC655341 JEY655335:JEY655341 JOU655335:JOU655341 JYQ655335:JYQ655341 KIM655335:KIM655341 KSI655335:KSI655341 LCE655335:LCE655341 LMA655335:LMA655341 LVW655335:LVW655341 MFS655335:MFS655341 MPO655335:MPO655341 MZK655335:MZK655341 NJG655335:NJG655341 NTC655335:NTC655341 OCY655335:OCY655341 OMU655335:OMU655341 OWQ655335:OWQ655341 PGM655335:PGM655341 PQI655335:PQI655341 QAE655335:QAE655341 QKA655335:QKA655341 QTW655335:QTW655341 RDS655335:RDS655341 RNO655335:RNO655341 RXK655335:RXK655341 SHG655335:SHG655341 SRC655335:SRC655341 TAY655335:TAY655341 TKU655335:TKU655341 TUQ655335:TUQ655341 UEM655335:UEM655341 UOI655335:UOI655341 UYE655335:UYE655341 VIA655335:VIA655341 VRW655335:VRW655341 WBS655335:WBS655341 WLO655335:WLO655341 WVK655335:WVK655341 F720856:F720862 IY720871:IY720877 SU720871:SU720877 ACQ720871:ACQ720877 AMM720871:AMM720877 AWI720871:AWI720877 BGE720871:BGE720877 BQA720871:BQA720877 BZW720871:BZW720877 CJS720871:CJS720877 CTO720871:CTO720877 DDK720871:DDK720877 DNG720871:DNG720877 DXC720871:DXC720877 EGY720871:EGY720877 EQU720871:EQU720877 FAQ720871:FAQ720877 FKM720871:FKM720877 FUI720871:FUI720877 GEE720871:GEE720877 GOA720871:GOA720877 GXW720871:GXW720877 HHS720871:HHS720877 HRO720871:HRO720877 IBK720871:IBK720877 ILG720871:ILG720877 IVC720871:IVC720877 JEY720871:JEY720877 JOU720871:JOU720877 JYQ720871:JYQ720877 KIM720871:KIM720877 KSI720871:KSI720877 LCE720871:LCE720877 LMA720871:LMA720877 LVW720871:LVW720877 MFS720871:MFS720877 MPO720871:MPO720877 MZK720871:MZK720877 NJG720871:NJG720877 NTC720871:NTC720877 OCY720871:OCY720877 OMU720871:OMU720877 OWQ720871:OWQ720877 PGM720871:PGM720877 PQI720871:PQI720877 QAE720871:QAE720877 QKA720871:QKA720877 QTW720871:QTW720877 RDS720871:RDS720877 RNO720871:RNO720877 RXK720871:RXK720877 SHG720871:SHG720877 SRC720871:SRC720877 TAY720871:TAY720877 TKU720871:TKU720877 TUQ720871:TUQ720877 UEM720871:UEM720877 UOI720871:UOI720877 UYE720871:UYE720877 VIA720871:VIA720877 VRW720871:VRW720877 WBS720871:WBS720877 WLO720871:WLO720877 WVK720871:WVK720877 F786392:F786398 IY786407:IY786413 SU786407:SU786413 ACQ786407:ACQ786413 AMM786407:AMM786413 AWI786407:AWI786413 BGE786407:BGE786413 BQA786407:BQA786413 BZW786407:BZW786413 CJS786407:CJS786413 CTO786407:CTO786413 DDK786407:DDK786413 DNG786407:DNG786413 DXC786407:DXC786413 EGY786407:EGY786413 EQU786407:EQU786413 FAQ786407:FAQ786413 FKM786407:FKM786413 FUI786407:FUI786413 GEE786407:GEE786413 GOA786407:GOA786413 GXW786407:GXW786413 HHS786407:HHS786413 HRO786407:HRO786413 IBK786407:IBK786413 ILG786407:ILG786413 IVC786407:IVC786413 JEY786407:JEY786413 JOU786407:JOU786413 JYQ786407:JYQ786413 KIM786407:KIM786413 KSI786407:KSI786413 LCE786407:LCE786413 LMA786407:LMA786413 LVW786407:LVW786413 MFS786407:MFS786413 MPO786407:MPO786413 MZK786407:MZK786413 NJG786407:NJG786413 NTC786407:NTC786413 OCY786407:OCY786413 OMU786407:OMU786413 OWQ786407:OWQ786413 PGM786407:PGM786413 PQI786407:PQI786413 QAE786407:QAE786413 QKA786407:QKA786413 QTW786407:QTW786413 RDS786407:RDS786413 RNO786407:RNO786413 RXK786407:RXK786413 SHG786407:SHG786413 SRC786407:SRC786413 TAY786407:TAY786413 TKU786407:TKU786413 TUQ786407:TUQ786413 UEM786407:UEM786413 UOI786407:UOI786413 UYE786407:UYE786413 VIA786407:VIA786413 VRW786407:VRW786413 WBS786407:WBS786413 WLO786407:WLO786413 WVK786407:WVK786413 F851928:F851934 IY851943:IY851949 SU851943:SU851949 ACQ851943:ACQ851949 AMM851943:AMM851949 AWI851943:AWI851949 BGE851943:BGE851949 BQA851943:BQA851949 BZW851943:BZW851949 CJS851943:CJS851949 CTO851943:CTO851949 DDK851943:DDK851949 DNG851943:DNG851949 DXC851943:DXC851949 EGY851943:EGY851949 EQU851943:EQU851949 FAQ851943:FAQ851949 FKM851943:FKM851949 FUI851943:FUI851949 GEE851943:GEE851949 GOA851943:GOA851949 GXW851943:GXW851949 HHS851943:HHS851949 HRO851943:HRO851949 IBK851943:IBK851949 ILG851943:ILG851949 IVC851943:IVC851949 JEY851943:JEY851949 JOU851943:JOU851949 JYQ851943:JYQ851949 KIM851943:KIM851949 KSI851943:KSI851949 LCE851943:LCE851949 LMA851943:LMA851949 LVW851943:LVW851949 MFS851943:MFS851949 MPO851943:MPO851949 MZK851943:MZK851949 NJG851943:NJG851949 NTC851943:NTC851949 OCY851943:OCY851949 OMU851943:OMU851949 OWQ851943:OWQ851949 PGM851943:PGM851949 PQI851943:PQI851949 QAE851943:QAE851949 QKA851943:QKA851949 QTW851943:QTW851949 RDS851943:RDS851949 RNO851943:RNO851949 RXK851943:RXK851949 SHG851943:SHG851949 SRC851943:SRC851949 TAY851943:TAY851949 TKU851943:TKU851949 TUQ851943:TUQ851949 UEM851943:UEM851949 UOI851943:UOI851949 UYE851943:UYE851949 VIA851943:VIA851949 VRW851943:VRW851949 WBS851943:WBS851949 WLO851943:WLO851949 WVK851943:WVK851949 F917464:F917470 IY917479:IY917485 SU917479:SU917485 ACQ917479:ACQ917485 AMM917479:AMM917485 AWI917479:AWI917485 BGE917479:BGE917485 BQA917479:BQA917485 BZW917479:BZW917485 CJS917479:CJS917485 CTO917479:CTO917485 DDK917479:DDK917485 DNG917479:DNG917485 DXC917479:DXC917485 EGY917479:EGY917485 EQU917479:EQU917485 FAQ917479:FAQ917485 FKM917479:FKM917485 FUI917479:FUI917485 GEE917479:GEE917485 GOA917479:GOA917485 GXW917479:GXW917485 HHS917479:HHS917485 HRO917479:HRO917485 IBK917479:IBK917485 ILG917479:ILG917485 IVC917479:IVC917485 JEY917479:JEY917485 JOU917479:JOU917485 JYQ917479:JYQ917485 KIM917479:KIM917485 KSI917479:KSI917485 LCE917479:LCE917485 LMA917479:LMA917485 LVW917479:LVW917485 MFS917479:MFS917485 MPO917479:MPO917485 MZK917479:MZK917485 NJG917479:NJG917485 NTC917479:NTC917485 OCY917479:OCY917485 OMU917479:OMU917485 OWQ917479:OWQ917485 PGM917479:PGM917485 PQI917479:PQI917485 QAE917479:QAE917485 QKA917479:QKA917485 QTW917479:QTW917485 RDS917479:RDS917485 RNO917479:RNO917485 RXK917479:RXK917485 SHG917479:SHG917485 SRC917479:SRC917485 TAY917479:TAY917485 TKU917479:TKU917485 TUQ917479:TUQ917485 UEM917479:UEM917485 UOI917479:UOI917485 UYE917479:UYE917485 VIA917479:VIA917485 VRW917479:VRW917485 WBS917479:WBS917485 WLO917479:WLO917485 WVK917479:WVK917485 F983000:F983006 IY983015:IY983021 SU983015:SU983021 ACQ983015:ACQ983021 AMM983015:AMM983021 AWI983015:AWI983021 BGE983015:BGE983021 BQA983015:BQA983021 BZW983015:BZW983021 CJS983015:CJS983021 CTO983015:CTO983021 DDK983015:DDK983021 DNG983015:DNG983021 DXC983015:DXC983021 EGY983015:EGY983021 EQU983015:EQU983021 FAQ983015:FAQ983021 FKM983015:FKM983021 FUI983015:FUI983021 GEE983015:GEE983021 GOA983015:GOA983021 GXW983015:GXW983021 HHS983015:HHS983021 HRO983015:HRO983021 IBK983015:IBK983021 ILG983015:ILG983021 IVC983015:IVC983021 JEY983015:JEY983021 JOU983015:JOU983021 JYQ983015:JYQ983021 KIM983015:KIM983021 KSI983015:KSI983021 LCE983015:LCE983021 LMA983015:LMA983021 LVW983015:LVW983021 MFS983015:MFS983021 MPO983015:MPO983021 MZK983015:MZK983021 NJG983015:NJG983021 NTC983015:NTC983021 OCY983015:OCY983021 OMU983015:OMU983021 OWQ983015:OWQ983021 PGM983015:PGM983021 PQI983015:PQI983021 QAE983015:QAE983021 QKA983015:QKA983021 QTW983015:QTW983021 RDS983015:RDS983021 RNO983015:RNO983021 RXK983015:RXK983021 SHG983015:SHG983021 SRC983015:SRC983021 TAY983015:TAY983021 TKU983015:TKU983021 TUQ983015:TUQ983021 UEM983015:UEM983021 UOI983015:UOI983021 UYE983015:UYE983021 VIA983015:VIA983021 VRW983015:VRW983021 WBS983015:WBS983021 WLO983015:WLO983021 WVK983015:WVK983021">
      <formula1>"AM,PM"</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13"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abSelected="1" view="pageBreakPreview" zoomScale="90" zoomScaleNormal="100" zoomScaleSheetLayoutView="90" workbookViewId="0">
      <selection activeCell="C5" sqref="C5:E5"/>
    </sheetView>
  </sheetViews>
  <sheetFormatPr defaultRowHeight="13.5"/>
  <cols>
    <col min="1" max="1" width="3.125" style="2" customWidth="1"/>
    <col min="2" max="2" width="15.625" style="2" customWidth="1"/>
    <col min="3" max="4" width="14.125" style="2" customWidth="1"/>
    <col min="5" max="5" width="16.875" style="2" customWidth="1"/>
    <col min="6" max="7" width="14.125" style="2" customWidth="1"/>
    <col min="8" max="8" width="14.625" style="2" customWidth="1"/>
    <col min="9" max="10" width="13.125" style="2" customWidth="1"/>
    <col min="11" max="16384" width="9" style="2"/>
  </cols>
  <sheetData>
    <row r="1" spans="1:10" ht="30" customHeight="1">
      <c r="A1" s="1" t="s">
        <v>718</v>
      </c>
      <c r="B1" s="5"/>
      <c r="C1" s="4"/>
      <c r="D1" s="4"/>
      <c r="E1" s="4"/>
      <c r="F1" s="4"/>
      <c r="G1" s="4"/>
      <c r="H1" s="4"/>
    </row>
    <row r="2" spans="1:10" ht="19.5" customHeight="1">
      <c r="A2" s="612" t="s">
        <v>717</v>
      </c>
      <c r="B2" s="5"/>
      <c r="C2" s="4"/>
      <c r="D2" s="4"/>
      <c r="E2" s="4"/>
      <c r="F2" s="4"/>
      <c r="G2" s="4"/>
      <c r="H2" s="4"/>
    </row>
    <row r="3" spans="1:10" ht="19.5" customHeight="1">
      <c r="B3" s="6" t="s">
        <v>3</v>
      </c>
      <c r="E3" s="4"/>
      <c r="F3" s="4"/>
      <c r="G3" s="4"/>
      <c r="H3" s="4"/>
    </row>
    <row r="4" spans="1:10" ht="19.5" customHeight="1">
      <c r="B4" s="3" t="s">
        <v>0</v>
      </c>
      <c r="C4" s="902" t="s">
        <v>6</v>
      </c>
      <c r="D4" s="902"/>
      <c r="E4" s="902"/>
      <c r="F4" s="903" t="s">
        <v>8</v>
      </c>
      <c r="G4" s="904"/>
      <c r="H4" s="904"/>
      <c r="I4" s="904"/>
      <c r="J4" s="905"/>
    </row>
    <row r="5" spans="1:10" ht="40.5" customHeight="1">
      <c r="B5" s="7" t="s">
        <v>1</v>
      </c>
      <c r="C5" s="897"/>
      <c r="D5" s="897"/>
      <c r="E5" s="897"/>
      <c r="F5" s="897"/>
      <c r="G5" s="897"/>
      <c r="H5" s="897"/>
      <c r="I5" s="897"/>
      <c r="J5" s="897"/>
    </row>
    <row r="6" spans="1:10" ht="40.5" customHeight="1">
      <c r="B6" s="7" t="s">
        <v>1</v>
      </c>
      <c r="C6" s="897"/>
      <c r="D6" s="897"/>
      <c r="E6" s="897"/>
      <c r="F6" s="897"/>
      <c r="G6" s="897"/>
      <c r="H6" s="897"/>
      <c r="I6" s="897"/>
      <c r="J6" s="897"/>
    </row>
    <row r="7" spans="1:10" ht="40.5" customHeight="1">
      <c r="B7" s="269" t="s">
        <v>1</v>
      </c>
      <c r="C7" s="897"/>
      <c r="D7" s="897"/>
      <c r="E7" s="897"/>
      <c r="F7" s="897"/>
      <c r="G7" s="897"/>
      <c r="H7" s="897"/>
      <c r="I7" s="897"/>
      <c r="J7" s="897"/>
    </row>
    <row r="8" spans="1:10" ht="15.75" customHeight="1">
      <c r="B8" s="291"/>
      <c r="C8" s="284"/>
      <c r="D8" s="284"/>
      <c r="E8" s="284"/>
      <c r="F8" s="284"/>
      <c r="G8" s="284"/>
      <c r="H8" s="284"/>
      <c r="I8" s="94"/>
      <c r="J8" s="94"/>
    </row>
    <row r="9" spans="1:10" ht="19.5" customHeight="1">
      <c r="B9" s="281" t="s">
        <v>4</v>
      </c>
      <c r="C9" s="284"/>
      <c r="D9" s="284"/>
      <c r="E9" s="284"/>
      <c r="F9" s="284"/>
      <c r="G9" s="284"/>
      <c r="H9" s="284"/>
      <c r="I9" s="94"/>
      <c r="J9" s="94"/>
    </row>
    <row r="10" spans="1:10" ht="19.5" customHeight="1">
      <c r="B10" s="292" t="s">
        <v>2</v>
      </c>
      <c r="C10" s="898" t="s">
        <v>5</v>
      </c>
      <c r="D10" s="898"/>
      <c r="E10" s="898"/>
      <c r="F10" s="899" t="s">
        <v>7</v>
      </c>
      <c r="G10" s="900"/>
      <c r="H10" s="900"/>
      <c r="I10" s="900"/>
      <c r="J10" s="901"/>
    </row>
    <row r="11" spans="1:10" ht="40.5" customHeight="1">
      <c r="B11" s="269" t="s">
        <v>1</v>
      </c>
      <c r="C11" s="897"/>
      <c r="D11" s="897"/>
      <c r="E11" s="897"/>
      <c r="F11" s="897"/>
      <c r="G11" s="897"/>
      <c r="H11" s="897"/>
      <c r="I11" s="897"/>
      <c r="J11" s="897"/>
    </row>
    <row r="12" spans="1:10" ht="40.5" customHeight="1">
      <c r="B12" s="269" t="s">
        <v>1</v>
      </c>
      <c r="C12" s="897"/>
      <c r="D12" s="897"/>
      <c r="E12" s="897"/>
      <c r="F12" s="897"/>
      <c r="G12" s="897"/>
      <c r="H12" s="897"/>
      <c r="I12" s="897"/>
      <c r="J12" s="897"/>
    </row>
    <row r="13" spans="1:10" s="94" customFormat="1" ht="15.75" customHeight="1">
      <c r="B13" s="291"/>
      <c r="C13" s="293"/>
      <c r="D13" s="293"/>
      <c r="E13" s="293"/>
      <c r="F13" s="293"/>
      <c r="G13" s="293"/>
      <c r="H13" s="293"/>
      <c r="J13" s="293"/>
    </row>
    <row r="14" spans="1:10" s="94" customFormat="1" ht="19.5" customHeight="1">
      <c r="B14" s="281" t="s">
        <v>102</v>
      </c>
      <c r="C14" s="284"/>
      <c r="D14" s="284"/>
    </row>
    <row r="15" spans="1:10" s="94" customFormat="1" ht="40.5" customHeight="1">
      <c r="B15" s="294"/>
      <c r="C15" s="295" t="s">
        <v>103</v>
      </c>
      <c r="D15" s="295" t="s">
        <v>104</v>
      </c>
      <c r="E15" s="295" t="s">
        <v>105</v>
      </c>
      <c r="F15" s="107" t="s">
        <v>106</v>
      </c>
    </row>
    <row r="16" spans="1:10" ht="40.5" customHeight="1">
      <c r="B16" s="274" t="s">
        <v>11</v>
      </c>
      <c r="C16" s="93">
        <v>0</v>
      </c>
      <c r="D16" s="93">
        <v>0</v>
      </c>
      <c r="E16" s="93">
        <v>0</v>
      </c>
      <c r="F16" s="93">
        <v>0</v>
      </c>
    </row>
    <row r="17" spans="2:6" s="94" customFormat="1">
      <c r="B17" s="283"/>
    </row>
    <row r="18" spans="2:6" s="94" customFormat="1">
      <c r="B18" s="283"/>
    </row>
    <row r="19" spans="2:6" s="94" customFormat="1">
      <c r="B19" s="283"/>
    </row>
    <row r="20" spans="2:6" s="94" customFormat="1">
      <c r="B20" s="283"/>
    </row>
    <row r="21" spans="2:6">
      <c r="B21" s="272"/>
      <c r="D21" s="256"/>
      <c r="F21" s="256"/>
    </row>
    <row r="22" spans="2:6">
      <c r="B22" s="272"/>
      <c r="D22" s="256"/>
      <c r="F22" s="256"/>
    </row>
    <row r="23" spans="2:6">
      <c r="B23" s="272"/>
      <c r="D23" s="256"/>
      <c r="F23" s="256"/>
    </row>
    <row r="24" spans="2:6">
      <c r="B24" s="272"/>
      <c r="D24" s="256"/>
      <c r="F24" s="256"/>
    </row>
    <row r="25" spans="2:6">
      <c r="B25" s="272"/>
      <c r="D25" s="256"/>
      <c r="F25" s="256"/>
    </row>
    <row r="26" spans="2:6">
      <c r="B26" s="272"/>
      <c r="D26" s="256"/>
      <c r="F26" s="256"/>
    </row>
    <row r="27" spans="2:6">
      <c r="B27" s="272"/>
      <c r="D27" s="256"/>
      <c r="F27" s="256"/>
    </row>
    <row r="28" spans="2:6">
      <c r="B28" s="272"/>
      <c r="D28" s="256"/>
      <c r="F28" s="256"/>
    </row>
    <row r="29" spans="2:6">
      <c r="B29" s="272"/>
      <c r="D29" s="256"/>
      <c r="F29" s="256"/>
    </row>
    <row r="30" spans="2:6">
      <c r="B30" s="272"/>
      <c r="D30" s="256"/>
      <c r="F30" s="256"/>
    </row>
    <row r="31" spans="2:6">
      <c r="B31" s="272"/>
      <c r="D31" s="256"/>
      <c r="F31" s="256"/>
    </row>
    <row r="32" spans="2:6">
      <c r="B32" s="272"/>
      <c r="D32" s="256"/>
      <c r="F32" s="256"/>
    </row>
    <row r="33" spans="2:6">
      <c r="B33" s="272"/>
      <c r="D33" s="256"/>
      <c r="F33" s="256"/>
    </row>
    <row r="34" spans="2:6">
      <c r="B34" s="272"/>
      <c r="D34" s="256"/>
      <c r="F34" s="256"/>
    </row>
    <row r="35" spans="2:6">
      <c r="B35" s="272"/>
      <c r="D35" s="256"/>
      <c r="F35" s="256"/>
    </row>
    <row r="36" spans="2:6">
      <c r="B36" s="272"/>
      <c r="D36" s="256"/>
      <c r="F36" s="256"/>
    </row>
    <row r="37" spans="2:6">
      <c r="B37" s="272"/>
      <c r="D37" s="256"/>
      <c r="F37" s="256"/>
    </row>
    <row r="38" spans="2:6">
      <c r="B38" s="272"/>
      <c r="D38" s="256"/>
      <c r="F38" s="256"/>
    </row>
    <row r="39" spans="2:6">
      <c r="B39" s="272"/>
      <c r="D39" s="256"/>
      <c r="F39" s="256"/>
    </row>
    <row r="40" spans="2:6">
      <c r="B40" s="272"/>
      <c r="D40" s="256"/>
      <c r="F40" s="256"/>
    </row>
    <row r="41" spans="2:6">
      <c r="B41" s="272"/>
      <c r="D41" s="256"/>
      <c r="F41" s="256"/>
    </row>
    <row r="42" spans="2:6">
      <c r="B42" s="272"/>
      <c r="D42" s="256"/>
      <c r="F42" s="256"/>
    </row>
    <row r="43" spans="2:6">
      <c r="B43" s="272"/>
      <c r="D43" s="256"/>
      <c r="F43" s="256"/>
    </row>
    <row r="44" spans="2:6">
      <c r="B44" s="272"/>
      <c r="D44" s="256"/>
      <c r="F44" s="256"/>
    </row>
    <row r="45" spans="2:6">
      <c r="B45" s="272"/>
      <c r="D45" s="256"/>
      <c r="F45" s="256"/>
    </row>
    <row r="46" spans="2:6">
      <c r="B46" s="272"/>
      <c r="D46" s="256"/>
      <c r="F46" s="256"/>
    </row>
    <row r="47" spans="2:6">
      <c r="B47" s="272"/>
      <c r="D47" s="256"/>
      <c r="F47" s="256"/>
    </row>
    <row r="48" spans="2:6">
      <c r="B48" s="272"/>
      <c r="D48" s="256"/>
      <c r="F48" s="256"/>
    </row>
    <row r="49" spans="2:6">
      <c r="B49" s="272"/>
      <c r="D49" s="256"/>
      <c r="F49" s="256"/>
    </row>
    <row r="50" spans="2:6">
      <c r="B50" s="272"/>
      <c r="D50" s="256"/>
      <c r="F50" s="256"/>
    </row>
  </sheetData>
  <mergeCells count="14">
    <mergeCell ref="C4:E4"/>
    <mergeCell ref="F4:J4"/>
    <mergeCell ref="C5:E5"/>
    <mergeCell ref="F5:J5"/>
    <mergeCell ref="C6:E6"/>
    <mergeCell ref="F6:J6"/>
    <mergeCell ref="C12:E12"/>
    <mergeCell ref="F12:J12"/>
    <mergeCell ref="C7:E7"/>
    <mergeCell ref="F7:J7"/>
    <mergeCell ref="C10:E10"/>
    <mergeCell ref="F10:J10"/>
    <mergeCell ref="C11:E11"/>
    <mergeCell ref="F11:J11"/>
  </mergeCells>
  <phoneticPr fontId="4"/>
  <pageMargins left="0.70866141732283472" right="0.70866141732283472" top="0.74803149606299213" bottom="0.74803149606299213" header="0.31496062992125984" footer="0.31496062992125984"/>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9"/>
  <sheetViews>
    <sheetView view="pageBreakPreview" zoomScale="98" zoomScaleNormal="100" zoomScaleSheetLayoutView="98" workbookViewId="0">
      <selection activeCell="F4" sqref="F4:F5"/>
    </sheetView>
  </sheetViews>
  <sheetFormatPr defaultRowHeight="13.5"/>
  <cols>
    <col min="1" max="1" width="1.625" style="2" customWidth="1"/>
    <col min="2" max="5" width="13.625" style="2" customWidth="1"/>
    <col min="6" max="6" width="15.625" style="2" customWidth="1"/>
    <col min="7" max="7" width="10.625" style="2" customWidth="1"/>
    <col min="8" max="11" width="13.625" style="2" customWidth="1"/>
    <col min="12" max="12" width="15.625" style="2" customWidth="1"/>
    <col min="13" max="13" width="1.625" style="2" customWidth="1"/>
    <col min="14" max="14" width="9" style="2"/>
    <col min="15" max="16" width="0" style="2" hidden="1" customWidth="1"/>
    <col min="17" max="16384" width="9" style="2"/>
  </cols>
  <sheetData>
    <row r="1" spans="2:16" ht="33.75" customHeight="1">
      <c r="B1" s="1" t="s">
        <v>705</v>
      </c>
      <c r="C1" s="1"/>
      <c r="D1" s="1"/>
      <c r="E1" s="5"/>
      <c r="F1" s="4"/>
      <c r="G1" s="5"/>
      <c r="H1" s="4"/>
      <c r="I1" s="4"/>
      <c r="J1" s="4"/>
      <c r="K1" s="4"/>
    </row>
    <row r="2" spans="2:16" ht="15" customHeight="1">
      <c r="C2" s="6"/>
      <c r="D2" s="6"/>
      <c r="E2" s="6"/>
      <c r="F2" s="4"/>
      <c r="G2" s="6"/>
      <c r="I2" s="4"/>
      <c r="J2" s="4"/>
      <c r="K2" s="4"/>
    </row>
    <row r="3" spans="2:16" s="94" customFormat="1" ht="30" customHeight="1">
      <c r="B3" s="6" t="s">
        <v>107</v>
      </c>
      <c r="H3" s="6" t="s">
        <v>108</v>
      </c>
    </row>
    <row r="4" spans="2:16" s="95" customFormat="1" ht="24.95" customHeight="1">
      <c r="B4" s="906" t="s">
        <v>109</v>
      </c>
      <c r="C4" s="907"/>
      <c r="D4" s="907"/>
      <c r="E4" s="910" t="s">
        <v>110</v>
      </c>
      <c r="F4" s="912"/>
      <c r="H4" s="914" t="s">
        <v>111</v>
      </c>
      <c r="I4" s="915"/>
      <c r="J4" s="916"/>
      <c r="K4" s="96" t="s">
        <v>112</v>
      </c>
      <c r="L4" s="97"/>
      <c r="O4" s="95" t="s">
        <v>113</v>
      </c>
      <c r="P4" s="95" t="s">
        <v>114</v>
      </c>
    </row>
    <row r="5" spans="2:16" s="95" customFormat="1" ht="30" customHeight="1">
      <c r="B5" s="908"/>
      <c r="C5" s="909"/>
      <c r="D5" s="909"/>
      <c r="E5" s="911"/>
      <c r="F5" s="913"/>
      <c r="H5" s="917"/>
      <c r="I5" s="918"/>
      <c r="J5" s="919"/>
      <c r="K5" s="98" t="s">
        <v>115</v>
      </c>
      <c r="L5" s="99"/>
    </row>
    <row r="6" spans="2:16" s="95" customFormat="1" ht="24.95" customHeight="1">
      <c r="B6" s="920" t="s">
        <v>116</v>
      </c>
      <c r="C6" s="921"/>
      <c r="D6" s="922"/>
      <c r="E6" s="100" t="s">
        <v>110</v>
      </c>
      <c r="F6" s="101"/>
      <c r="H6" s="923" t="s">
        <v>117</v>
      </c>
      <c r="I6" s="924"/>
      <c r="J6" s="925"/>
      <c r="K6" s="102" t="s">
        <v>118</v>
      </c>
      <c r="L6" s="103"/>
      <c r="O6" s="95" t="s">
        <v>119</v>
      </c>
      <c r="P6" s="95" t="s">
        <v>120</v>
      </c>
    </row>
    <row r="7" spans="2:16" s="95" customFormat="1" ht="30" customHeight="1">
      <c r="B7" s="926" t="s">
        <v>121</v>
      </c>
      <c r="C7" s="927"/>
      <c r="D7" s="928"/>
      <c r="E7" s="104" t="s">
        <v>122</v>
      </c>
      <c r="F7" s="101"/>
      <c r="H7" s="932" t="s">
        <v>123</v>
      </c>
      <c r="I7" s="927"/>
      <c r="J7" s="928"/>
      <c r="K7" s="104" t="s">
        <v>122</v>
      </c>
      <c r="L7" s="97"/>
      <c r="O7" s="95" t="s">
        <v>124</v>
      </c>
      <c r="P7" s="95" t="s">
        <v>125</v>
      </c>
    </row>
    <row r="8" spans="2:16" s="95" customFormat="1" ht="24.95" customHeight="1">
      <c r="B8" s="929"/>
      <c r="C8" s="930"/>
      <c r="D8" s="931"/>
      <c r="E8" s="100" t="s">
        <v>126</v>
      </c>
      <c r="F8" s="101"/>
      <c r="H8" s="933"/>
      <c r="I8" s="930"/>
      <c r="J8" s="931"/>
      <c r="K8" s="100" t="s">
        <v>126</v>
      </c>
      <c r="L8" s="97"/>
      <c r="O8" s="95" t="s">
        <v>124</v>
      </c>
      <c r="P8" s="95" t="s">
        <v>125</v>
      </c>
    </row>
    <row r="9" spans="2:16" s="95" customFormat="1" ht="30" customHeight="1">
      <c r="B9" s="926" t="s">
        <v>127</v>
      </c>
      <c r="C9" s="927"/>
      <c r="D9" s="928"/>
      <c r="E9" s="104" t="s">
        <v>122</v>
      </c>
      <c r="F9" s="101"/>
      <c r="H9" s="932" t="s">
        <v>128</v>
      </c>
      <c r="I9" s="927"/>
      <c r="J9" s="928"/>
      <c r="K9" s="104" t="s">
        <v>122</v>
      </c>
      <c r="L9" s="97"/>
      <c r="P9" s="94" t="s">
        <v>129</v>
      </c>
    </row>
    <row r="10" spans="2:16" s="95" customFormat="1" ht="24.95" customHeight="1">
      <c r="B10" s="929"/>
      <c r="C10" s="930"/>
      <c r="D10" s="931"/>
      <c r="E10" s="100" t="s">
        <v>126</v>
      </c>
      <c r="F10" s="101"/>
      <c r="H10" s="933"/>
      <c r="I10" s="930"/>
      <c r="J10" s="931"/>
      <c r="K10" s="100" t="s">
        <v>126</v>
      </c>
      <c r="L10" s="97"/>
      <c r="P10" s="94" t="s">
        <v>129</v>
      </c>
    </row>
    <row r="11" spans="2:16" s="11" customFormat="1" ht="15" customHeight="1">
      <c r="B11" s="280"/>
    </row>
    <row r="12" spans="2:16" ht="30" customHeight="1">
      <c r="B12" s="281" t="s">
        <v>130</v>
      </c>
      <c r="C12" s="282"/>
      <c r="D12" s="282"/>
      <c r="E12" s="5"/>
      <c r="F12" s="284"/>
      <c r="G12" s="5"/>
      <c r="H12" s="6" t="s">
        <v>131</v>
      </c>
      <c r="I12" s="4"/>
      <c r="J12" s="4"/>
      <c r="K12" s="4"/>
    </row>
    <row r="13" spans="2:16" ht="24.95" customHeight="1">
      <c r="B13" s="934" t="s">
        <v>132</v>
      </c>
      <c r="C13" s="935"/>
      <c r="D13" s="936"/>
      <c r="E13" s="105" t="s">
        <v>133</v>
      </c>
      <c r="F13" s="162"/>
      <c r="G13" s="6"/>
      <c r="H13" s="914" t="s">
        <v>134</v>
      </c>
      <c r="I13" s="915"/>
      <c r="J13" s="916"/>
      <c r="K13" s="96" t="s">
        <v>112</v>
      </c>
      <c r="L13" s="101"/>
      <c r="O13" s="2" t="s">
        <v>135</v>
      </c>
    </row>
    <row r="14" spans="2:16" ht="24.95" customHeight="1">
      <c r="B14" s="937"/>
      <c r="C14" s="938"/>
      <c r="D14" s="939"/>
      <c r="E14" s="100" t="s">
        <v>136</v>
      </c>
      <c r="F14" s="162"/>
      <c r="G14" s="6"/>
      <c r="H14" s="917"/>
      <c r="I14" s="918"/>
      <c r="J14" s="919"/>
      <c r="K14" s="98" t="s">
        <v>115</v>
      </c>
      <c r="L14" s="106"/>
      <c r="O14" s="2" t="s">
        <v>135</v>
      </c>
    </row>
    <row r="15" spans="2:16" ht="24.95" customHeight="1">
      <c r="B15" s="934" t="s">
        <v>137</v>
      </c>
      <c r="C15" s="935"/>
      <c r="D15" s="936"/>
      <c r="E15" s="96" t="s">
        <v>112</v>
      </c>
      <c r="F15" s="163"/>
      <c r="H15" s="906" t="s">
        <v>138</v>
      </c>
      <c r="I15" s="907"/>
      <c r="J15" s="940"/>
      <c r="K15" s="910" t="s">
        <v>139</v>
      </c>
      <c r="L15" s="942"/>
      <c r="O15" s="2" t="s">
        <v>140</v>
      </c>
    </row>
    <row r="16" spans="2:16" ht="30" customHeight="1">
      <c r="B16" s="937"/>
      <c r="C16" s="938"/>
      <c r="D16" s="939"/>
      <c r="E16" s="98" t="s">
        <v>115</v>
      </c>
      <c r="F16" s="163"/>
      <c r="H16" s="908"/>
      <c r="I16" s="909"/>
      <c r="J16" s="941"/>
      <c r="K16" s="911"/>
      <c r="L16" s="943"/>
      <c r="O16" s="2" t="s">
        <v>140</v>
      </c>
    </row>
    <row r="17" spans="2:15" ht="24.95" customHeight="1">
      <c r="B17" s="944" t="s">
        <v>141</v>
      </c>
      <c r="C17" s="945"/>
      <c r="D17" s="946"/>
      <c r="E17" s="102" t="s">
        <v>118</v>
      </c>
      <c r="F17" s="277"/>
      <c r="H17" s="906" t="s">
        <v>142</v>
      </c>
      <c r="I17" s="907"/>
      <c r="J17" s="940"/>
      <c r="K17" s="102" t="s">
        <v>143</v>
      </c>
      <c r="L17" s="103"/>
      <c r="O17" s="2" t="s">
        <v>144</v>
      </c>
    </row>
    <row r="18" spans="2:15" ht="30" customHeight="1">
      <c r="B18" s="934" t="s">
        <v>145</v>
      </c>
      <c r="C18" s="935"/>
      <c r="D18" s="936"/>
      <c r="E18" s="104" t="s">
        <v>122</v>
      </c>
      <c r="F18" s="101"/>
      <c r="H18" s="906" t="s">
        <v>146</v>
      </c>
      <c r="I18" s="907"/>
      <c r="J18" s="940"/>
      <c r="K18" s="104" t="s">
        <v>122</v>
      </c>
      <c r="L18" s="101"/>
    </row>
    <row r="19" spans="2:15" ht="24.95" customHeight="1">
      <c r="B19" s="937"/>
      <c r="C19" s="938"/>
      <c r="D19" s="939"/>
      <c r="E19" s="100" t="s">
        <v>126</v>
      </c>
      <c r="F19" s="97"/>
      <c r="H19" s="908"/>
      <c r="I19" s="909"/>
      <c r="J19" s="941"/>
      <c r="K19" s="100" t="s">
        <v>126</v>
      </c>
      <c r="L19" s="97"/>
    </row>
    <row r="20" spans="2:15" ht="15" customHeight="1">
      <c r="B20" s="283"/>
      <c r="C20" s="94"/>
      <c r="D20" s="94"/>
      <c r="F20" s="94"/>
    </row>
    <row r="21" spans="2:15" ht="30" customHeight="1">
      <c r="B21" s="281" t="s">
        <v>147</v>
      </c>
      <c r="C21" s="282"/>
      <c r="D21" s="282"/>
      <c r="E21" s="5"/>
      <c r="F21" s="284"/>
      <c r="G21" s="5"/>
      <c r="H21" s="6"/>
      <c r="I21" s="4"/>
      <c r="J21" s="4"/>
      <c r="K21" s="4"/>
      <c r="L21" s="4"/>
    </row>
    <row r="22" spans="2:15" ht="30" customHeight="1">
      <c r="B22" s="947" t="s">
        <v>148</v>
      </c>
      <c r="C22" s="924"/>
      <c r="D22" s="925"/>
      <c r="E22" s="107" t="s">
        <v>149</v>
      </c>
      <c r="F22" s="162"/>
      <c r="G22" s="6"/>
      <c r="H22" s="951"/>
      <c r="I22" s="951"/>
      <c r="J22" s="951"/>
      <c r="K22" s="108"/>
      <c r="L22" s="109"/>
      <c r="O22" s="2" t="s">
        <v>135</v>
      </c>
    </row>
    <row r="23" spans="2:15" ht="30" customHeight="1">
      <c r="B23" s="948"/>
      <c r="C23" s="949"/>
      <c r="D23" s="950"/>
      <c r="E23" s="107" t="s">
        <v>150</v>
      </c>
      <c r="F23" s="97"/>
      <c r="G23" s="6"/>
      <c r="H23" s="951"/>
      <c r="I23" s="951"/>
      <c r="J23" s="951"/>
      <c r="K23" s="108"/>
      <c r="L23" s="109"/>
      <c r="O23" s="2" t="s">
        <v>135</v>
      </c>
    </row>
    <row r="24" spans="2:15" ht="13.5" customHeight="1">
      <c r="B24" s="283"/>
      <c r="C24" s="94"/>
      <c r="D24" s="94"/>
      <c r="F24" s="94"/>
    </row>
    <row r="25" spans="2:15" ht="30" customHeight="1">
      <c r="B25" s="272"/>
      <c r="D25" s="256"/>
      <c r="F25" s="256"/>
    </row>
    <row r="26" spans="2:15" ht="30" customHeight="1">
      <c r="B26" s="272"/>
      <c r="D26" s="256"/>
      <c r="F26" s="256"/>
    </row>
    <row r="27" spans="2:15" ht="30" customHeight="1">
      <c r="B27" s="272"/>
      <c r="D27" s="256"/>
      <c r="F27" s="256"/>
    </row>
    <row r="28" spans="2:15" ht="30" customHeight="1">
      <c r="B28" s="272"/>
      <c r="D28" s="256"/>
      <c r="F28" s="256"/>
    </row>
    <row r="29" spans="2:15" ht="30" customHeight="1">
      <c r="B29" s="272"/>
      <c r="D29" s="256"/>
      <c r="F29" s="256"/>
    </row>
    <row r="30" spans="2:15" ht="30" customHeight="1">
      <c r="B30" s="272"/>
      <c r="D30" s="256"/>
      <c r="F30" s="256"/>
    </row>
    <row r="31" spans="2:15" ht="30" customHeight="1">
      <c r="B31" s="272"/>
      <c r="D31" s="256"/>
      <c r="F31" s="256"/>
    </row>
    <row r="32" spans="2:15" ht="30" customHeight="1">
      <c r="B32" s="272"/>
      <c r="D32" s="256"/>
      <c r="F32" s="256"/>
    </row>
    <row r="33" spans="2:6" ht="30" customHeight="1">
      <c r="B33" s="272"/>
      <c r="D33" s="256"/>
      <c r="F33" s="256"/>
    </row>
    <row r="34" spans="2:6" ht="30" customHeight="1">
      <c r="B34" s="272"/>
      <c r="D34" s="256"/>
      <c r="F34" s="256"/>
    </row>
    <row r="35" spans="2:6">
      <c r="B35" s="272"/>
      <c r="D35" s="256"/>
      <c r="F35" s="256"/>
    </row>
    <row r="36" spans="2:6">
      <c r="B36" s="272"/>
      <c r="D36" s="256"/>
      <c r="F36" s="256"/>
    </row>
    <row r="37" spans="2:6">
      <c r="B37" s="272"/>
      <c r="D37" s="256"/>
      <c r="F37" s="256"/>
    </row>
    <row r="38" spans="2:6">
      <c r="B38" s="272"/>
      <c r="D38" s="256"/>
      <c r="F38" s="256"/>
    </row>
    <row r="39" spans="2:6">
      <c r="B39" s="272"/>
      <c r="D39" s="256"/>
      <c r="F39" s="256"/>
    </row>
    <row r="40" spans="2:6">
      <c r="B40" s="272"/>
      <c r="D40" s="256"/>
      <c r="F40" s="256"/>
    </row>
    <row r="41" spans="2:6">
      <c r="B41" s="272"/>
      <c r="D41" s="256"/>
      <c r="F41" s="256"/>
    </row>
    <row r="42" spans="2:6">
      <c r="B42" s="272"/>
      <c r="D42" s="256"/>
      <c r="F42" s="256"/>
    </row>
    <row r="43" spans="2:6">
      <c r="B43" s="272"/>
      <c r="D43" s="256"/>
      <c r="F43" s="256"/>
    </row>
    <row r="44" spans="2:6">
      <c r="B44" s="272"/>
      <c r="D44" s="256"/>
      <c r="F44" s="256"/>
    </row>
    <row r="45" spans="2:6">
      <c r="B45" s="272"/>
      <c r="D45" s="256"/>
      <c r="F45" s="256"/>
    </row>
    <row r="46" spans="2:6">
      <c r="B46" s="272"/>
      <c r="D46" s="256"/>
      <c r="F46" s="256"/>
    </row>
    <row r="47" spans="2:6">
      <c r="B47" s="272"/>
      <c r="D47" s="256"/>
      <c r="F47" s="256"/>
    </row>
    <row r="48" spans="2:6">
      <c r="B48" s="272"/>
      <c r="D48" s="256"/>
      <c r="F48" s="256"/>
    </row>
    <row r="49" spans="2:6">
      <c r="B49" s="272"/>
      <c r="D49" s="256"/>
      <c r="F49" s="256"/>
    </row>
  </sheetData>
  <sheetProtection insertRows="0" deleteRows="0" selectLockedCells="1"/>
  <mergeCells count="23">
    <mergeCell ref="B18:D19"/>
    <mergeCell ref="H18:J19"/>
    <mergeCell ref="B22:D23"/>
    <mergeCell ref="H22:J22"/>
    <mergeCell ref="H23:J23"/>
    <mergeCell ref="B15:D16"/>
    <mergeCell ref="H15:J16"/>
    <mergeCell ref="K15:K16"/>
    <mergeCell ref="L15:L16"/>
    <mergeCell ref="B17:D17"/>
    <mergeCell ref="H17:J17"/>
    <mergeCell ref="B7:D8"/>
    <mergeCell ref="H7:J8"/>
    <mergeCell ref="B9:D10"/>
    <mergeCell ref="H9:J10"/>
    <mergeCell ref="B13:D14"/>
    <mergeCell ref="H13:J14"/>
    <mergeCell ref="B4:D5"/>
    <mergeCell ref="E4:E5"/>
    <mergeCell ref="F4:F5"/>
    <mergeCell ref="H4:J5"/>
    <mergeCell ref="B6:D6"/>
    <mergeCell ref="H6:J6"/>
  </mergeCells>
  <phoneticPr fontId="4"/>
  <dataValidations count="3">
    <dataValidation type="list" allowBlank="1" showInputMessage="1" showErrorMessage="1" sqref="L6 L17 F17">
      <formula1>"策定済,未策定"</formula1>
    </dataValidation>
    <dataValidation type="list" allowBlank="1" showInputMessage="1" showErrorMessage="1" sqref="F13 F22">
      <formula1>"有,無"</formula1>
    </dataValidation>
    <dataValidation type="list" allowBlank="1" showInputMessage="1" showErrorMessage="1" sqref="F14">
      <formula1>"全て作成済,一部未作成,全て未作成,案件なし"</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49"/>
  <sheetViews>
    <sheetView showZeros="0" view="pageBreakPreview" zoomScaleNormal="100" zoomScaleSheetLayoutView="100" workbookViewId="0">
      <selection activeCell="I5" sqref="I5"/>
    </sheetView>
  </sheetViews>
  <sheetFormatPr defaultRowHeight="13.5"/>
  <cols>
    <col min="1" max="1" width="1.625" style="110" customWidth="1"/>
    <col min="2" max="2" width="27.625" style="110" customWidth="1"/>
    <col min="3" max="3" width="10.625" style="110" customWidth="1"/>
    <col min="4" max="4" width="13.625" style="110" customWidth="1"/>
    <col min="5" max="5" width="33.5" style="110" customWidth="1"/>
    <col min="6" max="6" width="1.625" style="110" customWidth="1"/>
    <col min="7" max="16384" width="9" style="110"/>
  </cols>
  <sheetData>
    <row r="1" spans="2:6">
      <c r="F1" s="111"/>
    </row>
    <row r="2" spans="2:6" ht="33" customHeight="1">
      <c r="B2" s="954" t="s">
        <v>151</v>
      </c>
      <c r="C2" s="955"/>
      <c r="D2" s="955"/>
      <c r="E2" s="956"/>
      <c r="F2" s="111"/>
    </row>
    <row r="3" spans="2:6" s="113" customFormat="1" ht="12.75" customHeight="1">
      <c r="B3" s="112"/>
      <c r="C3" s="112"/>
      <c r="D3" s="112"/>
      <c r="E3" s="112"/>
      <c r="F3" s="111"/>
    </row>
    <row r="4" spans="2:6" ht="21" customHeight="1">
      <c r="B4" s="957" t="s">
        <v>152</v>
      </c>
      <c r="C4" s="957"/>
      <c r="D4" s="957"/>
      <c r="E4" s="957"/>
      <c r="F4" s="111"/>
    </row>
    <row r="5" spans="2:6" ht="13.5" customHeight="1">
      <c r="B5" s="114"/>
      <c r="C5" s="114"/>
      <c r="D5" s="114"/>
      <c r="E5" s="114"/>
      <c r="F5" s="114"/>
    </row>
    <row r="6" spans="2:6" ht="24.95" customHeight="1">
      <c r="B6" s="285"/>
      <c r="C6" s="113"/>
      <c r="D6" s="286" t="s">
        <v>153</v>
      </c>
      <c r="E6" s="115">
        <f>【共通】!C5</f>
        <v>0</v>
      </c>
      <c r="F6" s="287"/>
    </row>
    <row r="7" spans="2:6" ht="24.95" customHeight="1">
      <c r="B7" s="285"/>
      <c r="C7" s="113"/>
      <c r="D7" s="286" t="s">
        <v>154</v>
      </c>
      <c r="E7" s="290" t="s">
        <v>720</v>
      </c>
      <c r="F7" s="287"/>
    </row>
    <row r="8" spans="2:6">
      <c r="B8" s="285"/>
      <c r="C8" s="113"/>
      <c r="D8" s="113"/>
      <c r="F8" s="287"/>
    </row>
    <row r="9" spans="2:6" ht="26.25" customHeight="1">
      <c r="B9" s="288" t="s">
        <v>155</v>
      </c>
      <c r="C9" s="116" t="s">
        <v>156</v>
      </c>
      <c r="D9" s="958" t="s">
        <v>157</v>
      </c>
      <c r="E9" s="959"/>
      <c r="F9" s="287"/>
    </row>
    <row r="10" spans="2:6" ht="60" customHeight="1">
      <c r="B10" s="289" t="s">
        <v>158</v>
      </c>
      <c r="C10" s="117"/>
      <c r="D10" s="960"/>
      <c r="E10" s="961"/>
      <c r="F10" s="287"/>
    </row>
    <row r="11" spans="2:6" ht="60" customHeight="1">
      <c r="B11" s="289" t="s">
        <v>159</v>
      </c>
      <c r="C11" s="117"/>
      <c r="D11" s="962"/>
      <c r="E11" s="961"/>
      <c r="F11" s="287"/>
    </row>
    <row r="12" spans="2:6" ht="60" customHeight="1">
      <c r="B12" s="289" t="s">
        <v>160</v>
      </c>
      <c r="C12" s="117"/>
      <c r="D12" s="962"/>
      <c r="E12" s="961"/>
      <c r="F12" s="287"/>
    </row>
    <row r="13" spans="2:6" ht="60" customHeight="1">
      <c r="B13" s="289" t="s">
        <v>161</v>
      </c>
      <c r="C13" s="117"/>
      <c r="D13" s="962"/>
      <c r="E13" s="961"/>
      <c r="F13" s="287"/>
    </row>
    <row r="14" spans="2:6" ht="60" customHeight="1">
      <c r="B14" s="289" t="s">
        <v>162</v>
      </c>
      <c r="C14" s="117"/>
      <c r="D14" s="962"/>
      <c r="E14" s="961"/>
      <c r="F14" s="287"/>
    </row>
    <row r="15" spans="2:6" ht="60" customHeight="1">
      <c r="B15" s="289" t="s">
        <v>163</v>
      </c>
      <c r="C15" s="117"/>
      <c r="D15" s="962"/>
      <c r="E15" s="961"/>
      <c r="F15" s="287"/>
    </row>
    <row r="16" spans="2:6" ht="60" customHeight="1">
      <c r="B16" s="289" t="s">
        <v>164</v>
      </c>
      <c r="C16" s="117"/>
      <c r="D16" s="962"/>
      <c r="E16" s="961"/>
      <c r="F16" s="287"/>
    </row>
    <row r="17" spans="2:6" ht="60" customHeight="1">
      <c r="B17" s="289" t="s">
        <v>165</v>
      </c>
      <c r="C17" s="118"/>
      <c r="D17" s="963"/>
      <c r="E17" s="964"/>
      <c r="F17" s="287"/>
    </row>
    <row r="18" spans="2:6" ht="34.5" customHeight="1">
      <c r="B18" s="952" t="s">
        <v>166</v>
      </c>
      <c r="C18" s="953"/>
      <c r="D18" s="953"/>
      <c r="E18" s="953"/>
      <c r="F18" s="287"/>
    </row>
    <row r="19" spans="2:6">
      <c r="B19" s="273"/>
      <c r="D19" s="275"/>
      <c r="F19" s="276"/>
    </row>
    <row r="20" spans="2:6">
      <c r="B20" s="273"/>
      <c r="D20" s="275"/>
      <c r="F20" s="275"/>
    </row>
    <row r="21" spans="2:6">
      <c r="B21" s="273"/>
      <c r="D21" s="275"/>
      <c r="F21" s="275"/>
    </row>
    <row r="22" spans="2:6">
      <c r="B22" s="273"/>
      <c r="D22" s="275"/>
      <c r="F22" s="275"/>
    </row>
    <row r="23" spans="2:6">
      <c r="B23" s="273"/>
      <c r="D23" s="275"/>
      <c r="F23" s="275"/>
    </row>
    <row r="24" spans="2:6">
      <c r="B24" s="273"/>
      <c r="D24" s="275"/>
      <c r="F24" s="275"/>
    </row>
    <row r="25" spans="2:6">
      <c r="B25" s="273"/>
      <c r="D25" s="275"/>
      <c r="F25" s="275"/>
    </row>
    <row r="26" spans="2:6">
      <c r="B26" s="273"/>
      <c r="D26" s="275"/>
      <c r="F26" s="275"/>
    </row>
    <row r="27" spans="2:6">
      <c r="B27" s="273"/>
      <c r="D27" s="275"/>
      <c r="F27" s="275"/>
    </row>
    <row r="28" spans="2:6">
      <c r="B28" s="273"/>
      <c r="D28" s="275"/>
      <c r="F28" s="275"/>
    </row>
    <row r="29" spans="2:6">
      <c r="B29" s="273"/>
      <c r="D29" s="275"/>
      <c r="F29" s="275"/>
    </row>
    <row r="30" spans="2:6">
      <c r="B30" s="273"/>
      <c r="D30" s="275"/>
      <c r="F30" s="275"/>
    </row>
    <row r="31" spans="2:6">
      <c r="B31" s="273"/>
      <c r="D31" s="275"/>
      <c r="F31" s="275"/>
    </row>
    <row r="32" spans="2:6">
      <c r="B32" s="273"/>
      <c r="D32" s="275"/>
      <c r="F32" s="275"/>
    </row>
    <row r="33" spans="2:6">
      <c r="B33" s="273"/>
      <c r="D33" s="275"/>
      <c r="F33" s="275"/>
    </row>
    <row r="34" spans="2:6">
      <c r="B34" s="273"/>
      <c r="D34" s="275"/>
      <c r="F34" s="275"/>
    </row>
    <row r="35" spans="2:6">
      <c r="B35" s="273"/>
      <c r="D35" s="275"/>
      <c r="F35" s="275"/>
    </row>
    <row r="36" spans="2:6">
      <c r="B36" s="273"/>
      <c r="D36" s="275"/>
      <c r="F36" s="275"/>
    </row>
    <row r="37" spans="2:6">
      <c r="B37" s="273"/>
      <c r="D37" s="275"/>
      <c r="F37" s="275"/>
    </row>
    <row r="38" spans="2:6">
      <c r="B38" s="273"/>
      <c r="D38" s="275"/>
      <c r="F38" s="275"/>
    </row>
    <row r="39" spans="2:6">
      <c r="B39" s="273"/>
      <c r="D39" s="275"/>
      <c r="F39" s="275"/>
    </row>
    <row r="40" spans="2:6">
      <c r="B40" s="273"/>
      <c r="D40" s="275"/>
      <c r="F40" s="275"/>
    </row>
    <row r="41" spans="2:6">
      <c r="B41" s="273"/>
      <c r="D41" s="275"/>
      <c r="F41" s="275"/>
    </row>
    <row r="42" spans="2:6">
      <c r="B42" s="273"/>
      <c r="D42" s="275"/>
      <c r="F42" s="275"/>
    </row>
    <row r="43" spans="2:6">
      <c r="B43" s="273"/>
      <c r="D43" s="275"/>
      <c r="F43" s="275"/>
    </row>
    <row r="44" spans="2:6">
      <c r="B44" s="273"/>
      <c r="D44" s="275"/>
      <c r="F44" s="275"/>
    </row>
    <row r="45" spans="2:6">
      <c r="B45" s="273"/>
      <c r="D45" s="275"/>
      <c r="F45" s="275"/>
    </row>
    <row r="46" spans="2:6">
      <c r="B46" s="273"/>
      <c r="D46" s="275"/>
      <c r="F46" s="275"/>
    </row>
    <row r="47" spans="2:6">
      <c r="B47" s="273"/>
      <c r="D47" s="275"/>
      <c r="F47" s="275"/>
    </row>
    <row r="48" spans="2:6">
      <c r="B48" s="273"/>
      <c r="D48" s="275"/>
      <c r="F48" s="275"/>
    </row>
    <row r="49" spans="2:6">
      <c r="B49" s="273"/>
      <c r="D49" s="275"/>
      <c r="F49" s="275"/>
    </row>
  </sheetData>
  <sheetProtection selectLockedCells="1"/>
  <mergeCells count="12">
    <mergeCell ref="B18:E18"/>
    <mergeCell ref="B2:E2"/>
    <mergeCell ref="B4:E4"/>
    <mergeCell ref="D9:E9"/>
    <mergeCell ref="D10:E10"/>
    <mergeCell ref="D11:E11"/>
    <mergeCell ref="D12:E12"/>
    <mergeCell ref="D13:E13"/>
    <mergeCell ref="D14:E14"/>
    <mergeCell ref="D15:E15"/>
    <mergeCell ref="D16:E16"/>
    <mergeCell ref="D17:E17"/>
  </mergeCells>
  <phoneticPr fontId="4"/>
  <dataValidations count="1">
    <dataValidation type="list" allowBlank="1" showInputMessage="1" showErrorMessage="1" sqref="C10:C17">
      <formula1>"適合,不適合,該当なし"</formula1>
    </dataValidation>
  </dataValidations>
  <pageMargins left="0.70866141732283472" right="0.70866141732283472" top="0.74803149606299213" bottom="0.74803149606299213" header="0.31496062992125984" footer="0.31496062992125984"/>
  <pageSetup paperSize="9"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9"/>
  <sheetViews>
    <sheetView showGridLines="0" view="pageBreakPreview" zoomScale="98" zoomScaleNormal="100" zoomScaleSheetLayoutView="98" workbookViewId="0">
      <selection activeCell="C4" sqref="C4"/>
    </sheetView>
  </sheetViews>
  <sheetFormatPr defaultRowHeight="13.5"/>
  <cols>
    <col min="1" max="1" width="5.875" customWidth="1"/>
    <col min="2" max="2" width="8.5" customWidth="1"/>
    <col min="3" max="3" width="28" customWidth="1"/>
    <col min="4" max="4" width="18.5" customWidth="1"/>
    <col min="5" max="5" width="10.5" customWidth="1"/>
    <col min="6" max="6" width="11.375" customWidth="1"/>
    <col min="7" max="7" width="14.625" customWidth="1"/>
    <col min="8" max="8" width="16.875" customWidth="1"/>
    <col min="10" max="13" width="0" hidden="1" customWidth="1"/>
  </cols>
  <sheetData>
    <row r="1" spans="1:13" ht="33" customHeight="1">
      <c r="A1" s="1026" t="s">
        <v>487</v>
      </c>
      <c r="B1" s="1026"/>
      <c r="C1" s="1026"/>
      <c r="D1" s="1026"/>
      <c r="E1" s="1026"/>
      <c r="F1" s="1026"/>
      <c r="G1" s="1026"/>
      <c r="H1" s="1026"/>
    </row>
    <row r="2" spans="1:13" ht="45.75" customHeight="1">
      <c r="A2" s="1027" t="s">
        <v>167</v>
      </c>
      <c r="B2" s="1027"/>
      <c r="C2" s="1027"/>
      <c r="D2" s="1027"/>
      <c r="E2" s="1027"/>
      <c r="F2" s="1027"/>
      <c r="G2" s="1027"/>
      <c r="H2" s="1027"/>
    </row>
    <row r="3" spans="1:13" ht="21.75" customHeight="1">
      <c r="A3" s="119" t="s">
        <v>168</v>
      </c>
      <c r="B3" s="120"/>
      <c r="C3" s="120"/>
      <c r="D3" s="120"/>
      <c r="E3" s="120"/>
      <c r="F3" s="120"/>
      <c r="G3" s="120"/>
      <c r="H3" s="120"/>
    </row>
    <row r="4" spans="1:13" ht="18" customHeight="1">
      <c r="A4" s="1008" t="s">
        <v>485</v>
      </c>
      <c r="B4" s="1008"/>
      <c r="C4" s="121"/>
      <c r="D4" s="122" t="s">
        <v>486</v>
      </c>
      <c r="E4" s="1010"/>
      <c r="F4" s="1010"/>
      <c r="G4" s="1010"/>
      <c r="H4" s="1010"/>
      <c r="J4" t="s">
        <v>30</v>
      </c>
      <c r="K4" t="s">
        <v>169</v>
      </c>
      <c r="L4" t="s">
        <v>170</v>
      </c>
      <c r="M4" t="s">
        <v>171</v>
      </c>
    </row>
    <row r="5" spans="1:13" ht="18" customHeight="1">
      <c r="A5" s="1008" t="s">
        <v>172</v>
      </c>
      <c r="B5" s="1008"/>
      <c r="C5" s="123"/>
      <c r="D5" s="122" t="s">
        <v>173</v>
      </c>
      <c r="E5" s="1010"/>
      <c r="F5" s="1010"/>
      <c r="G5" s="1010"/>
      <c r="H5" s="1010"/>
      <c r="J5" t="s">
        <v>174</v>
      </c>
      <c r="K5" t="s">
        <v>175</v>
      </c>
      <c r="L5" t="s">
        <v>176</v>
      </c>
      <c r="M5" t="s">
        <v>177</v>
      </c>
    </row>
    <row r="6" spans="1:13" ht="18" customHeight="1">
      <c r="A6" s="1008" t="s">
        <v>178</v>
      </c>
      <c r="B6" s="1009"/>
      <c r="C6" s="124"/>
      <c r="D6" s="296" t="s">
        <v>179</v>
      </c>
      <c r="E6" s="1010" t="s">
        <v>180</v>
      </c>
      <c r="F6" s="1011"/>
      <c r="G6" s="1010"/>
      <c r="H6" s="1010"/>
      <c r="J6" t="s">
        <v>181</v>
      </c>
    </row>
    <row r="7" spans="1:13" ht="34.5" customHeight="1">
      <c r="A7" s="1008" t="s">
        <v>182</v>
      </c>
      <c r="B7" s="1009"/>
      <c r="C7" s="1012" t="s">
        <v>183</v>
      </c>
      <c r="D7" s="1013"/>
      <c r="E7" s="1014"/>
      <c r="F7" s="1013"/>
      <c r="G7" s="1014"/>
      <c r="H7" s="1015"/>
    </row>
    <row r="8" spans="1:13" ht="18" customHeight="1">
      <c r="A8" s="94"/>
      <c r="B8" s="283"/>
      <c r="C8" s="94"/>
      <c r="D8" s="94"/>
      <c r="E8" s="94"/>
      <c r="F8" s="94"/>
      <c r="G8" s="94"/>
      <c r="H8" s="94"/>
    </row>
    <row r="9" spans="1:13" ht="18" customHeight="1">
      <c r="A9" s="125" t="s">
        <v>184</v>
      </c>
      <c r="B9" s="299" t="s">
        <v>185</v>
      </c>
      <c r="C9" s="1016" t="s">
        <v>186</v>
      </c>
      <c r="D9" s="1017"/>
      <c r="E9" s="1018" t="s">
        <v>187</v>
      </c>
      <c r="F9" s="1019"/>
      <c r="G9" s="126" t="s">
        <v>188</v>
      </c>
      <c r="H9" s="125" t="s">
        <v>189</v>
      </c>
    </row>
    <row r="10" spans="1:13" ht="24" customHeight="1">
      <c r="A10" s="1000" t="s">
        <v>190</v>
      </c>
      <c r="B10" s="980" t="s">
        <v>191</v>
      </c>
      <c r="C10" s="1001" t="s">
        <v>192</v>
      </c>
      <c r="D10" s="1002"/>
      <c r="E10" s="127" t="s">
        <v>193</v>
      </c>
      <c r="F10" s="297"/>
      <c r="G10" s="1020"/>
      <c r="H10" s="973" t="s">
        <v>194</v>
      </c>
    </row>
    <row r="11" spans="1:13" ht="24" customHeight="1">
      <c r="A11" s="979"/>
      <c r="B11" s="982"/>
      <c r="C11" s="1003"/>
      <c r="D11" s="1004"/>
      <c r="E11" s="128" t="s">
        <v>195</v>
      </c>
      <c r="F11" s="298"/>
      <c r="G11" s="1021"/>
      <c r="H11" s="975"/>
    </row>
    <row r="12" spans="1:13" ht="24" customHeight="1">
      <c r="A12" s="1000" t="s">
        <v>196</v>
      </c>
      <c r="B12" s="300"/>
      <c r="C12" s="1005" t="s">
        <v>197</v>
      </c>
      <c r="D12" s="1006"/>
      <c r="E12" s="985"/>
      <c r="F12" s="986"/>
      <c r="G12" s="129"/>
      <c r="H12" s="973" t="s">
        <v>198</v>
      </c>
    </row>
    <row r="13" spans="1:13" ht="24" customHeight="1">
      <c r="A13" s="978"/>
      <c r="B13" s="1007" t="s">
        <v>191</v>
      </c>
      <c r="C13" s="301" t="s">
        <v>199</v>
      </c>
      <c r="D13" s="302"/>
      <c r="E13" s="1022"/>
      <c r="F13" s="1023"/>
      <c r="G13" s="129"/>
      <c r="H13" s="974"/>
    </row>
    <row r="14" spans="1:13" ht="24" customHeight="1">
      <c r="A14" s="978"/>
      <c r="B14" s="981"/>
      <c r="C14" s="1024" t="s">
        <v>200</v>
      </c>
      <c r="D14" s="1025"/>
      <c r="E14" s="965"/>
      <c r="F14" s="966"/>
      <c r="G14" s="130"/>
      <c r="H14" s="974"/>
    </row>
    <row r="15" spans="1:13" ht="24" customHeight="1">
      <c r="A15" s="978"/>
      <c r="B15" s="981"/>
      <c r="C15" s="303"/>
      <c r="D15" s="304"/>
      <c r="E15" s="131" t="s">
        <v>201</v>
      </c>
      <c r="F15" s="305"/>
      <c r="G15" s="132"/>
      <c r="H15" s="974"/>
    </row>
    <row r="16" spans="1:13" ht="24" customHeight="1">
      <c r="A16" s="978"/>
      <c r="B16" s="981"/>
      <c r="C16" s="967" t="s">
        <v>202</v>
      </c>
      <c r="D16" s="968"/>
      <c r="E16" s="998"/>
      <c r="F16" s="999"/>
      <c r="G16" s="133"/>
      <c r="H16" s="974"/>
    </row>
    <row r="17" spans="1:8" ht="24" customHeight="1">
      <c r="A17" s="978"/>
      <c r="B17" s="982"/>
      <c r="C17" s="976"/>
      <c r="D17" s="977"/>
      <c r="E17" s="131" t="s">
        <v>201</v>
      </c>
      <c r="F17" s="305"/>
      <c r="G17" s="133"/>
      <c r="H17" s="975"/>
    </row>
    <row r="18" spans="1:8" ht="24" customHeight="1">
      <c r="A18" s="978"/>
      <c r="B18" s="980" t="s">
        <v>203</v>
      </c>
      <c r="C18" s="996" t="s">
        <v>204</v>
      </c>
      <c r="D18" s="997"/>
      <c r="E18" s="985"/>
      <c r="F18" s="986"/>
      <c r="G18" s="134"/>
      <c r="H18" s="973" t="s">
        <v>205</v>
      </c>
    </row>
    <row r="19" spans="1:8" ht="24" customHeight="1">
      <c r="A19" s="978"/>
      <c r="B19" s="981"/>
      <c r="C19" s="967" t="s">
        <v>206</v>
      </c>
      <c r="D19" s="968"/>
      <c r="E19" s="965"/>
      <c r="F19" s="966"/>
      <c r="G19" s="135"/>
      <c r="H19" s="974"/>
    </row>
    <row r="20" spans="1:8" ht="24" customHeight="1">
      <c r="A20" s="978"/>
      <c r="B20" s="982"/>
      <c r="C20" s="976"/>
      <c r="D20" s="977"/>
      <c r="E20" s="131" t="s">
        <v>201</v>
      </c>
      <c r="F20" s="305"/>
      <c r="G20" s="136"/>
      <c r="H20" s="975"/>
    </row>
    <row r="21" spans="1:8" ht="24" customHeight="1">
      <c r="A21" s="978"/>
      <c r="B21" s="981" t="s">
        <v>207</v>
      </c>
      <c r="C21" s="993" t="s">
        <v>208</v>
      </c>
      <c r="D21" s="994"/>
      <c r="E21" s="137"/>
      <c r="F21" s="306"/>
      <c r="G21" s="138"/>
      <c r="H21" s="973" t="s">
        <v>209</v>
      </c>
    </row>
    <row r="22" spans="1:8" ht="24" customHeight="1">
      <c r="A22" s="979"/>
      <c r="B22" s="982"/>
      <c r="C22" s="989" t="s">
        <v>210</v>
      </c>
      <c r="D22" s="995"/>
      <c r="E22" s="128" t="s">
        <v>211</v>
      </c>
      <c r="F22" s="307"/>
      <c r="G22" s="139"/>
      <c r="H22" s="975"/>
    </row>
    <row r="23" spans="1:8" ht="46.5" customHeight="1">
      <c r="A23" s="1000" t="s">
        <v>212</v>
      </c>
      <c r="B23" s="980" t="s">
        <v>191</v>
      </c>
      <c r="C23" s="983" t="s">
        <v>213</v>
      </c>
      <c r="D23" s="984"/>
      <c r="E23" s="137"/>
      <c r="F23" s="306"/>
      <c r="G23" s="134"/>
      <c r="H23" s="973" t="s">
        <v>214</v>
      </c>
    </row>
    <row r="24" spans="1:8" ht="24" customHeight="1">
      <c r="A24" s="978"/>
      <c r="B24" s="981"/>
      <c r="C24" s="967" t="s">
        <v>215</v>
      </c>
      <c r="D24" s="968"/>
      <c r="E24" s="140" t="s">
        <v>216</v>
      </c>
      <c r="F24" s="308"/>
      <c r="G24" s="141"/>
      <c r="H24" s="974"/>
    </row>
    <row r="25" spans="1:8" ht="24" customHeight="1">
      <c r="A25" s="979"/>
      <c r="B25" s="982"/>
      <c r="C25" s="976"/>
      <c r="D25" s="977"/>
      <c r="E25" s="142" t="s">
        <v>217</v>
      </c>
      <c r="F25" s="309"/>
      <c r="G25" s="136"/>
      <c r="H25" s="975"/>
    </row>
    <row r="26" spans="1:8" ht="24" customHeight="1">
      <c r="A26" s="1000" t="s">
        <v>218</v>
      </c>
      <c r="B26" s="980" t="s">
        <v>191</v>
      </c>
      <c r="C26" s="1001" t="s">
        <v>219</v>
      </c>
      <c r="D26" s="1002"/>
      <c r="E26" s="140" t="s">
        <v>216</v>
      </c>
      <c r="F26" s="308"/>
      <c r="G26" s="129"/>
      <c r="H26" s="143"/>
    </row>
    <row r="27" spans="1:8" ht="24" customHeight="1">
      <c r="A27" s="979"/>
      <c r="B27" s="982"/>
      <c r="C27" s="1003"/>
      <c r="D27" s="1004"/>
      <c r="E27" s="142" t="s">
        <v>217</v>
      </c>
      <c r="F27" s="309"/>
      <c r="G27" s="129"/>
      <c r="H27" s="143"/>
    </row>
    <row r="28" spans="1:8" ht="37.5" customHeight="1">
      <c r="A28" s="978" t="s">
        <v>220</v>
      </c>
      <c r="B28" s="980" t="s">
        <v>191</v>
      </c>
      <c r="C28" s="983" t="s">
        <v>221</v>
      </c>
      <c r="D28" s="984"/>
      <c r="E28" s="985"/>
      <c r="F28" s="986"/>
      <c r="G28" s="134"/>
      <c r="H28" s="973" t="s">
        <v>222</v>
      </c>
    </row>
    <row r="29" spans="1:8" ht="24" customHeight="1">
      <c r="A29" s="978"/>
      <c r="B29" s="981"/>
      <c r="C29" s="971" t="s">
        <v>223</v>
      </c>
      <c r="D29" s="972"/>
      <c r="E29" s="987"/>
      <c r="F29" s="988"/>
      <c r="G29" s="144"/>
      <c r="H29" s="974"/>
    </row>
    <row r="30" spans="1:8" ht="24" customHeight="1">
      <c r="A30" s="978"/>
      <c r="B30" s="981"/>
      <c r="C30" s="971" t="s">
        <v>224</v>
      </c>
      <c r="D30" s="972"/>
      <c r="E30" s="965"/>
      <c r="F30" s="966"/>
      <c r="G30" s="144"/>
      <c r="H30" s="974"/>
    </row>
    <row r="31" spans="1:8" ht="24" customHeight="1">
      <c r="A31" s="978"/>
      <c r="B31" s="981"/>
      <c r="C31" s="971" t="s">
        <v>225</v>
      </c>
      <c r="D31" s="972"/>
      <c r="E31" s="965"/>
      <c r="F31" s="966"/>
      <c r="G31" s="144"/>
      <c r="H31" s="974"/>
    </row>
    <row r="32" spans="1:8" ht="24" customHeight="1">
      <c r="A32" s="978"/>
      <c r="B32" s="981"/>
      <c r="C32" s="971" t="s">
        <v>226</v>
      </c>
      <c r="D32" s="972"/>
      <c r="E32" s="965"/>
      <c r="F32" s="966"/>
      <c r="G32" s="144"/>
      <c r="H32" s="974"/>
    </row>
    <row r="33" spans="1:8" ht="24" customHeight="1">
      <c r="A33" s="978"/>
      <c r="B33" s="981"/>
      <c r="C33" s="967" t="s">
        <v>227</v>
      </c>
      <c r="D33" s="968"/>
      <c r="E33" s="965"/>
      <c r="F33" s="966"/>
      <c r="G33" s="145"/>
      <c r="H33" s="974"/>
    </row>
    <row r="34" spans="1:8" ht="24" customHeight="1">
      <c r="A34" s="978"/>
      <c r="B34" s="981"/>
      <c r="C34" s="969"/>
      <c r="D34" s="970"/>
      <c r="E34" s="146" t="s">
        <v>228</v>
      </c>
      <c r="F34" s="310"/>
      <c r="G34" s="147"/>
      <c r="H34" s="974"/>
    </row>
    <row r="35" spans="1:8" ht="24" customHeight="1">
      <c r="A35" s="978"/>
      <c r="B35" s="981"/>
      <c r="C35" s="971" t="s">
        <v>229</v>
      </c>
      <c r="D35" s="972"/>
      <c r="E35" s="965"/>
      <c r="F35" s="966"/>
      <c r="G35" s="144"/>
      <c r="H35" s="974"/>
    </row>
    <row r="36" spans="1:8" ht="107.25" customHeight="1">
      <c r="A36" s="979"/>
      <c r="B36" s="982"/>
      <c r="C36" s="989" t="s">
        <v>230</v>
      </c>
      <c r="D36" s="990"/>
      <c r="E36" s="991"/>
      <c r="F36" s="992"/>
      <c r="G36" s="148"/>
      <c r="H36" s="975"/>
    </row>
    <row r="37" spans="1:8">
      <c r="A37" s="149"/>
      <c r="B37" s="272"/>
      <c r="D37" s="256"/>
      <c r="F37" s="256"/>
    </row>
    <row r="38" spans="1:8">
      <c r="B38" s="272"/>
      <c r="D38" s="256"/>
      <c r="F38" s="256"/>
    </row>
    <row r="39" spans="1:8">
      <c r="B39" s="272"/>
      <c r="D39" s="256"/>
      <c r="F39" s="256"/>
    </row>
    <row r="40" spans="1:8">
      <c r="B40" s="272"/>
      <c r="D40" s="256"/>
      <c r="F40" s="256"/>
    </row>
    <row r="41" spans="1:8">
      <c r="B41" s="272"/>
      <c r="D41" s="256"/>
      <c r="F41" s="256"/>
    </row>
    <row r="42" spans="1:8">
      <c r="B42" s="272"/>
      <c r="D42" s="256"/>
      <c r="F42" s="256"/>
    </row>
    <row r="43" spans="1:8">
      <c r="B43" s="272"/>
      <c r="D43" s="256"/>
      <c r="F43" s="256"/>
    </row>
    <row r="44" spans="1:8">
      <c r="B44" s="272"/>
      <c r="D44" s="256"/>
      <c r="F44" s="256"/>
    </row>
    <row r="45" spans="1:8">
      <c r="B45" s="272"/>
      <c r="D45" s="256"/>
      <c r="F45" s="256"/>
    </row>
    <row r="46" spans="1:8">
      <c r="B46" s="272"/>
      <c r="D46" s="256"/>
      <c r="F46" s="256"/>
    </row>
    <row r="47" spans="1:8">
      <c r="B47" s="272"/>
      <c r="D47" s="256"/>
      <c r="F47" s="256"/>
    </row>
    <row r="48" spans="1:8">
      <c r="B48" s="272"/>
      <c r="D48" s="256"/>
      <c r="F48" s="256"/>
    </row>
    <row r="49" spans="2:6">
      <c r="B49" s="272"/>
      <c r="D49" s="256"/>
      <c r="F49" s="256"/>
    </row>
  </sheetData>
  <mergeCells count="64">
    <mergeCell ref="A1:H1"/>
    <mergeCell ref="A2:H2"/>
    <mergeCell ref="A4:B4"/>
    <mergeCell ref="E4:H4"/>
    <mergeCell ref="A5:B5"/>
    <mergeCell ref="E5:H5"/>
    <mergeCell ref="H12:H17"/>
    <mergeCell ref="B13:B17"/>
    <mergeCell ref="A6:B6"/>
    <mergeCell ref="E6:H6"/>
    <mergeCell ref="A7:B7"/>
    <mergeCell ref="C7:H7"/>
    <mergeCell ref="C9:D9"/>
    <mergeCell ref="E9:F9"/>
    <mergeCell ref="A10:A11"/>
    <mergeCell ref="B10:B11"/>
    <mergeCell ref="C10:D11"/>
    <mergeCell ref="G10:G11"/>
    <mergeCell ref="H10:H11"/>
    <mergeCell ref="E13:F13"/>
    <mergeCell ref="C14:D14"/>
    <mergeCell ref="E14:F14"/>
    <mergeCell ref="C16:D17"/>
    <mergeCell ref="E16:F16"/>
    <mergeCell ref="A26:A27"/>
    <mergeCell ref="B26:B27"/>
    <mergeCell ref="C26:D27"/>
    <mergeCell ref="A12:A22"/>
    <mergeCell ref="C12:D12"/>
    <mergeCell ref="E12:F12"/>
    <mergeCell ref="A23:A25"/>
    <mergeCell ref="B23:B25"/>
    <mergeCell ref="C23:D23"/>
    <mergeCell ref="H18:H20"/>
    <mergeCell ref="C19:D20"/>
    <mergeCell ref="E19:F19"/>
    <mergeCell ref="B21:B22"/>
    <mergeCell ref="C21:D21"/>
    <mergeCell ref="H21:H22"/>
    <mergeCell ref="C22:D22"/>
    <mergeCell ref="B18:B20"/>
    <mergeCell ref="C18:D18"/>
    <mergeCell ref="E18:F18"/>
    <mergeCell ref="H23:H25"/>
    <mergeCell ref="C24:D25"/>
    <mergeCell ref="A28:A36"/>
    <mergeCell ref="B28:B36"/>
    <mergeCell ref="C28:D28"/>
    <mergeCell ref="E28:F28"/>
    <mergeCell ref="H28:H36"/>
    <mergeCell ref="C29:D29"/>
    <mergeCell ref="E29:F29"/>
    <mergeCell ref="C30:D30"/>
    <mergeCell ref="E30:F30"/>
    <mergeCell ref="C31:D31"/>
    <mergeCell ref="C36:D36"/>
    <mergeCell ref="E36:F36"/>
    <mergeCell ref="E31:F31"/>
    <mergeCell ref="C32:D32"/>
    <mergeCell ref="E32:F32"/>
    <mergeCell ref="C33:D34"/>
    <mergeCell ref="E33:F33"/>
    <mergeCell ref="C35:D35"/>
    <mergeCell ref="E35:F35"/>
  </mergeCells>
  <phoneticPr fontId="4"/>
  <dataValidations count="4">
    <dataValidation type="list" allowBlank="1" showInputMessage="1" showErrorMessage="1" sqref="F11">
      <formula1>$J$4:$J$6</formula1>
    </dataValidation>
    <dataValidation type="list" allowBlank="1" showInputMessage="1" showErrorMessage="1" sqref="F24 F26">
      <formula1>$M$4:$M$5</formula1>
    </dataValidation>
    <dataValidation type="list" allowBlank="1" showInputMessage="1" showErrorMessage="1" sqref="E29:F29">
      <formula1>$L$4:$L$5</formula1>
    </dataValidation>
    <dataValidation type="list" allowBlank="1" showInputMessage="1" showErrorMessage="1" sqref="E35:F35 E30:F33 E14:F14 E16:F16 E19:F19">
      <formula1>$K$4:$K$5</formula1>
    </dataValidation>
  </dataValidations>
  <pageMargins left="0.70866141732283472" right="0.70866141732283472" top="0.74803149606299213" bottom="0.74803149606299213" header="0.31496062992125984" footer="0.31496062992125984"/>
  <pageSetup paperSize="9" scale="7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7"/>
  <sheetViews>
    <sheetView view="pageBreakPreview" topLeftCell="A7" zoomScale="90" zoomScaleNormal="100" zoomScaleSheetLayoutView="90" workbookViewId="0">
      <selection activeCell="L5" sqref="L5"/>
    </sheetView>
  </sheetViews>
  <sheetFormatPr defaultRowHeight="13.5"/>
  <cols>
    <col min="1" max="1" width="2.125" style="8" customWidth="1"/>
    <col min="2" max="2" width="20.875" style="8" customWidth="1"/>
    <col min="3" max="3" width="9" style="8"/>
    <col min="4" max="5" width="15.625" style="8" customWidth="1"/>
    <col min="6" max="6" width="10.625" style="8" customWidth="1"/>
    <col min="7" max="7" width="4" style="8" bestFit="1" customWidth="1"/>
    <col min="8" max="8" width="10.625" style="8" customWidth="1"/>
    <col min="9" max="9" width="4" style="8" bestFit="1" customWidth="1"/>
    <col min="10" max="10" width="16.75" style="8" customWidth="1"/>
    <col min="11" max="20" width="4.375" style="8" customWidth="1"/>
    <col min="21" max="21" width="2.125" style="8" customWidth="1"/>
    <col min="22" max="22" width="4" style="8" customWidth="1"/>
    <col min="23" max="23" width="9" style="8" hidden="1" customWidth="1"/>
    <col min="24" max="16384" width="9" style="8"/>
  </cols>
  <sheetData>
    <row r="1" spans="2:23" ht="29.25" customHeight="1">
      <c r="M1" s="684" t="s">
        <v>19</v>
      </c>
      <c r="N1" s="641"/>
      <c r="O1" s="641"/>
      <c r="P1" s="671"/>
      <c r="Q1" s="671"/>
      <c r="R1" s="671"/>
      <c r="S1" s="671"/>
      <c r="T1" s="671"/>
    </row>
    <row r="2" spans="2:23" ht="9.9499999999999993" customHeight="1">
      <c r="M2" s="9"/>
      <c r="N2" s="10"/>
      <c r="O2" s="10"/>
      <c r="P2" s="10"/>
      <c r="Q2" s="10"/>
      <c r="R2" s="10"/>
      <c r="S2" s="10"/>
      <c r="T2" s="10"/>
    </row>
    <row r="3" spans="2:23" ht="30" customHeight="1">
      <c r="B3" s="685" t="s">
        <v>20</v>
      </c>
      <c r="C3" s="685"/>
      <c r="D3" s="685"/>
      <c r="E3" s="685"/>
      <c r="F3" s="685"/>
      <c r="G3" s="685"/>
      <c r="H3" s="685"/>
      <c r="I3" s="685"/>
      <c r="J3" s="685"/>
      <c r="K3" s="685"/>
      <c r="L3" s="685"/>
      <c r="M3" s="685"/>
      <c r="N3" s="685"/>
      <c r="O3" s="685"/>
      <c r="P3" s="685"/>
      <c r="Q3" s="685"/>
      <c r="R3" s="685"/>
      <c r="S3" s="685"/>
      <c r="T3" s="685"/>
    </row>
    <row r="4" spans="2:23">
      <c r="J4" s="11"/>
      <c r="K4" s="11"/>
      <c r="L4" s="686" t="s">
        <v>21</v>
      </c>
      <c r="M4" s="686"/>
      <c r="N4" s="12" t="str">
        <f>IF(N9="","",IF(P9=1,N9-1,N9))</f>
        <v/>
      </c>
      <c r="O4" s="13" t="s">
        <v>9</v>
      </c>
      <c r="P4" s="14">
        <f>IF(P9="","",MONTH(EOMONTH(DATE(SUM(2018+N9),P9,R9),-1)))</f>
        <v>6</v>
      </c>
      <c r="Q4" s="13" t="s">
        <v>22</v>
      </c>
      <c r="R4" s="14">
        <f>IF(P4="","",20)</f>
        <v>20</v>
      </c>
      <c r="S4" s="15" t="s">
        <v>23</v>
      </c>
      <c r="T4" s="16"/>
    </row>
    <row r="5" spans="2:23" ht="35.25" customHeight="1">
      <c r="B5" s="17" t="s">
        <v>24</v>
      </c>
      <c r="C5" s="687"/>
      <c r="D5" s="688"/>
      <c r="E5" s="688"/>
      <c r="F5" s="688"/>
      <c r="G5" s="688"/>
      <c r="H5" s="688"/>
      <c r="I5" s="689"/>
      <c r="J5" s="18" t="s">
        <v>25</v>
      </c>
      <c r="K5" s="18">
        <v>2</v>
      </c>
      <c r="L5" s="18">
        <v>2</v>
      </c>
      <c r="M5" s="19"/>
      <c r="N5" s="19"/>
      <c r="O5" s="19"/>
      <c r="P5" s="19"/>
      <c r="Q5" s="19"/>
      <c r="R5" s="19"/>
      <c r="S5" s="19"/>
      <c r="T5" s="19"/>
    </row>
    <row r="6" spans="2:23" ht="24.95" customHeight="1">
      <c r="B6" s="673" t="s">
        <v>26</v>
      </c>
      <c r="C6" s="680" t="s">
        <v>27</v>
      </c>
      <c r="D6" s="681"/>
      <c r="E6" s="20"/>
      <c r="F6" s="20"/>
      <c r="G6" s="20"/>
      <c r="H6" s="20"/>
      <c r="I6" s="20"/>
      <c r="J6" s="20"/>
      <c r="K6" s="20"/>
      <c r="L6" s="20"/>
      <c r="M6" s="20"/>
      <c r="N6" s="21"/>
      <c r="O6" s="10" t="s">
        <v>28</v>
      </c>
      <c r="P6" s="22"/>
      <c r="Q6" s="10" t="s">
        <v>29</v>
      </c>
      <c r="R6" s="22"/>
      <c r="S6" s="10" t="s">
        <v>29</v>
      </c>
      <c r="T6" s="23"/>
    </row>
    <row r="7" spans="2:23" ht="24.95" customHeight="1">
      <c r="B7" s="675"/>
      <c r="C7" s="24" t="s">
        <v>30</v>
      </c>
      <c r="D7" s="682"/>
      <c r="E7" s="682"/>
      <c r="F7" s="682"/>
      <c r="G7" s="682"/>
      <c r="H7" s="682"/>
      <c r="I7" s="682"/>
      <c r="J7" s="682"/>
      <c r="K7" s="682"/>
      <c r="L7" s="682"/>
      <c r="M7" s="682"/>
      <c r="N7" s="683"/>
      <c r="O7" s="25" t="s">
        <v>31</v>
      </c>
      <c r="P7" s="26"/>
      <c r="Q7" s="25" t="s">
        <v>29</v>
      </c>
      <c r="R7" s="26"/>
      <c r="S7" s="25" t="s">
        <v>29</v>
      </c>
      <c r="T7" s="27"/>
    </row>
    <row r="8" spans="2:23" ht="35.1" customHeight="1">
      <c r="B8" s="28" t="s">
        <v>32</v>
      </c>
      <c r="C8" s="665"/>
      <c r="D8" s="666"/>
      <c r="E8" s="666"/>
      <c r="F8" s="666"/>
      <c r="G8" s="666"/>
      <c r="H8" s="666"/>
      <c r="I8" s="667"/>
      <c r="J8" s="29" t="s">
        <v>33</v>
      </c>
      <c r="K8" s="668"/>
      <c r="L8" s="669"/>
      <c r="M8" s="669"/>
      <c r="N8" s="669"/>
      <c r="O8" s="669"/>
      <c r="P8" s="669"/>
      <c r="Q8" s="669"/>
      <c r="R8" s="669"/>
      <c r="S8" s="669"/>
      <c r="T8" s="670"/>
    </row>
    <row r="9" spans="2:23" ht="33" customHeight="1">
      <c r="B9" s="18" t="s">
        <v>34</v>
      </c>
      <c r="C9" s="671"/>
      <c r="D9" s="671"/>
      <c r="E9" s="671"/>
      <c r="F9" s="671"/>
      <c r="G9" s="671"/>
      <c r="H9" s="671"/>
      <c r="I9" s="671"/>
      <c r="J9" s="18" t="s">
        <v>35</v>
      </c>
      <c r="K9" s="30"/>
      <c r="L9" s="672" t="s">
        <v>36</v>
      </c>
      <c r="M9" s="672"/>
      <c r="N9" s="31"/>
      <c r="O9" s="32" t="s">
        <v>9</v>
      </c>
      <c r="P9" s="33">
        <v>8</v>
      </c>
      <c r="Q9" s="32" t="s">
        <v>22</v>
      </c>
      <c r="R9" s="34"/>
      <c r="S9" s="32" t="s">
        <v>37</v>
      </c>
      <c r="T9" s="35"/>
    </row>
    <row r="10" spans="2:23" ht="33" customHeight="1">
      <c r="B10" s="673" t="s">
        <v>38</v>
      </c>
      <c r="C10" s="635" t="s">
        <v>18</v>
      </c>
      <c r="D10" s="676"/>
      <c r="E10" s="636"/>
      <c r="F10" s="635" t="s">
        <v>17</v>
      </c>
      <c r="G10" s="636"/>
      <c r="H10" s="635" t="s">
        <v>39</v>
      </c>
      <c r="I10" s="636"/>
      <c r="J10" s="673" t="s">
        <v>40</v>
      </c>
      <c r="K10" s="677"/>
      <c r="L10" s="678"/>
      <c r="M10" s="678"/>
      <c r="N10" s="678"/>
      <c r="O10" s="678"/>
      <c r="P10" s="678"/>
      <c r="Q10" s="678"/>
      <c r="R10" s="678"/>
      <c r="S10" s="678"/>
      <c r="T10" s="679"/>
    </row>
    <row r="11" spans="2:23" ht="33" customHeight="1">
      <c r="B11" s="674"/>
      <c r="C11" s="660"/>
      <c r="D11" s="661"/>
      <c r="E11" s="662"/>
      <c r="F11" s="36"/>
      <c r="G11" s="37" t="s">
        <v>10</v>
      </c>
      <c r="H11" s="36"/>
      <c r="I11" s="37" t="s">
        <v>10</v>
      </c>
      <c r="J11" s="674"/>
      <c r="K11" s="30"/>
      <c r="L11" s="663"/>
      <c r="M11" s="663"/>
      <c r="N11" s="31"/>
      <c r="O11" s="32" t="s">
        <v>9</v>
      </c>
      <c r="P11" s="33"/>
      <c r="Q11" s="32" t="s">
        <v>22</v>
      </c>
      <c r="R11" s="38">
        <v>1</v>
      </c>
      <c r="S11" s="32" t="s">
        <v>37</v>
      </c>
      <c r="T11" s="35"/>
      <c r="U11" s="39"/>
      <c r="V11" s="39"/>
      <c r="W11" s="8" t="s">
        <v>41</v>
      </c>
    </row>
    <row r="12" spans="2:23" ht="33" customHeight="1">
      <c r="B12" s="674"/>
      <c r="C12" s="660"/>
      <c r="D12" s="661"/>
      <c r="E12" s="662"/>
      <c r="F12" s="36"/>
      <c r="G12" s="37" t="s">
        <v>10</v>
      </c>
      <c r="H12" s="36"/>
      <c r="I12" s="37" t="s">
        <v>10</v>
      </c>
      <c r="J12" s="674"/>
      <c r="K12" s="30"/>
      <c r="L12" s="663"/>
      <c r="M12" s="663"/>
      <c r="N12" s="31"/>
      <c r="O12" s="32" t="s">
        <v>9</v>
      </c>
      <c r="P12" s="33"/>
      <c r="Q12" s="32" t="s">
        <v>22</v>
      </c>
      <c r="R12" s="38">
        <v>1</v>
      </c>
      <c r="S12" s="32" t="s">
        <v>37</v>
      </c>
      <c r="T12" s="35"/>
      <c r="U12" s="39"/>
      <c r="V12" s="39"/>
      <c r="W12" s="8" t="s">
        <v>36</v>
      </c>
    </row>
    <row r="13" spans="2:23" ht="33" customHeight="1">
      <c r="B13" s="674"/>
      <c r="C13" s="660"/>
      <c r="D13" s="661"/>
      <c r="E13" s="662"/>
      <c r="F13" s="36"/>
      <c r="G13" s="37" t="s">
        <v>10</v>
      </c>
      <c r="H13" s="36"/>
      <c r="I13" s="37" t="s">
        <v>10</v>
      </c>
      <c r="J13" s="674"/>
      <c r="K13" s="30"/>
      <c r="L13" s="663"/>
      <c r="M13" s="663"/>
      <c r="N13" s="31"/>
      <c r="O13" s="32" t="s">
        <v>9</v>
      </c>
      <c r="P13" s="33"/>
      <c r="Q13" s="32" t="s">
        <v>22</v>
      </c>
      <c r="R13" s="38">
        <v>1</v>
      </c>
      <c r="S13" s="32" t="s">
        <v>37</v>
      </c>
      <c r="T13" s="35"/>
      <c r="U13" s="39"/>
      <c r="V13" s="39"/>
    </row>
    <row r="14" spans="2:23" ht="33" customHeight="1">
      <c r="B14" s="674"/>
      <c r="C14" s="660"/>
      <c r="D14" s="661"/>
      <c r="E14" s="662"/>
      <c r="F14" s="36"/>
      <c r="G14" s="37" t="s">
        <v>10</v>
      </c>
      <c r="H14" s="36"/>
      <c r="I14" s="37" t="s">
        <v>10</v>
      </c>
      <c r="J14" s="674"/>
      <c r="K14" s="30"/>
      <c r="L14" s="663"/>
      <c r="M14" s="663"/>
      <c r="N14" s="31"/>
      <c r="O14" s="32" t="s">
        <v>9</v>
      </c>
      <c r="P14" s="33"/>
      <c r="Q14" s="32" t="s">
        <v>22</v>
      </c>
      <c r="R14" s="38">
        <v>1</v>
      </c>
      <c r="S14" s="32" t="s">
        <v>37</v>
      </c>
      <c r="T14" s="35"/>
      <c r="U14" s="39"/>
      <c r="V14" s="39"/>
    </row>
    <row r="15" spans="2:23" ht="33" customHeight="1">
      <c r="B15" s="674"/>
      <c r="C15" s="660"/>
      <c r="D15" s="661"/>
      <c r="E15" s="662"/>
      <c r="F15" s="36"/>
      <c r="G15" s="37" t="s">
        <v>10</v>
      </c>
      <c r="H15" s="36"/>
      <c r="I15" s="37" t="s">
        <v>10</v>
      </c>
      <c r="J15" s="674"/>
      <c r="K15" s="30"/>
      <c r="L15" s="663"/>
      <c r="M15" s="663"/>
      <c r="N15" s="31"/>
      <c r="O15" s="32" t="s">
        <v>9</v>
      </c>
      <c r="P15" s="33"/>
      <c r="Q15" s="32" t="s">
        <v>22</v>
      </c>
      <c r="R15" s="38">
        <v>1</v>
      </c>
      <c r="S15" s="32" t="s">
        <v>37</v>
      </c>
      <c r="T15" s="35"/>
      <c r="U15" s="39"/>
      <c r="V15" s="39"/>
    </row>
    <row r="16" spans="2:23" ht="33" customHeight="1">
      <c r="B16" s="675"/>
      <c r="C16" s="660"/>
      <c r="D16" s="661"/>
      <c r="E16" s="662"/>
      <c r="F16" s="36"/>
      <c r="G16" s="37" t="s">
        <v>10</v>
      </c>
      <c r="H16" s="36"/>
      <c r="I16" s="37" t="s">
        <v>10</v>
      </c>
      <c r="J16" s="675"/>
      <c r="K16" s="30"/>
      <c r="L16" s="663"/>
      <c r="M16" s="663"/>
      <c r="N16" s="31"/>
      <c r="O16" s="32" t="s">
        <v>9</v>
      </c>
      <c r="P16" s="33"/>
      <c r="Q16" s="32" t="s">
        <v>22</v>
      </c>
      <c r="R16" s="38">
        <v>1</v>
      </c>
      <c r="S16" s="32" t="s">
        <v>37</v>
      </c>
      <c r="T16" s="35"/>
      <c r="U16" s="39"/>
      <c r="V16" s="39"/>
    </row>
    <row r="17" spans="1:22" ht="33" customHeight="1">
      <c r="B17" s="18" t="s">
        <v>42</v>
      </c>
      <c r="C17" s="664"/>
      <c r="D17" s="664"/>
      <c r="E17" s="664"/>
      <c r="F17" s="664"/>
      <c r="G17" s="664"/>
      <c r="H17" s="664"/>
      <c r="I17" s="664"/>
      <c r="J17" s="17" t="s">
        <v>43</v>
      </c>
      <c r="K17" s="664"/>
      <c r="L17" s="664"/>
      <c r="M17" s="664"/>
      <c r="N17" s="664"/>
      <c r="O17" s="664"/>
      <c r="P17" s="664"/>
      <c r="Q17" s="664"/>
      <c r="R17" s="664"/>
      <c r="S17" s="664"/>
      <c r="T17" s="664"/>
      <c r="U17" s="39"/>
      <c r="V17" s="39"/>
    </row>
    <row r="18" spans="1:22" ht="20.100000000000001" customHeight="1">
      <c r="B18" s="40" t="s">
        <v>44</v>
      </c>
      <c r="C18" s="41"/>
      <c r="D18" s="41"/>
      <c r="E18" s="41"/>
      <c r="F18" s="41"/>
      <c r="G18" s="41"/>
      <c r="H18" s="41"/>
      <c r="I18" s="41"/>
      <c r="J18" s="41"/>
      <c r="K18" s="41"/>
      <c r="L18" s="42"/>
      <c r="M18" s="41"/>
      <c r="N18" s="41"/>
      <c r="O18" s="41"/>
      <c r="P18" s="41"/>
      <c r="Q18" s="41"/>
      <c r="R18" s="41"/>
      <c r="S18" s="41"/>
      <c r="T18" s="41"/>
      <c r="U18" s="41"/>
      <c r="V18" s="41"/>
    </row>
    <row r="19" spans="1:22" ht="20.100000000000001" customHeight="1">
      <c r="B19" s="43"/>
      <c r="C19" s="44" t="s">
        <v>45</v>
      </c>
      <c r="D19" s="41"/>
      <c r="E19" s="41"/>
      <c r="F19" s="41"/>
      <c r="G19" s="41"/>
      <c r="H19" s="638" t="s">
        <v>46</v>
      </c>
      <c r="I19" s="638"/>
      <c r="J19" s="638"/>
      <c r="K19" s="638"/>
      <c r="L19" s="638"/>
      <c r="M19" s="638"/>
      <c r="N19" s="638"/>
      <c r="O19" s="41"/>
      <c r="P19" s="41"/>
      <c r="Q19" s="41"/>
      <c r="T19" s="41"/>
      <c r="U19" s="41"/>
      <c r="V19" s="41"/>
    </row>
    <row r="20" spans="1:22" ht="5.0999999999999996" customHeight="1">
      <c r="B20" s="44"/>
      <c r="C20" s="44"/>
      <c r="D20" s="41"/>
      <c r="E20" s="41"/>
      <c r="F20" s="41"/>
      <c r="G20" s="41"/>
      <c r="H20" s="638"/>
      <c r="I20" s="638"/>
      <c r="J20" s="638"/>
      <c r="K20" s="638"/>
      <c r="L20" s="638"/>
      <c r="M20" s="638"/>
      <c r="N20" s="638"/>
      <c r="O20" s="41"/>
      <c r="P20" s="41"/>
      <c r="Q20" s="41"/>
      <c r="T20" s="41"/>
      <c r="U20" s="41"/>
      <c r="V20" s="41"/>
    </row>
    <row r="21" spans="1:22" ht="20.100000000000001" customHeight="1">
      <c r="B21" s="45"/>
      <c r="C21" s="44" t="s">
        <v>47</v>
      </c>
      <c r="D21" s="44"/>
      <c r="E21" s="41"/>
      <c r="F21" s="41"/>
      <c r="G21" s="41"/>
      <c r="H21" s="638"/>
      <c r="I21" s="638"/>
      <c r="J21" s="638"/>
      <c r="K21" s="638"/>
      <c r="L21" s="638"/>
      <c r="M21" s="638"/>
      <c r="N21" s="638"/>
      <c r="O21" s="41"/>
      <c r="P21" s="41"/>
      <c r="Q21" s="41"/>
      <c r="T21" s="41"/>
      <c r="U21" s="41"/>
      <c r="V21" s="41"/>
    </row>
    <row r="22" spans="1:22" ht="5.0999999999999996" customHeight="1">
      <c r="B22" s="44"/>
      <c r="C22" s="44"/>
      <c r="D22" s="44"/>
      <c r="E22" s="41"/>
      <c r="F22" s="41"/>
      <c r="G22" s="41"/>
      <c r="H22" s="41"/>
      <c r="I22" s="41"/>
      <c r="J22" s="42"/>
      <c r="K22" s="41"/>
      <c r="L22" s="41"/>
      <c r="M22" s="41"/>
      <c r="N22" s="41"/>
      <c r="O22" s="41"/>
      <c r="P22" s="41"/>
      <c r="Q22" s="41"/>
      <c r="R22" s="41"/>
      <c r="S22" s="41"/>
      <c r="T22" s="41"/>
    </row>
    <row r="24" spans="1:22" ht="18" customHeight="1">
      <c r="A24" s="46" t="s">
        <v>48</v>
      </c>
      <c r="K24" s="47" t="s">
        <v>98</v>
      </c>
      <c r="L24" s="639" t="s">
        <v>36</v>
      </c>
      <c r="M24" s="639"/>
      <c r="N24" s="86"/>
      <c r="O24" s="48" t="s">
        <v>9</v>
      </c>
      <c r="P24" s="49"/>
      <c r="Q24" s="48" t="s">
        <v>22</v>
      </c>
      <c r="R24" s="49"/>
      <c r="S24" s="50" t="s">
        <v>49</v>
      </c>
    </row>
    <row r="25" spans="1:22" s="11" customFormat="1" ht="7.5" customHeight="1">
      <c r="A25" s="83"/>
      <c r="K25" s="84"/>
      <c r="L25" s="87"/>
      <c r="M25" s="87"/>
      <c r="N25" s="88"/>
      <c r="O25" s="13"/>
      <c r="P25" s="14"/>
      <c r="Q25" s="13"/>
      <c r="R25" s="14"/>
      <c r="S25" s="15"/>
    </row>
    <row r="26" spans="1:22" s="82" customFormat="1" ht="18" customHeight="1">
      <c r="A26" s="83"/>
      <c r="B26" s="11"/>
      <c r="C26" s="11"/>
      <c r="D26" s="11"/>
      <c r="E26" s="11"/>
      <c r="F26" s="11"/>
      <c r="G26" s="11"/>
      <c r="H26" s="11"/>
      <c r="I26" s="11"/>
      <c r="J26" s="11"/>
      <c r="K26" s="84" t="s">
        <v>97</v>
      </c>
      <c r="L26" s="87"/>
      <c r="M26" s="87"/>
      <c r="N26" s="87" t="s">
        <v>99</v>
      </c>
      <c r="O26" s="637"/>
      <c r="P26" s="637"/>
      <c r="Q26" s="13" t="s">
        <v>100</v>
      </c>
      <c r="R26" s="14"/>
      <c r="S26" s="15"/>
      <c r="T26" s="11"/>
      <c r="U26" s="11"/>
    </row>
    <row r="27" spans="1:22" s="11" customFormat="1" ht="7.5" customHeight="1">
      <c r="A27" s="83"/>
      <c r="K27" s="89"/>
      <c r="L27" s="85"/>
      <c r="M27" s="85"/>
      <c r="N27" s="12"/>
      <c r="O27" s="90"/>
      <c r="P27" s="91"/>
      <c r="Q27" s="13"/>
      <c r="R27" s="14"/>
      <c r="S27" s="15"/>
    </row>
    <row r="28" spans="1:22" ht="38.25" customHeight="1">
      <c r="A28" s="640" t="s">
        <v>50</v>
      </c>
      <c r="B28" s="640"/>
      <c r="C28" s="640"/>
      <c r="D28" s="640"/>
      <c r="E28" s="641" t="s">
        <v>51</v>
      </c>
      <c r="F28" s="641"/>
      <c r="G28" s="641"/>
      <c r="H28" s="641"/>
      <c r="I28" s="641"/>
      <c r="J28" s="641"/>
      <c r="K28" s="641" t="s">
        <v>52</v>
      </c>
      <c r="L28" s="641"/>
      <c r="M28" s="641"/>
      <c r="N28" s="641"/>
      <c r="O28" s="641"/>
      <c r="P28" s="641"/>
      <c r="Q28" s="641"/>
      <c r="R28" s="641"/>
      <c r="S28" s="641"/>
      <c r="T28" s="641"/>
    </row>
    <row r="29" spans="1:22" ht="129.75" customHeight="1">
      <c r="A29" s="642"/>
      <c r="B29" s="643"/>
      <c r="C29" s="643"/>
      <c r="D29" s="644"/>
      <c r="E29" s="651"/>
      <c r="F29" s="652"/>
      <c r="G29" s="652"/>
      <c r="H29" s="652"/>
      <c r="I29" s="652"/>
      <c r="J29" s="653"/>
      <c r="K29" s="651"/>
      <c r="L29" s="652"/>
      <c r="M29" s="652"/>
      <c r="N29" s="652"/>
      <c r="O29" s="652"/>
      <c r="P29" s="652"/>
      <c r="Q29" s="652"/>
      <c r="R29" s="652"/>
      <c r="S29" s="652"/>
      <c r="T29" s="653"/>
    </row>
    <row r="30" spans="1:22">
      <c r="A30" s="645"/>
      <c r="B30" s="646"/>
      <c r="C30" s="646"/>
      <c r="D30" s="647"/>
      <c r="E30" s="654"/>
      <c r="F30" s="655"/>
      <c r="G30" s="655"/>
      <c r="H30" s="655"/>
      <c r="I30" s="655"/>
      <c r="J30" s="656"/>
      <c r="K30" s="654"/>
      <c r="L30" s="655"/>
      <c r="M30" s="655"/>
      <c r="N30" s="655"/>
      <c r="O30" s="655"/>
      <c r="P30" s="655"/>
      <c r="Q30" s="655"/>
      <c r="R30" s="655"/>
      <c r="S30" s="655"/>
      <c r="T30" s="656"/>
    </row>
    <row r="31" spans="1:22">
      <c r="A31" s="645"/>
      <c r="B31" s="646"/>
      <c r="C31" s="646"/>
      <c r="D31" s="647"/>
      <c r="E31" s="654"/>
      <c r="F31" s="655"/>
      <c r="G31" s="655"/>
      <c r="H31" s="655"/>
      <c r="I31" s="655"/>
      <c r="J31" s="656"/>
      <c r="K31" s="654"/>
      <c r="L31" s="655"/>
      <c r="M31" s="655"/>
      <c r="N31" s="655"/>
      <c r="O31" s="655"/>
      <c r="P31" s="655"/>
      <c r="Q31" s="655"/>
      <c r="R31" s="655"/>
      <c r="S31" s="655"/>
      <c r="T31" s="656"/>
    </row>
    <row r="32" spans="1:22" ht="13.5" customHeight="1">
      <c r="A32" s="645"/>
      <c r="B32" s="646"/>
      <c r="C32" s="646"/>
      <c r="D32" s="647"/>
      <c r="E32" s="654"/>
      <c r="F32" s="655"/>
      <c r="G32" s="655"/>
      <c r="H32" s="655"/>
      <c r="I32" s="655"/>
      <c r="J32" s="656"/>
      <c r="K32" s="654"/>
      <c r="L32" s="655"/>
      <c r="M32" s="655"/>
      <c r="N32" s="655"/>
      <c r="O32" s="655"/>
      <c r="P32" s="655"/>
      <c r="Q32" s="655"/>
      <c r="R32" s="655"/>
      <c r="S32" s="655"/>
      <c r="T32" s="656"/>
    </row>
    <row r="33" spans="1:20">
      <c r="A33" s="645"/>
      <c r="B33" s="646"/>
      <c r="C33" s="646"/>
      <c r="D33" s="647"/>
      <c r="E33" s="654"/>
      <c r="F33" s="655"/>
      <c r="G33" s="655"/>
      <c r="H33" s="655"/>
      <c r="I33" s="655"/>
      <c r="J33" s="656"/>
      <c r="K33" s="654"/>
      <c r="L33" s="655"/>
      <c r="M33" s="655"/>
      <c r="N33" s="655"/>
      <c r="O33" s="655"/>
      <c r="P33" s="655"/>
      <c r="Q33" s="655"/>
      <c r="R33" s="655"/>
      <c r="S33" s="655"/>
      <c r="T33" s="656"/>
    </row>
    <row r="34" spans="1:20">
      <c r="A34" s="648"/>
      <c r="B34" s="649"/>
      <c r="C34" s="649"/>
      <c r="D34" s="650"/>
      <c r="E34" s="657"/>
      <c r="F34" s="658"/>
      <c r="G34" s="658"/>
      <c r="H34" s="658"/>
      <c r="I34" s="658"/>
      <c r="J34" s="659"/>
      <c r="K34" s="657"/>
      <c r="L34" s="658"/>
      <c r="M34" s="658"/>
      <c r="N34" s="658"/>
      <c r="O34" s="658"/>
      <c r="P34" s="658"/>
      <c r="Q34" s="658"/>
      <c r="R34" s="658"/>
      <c r="S34" s="658"/>
      <c r="T34" s="659"/>
    </row>
    <row r="35" spans="1:20">
      <c r="A35" s="51"/>
      <c r="B35" s="51"/>
      <c r="C35" s="51"/>
      <c r="D35" s="51"/>
      <c r="E35" s="51"/>
      <c r="F35" s="51"/>
      <c r="G35" s="51"/>
      <c r="H35" s="51"/>
      <c r="I35" s="51"/>
      <c r="J35" s="51"/>
      <c r="K35" s="51"/>
      <c r="L35" s="51"/>
      <c r="M35" s="51"/>
      <c r="N35" s="51"/>
      <c r="O35" s="51"/>
      <c r="P35" s="51"/>
      <c r="Q35" s="51"/>
      <c r="R35" s="51"/>
      <c r="S35" s="51"/>
      <c r="T35" s="51"/>
    </row>
    <row r="36" spans="1:20" ht="18" customHeight="1">
      <c r="A36" s="52" t="s">
        <v>719</v>
      </c>
      <c r="B36" s="52"/>
      <c r="C36" s="52"/>
      <c r="D36" s="52"/>
      <c r="E36" s="51"/>
      <c r="F36" s="51"/>
      <c r="G36" s="51"/>
      <c r="H36" s="51"/>
      <c r="I36" s="51"/>
      <c r="J36" s="51"/>
      <c r="K36" s="51"/>
      <c r="L36" s="51"/>
      <c r="M36" s="51"/>
      <c r="N36" s="51"/>
      <c r="O36" s="51"/>
      <c r="P36" s="51"/>
      <c r="Q36" s="51"/>
      <c r="R36" s="51"/>
      <c r="S36" s="51"/>
      <c r="T36" s="51"/>
    </row>
    <row r="37" spans="1:20">
      <c r="A37" s="626"/>
      <c r="B37" s="627"/>
      <c r="C37" s="627"/>
      <c r="D37" s="627"/>
      <c r="E37" s="627"/>
      <c r="F37" s="627"/>
      <c r="G37" s="627"/>
      <c r="H37" s="627"/>
      <c r="I37" s="627"/>
      <c r="J37" s="627"/>
      <c r="K37" s="627"/>
      <c r="L37" s="627"/>
      <c r="M37" s="627"/>
      <c r="N37" s="627"/>
      <c r="O37" s="627"/>
      <c r="P37" s="627"/>
      <c r="Q37" s="627"/>
      <c r="R37" s="627"/>
      <c r="S37" s="627"/>
      <c r="T37" s="628"/>
    </row>
    <row r="38" spans="1:20">
      <c r="A38" s="629"/>
      <c r="B38" s="630"/>
      <c r="C38" s="630"/>
      <c r="D38" s="630"/>
      <c r="E38" s="630"/>
      <c r="F38" s="630"/>
      <c r="G38" s="630"/>
      <c r="H38" s="630"/>
      <c r="I38" s="630"/>
      <c r="J38" s="630"/>
      <c r="K38" s="630"/>
      <c r="L38" s="630"/>
      <c r="M38" s="630"/>
      <c r="N38" s="630"/>
      <c r="O38" s="630"/>
      <c r="P38" s="630"/>
      <c r="Q38" s="630"/>
      <c r="R38" s="630"/>
      <c r="S38" s="630"/>
      <c r="T38" s="631"/>
    </row>
    <row r="39" spans="1:20">
      <c r="A39" s="629"/>
      <c r="B39" s="630"/>
      <c r="C39" s="630"/>
      <c r="D39" s="630"/>
      <c r="E39" s="630"/>
      <c r="F39" s="630"/>
      <c r="G39" s="630"/>
      <c r="H39" s="630"/>
      <c r="I39" s="630"/>
      <c r="J39" s="630"/>
      <c r="K39" s="630"/>
      <c r="L39" s="630"/>
      <c r="M39" s="630"/>
      <c r="N39" s="630"/>
      <c r="O39" s="630"/>
      <c r="P39" s="630"/>
      <c r="Q39" s="630"/>
      <c r="R39" s="630"/>
      <c r="S39" s="630"/>
      <c r="T39" s="631"/>
    </row>
    <row r="40" spans="1:20">
      <c r="A40" s="629"/>
      <c r="B40" s="630"/>
      <c r="C40" s="630"/>
      <c r="D40" s="630"/>
      <c r="E40" s="630"/>
      <c r="F40" s="630"/>
      <c r="G40" s="630"/>
      <c r="H40" s="630"/>
      <c r="I40" s="630"/>
      <c r="J40" s="630"/>
      <c r="K40" s="630"/>
      <c r="L40" s="630"/>
      <c r="M40" s="630"/>
      <c r="N40" s="630"/>
      <c r="O40" s="630"/>
      <c r="P40" s="630"/>
      <c r="Q40" s="630"/>
      <c r="R40" s="630"/>
      <c r="S40" s="630"/>
      <c r="T40" s="631"/>
    </row>
    <row r="41" spans="1:20">
      <c r="A41" s="629"/>
      <c r="B41" s="630"/>
      <c r="C41" s="630"/>
      <c r="D41" s="630"/>
      <c r="E41" s="630"/>
      <c r="F41" s="630"/>
      <c r="G41" s="630"/>
      <c r="H41" s="630"/>
      <c r="I41" s="630"/>
      <c r="J41" s="630"/>
      <c r="K41" s="630"/>
      <c r="L41" s="630"/>
      <c r="M41" s="630"/>
      <c r="N41" s="630"/>
      <c r="O41" s="630"/>
      <c r="P41" s="630"/>
      <c r="Q41" s="630"/>
      <c r="R41" s="630"/>
      <c r="S41" s="630"/>
      <c r="T41" s="631"/>
    </row>
    <row r="42" spans="1:20" ht="13.5" customHeight="1">
      <c r="A42" s="632"/>
      <c r="B42" s="633"/>
      <c r="C42" s="633"/>
      <c r="D42" s="633"/>
      <c r="E42" s="633"/>
      <c r="F42" s="633"/>
      <c r="G42" s="633"/>
      <c r="H42" s="633"/>
      <c r="I42" s="633"/>
      <c r="J42" s="633"/>
      <c r="K42" s="633"/>
      <c r="L42" s="633"/>
      <c r="M42" s="633"/>
      <c r="N42" s="633"/>
      <c r="O42" s="633"/>
      <c r="P42" s="633"/>
      <c r="Q42" s="633"/>
      <c r="R42" s="633"/>
      <c r="S42" s="633"/>
      <c r="T42" s="634"/>
    </row>
    <row r="44" spans="1:20">
      <c r="A44" s="52" t="s">
        <v>53</v>
      </c>
      <c r="B44" s="52"/>
      <c r="C44" s="52"/>
      <c r="D44" s="52"/>
      <c r="E44" s="51"/>
      <c r="F44" s="51"/>
      <c r="G44" s="51"/>
      <c r="H44" s="51"/>
      <c r="I44" s="51"/>
      <c r="J44" s="51"/>
      <c r="K44" s="51"/>
      <c r="L44" s="51"/>
      <c r="M44" s="51"/>
      <c r="N44" s="51"/>
      <c r="O44" s="51"/>
      <c r="P44" s="51"/>
      <c r="Q44" s="51"/>
      <c r="R44" s="51"/>
      <c r="S44" s="51"/>
      <c r="T44" s="51"/>
    </row>
    <row r="45" spans="1:20">
      <c r="A45" s="626"/>
      <c r="B45" s="627"/>
      <c r="C45" s="627"/>
      <c r="D45" s="627"/>
      <c r="E45" s="627"/>
      <c r="F45" s="627"/>
      <c r="G45" s="627"/>
      <c r="H45" s="627"/>
      <c r="I45" s="627"/>
      <c r="J45" s="627"/>
      <c r="K45" s="627"/>
      <c r="L45" s="627"/>
      <c r="M45" s="627"/>
      <c r="N45" s="627"/>
      <c r="O45" s="627"/>
      <c r="P45" s="627"/>
      <c r="Q45" s="627"/>
      <c r="R45" s="627"/>
      <c r="S45" s="627"/>
      <c r="T45" s="628"/>
    </row>
    <row r="46" spans="1:20">
      <c r="A46" s="629"/>
      <c r="B46" s="630"/>
      <c r="C46" s="630"/>
      <c r="D46" s="630"/>
      <c r="E46" s="630"/>
      <c r="F46" s="630"/>
      <c r="G46" s="630"/>
      <c r="H46" s="630"/>
      <c r="I46" s="630"/>
      <c r="J46" s="630"/>
      <c r="K46" s="630"/>
      <c r="L46" s="630"/>
      <c r="M46" s="630"/>
      <c r="N46" s="630"/>
      <c r="O46" s="630"/>
      <c r="P46" s="630"/>
      <c r="Q46" s="630"/>
      <c r="R46" s="630"/>
      <c r="S46" s="630"/>
      <c r="T46" s="631"/>
    </row>
    <row r="47" spans="1:20">
      <c r="A47" s="629"/>
      <c r="B47" s="630"/>
      <c r="C47" s="630"/>
      <c r="D47" s="630"/>
      <c r="E47" s="630"/>
      <c r="F47" s="630"/>
      <c r="G47" s="630"/>
      <c r="H47" s="630"/>
      <c r="I47" s="630"/>
      <c r="J47" s="630"/>
      <c r="K47" s="630"/>
      <c r="L47" s="630"/>
      <c r="M47" s="630"/>
      <c r="N47" s="630"/>
      <c r="O47" s="630"/>
      <c r="P47" s="630"/>
      <c r="Q47" s="630"/>
      <c r="R47" s="630"/>
      <c r="S47" s="630"/>
      <c r="T47" s="631"/>
    </row>
    <row r="48" spans="1:20">
      <c r="A48" s="629"/>
      <c r="B48" s="630"/>
      <c r="C48" s="630"/>
      <c r="D48" s="630"/>
      <c r="E48" s="630"/>
      <c r="F48" s="630"/>
      <c r="G48" s="630"/>
      <c r="H48" s="630"/>
      <c r="I48" s="630"/>
      <c r="J48" s="630"/>
      <c r="K48" s="630"/>
      <c r="L48" s="630"/>
      <c r="M48" s="630"/>
      <c r="N48" s="630"/>
      <c r="O48" s="630"/>
      <c r="P48" s="630"/>
      <c r="Q48" s="630"/>
      <c r="R48" s="630"/>
      <c r="S48" s="630"/>
      <c r="T48" s="631"/>
    </row>
    <row r="49" spans="1:20">
      <c r="A49" s="629"/>
      <c r="B49" s="630"/>
      <c r="C49" s="630"/>
      <c r="D49" s="630"/>
      <c r="E49" s="630"/>
      <c r="F49" s="630"/>
      <c r="G49" s="630"/>
      <c r="H49" s="630"/>
      <c r="I49" s="630"/>
      <c r="J49" s="630"/>
      <c r="K49" s="630"/>
      <c r="L49" s="630"/>
      <c r="M49" s="630"/>
      <c r="N49" s="630"/>
      <c r="O49" s="630"/>
      <c r="P49" s="630"/>
      <c r="Q49" s="630"/>
      <c r="R49" s="630"/>
      <c r="S49" s="630"/>
      <c r="T49" s="631"/>
    </row>
    <row r="50" spans="1:20">
      <c r="A50" s="632"/>
      <c r="B50" s="633"/>
      <c r="C50" s="633"/>
      <c r="D50" s="633"/>
      <c r="E50" s="633"/>
      <c r="F50" s="633"/>
      <c r="G50" s="633"/>
      <c r="H50" s="633"/>
      <c r="I50" s="633"/>
      <c r="J50" s="633"/>
      <c r="K50" s="633"/>
      <c r="L50" s="633"/>
      <c r="M50" s="633"/>
      <c r="N50" s="633"/>
      <c r="O50" s="633"/>
      <c r="P50" s="633"/>
      <c r="Q50" s="633"/>
      <c r="R50" s="633"/>
      <c r="S50" s="633"/>
      <c r="T50" s="634"/>
    </row>
    <row r="51" spans="1:20">
      <c r="A51" s="53"/>
      <c r="B51" s="54"/>
      <c r="C51" s="54"/>
      <c r="D51" s="54"/>
      <c r="E51" s="54"/>
      <c r="F51" s="54"/>
      <c r="G51" s="54"/>
      <c r="H51" s="54"/>
      <c r="I51" s="54"/>
      <c r="J51" s="54"/>
      <c r="K51" s="54"/>
      <c r="L51" s="54"/>
      <c r="M51" s="54"/>
      <c r="N51" s="54"/>
      <c r="O51" s="54"/>
      <c r="P51" s="54"/>
      <c r="Q51" s="54"/>
      <c r="R51" s="54"/>
      <c r="S51" s="54"/>
      <c r="T51" s="54"/>
    </row>
    <row r="52" spans="1:20">
      <c r="A52" s="53"/>
      <c r="B52" s="54"/>
      <c r="C52" s="54"/>
      <c r="D52" s="54"/>
      <c r="E52" s="54"/>
      <c r="F52" s="54"/>
      <c r="G52" s="54"/>
      <c r="H52" s="54"/>
      <c r="I52" s="54"/>
      <c r="J52" s="54"/>
      <c r="K52" s="54"/>
      <c r="L52" s="54"/>
      <c r="M52" s="54"/>
      <c r="N52" s="54"/>
      <c r="O52" s="54"/>
      <c r="P52" s="54"/>
      <c r="Q52" s="54"/>
      <c r="R52" s="54"/>
      <c r="S52" s="54"/>
      <c r="T52" s="54"/>
    </row>
    <row r="115" spans="3:3">
      <c r="C115" s="8" t="s">
        <v>54</v>
      </c>
    </row>
    <row r="116" spans="3:3">
      <c r="C116" s="8" t="s">
        <v>55</v>
      </c>
    </row>
    <row r="117" spans="3:3">
      <c r="C117" s="8" t="s">
        <v>56</v>
      </c>
    </row>
    <row r="118" spans="3:3">
      <c r="C118" s="8" t="s">
        <v>57</v>
      </c>
    </row>
    <row r="119" spans="3:3">
      <c r="C119" s="8" t="s">
        <v>58</v>
      </c>
    </row>
    <row r="120" spans="3:3">
      <c r="C120" s="8" t="s">
        <v>11</v>
      </c>
    </row>
    <row r="121" spans="3:3">
      <c r="C121" s="8" t="s">
        <v>59</v>
      </c>
    </row>
    <row r="122" spans="3:3">
      <c r="C122" s="8" t="s">
        <v>60</v>
      </c>
    </row>
    <row r="123" spans="3:3">
      <c r="C123" s="8" t="s">
        <v>61</v>
      </c>
    </row>
    <row r="124" spans="3:3">
      <c r="C124" s="8" t="s">
        <v>62</v>
      </c>
    </row>
    <row r="125" spans="3:3">
      <c r="C125" s="8" t="s">
        <v>63</v>
      </c>
    </row>
    <row r="126" spans="3:3">
      <c r="C126" s="8" t="s">
        <v>64</v>
      </c>
    </row>
    <row r="127" spans="3:3">
      <c r="C127" s="8" t="s">
        <v>65</v>
      </c>
    </row>
    <row r="128" spans="3:3">
      <c r="C128" s="8" t="s">
        <v>66</v>
      </c>
    </row>
    <row r="129" spans="3:3">
      <c r="C129" s="8" t="s">
        <v>67</v>
      </c>
    </row>
    <row r="130" spans="3:3">
      <c r="C130" s="8" t="s">
        <v>68</v>
      </c>
    </row>
    <row r="131" spans="3:3">
      <c r="C131" s="8" t="s">
        <v>69</v>
      </c>
    </row>
    <row r="132" spans="3:3">
      <c r="C132" s="8" t="s">
        <v>70</v>
      </c>
    </row>
    <row r="133" spans="3:3">
      <c r="C133" s="8" t="s">
        <v>71</v>
      </c>
    </row>
    <row r="134" spans="3:3">
      <c r="C134" s="8" t="s">
        <v>72</v>
      </c>
    </row>
    <row r="135" spans="3:3">
      <c r="C135" s="8" t="s">
        <v>73</v>
      </c>
    </row>
    <row r="136" spans="3:3">
      <c r="C136" s="8" t="s">
        <v>74</v>
      </c>
    </row>
    <row r="137" spans="3:3">
      <c r="C137" s="8" t="s">
        <v>75</v>
      </c>
    </row>
  </sheetData>
  <sheetProtection selectLockedCells="1"/>
  <mergeCells count="43">
    <mergeCell ref="B6:B7"/>
    <mergeCell ref="C6:D6"/>
    <mergeCell ref="D7:N7"/>
    <mergeCell ref="M1:O1"/>
    <mergeCell ref="P1:T1"/>
    <mergeCell ref="B3:T3"/>
    <mergeCell ref="L4:M4"/>
    <mergeCell ref="C5:I5"/>
    <mergeCell ref="C8:I8"/>
    <mergeCell ref="K8:T8"/>
    <mergeCell ref="C9:I9"/>
    <mergeCell ref="L9:M9"/>
    <mergeCell ref="B10:B16"/>
    <mergeCell ref="C10:E10"/>
    <mergeCell ref="H10:I10"/>
    <mergeCell ref="J10:J16"/>
    <mergeCell ref="K10:T10"/>
    <mergeCell ref="C11:E11"/>
    <mergeCell ref="C17:I17"/>
    <mergeCell ref="K17:T17"/>
    <mergeCell ref="L11:M11"/>
    <mergeCell ref="C12:E12"/>
    <mergeCell ref="L12:M12"/>
    <mergeCell ref="C13:E13"/>
    <mergeCell ref="L13:M13"/>
    <mergeCell ref="C14:E14"/>
    <mergeCell ref="L14:M14"/>
    <mergeCell ref="A37:T42"/>
    <mergeCell ref="A45:T50"/>
    <mergeCell ref="F10:G10"/>
    <mergeCell ref="O26:P26"/>
    <mergeCell ref="H19:N21"/>
    <mergeCell ref="L24:M24"/>
    <mergeCell ref="A28:D28"/>
    <mergeCell ref="E28:J28"/>
    <mergeCell ref="K28:T28"/>
    <mergeCell ref="A29:D34"/>
    <mergeCell ref="E29:J34"/>
    <mergeCell ref="K29:T34"/>
    <mergeCell ref="C15:E15"/>
    <mergeCell ref="L15:M15"/>
    <mergeCell ref="C16:E16"/>
    <mergeCell ref="L16:M16"/>
  </mergeCells>
  <phoneticPr fontId="4"/>
  <dataValidations count="2">
    <dataValidation type="list" allowBlank="1" showInputMessage="1" showErrorMessage="1" sqref="C11:C16">
      <formula1>$C$115:$C$137</formula1>
    </dataValidation>
    <dataValidation type="list" allowBlank="1" showInputMessage="1" showErrorMessage="1" sqref="L11:M16 L24:M25 L27:M27">
      <formula1>$W$11:$W$12</formula1>
    </dataValidation>
  </dataValidations>
  <pageMargins left="0.70866141732283472" right="0.70866141732283472" top="0.74803149606299213" bottom="0.74803149606299213" header="0.31496062992125984" footer="0.31496062992125984"/>
  <pageSetup paperSize="9" scale="57" fitToHeight="0" orientation="portrait" r:id="rId1"/>
  <rowBreaks count="1" manualBreakCount="1">
    <brk id="22" max="2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R61"/>
  <sheetViews>
    <sheetView showGridLines="0" view="pageBreakPreview" zoomScale="115" zoomScaleNormal="90" zoomScaleSheetLayoutView="115" workbookViewId="0">
      <selection activeCell="D7" sqref="D7"/>
    </sheetView>
  </sheetViews>
  <sheetFormatPr defaultRowHeight="15" customHeight="1"/>
  <cols>
    <col min="1" max="1" width="0.875" style="164" customWidth="1"/>
    <col min="2" max="2" width="5.625" style="339" customWidth="1"/>
    <col min="3" max="3" width="1.625" style="339" customWidth="1"/>
    <col min="4" max="4" width="7.625" style="164" customWidth="1"/>
    <col min="5" max="5" width="1.875" style="165" customWidth="1"/>
    <col min="6" max="6" width="7.625" style="164" customWidth="1"/>
    <col min="7" max="7" width="1.625" style="164" customWidth="1"/>
    <col min="8" max="8" width="8.625" style="339" customWidth="1"/>
    <col min="9" max="9" width="1.625" style="164" customWidth="1"/>
    <col min="10" max="10" width="7.625" style="164" customWidth="1"/>
    <col min="11" max="11" width="1.875" style="164" customWidth="1"/>
    <col min="12" max="12" width="7.625" style="164" customWidth="1"/>
    <col min="13" max="13" width="1.625" style="164" customWidth="1"/>
    <col min="14" max="14" width="8.125" style="164" hidden="1" customWidth="1"/>
    <col min="15" max="15" width="1.875" style="165" hidden="1" customWidth="1"/>
    <col min="16" max="16" width="8.125" style="164" hidden="1" customWidth="1"/>
    <col min="17" max="17" width="2.625" style="164" customWidth="1"/>
    <col min="18" max="18" width="7.625" style="164" customWidth="1"/>
    <col min="19" max="19" width="1.875" style="164" customWidth="1"/>
    <col min="20" max="20" width="7.625" style="164" customWidth="1"/>
    <col min="21" max="21" width="1.625" style="164" customWidth="1"/>
    <col min="22" max="22" width="8.625" style="164" customWidth="1"/>
    <col min="23" max="23" width="1.625" style="164" customWidth="1"/>
    <col min="24" max="24" width="7.625" style="164" customWidth="1"/>
    <col min="25" max="25" width="2.625" style="164" customWidth="1"/>
    <col min="26" max="26" width="7.625" style="164" customWidth="1"/>
    <col min="27" max="27" width="1.875" style="165" customWidth="1"/>
    <col min="28" max="28" width="7.625" style="164" customWidth="1"/>
    <col min="29" max="29" width="1.625" style="164" customWidth="1"/>
    <col min="30" max="30" width="8.625" style="164" customWidth="1"/>
    <col min="31" max="31" width="1.625" style="164" customWidth="1"/>
    <col min="32" max="32" width="7.625" style="164" customWidth="1"/>
    <col min="33" max="33" width="2.625" style="164" customWidth="1"/>
    <col min="34" max="34" width="7.625" style="164" customWidth="1"/>
    <col min="35" max="35" width="1.875" style="165" customWidth="1"/>
    <col min="36" max="36" width="7.625" style="164" customWidth="1"/>
    <col min="37" max="37" width="1.625" style="164" customWidth="1"/>
    <col min="38" max="38" width="8.625" style="164" customWidth="1"/>
    <col min="39" max="39" width="1.625" style="164" customWidth="1"/>
    <col min="40" max="40" width="7.625" style="164" customWidth="1"/>
    <col min="41" max="41" width="2.625" style="164" customWidth="1"/>
    <col min="42" max="43" width="9" style="164"/>
    <col min="44" max="44" width="5.625" style="164" customWidth="1"/>
    <col min="45" max="16384" width="9" style="164"/>
  </cols>
  <sheetData>
    <row r="1" spans="2:44" ht="15" customHeight="1">
      <c r="B1" s="690" t="s">
        <v>507</v>
      </c>
      <c r="C1" s="690"/>
      <c r="D1" s="690"/>
      <c r="E1" s="690"/>
      <c r="F1" s="690"/>
      <c r="G1" s="690"/>
      <c r="H1" s="690"/>
      <c r="I1" s="690"/>
      <c r="J1" s="690"/>
      <c r="K1" s="690"/>
      <c r="L1" s="690"/>
    </row>
    <row r="2" spans="2:44" ht="15" customHeight="1">
      <c r="B2" s="693" t="s">
        <v>497</v>
      </c>
      <c r="C2" s="693"/>
      <c r="D2" s="693"/>
      <c r="E2" s="320" t="s">
        <v>498</v>
      </c>
      <c r="M2" s="321"/>
      <c r="O2" s="339"/>
      <c r="V2" s="694"/>
      <c r="W2" s="694"/>
      <c r="X2" s="694"/>
    </row>
    <row r="3" spans="2:44" ht="7.5" customHeight="1">
      <c r="B3" s="342"/>
      <c r="C3" s="342"/>
      <c r="D3" s="342"/>
      <c r="E3" s="320"/>
      <c r="M3" s="321"/>
      <c r="O3" s="339"/>
      <c r="V3" s="339"/>
      <c r="W3" s="339"/>
      <c r="X3" s="339"/>
    </row>
    <row r="4" spans="2:44" ht="7.5" customHeight="1">
      <c r="B4" s="342"/>
      <c r="C4" s="346"/>
      <c r="D4" s="346"/>
      <c r="E4" s="347"/>
      <c r="F4" s="348"/>
      <c r="G4" s="348"/>
      <c r="H4" s="349"/>
      <c r="I4" s="350"/>
      <c r="J4" s="350"/>
      <c r="K4" s="351"/>
      <c r="L4" s="352"/>
      <c r="M4" s="352"/>
      <c r="O4" s="339"/>
      <c r="V4" s="339"/>
      <c r="W4" s="339"/>
      <c r="X4" s="339"/>
    </row>
    <row r="5" spans="2:44" ht="15" customHeight="1">
      <c r="B5" s="342"/>
      <c r="C5" s="346"/>
      <c r="D5" s="695" t="s">
        <v>598</v>
      </c>
      <c r="E5" s="695"/>
      <c r="F5" s="695"/>
      <c r="G5" s="348"/>
      <c r="H5" s="349"/>
      <c r="I5" s="350"/>
      <c r="J5" s="696" t="s">
        <v>598</v>
      </c>
      <c r="K5" s="696"/>
      <c r="L5" s="696"/>
      <c r="M5" s="352"/>
      <c r="O5" s="339"/>
      <c r="V5" s="339"/>
      <c r="W5" s="339"/>
      <c r="X5" s="339"/>
    </row>
    <row r="6" spans="2:44" ht="15" customHeight="1">
      <c r="B6" s="342"/>
      <c r="C6" s="346"/>
      <c r="D6" s="353" t="s">
        <v>316</v>
      </c>
      <c r="E6" s="354"/>
      <c r="F6" s="353" t="s">
        <v>317</v>
      </c>
      <c r="G6" s="348"/>
      <c r="H6" s="355" t="s">
        <v>599</v>
      </c>
      <c r="I6" s="350"/>
      <c r="J6" s="356" t="s">
        <v>316</v>
      </c>
      <c r="K6" s="357"/>
      <c r="L6" s="356" t="s">
        <v>317</v>
      </c>
      <c r="M6" s="352"/>
      <c r="O6" s="339"/>
      <c r="V6" s="339"/>
      <c r="W6" s="339"/>
      <c r="X6" s="339"/>
    </row>
    <row r="7" spans="2:44" ht="15" customHeight="1">
      <c r="B7" s="342"/>
      <c r="C7" s="346"/>
      <c r="D7" s="358"/>
      <c r="E7" s="359" t="s">
        <v>499</v>
      </c>
      <c r="F7" s="358"/>
      <c r="G7" s="348"/>
      <c r="H7" s="349"/>
      <c r="I7" s="350"/>
      <c r="J7" s="360">
        <f>F7</f>
        <v>0</v>
      </c>
      <c r="K7" s="361" t="s">
        <v>499</v>
      </c>
      <c r="L7" s="360">
        <f>D7</f>
        <v>0</v>
      </c>
      <c r="M7" s="352"/>
      <c r="O7" s="339"/>
      <c r="V7" s="339"/>
      <c r="W7" s="339"/>
      <c r="X7" s="339"/>
    </row>
    <row r="8" spans="2:44" ht="7.5" customHeight="1">
      <c r="B8" s="342"/>
      <c r="C8" s="346"/>
      <c r="D8" s="362"/>
      <c r="E8" s="363"/>
      <c r="F8" s="362"/>
      <c r="G8" s="348"/>
      <c r="H8" s="349"/>
      <c r="I8" s="350"/>
      <c r="J8" s="360"/>
      <c r="K8" s="364"/>
      <c r="L8" s="360"/>
      <c r="M8" s="352"/>
      <c r="O8" s="339"/>
      <c r="V8" s="339"/>
      <c r="W8" s="339"/>
      <c r="X8" s="339"/>
    </row>
    <row r="9" spans="2:44" ht="7.5" customHeight="1">
      <c r="F9" s="166"/>
    </row>
    <row r="10" spans="2:44" ht="15" customHeight="1">
      <c r="D10" s="691" t="s">
        <v>305</v>
      </c>
      <c r="E10" s="691"/>
      <c r="F10" s="691"/>
      <c r="G10" s="691"/>
      <c r="H10" s="691"/>
      <c r="I10" s="691"/>
      <c r="J10" s="691"/>
      <c r="K10" s="691"/>
      <c r="L10" s="691"/>
      <c r="N10" s="691" t="s">
        <v>306</v>
      </c>
      <c r="O10" s="691"/>
      <c r="P10" s="691"/>
      <c r="R10" s="691" t="s">
        <v>307</v>
      </c>
      <c r="S10" s="691"/>
      <c r="T10" s="691"/>
      <c r="U10" s="691"/>
      <c r="V10" s="691"/>
      <c r="W10" s="691"/>
      <c r="X10" s="691"/>
      <c r="Z10" s="691" t="s">
        <v>308</v>
      </c>
      <c r="AA10" s="691"/>
      <c r="AB10" s="691"/>
      <c r="AC10" s="691"/>
      <c r="AD10" s="691"/>
      <c r="AE10" s="691"/>
      <c r="AF10" s="691"/>
      <c r="AH10" s="691" t="s">
        <v>309</v>
      </c>
      <c r="AI10" s="691"/>
      <c r="AJ10" s="691"/>
      <c r="AK10" s="691"/>
      <c r="AL10" s="691"/>
      <c r="AM10" s="691"/>
      <c r="AN10" s="691"/>
      <c r="AP10" s="167" t="s">
        <v>310</v>
      </c>
      <c r="AQ10" s="167" t="s">
        <v>310</v>
      </c>
    </row>
    <row r="11" spans="2:44" s="169" customFormat="1" ht="15" customHeight="1">
      <c r="B11" s="167" t="s">
        <v>311</v>
      </c>
      <c r="C11" s="167"/>
      <c r="D11" s="167" t="s">
        <v>312</v>
      </c>
      <c r="E11" s="167"/>
      <c r="F11" s="167" t="s">
        <v>313</v>
      </c>
      <c r="G11" s="692" t="s">
        <v>314</v>
      </c>
      <c r="H11" s="692"/>
      <c r="I11" s="692"/>
      <c r="J11" s="341" t="s">
        <v>315</v>
      </c>
      <c r="K11" s="168"/>
      <c r="L11" s="167" t="s">
        <v>305</v>
      </c>
      <c r="N11" s="167" t="s">
        <v>316</v>
      </c>
      <c r="P11" s="167" t="s">
        <v>317</v>
      </c>
      <c r="R11" s="167" t="s">
        <v>316</v>
      </c>
      <c r="T11" s="167" t="s">
        <v>317</v>
      </c>
      <c r="U11" s="692" t="s">
        <v>314</v>
      </c>
      <c r="V11" s="692"/>
      <c r="W11" s="692"/>
      <c r="X11" s="167" t="s">
        <v>305</v>
      </c>
      <c r="Z11" s="167" t="s">
        <v>316</v>
      </c>
      <c r="AB11" s="167" t="s">
        <v>317</v>
      </c>
      <c r="AC11" s="692" t="s">
        <v>314</v>
      </c>
      <c r="AD11" s="692"/>
      <c r="AE11" s="692"/>
      <c r="AF11" s="167" t="s">
        <v>305</v>
      </c>
      <c r="AH11" s="167" t="s">
        <v>316</v>
      </c>
      <c r="AJ11" s="167" t="s">
        <v>317</v>
      </c>
      <c r="AK11" s="692" t="s">
        <v>314</v>
      </c>
      <c r="AL11" s="692"/>
      <c r="AM11" s="692"/>
      <c r="AN11" s="167" t="s">
        <v>305</v>
      </c>
      <c r="AP11" s="170" t="s">
        <v>318</v>
      </c>
      <c r="AQ11" s="170" t="s">
        <v>318</v>
      </c>
    </row>
    <row r="12" spans="2:44" ht="16.5" customHeight="1">
      <c r="B12" s="171" t="s">
        <v>521</v>
      </c>
      <c r="C12" s="172" t="s">
        <v>500</v>
      </c>
      <c r="D12" s="173"/>
      <c r="E12" s="174" t="s">
        <v>499</v>
      </c>
      <c r="F12" s="173"/>
      <c r="G12" s="175" t="s">
        <v>501</v>
      </c>
      <c r="H12" s="173"/>
      <c r="I12" s="176" t="s">
        <v>502</v>
      </c>
      <c r="J12" s="171"/>
      <c r="L12" s="340">
        <f>IF(OR(D12="",F12=""),0,(IF(D12&gt;F12,1,0)-D12+F12-H12)*24)</f>
        <v>0</v>
      </c>
      <c r="N12" s="177" t="str">
        <f>IF(D12="","",$F$7)</f>
        <v/>
      </c>
      <c r="O12" s="174" t="s">
        <v>499</v>
      </c>
      <c r="P12" s="177" t="str">
        <f>IF(N12="","",$D$7)</f>
        <v/>
      </c>
      <c r="R12" s="177" t="str">
        <f>IF(OR(D12="",D12&lt;N12,P12&lt;=D12),"",D12)</f>
        <v/>
      </c>
      <c r="S12" s="174" t="s">
        <v>499</v>
      </c>
      <c r="T12" s="177" t="str">
        <f>IF(R12="","",IF(D12&lt;F12,IF(F12&lt;=P12,F12,P12),P12))</f>
        <v/>
      </c>
      <c r="U12" s="175" t="s">
        <v>501</v>
      </c>
      <c r="V12" s="178"/>
      <c r="W12" s="176" t="s">
        <v>502</v>
      </c>
      <c r="X12" s="365">
        <f>IFERROR(IF(R12="",0,(T12-R12-V12)*24),0)</f>
        <v>0</v>
      </c>
      <c r="Z12" s="177" t="str">
        <f>IF(OR(D12="",AND(D12&lt;F12,N12&lt;=D12,D12&lt;=P12,N12&lt;=F12,F12&lt;=P12),J12="宿直"),"",IF(D12&lt;F12,IF(AND(D12&lt;P12,P12&lt;F12),P12,D12),IF(D12&lt;P12,P12,D12)))</f>
        <v/>
      </c>
      <c r="AA12" s="174" t="s">
        <v>499</v>
      </c>
      <c r="AB12" s="177" t="str">
        <f>IF(Z12="","",IF(D12&lt;F12,IF(P12&lt;F12,F12,IF(F12&lt;N12,F12,N12)),IF(F12&lt;N12,F12,N12)))</f>
        <v/>
      </c>
      <c r="AC12" s="175" t="s">
        <v>501</v>
      </c>
      <c r="AD12" s="178"/>
      <c r="AE12" s="176" t="s">
        <v>502</v>
      </c>
      <c r="AF12" s="340">
        <f>IF(Z12="",0,(IF(Z12&gt;AB12,1,0)-Z12+AB12-AD12)*24)</f>
        <v>0</v>
      </c>
      <c r="AH12" s="177" t="str">
        <f>IF(OR(AND(D12&lt;F12,D12&lt;N12),AND(D12&gt;F12,F12&gt;N12)),N12,"")</f>
        <v/>
      </c>
      <c r="AI12" s="174" t="s">
        <v>499</v>
      </c>
      <c r="AJ12" s="177" t="str">
        <f t="shared" ref="AJ12:AJ55" si="0">IF(AH12="","",F12)</f>
        <v/>
      </c>
      <c r="AK12" s="175" t="s">
        <v>501</v>
      </c>
      <c r="AL12" s="178"/>
      <c r="AM12" s="176" t="s">
        <v>502</v>
      </c>
      <c r="AN12" s="340">
        <f>IF(AH12="",0,(IF(AH12&gt;AJ12,1,0)-AH12+AJ12-AL12)*24)</f>
        <v>0</v>
      </c>
      <c r="AP12" s="340">
        <f>X12+AN12</f>
        <v>0</v>
      </c>
      <c r="AQ12" s="340">
        <f>IF(X12&lt;6,X12,IF(X12&lt;8,X12+0.75,X12+1))+IF(AN12&lt;6,AN12,IF(AN12&lt;8,AN12+0.75,AN12+1))</f>
        <v>0</v>
      </c>
      <c r="AR12" s="179"/>
    </row>
    <row r="13" spans="2:44" ht="16.5" customHeight="1">
      <c r="B13" s="334" t="s">
        <v>522</v>
      </c>
      <c r="C13" s="172" t="s">
        <v>500</v>
      </c>
      <c r="D13" s="173"/>
      <c r="E13" s="174" t="s">
        <v>499</v>
      </c>
      <c r="F13" s="173"/>
      <c r="G13" s="175" t="s">
        <v>501</v>
      </c>
      <c r="H13" s="173"/>
      <c r="I13" s="176" t="s">
        <v>502</v>
      </c>
      <c r="J13" s="171"/>
      <c r="L13" s="340">
        <f>IF(OR(D13="",F13=""),0,(IF(D13&gt;F13,1,0)-D13+F13-H13)*24)</f>
        <v>0</v>
      </c>
      <c r="N13" s="177" t="str">
        <f t="shared" ref="N13:N55" si="1">IF(D13="","",$F$7)</f>
        <v/>
      </c>
      <c r="O13" s="174" t="s">
        <v>499</v>
      </c>
      <c r="P13" s="177" t="str">
        <f t="shared" ref="P13:P55" si="2">IF(N13="","",$D$7)</f>
        <v/>
      </c>
      <c r="R13" s="177" t="str">
        <f t="shared" ref="R13:R55" si="3">IF(OR(D13="",D13&lt;N13,P13&lt;=D13),"",D13)</f>
        <v/>
      </c>
      <c r="S13" s="174" t="s">
        <v>499</v>
      </c>
      <c r="T13" s="177" t="str">
        <f t="shared" ref="T13:T55" si="4">IF(R13="","",IF(D13&lt;F13,IF(F13&lt;=P13,F13,P13),P13))</f>
        <v/>
      </c>
      <c r="U13" s="175" t="s">
        <v>501</v>
      </c>
      <c r="V13" s="178" t="str">
        <f t="shared" ref="V13:V55" si="5">IF(J13="日勤",H13,"")</f>
        <v/>
      </c>
      <c r="W13" s="176" t="s">
        <v>502</v>
      </c>
      <c r="X13" s="365">
        <f t="shared" ref="X13:X55" si="6">IFERROR(IF(R13="",0,(T13-R13-V13)*24),0)</f>
        <v>0</v>
      </c>
      <c r="Z13" s="177" t="str">
        <f t="shared" ref="Z13:Z55" si="7">IF(OR(D13="",AND(D13&lt;F13,N13&lt;=D13,D13&lt;=P13,N13&lt;=F13,F13&lt;=P13),J13="宿直"),"",IF(D13&lt;F13,IF(AND(D13&lt;P13,P13&lt;F13),P13,D13),IF(D13&lt;P13,P13,D13)))</f>
        <v/>
      </c>
      <c r="AA13" s="174" t="s">
        <v>499</v>
      </c>
      <c r="AB13" s="177" t="str">
        <f t="shared" ref="AB13:AB55" si="8">IF(Z13="","",IF(D13&lt;F13,IF(P13&lt;F13,F13,IF(F13&lt;N13,F13,N13)),IF(F13&lt;N13,F13,N13)))</f>
        <v/>
      </c>
      <c r="AC13" s="175" t="s">
        <v>501</v>
      </c>
      <c r="AD13" s="178"/>
      <c r="AE13" s="176" t="s">
        <v>502</v>
      </c>
      <c r="AF13" s="340">
        <f t="shared" ref="AF13:AF55" si="9">IF(Z13="",0,(IF(Z13&gt;AB13,1,0)-Z13+AB13-AD13)*24)</f>
        <v>0</v>
      </c>
      <c r="AH13" s="177" t="str">
        <f t="shared" ref="AH13:AH55" si="10">IF(OR(AND(D13&lt;F13,D13&lt;N13),AND(D13&gt;F13,F13&gt;N13)),N13,"")</f>
        <v/>
      </c>
      <c r="AI13" s="174" t="s">
        <v>499</v>
      </c>
      <c r="AJ13" s="177" t="str">
        <f t="shared" si="0"/>
        <v/>
      </c>
      <c r="AK13" s="175" t="s">
        <v>501</v>
      </c>
      <c r="AL13" s="178"/>
      <c r="AM13" s="176" t="s">
        <v>502</v>
      </c>
      <c r="AN13" s="340">
        <f t="shared" ref="AN13:AN55" si="11">IF(AH13="",0,(IF(AH13&gt;AJ13,1,0)-AH13+AJ13-AL13)*24)</f>
        <v>0</v>
      </c>
      <c r="AP13" s="340">
        <f t="shared" ref="AP13:AP55" si="12">X13+AN13</f>
        <v>0</v>
      </c>
      <c r="AQ13" s="340">
        <f t="shared" ref="AQ13:AQ55" si="13">IF(X13&lt;6,X13,IF(X13&lt;8,X13+0.75,X13+1))+IF(AN13&lt;6,AN13,IF(AN13&lt;8,AN13+0.75,AN13+1))</f>
        <v>0</v>
      </c>
      <c r="AR13" s="179"/>
    </row>
    <row r="14" spans="2:44" ht="16.5" customHeight="1">
      <c r="B14" s="171" t="s">
        <v>523</v>
      </c>
      <c r="C14" s="172" t="s">
        <v>500</v>
      </c>
      <c r="D14" s="173"/>
      <c r="E14" s="174" t="s">
        <v>499</v>
      </c>
      <c r="F14" s="173"/>
      <c r="G14" s="175" t="s">
        <v>501</v>
      </c>
      <c r="H14" s="173"/>
      <c r="I14" s="176" t="s">
        <v>502</v>
      </c>
      <c r="J14" s="171"/>
      <c r="L14" s="340">
        <f t="shared" ref="L14:L55" si="14">IF(OR(D14="",F14=""),0,(IF(D14&gt;F14,1,0)-D14+F14-H14)*24)</f>
        <v>0</v>
      </c>
      <c r="N14" s="177" t="str">
        <f t="shared" si="1"/>
        <v/>
      </c>
      <c r="O14" s="174" t="s">
        <v>499</v>
      </c>
      <c r="P14" s="177" t="str">
        <f t="shared" si="2"/>
        <v/>
      </c>
      <c r="R14" s="177" t="str">
        <f t="shared" si="3"/>
        <v/>
      </c>
      <c r="S14" s="174" t="s">
        <v>499</v>
      </c>
      <c r="T14" s="177" t="str">
        <f t="shared" si="4"/>
        <v/>
      </c>
      <c r="U14" s="175" t="s">
        <v>501</v>
      </c>
      <c r="V14" s="178" t="str">
        <f t="shared" si="5"/>
        <v/>
      </c>
      <c r="W14" s="176" t="s">
        <v>502</v>
      </c>
      <c r="X14" s="365">
        <f t="shared" si="6"/>
        <v>0</v>
      </c>
      <c r="Z14" s="177" t="str">
        <f t="shared" si="7"/>
        <v/>
      </c>
      <c r="AA14" s="174" t="s">
        <v>499</v>
      </c>
      <c r="AB14" s="177" t="str">
        <f t="shared" si="8"/>
        <v/>
      </c>
      <c r="AC14" s="175" t="s">
        <v>501</v>
      </c>
      <c r="AD14" s="178"/>
      <c r="AE14" s="176" t="s">
        <v>502</v>
      </c>
      <c r="AF14" s="340">
        <f t="shared" si="9"/>
        <v>0</v>
      </c>
      <c r="AH14" s="177" t="str">
        <f t="shared" si="10"/>
        <v/>
      </c>
      <c r="AI14" s="174" t="s">
        <v>499</v>
      </c>
      <c r="AJ14" s="177" t="str">
        <f t="shared" si="0"/>
        <v/>
      </c>
      <c r="AK14" s="175" t="s">
        <v>501</v>
      </c>
      <c r="AL14" s="178"/>
      <c r="AM14" s="176" t="s">
        <v>502</v>
      </c>
      <c r="AN14" s="340">
        <f t="shared" si="11"/>
        <v>0</v>
      </c>
      <c r="AP14" s="340">
        <f t="shared" si="12"/>
        <v>0</v>
      </c>
      <c r="AQ14" s="340">
        <f t="shared" si="13"/>
        <v>0</v>
      </c>
      <c r="AR14" s="179"/>
    </row>
    <row r="15" spans="2:44" ht="16.5" customHeight="1">
      <c r="B15" s="171" t="s">
        <v>524</v>
      </c>
      <c r="C15" s="172" t="s">
        <v>500</v>
      </c>
      <c r="D15" s="173"/>
      <c r="E15" s="174" t="s">
        <v>499</v>
      </c>
      <c r="F15" s="173"/>
      <c r="G15" s="175" t="s">
        <v>501</v>
      </c>
      <c r="H15" s="173"/>
      <c r="I15" s="176" t="s">
        <v>502</v>
      </c>
      <c r="J15" s="171"/>
      <c r="L15" s="340">
        <f>IF(OR(D15="",F15=""),0,(IF(D15&gt;F15,1,0)-D15+F15-H15)*24)</f>
        <v>0</v>
      </c>
      <c r="N15" s="177" t="str">
        <f t="shared" si="1"/>
        <v/>
      </c>
      <c r="O15" s="174" t="s">
        <v>499</v>
      </c>
      <c r="P15" s="177" t="str">
        <f t="shared" si="2"/>
        <v/>
      </c>
      <c r="R15" s="177" t="str">
        <f t="shared" si="3"/>
        <v/>
      </c>
      <c r="S15" s="174" t="s">
        <v>499</v>
      </c>
      <c r="T15" s="177" t="str">
        <f t="shared" si="4"/>
        <v/>
      </c>
      <c r="U15" s="175" t="s">
        <v>501</v>
      </c>
      <c r="V15" s="178" t="str">
        <f t="shared" si="5"/>
        <v/>
      </c>
      <c r="W15" s="176" t="s">
        <v>502</v>
      </c>
      <c r="X15" s="365">
        <f t="shared" si="6"/>
        <v>0</v>
      </c>
      <c r="Z15" s="177" t="str">
        <f t="shared" si="7"/>
        <v/>
      </c>
      <c r="AA15" s="174" t="s">
        <v>499</v>
      </c>
      <c r="AB15" s="177" t="str">
        <f t="shared" si="8"/>
        <v/>
      </c>
      <c r="AC15" s="175" t="s">
        <v>501</v>
      </c>
      <c r="AD15" s="178"/>
      <c r="AE15" s="176" t="s">
        <v>502</v>
      </c>
      <c r="AF15" s="340">
        <f t="shared" si="9"/>
        <v>0</v>
      </c>
      <c r="AH15" s="177" t="str">
        <f t="shared" si="10"/>
        <v/>
      </c>
      <c r="AI15" s="174" t="s">
        <v>499</v>
      </c>
      <c r="AJ15" s="177" t="str">
        <f t="shared" si="0"/>
        <v/>
      </c>
      <c r="AK15" s="175" t="s">
        <v>501</v>
      </c>
      <c r="AL15" s="178"/>
      <c r="AM15" s="176" t="s">
        <v>502</v>
      </c>
      <c r="AN15" s="340">
        <f t="shared" si="11"/>
        <v>0</v>
      </c>
      <c r="AP15" s="340">
        <f t="shared" si="12"/>
        <v>0</v>
      </c>
      <c r="AQ15" s="340">
        <f t="shared" si="13"/>
        <v>0</v>
      </c>
      <c r="AR15" s="179"/>
    </row>
    <row r="16" spans="2:44" ht="16.5" customHeight="1">
      <c r="B16" s="171" t="s">
        <v>525</v>
      </c>
      <c r="C16" s="172" t="s">
        <v>500</v>
      </c>
      <c r="D16" s="173"/>
      <c r="E16" s="174" t="s">
        <v>499</v>
      </c>
      <c r="F16" s="173"/>
      <c r="G16" s="175" t="s">
        <v>501</v>
      </c>
      <c r="H16" s="173"/>
      <c r="I16" s="176" t="s">
        <v>502</v>
      </c>
      <c r="J16" s="171"/>
      <c r="L16" s="340">
        <f t="shared" si="14"/>
        <v>0</v>
      </c>
      <c r="N16" s="177" t="str">
        <f t="shared" si="1"/>
        <v/>
      </c>
      <c r="O16" s="174" t="s">
        <v>499</v>
      </c>
      <c r="P16" s="177" t="str">
        <f t="shared" si="2"/>
        <v/>
      </c>
      <c r="R16" s="177" t="str">
        <f t="shared" si="3"/>
        <v/>
      </c>
      <c r="S16" s="174" t="s">
        <v>499</v>
      </c>
      <c r="T16" s="177" t="str">
        <f t="shared" si="4"/>
        <v/>
      </c>
      <c r="U16" s="175" t="s">
        <v>501</v>
      </c>
      <c r="V16" s="178" t="str">
        <f t="shared" si="5"/>
        <v/>
      </c>
      <c r="W16" s="176" t="s">
        <v>502</v>
      </c>
      <c r="X16" s="365">
        <f t="shared" si="6"/>
        <v>0</v>
      </c>
      <c r="Z16" s="177" t="str">
        <f t="shared" si="7"/>
        <v/>
      </c>
      <c r="AA16" s="174" t="s">
        <v>499</v>
      </c>
      <c r="AB16" s="177" t="str">
        <f t="shared" si="8"/>
        <v/>
      </c>
      <c r="AC16" s="175" t="s">
        <v>501</v>
      </c>
      <c r="AD16" s="178"/>
      <c r="AE16" s="176" t="s">
        <v>502</v>
      </c>
      <c r="AF16" s="340">
        <f t="shared" si="9"/>
        <v>0</v>
      </c>
      <c r="AH16" s="177" t="str">
        <f t="shared" si="10"/>
        <v/>
      </c>
      <c r="AI16" s="174" t="s">
        <v>499</v>
      </c>
      <c r="AJ16" s="177" t="str">
        <f t="shared" si="0"/>
        <v/>
      </c>
      <c r="AK16" s="175" t="s">
        <v>501</v>
      </c>
      <c r="AL16" s="178"/>
      <c r="AM16" s="176" t="s">
        <v>502</v>
      </c>
      <c r="AN16" s="340">
        <f t="shared" si="11"/>
        <v>0</v>
      </c>
      <c r="AP16" s="340">
        <f t="shared" si="12"/>
        <v>0</v>
      </c>
      <c r="AQ16" s="340">
        <f t="shared" si="13"/>
        <v>0</v>
      </c>
      <c r="AR16" s="179"/>
    </row>
    <row r="17" spans="2:44" ht="16.5" customHeight="1">
      <c r="B17" s="171" t="s">
        <v>526</v>
      </c>
      <c r="C17" s="172" t="s">
        <v>500</v>
      </c>
      <c r="D17" s="173"/>
      <c r="E17" s="174" t="s">
        <v>499</v>
      </c>
      <c r="F17" s="173"/>
      <c r="G17" s="175" t="s">
        <v>501</v>
      </c>
      <c r="H17" s="173"/>
      <c r="I17" s="176" t="s">
        <v>502</v>
      </c>
      <c r="J17" s="171"/>
      <c r="L17" s="340">
        <f t="shared" si="14"/>
        <v>0</v>
      </c>
      <c r="N17" s="177" t="str">
        <f t="shared" si="1"/>
        <v/>
      </c>
      <c r="O17" s="174" t="s">
        <v>499</v>
      </c>
      <c r="P17" s="177" t="str">
        <f t="shared" si="2"/>
        <v/>
      </c>
      <c r="R17" s="177" t="str">
        <f t="shared" si="3"/>
        <v/>
      </c>
      <c r="S17" s="174" t="s">
        <v>499</v>
      </c>
      <c r="T17" s="177" t="str">
        <f t="shared" si="4"/>
        <v/>
      </c>
      <c r="U17" s="175" t="s">
        <v>501</v>
      </c>
      <c r="V17" s="178" t="str">
        <f t="shared" si="5"/>
        <v/>
      </c>
      <c r="W17" s="176" t="s">
        <v>502</v>
      </c>
      <c r="X17" s="365">
        <f t="shared" si="6"/>
        <v>0</v>
      </c>
      <c r="Z17" s="177" t="str">
        <f t="shared" si="7"/>
        <v/>
      </c>
      <c r="AA17" s="174" t="s">
        <v>499</v>
      </c>
      <c r="AB17" s="177" t="str">
        <f t="shared" si="8"/>
        <v/>
      </c>
      <c r="AC17" s="175" t="s">
        <v>501</v>
      </c>
      <c r="AD17" s="178"/>
      <c r="AE17" s="176" t="s">
        <v>502</v>
      </c>
      <c r="AF17" s="340">
        <f t="shared" si="9"/>
        <v>0</v>
      </c>
      <c r="AH17" s="177" t="str">
        <f t="shared" si="10"/>
        <v/>
      </c>
      <c r="AI17" s="174" t="s">
        <v>499</v>
      </c>
      <c r="AJ17" s="177" t="str">
        <f t="shared" si="0"/>
        <v/>
      </c>
      <c r="AK17" s="175" t="s">
        <v>501</v>
      </c>
      <c r="AL17" s="178"/>
      <c r="AM17" s="176" t="s">
        <v>502</v>
      </c>
      <c r="AN17" s="340">
        <f t="shared" si="11"/>
        <v>0</v>
      </c>
      <c r="AP17" s="340">
        <f t="shared" si="12"/>
        <v>0</v>
      </c>
      <c r="AQ17" s="340">
        <f t="shared" si="13"/>
        <v>0</v>
      </c>
      <c r="AR17" s="179"/>
    </row>
    <row r="18" spans="2:44" ht="16.5" customHeight="1">
      <c r="B18" s="171" t="s">
        <v>527</v>
      </c>
      <c r="C18" s="172" t="s">
        <v>500</v>
      </c>
      <c r="D18" s="173"/>
      <c r="E18" s="174" t="s">
        <v>499</v>
      </c>
      <c r="F18" s="173"/>
      <c r="G18" s="175" t="s">
        <v>501</v>
      </c>
      <c r="H18" s="173"/>
      <c r="I18" s="176" t="s">
        <v>502</v>
      </c>
      <c r="J18" s="171"/>
      <c r="L18" s="340">
        <f t="shared" si="14"/>
        <v>0</v>
      </c>
      <c r="N18" s="177" t="str">
        <f t="shared" si="1"/>
        <v/>
      </c>
      <c r="O18" s="174" t="s">
        <v>499</v>
      </c>
      <c r="P18" s="177" t="str">
        <f t="shared" si="2"/>
        <v/>
      </c>
      <c r="R18" s="177" t="str">
        <f t="shared" si="3"/>
        <v/>
      </c>
      <c r="S18" s="174" t="s">
        <v>499</v>
      </c>
      <c r="T18" s="177" t="str">
        <f t="shared" si="4"/>
        <v/>
      </c>
      <c r="U18" s="175" t="s">
        <v>501</v>
      </c>
      <c r="V18" s="178" t="str">
        <f t="shared" si="5"/>
        <v/>
      </c>
      <c r="W18" s="176" t="s">
        <v>502</v>
      </c>
      <c r="X18" s="365">
        <f t="shared" si="6"/>
        <v>0</v>
      </c>
      <c r="Z18" s="177" t="str">
        <f t="shared" si="7"/>
        <v/>
      </c>
      <c r="AA18" s="174" t="s">
        <v>499</v>
      </c>
      <c r="AB18" s="177" t="str">
        <f t="shared" si="8"/>
        <v/>
      </c>
      <c r="AC18" s="175" t="s">
        <v>501</v>
      </c>
      <c r="AD18" s="178"/>
      <c r="AE18" s="176" t="s">
        <v>502</v>
      </c>
      <c r="AF18" s="340">
        <f t="shared" si="9"/>
        <v>0</v>
      </c>
      <c r="AH18" s="177" t="str">
        <f t="shared" si="10"/>
        <v/>
      </c>
      <c r="AI18" s="174" t="s">
        <v>499</v>
      </c>
      <c r="AJ18" s="177" t="str">
        <f t="shared" si="0"/>
        <v/>
      </c>
      <c r="AK18" s="175" t="s">
        <v>501</v>
      </c>
      <c r="AL18" s="178"/>
      <c r="AM18" s="176" t="s">
        <v>502</v>
      </c>
      <c r="AN18" s="340">
        <f t="shared" si="11"/>
        <v>0</v>
      </c>
      <c r="AP18" s="340">
        <f t="shared" si="12"/>
        <v>0</v>
      </c>
      <c r="AQ18" s="340">
        <f t="shared" si="13"/>
        <v>0</v>
      </c>
      <c r="AR18" s="179"/>
    </row>
    <row r="19" spans="2:44" ht="16.5" customHeight="1">
      <c r="B19" s="171" t="s">
        <v>528</v>
      </c>
      <c r="C19" s="172" t="s">
        <v>500</v>
      </c>
      <c r="D19" s="173"/>
      <c r="E19" s="174" t="s">
        <v>499</v>
      </c>
      <c r="F19" s="173"/>
      <c r="G19" s="175" t="s">
        <v>501</v>
      </c>
      <c r="H19" s="173"/>
      <c r="I19" s="176" t="s">
        <v>502</v>
      </c>
      <c r="J19" s="171"/>
      <c r="L19" s="322">
        <f t="shared" si="14"/>
        <v>0</v>
      </c>
      <c r="N19" s="177" t="str">
        <f t="shared" si="1"/>
        <v/>
      </c>
      <c r="O19" s="174" t="s">
        <v>499</v>
      </c>
      <c r="P19" s="177" t="str">
        <f t="shared" si="2"/>
        <v/>
      </c>
      <c r="R19" s="177" t="str">
        <f t="shared" si="3"/>
        <v/>
      </c>
      <c r="S19" s="174" t="s">
        <v>499</v>
      </c>
      <c r="T19" s="177" t="str">
        <f t="shared" si="4"/>
        <v/>
      </c>
      <c r="U19" s="175" t="s">
        <v>501</v>
      </c>
      <c r="V19" s="178" t="str">
        <f t="shared" si="5"/>
        <v/>
      </c>
      <c r="W19" s="176" t="s">
        <v>502</v>
      </c>
      <c r="X19" s="365">
        <f t="shared" si="6"/>
        <v>0</v>
      </c>
      <c r="Z19" s="177" t="str">
        <f t="shared" si="7"/>
        <v/>
      </c>
      <c r="AA19" s="174" t="s">
        <v>499</v>
      </c>
      <c r="AB19" s="177" t="str">
        <f t="shared" si="8"/>
        <v/>
      </c>
      <c r="AC19" s="175" t="s">
        <v>501</v>
      </c>
      <c r="AD19" s="178"/>
      <c r="AE19" s="176" t="s">
        <v>502</v>
      </c>
      <c r="AF19" s="340">
        <f t="shared" si="9"/>
        <v>0</v>
      </c>
      <c r="AH19" s="177" t="str">
        <f t="shared" si="10"/>
        <v/>
      </c>
      <c r="AI19" s="174" t="s">
        <v>499</v>
      </c>
      <c r="AJ19" s="177" t="str">
        <f t="shared" si="0"/>
        <v/>
      </c>
      <c r="AK19" s="175" t="s">
        <v>501</v>
      </c>
      <c r="AL19" s="178"/>
      <c r="AM19" s="176" t="s">
        <v>502</v>
      </c>
      <c r="AN19" s="340">
        <f t="shared" si="11"/>
        <v>0</v>
      </c>
      <c r="AP19" s="340">
        <f t="shared" si="12"/>
        <v>0</v>
      </c>
      <c r="AQ19" s="340">
        <f t="shared" si="13"/>
        <v>0</v>
      </c>
    </row>
    <row r="20" spans="2:44" ht="16.5" customHeight="1">
      <c r="B20" s="171" t="s">
        <v>529</v>
      </c>
      <c r="C20" s="172" t="s">
        <v>500</v>
      </c>
      <c r="D20" s="173"/>
      <c r="E20" s="174" t="s">
        <v>499</v>
      </c>
      <c r="F20" s="173"/>
      <c r="G20" s="175" t="s">
        <v>501</v>
      </c>
      <c r="H20" s="173"/>
      <c r="I20" s="176" t="s">
        <v>502</v>
      </c>
      <c r="J20" s="171"/>
      <c r="L20" s="340">
        <f t="shared" si="14"/>
        <v>0</v>
      </c>
      <c r="N20" s="177" t="str">
        <f t="shared" si="1"/>
        <v/>
      </c>
      <c r="O20" s="174" t="s">
        <v>499</v>
      </c>
      <c r="P20" s="177" t="str">
        <f t="shared" si="2"/>
        <v/>
      </c>
      <c r="R20" s="177" t="str">
        <f t="shared" si="3"/>
        <v/>
      </c>
      <c r="S20" s="174" t="s">
        <v>499</v>
      </c>
      <c r="T20" s="177" t="str">
        <f t="shared" si="4"/>
        <v/>
      </c>
      <c r="U20" s="175" t="s">
        <v>501</v>
      </c>
      <c r="V20" s="178" t="str">
        <f t="shared" si="5"/>
        <v/>
      </c>
      <c r="W20" s="176" t="s">
        <v>502</v>
      </c>
      <c r="X20" s="365">
        <f t="shared" si="6"/>
        <v>0</v>
      </c>
      <c r="Z20" s="177" t="str">
        <f t="shared" si="7"/>
        <v/>
      </c>
      <c r="AA20" s="174" t="s">
        <v>499</v>
      </c>
      <c r="AB20" s="177" t="str">
        <f t="shared" si="8"/>
        <v/>
      </c>
      <c r="AC20" s="175" t="s">
        <v>501</v>
      </c>
      <c r="AD20" s="178"/>
      <c r="AE20" s="176" t="s">
        <v>502</v>
      </c>
      <c r="AF20" s="340">
        <f t="shared" si="9"/>
        <v>0</v>
      </c>
      <c r="AH20" s="177" t="str">
        <f t="shared" si="10"/>
        <v/>
      </c>
      <c r="AI20" s="174" t="s">
        <v>499</v>
      </c>
      <c r="AJ20" s="177" t="str">
        <f t="shared" si="0"/>
        <v/>
      </c>
      <c r="AK20" s="175" t="s">
        <v>501</v>
      </c>
      <c r="AL20" s="178"/>
      <c r="AM20" s="176" t="s">
        <v>502</v>
      </c>
      <c r="AN20" s="340">
        <f t="shared" si="11"/>
        <v>0</v>
      </c>
      <c r="AP20" s="340">
        <f t="shared" si="12"/>
        <v>0</v>
      </c>
      <c r="AQ20" s="340">
        <f t="shared" si="13"/>
        <v>0</v>
      </c>
    </row>
    <row r="21" spans="2:44" ht="16.5" customHeight="1">
      <c r="B21" s="171" t="s">
        <v>530</v>
      </c>
      <c r="C21" s="172" t="s">
        <v>500</v>
      </c>
      <c r="D21" s="173"/>
      <c r="E21" s="174" t="s">
        <v>499</v>
      </c>
      <c r="F21" s="173"/>
      <c r="G21" s="175" t="s">
        <v>501</v>
      </c>
      <c r="H21" s="173"/>
      <c r="I21" s="176" t="s">
        <v>502</v>
      </c>
      <c r="J21" s="171"/>
      <c r="L21" s="340">
        <f t="shared" si="14"/>
        <v>0</v>
      </c>
      <c r="N21" s="177" t="str">
        <f t="shared" si="1"/>
        <v/>
      </c>
      <c r="O21" s="174" t="s">
        <v>499</v>
      </c>
      <c r="P21" s="177" t="str">
        <f t="shared" si="2"/>
        <v/>
      </c>
      <c r="R21" s="177" t="str">
        <f t="shared" si="3"/>
        <v/>
      </c>
      <c r="S21" s="174" t="s">
        <v>499</v>
      </c>
      <c r="T21" s="177" t="str">
        <f t="shared" si="4"/>
        <v/>
      </c>
      <c r="U21" s="175" t="s">
        <v>501</v>
      </c>
      <c r="V21" s="178" t="str">
        <f t="shared" si="5"/>
        <v/>
      </c>
      <c r="W21" s="176" t="s">
        <v>502</v>
      </c>
      <c r="X21" s="365">
        <f t="shared" si="6"/>
        <v>0</v>
      </c>
      <c r="Z21" s="177" t="str">
        <f t="shared" si="7"/>
        <v/>
      </c>
      <c r="AA21" s="174" t="s">
        <v>499</v>
      </c>
      <c r="AB21" s="177" t="str">
        <f t="shared" si="8"/>
        <v/>
      </c>
      <c r="AC21" s="175" t="s">
        <v>501</v>
      </c>
      <c r="AD21" s="178"/>
      <c r="AE21" s="176" t="s">
        <v>502</v>
      </c>
      <c r="AF21" s="340">
        <f t="shared" si="9"/>
        <v>0</v>
      </c>
      <c r="AH21" s="177" t="str">
        <f t="shared" si="10"/>
        <v/>
      </c>
      <c r="AI21" s="174" t="s">
        <v>499</v>
      </c>
      <c r="AJ21" s="177" t="str">
        <f t="shared" si="0"/>
        <v/>
      </c>
      <c r="AK21" s="175" t="s">
        <v>501</v>
      </c>
      <c r="AL21" s="178"/>
      <c r="AM21" s="176" t="s">
        <v>502</v>
      </c>
      <c r="AN21" s="340">
        <f t="shared" si="11"/>
        <v>0</v>
      </c>
      <c r="AP21" s="340">
        <f t="shared" si="12"/>
        <v>0</v>
      </c>
      <c r="AQ21" s="340">
        <f t="shared" si="13"/>
        <v>0</v>
      </c>
    </row>
    <row r="22" spans="2:44" ht="16.5" customHeight="1">
      <c r="B22" s="171" t="s">
        <v>531</v>
      </c>
      <c r="C22" s="172" t="s">
        <v>500</v>
      </c>
      <c r="D22" s="173"/>
      <c r="E22" s="174" t="s">
        <v>499</v>
      </c>
      <c r="F22" s="173"/>
      <c r="G22" s="175" t="s">
        <v>501</v>
      </c>
      <c r="H22" s="173"/>
      <c r="I22" s="176" t="s">
        <v>502</v>
      </c>
      <c r="J22" s="171"/>
      <c r="L22" s="340">
        <f t="shared" si="14"/>
        <v>0</v>
      </c>
      <c r="N22" s="177" t="str">
        <f t="shared" si="1"/>
        <v/>
      </c>
      <c r="O22" s="174" t="s">
        <v>499</v>
      </c>
      <c r="P22" s="177" t="str">
        <f t="shared" si="2"/>
        <v/>
      </c>
      <c r="R22" s="177" t="str">
        <f t="shared" si="3"/>
        <v/>
      </c>
      <c r="S22" s="174" t="s">
        <v>499</v>
      </c>
      <c r="T22" s="177" t="str">
        <f t="shared" si="4"/>
        <v/>
      </c>
      <c r="U22" s="175" t="s">
        <v>501</v>
      </c>
      <c r="V22" s="178" t="str">
        <f t="shared" si="5"/>
        <v/>
      </c>
      <c r="W22" s="176" t="s">
        <v>502</v>
      </c>
      <c r="X22" s="365">
        <f t="shared" si="6"/>
        <v>0</v>
      </c>
      <c r="Z22" s="177" t="str">
        <f t="shared" si="7"/>
        <v/>
      </c>
      <c r="AA22" s="174" t="s">
        <v>499</v>
      </c>
      <c r="AB22" s="177" t="str">
        <f t="shared" si="8"/>
        <v/>
      </c>
      <c r="AC22" s="175" t="s">
        <v>501</v>
      </c>
      <c r="AD22" s="178"/>
      <c r="AE22" s="176" t="s">
        <v>502</v>
      </c>
      <c r="AF22" s="340">
        <f t="shared" si="9"/>
        <v>0</v>
      </c>
      <c r="AH22" s="177" t="str">
        <f t="shared" si="10"/>
        <v/>
      </c>
      <c r="AI22" s="174" t="s">
        <v>499</v>
      </c>
      <c r="AJ22" s="177" t="str">
        <f t="shared" si="0"/>
        <v/>
      </c>
      <c r="AK22" s="175" t="s">
        <v>501</v>
      </c>
      <c r="AL22" s="178"/>
      <c r="AM22" s="176" t="s">
        <v>502</v>
      </c>
      <c r="AN22" s="340">
        <f t="shared" si="11"/>
        <v>0</v>
      </c>
      <c r="AP22" s="340">
        <f t="shared" si="12"/>
        <v>0</v>
      </c>
      <c r="AQ22" s="340">
        <f t="shared" si="13"/>
        <v>0</v>
      </c>
    </row>
    <row r="23" spans="2:44" ht="16.5" customHeight="1">
      <c r="B23" s="171" t="s">
        <v>533</v>
      </c>
      <c r="C23" s="172" t="s">
        <v>500</v>
      </c>
      <c r="D23" s="173"/>
      <c r="E23" s="174" t="s">
        <v>499</v>
      </c>
      <c r="F23" s="173"/>
      <c r="G23" s="175" t="s">
        <v>501</v>
      </c>
      <c r="H23" s="173"/>
      <c r="I23" s="176" t="s">
        <v>502</v>
      </c>
      <c r="J23" s="171"/>
      <c r="L23" s="340">
        <f t="shared" si="14"/>
        <v>0</v>
      </c>
      <c r="N23" s="177" t="str">
        <f t="shared" si="1"/>
        <v/>
      </c>
      <c r="O23" s="174" t="s">
        <v>499</v>
      </c>
      <c r="P23" s="177" t="str">
        <f t="shared" si="2"/>
        <v/>
      </c>
      <c r="R23" s="177" t="str">
        <f t="shared" si="3"/>
        <v/>
      </c>
      <c r="S23" s="174" t="s">
        <v>499</v>
      </c>
      <c r="T23" s="177" t="str">
        <f t="shared" si="4"/>
        <v/>
      </c>
      <c r="U23" s="175" t="s">
        <v>501</v>
      </c>
      <c r="V23" s="178" t="str">
        <f t="shared" si="5"/>
        <v/>
      </c>
      <c r="W23" s="176" t="s">
        <v>502</v>
      </c>
      <c r="X23" s="365">
        <f t="shared" si="6"/>
        <v>0</v>
      </c>
      <c r="Z23" s="177" t="str">
        <f t="shared" si="7"/>
        <v/>
      </c>
      <c r="AA23" s="174" t="s">
        <v>499</v>
      </c>
      <c r="AB23" s="177" t="str">
        <f t="shared" si="8"/>
        <v/>
      </c>
      <c r="AC23" s="175" t="s">
        <v>501</v>
      </c>
      <c r="AD23" s="178"/>
      <c r="AE23" s="176" t="s">
        <v>502</v>
      </c>
      <c r="AF23" s="340">
        <f t="shared" si="9"/>
        <v>0</v>
      </c>
      <c r="AH23" s="177" t="str">
        <f t="shared" si="10"/>
        <v/>
      </c>
      <c r="AI23" s="174" t="s">
        <v>499</v>
      </c>
      <c r="AJ23" s="177" t="str">
        <f t="shared" si="0"/>
        <v/>
      </c>
      <c r="AK23" s="175" t="s">
        <v>501</v>
      </c>
      <c r="AL23" s="178"/>
      <c r="AM23" s="176" t="s">
        <v>502</v>
      </c>
      <c r="AN23" s="340">
        <f t="shared" si="11"/>
        <v>0</v>
      </c>
      <c r="AP23" s="340">
        <f t="shared" si="12"/>
        <v>0</v>
      </c>
      <c r="AQ23" s="340">
        <f t="shared" si="13"/>
        <v>0</v>
      </c>
    </row>
    <row r="24" spans="2:44" ht="16.5" customHeight="1">
      <c r="B24" s="171" t="s">
        <v>532</v>
      </c>
      <c r="C24" s="172" t="s">
        <v>500</v>
      </c>
      <c r="D24" s="173"/>
      <c r="E24" s="174" t="s">
        <v>499</v>
      </c>
      <c r="F24" s="173"/>
      <c r="G24" s="175" t="s">
        <v>501</v>
      </c>
      <c r="H24" s="173"/>
      <c r="I24" s="176" t="s">
        <v>502</v>
      </c>
      <c r="J24" s="171"/>
      <c r="L24" s="340">
        <f t="shared" si="14"/>
        <v>0</v>
      </c>
      <c r="N24" s="177" t="str">
        <f t="shared" si="1"/>
        <v/>
      </c>
      <c r="O24" s="174" t="s">
        <v>499</v>
      </c>
      <c r="P24" s="177" t="str">
        <f t="shared" si="2"/>
        <v/>
      </c>
      <c r="R24" s="177" t="str">
        <f t="shared" si="3"/>
        <v/>
      </c>
      <c r="S24" s="174" t="s">
        <v>499</v>
      </c>
      <c r="T24" s="177" t="str">
        <f t="shared" si="4"/>
        <v/>
      </c>
      <c r="U24" s="175" t="s">
        <v>501</v>
      </c>
      <c r="V24" s="178" t="str">
        <f t="shared" si="5"/>
        <v/>
      </c>
      <c r="W24" s="176" t="s">
        <v>502</v>
      </c>
      <c r="X24" s="365">
        <f t="shared" si="6"/>
        <v>0</v>
      </c>
      <c r="Z24" s="177" t="str">
        <f t="shared" si="7"/>
        <v/>
      </c>
      <c r="AA24" s="174" t="s">
        <v>499</v>
      </c>
      <c r="AB24" s="177" t="str">
        <f t="shared" si="8"/>
        <v/>
      </c>
      <c r="AC24" s="175" t="s">
        <v>501</v>
      </c>
      <c r="AD24" s="178"/>
      <c r="AE24" s="176" t="s">
        <v>502</v>
      </c>
      <c r="AF24" s="340">
        <f t="shared" si="9"/>
        <v>0</v>
      </c>
      <c r="AH24" s="177" t="str">
        <f t="shared" si="10"/>
        <v/>
      </c>
      <c r="AI24" s="174" t="s">
        <v>499</v>
      </c>
      <c r="AJ24" s="177" t="str">
        <f t="shared" si="0"/>
        <v/>
      </c>
      <c r="AK24" s="175" t="s">
        <v>501</v>
      </c>
      <c r="AL24" s="178"/>
      <c r="AM24" s="176" t="s">
        <v>502</v>
      </c>
      <c r="AN24" s="340">
        <f t="shared" si="11"/>
        <v>0</v>
      </c>
      <c r="AP24" s="340">
        <f t="shared" si="12"/>
        <v>0</v>
      </c>
      <c r="AQ24" s="340">
        <f t="shared" si="13"/>
        <v>0</v>
      </c>
    </row>
    <row r="25" spans="2:44" ht="16.5" customHeight="1">
      <c r="B25" s="171" t="s">
        <v>534</v>
      </c>
      <c r="C25" s="172" t="s">
        <v>500</v>
      </c>
      <c r="D25" s="173"/>
      <c r="E25" s="174" t="s">
        <v>499</v>
      </c>
      <c r="F25" s="173"/>
      <c r="G25" s="175" t="s">
        <v>501</v>
      </c>
      <c r="H25" s="173"/>
      <c r="I25" s="176" t="s">
        <v>502</v>
      </c>
      <c r="J25" s="171"/>
      <c r="L25" s="340">
        <f t="shared" si="14"/>
        <v>0</v>
      </c>
      <c r="N25" s="177" t="str">
        <f t="shared" si="1"/>
        <v/>
      </c>
      <c r="O25" s="174" t="s">
        <v>499</v>
      </c>
      <c r="P25" s="177" t="str">
        <f t="shared" si="2"/>
        <v/>
      </c>
      <c r="R25" s="177" t="str">
        <f t="shared" si="3"/>
        <v/>
      </c>
      <c r="S25" s="174" t="s">
        <v>499</v>
      </c>
      <c r="T25" s="177" t="str">
        <f t="shared" si="4"/>
        <v/>
      </c>
      <c r="U25" s="175" t="s">
        <v>501</v>
      </c>
      <c r="V25" s="178" t="str">
        <f t="shared" si="5"/>
        <v/>
      </c>
      <c r="W25" s="176" t="s">
        <v>502</v>
      </c>
      <c r="X25" s="365">
        <f t="shared" si="6"/>
        <v>0</v>
      </c>
      <c r="Z25" s="177" t="str">
        <f t="shared" si="7"/>
        <v/>
      </c>
      <c r="AA25" s="174" t="s">
        <v>499</v>
      </c>
      <c r="AB25" s="177" t="str">
        <f t="shared" si="8"/>
        <v/>
      </c>
      <c r="AC25" s="175" t="s">
        <v>501</v>
      </c>
      <c r="AD25" s="178"/>
      <c r="AE25" s="176" t="s">
        <v>502</v>
      </c>
      <c r="AF25" s="340">
        <f t="shared" si="9"/>
        <v>0</v>
      </c>
      <c r="AH25" s="177" t="str">
        <f t="shared" si="10"/>
        <v/>
      </c>
      <c r="AI25" s="174" t="s">
        <v>499</v>
      </c>
      <c r="AJ25" s="177" t="str">
        <f t="shared" si="0"/>
        <v/>
      </c>
      <c r="AK25" s="175" t="s">
        <v>501</v>
      </c>
      <c r="AL25" s="178"/>
      <c r="AM25" s="176" t="s">
        <v>502</v>
      </c>
      <c r="AN25" s="340">
        <f t="shared" si="11"/>
        <v>0</v>
      </c>
      <c r="AP25" s="340">
        <f t="shared" si="12"/>
        <v>0</v>
      </c>
      <c r="AQ25" s="340">
        <f t="shared" si="13"/>
        <v>0</v>
      </c>
    </row>
    <row r="26" spans="2:44" ht="16.5" customHeight="1">
      <c r="B26" s="171" t="s">
        <v>535</v>
      </c>
      <c r="C26" s="172" t="s">
        <v>500</v>
      </c>
      <c r="D26" s="173"/>
      <c r="E26" s="174" t="s">
        <v>499</v>
      </c>
      <c r="F26" s="173"/>
      <c r="G26" s="175" t="s">
        <v>501</v>
      </c>
      <c r="H26" s="173"/>
      <c r="I26" s="176" t="s">
        <v>502</v>
      </c>
      <c r="J26" s="171"/>
      <c r="L26" s="340">
        <f t="shared" si="14"/>
        <v>0</v>
      </c>
      <c r="N26" s="177" t="str">
        <f t="shared" si="1"/>
        <v/>
      </c>
      <c r="O26" s="174" t="s">
        <v>499</v>
      </c>
      <c r="P26" s="177" t="str">
        <f t="shared" si="2"/>
        <v/>
      </c>
      <c r="R26" s="177" t="str">
        <f t="shared" si="3"/>
        <v/>
      </c>
      <c r="S26" s="174" t="s">
        <v>499</v>
      </c>
      <c r="T26" s="177" t="str">
        <f>IF(R26="","",IF(D26&lt;F26,IF(F26&lt;=P26,F26,P26),P26))</f>
        <v/>
      </c>
      <c r="U26" s="175" t="s">
        <v>501</v>
      </c>
      <c r="V26" s="178" t="str">
        <f t="shared" si="5"/>
        <v/>
      </c>
      <c r="W26" s="176" t="s">
        <v>502</v>
      </c>
      <c r="X26" s="365">
        <f t="shared" si="6"/>
        <v>0</v>
      </c>
      <c r="Z26" s="177" t="str">
        <f t="shared" si="7"/>
        <v/>
      </c>
      <c r="AA26" s="174" t="s">
        <v>499</v>
      </c>
      <c r="AB26" s="177" t="str">
        <f t="shared" si="8"/>
        <v/>
      </c>
      <c r="AC26" s="175" t="s">
        <v>501</v>
      </c>
      <c r="AD26" s="178"/>
      <c r="AE26" s="176" t="s">
        <v>502</v>
      </c>
      <c r="AF26" s="340">
        <f t="shared" si="9"/>
        <v>0</v>
      </c>
      <c r="AH26" s="177" t="str">
        <f t="shared" si="10"/>
        <v/>
      </c>
      <c r="AI26" s="174" t="s">
        <v>499</v>
      </c>
      <c r="AJ26" s="177" t="str">
        <f t="shared" si="0"/>
        <v/>
      </c>
      <c r="AK26" s="175" t="s">
        <v>501</v>
      </c>
      <c r="AL26" s="178"/>
      <c r="AM26" s="176" t="s">
        <v>502</v>
      </c>
      <c r="AN26" s="340">
        <f t="shared" si="11"/>
        <v>0</v>
      </c>
      <c r="AP26" s="340">
        <f t="shared" si="12"/>
        <v>0</v>
      </c>
      <c r="AQ26" s="340">
        <f t="shared" si="13"/>
        <v>0</v>
      </c>
    </row>
    <row r="27" spans="2:44" ht="16.5" customHeight="1">
      <c r="B27" s="171" t="s">
        <v>536</v>
      </c>
      <c r="C27" s="172" t="s">
        <v>500</v>
      </c>
      <c r="D27" s="173"/>
      <c r="E27" s="174" t="s">
        <v>499</v>
      </c>
      <c r="F27" s="173"/>
      <c r="G27" s="175" t="s">
        <v>501</v>
      </c>
      <c r="H27" s="173"/>
      <c r="I27" s="176" t="s">
        <v>502</v>
      </c>
      <c r="J27" s="171"/>
      <c r="L27" s="340">
        <f t="shared" si="14"/>
        <v>0</v>
      </c>
      <c r="N27" s="177" t="str">
        <f t="shared" si="1"/>
        <v/>
      </c>
      <c r="O27" s="174" t="s">
        <v>499</v>
      </c>
      <c r="P27" s="177" t="str">
        <f t="shared" si="2"/>
        <v/>
      </c>
      <c r="R27" s="177" t="str">
        <f t="shared" si="3"/>
        <v/>
      </c>
      <c r="S27" s="174" t="s">
        <v>499</v>
      </c>
      <c r="T27" s="177" t="str">
        <f t="shared" si="4"/>
        <v/>
      </c>
      <c r="U27" s="175" t="s">
        <v>501</v>
      </c>
      <c r="V27" s="178" t="str">
        <f t="shared" si="5"/>
        <v/>
      </c>
      <c r="W27" s="176" t="s">
        <v>502</v>
      </c>
      <c r="X27" s="365">
        <f t="shared" si="6"/>
        <v>0</v>
      </c>
      <c r="Z27" s="177" t="str">
        <f t="shared" si="7"/>
        <v/>
      </c>
      <c r="AA27" s="174" t="s">
        <v>499</v>
      </c>
      <c r="AB27" s="177" t="str">
        <f t="shared" si="8"/>
        <v/>
      </c>
      <c r="AC27" s="175" t="s">
        <v>501</v>
      </c>
      <c r="AD27" s="178"/>
      <c r="AE27" s="176" t="s">
        <v>502</v>
      </c>
      <c r="AF27" s="340">
        <f t="shared" si="9"/>
        <v>0</v>
      </c>
      <c r="AH27" s="177" t="str">
        <f t="shared" si="10"/>
        <v/>
      </c>
      <c r="AI27" s="174" t="s">
        <v>499</v>
      </c>
      <c r="AJ27" s="177" t="str">
        <f t="shared" si="0"/>
        <v/>
      </c>
      <c r="AK27" s="175" t="s">
        <v>501</v>
      </c>
      <c r="AL27" s="178"/>
      <c r="AM27" s="176" t="s">
        <v>502</v>
      </c>
      <c r="AN27" s="340">
        <f t="shared" si="11"/>
        <v>0</v>
      </c>
      <c r="AP27" s="340">
        <f t="shared" si="12"/>
        <v>0</v>
      </c>
      <c r="AQ27" s="340">
        <f t="shared" si="13"/>
        <v>0</v>
      </c>
    </row>
    <row r="28" spans="2:44" ht="16.5" customHeight="1">
      <c r="B28" s="171" t="s">
        <v>537</v>
      </c>
      <c r="C28" s="172" t="s">
        <v>500</v>
      </c>
      <c r="D28" s="173"/>
      <c r="E28" s="174" t="s">
        <v>499</v>
      </c>
      <c r="F28" s="173"/>
      <c r="G28" s="175" t="s">
        <v>501</v>
      </c>
      <c r="H28" s="173"/>
      <c r="I28" s="176" t="s">
        <v>502</v>
      </c>
      <c r="J28" s="171"/>
      <c r="L28" s="340">
        <f t="shared" si="14"/>
        <v>0</v>
      </c>
      <c r="N28" s="177" t="str">
        <f t="shared" si="1"/>
        <v/>
      </c>
      <c r="O28" s="174" t="s">
        <v>499</v>
      </c>
      <c r="P28" s="177" t="str">
        <f t="shared" si="2"/>
        <v/>
      </c>
      <c r="R28" s="177" t="str">
        <f t="shared" si="3"/>
        <v/>
      </c>
      <c r="S28" s="174" t="s">
        <v>499</v>
      </c>
      <c r="T28" s="177" t="str">
        <f t="shared" si="4"/>
        <v/>
      </c>
      <c r="U28" s="175" t="s">
        <v>501</v>
      </c>
      <c r="V28" s="178" t="str">
        <f t="shared" si="5"/>
        <v/>
      </c>
      <c r="W28" s="176" t="s">
        <v>502</v>
      </c>
      <c r="X28" s="365">
        <f t="shared" si="6"/>
        <v>0</v>
      </c>
      <c r="Z28" s="177" t="str">
        <f t="shared" si="7"/>
        <v/>
      </c>
      <c r="AA28" s="174" t="s">
        <v>499</v>
      </c>
      <c r="AB28" s="177" t="str">
        <f t="shared" si="8"/>
        <v/>
      </c>
      <c r="AC28" s="175" t="s">
        <v>501</v>
      </c>
      <c r="AD28" s="178"/>
      <c r="AE28" s="176" t="s">
        <v>502</v>
      </c>
      <c r="AF28" s="340">
        <f t="shared" si="9"/>
        <v>0</v>
      </c>
      <c r="AH28" s="177" t="str">
        <f t="shared" si="10"/>
        <v/>
      </c>
      <c r="AI28" s="174" t="s">
        <v>499</v>
      </c>
      <c r="AJ28" s="177" t="str">
        <f t="shared" si="0"/>
        <v/>
      </c>
      <c r="AK28" s="175" t="s">
        <v>501</v>
      </c>
      <c r="AL28" s="178"/>
      <c r="AM28" s="176" t="s">
        <v>502</v>
      </c>
      <c r="AN28" s="340">
        <f t="shared" si="11"/>
        <v>0</v>
      </c>
      <c r="AP28" s="340">
        <f t="shared" si="12"/>
        <v>0</v>
      </c>
      <c r="AQ28" s="340">
        <f t="shared" si="13"/>
        <v>0</v>
      </c>
    </row>
    <row r="29" spans="2:44" ht="16.5" customHeight="1">
      <c r="B29" s="171" t="s">
        <v>538</v>
      </c>
      <c r="C29" s="172" t="s">
        <v>500</v>
      </c>
      <c r="D29" s="173"/>
      <c r="E29" s="174" t="s">
        <v>499</v>
      </c>
      <c r="F29" s="173"/>
      <c r="G29" s="175" t="s">
        <v>501</v>
      </c>
      <c r="H29" s="173"/>
      <c r="I29" s="176" t="s">
        <v>502</v>
      </c>
      <c r="J29" s="171"/>
      <c r="L29" s="340">
        <f t="shared" si="14"/>
        <v>0</v>
      </c>
      <c r="N29" s="177" t="str">
        <f t="shared" si="1"/>
        <v/>
      </c>
      <c r="O29" s="174" t="s">
        <v>499</v>
      </c>
      <c r="P29" s="177" t="str">
        <f t="shared" si="2"/>
        <v/>
      </c>
      <c r="R29" s="177" t="str">
        <f t="shared" si="3"/>
        <v/>
      </c>
      <c r="S29" s="174" t="s">
        <v>499</v>
      </c>
      <c r="T29" s="177" t="str">
        <f t="shared" si="4"/>
        <v/>
      </c>
      <c r="U29" s="175" t="s">
        <v>501</v>
      </c>
      <c r="V29" s="178" t="str">
        <f t="shared" si="5"/>
        <v/>
      </c>
      <c r="W29" s="176" t="s">
        <v>502</v>
      </c>
      <c r="X29" s="365">
        <f t="shared" si="6"/>
        <v>0</v>
      </c>
      <c r="Z29" s="177" t="str">
        <f t="shared" si="7"/>
        <v/>
      </c>
      <c r="AA29" s="174" t="s">
        <v>499</v>
      </c>
      <c r="AB29" s="177" t="str">
        <f t="shared" si="8"/>
        <v/>
      </c>
      <c r="AC29" s="175" t="s">
        <v>501</v>
      </c>
      <c r="AD29" s="178"/>
      <c r="AE29" s="176" t="s">
        <v>502</v>
      </c>
      <c r="AF29" s="340">
        <f t="shared" si="9"/>
        <v>0</v>
      </c>
      <c r="AH29" s="177" t="str">
        <f t="shared" si="10"/>
        <v/>
      </c>
      <c r="AI29" s="174" t="s">
        <v>499</v>
      </c>
      <c r="AJ29" s="177" t="str">
        <f t="shared" si="0"/>
        <v/>
      </c>
      <c r="AK29" s="175" t="s">
        <v>501</v>
      </c>
      <c r="AL29" s="178"/>
      <c r="AM29" s="176" t="s">
        <v>502</v>
      </c>
      <c r="AN29" s="340">
        <f t="shared" si="11"/>
        <v>0</v>
      </c>
      <c r="AP29" s="340">
        <f t="shared" si="12"/>
        <v>0</v>
      </c>
      <c r="AQ29" s="340">
        <f t="shared" si="13"/>
        <v>0</v>
      </c>
    </row>
    <row r="30" spans="2:44" ht="16.5" customHeight="1">
      <c r="B30" s="171" t="s">
        <v>539</v>
      </c>
      <c r="C30" s="172" t="s">
        <v>500</v>
      </c>
      <c r="D30" s="173"/>
      <c r="E30" s="174" t="s">
        <v>499</v>
      </c>
      <c r="F30" s="173"/>
      <c r="G30" s="175" t="s">
        <v>501</v>
      </c>
      <c r="H30" s="173"/>
      <c r="I30" s="176" t="s">
        <v>502</v>
      </c>
      <c r="J30" s="171"/>
      <c r="L30" s="340">
        <f t="shared" si="14"/>
        <v>0</v>
      </c>
      <c r="N30" s="177" t="str">
        <f t="shared" si="1"/>
        <v/>
      </c>
      <c r="O30" s="174" t="s">
        <v>499</v>
      </c>
      <c r="P30" s="177" t="str">
        <f t="shared" si="2"/>
        <v/>
      </c>
      <c r="R30" s="177" t="str">
        <f t="shared" si="3"/>
        <v/>
      </c>
      <c r="S30" s="174" t="s">
        <v>499</v>
      </c>
      <c r="T30" s="177" t="str">
        <f t="shared" si="4"/>
        <v/>
      </c>
      <c r="U30" s="175" t="s">
        <v>501</v>
      </c>
      <c r="V30" s="178" t="str">
        <f t="shared" si="5"/>
        <v/>
      </c>
      <c r="W30" s="176" t="s">
        <v>502</v>
      </c>
      <c r="X30" s="365">
        <f t="shared" si="6"/>
        <v>0</v>
      </c>
      <c r="Z30" s="177" t="str">
        <f t="shared" si="7"/>
        <v/>
      </c>
      <c r="AA30" s="174" t="s">
        <v>499</v>
      </c>
      <c r="AB30" s="177" t="str">
        <f t="shared" si="8"/>
        <v/>
      </c>
      <c r="AC30" s="175" t="s">
        <v>501</v>
      </c>
      <c r="AD30" s="178"/>
      <c r="AE30" s="176" t="s">
        <v>502</v>
      </c>
      <c r="AF30" s="340">
        <f t="shared" si="9"/>
        <v>0</v>
      </c>
      <c r="AH30" s="177" t="str">
        <f t="shared" si="10"/>
        <v/>
      </c>
      <c r="AI30" s="174" t="s">
        <v>499</v>
      </c>
      <c r="AJ30" s="177" t="str">
        <f t="shared" si="0"/>
        <v/>
      </c>
      <c r="AK30" s="175" t="s">
        <v>501</v>
      </c>
      <c r="AL30" s="178"/>
      <c r="AM30" s="176" t="s">
        <v>502</v>
      </c>
      <c r="AN30" s="340">
        <f t="shared" si="11"/>
        <v>0</v>
      </c>
      <c r="AP30" s="340">
        <f t="shared" si="12"/>
        <v>0</v>
      </c>
      <c r="AQ30" s="340">
        <f t="shared" si="13"/>
        <v>0</v>
      </c>
    </row>
    <row r="31" spans="2:44" ht="16.5" customHeight="1">
      <c r="B31" s="171" t="s">
        <v>540</v>
      </c>
      <c r="C31" s="172" t="s">
        <v>500</v>
      </c>
      <c r="D31" s="173"/>
      <c r="E31" s="174" t="s">
        <v>499</v>
      </c>
      <c r="F31" s="173"/>
      <c r="G31" s="175" t="s">
        <v>501</v>
      </c>
      <c r="H31" s="173"/>
      <c r="I31" s="176" t="s">
        <v>502</v>
      </c>
      <c r="J31" s="171"/>
      <c r="L31" s="340">
        <f t="shared" si="14"/>
        <v>0</v>
      </c>
      <c r="N31" s="177" t="str">
        <f t="shared" si="1"/>
        <v/>
      </c>
      <c r="O31" s="174" t="s">
        <v>499</v>
      </c>
      <c r="P31" s="177" t="str">
        <f t="shared" si="2"/>
        <v/>
      </c>
      <c r="R31" s="177" t="str">
        <f t="shared" si="3"/>
        <v/>
      </c>
      <c r="S31" s="174" t="s">
        <v>499</v>
      </c>
      <c r="T31" s="177" t="str">
        <f t="shared" si="4"/>
        <v/>
      </c>
      <c r="U31" s="175" t="s">
        <v>501</v>
      </c>
      <c r="V31" s="178" t="str">
        <f t="shared" si="5"/>
        <v/>
      </c>
      <c r="W31" s="176" t="s">
        <v>502</v>
      </c>
      <c r="X31" s="365">
        <f t="shared" si="6"/>
        <v>0</v>
      </c>
      <c r="Z31" s="177" t="str">
        <f>IF(OR(D31="",AND(D31&lt;F31,N31&lt;=D31,D31&lt;=P31,N31&lt;=F31,F31&lt;=P31),J31="宿直"),"",IF(D31&lt;F31,IF(AND(D31&lt;P31,P31&lt;F31),P31,D31),IF(D31&lt;P31,P31,D31)))</f>
        <v/>
      </c>
      <c r="AA31" s="174" t="s">
        <v>499</v>
      </c>
      <c r="AB31" s="177" t="str">
        <f t="shared" si="8"/>
        <v/>
      </c>
      <c r="AC31" s="175" t="s">
        <v>501</v>
      </c>
      <c r="AD31" s="178"/>
      <c r="AE31" s="176" t="s">
        <v>502</v>
      </c>
      <c r="AF31" s="340">
        <f t="shared" si="9"/>
        <v>0</v>
      </c>
      <c r="AH31" s="177" t="str">
        <f t="shared" si="10"/>
        <v/>
      </c>
      <c r="AI31" s="174" t="s">
        <v>499</v>
      </c>
      <c r="AJ31" s="177" t="str">
        <f t="shared" si="0"/>
        <v/>
      </c>
      <c r="AK31" s="175" t="s">
        <v>501</v>
      </c>
      <c r="AL31" s="178"/>
      <c r="AM31" s="176" t="s">
        <v>502</v>
      </c>
      <c r="AN31" s="340">
        <f t="shared" si="11"/>
        <v>0</v>
      </c>
      <c r="AP31" s="340">
        <f t="shared" si="12"/>
        <v>0</v>
      </c>
      <c r="AQ31" s="340">
        <f t="shared" si="13"/>
        <v>0</v>
      </c>
    </row>
    <row r="32" spans="2:44" ht="16.5" customHeight="1">
      <c r="B32" s="171" t="s">
        <v>541</v>
      </c>
      <c r="C32" s="172" t="s">
        <v>500</v>
      </c>
      <c r="D32" s="173"/>
      <c r="E32" s="174" t="s">
        <v>499</v>
      </c>
      <c r="F32" s="173"/>
      <c r="G32" s="175" t="s">
        <v>501</v>
      </c>
      <c r="H32" s="173"/>
      <c r="I32" s="176" t="s">
        <v>502</v>
      </c>
      <c r="J32" s="171"/>
      <c r="L32" s="340">
        <f t="shared" si="14"/>
        <v>0</v>
      </c>
      <c r="N32" s="177" t="str">
        <f t="shared" si="1"/>
        <v/>
      </c>
      <c r="O32" s="174" t="s">
        <v>499</v>
      </c>
      <c r="P32" s="177" t="str">
        <f t="shared" si="2"/>
        <v/>
      </c>
      <c r="R32" s="177" t="str">
        <f t="shared" si="3"/>
        <v/>
      </c>
      <c r="S32" s="174" t="s">
        <v>499</v>
      </c>
      <c r="T32" s="177" t="str">
        <f t="shared" si="4"/>
        <v/>
      </c>
      <c r="U32" s="175" t="s">
        <v>501</v>
      </c>
      <c r="V32" s="178" t="str">
        <f t="shared" si="5"/>
        <v/>
      </c>
      <c r="W32" s="176" t="s">
        <v>502</v>
      </c>
      <c r="X32" s="365">
        <f t="shared" si="6"/>
        <v>0</v>
      </c>
      <c r="Z32" s="177" t="str">
        <f t="shared" si="7"/>
        <v/>
      </c>
      <c r="AA32" s="174" t="s">
        <v>499</v>
      </c>
      <c r="AB32" s="177" t="str">
        <f t="shared" si="8"/>
        <v/>
      </c>
      <c r="AC32" s="175" t="s">
        <v>501</v>
      </c>
      <c r="AD32" s="178"/>
      <c r="AE32" s="176" t="s">
        <v>502</v>
      </c>
      <c r="AF32" s="340">
        <f t="shared" si="9"/>
        <v>0</v>
      </c>
      <c r="AH32" s="177" t="str">
        <f t="shared" si="10"/>
        <v/>
      </c>
      <c r="AI32" s="174" t="s">
        <v>499</v>
      </c>
      <c r="AJ32" s="177" t="str">
        <f t="shared" si="0"/>
        <v/>
      </c>
      <c r="AK32" s="175" t="s">
        <v>501</v>
      </c>
      <c r="AL32" s="178"/>
      <c r="AM32" s="176" t="s">
        <v>502</v>
      </c>
      <c r="AN32" s="340">
        <f t="shared" si="11"/>
        <v>0</v>
      </c>
      <c r="AP32" s="340">
        <f t="shared" si="12"/>
        <v>0</v>
      </c>
      <c r="AQ32" s="340">
        <f t="shared" si="13"/>
        <v>0</v>
      </c>
    </row>
    <row r="33" spans="2:43" ht="16.5" customHeight="1">
      <c r="B33" s="171" t="s">
        <v>542</v>
      </c>
      <c r="C33" s="172" t="s">
        <v>500</v>
      </c>
      <c r="D33" s="173"/>
      <c r="E33" s="174" t="s">
        <v>499</v>
      </c>
      <c r="F33" s="173"/>
      <c r="G33" s="175" t="s">
        <v>501</v>
      </c>
      <c r="H33" s="173"/>
      <c r="I33" s="176" t="s">
        <v>502</v>
      </c>
      <c r="J33" s="171"/>
      <c r="L33" s="340">
        <f t="shared" si="14"/>
        <v>0</v>
      </c>
      <c r="N33" s="177" t="str">
        <f t="shared" si="1"/>
        <v/>
      </c>
      <c r="O33" s="174" t="s">
        <v>499</v>
      </c>
      <c r="P33" s="177" t="str">
        <f t="shared" si="2"/>
        <v/>
      </c>
      <c r="R33" s="177" t="str">
        <f t="shared" si="3"/>
        <v/>
      </c>
      <c r="S33" s="174" t="s">
        <v>499</v>
      </c>
      <c r="T33" s="177" t="str">
        <f t="shared" si="4"/>
        <v/>
      </c>
      <c r="U33" s="175" t="s">
        <v>501</v>
      </c>
      <c r="V33" s="178" t="str">
        <f t="shared" si="5"/>
        <v/>
      </c>
      <c r="W33" s="176" t="s">
        <v>502</v>
      </c>
      <c r="X33" s="365">
        <f t="shared" si="6"/>
        <v>0</v>
      </c>
      <c r="Z33" s="177" t="str">
        <f t="shared" si="7"/>
        <v/>
      </c>
      <c r="AA33" s="174" t="s">
        <v>499</v>
      </c>
      <c r="AB33" s="177" t="str">
        <f t="shared" si="8"/>
        <v/>
      </c>
      <c r="AC33" s="175" t="s">
        <v>501</v>
      </c>
      <c r="AD33" s="178"/>
      <c r="AE33" s="176" t="s">
        <v>502</v>
      </c>
      <c r="AF33" s="340">
        <f t="shared" si="9"/>
        <v>0</v>
      </c>
      <c r="AH33" s="177" t="str">
        <f t="shared" si="10"/>
        <v/>
      </c>
      <c r="AI33" s="174" t="s">
        <v>499</v>
      </c>
      <c r="AJ33" s="177" t="str">
        <f t="shared" si="0"/>
        <v/>
      </c>
      <c r="AK33" s="175" t="s">
        <v>501</v>
      </c>
      <c r="AL33" s="178"/>
      <c r="AM33" s="176" t="s">
        <v>502</v>
      </c>
      <c r="AN33" s="340">
        <f t="shared" si="11"/>
        <v>0</v>
      </c>
      <c r="AP33" s="340">
        <f t="shared" si="12"/>
        <v>0</v>
      </c>
      <c r="AQ33" s="340">
        <f t="shared" si="13"/>
        <v>0</v>
      </c>
    </row>
    <row r="34" spans="2:43" ht="16.5" customHeight="1">
      <c r="B34" s="171" t="s">
        <v>543</v>
      </c>
      <c r="C34" s="172" t="s">
        <v>500</v>
      </c>
      <c r="D34" s="173"/>
      <c r="E34" s="174" t="s">
        <v>499</v>
      </c>
      <c r="F34" s="173"/>
      <c r="G34" s="175" t="s">
        <v>501</v>
      </c>
      <c r="H34" s="173"/>
      <c r="I34" s="176" t="s">
        <v>502</v>
      </c>
      <c r="J34" s="171"/>
      <c r="L34" s="340">
        <f t="shared" si="14"/>
        <v>0</v>
      </c>
      <c r="N34" s="177" t="str">
        <f t="shared" si="1"/>
        <v/>
      </c>
      <c r="O34" s="174" t="s">
        <v>499</v>
      </c>
      <c r="P34" s="177" t="str">
        <f t="shared" si="2"/>
        <v/>
      </c>
      <c r="R34" s="177" t="str">
        <f t="shared" si="3"/>
        <v/>
      </c>
      <c r="S34" s="174" t="s">
        <v>499</v>
      </c>
      <c r="T34" s="177" t="str">
        <f t="shared" si="4"/>
        <v/>
      </c>
      <c r="U34" s="175" t="s">
        <v>501</v>
      </c>
      <c r="V34" s="178" t="str">
        <f t="shared" si="5"/>
        <v/>
      </c>
      <c r="W34" s="176" t="s">
        <v>502</v>
      </c>
      <c r="X34" s="365">
        <f t="shared" si="6"/>
        <v>0</v>
      </c>
      <c r="Z34" s="177" t="str">
        <f t="shared" si="7"/>
        <v/>
      </c>
      <c r="AA34" s="174" t="s">
        <v>499</v>
      </c>
      <c r="AB34" s="177" t="str">
        <f t="shared" si="8"/>
        <v/>
      </c>
      <c r="AC34" s="175" t="s">
        <v>501</v>
      </c>
      <c r="AD34" s="178"/>
      <c r="AE34" s="176" t="s">
        <v>502</v>
      </c>
      <c r="AF34" s="340">
        <f t="shared" si="9"/>
        <v>0</v>
      </c>
      <c r="AH34" s="177" t="str">
        <f t="shared" si="10"/>
        <v/>
      </c>
      <c r="AI34" s="174" t="s">
        <v>499</v>
      </c>
      <c r="AJ34" s="177" t="str">
        <f t="shared" si="0"/>
        <v/>
      </c>
      <c r="AK34" s="175" t="s">
        <v>501</v>
      </c>
      <c r="AL34" s="178"/>
      <c r="AM34" s="176" t="s">
        <v>502</v>
      </c>
      <c r="AN34" s="340">
        <f t="shared" si="11"/>
        <v>0</v>
      </c>
      <c r="AP34" s="340">
        <f t="shared" si="12"/>
        <v>0</v>
      </c>
      <c r="AQ34" s="340">
        <f t="shared" si="13"/>
        <v>0</v>
      </c>
    </row>
    <row r="35" spans="2:43" ht="16.5" customHeight="1">
      <c r="B35" s="171" t="s">
        <v>544</v>
      </c>
      <c r="C35" s="172" t="s">
        <v>500</v>
      </c>
      <c r="D35" s="173"/>
      <c r="E35" s="174" t="s">
        <v>499</v>
      </c>
      <c r="F35" s="173"/>
      <c r="G35" s="175" t="s">
        <v>501</v>
      </c>
      <c r="H35" s="173"/>
      <c r="I35" s="176" t="s">
        <v>502</v>
      </c>
      <c r="J35" s="171"/>
      <c r="L35" s="340">
        <f t="shared" si="14"/>
        <v>0</v>
      </c>
      <c r="N35" s="177" t="str">
        <f t="shared" si="1"/>
        <v/>
      </c>
      <c r="O35" s="174" t="s">
        <v>499</v>
      </c>
      <c r="P35" s="177" t="str">
        <f t="shared" si="2"/>
        <v/>
      </c>
      <c r="R35" s="177" t="str">
        <f t="shared" si="3"/>
        <v/>
      </c>
      <c r="S35" s="174" t="s">
        <v>499</v>
      </c>
      <c r="T35" s="177" t="str">
        <f t="shared" si="4"/>
        <v/>
      </c>
      <c r="U35" s="175" t="s">
        <v>501</v>
      </c>
      <c r="V35" s="178" t="str">
        <f t="shared" si="5"/>
        <v/>
      </c>
      <c r="W35" s="176" t="s">
        <v>502</v>
      </c>
      <c r="X35" s="365">
        <f t="shared" si="6"/>
        <v>0</v>
      </c>
      <c r="Z35" s="177" t="str">
        <f t="shared" si="7"/>
        <v/>
      </c>
      <c r="AA35" s="174" t="s">
        <v>499</v>
      </c>
      <c r="AB35" s="177" t="str">
        <f t="shared" si="8"/>
        <v/>
      </c>
      <c r="AC35" s="175" t="s">
        <v>501</v>
      </c>
      <c r="AD35" s="178"/>
      <c r="AE35" s="176" t="s">
        <v>502</v>
      </c>
      <c r="AF35" s="340">
        <f t="shared" si="9"/>
        <v>0</v>
      </c>
      <c r="AH35" s="177" t="str">
        <f t="shared" si="10"/>
        <v/>
      </c>
      <c r="AI35" s="174" t="s">
        <v>499</v>
      </c>
      <c r="AJ35" s="177" t="str">
        <f t="shared" si="0"/>
        <v/>
      </c>
      <c r="AK35" s="175" t="s">
        <v>501</v>
      </c>
      <c r="AL35" s="178"/>
      <c r="AM35" s="176" t="s">
        <v>502</v>
      </c>
      <c r="AN35" s="340">
        <f t="shared" si="11"/>
        <v>0</v>
      </c>
      <c r="AP35" s="340">
        <f t="shared" si="12"/>
        <v>0</v>
      </c>
      <c r="AQ35" s="340">
        <f t="shared" si="13"/>
        <v>0</v>
      </c>
    </row>
    <row r="36" spans="2:43" ht="16.5" customHeight="1">
      <c r="B36" s="171" t="s">
        <v>545</v>
      </c>
      <c r="C36" s="172" t="s">
        <v>500</v>
      </c>
      <c r="D36" s="173"/>
      <c r="E36" s="174" t="s">
        <v>499</v>
      </c>
      <c r="F36" s="173"/>
      <c r="G36" s="175" t="s">
        <v>501</v>
      </c>
      <c r="H36" s="173"/>
      <c r="I36" s="176" t="s">
        <v>502</v>
      </c>
      <c r="J36" s="171"/>
      <c r="L36" s="340">
        <f t="shared" si="14"/>
        <v>0</v>
      </c>
      <c r="N36" s="177" t="str">
        <f t="shared" si="1"/>
        <v/>
      </c>
      <c r="O36" s="174" t="s">
        <v>499</v>
      </c>
      <c r="P36" s="177" t="str">
        <f t="shared" si="2"/>
        <v/>
      </c>
      <c r="R36" s="177" t="str">
        <f t="shared" si="3"/>
        <v/>
      </c>
      <c r="S36" s="174" t="s">
        <v>499</v>
      </c>
      <c r="T36" s="177" t="str">
        <f t="shared" si="4"/>
        <v/>
      </c>
      <c r="U36" s="175" t="s">
        <v>501</v>
      </c>
      <c r="V36" s="178" t="str">
        <f t="shared" si="5"/>
        <v/>
      </c>
      <c r="W36" s="176" t="s">
        <v>502</v>
      </c>
      <c r="X36" s="365">
        <f t="shared" si="6"/>
        <v>0</v>
      </c>
      <c r="Z36" s="177" t="str">
        <f t="shared" si="7"/>
        <v/>
      </c>
      <c r="AA36" s="174" t="s">
        <v>499</v>
      </c>
      <c r="AB36" s="177" t="str">
        <f t="shared" si="8"/>
        <v/>
      </c>
      <c r="AC36" s="175" t="s">
        <v>501</v>
      </c>
      <c r="AD36" s="178"/>
      <c r="AE36" s="176" t="s">
        <v>502</v>
      </c>
      <c r="AF36" s="340">
        <f t="shared" si="9"/>
        <v>0</v>
      </c>
      <c r="AH36" s="177" t="str">
        <f t="shared" si="10"/>
        <v/>
      </c>
      <c r="AI36" s="174" t="s">
        <v>499</v>
      </c>
      <c r="AJ36" s="177" t="str">
        <f t="shared" si="0"/>
        <v/>
      </c>
      <c r="AK36" s="175" t="s">
        <v>501</v>
      </c>
      <c r="AL36" s="178"/>
      <c r="AM36" s="176" t="s">
        <v>502</v>
      </c>
      <c r="AN36" s="340">
        <f t="shared" si="11"/>
        <v>0</v>
      </c>
      <c r="AP36" s="340">
        <f t="shared" si="12"/>
        <v>0</v>
      </c>
      <c r="AQ36" s="340">
        <f t="shared" si="13"/>
        <v>0</v>
      </c>
    </row>
    <row r="37" spans="2:43" ht="16.5" customHeight="1">
      <c r="B37" s="171" t="s">
        <v>546</v>
      </c>
      <c r="C37" s="172" t="s">
        <v>500</v>
      </c>
      <c r="D37" s="173"/>
      <c r="E37" s="174" t="s">
        <v>499</v>
      </c>
      <c r="F37" s="173"/>
      <c r="G37" s="175" t="s">
        <v>501</v>
      </c>
      <c r="H37" s="173"/>
      <c r="I37" s="176" t="s">
        <v>502</v>
      </c>
      <c r="J37" s="171"/>
      <c r="L37" s="340">
        <f t="shared" si="14"/>
        <v>0</v>
      </c>
      <c r="N37" s="177" t="str">
        <f t="shared" si="1"/>
        <v/>
      </c>
      <c r="O37" s="174" t="s">
        <v>499</v>
      </c>
      <c r="P37" s="177" t="str">
        <f t="shared" si="2"/>
        <v/>
      </c>
      <c r="R37" s="177" t="str">
        <f t="shared" si="3"/>
        <v/>
      </c>
      <c r="S37" s="174" t="s">
        <v>499</v>
      </c>
      <c r="T37" s="177" t="str">
        <f t="shared" si="4"/>
        <v/>
      </c>
      <c r="U37" s="175" t="s">
        <v>501</v>
      </c>
      <c r="V37" s="178" t="str">
        <f t="shared" si="5"/>
        <v/>
      </c>
      <c r="W37" s="176" t="s">
        <v>502</v>
      </c>
      <c r="X37" s="365">
        <f t="shared" si="6"/>
        <v>0</v>
      </c>
      <c r="Z37" s="177" t="str">
        <f t="shared" si="7"/>
        <v/>
      </c>
      <c r="AA37" s="174" t="s">
        <v>499</v>
      </c>
      <c r="AB37" s="177" t="str">
        <f t="shared" si="8"/>
        <v/>
      </c>
      <c r="AC37" s="175" t="s">
        <v>501</v>
      </c>
      <c r="AD37" s="178"/>
      <c r="AE37" s="176" t="s">
        <v>502</v>
      </c>
      <c r="AF37" s="340">
        <f t="shared" si="9"/>
        <v>0</v>
      </c>
      <c r="AH37" s="177" t="str">
        <f t="shared" si="10"/>
        <v/>
      </c>
      <c r="AI37" s="174" t="s">
        <v>499</v>
      </c>
      <c r="AJ37" s="177" t="str">
        <f t="shared" si="0"/>
        <v/>
      </c>
      <c r="AK37" s="175" t="s">
        <v>501</v>
      </c>
      <c r="AL37" s="178"/>
      <c r="AM37" s="176" t="s">
        <v>502</v>
      </c>
      <c r="AN37" s="340">
        <f t="shared" si="11"/>
        <v>0</v>
      </c>
      <c r="AP37" s="340">
        <f t="shared" si="12"/>
        <v>0</v>
      </c>
      <c r="AQ37" s="340">
        <f t="shared" si="13"/>
        <v>0</v>
      </c>
    </row>
    <row r="38" spans="2:43" s="184" customFormat="1" ht="16.5" customHeight="1">
      <c r="B38" s="171" t="s">
        <v>547</v>
      </c>
      <c r="C38" s="180" t="s">
        <v>500</v>
      </c>
      <c r="D38" s="173"/>
      <c r="E38" s="181" t="s">
        <v>499</v>
      </c>
      <c r="F38" s="173"/>
      <c r="G38" s="182" t="s">
        <v>501</v>
      </c>
      <c r="H38" s="173"/>
      <c r="I38" s="183" t="s">
        <v>502</v>
      </c>
      <c r="J38" s="171"/>
      <c r="L38" s="340">
        <f t="shared" si="14"/>
        <v>0</v>
      </c>
      <c r="N38" s="177" t="str">
        <f t="shared" si="1"/>
        <v/>
      </c>
      <c r="O38" s="181" t="s">
        <v>499</v>
      </c>
      <c r="P38" s="177" t="str">
        <f t="shared" si="2"/>
        <v/>
      </c>
      <c r="R38" s="177" t="str">
        <f t="shared" si="3"/>
        <v/>
      </c>
      <c r="S38" s="181" t="s">
        <v>499</v>
      </c>
      <c r="T38" s="177" t="str">
        <f t="shared" si="4"/>
        <v/>
      </c>
      <c r="U38" s="182" t="s">
        <v>501</v>
      </c>
      <c r="V38" s="178" t="str">
        <f t="shared" si="5"/>
        <v/>
      </c>
      <c r="W38" s="183" t="s">
        <v>502</v>
      </c>
      <c r="X38" s="365">
        <f t="shared" si="6"/>
        <v>0</v>
      </c>
      <c r="Z38" s="177" t="str">
        <f t="shared" si="7"/>
        <v/>
      </c>
      <c r="AA38" s="181" t="s">
        <v>499</v>
      </c>
      <c r="AB38" s="177" t="str">
        <f t="shared" si="8"/>
        <v/>
      </c>
      <c r="AC38" s="182" t="s">
        <v>501</v>
      </c>
      <c r="AD38" s="178"/>
      <c r="AE38" s="183" t="s">
        <v>502</v>
      </c>
      <c r="AF38" s="340">
        <f t="shared" si="9"/>
        <v>0</v>
      </c>
      <c r="AH38" s="177" t="str">
        <f t="shared" si="10"/>
        <v/>
      </c>
      <c r="AI38" s="181" t="s">
        <v>499</v>
      </c>
      <c r="AJ38" s="177" t="str">
        <f t="shared" si="0"/>
        <v/>
      </c>
      <c r="AK38" s="182" t="s">
        <v>501</v>
      </c>
      <c r="AL38" s="178"/>
      <c r="AM38" s="183" t="s">
        <v>502</v>
      </c>
      <c r="AN38" s="340">
        <f t="shared" si="11"/>
        <v>0</v>
      </c>
      <c r="AP38" s="340">
        <f t="shared" si="12"/>
        <v>0</v>
      </c>
      <c r="AQ38" s="340">
        <f t="shared" si="13"/>
        <v>0</v>
      </c>
    </row>
    <row r="39" spans="2:43" s="184" customFormat="1" ht="16.5" customHeight="1">
      <c r="B39" s="171" t="s">
        <v>548</v>
      </c>
      <c r="C39" s="180" t="s">
        <v>500</v>
      </c>
      <c r="D39" s="173"/>
      <c r="E39" s="181" t="s">
        <v>499</v>
      </c>
      <c r="F39" s="173"/>
      <c r="G39" s="182" t="s">
        <v>501</v>
      </c>
      <c r="H39" s="173"/>
      <c r="I39" s="183" t="s">
        <v>502</v>
      </c>
      <c r="J39" s="171"/>
      <c r="L39" s="340">
        <f t="shared" si="14"/>
        <v>0</v>
      </c>
      <c r="N39" s="177" t="str">
        <f t="shared" si="1"/>
        <v/>
      </c>
      <c r="O39" s="181" t="s">
        <v>499</v>
      </c>
      <c r="P39" s="177" t="str">
        <f t="shared" si="2"/>
        <v/>
      </c>
      <c r="R39" s="177" t="str">
        <f t="shared" si="3"/>
        <v/>
      </c>
      <c r="S39" s="181" t="s">
        <v>499</v>
      </c>
      <c r="T39" s="177" t="str">
        <f t="shared" si="4"/>
        <v/>
      </c>
      <c r="U39" s="182" t="s">
        <v>501</v>
      </c>
      <c r="V39" s="178" t="str">
        <f t="shared" si="5"/>
        <v/>
      </c>
      <c r="W39" s="183" t="s">
        <v>502</v>
      </c>
      <c r="X39" s="365">
        <f t="shared" si="6"/>
        <v>0</v>
      </c>
      <c r="Z39" s="177" t="str">
        <f t="shared" si="7"/>
        <v/>
      </c>
      <c r="AA39" s="181" t="s">
        <v>499</v>
      </c>
      <c r="AB39" s="177" t="str">
        <f t="shared" si="8"/>
        <v/>
      </c>
      <c r="AC39" s="182" t="s">
        <v>501</v>
      </c>
      <c r="AD39" s="178"/>
      <c r="AE39" s="183" t="s">
        <v>502</v>
      </c>
      <c r="AF39" s="340">
        <f t="shared" si="9"/>
        <v>0</v>
      </c>
      <c r="AH39" s="177" t="str">
        <f t="shared" si="10"/>
        <v/>
      </c>
      <c r="AI39" s="181" t="s">
        <v>499</v>
      </c>
      <c r="AJ39" s="177" t="str">
        <f t="shared" si="0"/>
        <v/>
      </c>
      <c r="AK39" s="182" t="s">
        <v>501</v>
      </c>
      <c r="AL39" s="178"/>
      <c r="AM39" s="183" t="s">
        <v>502</v>
      </c>
      <c r="AN39" s="340">
        <f t="shared" si="11"/>
        <v>0</v>
      </c>
      <c r="AP39" s="340">
        <f t="shared" si="12"/>
        <v>0</v>
      </c>
      <c r="AQ39" s="340">
        <f t="shared" si="13"/>
        <v>0</v>
      </c>
    </row>
    <row r="40" spans="2:43" s="184" customFormat="1" ht="16.5" customHeight="1">
      <c r="B40" s="171" t="s">
        <v>549</v>
      </c>
      <c r="C40" s="180" t="s">
        <v>500</v>
      </c>
      <c r="D40" s="173"/>
      <c r="E40" s="181" t="s">
        <v>499</v>
      </c>
      <c r="F40" s="173"/>
      <c r="G40" s="182" t="s">
        <v>501</v>
      </c>
      <c r="H40" s="173"/>
      <c r="I40" s="183" t="s">
        <v>502</v>
      </c>
      <c r="J40" s="171"/>
      <c r="L40" s="340">
        <f t="shared" si="14"/>
        <v>0</v>
      </c>
      <c r="N40" s="177" t="str">
        <f t="shared" si="1"/>
        <v/>
      </c>
      <c r="O40" s="181" t="s">
        <v>499</v>
      </c>
      <c r="P40" s="177" t="str">
        <f t="shared" si="2"/>
        <v/>
      </c>
      <c r="R40" s="177" t="str">
        <f t="shared" si="3"/>
        <v/>
      </c>
      <c r="S40" s="181" t="s">
        <v>499</v>
      </c>
      <c r="T40" s="177" t="str">
        <f t="shared" si="4"/>
        <v/>
      </c>
      <c r="U40" s="182" t="s">
        <v>501</v>
      </c>
      <c r="V40" s="178" t="str">
        <f t="shared" si="5"/>
        <v/>
      </c>
      <c r="W40" s="183" t="s">
        <v>502</v>
      </c>
      <c r="X40" s="365">
        <f t="shared" si="6"/>
        <v>0</v>
      </c>
      <c r="Z40" s="177" t="str">
        <f t="shared" si="7"/>
        <v/>
      </c>
      <c r="AA40" s="181" t="s">
        <v>499</v>
      </c>
      <c r="AB40" s="177" t="str">
        <f t="shared" si="8"/>
        <v/>
      </c>
      <c r="AC40" s="182" t="s">
        <v>501</v>
      </c>
      <c r="AD40" s="178"/>
      <c r="AE40" s="183" t="s">
        <v>502</v>
      </c>
      <c r="AF40" s="340">
        <f t="shared" si="9"/>
        <v>0</v>
      </c>
      <c r="AH40" s="177" t="str">
        <f t="shared" si="10"/>
        <v/>
      </c>
      <c r="AI40" s="181" t="s">
        <v>499</v>
      </c>
      <c r="AJ40" s="177" t="str">
        <f t="shared" si="0"/>
        <v/>
      </c>
      <c r="AK40" s="182" t="s">
        <v>501</v>
      </c>
      <c r="AL40" s="178"/>
      <c r="AM40" s="183" t="s">
        <v>502</v>
      </c>
      <c r="AN40" s="340">
        <f t="shared" si="11"/>
        <v>0</v>
      </c>
      <c r="AP40" s="340">
        <f t="shared" si="12"/>
        <v>0</v>
      </c>
      <c r="AQ40" s="340">
        <f t="shared" si="13"/>
        <v>0</v>
      </c>
    </row>
    <row r="41" spans="2:43" s="184" customFormat="1" ht="16.5" customHeight="1">
      <c r="B41" s="171" t="s">
        <v>550</v>
      </c>
      <c r="C41" s="180" t="s">
        <v>500</v>
      </c>
      <c r="D41" s="173"/>
      <c r="E41" s="181" t="s">
        <v>499</v>
      </c>
      <c r="F41" s="173"/>
      <c r="G41" s="182" t="s">
        <v>501</v>
      </c>
      <c r="H41" s="173"/>
      <c r="I41" s="183" t="s">
        <v>502</v>
      </c>
      <c r="J41" s="171"/>
      <c r="L41" s="340">
        <f>IF(OR(D41="",F41=""),0,(IF(D41&gt;F41,1,0)-D41+F41-H41)*24)</f>
        <v>0</v>
      </c>
      <c r="N41" s="177" t="str">
        <f t="shared" si="1"/>
        <v/>
      </c>
      <c r="O41" s="181" t="s">
        <v>499</v>
      </c>
      <c r="P41" s="177" t="str">
        <f t="shared" si="2"/>
        <v/>
      </c>
      <c r="R41" s="177" t="str">
        <f>IF(OR(D41="",D41&lt;N41,P41&lt;=D41),"",D41)</f>
        <v/>
      </c>
      <c r="S41" s="181" t="s">
        <v>499</v>
      </c>
      <c r="T41" s="177" t="str">
        <f>IF(R41="","",IF(D41&lt;F41,IF(F41&lt;=P41,F41,P41),P41))</f>
        <v/>
      </c>
      <c r="U41" s="182" t="s">
        <v>501</v>
      </c>
      <c r="V41" s="178" t="str">
        <f t="shared" si="5"/>
        <v/>
      </c>
      <c r="W41" s="183" t="s">
        <v>502</v>
      </c>
      <c r="X41" s="365">
        <f t="shared" si="6"/>
        <v>0</v>
      </c>
      <c r="Z41" s="177" t="str">
        <f>IF(OR(D41="",AND(D41&lt;F41,N41&lt;=D41,D41&lt;=P41,N41&lt;=F41,F41&lt;=P41),J41="宿直"),"",IF(D41&lt;F41,IF(AND(D41&lt;P41,P41&lt;F41),P41,D41),IF(D41&lt;P41,P41,D41)))</f>
        <v/>
      </c>
      <c r="AA41" s="181" t="s">
        <v>499</v>
      </c>
      <c r="AB41" s="177" t="str">
        <f>IF(Z41="","",IF(D41&lt;F41,IF(P41&lt;F41,F41,IF(F41&lt;N41,F41,N41)),IF(F41&lt;N41,F41,N41)))</f>
        <v/>
      </c>
      <c r="AC41" s="182" t="s">
        <v>501</v>
      </c>
      <c r="AD41" s="178"/>
      <c r="AE41" s="183" t="s">
        <v>502</v>
      </c>
      <c r="AF41" s="340">
        <f>IF(Z41="",0,(IF(Z41&gt;AB41,1,0)-Z41+AB41-AD41)*24)</f>
        <v>0</v>
      </c>
      <c r="AH41" s="177" t="str">
        <f>IF(OR(AND(D41&lt;F41,D41&lt;N41),AND(D41&gt;F41,F41&gt;N41)),N41,"")</f>
        <v/>
      </c>
      <c r="AI41" s="181" t="s">
        <v>499</v>
      </c>
      <c r="AJ41" s="177" t="str">
        <f>IF(AH41="","",F41)</f>
        <v/>
      </c>
      <c r="AK41" s="182" t="s">
        <v>501</v>
      </c>
      <c r="AL41" s="178"/>
      <c r="AM41" s="183" t="s">
        <v>502</v>
      </c>
      <c r="AN41" s="340">
        <f>IF(AH41="",0,(IF(AH41&gt;AJ41,1,0)-AH41+AJ41-AL41)*24)</f>
        <v>0</v>
      </c>
      <c r="AP41" s="340">
        <f>X41+AN41</f>
        <v>0</v>
      </c>
      <c r="AQ41" s="340">
        <f>IF(X41&lt;6,X41,IF(X41&lt;8,X41+0.75,X41+1))+IF(AN41&lt;6,AN41,IF(AN41&lt;8,AN41+0.75,AN41+1))</f>
        <v>0</v>
      </c>
    </row>
    <row r="42" spans="2:43" s="184" customFormat="1" ht="16.5" customHeight="1">
      <c r="B42" s="171" t="s">
        <v>551</v>
      </c>
      <c r="C42" s="180" t="s">
        <v>500</v>
      </c>
      <c r="D42" s="173"/>
      <c r="E42" s="181" t="s">
        <v>499</v>
      </c>
      <c r="F42" s="173"/>
      <c r="G42" s="182" t="s">
        <v>501</v>
      </c>
      <c r="H42" s="173"/>
      <c r="I42" s="183" t="s">
        <v>502</v>
      </c>
      <c r="J42" s="171"/>
      <c r="L42" s="340">
        <f>IF(OR(D42="",F42=""),0,(IF(D42&gt;F42,1,0)-D42+F42-H42)*24)</f>
        <v>0</v>
      </c>
      <c r="N42" s="177" t="str">
        <f t="shared" si="1"/>
        <v/>
      </c>
      <c r="O42" s="181" t="s">
        <v>499</v>
      </c>
      <c r="P42" s="177" t="str">
        <f t="shared" si="2"/>
        <v/>
      </c>
      <c r="R42" s="177" t="str">
        <f>IF(OR(D42="",D42&lt;N42,P42&lt;=D42),"",D42)</f>
        <v/>
      </c>
      <c r="S42" s="181" t="s">
        <v>499</v>
      </c>
      <c r="T42" s="177" t="str">
        <f>IF(R42="","",IF(D42&lt;F42,IF(F42&lt;=P42,F42,P42),P42))</f>
        <v/>
      </c>
      <c r="U42" s="182" t="s">
        <v>501</v>
      </c>
      <c r="V42" s="178" t="str">
        <f t="shared" si="5"/>
        <v/>
      </c>
      <c r="W42" s="183" t="s">
        <v>502</v>
      </c>
      <c r="X42" s="365">
        <f t="shared" si="6"/>
        <v>0</v>
      </c>
      <c r="Z42" s="177" t="str">
        <f>IF(OR(D42="",AND(D42&lt;F42,N42&lt;=D42,D42&lt;=P42,N42&lt;=F42,F42&lt;=P42),J42="宿直"),"",IF(D42&lt;F42,IF(AND(D42&lt;P42,P42&lt;F42),P42,D42),IF(D42&lt;P42,P42,D42)))</f>
        <v/>
      </c>
      <c r="AA42" s="181" t="s">
        <v>499</v>
      </c>
      <c r="AB42" s="177" t="str">
        <f>IF(Z42="","",IF(D42&lt;F42,IF(P42&lt;F42,F42,IF(F42&lt;N42,F42,N42)),IF(F42&lt;N42,F42,N42)))</f>
        <v/>
      </c>
      <c r="AC42" s="182" t="s">
        <v>501</v>
      </c>
      <c r="AD42" s="178"/>
      <c r="AE42" s="183" t="s">
        <v>502</v>
      </c>
      <c r="AF42" s="340">
        <f>IF(Z42="",0,(IF(Z42&gt;AB42,1,0)-Z42+AB42-AD42)*24)</f>
        <v>0</v>
      </c>
      <c r="AH42" s="177" t="str">
        <f>IF(OR(AND(D42&lt;F42,D42&lt;N42),AND(D42&gt;F42,F42&gt;N42)),N42,"")</f>
        <v/>
      </c>
      <c r="AI42" s="181" t="s">
        <v>499</v>
      </c>
      <c r="AJ42" s="177" t="str">
        <f>IF(AH42="","",F42)</f>
        <v/>
      </c>
      <c r="AK42" s="182" t="s">
        <v>501</v>
      </c>
      <c r="AL42" s="178"/>
      <c r="AM42" s="183" t="s">
        <v>502</v>
      </c>
      <c r="AN42" s="340">
        <f>IF(AH42="",0,(IF(AH42&gt;AJ42,1,0)-AH42+AJ42-AL42)*24)</f>
        <v>0</v>
      </c>
      <c r="AP42" s="340">
        <f>X42+AN42</f>
        <v>0</v>
      </c>
      <c r="AQ42" s="340">
        <f>IF(X42&lt;6,X42,IF(X42&lt;8,X42+0.75,X42+1))+IF(AN42&lt;6,AN42,IF(AN42&lt;8,AN42+0.75,AN42+1))</f>
        <v>0</v>
      </c>
    </row>
    <row r="43" spans="2:43" s="184" customFormat="1" ht="16.5" customHeight="1">
      <c r="B43" s="171" t="s">
        <v>552</v>
      </c>
      <c r="C43" s="180" t="s">
        <v>500</v>
      </c>
      <c r="D43" s="173"/>
      <c r="E43" s="181" t="s">
        <v>499</v>
      </c>
      <c r="F43" s="173"/>
      <c r="G43" s="182" t="s">
        <v>501</v>
      </c>
      <c r="H43" s="173"/>
      <c r="I43" s="183" t="s">
        <v>502</v>
      </c>
      <c r="J43" s="171"/>
      <c r="L43" s="340">
        <f>IF(OR(D43="",F43=""),0,(IF(D43&gt;F43,1,0)-D43+F43-H43)*24)</f>
        <v>0</v>
      </c>
      <c r="N43" s="177" t="str">
        <f t="shared" si="1"/>
        <v/>
      </c>
      <c r="O43" s="181" t="s">
        <v>499</v>
      </c>
      <c r="P43" s="177" t="str">
        <f t="shared" si="2"/>
        <v/>
      </c>
      <c r="R43" s="177" t="str">
        <f>IF(OR(D43="",D43&lt;N43,P43&lt;=D43),"",D43)</f>
        <v/>
      </c>
      <c r="S43" s="181" t="s">
        <v>499</v>
      </c>
      <c r="T43" s="177" t="str">
        <f>IF(R43="","",IF(D43&lt;F43,IF(F43&lt;=P43,F43,P43),P43))</f>
        <v/>
      </c>
      <c r="U43" s="182" t="s">
        <v>501</v>
      </c>
      <c r="V43" s="178" t="str">
        <f t="shared" si="5"/>
        <v/>
      </c>
      <c r="W43" s="183" t="s">
        <v>502</v>
      </c>
      <c r="X43" s="365">
        <f t="shared" si="6"/>
        <v>0</v>
      </c>
      <c r="Z43" s="177" t="str">
        <f>IF(OR(D43="",AND(D43&lt;F43,N43&lt;=D43,D43&lt;=P43,N43&lt;=F43,F43&lt;=P43),J43="宿直"),"",IF(D43&lt;F43,IF(AND(D43&lt;P43,P43&lt;F43),P43,D43),IF(D43&lt;P43,P43,D43)))</f>
        <v/>
      </c>
      <c r="AA43" s="181" t="s">
        <v>499</v>
      </c>
      <c r="AB43" s="177" t="str">
        <f>IF(Z43="","",IF(D43&lt;F43,IF(P43&lt;F43,F43,IF(F43&lt;N43,F43,N43)),IF(F43&lt;N43,F43,N43)))</f>
        <v/>
      </c>
      <c r="AC43" s="182" t="s">
        <v>501</v>
      </c>
      <c r="AD43" s="178"/>
      <c r="AE43" s="183" t="s">
        <v>502</v>
      </c>
      <c r="AF43" s="340">
        <f>IF(Z43="",0,(IF(Z43&gt;AB43,1,0)-Z43+AB43-AD43)*24)</f>
        <v>0</v>
      </c>
      <c r="AH43" s="177" t="str">
        <f>IF(OR(AND(D43&lt;F43,D43&lt;N43),AND(D43&gt;F43,F43&gt;N43)),N43,"")</f>
        <v/>
      </c>
      <c r="AI43" s="181" t="s">
        <v>499</v>
      </c>
      <c r="AJ43" s="177" t="str">
        <f>IF(AH43="","",F43)</f>
        <v/>
      </c>
      <c r="AK43" s="182" t="s">
        <v>501</v>
      </c>
      <c r="AL43" s="178"/>
      <c r="AM43" s="183" t="s">
        <v>502</v>
      </c>
      <c r="AN43" s="340">
        <f>IF(AH43="",0,(IF(AH43&gt;AJ43,1,0)-AH43+AJ43-AL43)*24)</f>
        <v>0</v>
      </c>
      <c r="AP43" s="340">
        <f>X43+AN43</f>
        <v>0</v>
      </c>
      <c r="AQ43" s="340">
        <f>IF(X43&lt;6,X43,IF(X43&lt;8,X43+0.75,X43+1))+IF(AN43&lt;6,AN43,IF(AN43&lt;8,AN43+0.75,AN43+1))</f>
        <v>0</v>
      </c>
    </row>
    <row r="44" spans="2:43" s="184" customFormat="1" ht="16.5" customHeight="1">
      <c r="B44" s="171" t="s">
        <v>553</v>
      </c>
      <c r="C44" s="180" t="s">
        <v>500</v>
      </c>
      <c r="D44" s="173"/>
      <c r="E44" s="181" t="s">
        <v>499</v>
      </c>
      <c r="F44" s="173"/>
      <c r="G44" s="182" t="s">
        <v>501</v>
      </c>
      <c r="H44" s="173"/>
      <c r="I44" s="183" t="s">
        <v>502</v>
      </c>
      <c r="J44" s="171"/>
      <c r="L44" s="340">
        <f t="shared" si="14"/>
        <v>0</v>
      </c>
      <c r="N44" s="177" t="str">
        <f t="shared" si="1"/>
        <v/>
      </c>
      <c r="O44" s="181" t="s">
        <v>499</v>
      </c>
      <c r="P44" s="177" t="str">
        <f t="shared" si="2"/>
        <v/>
      </c>
      <c r="R44" s="177" t="str">
        <f t="shared" si="3"/>
        <v/>
      </c>
      <c r="S44" s="181" t="s">
        <v>499</v>
      </c>
      <c r="T44" s="177" t="str">
        <f t="shared" si="4"/>
        <v/>
      </c>
      <c r="U44" s="182" t="s">
        <v>501</v>
      </c>
      <c r="V44" s="178" t="str">
        <f t="shared" si="5"/>
        <v/>
      </c>
      <c r="W44" s="183" t="s">
        <v>502</v>
      </c>
      <c r="X44" s="365">
        <f t="shared" si="6"/>
        <v>0</v>
      </c>
      <c r="Z44" s="177" t="str">
        <f t="shared" si="7"/>
        <v/>
      </c>
      <c r="AA44" s="181" t="s">
        <v>499</v>
      </c>
      <c r="AB44" s="177" t="str">
        <f t="shared" si="8"/>
        <v/>
      </c>
      <c r="AC44" s="182" t="s">
        <v>501</v>
      </c>
      <c r="AD44" s="178"/>
      <c r="AE44" s="183" t="s">
        <v>502</v>
      </c>
      <c r="AF44" s="340">
        <f t="shared" si="9"/>
        <v>0</v>
      </c>
      <c r="AH44" s="177" t="str">
        <f t="shared" si="10"/>
        <v/>
      </c>
      <c r="AI44" s="181" t="s">
        <v>499</v>
      </c>
      <c r="AJ44" s="177" t="str">
        <f t="shared" si="0"/>
        <v/>
      </c>
      <c r="AK44" s="182" t="s">
        <v>501</v>
      </c>
      <c r="AL44" s="178"/>
      <c r="AM44" s="183" t="s">
        <v>502</v>
      </c>
      <c r="AN44" s="340">
        <f t="shared" si="11"/>
        <v>0</v>
      </c>
      <c r="AP44" s="340">
        <f t="shared" si="12"/>
        <v>0</v>
      </c>
      <c r="AQ44" s="340">
        <f t="shared" si="13"/>
        <v>0</v>
      </c>
    </row>
    <row r="45" spans="2:43" s="184" customFormat="1" ht="16.5" customHeight="1">
      <c r="B45" s="171" t="s">
        <v>554</v>
      </c>
      <c r="C45" s="180" t="s">
        <v>500</v>
      </c>
      <c r="D45" s="173"/>
      <c r="E45" s="181" t="s">
        <v>499</v>
      </c>
      <c r="F45" s="173"/>
      <c r="G45" s="182" t="s">
        <v>501</v>
      </c>
      <c r="H45" s="173"/>
      <c r="I45" s="183" t="s">
        <v>502</v>
      </c>
      <c r="J45" s="171"/>
      <c r="L45" s="340">
        <f t="shared" si="14"/>
        <v>0</v>
      </c>
      <c r="N45" s="177" t="str">
        <f t="shared" si="1"/>
        <v/>
      </c>
      <c r="O45" s="181" t="s">
        <v>499</v>
      </c>
      <c r="P45" s="177" t="str">
        <f t="shared" si="2"/>
        <v/>
      </c>
      <c r="R45" s="177" t="str">
        <f t="shared" si="3"/>
        <v/>
      </c>
      <c r="S45" s="181" t="s">
        <v>499</v>
      </c>
      <c r="T45" s="177" t="str">
        <f t="shared" si="4"/>
        <v/>
      </c>
      <c r="U45" s="182" t="s">
        <v>501</v>
      </c>
      <c r="V45" s="178" t="str">
        <f t="shared" si="5"/>
        <v/>
      </c>
      <c r="W45" s="183" t="s">
        <v>502</v>
      </c>
      <c r="X45" s="365">
        <f t="shared" si="6"/>
        <v>0</v>
      </c>
      <c r="Z45" s="177" t="str">
        <f t="shared" si="7"/>
        <v/>
      </c>
      <c r="AA45" s="181" t="s">
        <v>499</v>
      </c>
      <c r="AB45" s="177" t="str">
        <f t="shared" si="8"/>
        <v/>
      </c>
      <c r="AC45" s="182" t="s">
        <v>501</v>
      </c>
      <c r="AD45" s="178"/>
      <c r="AE45" s="183" t="s">
        <v>502</v>
      </c>
      <c r="AF45" s="340">
        <f t="shared" si="9"/>
        <v>0</v>
      </c>
      <c r="AH45" s="177" t="str">
        <f t="shared" si="10"/>
        <v/>
      </c>
      <c r="AI45" s="181" t="s">
        <v>499</v>
      </c>
      <c r="AJ45" s="177" t="str">
        <f t="shared" si="0"/>
        <v/>
      </c>
      <c r="AK45" s="182" t="s">
        <v>501</v>
      </c>
      <c r="AL45" s="178"/>
      <c r="AM45" s="183" t="s">
        <v>502</v>
      </c>
      <c r="AN45" s="340">
        <f t="shared" si="11"/>
        <v>0</v>
      </c>
      <c r="AP45" s="340">
        <f t="shared" si="12"/>
        <v>0</v>
      </c>
      <c r="AQ45" s="340">
        <f t="shared" si="13"/>
        <v>0</v>
      </c>
    </row>
    <row r="46" spans="2:43" s="184" customFormat="1" ht="16.5" customHeight="1">
      <c r="B46" s="171" t="s">
        <v>555</v>
      </c>
      <c r="C46" s="180" t="s">
        <v>500</v>
      </c>
      <c r="D46" s="173"/>
      <c r="E46" s="181" t="s">
        <v>499</v>
      </c>
      <c r="F46" s="173"/>
      <c r="G46" s="182" t="s">
        <v>501</v>
      </c>
      <c r="H46" s="173"/>
      <c r="I46" s="183" t="s">
        <v>502</v>
      </c>
      <c r="J46" s="171"/>
      <c r="L46" s="340">
        <f t="shared" si="14"/>
        <v>0</v>
      </c>
      <c r="N46" s="177" t="str">
        <f t="shared" si="1"/>
        <v/>
      </c>
      <c r="O46" s="181" t="s">
        <v>499</v>
      </c>
      <c r="P46" s="177" t="str">
        <f t="shared" si="2"/>
        <v/>
      </c>
      <c r="R46" s="177" t="str">
        <f t="shared" si="3"/>
        <v/>
      </c>
      <c r="S46" s="181" t="s">
        <v>499</v>
      </c>
      <c r="T46" s="177" t="str">
        <f t="shared" si="4"/>
        <v/>
      </c>
      <c r="U46" s="182" t="s">
        <v>501</v>
      </c>
      <c r="V46" s="178" t="str">
        <f t="shared" si="5"/>
        <v/>
      </c>
      <c r="W46" s="183" t="s">
        <v>502</v>
      </c>
      <c r="X46" s="365">
        <f t="shared" si="6"/>
        <v>0</v>
      </c>
      <c r="Z46" s="177" t="str">
        <f t="shared" si="7"/>
        <v/>
      </c>
      <c r="AA46" s="181" t="s">
        <v>499</v>
      </c>
      <c r="AB46" s="177" t="str">
        <f t="shared" si="8"/>
        <v/>
      </c>
      <c r="AC46" s="182" t="s">
        <v>501</v>
      </c>
      <c r="AD46" s="178"/>
      <c r="AE46" s="183" t="s">
        <v>502</v>
      </c>
      <c r="AF46" s="340">
        <f t="shared" si="9"/>
        <v>0</v>
      </c>
      <c r="AH46" s="177" t="str">
        <f t="shared" si="10"/>
        <v/>
      </c>
      <c r="AI46" s="181" t="s">
        <v>499</v>
      </c>
      <c r="AJ46" s="177" t="str">
        <f t="shared" si="0"/>
        <v/>
      </c>
      <c r="AK46" s="182" t="s">
        <v>501</v>
      </c>
      <c r="AL46" s="178"/>
      <c r="AM46" s="183" t="s">
        <v>502</v>
      </c>
      <c r="AN46" s="340">
        <f t="shared" si="11"/>
        <v>0</v>
      </c>
      <c r="AP46" s="340">
        <f t="shared" si="12"/>
        <v>0</v>
      </c>
      <c r="AQ46" s="340">
        <f t="shared" si="13"/>
        <v>0</v>
      </c>
    </row>
    <row r="47" spans="2:43" s="184" customFormat="1" ht="16.5" customHeight="1">
      <c r="B47" s="171" t="s">
        <v>556</v>
      </c>
      <c r="C47" s="180" t="s">
        <v>500</v>
      </c>
      <c r="D47" s="173"/>
      <c r="E47" s="181" t="s">
        <v>499</v>
      </c>
      <c r="F47" s="173"/>
      <c r="G47" s="182" t="s">
        <v>501</v>
      </c>
      <c r="H47" s="173"/>
      <c r="I47" s="183" t="s">
        <v>502</v>
      </c>
      <c r="J47" s="171"/>
      <c r="L47" s="340">
        <f t="shared" si="14"/>
        <v>0</v>
      </c>
      <c r="N47" s="177" t="str">
        <f t="shared" si="1"/>
        <v/>
      </c>
      <c r="O47" s="181" t="s">
        <v>499</v>
      </c>
      <c r="P47" s="177" t="str">
        <f t="shared" si="2"/>
        <v/>
      </c>
      <c r="R47" s="177" t="str">
        <f t="shared" si="3"/>
        <v/>
      </c>
      <c r="S47" s="181" t="s">
        <v>499</v>
      </c>
      <c r="T47" s="177" t="str">
        <f t="shared" si="4"/>
        <v/>
      </c>
      <c r="U47" s="182" t="s">
        <v>501</v>
      </c>
      <c r="V47" s="178" t="str">
        <f t="shared" si="5"/>
        <v/>
      </c>
      <c r="W47" s="183" t="s">
        <v>502</v>
      </c>
      <c r="X47" s="365">
        <f t="shared" si="6"/>
        <v>0</v>
      </c>
      <c r="Z47" s="177" t="str">
        <f t="shared" si="7"/>
        <v/>
      </c>
      <c r="AA47" s="181" t="s">
        <v>499</v>
      </c>
      <c r="AB47" s="177" t="str">
        <f t="shared" si="8"/>
        <v/>
      </c>
      <c r="AC47" s="182" t="s">
        <v>501</v>
      </c>
      <c r="AD47" s="178"/>
      <c r="AE47" s="183" t="s">
        <v>502</v>
      </c>
      <c r="AF47" s="340">
        <f t="shared" si="9"/>
        <v>0</v>
      </c>
      <c r="AH47" s="177" t="str">
        <f t="shared" si="10"/>
        <v/>
      </c>
      <c r="AI47" s="181" t="s">
        <v>499</v>
      </c>
      <c r="AJ47" s="177" t="str">
        <f t="shared" si="0"/>
        <v/>
      </c>
      <c r="AK47" s="182" t="s">
        <v>501</v>
      </c>
      <c r="AL47" s="178"/>
      <c r="AM47" s="183" t="s">
        <v>502</v>
      </c>
      <c r="AN47" s="340">
        <f t="shared" si="11"/>
        <v>0</v>
      </c>
      <c r="AP47" s="340">
        <f t="shared" si="12"/>
        <v>0</v>
      </c>
      <c r="AQ47" s="340">
        <f t="shared" si="13"/>
        <v>0</v>
      </c>
    </row>
    <row r="48" spans="2:43" s="184" customFormat="1" ht="16.5" customHeight="1">
      <c r="B48" s="171" t="s">
        <v>557</v>
      </c>
      <c r="C48" s="180" t="s">
        <v>500</v>
      </c>
      <c r="D48" s="173"/>
      <c r="E48" s="181" t="s">
        <v>499</v>
      </c>
      <c r="F48" s="173"/>
      <c r="G48" s="182" t="s">
        <v>501</v>
      </c>
      <c r="H48" s="173"/>
      <c r="I48" s="183" t="s">
        <v>502</v>
      </c>
      <c r="J48" s="171"/>
      <c r="L48" s="340">
        <f t="shared" si="14"/>
        <v>0</v>
      </c>
      <c r="N48" s="177" t="str">
        <f t="shared" si="1"/>
        <v/>
      </c>
      <c r="O48" s="181" t="s">
        <v>499</v>
      </c>
      <c r="P48" s="177" t="str">
        <f t="shared" si="2"/>
        <v/>
      </c>
      <c r="R48" s="177" t="str">
        <f t="shared" si="3"/>
        <v/>
      </c>
      <c r="S48" s="181" t="s">
        <v>499</v>
      </c>
      <c r="T48" s="177" t="str">
        <f t="shared" si="4"/>
        <v/>
      </c>
      <c r="U48" s="182" t="s">
        <v>501</v>
      </c>
      <c r="V48" s="178" t="str">
        <f t="shared" si="5"/>
        <v/>
      </c>
      <c r="W48" s="183" t="s">
        <v>502</v>
      </c>
      <c r="X48" s="365">
        <f t="shared" si="6"/>
        <v>0</v>
      </c>
      <c r="Z48" s="177" t="str">
        <f t="shared" si="7"/>
        <v/>
      </c>
      <c r="AA48" s="181" t="s">
        <v>499</v>
      </c>
      <c r="AB48" s="177" t="str">
        <f t="shared" si="8"/>
        <v/>
      </c>
      <c r="AC48" s="182" t="s">
        <v>501</v>
      </c>
      <c r="AD48" s="178"/>
      <c r="AE48" s="183" t="s">
        <v>502</v>
      </c>
      <c r="AF48" s="340">
        <f t="shared" si="9"/>
        <v>0</v>
      </c>
      <c r="AH48" s="177" t="str">
        <f t="shared" si="10"/>
        <v/>
      </c>
      <c r="AI48" s="181" t="s">
        <v>499</v>
      </c>
      <c r="AJ48" s="177" t="str">
        <f t="shared" si="0"/>
        <v/>
      </c>
      <c r="AK48" s="182" t="s">
        <v>501</v>
      </c>
      <c r="AL48" s="178"/>
      <c r="AM48" s="183" t="s">
        <v>502</v>
      </c>
      <c r="AN48" s="340">
        <f t="shared" si="11"/>
        <v>0</v>
      </c>
      <c r="AP48" s="340">
        <f t="shared" si="12"/>
        <v>0</v>
      </c>
      <c r="AQ48" s="340">
        <f t="shared" si="13"/>
        <v>0</v>
      </c>
    </row>
    <row r="49" spans="2:43" s="184" customFormat="1" ht="16.5" customHeight="1">
      <c r="B49" s="171" t="s">
        <v>558</v>
      </c>
      <c r="C49" s="180" t="s">
        <v>500</v>
      </c>
      <c r="D49" s="173"/>
      <c r="E49" s="181" t="s">
        <v>499</v>
      </c>
      <c r="F49" s="173"/>
      <c r="G49" s="182" t="s">
        <v>501</v>
      </c>
      <c r="H49" s="173"/>
      <c r="I49" s="183" t="s">
        <v>502</v>
      </c>
      <c r="J49" s="171"/>
      <c r="L49" s="340">
        <f t="shared" si="14"/>
        <v>0</v>
      </c>
      <c r="N49" s="177" t="str">
        <f t="shared" si="1"/>
        <v/>
      </c>
      <c r="O49" s="181" t="s">
        <v>499</v>
      </c>
      <c r="P49" s="177" t="str">
        <f t="shared" si="2"/>
        <v/>
      </c>
      <c r="R49" s="177" t="str">
        <f t="shared" si="3"/>
        <v/>
      </c>
      <c r="S49" s="181" t="s">
        <v>499</v>
      </c>
      <c r="T49" s="177" t="str">
        <f t="shared" si="4"/>
        <v/>
      </c>
      <c r="U49" s="182" t="s">
        <v>501</v>
      </c>
      <c r="V49" s="178" t="str">
        <f t="shared" si="5"/>
        <v/>
      </c>
      <c r="W49" s="183" t="s">
        <v>502</v>
      </c>
      <c r="X49" s="365">
        <f t="shared" si="6"/>
        <v>0</v>
      </c>
      <c r="Z49" s="177" t="str">
        <f t="shared" si="7"/>
        <v/>
      </c>
      <c r="AA49" s="181" t="s">
        <v>499</v>
      </c>
      <c r="AB49" s="177" t="str">
        <f t="shared" si="8"/>
        <v/>
      </c>
      <c r="AC49" s="182" t="s">
        <v>501</v>
      </c>
      <c r="AD49" s="178"/>
      <c r="AE49" s="183" t="s">
        <v>502</v>
      </c>
      <c r="AF49" s="340">
        <f t="shared" si="9"/>
        <v>0</v>
      </c>
      <c r="AH49" s="177" t="str">
        <f t="shared" si="10"/>
        <v/>
      </c>
      <c r="AI49" s="181" t="s">
        <v>499</v>
      </c>
      <c r="AJ49" s="177" t="str">
        <f t="shared" si="0"/>
        <v/>
      </c>
      <c r="AK49" s="182" t="s">
        <v>501</v>
      </c>
      <c r="AL49" s="178"/>
      <c r="AM49" s="183" t="s">
        <v>502</v>
      </c>
      <c r="AN49" s="340">
        <f t="shared" si="11"/>
        <v>0</v>
      </c>
      <c r="AP49" s="340">
        <f t="shared" si="12"/>
        <v>0</v>
      </c>
      <c r="AQ49" s="340">
        <f t="shared" si="13"/>
        <v>0</v>
      </c>
    </row>
    <row r="50" spans="2:43" s="184" customFormat="1" ht="16.5" customHeight="1">
      <c r="B50" s="171" t="s">
        <v>559</v>
      </c>
      <c r="C50" s="180" t="s">
        <v>500</v>
      </c>
      <c r="D50" s="173"/>
      <c r="E50" s="181" t="s">
        <v>499</v>
      </c>
      <c r="F50" s="173"/>
      <c r="G50" s="182" t="s">
        <v>501</v>
      </c>
      <c r="H50" s="173"/>
      <c r="I50" s="183" t="s">
        <v>502</v>
      </c>
      <c r="J50" s="171"/>
      <c r="L50" s="340">
        <f t="shared" si="14"/>
        <v>0</v>
      </c>
      <c r="N50" s="177" t="str">
        <f t="shared" si="1"/>
        <v/>
      </c>
      <c r="O50" s="181" t="s">
        <v>499</v>
      </c>
      <c r="P50" s="177" t="str">
        <f t="shared" si="2"/>
        <v/>
      </c>
      <c r="R50" s="177" t="str">
        <f t="shared" si="3"/>
        <v/>
      </c>
      <c r="S50" s="181" t="s">
        <v>499</v>
      </c>
      <c r="T50" s="177" t="str">
        <f t="shared" si="4"/>
        <v/>
      </c>
      <c r="U50" s="182" t="s">
        <v>501</v>
      </c>
      <c r="V50" s="178" t="str">
        <f t="shared" si="5"/>
        <v/>
      </c>
      <c r="W50" s="183" t="s">
        <v>502</v>
      </c>
      <c r="X50" s="365">
        <f t="shared" si="6"/>
        <v>0</v>
      </c>
      <c r="Z50" s="177" t="str">
        <f t="shared" si="7"/>
        <v/>
      </c>
      <c r="AA50" s="181" t="s">
        <v>499</v>
      </c>
      <c r="AB50" s="177" t="str">
        <f t="shared" si="8"/>
        <v/>
      </c>
      <c r="AC50" s="182" t="s">
        <v>501</v>
      </c>
      <c r="AD50" s="178"/>
      <c r="AE50" s="183" t="s">
        <v>502</v>
      </c>
      <c r="AF50" s="340">
        <f t="shared" si="9"/>
        <v>0</v>
      </c>
      <c r="AH50" s="177" t="str">
        <f t="shared" si="10"/>
        <v/>
      </c>
      <c r="AI50" s="181" t="s">
        <v>499</v>
      </c>
      <c r="AJ50" s="177" t="str">
        <f t="shared" si="0"/>
        <v/>
      </c>
      <c r="AK50" s="182" t="s">
        <v>501</v>
      </c>
      <c r="AL50" s="178"/>
      <c r="AM50" s="183" t="s">
        <v>502</v>
      </c>
      <c r="AN50" s="340">
        <f t="shared" si="11"/>
        <v>0</v>
      </c>
      <c r="AP50" s="340">
        <f t="shared" si="12"/>
        <v>0</v>
      </c>
      <c r="AQ50" s="340">
        <f t="shared" si="13"/>
        <v>0</v>
      </c>
    </row>
    <row r="51" spans="2:43" s="184" customFormat="1" ht="16.5" customHeight="1">
      <c r="B51" s="171" t="s">
        <v>560</v>
      </c>
      <c r="C51" s="180" t="s">
        <v>500</v>
      </c>
      <c r="D51" s="173"/>
      <c r="E51" s="181" t="s">
        <v>499</v>
      </c>
      <c r="F51" s="173"/>
      <c r="G51" s="182" t="s">
        <v>501</v>
      </c>
      <c r="H51" s="173"/>
      <c r="I51" s="183" t="s">
        <v>502</v>
      </c>
      <c r="J51" s="171"/>
      <c r="L51" s="340">
        <f t="shared" si="14"/>
        <v>0</v>
      </c>
      <c r="N51" s="177" t="str">
        <f t="shared" si="1"/>
        <v/>
      </c>
      <c r="O51" s="181" t="s">
        <v>499</v>
      </c>
      <c r="P51" s="177" t="str">
        <f t="shared" si="2"/>
        <v/>
      </c>
      <c r="R51" s="177" t="str">
        <f t="shared" si="3"/>
        <v/>
      </c>
      <c r="S51" s="181" t="s">
        <v>499</v>
      </c>
      <c r="T51" s="177" t="str">
        <f t="shared" si="4"/>
        <v/>
      </c>
      <c r="U51" s="182" t="s">
        <v>501</v>
      </c>
      <c r="V51" s="178" t="str">
        <f t="shared" si="5"/>
        <v/>
      </c>
      <c r="W51" s="183" t="s">
        <v>502</v>
      </c>
      <c r="X51" s="365">
        <f t="shared" si="6"/>
        <v>0</v>
      </c>
      <c r="Z51" s="177" t="str">
        <f t="shared" si="7"/>
        <v/>
      </c>
      <c r="AA51" s="181" t="s">
        <v>499</v>
      </c>
      <c r="AB51" s="177" t="str">
        <f t="shared" si="8"/>
        <v/>
      </c>
      <c r="AC51" s="182" t="s">
        <v>501</v>
      </c>
      <c r="AD51" s="178"/>
      <c r="AE51" s="183" t="s">
        <v>502</v>
      </c>
      <c r="AF51" s="340">
        <f t="shared" si="9"/>
        <v>0</v>
      </c>
      <c r="AH51" s="177" t="str">
        <f t="shared" si="10"/>
        <v/>
      </c>
      <c r="AI51" s="181" t="s">
        <v>499</v>
      </c>
      <c r="AJ51" s="177" t="str">
        <f t="shared" si="0"/>
        <v/>
      </c>
      <c r="AK51" s="182" t="s">
        <v>501</v>
      </c>
      <c r="AL51" s="178"/>
      <c r="AM51" s="183" t="s">
        <v>502</v>
      </c>
      <c r="AN51" s="340">
        <f t="shared" si="11"/>
        <v>0</v>
      </c>
      <c r="AP51" s="340">
        <f t="shared" si="12"/>
        <v>0</v>
      </c>
      <c r="AQ51" s="340">
        <f t="shared" si="13"/>
        <v>0</v>
      </c>
    </row>
    <row r="52" spans="2:43" s="184" customFormat="1" ht="16.5" customHeight="1">
      <c r="B52" s="171" t="s">
        <v>561</v>
      </c>
      <c r="C52" s="180" t="s">
        <v>500</v>
      </c>
      <c r="D52" s="185"/>
      <c r="E52" s="181" t="s">
        <v>499</v>
      </c>
      <c r="F52" s="185"/>
      <c r="G52" s="182" t="s">
        <v>501</v>
      </c>
      <c r="H52" s="185"/>
      <c r="I52" s="183" t="s">
        <v>502</v>
      </c>
      <c r="J52" s="171"/>
      <c r="L52" s="340">
        <f t="shared" si="14"/>
        <v>0</v>
      </c>
      <c r="N52" s="177" t="str">
        <f t="shared" si="1"/>
        <v/>
      </c>
      <c r="O52" s="181" t="s">
        <v>499</v>
      </c>
      <c r="P52" s="177" t="str">
        <f t="shared" si="2"/>
        <v/>
      </c>
      <c r="R52" s="177" t="str">
        <f t="shared" si="3"/>
        <v/>
      </c>
      <c r="S52" s="181" t="s">
        <v>499</v>
      </c>
      <c r="T52" s="177" t="str">
        <f t="shared" si="4"/>
        <v/>
      </c>
      <c r="U52" s="182" t="s">
        <v>501</v>
      </c>
      <c r="V52" s="178" t="str">
        <f t="shared" si="5"/>
        <v/>
      </c>
      <c r="W52" s="183" t="s">
        <v>502</v>
      </c>
      <c r="X52" s="365">
        <f t="shared" si="6"/>
        <v>0</v>
      </c>
      <c r="Z52" s="177" t="str">
        <f t="shared" si="7"/>
        <v/>
      </c>
      <c r="AA52" s="181" t="s">
        <v>499</v>
      </c>
      <c r="AB52" s="177" t="str">
        <f t="shared" si="8"/>
        <v/>
      </c>
      <c r="AC52" s="182" t="s">
        <v>501</v>
      </c>
      <c r="AD52" s="186"/>
      <c r="AE52" s="183" t="s">
        <v>502</v>
      </c>
      <c r="AF52" s="340">
        <f t="shared" si="9"/>
        <v>0</v>
      </c>
      <c r="AH52" s="177" t="str">
        <f t="shared" si="10"/>
        <v/>
      </c>
      <c r="AI52" s="181" t="s">
        <v>499</v>
      </c>
      <c r="AJ52" s="177" t="str">
        <f t="shared" si="0"/>
        <v/>
      </c>
      <c r="AK52" s="182" t="s">
        <v>501</v>
      </c>
      <c r="AL52" s="178"/>
      <c r="AM52" s="183" t="s">
        <v>502</v>
      </c>
      <c r="AN52" s="340">
        <f t="shared" si="11"/>
        <v>0</v>
      </c>
      <c r="AP52" s="340">
        <f t="shared" si="12"/>
        <v>0</v>
      </c>
      <c r="AQ52" s="340">
        <f t="shared" si="13"/>
        <v>0</v>
      </c>
    </row>
    <row r="53" spans="2:43" s="184" customFormat="1" ht="16.5" customHeight="1">
      <c r="B53" s="171" t="s">
        <v>562</v>
      </c>
      <c r="C53" s="180" t="s">
        <v>500</v>
      </c>
      <c r="D53" s="173"/>
      <c r="E53" s="181" t="s">
        <v>499</v>
      </c>
      <c r="F53" s="173"/>
      <c r="G53" s="182" t="s">
        <v>501</v>
      </c>
      <c r="H53" s="173"/>
      <c r="I53" s="183" t="s">
        <v>502</v>
      </c>
      <c r="J53" s="171"/>
      <c r="L53" s="340">
        <f t="shared" si="14"/>
        <v>0</v>
      </c>
      <c r="N53" s="177" t="str">
        <f t="shared" si="1"/>
        <v/>
      </c>
      <c r="O53" s="181" t="s">
        <v>499</v>
      </c>
      <c r="P53" s="177" t="str">
        <f t="shared" si="2"/>
        <v/>
      </c>
      <c r="R53" s="177" t="str">
        <f t="shared" si="3"/>
        <v/>
      </c>
      <c r="S53" s="181" t="s">
        <v>499</v>
      </c>
      <c r="T53" s="177" t="str">
        <f t="shared" si="4"/>
        <v/>
      </c>
      <c r="U53" s="182" t="s">
        <v>501</v>
      </c>
      <c r="V53" s="178" t="str">
        <f t="shared" si="5"/>
        <v/>
      </c>
      <c r="W53" s="183" t="s">
        <v>502</v>
      </c>
      <c r="X53" s="365">
        <f t="shared" si="6"/>
        <v>0</v>
      </c>
      <c r="Z53" s="177" t="str">
        <f t="shared" si="7"/>
        <v/>
      </c>
      <c r="AA53" s="181" t="s">
        <v>499</v>
      </c>
      <c r="AB53" s="177" t="str">
        <f t="shared" si="8"/>
        <v/>
      </c>
      <c r="AC53" s="182" t="s">
        <v>501</v>
      </c>
      <c r="AD53" s="178"/>
      <c r="AE53" s="183" t="s">
        <v>502</v>
      </c>
      <c r="AF53" s="340">
        <f t="shared" si="9"/>
        <v>0</v>
      </c>
      <c r="AH53" s="177" t="str">
        <f t="shared" si="10"/>
        <v/>
      </c>
      <c r="AI53" s="181" t="s">
        <v>499</v>
      </c>
      <c r="AJ53" s="177" t="str">
        <f t="shared" si="0"/>
        <v/>
      </c>
      <c r="AK53" s="182" t="s">
        <v>501</v>
      </c>
      <c r="AL53" s="178"/>
      <c r="AM53" s="183" t="s">
        <v>502</v>
      </c>
      <c r="AN53" s="340">
        <f t="shared" si="11"/>
        <v>0</v>
      </c>
      <c r="AP53" s="340">
        <f t="shared" si="12"/>
        <v>0</v>
      </c>
      <c r="AQ53" s="340">
        <f t="shared" si="13"/>
        <v>0</v>
      </c>
    </row>
    <row r="54" spans="2:43" s="184" customFormat="1" ht="16.5" customHeight="1">
      <c r="B54" s="171" t="s">
        <v>563</v>
      </c>
      <c r="C54" s="180" t="s">
        <v>500</v>
      </c>
      <c r="D54" s="173"/>
      <c r="E54" s="181" t="s">
        <v>499</v>
      </c>
      <c r="F54" s="173"/>
      <c r="G54" s="182" t="s">
        <v>501</v>
      </c>
      <c r="H54" s="173"/>
      <c r="I54" s="183" t="s">
        <v>502</v>
      </c>
      <c r="J54" s="171"/>
      <c r="L54" s="340">
        <f t="shared" si="14"/>
        <v>0</v>
      </c>
      <c r="N54" s="177" t="str">
        <f t="shared" si="1"/>
        <v/>
      </c>
      <c r="O54" s="181" t="s">
        <v>499</v>
      </c>
      <c r="P54" s="177" t="str">
        <f t="shared" si="2"/>
        <v/>
      </c>
      <c r="R54" s="177" t="str">
        <f t="shared" si="3"/>
        <v/>
      </c>
      <c r="S54" s="181" t="s">
        <v>499</v>
      </c>
      <c r="T54" s="177" t="str">
        <f t="shared" si="4"/>
        <v/>
      </c>
      <c r="U54" s="182" t="s">
        <v>501</v>
      </c>
      <c r="V54" s="178" t="str">
        <f t="shared" si="5"/>
        <v/>
      </c>
      <c r="W54" s="183" t="s">
        <v>502</v>
      </c>
      <c r="X54" s="365">
        <f t="shared" si="6"/>
        <v>0</v>
      </c>
      <c r="Z54" s="177" t="str">
        <f t="shared" si="7"/>
        <v/>
      </c>
      <c r="AA54" s="181" t="s">
        <v>499</v>
      </c>
      <c r="AB54" s="177" t="str">
        <f t="shared" si="8"/>
        <v/>
      </c>
      <c r="AC54" s="182" t="s">
        <v>501</v>
      </c>
      <c r="AD54" s="178"/>
      <c r="AE54" s="183" t="s">
        <v>502</v>
      </c>
      <c r="AF54" s="340">
        <f t="shared" si="9"/>
        <v>0</v>
      </c>
      <c r="AH54" s="177" t="str">
        <f t="shared" si="10"/>
        <v/>
      </c>
      <c r="AI54" s="181" t="s">
        <v>499</v>
      </c>
      <c r="AJ54" s="177" t="str">
        <f t="shared" si="0"/>
        <v/>
      </c>
      <c r="AK54" s="182" t="s">
        <v>501</v>
      </c>
      <c r="AL54" s="178"/>
      <c r="AM54" s="183" t="s">
        <v>502</v>
      </c>
      <c r="AN54" s="340">
        <f t="shared" si="11"/>
        <v>0</v>
      </c>
      <c r="AP54" s="340">
        <f t="shared" si="12"/>
        <v>0</v>
      </c>
      <c r="AQ54" s="340">
        <f t="shared" si="13"/>
        <v>0</v>
      </c>
    </row>
    <row r="55" spans="2:43" s="184" customFormat="1" ht="16.5" customHeight="1">
      <c r="B55" s="171" t="s">
        <v>564</v>
      </c>
      <c r="C55" s="180" t="s">
        <v>500</v>
      </c>
      <c r="D55" s="185"/>
      <c r="E55" s="181" t="s">
        <v>499</v>
      </c>
      <c r="F55" s="185"/>
      <c r="G55" s="182" t="s">
        <v>501</v>
      </c>
      <c r="H55" s="185"/>
      <c r="I55" s="183" t="s">
        <v>502</v>
      </c>
      <c r="J55" s="171"/>
      <c r="L55" s="340">
        <f t="shared" si="14"/>
        <v>0</v>
      </c>
      <c r="N55" s="177" t="str">
        <f t="shared" si="1"/>
        <v/>
      </c>
      <c r="O55" s="181" t="s">
        <v>499</v>
      </c>
      <c r="P55" s="177" t="str">
        <f t="shared" si="2"/>
        <v/>
      </c>
      <c r="R55" s="177" t="str">
        <f t="shared" si="3"/>
        <v/>
      </c>
      <c r="S55" s="181" t="s">
        <v>499</v>
      </c>
      <c r="T55" s="177" t="str">
        <f t="shared" si="4"/>
        <v/>
      </c>
      <c r="U55" s="182" t="s">
        <v>501</v>
      </c>
      <c r="V55" s="178" t="str">
        <f t="shared" si="5"/>
        <v/>
      </c>
      <c r="W55" s="183" t="s">
        <v>502</v>
      </c>
      <c r="X55" s="365">
        <f t="shared" si="6"/>
        <v>0</v>
      </c>
      <c r="Z55" s="177" t="str">
        <f t="shared" si="7"/>
        <v/>
      </c>
      <c r="AA55" s="181" t="s">
        <v>499</v>
      </c>
      <c r="AB55" s="177" t="str">
        <f t="shared" si="8"/>
        <v/>
      </c>
      <c r="AC55" s="182" t="s">
        <v>501</v>
      </c>
      <c r="AD55" s="186"/>
      <c r="AE55" s="183" t="s">
        <v>502</v>
      </c>
      <c r="AF55" s="340">
        <f t="shared" si="9"/>
        <v>0</v>
      </c>
      <c r="AH55" s="177" t="str">
        <f t="shared" si="10"/>
        <v/>
      </c>
      <c r="AI55" s="181" t="s">
        <v>499</v>
      </c>
      <c r="AJ55" s="177" t="str">
        <f t="shared" si="0"/>
        <v/>
      </c>
      <c r="AK55" s="182" t="s">
        <v>501</v>
      </c>
      <c r="AL55" s="178"/>
      <c r="AM55" s="183" t="s">
        <v>502</v>
      </c>
      <c r="AN55" s="340">
        <f t="shared" si="11"/>
        <v>0</v>
      </c>
      <c r="AP55" s="340">
        <f t="shared" si="12"/>
        <v>0</v>
      </c>
      <c r="AQ55" s="340">
        <f t="shared" si="13"/>
        <v>0</v>
      </c>
    </row>
    <row r="56" spans="2:43" ht="16.5" customHeight="1">
      <c r="B56" s="187" t="s">
        <v>319</v>
      </c>
      <c r="C56" s="172" t="s">
        <v>500</v>
      </c>
      <c r="D56" s="188"/>
      <c r="E56" s="189"/>
      <c r="F56" s="189"/>
      <c r="G56" s="189"/>
      <c r="H56" s="189"/>
      <c r="I56" s="189"/>
      <c r="J56" s="189"/>
      <c r="K56" s="189"/>
      <c r="L56" s="190" t="s">
        <v>503</v>
      </c>
      <c r="N56" s="188"/>
      <c r="O56" s="189"/>
      <c r="P56" s="191"/>
      <c r="R56" s="192"/>
      <c r="S56" s="193"/>
      <c r="T56" s="193"/>
      <c r="U56" s="193"/>
      <c r="V56" s="193"/>
      <c r="W56" s="193"/>
      <c r="X56" s="190" t="s">
        <v>503</v>
      </c>
      <c r="Z56" s="188"/>
      <c r="AA56" s="189"/>
      <c r="AB56" s="189"/>
      <c r="AC56" s="189"/>
      <c r="AD56" s="189"/>
      <c r="AE56" s="189"/>
      <c r="AF56" s="190" t="s">
        <v>503</v>
      </c>
      <c r="AH56" s="188"/>
      <c r="AI56" s="189"/>
      <c r="AJ56" s="189"/>
      <c r="AK56" s="189"/>
      <c r="AL56" s="189"/>
      <c r="AM56" s="189"/>
      <c r="AN56" s="190" t="s">
        <v>503</v>
      </c>
      <c r="AP56" s="190" t="s">
        <v>503</v>
      </c>
      <c r="AQ56" s="340"/>
    </row>
    <row r="57" spans="2:43" ht="8.1" customHeight="1"/>
    <row r="58" spans="2:43" ht="15" customHeight="1">
      <c r="B58" s="194" t="s">
        <v>320</v>
      </c>
      <c r="C58" s="195"/>
    </row>
    <row r="59" spans="2:43" ht="15" customHeight="1">
      <c r="B59" s="196" t="s">
        <v>321</v>
      </c>
      <c r="C59" s="195"/>
    </row>
    <row r="60" spans="2:43" ht="15" customHeight="1">
      <c r="B60" s="196"/>
      <c r="C60" s="195"/>
    </row>
    <row r="61" spans="2:43" ht="15" customHeight="1">
      <c r="B61" s="196"/>
      <c r="C61" s="195"/>
    </row>
  </sheetData>
  <sheetProtection password="CF57" sheet="1" formatRows="0" insertRows="0" deleteRows="0" selectLockedCells="1"/>
  <mergeCells count="14">
    <mergeCell ref="B1:L1"/>
    <mergeCell ref="Z10:AF10"/>
    <mergeCell ref="AH10:AN10"/>
    <mergeCell ref="G11:I11"/>
    <mergeCell ref="U11:W11"/>
    <mergeCell ref="AC11:AE11"/>
    <mergeCell ref="AK11:AM11"/>
    <mergeCell ref="B2:D2"/>
    <mergeCell ref="V2:X2"/>
    <mergeCell ref="D5:F5"/>
    <mergeCell ref="J5:L5"/>
    <mergeCell ref="D10:L10"/>
    <mergeCell ref="N10:P10"/>
    <mergeCell ref="R10:X10"/>
  </mergeCells>
  <phoneticPr fontId="4"/>
  <conditionalFormatting sqref="D12">
    <cfRule type="cellIs" dxfId="32" priority="13" operator="equal">
      <formula>""</formula>
    </cfRule>
  </conditionalFormatting>
  <conditionalFormatting sqref="F12:F39">
    <cfRule type="expression" dxfId="31" priority="12">
      <formula>AND($D12&lt;&gt;"",F12="")</formula>
    </cfRule>
  </conditionalFormatting>
  <conditionalFormatting sqref="H12:H39">
    <cfRule type="expression" dxfId="30" priority="10">
      <formula>AND($D12&lt;&gt;"",H12="")</formula>
    </cfRule>
    <cfRule type="expression" dxfId="29" priority="11">
      <formula>AND(H12&lt;&gt;"",L12&lt;=0)</formula>
    </cfRule>
  </conditionalFormatting>
  <conditionalFormatting sqref="J12:J55">
    <cfRule type="expression" dxfId="28" priority="9">
      <formula>AND($D12&lt;&gt;"",J12="")</formula>
    </cfRule>
  </conditionalFormatting>
  <conditionalFormatting sqref="L12:L56 AF12:AF56 AN12:AN56 X12:X56">
    <cfRule type="cellIs" dxfId="27" priority="15" operator="equal">
      <formula>0</formula>
    </cfRule>
  </conditionalFormatting>
  <conditionalFormatting sqref="AP12:AQ56">
    <cfRule type="cellIs" dxfId="26" priority="14" operator="equal">
      <formula>0</formula>
    </cfRule>
  </conditionalFormatting>
  <conditionalFormatting sqref="D7">
    <cfRule type="cellIs" dxfId="25" priority="8" operator="equal">
      <formula>""</formula>
    </cfRule>
  </conditionalFormatting>
  <conditionalFormatting sqref="F7">
    <cfRule type="expression" dxfId="24" priority="7">
      <formula>AND($D7&lt;&gt;"",F7="")</formula>
    </cfRule>
  </conditionalFormatting>
  <conditionalFormatting sqref="V12:V55">
    <cfRule type="expression" dxfId="23" priority="5">
      <formula>$V12&lt;&gt;""</formula>
    </cfRule>
    <cfRule type="expression" dxfId="22" priority="6">
      <formula>$R12&lt;&gt;""</formula>
    </cfRule>
  </conditionalFormatting>
  <conditionalFormatting sqref="AD12:AD55">
    <cfRule type="expression" dxfId="21" priority="3">
      <formula>$AD12&lt;&gt;""</formula>
    </cfRule>
    <cfRule type="expression" dxfId="20" priority="4">
      <formula>$Z12&lt;&gt;""</formula>
    </cfRule>
  </conditionalFormatting>
  <conditionalFormatting sqref="AL12:AL55">
    <cfRule type="expression" dxfId="19" priority="1">
      <formula>$AL12&lt;&gt;""</formula>
    </cfRule>
    <cfRule type="expression" dxfId="18" priority="2">
      <formula>$AH12&lt;&gt;""</formula>
    </cfRule>
  </conditionalFormatting>
  <dataValidations count="2">
    <dataValidation type="list" allowBlank="1" showInputMessage="1" sqref="J12:J55">
      <formula1>"日勤,夜勤,宿直"</formula1>
    </dataValidation>
    <dataValidation allowBlank="1" showInputMessage="1" sqref="B2:I1048576 J56:J1048576 J2:J11 A1:A1048576 M1:XFD1048576 K2:L1048576 B1:D1"/>
  </dataValidations>
  <printOptions horizontalCentered="1"/>
  <pageMargins left="0.19685039370078741" right="0.19685039370078741" top="0.39370078740157483" bottom="0.19685039370078741" header="0.31496062992125984" footer="0.31496062992125984"/>
  <pageSetup paperSize="9" scale="6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03"/>
  <sheetViews>
    <sheetView view="pageBreakPreview" zoomScale="112" zoomScaleNormal="100" zoomScaleSheetLayoutView="112" workbookViewId="0">
      <selection activeCell="P11" sqref="P11"/>
    </sheetView>
  </sheetViews>
  <sheetFormatPr defaultRowHeight="13.5"/>
  <cols>
    <col min="1" max="1" width="1.875" style="366" customWidth="1"/>
    <col min="2" max="2" width="5.5" style="367" bestFit="1" customWidth="1"/>
    <col min="3" max="3" width="22.25" style="367" bestFit="1" customWidth="1"/>
    <col min="4" max="4" width="15.125" style="367" bestFit="1" customWidth="1"/>
    <col min="5" max="5" width="24.875" style="367" customWidth="1"/>
    <col min="6" max="6" width="2" style="366" customWidth="1"/>
    <col min="7" max="7" width="8.375" style="367" customWidth="1"/>
    <col min="8" max="8" width="23.75" style="367" bestFit="1" customWidth="1"/>
    <col min="9" max="9" width="5.5" style="367" customWidth="1"/>
    <col min="10" max="10" width="18.75" style="367" bestFit="1" customWidth="1"/>
    <col min="11" max="11" width="6" style="367" bestFit="1" customWidth="1"/>
    <col min="12" max="12" width="7" style="367" customWidth="1"/>
    <col min="13" max="13" width="22.25" style="367" bestFit="1" customWidth="1"/>
    <col min="14" max="14" width="23.75" style="367" bestFit="1" customWidth="1"/>
    <col min="15" max="15" width="4.5" style="367" customWidth="1"/>
    <col min="16" max="16" width="22.25" style="367" bestFit="1" customWidth="1"/>
    <col min="17" max="17" width="23.75" style="367" bestFit="1" customWidth="1"/>
    <col min="18" max="18" width="4.5" style="367" customWidth="1"/>
    <col min="19" max="19" width="22.25" style="367" bestFit="1" customWidth="1"/>
    <col min="20" max="20" width="23.75" style="367" bestFit="1" customWidth="1"/>
    <col min="21" max="21" width="4.5" style="367" customWidth="1"/>
    <col min="22" max="22" width="22.25" style="367" bestFit="1" customWidth="1"/>
    <col min="23" max="23" width="23.75" style="367" bestFit="1" customWidth="1"/>
    <col min="24" max="24" width="4.5" style="367" customWidth="1"/>
    <col min="25" max="25" width="22.25" style="367" bestFit="1" customWidth="1"/>
    <col min="26" max="26" width="23.75" style="367" bestFit="1" customWidth="1"/>
    <col min="27" max="27" width="4.5" style="367" customWidth="1"/>
    <col min="28" max="28" width="22.25" style="367" bestFit="1" customWidth="1"/>
    <col min="29" max="29" width="23.75" style="367" bestFit="1" customWidth="1"/>
    <col min="30" max="16384" width="9" style="367"/>
  </cols>
  <sheetData>
    <row r="1" spans="2:12" ht="14.25" thickBot="1">
      <c r="B1" s="366"/>
      <c r="C1" s="366"/>
      <c r="D1" s="366"/>
      <c r="E1" s="366"/>
    </row>
    <row r="2" spans="2:12" ht="15" thickTop="1" thickBot="1">
      <c r="B2" s="368"/>
      <c r="C2" s="369" t="s">
        <v>600</v>
      </c>
      <c r="D2" s="369" t="s">
        <v>601</v>
      </c>
      <c r="E2" s="370"/>
      <c r="H2" s="371" t="s">
        <v>602</v>
      </c>
      <c r="I2" s="372"/>
      <c r="J2" s="373" t="s">
        <v>603</v>
      </c>
      <c r="K2" s="373" t="s">
        <v>604</v>
      </c>
      <c r="L2" s="374"/>
    </row>
    <row r="3" spans="2:12">
      <c r="B3" s="375">
        <v>1</v>
      </c>
      <c r="C3" s="376" t="e">
        <f t="shared" ref="C3:C66" si="0">VLOOKUP(B3,$I:$K,2,FALSE)</f>
        <v>#N/A</v>
      </c>
      <c r="D3" s="376" t="e">
        <f t="shared" ref="D3:D66" si="1">VLOOKUP(B3,$I:$K,3,FALSE)</f>
        <v>#N/A</v>
      </c>
      <c r="E3" s="377" t="e">
        <f>SUMIF($C:$C,C3,$D:$D)</f>
        <v>#N/A</v>
      </c>
      <c r="F3" s="378"/>
      <c r="H3" s="379" t="s">
        <v>605</v>
      </c>
      <c r="I3" s="380" t="e">
        <f>IF(J3=0,I2,I2+1)</f>
        <v>#REF!</v>
      </c>
      <c r="J3" s="380" t="e">
        <f>#REF!</f>
        <v>#REF!</v>
      </c>
      <c r="K3" s="380" t="e">
        <f>IF(OR(#REF!="管理者",#REF!="サービス管理責任者"),0,#REF!)</f>
        <v>#REF!</v>
      </c>
    </row>
    <row r="4" spans="2:12">
      <c r="B4" s="381">
        <v>2</v>
      </c>
      <c r="C4" s="382" t="e">
        <f t="shared" si="0"/>
        <v>#N/A</v>
      </c>
      <c r="D4" s="382" t="e">
        <f t="shared" si="1"/>
        <v>#N/A</v>
      </c>
      <c r="E4" s="383" t="e">
        <f t="shared" ref="E4:E67" si="2">SUMIF($C:$C,C4,$D:$D)</f>
        <v>#N/A</v>
      </c>
      <c r="F4" s="378"/>
      <c r="H4" s="384"/>
      <c r="I4" s="380" t="e">
        <f t="shared" ref="I4:I67" si="3">IF(J4=0,I3,I3+1)</f>
        <v>#REF!</v>
      </c>
      <c r="J4" s="380" t="e">
        <f>#REF!</f>
        <v>#REF!</v>
      </c>
      <c r="K4" s="380" t="e">
        <f>IF(OR(#REF!="管理者",#REF!="サービス管理責任者"),0,#REF!)</f>
        <v>#REF!</v>
      </c>
    </row>
    <row r="5" spans="2:12">
      <c r="B5" s="381">
        <v>3</v>
      </c>
      <c r="C5" s="382" t="e">
        <f t="shared" si="0"/>
        <v>#N/A</v>
      </c>
      <c r="D5" s="382" t="e">
        <f t="shared" si="1"/>
        <v>#N/A</v>
      </c>
      <c r="E5" s="383" t="e">
        <f t="shared" si="2"/>
        <v>#N/A</v>
      </c>
      <c r="F5" s="378"/>
      <c r="H5" s="384"/>
      <c r="I5" s="380" t="e">
        <f t="shared" si="3"/>
        <v>#REF!</v>
      </c>
      <c r="J5" s="380" t="e">
        <f>#REF!</f>
        <v>#REF!</v>
      </c>
      <c r="K5" s="380" t="e">
        <f>IF(OR(#REF!="管理者",#REF!="サービス管理責任者"),0,#REF!)</f>
        <v>#REF!</v>
      </c>
    </row>
    <row r="6" spans="2:12">
      <c r="B6" s="381">
        <v>4</v>
      </c>
      <c r="C6" s="382" t="e">
        <f t="shared" si="0"/>
        <v>#N/A</v>
      </c>
      <c r="D6" s="382" t="e">
        <f t="shared" si="1"/>
        <v>#N/A</v>
      </c>
      <c r="E6" s="383" t="e">
        <f t="shared" si="2"/>
        <v>#N/A</v>
      </c>
      <c r="F6" s="378"/>
      <c r="H6" s="384"/>
      <c r="I6" s="380" t="e">
        <f t="shared" si="3"/>
        <v>#REF!</v>
      </c>
      <c r="J6" s="380" t="e">
        <f>#REF!</f>
        <v>#REF!</v>
      </c>
      <c r="K6" s="380" t="e">
        <f>IF(OR(#REF!="管理者",#REF!="サービス管理責任者"),0,#REF!)</f>
        <v>#REF!</v>
      </c>
    </row>
    <row r="7" spans="2:12">
      <c r="B7" s="381">
        <v>5</v>
      </c>
      <c r="C7" s="382" t="e">
        <f t="shared" si="0"/>
        <v>#N/A</v>
      </c>
      <c r="D7" s="382" t="e">
        <f t="shared" si="1"/>
        <v>#N/A</v>
      </c>
      <c r="E7" s="383" t="e">
        <f t="shared" si="2"/>
        <v>#N/A</v>
      </c>
      <c r="F7" s="378"/>
      <c r="H7" s="384"/>
      <c r="I7" s="380" t="e">
        <f t="shared" si="3"/>
        <v>#REF!</v>
      </c>
      <c r="J7" s="380" t="e">
        <f>#REF!</f>
        <v>#REF!</v>
      </c>
      <c r="K7" s="380" t="e">
        <f>IF(OR(#REF!="管理者",#REF!="サービス管理責任者"),0,#REF!)</f>
        <v>#REF!</v>
      </c>
    </row>
    <row r="8" spans="2:12">
      <c r="B8" s="381">
        <v>6</v>
      </c>
      <c r="C8" s="382" t="e">
        <f t="shared" si="0"/>
        <v>#N/A</v>
      </c>
      <c r="D8" s="382" t="e">
        <f t="shared" si="1"/>
        <v>#N/A</v>
      </c>
      <c r="E8" s="383" t="e">
        <f t="shared" si="2"/>
        <v>#N/A</v>
      </c>
      <c r="F8" s="378"/>
      <c r="H8" s="384"/>
      <c r="I8" s="380" t="e">
        <f t="shared" si="3"/>
        <v>#REF!</v>
      </c>
      <c r="J8" s="380" t="e">
        <f>#REF!</f>
        <v>#REF!</v>
      </c>
      <c r="K8" s="380" t="e">
        <f>IF(OR(#REF!="管理者",#REF!="サービス管理責任者"),0,#REF!)</f>
        <v>#REF!</v>
      </c>
    </row>
    <row r="9" spans="2:12">
      <c r="B9" s="381">
        <v>7</v>
      </c>
      <c r="C9" s="382" t="e">
        <f t="shared" si="0"/>
        <v>#N/A</v>
      </c>
      <c r="D9" s="382" t="e">
        <f t="shared" si="1"/>
        <v>#N/A</v>
      </c>
      <c r="E9" s="383" t="e">
        <f t="shared" si="2"/>
        <v>#N/A</v>
      </c>
      <c r="F9" s="378"/>
      <c r="H9" s="384"/>
      <c r="I9" s="380" t="e">
        <f t="shared" si="3"/>
        <v>#REF!</v>
      </c>
      <c r="J9" s="380" t="e">
        <f>#REF!</f>
        <v>#REF!</v>
      </c>
      <c r="K9" s="380" t="e">
        <f>IF(OR(#REF!="管理者",#REF!="サービス管理責任者"),0,#REF!)</f>
        <v>#REF!</v>
      </c>
    </row>
    <row r="10" spans="2:12">
      <c r="B10" s="381">
        <v>8</v>
      </c>
      <c r="C10" s="382" t="e">
        <f t="shared" si="0"/>
        <v>#N/A</v>
      </c>
      <c r="D10" s="382" t="e">
        <f t="shared" si="1"/>
        <v>#N/A</v>
      </c>
      <c r="E10" s="383" t="e">
        <f t="shared" si="2"/>
        <v>#N/A</v>
      </c>
      <c r="F10" s="378"/>
      <c r="H10" s="384"/>
      <c r="I10" s="380" t="e">
        <f t="shared" si="3"/>
        <v>#REF!</v>
      </c>
      <c r="J10" s="380" t="e">
        <f>#REF!</f>
        <v>#REF!</v>
      </c>
      <c r="K10" s="380" t="e">
        <f>IF(OR(#REF!="管理者",#REF!="サービス管理責任者"),0,#REF!)</f>
        <v>#REF!</v>
      </c>
    </row>
    <row r="11" spans="2:12">
      <c r="B11" s="381">
        <v>9</v>
      </c>
      <c r="C11" s="382" t="e">
        <f t="shared" si="0"/>
        <v>#N/A</v>
      </c>
      <c r="D11" s="382" t="e">
        <f t="shared" si="1"/>
        <v>#N/A</v>
      </c>
      <c r="E11" s="383" t="e">
        <f t="shared" si="2"/>
        <v>#N/A</v>
      </c>
      <c r="F11" s="378"/>
      <c r="H11" s="384"/>
      <c r="I11" s="380" t="e">
        <f t="shared" si="3"/>
        <v>#REF!</v>
      </c>
      <c r="J11" s="380" t="e">
        <f>#REF!</f>
        <v>#REF!</v>
      </c>
      <c r="K11" s="380" t="e">
        <f>IF(OR(#REF!="管理者",#REF!="サービス管理責任者"),0,#REF!)</f>
        <v>#REF!</v>
      </c>
    </row>
    <row r="12" spans="2:12">
      <c r="B12" s="381">
        <v>10</v>
      </c>
      <c r="C12" s="382" t="e">
        <f t="shared" si="0"/>
        <v>#N/A</v>
      </c>
      <c r="D12" s="382" t="e">
        <f t="shared" si="1"/>
        <v>#N/A</v>
      </c>
      <c r="E12" s="383" t="e">
        <f t="shared" si="2"/>
        <v>#N/A</v>
      </c>
      <c r="F12" s="378"/>
      <c r="H12" s="384"/>
      <c r="I12" s="380" t="e">
        <f t="shared" si="3"/>
        <v>#REF!</v>
      </c>
      <c r="J12" s="380" t="e">
        <f>#REF!</f>
        <v>#REF!</v>
      </c>
      <c r="K12" s="380" t="e">
        <f>IF(OR(#REF!="管理者",#REF!="サービス管理責任者"),0,#REF!)</f>
        <v>#REF!</v>
      </c>
    </row>
    <row r="13" spans="2:12">
      <c r="B13" s="381">
        <v>11</v>
      </c>
      <c r="C13" s="382" t="e">
        <f t="shared" si="0"/>
        <v>#N/A</v>
      </c>
      <c r="D13" s="382" t="e">
        <f t="shared" si="1"/>
        <v>#N/A</v>
      </c>
      <c r="E13" s="383" t="e">
        <f t="shared" si="2"/>
        <v>#N/A</v>
      </c>
      <c r="F13" s="378"/>
      <c r="H13" s="384"/>
      <c r="I13" s="380" t="e">
        <f t="shared" si="3"/>
        <v>#REF!</v>
      </c>
      <c r="J13" s="380" t="e">
        <f>#REF!</f>
        <v>#REF!</v>
      </c>
      <c r="K13" s="380" t="e">
        <f>IF(OR(#REF!="管理者",#REF!="サービス管理責任者"),0,#REF!)</f>
        <v>#REF!</v>
      </c>
    </row>
    <row r="14" spans="2:12">
      <c r="B14" s="381">
        <v>12</v>
      </c>
      <c r="C14" s="382" t="e">
        <f t="shared" si="0"/>
        <v>#N/A</v>
      </c>
      <c r="D14" s="382" t="e">
        <f t="shared" si="1"/>
        <v>#N/A</v>
      </c>
      <c r="E14" s="383" t="e">
        <f t="shared" si="2"/>
        <v>#N/A</v>
      </c>
      <c r="F14" s="378"/>
      <c r="H14" s="384"/>
      <c r="I14" s="380" t="e">
        <f t="shared" si="3"/>
        <v>#REF!</v>
      </c>
      <c r="J14" s="380" t="e">
        <f>#REF!</f>
        <v>#REF!</v>
      </c>
      <c r="K14" s="380" t="e">
        <f>IF(OR(#REF!="管理者",#REF!="サービス管理責任者"),0,#REF!)</f>
        <v>#REF!</v>
      </c>
    </row>
    <row r="15" spans="2:12">
      <c r="B15" s="381">
        <v>13</v>
      </c>
      <c r="C15" s="382" t="e">
        <f t="shared" si="0"/>
        <v>#N/A</v>
      </c>
      <c r="D15" s="382" t="e">
        <f t="shared" si="1"/>
        <v>#N/A</v>
      </c>
      <c r="E15" s="383" t="e">
        <f t="shared" si="2"/>
        <v>#N/A</v>
      </c>
      <c r="F15" s="378"/>
      <c r="H15" s="384"/>
      <c r="I15" s="380" t="e">
        <f t="shared" si="3"/>
        <v>#REF!</v>
      </c>
      <c r="J15" s="380" t="e">
        <f>#REF!</f>
        <v>#REF!</v>
      </c>
      <c r="K15" s="380" t="e">
        <f>IF(OR(#REF!="管理者",#REF!="サービス管理責任者"),0,#REF!)</f>
        <v>#REF!</v>
      </c>
    </row>
    <row r="16" spans="2:12">
      <c r="B16" s="381">
        <v>14</v>
      </c>
      <c r="C16" s="382" t="e">
        <f t="shared" si="0"/>
        <v>#N/A</v>
      </c>
      <c r="D16" s="382" t="e">
        <f t="shared" si="1"/>
        <v>#N/A</v>
      </c>
      <c r="E16" s="383" t="e">
        <f t="shared" si="2"/>
        <v>#N/A</v>
      </c>
      <c r="F16" s="378"/>
      <c r="H16" s="384"/>
      <c r="I16" s="380" t="e">
        <f t="shared" si="3"/>
        <v>#REF!</v>
      </c>
      <c r="J16" s="380" t="e">
        <f>#REF!</f>
        <v>#REF!</v>
      </c>
      <c r="K16" s="380" t="e">
        <f>IF(OR(#REF!="管理者",#REF!="サービス管理責任者"),0,#REF!)</f>
        <v>#REF!</v>
      </c>
    </row>
    <row r="17" spans="2:11">
      <c r="B17" s="381">
        <v>15</v>
      </c>
      <c r="C17" s="382" t="e">
        <f t="shared" si="0"/>
        <v>#N/A</v>
      </c>
      <c r="D17" s="382" t="e">
        <f t="shared" si="1"/>
        <v>#N/A</v>
      </c>
      <c r="E17" s="383" t="e">
        <f t="shared" si="2"/>
        <v>#N/A</v>
      </c>
      <c r="F17" s="378"/>
      <c r="H17" s="384"/>
      <c r="I17" s="380" t="e">
        <f t="shared" si="3"/>
        <v>#REF!</v>
      </c>
      <c r="J17" s="380" t="e">
        <f>#REF!</f>
        <v>#REF!</v>
      </c>
      <c r="K17" s="380" t="e">
        <f>IF(OR(#REF!="管理者",#REF!="サービス管理責任者"),0,#REF!)</f>
        <v>#REF!</v>
      </c>
    </row>
    <row r="18" spans="2:11">
      <c r="B18" s="381">
        <v>16</v>
      </c>
      <c r="C18" s="382" t="e">
        <f t="shared" si="0"/>
        <v>#N/A</v>
      </c>
      <c r="D18" s="382" t="e">
        <f t="shared" si="1"/>
        <v>#N/A</v>
      </c>
      <c r="E18" s="383" t="e">
        <f t="shared" si="2"/>
        <v>#N/A</v>
      </c>
      <c r="F18" s="378"/>
      <c r="H18" s="384"/>
      <c r="I18" s="380" t="e">
        <f t="shared" si="3"/>
        <v>#REF!</v>
      </c>
      <c r="J18" s="380" t="e">
        <f>#REF!</f>
        <v>#REF!</v>
      </c>
      <c r="K18" s="380" t="e">
        <f>IF(OR(#REF!="管理者",#REF!="サービス管理責任者"),0,#REF!)</f>
        <v>#REF!</v>
      </c>
    </row>
    <row r="19" spans="2:11">
      <c r="B19" s="381">
        <v>17</v>
      </c>
      <c r="C19" s="382" t="e">
        <f t="shared" si="0"/>
        <v>#N/A</v>
      </c>
      <c r="D19" s="382" t="e">
        <f t="shared" si="1"/>
        <v>#N/A</v>
      </c>
      <c r="E19" s="383" t="e">
        <f t="shared" si="2"/>
        <v>#N/A</v>
      </c>
      <c r="F19" s="378"/>
      <c r="H19" s="384"/>
      <c r="I19" s="380" t="e">
        <f t="shared" si="3"/>
        <v>#REF!</v>
      </c>
      <c r="J19" s="380" t="e">
        <f>#REF!</f>
        <v>#REF!</v>
      </c>
      <c r="K19" s="380" t="e">
        <f>IF(OR(#REF!="管理者",#REF!="サービス管理責任者"),0,#REF!)</f>
        <v>#REF!</v>
      </c>
    </row>
    <row r="20" spans="2:11">
      <c r="B20" s="381">
        <v>18</v>
      </c>
      <c r="C20" s="382" t="e">
        <f t="shared" si="0"/>
        <v>#N/A</v>
      </c>
      <c r="D20" s="382" t="e">
        <f t="shared" si="1"/>
        <v>#N/A</v>
      </c>
      <c r="E20" s="383" t="e">
        <f t="shared" si="2"/>
        <v>#N/A</v>
      </c>
      <c r="F20" s="378"/>
      <c r="H20" s="384"/>
      <c r="I20" s="380" t="e">
        <f t="shared" si="3"/>
        <v>#REF!</v>
      </c>
      <c r="J20" s="380" t="e">
        <f>#REF!</f>
        <v>#REF!</v>
      </c>
      <c r="K20" s="380" t="e">
        <f>IF(OR(#REF!="管理者",#REF!="サービス管理責任者"),0,#REF!)</f>
        <v>#REF!</v>
      </c>
    </row>
    <row r="21" spans="2:11">
      <c r="B21" s="381">
        <v>19</v>
      </c>
      <c r="C21" s="382" t="e">
        <f t="shared" si="0"/>
        <v>#N/A</v>
      </c>
      <c r="D21" s="382" t="e">
        <f t="shared" si="1"/>
        <v>#N/A</v>
      </c>
      <c r="E21" s="383" t="e">
        <f t="shared" si="2"/>
        <v>#N/A</v>
      </c>
      <c r="F21" s="378"/>
      <c r="H21" s="384"/>
      <c r="I21" s="380" t="e">
        <f t="shared" si="3"/>
        <v>#REF!</v>
      </c>
      <c r="J21" s="380" t="e">
        <f>#REF!</f>
        <v>#REF!</v>
      </c>
      <c r="K21" s="380" t="e">
        <f>IF(OR(#REF!="管理者",#REF!="サービス管理責任者"),0,#REF!)</f>
        <v>#REF!</v>
      </c>
    </row>
    <row r="22" spans="2:11">
      <c r="B22" s="381">
        <v>20</v>
      </c>
      <c r="C22" s="382" t="e">
        <f t="shared" si="0"/>
        <v>#N/A</v>
      </c>
      <c r="D22" s="382" t="e">
        <f t="shared" si="1"/>
        <v>#N/A</v>
      </c>
      <c r="E22" s="383" t="e">
        <f t="shared" si="2"/>
        <v>#N/A</v>
      </c>
      <c r="F22" s="378"/>
      <c r="H22" s="384"/>
      <c r="I22" s="380" t="e">
        <f t="shared" si="3"/>
        <v>#REF!</v>
      </c>
      <c r="J22" s="380" t="e">
        <f>#REF!</f>
        <v>#REF!</v>
      </c>
      <c r="K22" s="380" t="e">
        <f>IF(OR(#REF!="管理者",#REF!="サービス管理責任者"),0,#REF!)</f>
        <v>#REF!</v>
      </c>
    </row>
    <row r="23" spans="2:11">
      <c r="B23" s="381">
        <v>21</v>
      </c>
      <c r="C23" s="382" t="e">
        <f t="shared" si="0"/>
        <v>#N/A</v>
      </c>
      <c r="D23" s="382" t="e">
        <f t="shared" si="1"/>
        <v>#N/A</v>
      </c>
      <c r="E23" s="383" t="e">
        <f t="shared" si="2"/>
        <v>#N/A</v>
      </c>
      <c r="F23" s="378"/>
      <c r="H23" s="384"/>
      <c r="I23" s="380" t="e">
        <f t="shared" si="3"/>
        <v>#REF!</v>
      </c>
      <c r="J23" s="380" t="e">
        <f>#REF!</f>
        <v>#REF!</v>
      </c>
      <c r="K23" s="380" t="e">
        <f>IF(OR(#REF!="管理者",#REF!="サービス管理責任者"),0,#REF!)</f>
        <v>#REF!</v>
      </c>
    </row>
    <row r="24" spans="2:11">
      <c r="B24" s="381">
        <v>22</v>
      </c>
      <c r="C24" s="382" t="e">
        <f t="shared" si="0"/>
        <v>#N/A</v>
      </c>
      <c r="D24" s="382" t="e">
        <f t="shared" si="1"/>
        <v>#N/A</v>
      </c>
      <c r="E24" s="383" t="e">
        <f t="shared" si="2"/>
        <v>#N/A</v>
      </c>
      <c r="F24" s="378"/>
      <c r="H24" s="384"/>
      <c r="I24" s="380" t="e">
        <f t="shared" si="3"/>
        <v>#REF!</v>
      </c>
      <c r="J24" s="380" t="e">
        <f>#REF!</f>
        <v>#REF!</v>
      </c>
      <c r="K24" s="380" t="e">
        <f>IF(OR(#REF!="管理者",#REF!="サービス管理責任者"),0,#REF!)</f>
        <v>#REF!</v>
      </c>
    </row>
    <row r="25" spans="2:11">
      <c r="B25" s="381">
        <v>23</v>
      </c>
      <c r="C25" s="382" t="e">
        <f t="shared" si="0"/>
        <v>#N/A</v>
      </c>
      <c r="D25" s="382" t="e">
        <f t="shared" si="1"/>
        <v>#N/A</v>
      </c>
      <c r="E25" s="383" t="e">
        <f t="shared" si="2"/>
        <v>#N/A</v>
      </c>
      <c r="F25" s="378"/>
      <c r="H25" s="384"/>
      <c r="I25" s="380" t="e">
        <f t="shared" si="3"/>
        <v>#REF!</v>
      </c>
      <c r="J25" s="380" t="e">
        <f>#REF!</f>
        <v>#REF!</v>
      </c>
      <c r="K25" s="380" t="e">
        <f>IF(OR(#REF!="管理者",#REF!="サービス管理責任者"),0,#REF!)</f>
        <v>#REF!</v>
      </c>
    </row>
    <row r="26" spans="2:11">
      <c r="B26" s="381">
        <v>24</v>
      </c>
      <c r="C26" s="382" t="e">
        <f t="shared" si="0"/>
        <v>#N/A</v>
      </c>
      <c r="D26" s="382" t="e">
        <f t="shared" si="1"/>
        <v>#N/A</v>
      </c>
      <c r="E26" s="383" t="e">
        <f t="shared" si="2"/>
        <v>#N/A</v>
      </c>
      <c r="F26" s="378"/>
      <c r="H26" s="384"/>
      <c r="I26" s="380" t="e">
        <f t="shared" si="3"/>
        <v>#REF!</v>
      </c>
      <c r="J26" s="380" t="e">
        <f>#REF!</f>
        <v>#REF!</v>
      </c>
      <c r="K26" s="380" t="e">
        <f>IF(OR(#REF!="管理者",#REF!="サービス管理責任者"),0,#REF!)</f>
        <v>#REF!</v>
      </c>
    </row>
    <row r="27" spans="2:11">
      <c r="B27" s="381">
        <v>25</v>
      </c>
      <c r="C27" s="382" t="e">
        <f t="shared" si="0"/>
        <v>#N/A</v>
      </c>
      <c r="D27" s="382" t="e">
        <f t="shared" si="1"/>
        <v>#N/A</v>
      </c>
      <c r="E27" s="383" t="e">
        <f t="shared" si="2"/>
        <v>#N/A</v>
      </c>
      <c r="F27" s="378"/>
      <c r="H27" s="384"/>
      <c r="I27" s="380" t="e">
        <f t="shared" si="3"/>
        <v>#REF!</v>
      </c>
      <c r="J27" s="380" t="e">
        <f>#REF!</f>
        <v>#REF!</v>
      </c>
      <c r="K27" s="380" t="e">
        <f>IF(OR(#REF!="管理者",#REF!="サービス管理責任者"),0,#REF!)</f>
        <v>#REF!</v>
      </c>
    </row>
    <row r="28" spans="2:11">
      <c r="B28" s="381">
        <v>26</v>
      </c>
      <c r="C28" s="382" t="e">
        <f t="shared" si="0"/>
        <v>#N/A</v>
      </c>
      <c r="D28" s="382" t="e">
        <f t="shared" si="1"/>
        <v>#N/A</v>
      </c>
      <c r="E28" s="383" t="e">
        <f t="shared" si="2"/>
        <v>#N/A</v>
      </c>
      <c r="F28" s="378"/>
      <c r="H28" s="384"/>
      <c r="I28" s="380" t="e">
        <f t="shared" si="3"/>
        <v>#REF!</v>
      </c>
      <c r="J28" s="380" t="e">
        <f>#REF!</f>
        <v>#REF!</v>
      </c>
      <c r="K28" s="380" t="e">
        <f>IF(OR(#REF!="管理者",#REF!="サービス管理責任者"),0,#REF!)</f>
        <v>#REF!</v>
      </c>
    </row>
    <row r="29" spans="2:11">
      <c r="B29" s="381">
        <v>27</v>
      </c>
      <c r="C29" s="382" t="e">
        <f t="shared" si="0"/>
        <v>#N/A</v>
      </c>
      <c r="D29" s="382" t="e">
        <f t="shared" si="1"/>
        <v>#N/A</v>
      </c>
      <c r="E29" s="383" t="e">
        <f t="shared" si="2"/>
        <v>#N/A</v>
      </c>
      <c r="F29" s="378"/>
      <c r="H29" s="384"/>
      <c r="I29" s="380" t="e">
        <f t="shared" si="3"/>
        <v>#REF!</v>
      </c>
      <c r="J29" s="380" t="e">
        <f>#REF!</f>
        <v>#REF!</v>
      </c>
      <c r="K29" s="380" t="e">
        <f>IF(OR(#REF!="管理者",#REF!="サービス管理責任者"),0,#REF!)</f>
        <v>#REF!</v>
      </c>
    </row>
    <row r="30" spans="2:11">
      <c r="B30" s="381">
        <v>28</v>
      </c>
      <c r="C30" s="382" t="e">
        <f t="shared" si="0"/>
        <v>#N/A</v>
      </c>
      <c r="D30" s="382" t="e">
        <f t="shared" si="1"/>
        <v>#N/A</v>
      </c>
      <c r="E30" s="383" t="e">
        <f t="shared" si="2"/>
        <v>#N/A</v>
      </c>
      <c r="F30" s="378"/>
      <c r="H30" s="384"/>
      <c r="I30" s="380" t="e">
        <f t="shared" si="3"/>
        <v>#REF!</v>
      </c>
      <c r="J30" s="380" t="e">
        <f>#REF!</f>
        <v>#REF!</v>
      </c>
      <c r="K30" s="380" t="e">
        <f>IF(OR(#REF!="管理者",#REF!="サービス管理責任者"),0,#REF!)</f>
        <v>#REF!</v>
      </c>
    </row>
    <row r="31" spans="2:11">
      <c r="B31" s="381">
        <v>29</v>
      </c>
      <c r="C31" s="382" t="e">
        <f t="shared" si="0"/>
        <v>#N/A</v>
      </c>
      <c r="D31" s="382" t="e">
        <f t="shared" si="1"/>
        <v>#N/A</v>
      </c>
      <c r="E31" s="383" t="e">
        <f t="shared" si="2"/>
        <v>#N/A</v>
      </c>
      <c r="F31" s="378"/>
      <c r="H31" s="384"/>
      <c r="I31" s="380" t="e">
        <f t="shared" si="3"/>
        <v>#REF!</v>
      </c>
      <c r="J31" s="380" t="e">
        <f>#REF!</f>
        <v>#REF!</v>
      </c>
      <c r="K31" s="380" t="e">
        <f>IF(OR(#REF!="管理者",#REF!="サービス管理責任者"),0,#REF!)</f>
        <v>#REF!</v>
      </c>
    </row>
    <row r="32" spans="2:11">
      <c r="B32" s="381">
        <v>30</v>
      </c>
      <c r="C32" s="382" t="e">
        <f t="shared" si="0"/>
        <v>#N/A</v>
      </c>
      <c r="D32" s="382" t="e">
        <f t="shared" si="1"/>
        <v>#N/A</v>
      </c>
      <c r="E32" s="383" t="e">
        <f t="shared" si="2"/>
        <v>#N/A</v>
      </c>
      <c r="F32" s="378"/>
      <c r="H32" s="384"/>
      <c r="I32" s="380" t="e">
        <f t="shared" si="3"/>
        <v>#REF!</v>
      </c>
      <c r="J32" s="380" t="e">
        <f>#REF!</f>
        <v>#REF!</v>
      </c>
      <c r="K32" s="380" t="e">
        <f>IF(OR(#REF!="管理者",#REF!="サービス管理責任者"),0,#REF!)</f>
        <v>#REF!</v>
      </c>
    </row>
    <row r="33" spans="2:11">
      <c r="B33" s="381">
        <v>31</v>
      </c>
      <c r="C33" s="382" t="e">
        <f t="shared" si="0"/>
        <v>#N/A</v>
      </c>
      <c r="D33" s="382" t="e">
        <f t="shared" si="1"/>
        <v>#N/A</v>
      </c>
      <c r="E33" s="383" t="e">
        <f t="shared" si="2"/>
        <v>#N/A</v>
      </c>
      <c r="F33" s="378"/>
      <c r="H33" s="384"/>
      <c r="I33" s="380" t="e">
        <f t="shared" si="3"/>
        <v>#REF!</v>
      </c>
      <c r="J33" s="380" t="e">
        <f>#REF!</f>
        <v>#REF!</v>
      </c>
      <c r="K33" s="380" t="e">
        <f>IF(OR(#REF!="管理者",#REF!="サービス管理責任者"),0,#REF!)</f>
        <v>#REF!</v>
      </c>
    </row>
    <row r="34" spans="2:11">
      <c r="B34" s="381">
        <v>32</v>
      </c>
      <c r="C34" s="382" t="e">
        <f t="shared" si="0"/>
        <v>#N/A</v>
      </c>
      <c r="D34" s="382" t="e">
        <f t="shared" si="1"/>
        <v>#N/A</v>
      </c>
      <c r="E34" s="383" t="e">
        <f t="shared" si="2"/>
        <v>#N/A</v>
      </c>
      <c r="F34" s="378"/>
      <c r="H34" s="384"/>
      <c r="I34" s="380" t="e">
        <f t="shared" si="3"/>
        <v>#REF!</v>
      </c>
      <c r="J34" s="380" t="e">
        <f>#REF!</f>
        <v>#REF!</v>
      </c>
      <c r="K34" s="380" t="e">
        <f>IF(OR(#REF!="管理者",#REF!="サービス管理責任者"),0,#REF!)</f>
        <v>#REF!</v>
      </c>
    </row>
    <row r="35" spans="2:11">
      <c r="B35" s="381">
        <v>33</v>
      </c>
      <c r="C35" s="382" t="e">
        <f t="shared" si="0"/>
        <v>#N/A</v>
      </c>
      <c r="D35" s="382" t="e">
        <f t="shared" si="1"/>
        <v>#N/A</v>
      </c>
      <c r="E35" s="383" t="e">
        <f t="shared" si="2"/>
        <v>#N/A</v>
      </c>
      <c r="F35" s="378"/>
      <c r="H35" s="384"/>
      <c r="I35" s="380" t="e">
        <f t="shared" si="3"/>
        <v>#REF!</v>
      </c>
      <c r="J35" s="380" t="e">
        <f>#REF!</f>
        <v>#REF!</v>
      </c>
      <c r="K35" s="380" t="e">
        <f>IF(OR(#REF!="管理者",#REF!="サービス管理責任者"),0,#REF!)</f>
        <v>#REF!</v>
      </c>
    </row>
    <row r="36" spans="2:11">
      <c r="B36" s="381">
        <v>34</v>
      </c>
      <c r="C36" s="382" t="e">
        <f t="shared" si="0"/>
        <v>#N/A</v>
      </c>
      <c r="D36" s="382" t="e">
        <f t="shared" si="1"/>
        <v>#N/A</v>
      </c>
      <c r="E36" s="383" t="e">
        <f t="shared" si="2"/>
        <v>#N/A</v>
      </c>
      <c r="F36" s="378"/>
      <c r="H36" s="384"/>
      <c r="I36" s="380" t="e">
        <f t="shared" si="3"/>
        <v>#REF!</v>
      </c>
      <c r="J36" s="380" t="e">
        <f>#REF!</f>
        <v>#REF!</v>
      </c>
      <c r="K36" s="380" t="e">
        <f>IF(OR(#REF!="管理者",#REF!="サービス管理責任者"),0,#REF!)</f>
        <v>#REF!</v>
      </c>
    </row>
    <row r="37" spans="2:11">
      <c r="B37" s="381">
        <v>35</v>
      </c>
      <c r="C37" s="382" t="e">
        <f t="shared" si="0"/>
        <v>#N/A</v>
      </c>
      <c r="D37" s="382" t="e">
        <f t="shared" si="1"/>
        <v>#N/A</v>
      </c>
      <c r="E37" s="383" t="e">
        <f t="shared" si="2"/>
        <v>#N/A</v>
      </c>
      <c r="F37" s="378"/>
      <c r="H37" s="384"/>
      <c r="I37" s="380" t="e">
        <f t="shared" si="3"/>
        <v>#REF!</v>
      </c>
      <c r="J37" s="380" t="e">
        <f>#REF!</f>
        <v>#REF!</v>
      </c>
      <c r="K37" s="380" t="e">
        <f>IF(OR(#REF!="管理者",#REF!="サービス管理責任者"),0,#REF!)</f>
        <v>#REF!</v>
      </c>
    </row>
    <row r="38" spans="2:11">
      <c r="B38" s="381">
        <v>36</v>
      </c>
      <c r="C38" s="382" t="e">
        <f t="shared" si="0"/>
        <v>#N/A</v>
      </c>
      <c r="D38" s="382" t="e">
        <f t="shared" si="1"/>
        <v>#N/A</v>
      </c>
      <c r="E38" s="383" t="e">
        <f t="shared" si="2"/>
        <v>#N/A</v>
      </c>
      <c r="F38" s="378"/>
      <c r="H38" s="384"/>
      <c r="I38" s="380" t="e">
        <f t="shared" si="3"/>
        <v>#REF!</v>
      </c>
      <c r="J38" s="380" t="e">
        <f>#REF!</f>
        <v>#REF!</v>
      </c>
      <c r="K38" s="380" t="e">
        <f>IF(OR(#REF!="管理者",#REF!="サービス管理責任者"),0,#REF!)</f>
        <v>#REF!</v>
      </c>
    </row>
    <row r="39" spans="2:11">
      <c r="B39" s="381">
        <v>37</v>
      </c>
      <c r="C39" s="382" t="e">
        <f t="shared" si="0"/>
        <v>#N/A</v>
      </c>
      <c r="D39" s="382" t="e">
        <f t="shared" si="1"/>
        <v>#N/A</v>
      </c>
      <c r="E39" s="383" t="e">
        <f t="shared" si="2"/>
        <v>#N/A</v>
      </c>
      <c r="F39" s="378"/>
      <c r="H39" s="384"/>
      <c r="I39" s="380" t="e">
        <f t="shared" si="3"/>
        <v>#REF!</v>
      </c>
      <c r="J39" s="380" t="e">
        <f>#REF!</f>
        <v>#REF!</v>
      </c>
      <c r="K39" s="380" t="e">
        <f>IF(OR(#REF!="管理者",#REF!="サービス管理責任者"),0,#REF!)</f>
        <v>#REF!</v>
      </c>
    </row>
    <row r="40" spans="2:11">
      <c r="B40" s="381">
        <v>38</v>
      </c>
      <c r="C40" s="382" t="e">
        <f t="shared" si="0"/>
        <v>#N/A</v>
      </c>
      <c r="D40" s="382" t="e">
        <f t="shared" si="1"/>
        <v>#N/A</v>
      </c>
      <c r="E40" s="383" t="e">
        <f t="shared" si="2"/>
        <v>#N/A</v>
      </c>
      <c r="F40" s="378"/>
      <c r="H40" s="384"/>
      <c r="I40" s="380" t="e">
        <f t="shared" si="3"/>
        <v>#REF!</v>
      </c>
      <c r="J40" s="380" t="e">
        <f>#REF!</f>
        <v>#REF!</v>
      </c>
      <c r="K40" s="380" t="e">
        <f>IF(OR(#REF!="管理者",#REF!="サービス管理責任者"),0,#REF!)</f>
        <v>#REF!</v>
      </c>
    </row>
    <row r="41" spans="2:11">
      <c r="B41" s="381">
        <v>39</v>
      </c>
      <c r="C41" s="382" t="e">
        <f t="shared" si="0"/>
        <v>#N/A</v>
      </c>
      <c r="D41" s="382" t="e">
        <f t="shared" si="1"/>
        <v>#N/A</v>
      </c>
      <c r="E41" s="383" t="e">
        <f t="shared" si="2"/>
        <v>#N/A</v>
      </c>
      <c r="F41" s="378"/>
      <c r="H41" s="384"/>
      <c r="I41" s="380" t="e">
        <f t="shared" si="3"/>
        <v>#REF!</v>
      </c>
      <c r="J41" s="380" t="e">
        <f>#REF!</f>
        <v>#REF!</v>
      </c>
      <c r="K41" s="380" t="e">
        <f>IF(OR(#REF!="管理者",#REF!="サービス管理責任者"),0,#REF!)</f>
        <v>#REF!</v>
      </c>
    </row>
    <row r="42" spans="2:11">
      <c r="B42" s="381">
        <v>40</v>
      </c>
      <c r="C42" s="382" t="e">
        <f t="shared" si="0"/>
        <v>#N/A</v>
      </c>
      <c r="D42" s="382" t="e">
        <f t="shared" si="1"/>
        <v>#N/A</v>
      </c>
      <c r="E42" s="383" t="e">
        <f t="shared" si="2"/>
        <v>#N/A</v>
      </c>
      <c r="F42" s="378"/>
      <c r="H42" s="384"/>
      <c r="I42" s="380" t="e">
        <f t="shared" si="3"/>
        <v>#REF!</v>
      </c>
      <c r="J42" s="380" t="e">
        <f>#REF!</f>
        <v>#REF!</v>
      </c>
      <c r="K42" s="380" t="e">
        <f>IF(OR(#REF!="管理者",#REF!="サービス管理責任者"),0,#REF!)</f>
        <v>#REF!</v>
      </c>
    </row>
    <row r="43" spans="2:11">
      <c r="B43" s="381">
        <v>41</v>
      </c>
      <c r="C43" s="382" t="e">
        <f t="shared" si="0"/>
        <v>#N/A</v>
      </c>
      <c r="D43" s="382" t="e">
        <f t="shared" si="1"/>
        <v>#N/A</v>
      </c>
      <c r="E43" s="383" t="e">
        <f t="shared" si="2"/>
        <v>#N/A</v>
      </c>
      <c r="F43" s="378"/>
      <c r="H43" s="384"/>
      <c r="I43" s="380" t="e">
        <f t="shared" si="3"/>
        <v>#REF!</v>
      </c>
      <c r="J43" s="380" t="e">
        <f>#REF!</f>
        <v>#REF!</v>
      </c>
      <c r="K43" s="380" t="e">
        <f>IF(OR(#REF!="管理者",#REF!="サービス管理責任者"),0,#REF!)</f>
        <v>#REF!</v>
      </c>
    </row>
    <row r="44" spans="2:11">
      <c r="B44" s="381">
        <v>42</v>
      </c>
      <c r="C44" s="382" t="e">
        <f t="shared" si="0"/>
        <v>#N/A</v>
      </c>
      <c r="D44" s="382" t="e">
        <f t="shared" si="1"/>
        <v>#N/A</v>
      </c>
      <c r="E44" s="383" t="e">
        <f t="shared" si="2"/>
        <v>#N/A</v>
      </c>
      <c r="F44" s="378"/>
      <c r="H44" s="384"/>
      <c r="I44" s="380" t="e">
        <f t="shared" si="3"/>
        <v>#REF!</v>
      </c>
      <c r="J44" s="380" t="e">
        <f>#REF!</f>
        <v>#REF!</v>
      </c>
      <c r="K44" s="380" t="e">
        <f>IF(OR(#REF!="管理者",#REF!="サービス管理責任者"),0,#REF!)</f>
        <v>#REF!</v>
      </c>
    </row>
    <row r="45" spans="2:11">
      <c r="B45" s="381">
        <v>43</v>
      </c>
      <c r="C45" s="382" t="e">
        <f t="shared" si="0"/>
        <v>#N/A</v>
      </c>
      <c r="D45" s="382" t="e">
        <f t="shared" si="1"/>
        <v>#N/A</v>
      </c>
      <c r="E45" s="383" t="e">
        <f t="shared" si="2"/>
        <v>#N/A</v>
      </c>
      <c r="F45" s="378"/>
      <c r="H45" s="384"/>
      <c r="I45" s="380" t="e">
        <f t="shared" si="3"/>
        <v>#REF!</v>
      </c>
      <c r="J45" s="380" t="e">
        <f>#REF!</f>
        <v>#REF!</v>
      </c>
      <c r="K45" s="380" t="e">
        <f>IF(OR(#REF!="管理者",#REF!="サービス管理責任者"),0,#REF!)</f>
        <v>#REF!</v>
      </c>
    </row>
    <row r="46" spans="2:11">
      <c r="B46" s="381">
        <v>44</v>
      </c>
      <c r="C46" s="382" t="e">
        <f t="shared" si="0"/>
        <v>#N/A</v>
      </c>
      <c r="D46" s="382" t="e">
        <f t="shared" si="1"/>
        <v>#N/A</v>
      </c>
      <c r="E46" s="383" t="e">
        <f t="shared" si="2"/>
        <v>#N/A</v>
      </c>
      <c r="F46" s="378"/>
      <c r="H46" s="384"/>
      <c r="I46" s="380" t="e">
        <f t="shared" si="3"/>
        <v>#REF!</v>
      </c>
      <c r="J46" s="380" t="e">
        <f>#REF!</f>
        <v>#REF!</v>
      </c>
      <c r="K46" s="380" t="e">
        <f>IF(OR(#REF!="管理者",#REF!="サービス管理責任者"),0,#REF!)</f>
        <v>#REF!</v>
      </c>
    </row>
    <row r="47" spans="2:11">
      <c r="B47" s="381">
        <v>45</v>
      </c>
      <c r="C47" s="382" t="e">
        <f t="shared" si="0"/>
        <v>#N/A</v>
      </c>
      <c r="D47" s="382" t="e">
        <f t="shared" si="1"/>
        <v>#N/A</v>
      </c>
      <c r="E47" s="383" t="e">
        <f t="shared" si="2"/>
        <v>#N/A</v>
      </c>
      <c r="F47" s="378"/>
      <c r="H47" s="384"/>
      <c r="I47" s="380" t="e">
        <f t="shared" si="3"/>
        <v>#REF!</v>
      </c>
      <c r="J47" s="380" t="e">
        <f>#REF!</f>
        <v>#REF!</v>
      </c>
      <c r="K47" s="380" t="e">
        <f>IF(OR(#REF!="管理者",#REF!="サービス管理責任者"),0,#REF!)</f>
        <v>#REF!</v>
      </c>
    </row>
    <row r="48" spans="2:11">
      <c r="B48" s="381">
        <v>46</v>
      </c>
      <c r="C48" s="382" t="e">
        <f t="shared" si="0"/>
        <v>#N/A</v>
      </c>
      <c r="D48" s="382" t="e">
        <f t="shared" si="1"/>
        <v>#N/A</v>
      </c>
      <c r="E48" s="383" t="e">
        <f t="shared" si="2"/>
        <v>#N/A</v>
      </c>
      <c r="F48" s="378"/>
      <c r="H48" s="384"/>
      <c r="I48" s="380" t="e">
        <f t="shared" si="3"/>
        <v>#REF!</v>
      </c>
      <c r="J48" s="380" t="e">
        <f>#REF!</f>
        <v>#REF!</v>
      </c>
      <c r="K48" s="380" t="e">
        <f>IF(OR(#REF!="管理者",#REF!="サービス管理責任者"),0,#REF!)</f>
        <v>#REF!</v>
      </c>
    </row>
    <row r="49" spans="2:11">
      <c r="B49" s="381">
        <v>47</v>
      </c>
      <c r="C49" s="382" t="e">
        <f t="shared" si="0"/>
        <v>#N/A</v>
      </c>
      <c r="D49" s="382" t="e">
        <f t="shared" si="1"/>
        <v>#N/A</v>
      </c>
      <c r="E49" s="383" t="e">
        <f t="shared" si="2"/>
        <v>#N/A</v>
      </c>
      <c r="F49" s="378"/>
      <c r="H49" s="384"/>
      <c r="I49" s="380" t="e">
        <f t="shared" si="3"/>
        <v>#REF!</v>
      </c>
      <c r="J49" s="380" t="e">
        <f>#REF!</f>
        <v>#REF!</v>
      </c>
      <c r="K49" s="380" t="e">
        <f>IF(OR(#REF!="管理者",#REF!="サービス管理責任者"),0,#REF!)</f>
        <v>#REF!</v>
      </c>
    </row>
    <row r="50" spans="2:11">
      <c r="B50" s="381">
        <v>48</v>
      </c>
      <c r="C50" s="382" t="e">
        <f t="shared" si="0"/>
        <v>#N/A</v>
      </c>
      <c r="D50" s="382" t="e">
        <f t="shared" si="1"/>
        <v>#N/A</v>
      </c>
      <c r="E50" s="383" t="e">
        <f t="shared" si="2"/>
        <v>#N/A</v>
      </c>
      <c r="F50" s="378"/>
      <c r="H50" s="384"/>
      <c r="I50" s="380" t="e">
        <f t="shared" si="3"/>
        <v>#REF!</v>
      </c>
      <c r="J50" s="380" t="e">
        <f>#REF!</f>
        <v>#REF!</v>
      </c>
      <c r="K50" s="380" t="e">
        <f>IF(OR(#REF!="管理者",#REF!="サービス管理責任者"),0,#REF!)</f>
        <v>#REF!</v>
      </c>
    </row>
    <row r="51" spans="2:11">
      <c r="B51" s="381">
        <v>49</v>
      </c>
      <c r="C51" s="382" t="e">
        <f t="shared" si="0"/>
        <v>#N/A</v>
      </c>
      <c r="D51" s="382" t="e">
        <f t="shared" si="1"/>
        <v>#N/A</v>
      </c>
      <c r="E51" s="383" t="e">
        <f t="shared" si="2"/>
        <v>#N/A</v>
      </c>
      <c r="F51" s="378"/>
      <c r="H51" s="384"/>
      <c r="I51" s="380" t="e">
        <f t="shared" si="3"/>
        <v>#REF!</v>
      </c>
      <c r="J51" s="380" t="e">
        <f>#REF!</f>
        <v>#REF!</v>
      </c>
      <c r="K51" s="380" t="e">
        <f>IF(OR(#REF!="管理者",#REF!="サービス管理責任者"),0,#REF!)</f>
        <v>#REF!</v>
      </c>
    </row>
    <row r="52" spans="2:11">
      <c r="B52" s="381">
        <v>50</v>
      </c>
      <c r="C52" s="382" t="e">
        <f t="shared" si="0"/>
        <v>#N/A</v>
      </c>
      <c r="D52" s="382" t="e">
        <f t="shared" si="1"/>
        <v>#N/A</v>
      </c>
      <c r="E52" s="383" t="e">
        <f t="shared" si="2"/>
        <v>#N/A</v>
      </c>
      <c r="F52" s="378"/>
      <c r="H52" s="384"/>
      <c r="I52" s="380" t="e">
        <f t="shared" si="3"/>
        <v>#REF!</v>
      </c>
      <c r="J52" s="380" t="e">
        <f>#REF!</f>
        <v>#REF!</v>
      </c>
      <c r="K52" s="380" t="e">
        <f>IF(OR(#REF!="管理者",#REF!="サービス管理責任者"),0,#REF!)</f>
        <v>#REF!</v>
      </c>
    </row>
    <row r="53" spans="2:11">
      <c r="B53" s="381">
        <v>51</v>
      </c>
      <c r="C53" s="382" t="e">
        <f t="shared" si="0"/>
        <v>#N/A</v>
      </c>
      <c r="D53" s="382" t="e">
        <f t="shared" si="1"/>
        <v>#N/A</v>
      </c>
      <c r="E53" s="383" t="e">
        <f t="shared" si="2"/>
        <v>#N/A</v>
      </c>
      <c r="F53" s="378"/>
      <c r="H53" s="384"/>
      <c r="I53" s="380" t="e">
        <f t="shared" si="3"/>
        <v>#REF!</v>
      </c>
      <c r="J53" s="380" t="e">
        <f>#REF!</f>
        <v>#REF!</v>
      </c>
      <c r="K53" s="380" t="e">
        <f>IF(OR(#REF!="管理者",#REF!="サービス管理責任者"),0,#REF!)</f>
        <v>#REF!</v>
      </c>
    </row>
    <row r="54" spans="2:11">
      <c r="B54" s="381">
        <v>52</v>
      </c>
      <c r="C54" s="382" t="e">
        <f t="shared" si="0"/>
        <v>#N/A</v>
      </c>
      <c r="D54" s="382" t="e">
        <f t="shared" si="1"/>
        <v>#N/A</v>
      </c>
      <c r="E54" s="383" t="e">
        <f t="shared" si="2"/>
        <v>#N/A</v>
      </c>
      <c r="F54" s="378"/>
      <c r="H54" s="384"/>
      <c r="I54" s="380" t="e">
        <f t="shared" si="3"/>
        <v>#REF!</v>
      </c>
      <c r="J54" s="380" t="e">
        <f>#REF!</f>
        <v>#REF!</v>
      </c>
      <c r="K54" s="380" t="e">
        <f>IF(OR(#REF!="管理者",#REF!="サービス管理責任者"),0,#REF!)</f>
        <v>#REF!</v>
      </c>
    </row>
    <row r="55" spans="2:11">
      <c r="B55" s="381">
        <v>53</v>
      </c>
      <c r="C55" s="382" t="e">
        <f t="shared" si="0"/>
        <v>#N/A</v>
      </c>
      <c r="D55" s="382" t="e">
        <f t="shared" si="1"/>
        <v>#N/A</v>
      </c>
      <c r="E55" s="383" t="e">
        <f t="shared" si="2"/>
        <v>#N/A</v>
      </c>
      <c r="F55" s="378"/>
      <c r="H55" s="384"/>
      <c r="I55" s="380" t="e">
        <f t="shared" si="3"/>
        <v>#REF!</v>
      </c>
      <c r="J55" s="380" t="e">
        <f>#REF!</f>
        <v>#REF!</v>
      </c>
      <c r="K55" s="380" t="e">
        <f>IF(OR(#REF!="管理者",#REF!="サービス管理責任者"),0,#REF!)</f>
        <v>#REF!</v>
      </c>
    </row>
    <row r="56" spans="2:11">
      <c r="B56" s="381">
        <v>54</v>
      </c>
      <c r="C56" s="382" t="e">
        <f t="shared" si="0"/>
        <v>#N/A</v>
      </c>
      <c r="D56" s="382" t="e">
        <f t="shared" si="1"/>
        <v>#N/A</v>
      </c>
      <c r="E56" s="383" t="e">
        <f t="shared" si="2"/>
        <v>#N/A</v>
      </c>
      <c r="F56" s="378"/>
      <c r="H56" s="384"/>
      <c r="I56" s="380" t="e">
        <f t="shared" si="3"/>
        <v>#REF!</v>
      </c>
      <c r="J56" s="380" t="e">
        <f>#REF!</f>
        <v>#REF!</v>
      </c>
      <c r="K56" s="380" t="e">
        <f>IF(OR(#REF!="管理者",#REF!="サービス管理責任者"),0,#REF!)</f>
        <v>#REF!</v>
      </c>
    </row>
    <row r="57" spans="2:11">
      <c r="B57" s="381">
        <v>55</v>
      </c>
      <c r="C57" s="382" t="e">
        <f t="shared" si="0"/>
        <v>#N/A</v>
      </c>
      <c r="D57" s="382" t="e">
        <f t="shared" si="1"/>
        <v>#N/A</v>
      </c>
      <c r="E57" s="383" t="e">
        <f t="shared" si="2"/>
        <v>#N/A</v>
      </c>
      <c r="F57" s="378"/>
      <c r="H57" s="384"/>
      <c r="I57" s="380" t="e">
        <f t="shared" si="3"/>
        <v>#REF!</v>
      </c>
      <c r="J57" s="380" t="e">
        <f>#REF!</f>
        <v>#REF!</v>
      </c>
      <c r="K57" s="380" t="e">
        <f>IF(OR(#REF!="管理者",#REF!="サービス管理責任者"),0,#REF!)</f>
        <v>#REF!</v>
      </c>
    </row>
    <row r="58" spans="2:11">
      <c r="B58" s="381">
        <v>56</v>
      </c>
      <c r="C58" s="382" t="e">
        <f t="shared" si="0"/>
        <v>#N/A</v>
      </c>
      <c r="D58" s="382" t="e">
        <f t="shared" si="1"/>
        <v>#N/A</v>
      </c>
      <c r="E58" s="383" t="e">
        <f t="shared" si="2"/>
        <v>#N/A</v>
      </c>
      <c r="F58" s="378"/>
      <c r="H58" s="384"/>
      <c r="I58" s="380" t="e">
        <f t="shared" si="3"/>
        <v>#REF!</v>
      </c>
      <c r="J58" s="380" t="e">
        <f>#REF!</f>
        <v>#REF!</v>
      </c>
      <c r="K58" s="380" t="e">
        <f>IF(OR(#REF!="管理者",#REF!="サービス管理責任者"),0,#REF!)</f>
        <v>#REF!</v>
      </c>
    </row>
    <row r="59" spans="2:11">
      <c r="B59" s="381">
        <v>57</v>
      </c>
      <c r="C59" s="382" t="e">
        <f t="shared" si="0"/>
        <v>#N/A</v>
      </c>
      <c r="D59" s="382" t="e">
        <f t="shared" si="1"/>
        <v>#N/A</v>
      </c>
      <c r="E59" s="383" t="e">
        <f t="shared" si="2"/>
        <v>#N/A</v>
      </c>
      <c r="F59" s="378"/>
      <c r="H59" s="384"/>
      <c r="I59" s="380" t="e">
        <f t="shared" si="3"/>
        <v>#REF!</v>
      </c>
      <c r="J59" s="380" t="e">
        <f>#REF!</f>
        <v>#REF!</v>
      </c>
      <c r="K59" s="380" t="e">
        <f>IF(OR(#REF!="管理者",#REF!="サービス管理責任者"),0,#REF!)</f>
        <v>#REF!</v>
      </c>
    </row>
    <row r="60" spans="2:11">
      <c r="B60" s="381">
        <v>58</v>
      </c>
      <c r="C60" s="382" t="e">
        <f t="shared" si="0"/>
        <v>#N/A</v>
      </c>
      <c r="D60" s="382" t="e">
        <f t="shared" si="1"/>
        <v>#N/A</v>
      </c>
      <c r="E60" s="383" t="e">
        <f t="shared" si="2"/>
        <v>#N/A</v>
      </c>
      <c r="F60" s="378"/>
      <c r="H60" s="384"/>
      <c r="I60" s="380" t="e">
        <f t="shared" si="3"/>
        <v>#REF!</v>
      </c>
      <c r="J60" s="380" t="e">
        <f>#REF!</f>
        <v>#REF!</v>
      </c>
      <c r="K60" s="380" t="e">
        <f>IF(OR(#REF!="管理者",#REF!="サービス管理責任者"),0,#REF!)</f>
        <v>#REF!</v>
      </c>
    </row>
    <row r="61" spans="2:11">
      <c r="B61" s="381">
        <v>59</v>
      </c>
      <c r="C61" s="382" t="e">
        <f t="shared" si="0"/>
        <v>#N/A</v>
      </c>
      <c r="D61" s="382" t="e">
        <f t="shared" si="1"/>
        <v>#N/A</v>
      </c>
      <c r="E61" s="383" t="e">
        <f t="shared" si="2"/>
        <v>#N/A</v>
      </c>
      <c r="F61" s="378"/>
      <c r="H61" s="384"/>
      <c r="I61" s="380" t="e">
        <f t="shared" si="3"/>
        <v>#REF!</v>
      </c>
      <c r="J61" s="380" t="e">
        <f>#REF!</f>
        <v>#REF!</v>
      </c>
      <c r="K61" s="380" t="e">
        <f>IF(OR(#REF!="管理者",#REF!="サービス管理責任者"),0,#REF!)</f>
        <v>#REF!</v>
      </c>
    </row>
    <row r="62" spans="2:11">
      <c r="B62" s="381">
        <v>60</v>
      </c>
      <c r="C62" s="382" t="e">
        <f t="shared" si="0"/>
        <v>#N/A</v>
      </c>
      <c r="D62" s="382" t="e">
        <f t="shared" si="1"/>
        <v>#N/A</v>
      </c>
      <c r="E62" s="383" t="e">
        <f t="shared" si="2"/>
        <v>#N/A</v>
      </c>
      <c r="F62" s="378"/>
      <c r="H62" s="384"/>
      <c r="I62" s="380" t="e">
        <f t="shared" si="3"/>
        <v>#REF!</v>
      </c>
      <c r="J62" s="380" t="e">
        <f>#REF!</f>
        <v>#REF!</v>
      </c>
      <c r="K62" s="380" t="e">
        <f>IF(OR(#REF!="管理者",#REF!="サービス管理責任者"),0,#REF!)</f>
        <v>#REF!</v>
      </c>
    </row>
    <row r="63" spans="2:11">
      <c r="B63" s="381">
        <v>61</v>
      </c>
      <c r="C63" s="382" t="e">
        <f t="shared" si="0"/>
        <v>#N/A</v>
      </c>
      <c r="D63" s="382" t="e">
        <f t="shared" si="1"/>
        <v>#N/A</v>
      </c>
      <c r="E63" s="383" t="e">
        <f t="shared" si="2"/>
        <v>#N/A</v>
      </c>
      <c r="F63" s="378"/>
      <c r="H63" s="384"/>
      <c r="I63" s="380" t="e">
        <f t="shared" si="3"/>
        <v>#REF!</v>
      </c>
      <c r="J63" s="380" t="e">
        <f>#REF!</f>
        <v>#REF!</v>
      </c>
      <c r="K63" s="380" t="e">
        <f>IF(OR(#REF!="管理者",#REF!="サービス管理責任者"),0,#REF!)</f>
        <v>#REF!</v>
      </c>
    </row>
    <row r="64" spans="2:11">
      <c r="B64" s="381">
        <v>62</v>
      </c>
      <c r="C64" s="382" t="e">
        <f t="shared" si="0"/>
        <v>#N/A</v>
      </c>
      <c r="D64" s="382" t="e">
        <f t="shared" si="1"/>
        <v>#N/A</v>
      </c>
      <c r="E64" s="383" t="e">
        <f t="shared" si="2"/>
        <v>#N/A</v>
      </c>
      <c r="F64" s="378"/>
      <c r="H64" s="384"/>
      <c r="I64" s="380" t="e">
        <f t="shared" si="3"/>
        <v>#REF!</v>
      </c>
      <c r="J64" s="380" t="e">
        <f>#REF!</f>
        <v>#REF!</v>
      </c>
      <c r="K64" s="380" t="e">
        <f>IF(OR(#REF!="管理者",#REF!="サービス管理責任者"),0,#REF!)</f>
        <v>#REF!</v>
      </c>
    </row>
    <row r="65" spans="2:11">
      <c r="B65" s="381">
        <v>63</v>
      </c>
      <c r="C65" s="382" t="e">
        <f t="shared" si="0"/>
        <v>#N/A</v>
      </c>
      <c r="D65" s="382" t="e">
        <f t="shared" si="1"/>
        <v>#N/A</v>
      </c>
      <c r="E65" s="383" t="e">
        <f t="shared" si="2"/>
        <v>#N/A</v>
      </c>
      <c r="F65" s="378"/>
      <c r="H65" s="384"/>
      <c r="I65" s="380" t="e">
        <f t="shared" si="3"/>
        <v>#REF!</v>
      </c>
      <c r="J65" s="380" t="e">
        <f>#REF!</f>
        <v>#REF!</v>
      </c>
      <c r="K65" s="380" t="e">
        <f>IF(OR(#REF!="管理者",#REF!="サービス管理責任者"),0,#REF!)</f>
        <v>#REF!</v>
      </c>
    </row>
    <row r="66" spans="2:11">
      <c r="B66" s="381">
        <v>64</v>
      </c>
      <c r="C66" s="382" t="e">
        <f t="shared" si="0"/>
        <v>#N/A</v>
      </c>
      <c r="D66" s="382" t="e">
        <f t="shared" si="1"/>
        <v>#N/A</v>
      </c>
      <c r="E66" s="383" t="e">
        <f t="shared" si="2"/>
        <v>#N/A</v>
      </c>
      <c r="F66" s="378"/>
      <c r="H66" s="384"/>
      <c r="I66" s="380" t="e">
        <f t="shared" si="3"/>
        <v>#REF!</v>
      </c>
      <c r="J66" s="380" t="e">
        <f>#REF!</f>
        <v>#REF!</v>
      </c>
      <c r="K66" s="380" t="e">
        <f>IF(OR(#REF!="管理者",#REF!="サービス管理責任者"),0,#REF!)</f>
        <v>#REF!</v>
      </c>
    </row>
    <row r="67" spans="2:11">
      <c r="B67" s="381">
        <v>65</v>
      </c>
      <c r="C67" s="382" t="e">
        <f t="shared" ref="C67:C130" si="4">VLOOKUP(B67,$I:$K,2,FALSE)</f>
        <v>#N/A</v>
      </c>
      <c r="D67" s="382" t="e">
        <f t="shared" ref="D67:D130" si="5">VLOOKUP(B67,$I:$K,3,FALSE)</f>
        <v>#N/A</v>
      </c>
      <c r="E67" s="383" t="e">
        <f t="shared" si="2"/>
        <v>#N/A</v>
      </c>
      <c r="F67" s="378"/>
      <c r="H67" s="384"/>
      <c r="I67" s="380" t="e">
        <f t="shared" si="3"/>
        <v>#REF!</v>
      </c>
      <c r="J67" s="380" t="e">
        <f>#REF!</f>
        <v>#REF!</v>
      </c>
      <c r="K67" s="380" t="e">
        <f>IF(OR(#REF!="管理者",#REF!="サービス管理責任者"),0,#REF!)</f>
        <v>#REF!</v>
      </c>
    </row>
    <row r="68" spans="2:11">
      <c r="B68" s="381">
        <v>66</v>
      </c>
      <c r="C68" s="382" t="e">
        <f t="shared" si="4"/>
        <v>#N/A</v>
      </c>
      <c r="D68" s="382" t="e">
        <f t="shared" si="5"/>
        <v>#N/A</v>
      </c>
      <c r="E68" s="383" t="e">
        <f t="shared" ref="E68:E131" si="6">SUMIF($C:$C,C68,$D:$D)</f>
        <v>#N/A</v>
      </c>
      <c r="F68" s="378"/>
      <c r="H68" s="384"/>
      <c r="I68" s="380" t="e">
        <f t="shared" ref="I68:I131" si="7">IF(J68=0,I67,I67+1)</f>
        <v>#REF!</v>
      </c>
      <c r="J68" s="380" t="e">
        <f>#REF!</f>
        <v>#REF!</v>
      </c>
      <c r="K68" s="380" t="e">
        <f>IF(OR(#REF!="管理者",#REF!="サービス管理責任者"),0,#REF!)</f>
        <v>#REF!</v>
      </c>
    </row>
    <row r="69" spans="2:11">
      <c r="B69" s="381">
        <v>67</v>
      </c>
      <c r="C69" s="382" t="e">
        <f t="shared" si="4"/>
        <v>#N/A</v>
      </c>
      <c r="D69" s="382" t="e">
        <f t="shared" si="5"/>
        <v>#N/A</v>
      </c>
      <c r="E69" s="383" t="e">
        <f t="shared" si="6"/>
        <v>#N/A</v>
      </c>
      <c r="F69" s="378"/>
      <c r="H69" s="384"/>
      <c r="I69" s="380" t="e">
        <f t="shared" si="7"/>
        <v>#REF!</v>
      </c>
      <c r="J69" s="380" t="e">
        <f>#REF!</f>
        <v>#REF!</v>
      </c>
      <c r="K69" s="380" t="e">
        <f>IF(OR(#REF!="管理者",#REF!="サービス管理責任者"),0,#REF!)</f>
        <v>#REF!</v>
      </c>
    </row>
    <row r="70" spans="2:11">
      <c r="B70" s="381">
        <v>68</v>
      </c>
      <c r="C70" s="382" t="e">
        <f t="shared" si="4"/>
        <v>#N/A</v>
      </c>
      <c r="D70" s="382" t="e">
        <f t="shared" si="5"/>
        <v>#N/A</v>
      </c>
      <c r="E70" s="383" t="e">
        <f t="shared" si="6"/>
        <v>#N/A</v>
      </c>
      <c r="F70" s="378"/>
      <c r="H70" s="384"/>
      <c r="I70" s="380" t="e">
        <f t="shared" si="7"/>
        <v>#REF!</v>
      </c>
      <c r="J70" s="380" t="e">
        <f>#REF!</f>
        <v>#REF!</v>
      </c>
      <c r="K70" s="380" t="e">
        <f>IF(OR(#REF!="管理者",#REF!="サービス管理責任者"),0,#REF!)</f>
        <v>#REF!</v>
      </c>
    </row>
    <row r="71" spans="2:11">
      <c r="B71" s="381">
        <v>69</v>
      </c>
      <c r="C71" s="382" t="e">
        <f t="shared" si="4"/>
        <v>#N/A</v>
      </c>
      <c r="D71" s="382" t="e">
        <f t="shared" si="5"/>
        <v>#N/A</v>
      </c>
      <c r="E71" s="383" t="e">
        <f t="shared" si="6"/>
        <v>#N/A</v>
      </c>
      <c r="F71" s="378"/>
      <c r="H71" s="384"/>
      <c r="I71" s="380" t="e">
        <f t="shared" si="7"/>
        <v>#REF!</v>
      </c>
      <c r="J71" s="380" t="e">
        <f>#REF!</f>
        <v>#REF!</v>
      </c>
      <c r="K71" s="380" t="e">
        <f>IF(OR(#REF!="管理者",#REF!="サービス管理責任者"),0,#REF!)</f>
        <v>#REF!</v>
      </c>
    </row>
    <row r="72" spans="2:11">
      <c r="B72" s="381">
        <v>70</v>
      </c>
      <c r="C72" s="382" t="e">
        <f t="shared" si="4"/>
        <v>#N/A</v>
      </c>
      <c r="D72" s="382" t="e">
        <f t="shared" si="5"/>
        <v>#N/A</v>
      </c>
      <c r="E72" s="383" t="e">
        <f t="shared" si="6"/>
        <v>#N/A</v>
      </c>
      <c r="F72" s="378"/>
      <c r="H72" s="384"/>
      <c r="I72" s="380" t="e">
        <f t="shared" si="7"/>
        <v>#REF!</v>
      </c>
      <c r="J72" s="380" t="e">
        <f>#REF!</f>
        <v>#REF!</v>
      </c>
      <c r="K72" s="380" t="e">
        <f>IF(OR(#REF!="管理者",#REF!="サービス管理責任者"),0,#REF!)</f>
        <v>#REF!</v>
      </c>
    </row>
    <row r="73" spans="2:11">
      <c r="B73" s="381">
        <v>71</v>
      </c>
      <c r="C73" s="382" t="e">
        <f t="shared" si="4"/>
        <v>#N/A</v>
      </c>
      <c r="D73" s="382" t="e">
        <f t="shared" si="5"/>
        <v>#N/A</v>
      </c>
      <c r="E73" s="383" t="e">
        <f t="shared" si="6"/>
        <v>#N/A</v>
      </c>
      <c r="F73" s="378"/>
      <c r="H73" s="384"/>
      <c r="I73" s="380" t="e">
        <f t="shared" si="7"/>
        <v>#REF!</v>
      </c>
      <c r="J73" s="380" t="e">
        <f>#REF!</f>
        <v>#REF!</v>
      </c>
      <c r="K73" s="380" t="e">
        <f>IF(OR(#REF!="管理者",#REF!="サービス管理責任者"),0,#REF!)</f>
        <v>#REF!</v>
      </c>
    </row>
    <row r="74" spans="2:11">
      <c r="B74" s="381">
        <v>72</v>
      </c>
      <c r="C74" s="382" t="e">
        <f t="shared" si="4"/>
        <v>#N/A</v>
      </c>
      <c r="D74" s="382" t="e">
        <f t="shared" si="5"/>
        <v>#N/A</v>
      </c>
      <c r="E74" s="383" t="e">
        <f t="shared" si="6"/>
        <v>#N/A</v>
      </c>
      <c r="F74" s="378"/>
      <c r="H74" s="384"/>
      <c r="I74" s="380" t="e">
        <f t="shared" si="7"/>
        <v>#REF!</v>
      </c>
      <c r="J74" s="380" t="e">
        <f>#REF!</f>
        <v>#REF!</v>
      </c>
      <c r="K74" s="380" t="e">
        <f>IF(OR(#REF!="管理者",#REF!="サービス管理責任者"),0,#REF!)</f>
        <v>#REF!</v>
      </c>
    </row>
    <row r="75" spans="2:11">
      <c r="B75" s="381">
        <v>73</v>
      </c>
      <c r="C75" s="382" t="e">
        <f t="shared" si="4"/>
        <v>#N/A</v>
      </c>
      <c r="D75" s="382" t="e">
        <f t="shared" si="5"/>
        <v>#N/A</v>
      </c>
      <c r="E75" s="383" t="e">
        <f t="shared" si="6"/>
        <v>#N/A</v>
      </c>
      <c r="F75" s="378"/>
      <c r="H75" s="384"/>
      <c r="I75" s="380" t="e">
        <f t="shared" si="7"/>
        <v>#REF!</v>
      </c>
      <c r="J75" s="380" t="e">
        <f>#REF!</f>
        <v>#REF!</v>
      </c>
      <c r="K75" s="380" t="e">
        <f>IF(OR(#REF!="管理者",#REF!="サービス管理責任者"),0,#REF!)</f>
        <v>#REF!</v>
      </c>
    </row>
    <row r="76" spans="2:11">
      <c r="B76" s="381">
        <v>74</v>
      </c>
      <c r="C76" s="382" t="e">
        <f t="shared" si="4"/>
        <v>#N/A</v>
      </c>
      <c r="D76" s="382" t="e">
        <f t="shared" si="5"/>
        <v>#N/A</v>
      </c>
      <c r="E76" s="383" t="e">
        <f t="shared" si="6"/>
        <v>#N/A</v>
      </c>
      <c r="F76" s="378"/>
      <c r="H76" s="384"/>
      <c r="I76" s="380" t="e">
        <f t="shared" si="7"/>
        <v>#REF!</v>
      </c>
      <c r="J76" s="380" t="e">
        <f>#REF!</f>
        <v>#REF!</v>
      </c>
      <c r="K76" s="380" t="e">
        <f>IF(OR(#REF!="管理者",#REF!="サービス管理責任者"),0,#REF!)</f>
        <v>#REF!</v>
      </c>
    </row>
    <row r="77" spans="2:11">
      <c r="B77" s="381">
        <v>75</v>
      </c>
      <c r="C77" s="382" t="e">
        <f t="shared" si="4"/>
        <v>#N/A</v>
      </c>
      <c r="D77" s="382" t="e">
        <f t="shared" si="5"/>
        <v>#N/A</v>
      </c>
      <c r="E77" s="383" t="e">
        <f t="shared" si="6"/>
        <v>#N/A</v>
      </c>
      <c r="F77" s="378"/>
      <c r="H77" s="384"/>
      <c r="I77" s="380" t="e">
        <f t="shared" si="7"/>
        <v>#REF!</v>
      </c>
      <c r="J77" s="380" t="e">
        <f>#REF!</f>
        <v>#REF!</v>
      </c>
      <c r="K77" s="380" t="e">
        <f>IF(OR(#REF!="管理者",#REF!="サービス管理責任者"),0,#REF!)</f>
        <v>#REF!</v>
      </c>
    </row>
    <row r="78" spans="2:11">
      <c r="B78" s="381">
        <v>76</v>
      </c>
      <c r="C78" s="382" t="e">
        <f t="shared" si="4"/>
        <v>#N/A</v>
      </c>
      <c r="D78" s="382" t="e">
        <f t="shared" si="5"/>
        <v>#N/A</v>
      </c>
      <c r="E78" s="383" t="e">
        <f t="shared" si="6"/>
        <v>#N/A</v>
      </c>
      <c r="F78" s="378"/>
      <c r="H78" s="384"/>
      <c r="I78" s="380" t="e">
        <f t="shared" si="7"/>
        <v>#REF!</v>
      </c>
      <c r="J78" s="380" t="e">
        <f>#REF!</f>
        <v>#REF!</v>
      </c>
      <c r="K78" s="380" t="e">
        <f>IF(OR(#REF!="管理者",#REF!="サービス管理責任者"),0,#REF!)</f>
        <v>#REF!</v>
      </c>
    </row>
    <row r="79" spans="2:11">
      <c r="B79" s="381">
        <v>77</v>
      </c>
      <c r="C79" s="382" t="e">
        <f t="shared" si="4"/>
        <v>#N/A</v>
      </c>
      <c r="D79" s="382" t="e">
        <f t="shared" si="5"/>
        <v>#N/A</v>
      </c>
      <c r="E79" s="383" t="e">
        <f t="shared" si="6"/>
        <v>#N/A</v>
      </c>
      <c r="F79" s="378"/>
      <c r="H79" s="384"/>
      <c r="I79" s="380" t="e">
        <f t="shared" si="7"/>
        <v>#REF!</v>
      </c>
      <c r="J79" s="380" t="e">
        <f>#REF!</f>
        <v>#REF!</v>
      </c>
      <c r="K79" s="380" t="e">
        <f>IF(OR(#REF!="管理者",#REF!="サービス管理責任者"),0,#REF!)</f>
        <v>#REF!</v>
      </c>
    </row>
    <row r="80" spans="2:11">
      <c r="B80" s="381">
        <v>78</v>
      </c>
      <c r="C80" s="382" t="e">
        <f t="shared" si="4"/>
        <v>#N/A</v>
      </c>
      <c r="D80" s="382" t="e">
        <f t="shared" si="5"/>
        <v>#N/A</v>
      </c>
      <c r="E80" s="383" t="e">
        <f t="shared" si="6"/>
        <v>#N/A</v>
      </c>
      <c r="F80" s="378"/>
      <c r="H80" s="384"/>
      <c r="I80" s="380" t="e">
        <f t="shared" si="7"/>
        <v>#REF!</v>
      </c>
      <c r="J80" s="380" t="e">
        <f>#REF!</f>
        <v>#REF!</v>
      </c>
      <c r="K80" s="380" t="e">
        <f>IF(OR(#REF!="管理者",#REF!="サービス管理責任者"),0,#REF!)</f>
        <v>#REF!</v>
      </c>
    </row>
    <row r="81" spans="2:11">
      <c r="B81" s="381">
        <v>79</v>
      </c>
      <c r="C81" s="382" t="e">
        <f t="shared" si="4"/>
        <v>#N/A</v>
      </c>
      <c r="D81" s="382" t="e">
        <f t="shared" si="5"/>
        <v>#N/A</v>
      </c>
      <c r="E81" s="383" t="e">
        <f t="shared" si="6"/>
        <v>#N/A</v>
      </c>
      <c r="F81" s="378"/>
      <c r="H81" s="384"/>
      <c r="I81" s="380" t="e">
        <f t="shared" si="7"/>
        <v>#REF!</v>
      </c>
      <c r="J81" s="380" t="e">
        <f>#REF!</f>
        <v>#REF!</v>
      </c>
      <c r="K81" s="380" t="e">
        <f>IF(OR(#REF!="管理者",#REF!="サービス管理責任者"),0,#REF!)</f>
        <v>#REF!</v>
      </c>
    </row>
    <row r="82" spans="2:11">
      <c r="B82" s="381">
        <v>80</v>
      </c>
      <c r="C82" s="382" t="e">
        <f t="shared" si="4"/>
        <v>#N/A</v>
      </c>
      <c r="D82" s="382" t="e">
        <f t="shared" si="5"/>
        <v>#N/A</v>
      </c>
      <c r="E82" s="383" t="e">
        <f t="shared" si="6"/>
        <v>#N/A</v>
      </c>
      <c r="F82" s="378"/>
      <c r="H82" s="384"/>
      <c r="I82" s="380" t="e">
        <f t="shared" si="7"/>
        <v>#REF!</v>
      </c>
      <c r="J82" s="380" t="e">
        <f>#REF!</f>
        <v>#REF!</v>
      </c>
      <c r="K82" s="380" t="e">
        <f>IF(OR(#REF!="管理者",#REF!="サービス管理責任者"),0,#REF!)</f>
        <v>#REF!</v>
      </c>
    </row>
    <row r="83" spans="2:11">
      <c r="B83" s="381">
        <v>81</v>
      </c>
      <c r="C83" s="382" t="e">
        <f t="shared" si="4"/>
        <v>#N/A</v>
      </c>
      <c r="D83" s="382" t="e">
        <f t="shared" si="5"/>
        <v>#N/A</v>
      </c>
      <c r="E83" s="383" t="e">
        <f t="shared" si="6"/>
        <v>#N/A</v>
      </c>
      <c r="F83" s="378"/>
      <c r="H83" s="384"/>
      <c r="I83" s="380" t="e">
        <f t="shared" si="7"/>
        <v>#REF!</v>
      </c>
      <c r="J83" s="380" t="e">
        <f>#REF!</f>
        <v>#REF!</v>
      </c>
      <c r="K83" s="380" t="e">
        <f>IF(OR(#REF!="管理者",#REF!="サービス管理責任者"),0,#REF!)</f>
        <v>#REF!</v>
      </c>
    </row>
    <row r="84" spans="2:11">
      <c r="B84" s="381">
        <v>82</v>
      </c>
      <c r="C84" s="382" t="e">
        <f t="shared" si="4"/>
        <v>#N/A</v>
      </c>
      <c r="D84" s="382" t="e">
        <f t="shared" si="5"/>
        <v>#N/A</v>
      </c>
      <c r="E84" s="383" t="e">
        <f t="shared" si="6"/>
        <v>#N/A</v>
      </c>
      <c r="F84" s="378"/>
      <c r="H84" s="384"/>
      <c r="I84" s="380" t="e">
        <f t="shared" si="7"/>
        <v>#REF!</v>
      </c>
      <c r="J84" s="380" t="e">
        <f>#REF!</f>
        <v>#REF!</v>
      </c>
      <c r="K84" s="380" t="e">
        <f>IF(OR(#REF!="管理者",#REF!="サービス管理責任者"),0,#REF!)</f>
        <v>#REF!</v>
      </c>
    </row>
    <row r="85" spans="2:11">
      <c r="B85" s="381">
        <v>83</v>
      </c>
      <c r="C85" s="382" t="e">
        <f t="shared" si="4"/>
        <v>#N/A</v>
      </c>
      <c r="D85" s="382" t="e">
        <f t="shared" si="5"/>
        <v>#N/A</v>
      </c>
      <c r="E85" s="383" t="e">
        <f t="shared" si="6"/>
        <v>#N/A</v>
      </c>
      <c r="F85" s="378"/>
      <c r="H85" s="384"/>
      <c r="I85" s="380" t="e">
        <f t="shared" si="7"/>
        <v>#REF!</v>
      </c>
      <c r="J85" s="380" t="e">
        <f>#REF!</f>
        <v>#REF!</v>
      </c>
      <c r="K85" s="380" t="e">
        <f>IF(OR(#REF!="管理者",#REF!="サービス管理責任者"),0,#REF!)</f>
        <v>#REF!</v>
      </c>
    </row>
    <row r="86" spans="2:11">
      <c r="B86" s="381">
        <v>84</v>
      </c>
      <c r="C86" s="382" t="e">
        <f t="shared" si="4"/>
        <v>#N/A</v>
      </c>
      <c r="D86" s="382" t="e">
        <f t="shared" si="5"/>
        <v>#N/A</v>
      </c>
      <c r="E86" s="383" t="e">
        <f t="shared" si="6"/>
        <v>#N/A</v>
      </c>
      <c r="F86" s="378"/>
      <c r="H86" s="384"/>
      <c r="I86" s="380" t="e">
        <f t="shared" si="7"/>
        <v>#REF!</v>
      </c>
      <c r="J86" s="380" t="e">
        <f>#REF!</f>
        <v>#REF!</v>
      </c>
      <c r="K86" s="380" t="e">
        <f>IF(OR(#REF!="管理者",#REF!="サービス管理責任者"),0,#REF!)</f>
        <v>#REF!</v>
      </c>
    </row>
    <row r="87" spans="2:11">
      <c r="B87" s="381">
        <v>85</v>
      </c>
      <c r="C87" s="382" t="e">
        <f t="shared" si="4"/>
        <v>#N/A</v>
      </c>
      <c r="D87" s="382" t="e">
        <f t="shared" si="5"/>
        <v>#N/A</v>
      </c>
      <c r="E87" s="383" t="e">
        <f t="shared" si="6"/>
        <v>#N/A</v>
      </c>
      <c r="F87" s="378"/>
      <c r="H87" s="384"/>
      <c r="I87" s="380" t="e">
        <f t="shared" si="7"/>
        <v>#REF!</v>
      </c>
      <c r="J87" s="380" t="e">
        <f>#REF!</f>
        <v>#REF!</v>
      </c>
      <c r="K87" s="380" t="e">
        <f>IF(OR(#REF!="管理者",#REF!="サービス管理責任者"),0,#REF!)</f>
        <v>#REF!</v>
      </c>
    </row>
    <row r="88" spans="2:11">
      <c r="B88" s="381">
        <v>86</v>
      </c>
      <c r="C88" s="382" t="e">
        <f t="shared" si="4"/>
        <v>#N/A</v>
      </c>
      <c r="D88" s="382" t="e">
        <f t="shared" si="5"/>
        <v>#N/A</v>
      </c>
      <c r="E88" s="383" t="e">
        <f t="shared" si="6"/>
        <v>#N/A</v>
      </c>
      <c r="F88" s="378"/>
      <c r="H88" s="384"/>
      <c r="I88" s="380" t="e">
        <f t="shared" si="7"/>
        <v>#REF!</v>
      </c>
      <c r="J88" s="380" t="e">
        <f>#REF!</f>
        <v>#REF!</v>
      </c>
      <c r="K88" s="380" t="e">
        <f>IF(OR(#REF!="管理者",#REF!="サービス管理責任者"),0,#REF!)</f>
        <v>#REF!</v>
      </c>
    </row>
    <row r="89" spans="2:11">
      <c r="B89" s="381">
        <v>87</v>
      </c>
      <c r="C89" s="382" t="e">
        <f t="shared" si="4"/>
        <v>#N/A</v>
      </c>
      <c r="D89" s="382" t="e">
        <f t="shared" si="5"/>
        <v>#N/A</v>
      </c>
      <c r="E89" s="383" t="e">
        <f t="shared" si="6"/>
        <v>#N/A</v>
      </c>
      <c r="F89" s="378"/>
      <c r="H89" s="384"/>
      <c r="I89" s="380" t="e">
        <f t="shared" si="7"/>
        <v>#REF!</v>
      </c>
      <c r="J89" s="380" t="e">
        <f>#REF!</f>
        <v>#REF!</v>
      </c>
      <c r="K89" s="380" t="e">
        <f>IF(OR(#REF!="管理者",#REF!="サービス管理責任者"),0,#REF!)</f>
        <v>#REF!</v>
      </c>
    </row>
    <row r="90" spans="2:11">
      <c r="B90" s="381">
        <v>88</v>
      </c>
      <c r="C90" s="382" t="e">
        <f t="shared" si="4"/>
        <v>#N/A</v>
      </c>
      <c r="D90" s="382" t="e">
        <f t="shared" si="5"/>
        <v>#N/A</v>
      </c>
      <c r="E90" s="383" t="e">
        <f t="shared" si="6"/>
        <v>#N/A</v>
      </c>
      <c r="F90" s="378"/>
      <c r="H90" s="384"/>
      <c r="I90" s="380" t="e">
        <f t="shared" si="7"/>
        <v>#REF!</v>
      </c>
      <c r="J90" s="380" t="e">
        <f>#REF!</f>
        <v>#REF!</v>
      </c>
      <c r="K90" s="380" t="e">
        <f>IF(OR(#REF!="管理者",#REF!="サービス管理責任者"),0,#REF!)</f>
        <v>#REF!</v>
      </c>
    </row>
    <row r="91" spans="2:11">
      <c r="B91" s="381">
        <v>89</v>
      </c>
      <c r="C91" s="382" t="e">
        <f t="shared" si="4"/>
        <v>#N/A</v>
      </c>
      <c r="D91" s="382" t="e">
        <f t="shared" si="5"/>
        <v>#N/A</v>
      </c>
      <c r="E91" s="383" t="e">
        <f t="shared" si="6"/>
        <v>#N/A</v>
      </c>
      <c r="F91" s="378"/>
      <c r="H91" s="384"/>
      <c r="I91" s="380" t="e">
        <f t="shared" si="7"/>
        <v>#REF!</v>
      </c>
      <c r="J91" s="380" t="e">
        <f>#REF!</f>
        <v>#REF!</v>
      </c>
      <c r="K91" s="380" t="e">
        <f>IF(OR(#REF!="管理者",#REF!="サービス管理責任者"),0,#REF!)</f>
        <v>#REF!</v>
      </c>
    </row>
    <row r="92" spans="2:11">
      <c r="B92" s="381">
        <v>90</v>
      </c>
      <c r="C92" s="382" t="e">
        <f t="shared" si="4"/>
        <v>#N/A</v>
      </c>
      <c r="D92" s="382" t="e">
        <f t="shared" si="5"/>
        <v>#N/A</v>
      </c>
      <c r="E92" s="383" t="e">
        <f t="shared" si="6"/>
        <v>#N/A</v>
      </c>
      <c r="F92" s="378"/>
      <c r="H92" s="384"/>
      <c r="I92" s="380" t="e">
        <f t="shared" si="7"/>
        <v>#REF!</v>
      </c>
      <c r="J92" s="380" t="e">
        <f>#REF!</f>
        <v>#REF!</v>
      </c>
      <c r="K92" s="380" t="e">
        <f>IF(OR(#REF!="管理者",#REF!="サービス管理責任者"),0,#REF!)</f>
        <v>#REF!</v>
      </c>
    </row>
    <row r="93" spans="2:11">
      <c r="B93" s="381">
        <v>91</v>
      </c>
      <c r="C93" s="382" t="e">
        <f t="shared" si="4"/>
        <v>#N/A</v>
      </c>
      <c r="D93" s="382" t="e">
        <f t="shared" si="5"/>
        <v>#N/A</v>
      </c>
      <c r="E93" s="383" t="e">
        <f t="shared" si="6"/>
        <v>#N/A</v>
      </c>
      <c r="F93" s="378"/>
      <c r="H93" s="384"/>
      <c r="I93" s="380" t="e">
        <f t="shared" si="7"/>
        <v>#REF!</v>
      </c>
      <c r="J93" s="380" t="e">
        <f>#REF!</f>
        <v>#REF!</v>
      </c>
      <c r="K93" s="380" t="e">
        <f>IF(OR(#REF!="管理者",#REF!="サービス管理責任者"),0,#REF!)</f>
        <v>#REF!</v>
      </c>
    </row>
    <row r="94" spans="2:11">
      <c r="B94" s="381">
        <v>92</v>
      </c>
      <c r="C94" s="382" t="e">
        <f t="shared" si="4"/>
        <v>#N/A</v>
      </c>
      <c r="D94" s="382" t="e">
        <f t="shared" si="5"/>
        <v>#N/A</v>
      </c>
      <c r="E94" s="383" t="e">
        <f t="shared" si="6"/>
        <v>#N/A</v>
      </c>
      <c r="F94" s="378"/>
      <c r="H94" s="384"/>
      <c r="I94" s="380" t="e">
        <f t="shared" si="7"/>
        <v>#REF!</v>
      </c>
      <c r="J94" s="380" t="e">
        <f>#REF!</f>
        <v>#REF!</v>
      </c>
      <c r="K94" s="380" t="e">
        <f>IF(OR(#REF!="管理者",#REF!="サービス管理責任者"),0,#REF!)</f>
        <v>#REF!</v>
      </c>
    </row>
    <row r="95" spans="2:11">
      <c r="B95" s="381">
        <v>93</v>
      </c>
      <c r="C95" s="382" t="e">
        <f t="shared" si="4"/>
        <v>#N/A</v>
      </c>
      <c r="D95" s="382" t="e">
        <f t="shared" si="5"/>
        <v>#N/A</v>
      </c>
      <c r="E95" s="383" t="e">
        <f t="shared" si="6"/>
        <v>#N/A</v>
      </c>
      <c r="F95" s="378"/>
      <c r="H95" s="384"/>
      <c r="I95" s="380" t="e">
        <f t="shared" si="7"/>
        <v>#REF!</v>
      </c>
      <c r="J95" s="380" t="e">
        <f>#REF!</f>
        <v>#REF!</v>
      </c>
      <c r="K95" s="380" t="e">
        <f>IF(OR(#REF!="管理者",#REF!="サービス管理責任者"),0,#REF!)</f>
        <v>#REF!</v>
      </c>
    </row>
    <row r="96" spans="2:11">
      <c r="B96" s="381">
        <v>94</v>
      </c>
      <c r="C96" s="382" t="e">
        <f t="shared" si="4"/>
        <v>#N/A</v>
      </c>
      <c r="D96" s="382" t="e">
        <f t="shared" si="5"/>
        <v>#N/A</v>
      </c>
      <c r="E96" s="383" t="e">
        <f t="shared" si="6"/>
        <v>#N/A</v>
      </c>
      <c r="F96" s="378"/>
      <c r="H96" s="384"/>
      <c r="I96" s="380" t="e">
        <f t="shared" si="7"/>
        <v>#REF!</v>
      </c>
      <c r="J96" s="380" t="e">
        <f>#REF!</f>
        <v>#REF!</v>
      </c>
      <c r="K96" s="380" t="e">
        <f>IF(OR(#REF!="管理者",#REF!="サービス管理責任者"),0,#REF!)</f>
        <v>#REF!</v>
      </c>
    </row>
    <row r="97" spans="2:11">
      <c r="B97" s="381">
        <v>95</v>
      </c>
      <c r="C97" s="382" t="e">
        <f t="shared" si="4"/>
        <v>#N/A</v>
      </c>
      <c r="D97" s="382" t="e">
        <f t="shared" si="5"/>
        <v>#N/A</v>
      </c>
      <c r="E97" s="383" t="e">
        <f t="shared" si="6"/>
        <v>#N/A</v>
      </c>
      <c r="F97" s="378"/>
      <c r="H97" s="384"/>
      <c r="I97" s="380" t="e">
        <f t="shared" si="7"/>
        <v>#REF!</v>
      </c>
      <c r="J97" s="380" t="e">
        <f>#REF!</f>
        <v>#REF!</v>
      </c>
      <c r="K97" s="380" t="e">
        <f>IF(OR(#REF!="管理者",#REF!="サービス管理責任者"),0,#REF!)</f>
        <v>#REF!</v>
      </c>
    </row>
    <row r="98" spans="2:11">
      <c r="B98" s="381">
        <v>96</v>
      </c>
      <c r="C98" s="382" t="e">
        <f t="shared" si="4"/>
        <v>#N/A</v>
      </c>
      <c r="D98" s="382" t="e">
        <f t="shared" si="5"/>
        <v>#N/A</v>
      </c>
      <c r="E98" s="383" t="e">
        <f t="shared" si="6"/>
        <v>#N/A</v>
      </c>
      <c r="F98" s="378"/>
      <c r="H98" s="384"/>
      <c r="I98" s="380" t="e">
        <f t="shared" si="7"/>
        <v>#REF!</v>
      </c>
      <c r="J98" s="380" t="e">
        <f>#REF!</f>
        <v>#REF!</v>
      </c>
      <c r="K98" s="380" t="e">
        <f>IF(OR(#REF!="管理者",#REF!="サービス管理責任者"),0,#REF!)</f>
        <v>#REF!</v>
      </c>
    </row>
    <row r="99" spans="2:11">
      <c r="B99" s="381">
        <v>97</v>
      </c>
      <c r="C99" s="382" t="e">
        <f t="shared" si="4"/>
        <v>#N/A</v>
      </c>
      <c r="D99" s="382" t="e">
        <f t="shared" si="5"/>
        <v>#N/A</v>
      </c>
      <c r="E99" s="383" t="e">
        <f t="shared" si="6"/>
        <v>#N/A</v>
      </c>
      <c r="F99" s="378"/>
      <c r="H99" s="384"/>
      <c r="I99" s="380" t="e">
        <f t="shared" si="7"/>
        <v>#REF!</v>
      </c>
      <c r="J99" s="380" t="e">
        <f>#REF!</f>
        <v>#REF!</v>
      </c>
      <c r="K99" s="380" t="e">
        <f>IF(OR(#REF!="管理者",#REF!="サービス管理責任者"),0,#REF!)</f>
        <v>#REF!</v>
      </c>
    </row>
    <row r="100" spans="2:11">
      <c r="B100" s="381">
        <v>98</v>
      </c>
      <c r="C100" s="382" t="e">
        <f t="shared" si="4"/>
        <v>#N/A</v>
      </c>
      <c r="D100" s="382" t="e">
        <f t="shared" si="5"/>
        <v>#N/A</v>
      </c>
      <c r="E100" s="383" t="e">
        <f t="shared" si="6"/>
        <v>#N/A</v>
      </c>
      <c r="F100" s="378"/>
      <c r="H100" s="384"/>
      <c r="I100" s="380" t="e">
        <f t="shared" si="7"/>
        <v>#REF!</v>
      </c>
      <c r="J100" s="380" t="e">
        <f>#REF!</f>
        <v>#REF!</v>
      </c>
      <c r="K100" s="380" t="e">
        <f>IF(OR(#REF!="管理者",#REF!="サービス管理責任者"),0,#REF!)</f>
        <v>#REF!</v>
      </c>
    </row>
    <row r="101" spans="2:11">
      <c r="B101" s="381">
        <v>99</v>
      </c>
      <c r="C101" s="382" t="e">
        <f t="shared" si="4"/>
        <v>#N/A</v>
      </c>
      <c r="D101" s="382" t="e">
        <f t="shared" si="5"/>
        <v>#N/A</v>
      </c>
      <c r="E101" s="383" t="e">
        <f t="shared" si="6"/>
        <v>#N/A</v>
      </c>
      <c r="F101" s="378"/>
      <c r="H101" s="384"/>
      <c r="I101" s="380" t="e">
        <f t="shared" si="7"/>
        <v>#REF!</v>
      </c>
      <c r="J101" s="380" t="e">
        <f>#REF!</f>
        <v>#REF!</v>
      </c>
      <c r="K101" s="380" t="e">
        <f>IF(OR(#REF!="管理者",#REF!="サービス管理責任者"),0,#REF!)</f>
        <v>#REF!</v>
      </c>
    </row>
    <row r="102" spans="2:11">
      <c r="B102" s="381">
        <v>100</v>
      </c>
      <c r="C102" s="382" t="e">
        <f t="shared" si="4"/>
        <v>#N/A</v>
      </c>
      <c r="D102" s="382" t="e">
        <f t="shared" si="5"/>
        <v>#N/A</v>
      </c>
      <c r="E102" s="383" t="e">
        <f t="shared" si="6"/>
        <v>#N/A</v>
      </c>
      <c r="F102" s="378"/>
      <c r="H102" s="384"/>
      <c r="I102" s="380" t="e">
        <f t="shared" si="7"/>
        <v>#REF!</v>
      </c>
      <c r="J102" s="380" t="e">
        <f>#REF!</f>
        <v>#REF!</v>
      </c>
      <c r="K102" s="380" t="e">
        <f>IF(OR(#REF!="管理者",#REF!="サービス管理責任者"),0,#REF!)</f>
        <v>#REF!</v>
      </c>
    </row>
    <row r="103" spans="2:11">
      <c r="B103" s="381">
        <v>101</v>
      </c>
      <c r="C103" s="382" t="e">
        <f t="shared" si="4"/>
        <v>#N/A</v>
      </c>
      <c r="D103" s="382" t="e">
        <f t="shared" si="5"/>
        <v>#N/A</v>
      </c>
      <c r="E103" s="383" t="e">
        <f t="shared" si="6"/>
        <v>#N/A</v>
      </c>
      <c r="F103" s="378"/>
      <c r="H103" s="384"/>
      <c r="I103" s="380" t="e">
        <f t="shared" si="7"/>
        <v>#REF!</v>
      </c>
      <c r="J103" s="380" t="e">
        <f>#REF!</f>
        <v>#REF!</v>
      </c>
      <c r="K103" s="380" t="e">
        <f>IF(OR(#REF!="管理者",#REF!="サービス管理責任者"),0,#REF!)</f>
        <v>#REF!</v>
      </c>
    </row>
    <row r="104" spans="2:11">
      <c r="B104" s="381">
        <v>102</v>
      </c>
      <c r="C104" s="382" t="e">
        <f t="shared" si="4"/>
        <v>#N/A</v>
      </c>
      <c r="D104" s="382" t="e">
        <f t="shared" si="5"/>
        <v>#N/A</v>
      </c>
      <c r="E104" s="383" t="e">
        <f t="shared" si="6"/>
        <v>#N/A</v>
      </c>
      <c r="F104" s="378"/>
      <c r="H104" s="384"/>
      <c r="I104" s="380" t="e">
        <f t="shared" si="7"/>
        <v>#REF!</v>
      </c>
      <c r="J104" s="380" t="e">
        <f>#REF!</f>
        <v>#REF!</v>
      </c>
      <c r="K104" s="380" t="e">
        <f>IF(OR(#REF!="管理者",#REF!="サービス管理責任者"),0,#REF!)</f>
        <v>#REF!</v>
      </c>
    </row>
    <row r="105" spans="2:11">
      <c r="B105" s="381">
        <v>103</v>
      </c>
      <c r="C105" s="382" t="e">
        <f t="shared" si="4"/>
        <v>#N/A</v>
      </c>
      <c r="D105" s="382" t="e">
        <f t="shared" si="5"/>
        <v>#N/A</v>
      </c>
      <c r="E105" s="383" t="e">
        <f t="shared" si="6"/>
        <v>#N/A</v>
      </c>
      <c r="F105" s="378"/>
      <c r="H105" s="384"/>
      <c r="I105" s="380" t="e">
        <f t="shared" si="7"/>
        <v>#REF!</v>
      </c>
      <c r="J105" s="380" t="e">
        <f>#REF!</f>
        <v>#REF!</v>
      </c>
      <c r="K105" s="380" t="e">
        <f>IF(OR(#REF!="管理者",#REF!="サービス管理責任者"),0,#REF!)</f>
        <v>#REF!</v>
      </c>
    </row>
    <row r="106" spans="2:11">
      <c r="B106" s="381">
        <v>104</v>
      </c>
      <c r="C106" s="382" t="e">
        <f t="shared" si="4"/>
        <v>#N/A</v>
      </c>
      <c r="D106" s="382" t="e">
        <f t="shared" si="5"/>
        <v>#N/A</v>
      </c>
      <c r="E106" s="383" t="e">
        <f t="shared" si="6"/>
        <v>#N/A</v>
      </c>
      <c r="F106" s="378"/>
      <c r="H106" s="384"/>
      <c r="I106" s="380" t="e">
        <f t="shared" si="7"/>
        <v>#REF!</v>
      </c>
      <c r="J106" s="380" t="e">
        <f>#REF!</f>
        <v>#REF!</v>
      </c>
      <c r="K106" s="380" t="e">
        <f>IF(OR(#REF!="管理者",#REF!="サービス管理責任者"),0,#REF!)</f>
        <v>#REF!</v>
      </c>
    </row>
    <row r="107" spans="2:11">
      <c r="B107" s="381">
        <v>105</v>
      </c>
      <c r="C107" s="382" t="e">
        <f t="shared" si="4"/>
        <v>#N/A</v>
      </c>
      <c r="D107" s="382" t="e">
        <f t="shared" si="5"/>
        <v>#N/A</v>
      </c>
      <c r="E107" s="383" t="e">
        <f t="shared" si="6"/>
        <v>#N/A</v>
      </c>
      <c r="F107" s="378"/>
      <c r="H107" s="384"/>
      <c r="I107" s="380" t="e">
        <f t="shared" si="7"/>
        <v>#REF!</v>
      </c>
      <c r="J107" s="380" t="e">
        <f>#REF!</f>
        <v>#REF!</v>
      </c>
      <c r="K107" s="380" t="e">
        <f>IF(OR(#REF!="管理者",#REF!="サービス管理責任者"),0,#REF!)</f>
        <v>#REF!</v>
      </c>
    </row>
    <row r="108" spans="2:11">
      <c r="B108" s="381">
        <v>106</v>
      </c>
      <c r="C108" s="382" t="e">
        <f t="shared" si="4"/>
        <v>#N/A</v>
      </c>
      <c r="D108" s="382" t="e">
        <f t="shared" si="5"/>
        <v>#N/A</v>
      </c>
      <c r="E108" s="383" t="e">
        <f t="shared" si="6"/>
        <v>#N/A</v>
      </c>
      <c r="F108" s="378"/>
      <c r="H108" s="384"/>
      <c r="I108" s="380" t="e">
        <f t="shared" si="7"/>
        <v>#REF!</v>
      </c>
      <c r="J108" s="380" t="e">
        <f>#REF!</f>
        <v>#REF!</v>
      </c>
      <c r="K108" s="380" t="e">
        <f>IF(OR(#REF!="管理者",#REF!="サービス管理責任者"),0,#REF!)</f>
        <v>#REF!</v>
      </c>
    </row>
    <row r="109" spans="2:11">
      <c r="B109" s="381">
        <v>107</v>
      </c>
      <c r="C109" s="382" t="e">
        <f t="shared" si="4"/>
        <v>#N/A</v>
      </c>
      <c r="D109" s="382" t="e">
        <f t="shared" si="5"/>
        <v>#N/A</v>
      </c>
      <c r="E109" s="383" t="e">
        <f t="shared" si="6"/>
        <v>#N/A</v>
      </c>
      <c r="F109" s="378"/>
      <c r="H109" s="384"/>
      <c r="I109" s="380" t="e">
        <f t="shared" si="7"/>
        <v>#REF!</v>
      </c>
      <c r="J109" s="380" t="e">
        <f>#REF!</f>
        <v>#REF!</v>
      </c>
      <c r="K109" s="380" t="e">
        <f>IF(OR(#REF!="管理者",#REF!="サービス管理責任者"),0,#REF!)</f>
        <v>#REF!</v>
      </c>
    </row>
    <row r="110" spans="2:11">
      <c r="B110" s="381">
        <v>108</v>
      </c>
      <c r="C110" s="382" t="e">
        <f t="shared" si="4"/>
        <v>#N/A</v>
      </c>
      <c r="D110" s="382" t="e">
        <f t="shared" si="5"/>
        <v>#N/A</v>
      </c>
      <c r="E110" s="383" t="e">
        <f t="shared" si="6"/>
        <v>#N/A</v>
      </c>
      <c r="F110" s="378"/>
      <c r="H110" s="384"/>
      <c r="I110" s="380" t="e">
        <f t="shared" si="7"/>
        <v>#REF!</v>
      </c>
      <c r="J110" s="380" t="e">
        <f>#REF!</f>
        <v>#REF!</v>
      </c>
      <c r="K110" s="380" t="e">
        <f>IF(OR(#REF!="管理者",#REF!="サービス管理責任者"),0,#REF!)</f>
        <v>#REF!</v>
      </c>
    </row>
    <row r="111" spans="2:11">
      <c r="B111" s="381">
        <v>109</v>
      </c>
      <c r="C111" s="382" t="e">
        <f t="shared" si="4"/>
        <v>#N/A</v>
      </c>
      <c r="D111" s="382" t="e">
        <f t="shared" si="5"/>
        <v>#N/A</v>
      </c>
      <c r="E111" s="383" t="e">
        <f t="shared" si="6"/>
        <v>#N/A</v>
      </c>
      <c r="F111" s="378"/>
      <c r="H111" s="384"/>
      <c r="I111" s="380" t="e">
        <f t="shared" si="7"/>
        <v>#REF!</v>
      </c>
      <c r="J111" s="380" t="e">
        <f>#REF!</f>
        <v>#REF!</v>
      </c>
      <c r="K111" s="380" t="e">
        <f>IF(OR(#REF!="管理者",#REF!="サービス管理責任者"),0,#REF!)</f>
        <v>#REF!</v>
      </c>
    </row>
    <row r="112" spans="2:11">
      <c r="B112" s="381">
        <v>110</v>
      </c>
      <c r="C112" s="382" t="e">
        <f t="shared" si="4"/>
        <v>#N/A</v>
      </c>
      <c r="D112" s="382" t="e">
        <f t="shared" si="5"/>
        <v>#N/A</v>
      </c>
      <c r="E112" s="383" t="e">
        <f t="shared" si="6"/>
        <v>#N/A</v>
      </c>
      <c r="F112" s="378"/>
      <c r="H112" s="384"/>
      <c r="I112" s="380" t="e">
        <f t="shared" si="7"/>
        <v>#REF!</v>
      </c>
      <c r="J112" s="380" t="e">
        <f>#REF!</f>
        <v>#REF!</v>
      </c>
      <c r="K112" s="380" t="e">
        <f>IF(OR(#REF!="管理者",#REF!="サービス管理責任者"),0,#REF!)</f>
        <v>#REF!</v>
      </c>
    </row>
    <row r="113" spans="2:11">
      <c r="B113" s="381">
        <v>111</v>
      </c>
      <c r="C113" s="382" t="e">
        <f t="shared" si="4"/>
        <v>#N/A</v>
      </c>
      <c r="D113" s="382" t="e">
        <f t="shared" si="5"/>
        <v>#N/A</v>
      </c>
      <c r="E113" s="383" t="e">
        <f t="shared" si="6"/>
        <v>#N/A</v>
      </c>
      <c r="F113" s="378"/>
      <c r="H113" s="384"/>
      <c r="I113" s="380" t="e">
        <f t="shared" si="7"/>
        <v>#REF!</v>
      </c>
      <c r="J113" s="380" t="e">
        <f>#REF!</f>
        <v>#REF!</v>
      </c>
      <c r="K113" s="380" t="e">
        <f>IF(OR(#REF!="管理者",#REF!="サービス管理責任者"),0,#REF!)</f>
        <v>#REF!</v>
      </c>
    </row>
    <row r="114" spans="2:11">
      <c r="B114" s="381">
        <v>112</v>
      </c>
      <c r="C114" s="382" t="e">
        <f t="shared" si="4"/>
        <v>#N/A</v>
      </c>
      <c r="D114" s="382" t="e">
        <f t="shared" si="5"/>
        <v>#N/A</v>
      </c>
      <c r="E114" s="383" t="e">
        <f t="shared" si="6"/>
        <v>#N/A</v>
      </c>
      <c r="F114" s="378"/>
      <c r="H114" s="384"/>
      <c r="I114" s="380" t="e">
        <f t="shared" si="7"/>
        <v>#REF!</v>
      </c>
      <c r="J114" s="380" t="e">
        <f>#REF!</f>
        <v>#REF!</v>
      </c>
      <c r="K114" s="380" t="e">
        <f>IF(OR(#REF!="管理者",#REF!="サービス管理責任者"),0,#REF!)</f>
        <v>#REF!</v>
      </c>
    </row>
    <row r="115" spans="2:11">
      <c r="B115" s="381">
        <v>113</v>
      </c>
      <c r="C115" s="382" t="e">
        <f t="shared" si="4"/>
        <v>#N/A</v>
      </c>
      <c r="D115" s="382" t="e">
        <f t="shared" si="5"/>
        <v>#N/A</v>
      </c>
      <c r="E115" s="383" t="e">
        <f t="shared" si="6"/>
        <v>#N/A</v>
      </c>
      <c r="F115" s="378"/>
      <c r="H115" s="384"/>
      <c r="I115" s="380" t="e">
        <f t="shared" si="7"/>
        <v>#REF!</v>
      </c>
      <c r="J115" s="380" t="e">
        <f>#REF!</f>
        <v>#REF!</v>
      </c>
      <c r="K115" s="380" t="e">
        <f>IF(OR(#REF!="管理者",#REF!="サービス管理責任者"),0,#REF!)</f>
        <v>#REF!</v>
      </c>
    </row>
    <row r="116" spans="2:11">
      <c r="B116" s="381">
        <v>114</v>
      </c>
      <c r="C116" s="382" t="e">
        <f t="shared" si="4"/>
        <v>#N/A</v>
      </c>
      <c r="D116" s="382" t="e">
        <f t="shared" si="5"/>
        <v>#N/A</v>
      </c>
      <c r="E116" s="383" t="e">
        <f t="shared" si="6"/>
        <v>#N/A</v>
      </c>
      <c r="F116" s="378"/>
      <c r="H116" s="384"/>
      <c r="I116" s="380" t="e">
        <f t="shared" si="7"/>
        <v>#REF!</v>
      </c>
      <c r="J116" s="380" t="e">
        <f>#REF!</f>
        <v>#REF!</v>
      </c>
      <c r="K116" s="380" t="e">
        <f>IF(OR(#REF!="管理者",#REF!="サービス管理責任者"),0,#REF!)</f>
        <v>#REF!</v>
      </c>
    </row>
    <row r="117" spans="2:11">
      <c r="B117" s="381">
        <v>115</v>
      </c>
      <c r="C117" s="382" t="e">
        <f t="shared" si="4"/>
        <v>#N/A</v>
      </c>
      <c r="D117" s="382" t="e">
        <f t="shared" si="5"/>
        <v>#N/A</v>
      </c>
      <c r="E117" s="383" t="e">
        <f t="shared" si="6"/>
        <v>#N/A</v>
      </c>
      <c r="F117" s="378"/>
      <c r="H117" s="384"/>
      <c r="I117" s="380" t="e">
        <f t="shared" si="7"/>
        <v>#REF!</v>
      </c>
      <c r="J117" s="380" t="e">
        <f>#REF!</f>
        <v>#REF!</v>
      </c>
      <c r="K117" s="380" t="e">
        <f>IF(OR(#REF!="管理者",#REF!="サービス管理責任者"),0,#REF!)</f>
        <v>#REF!</v>
      </c>
    </row>
    <row r="118" spans="2:11">
      <c r="B118" s="381">
        <v>116</v>
      </c>
      <c r="C118" s="382" t="e">
        <f t="shared" si="4"/>
        <v>#N/A</v>
      </c>
      <c r="D118" s="382" t="e">
        <f t="shared" si="5"/>
        <v>#N/A</v>
      </c>
      <c r="E118" s="383" t="e">
        <f t="shared" si="6"/>
        <v>#N/A</v>
      </c>
      <c r="F118" s="378"/>
      <c r="H118" s="384"/>
      <c r="I118" s="380" t="e">
        <f t="shared" si="7"/>
        <v>#REF!</v>
      </c>
      <c r="J118" s="380" t="e">
        <f>#REF!</f>
        <v>#REF!</v>
      </c>
      <c r="K118" s="380" t="e">
        <f>IF(OR(#REF!="管理者",#REF!="サービス管理責任者"),0,#REF!)</f>
        <v>#REF!</v>
      </c>
    </row>
    <row r="119" spans="2:11">
      <c r="B119" s="381">
        <v>117</v>
      </c>
      <c r="C119" s="382" t="e">
        <f t="shared" si="4"/>
        <v>#N/A</v>
      </c>
      <c r="D119" s="382" t="e">
        <f t="shared" si="5"/>
        <v>#N/A</v>
      </c>
      <c r="E119" s="383" t="e">
        <f t="shared" si="6"/>
        <v>#N/A</v>
      </c>
      <c r="F119" s="378"/>
      <c r="H119" s="384"/>
      <c r="I119" s="380" t="e">
        <f t="shared" si="7"/>
        <v>#REF!</v>
      </c>
      <c r="J119" s="380" t="e">
        <f>#REF!</f>
        <v>#REF!</v>
      </c>
      <c r="K119" s="380" t="e">
        <f>IF(OR(#REF!="管理者",#REF!="サービス管理責任者"),0,#REF!)</f>
        <v>#REF!</v>
      </c>
    </row>
    <row r="120" spans="2:11">
      <c r="B120" s="381">
        <v>118</v>
      </c>
      <c r="C120" s="382" t="e">
        <f t="shared" si="4"/>
        <v>#N/A</v>
      </c>
      <c r="D120" s="382" t="e">
        <f t="shared" si="5"/>
        <v>#N/A</v>
      </c>
      <c r="E120" s="383" t="e">
        <f t="shared" si="6"/>
        <v>#N/A</v>
      </c>
      <c r="F120" s="378"/>
      <c r="H120" s="384"/>
      <c r="I120" s="380" t="e">
        <f t="shared" si="7"/>
        <v>#REF!</v>
      </c>
      <c r="J120" s="380" t="e">
        <f>#REF!</f>
        <v>#REF!</v>
      </c>
      <c r="K120" s="380" t="e">
        <f>IF(OR(#REF!="管理者",#REF!="サービス管理責任者"),0,#REF!)</f>
        <v>#REF!</v>
      </c>
    </row>
    <row r="121" spans="2:11">
      <c r="B121" s="381">
        <v>119</v>
      </c>
      <c r="C121" s="382" t="e">
        <f t="shared" si="4"/>
        <v>#N/A</v>
      </c>
      <c r="D121" s="382" t="e">
        <f t="shared" si="5"/>
        <v>#N/A</v>
      </c>
      <c r="E121" s="383" t="e">
        <f t="shared" si="6"/>
        <v>#N/A</v>
      </c>
      <c r="F121" s="378"/>
      <c r="H121" s="384"/>
      <c r="I121" s="380" t="e">
        <f t="shared" si="7"/>
        <v>#REF!</v>
      </c>
      <c r="J121" s="380" t="e">
        <f>#REF!</f>
        <v>#REF!</v>
      </c>
      <c r="K121" s="380" t="e">
        <f>IF(OR(#REF!="管理者",#REF!="サービス管理責任者"),0,#REF!)</f>
        <v>#REF!</v>
      </c>
    </row>
    <row r="122" spans="2:11">
      <c r="B122" s="381">
        <v>120</v>
      </c>
      <c r="C122" s="382" t="e">
        <f t="shared" si="4"/>
        <v>#N/A</v>
      </c>
      <c r="D122" s="382" t="e">
        <f t="shared" si="5"/>
        <v>#N/A</v>
      </c>
      <c r="E122" s="383" t="e">
        <f t="shared" si="6"/>
        <v>#N/A</v>
      </c>
      <c r="F122" s="378"/>
      <c r="H122" s="384"/>
      <c r="I122" s="380" t="e">
        <f t="shared" si="7"/>
        <v>#REF!</v>
      </c>
      <c r="J122" s="380" t="e">
        <f>#REF!</f>
        <v>#REF!</v>
      </c>
      <c r="K122" s="380" t="e">
        <f>IF(OR(#REF!="管理者",#REF!="サービス管理責任者"),0,#REF!)</f>
        <v>#REF!</v>
      </c>
    </row>
    <row r="123" spans="2:11">
      <c r="B123" s="381">
        <v>121</v>
      </c>
      <c r="C123" s="382" t="e">
        <f t="shared" si="4"/>
        <v>#N/A</v>
      </c>
      <c r="D123" s="382" t="e">
        <f t="shared" si="5"/>
        <v>#N/A</v>
      </c>
      <c r="E123" s="383" t="e">
        <f t="shared" si="6"/>
        <v>#N/A</v>
      </c>
      <c r="F123" s="378"/>
      <c r="H123" s="384"/>
      <c r="I123" s="380" t="e">
        <f t="shared" si="7"/>
        <v>#REF!</v>
      </c>
      <c r="J123" s="380" t="e">
        <f>#REF!</f>
        <v>#REF!</v>
      </c>
      <c r="K123" s="380" t="e">
        <f>IF(OR(#REF!="管理者",#REF!="サービス管理責任者"),0,#REF!)</f>
        <v>#REF!</v>
      </c>
    </row>
    <row r="124" spans="2:11">
      <c r="B124" s="381">
        <v>122</v>
      </c>
      <c r="C124" s="382" t="e">
        <f t="shared" si="4"/>
        <v>#N/A</v>
      </c>
      <c r="D124" s="382" t="e">
        <f t="shared" si="5"/>
        <v>#N/A</v>
      </c>
      <c r="E124" s="383" t="e">
        <f t="shared" si="6"/>
        <v>#N/A</v>
      </c>
      <c r="F124" s="378"/>
      <c r="H124" s="384"/>
      <c r="I124" s="380" t="e">
        <f t="shared" si="7"/>
        <v>#REF!</v>
      </c>
      <c r="J124" s="380" t="e">
        <f>#REF!</f>
        <v>#REF!</v>
      </c>
      <c r="K124" s="380" t="e">
        <f>IF(OR(#REF!="管理者",#REF!="サービス管理責任者"),0,#REF!)</f>
        <v>#REF!</v>
      </c>
    </row>
    <row r="125" spans="2:11">
      <c r="B125" s="381">
        <v>123</v>
      </c>
      <c r="C125" s="382" t="e">
        <f t="shared" si="4"/>
        <v>#N/A</v>
      </c>
      <c r="D125" s="382" t="e">
        <f t="shared" si="5"/>
        <v>#N/A</v>
      </c>
      <c r="E125" s="383" t="e">
        <f t="shared" si="6"/>
        <v>#N/A</v>
      </c>
      <c r="F125" s="378"/>
      <c r="H125" s="384"/>
      <c r="I125" s="380" t="e">
        <f t="shared" si="7"/>
        <v>#REF!</v>
      </c>
      <c r="J125" s="380" t="e">
        <f>#REF!</f>
        <v>#REF!</v>
      </c>
      <c r="K125" s="380" t="e">
        <f>IF(OR(#REF!="管理者",#REF!="サービス管理責任者"),0,#REF!)</f>
        <v>#REF!</v>
      </c>
    </row>
    <row r="126" spans="2:11">
      <c r="B126" s="381">
        <v>124</v>
      </c>
      <c r="C126" s="382" t="e">
        <f t="shared" si="4"/>
        <v>#N/A</v>
      </c>
      <c r="D126" s="382" t="e">
        <f t="shared" si="5"/>
        <v>#N/A</v>
      </c>
      <c r="E126" s="383" t="e">
        <f t="shared" si="6"/>
        <v>#N/A</v>
      </c>
      <c r="F126" s="378"/>
      <c r="H126" s="384"/>
      <c r="I126" s="380" t="e">
        <f t="shared" si="7"/>
        <v>#REF!</v>
      </c>
      <c r="J126" s="380" t="e">
        <f>#REF!</f>
        <v>#REF!</v>
      </c>
      <c r="K126" s="380" t="e">
        <f>IF(OR(#REF!="管理者",#REF!="サービス管理責任者"),0,#REF!)</f>
        <v>#REF!</v>
      </c>
    </row>
    <row r="127" spans="2:11">
      <c r="B127" s="381">
        <v>125</v>
      </c>
      <c r="C127" s="382" t="e">
        <f t="shared" si="4"/>
        <v>#N/A</v>
      </c>
      <c r="D127" s="382" t="e">
        <f t="shared" si="5"/>
        <v>#N/A</v>
      </c>
      <c r="E127" s="383" t="e">
        <f t="shared" si="6"/>
        <v>#N/A</v>
      </c>
      <c r="F127" s="378"/>
      <c r="H127" s="384"/>
      <c r="I127" s="380" t="e">
        <f t="shared" si="7"/>
        <v>#REF!</v>
      </c>
      <c r="J127" s="380" t="e">
        <f>#REF!</f>
        <v>#REF!</v>
      </c>
      <c r="K127" s="380" t="e">
        <f>IF(OR(#REF!="管理者",#REF!="サービス管理責任者"),0,#REF!)</f>
        <v>#REF!</v>
      </c>
    </row>
    <row r="128" spans="2:11">
      <c r="B128" s="381">
        <v>126</v>
      </c>
      <c r="C128" s="382" t="e">
        <f t="shared" si="4"/>
        <v>#N/A</v>
      </c>
      <c r="D128" s="382" t="e">
        <f t="shared" si="5"/>
        <v>#N/A</v>
      </c>
      <c r="E128" s="383" t="e">
        <f t="shared" si="6"/>
        <v>#N/A</v>
      </c>
      <c r="F128" s="378"/>
      <c r="H128" s="384"/>
      <c r="I128" s="380" t="e">
        <f t="shared" si="7"/>
        <v>#REF!</v>
      </c>
      <c r="J128" s="380" t="e">
        <f>#REF!</f>
        <v>#REF!</v>
      </c>
      <c r="K128" s="380" t="e">
        <f>IF(OR(#REF!="管理者",#REF!="サービス管理責任者"),0,#REF!)</f>
        <v>#REF!</v>
      </c>
    </row>
    <row r="129" spans="2:11">
      <c r="B129" s="381">
        <v>127</v>
      </c>
      <c r="C129" s="382" t="e">
        <f t="shared" si="4"/>
        <v>#N/A</v>
      </c>
      <c r="D129" s="382" t="e">
        <f t="shared" si="5"/>
        <v>#N/A</v>
      </c>
      <c r="E129" s="383" t="e">
        <f t="shared" si="6"/>
        <v>#N/A</v>
      </c>
      <c r="F129" s="378"/>
      <c r="H129" s="384"/>
      <c r="I129" s="380" t="e">
        <f t="shared" si="7"/>
        <v>#REF!</v>
      </c>
      <c r="J129" s="380" t="e">
        <f>#REF!</f>
        <v>#REF!</v>
      </c>
      <c r="K129" s="380" t="e">
        <f>IF(OR(#REF!="管理者",#REF!="サービス管理責任者"),0,#REF!)</f>
        <v>#REF!</v>
      </c>
    </row>
    <row r="130" spans="2:11">
      <c r="B130" s="381">
        <v>128</v>
      </c>
      <c r="C130" s="382" t="e">
        <f t="shared" si="4"/>
        <v>#N/A</v>
      </c>
      <c r="D130" s="382" t="e">
        <f t="shared" si="5"/>
        <v>#N/A</v>
      </c>
      <c r="E130" s="383" t="e">
        <f t="shared" si="6"/>
        <v>#N/A</v>
      </c>
      <c r="F130" s="378"/>
      <c r="H130" s="384"/>
      <c r="I130" s="380" t="e">
        <f t="shared" si="7"/>
        <v>#REF!</v>
      </c>
      <c r="J130" s="380" t="e">
        <f>#REF!</f>
        <v>#REF!</v>
      </c>
      <c r="K130" s="380" t="e">
        <f>IF(OR(#REF!="管理者",#REF!="サービス管理責任者"),0,#REF!)</f>
        <v>#REF!</v>
      </c>
    </row>
    <row r="131" spans="2:11">
      <c r="B131" s="381">
        <v>129</v>
      </c>
      <c r="C131" s="382" t="e">
        <f t="shared" ref="C131:C194" si="8">VLOOKUP(B131,$I:$K,2,FALSE)</f>
        <v>#N/A</v>
      </c>
      <c r="D131" s="382" t="e">
        <f t="shared" ref="D131:D194" si="9">VLOOKUP(B131,$I:$K,3,FALSE)</f>
        <v>#N/A</v>
      </c>
      <c r="E131" s="383" t="e">
        <f t="shared" si="6"/>
        <v>#N/A</v>
      </c>
      <c r="F131" s="378"/>
      <c r="H131" s="384"/>
      <c r="I131" s="380" t="e">
        <f t="shared" si="7"/>
        <v>#REF!</v>
      </c>
      <c r="J131" s="380" t="e">
        <f>#REF!</f>
        <v>#REF!</v>
      </c>
      <c r="K131" s="380" t="e">
        <f>IF(OR(#REF!="管理者",#REF!="サービス管理責任者"),0,#REF!)</f>
        <v>#REF!</v>
      </c>
    </row>
    <row r="132" spans="2:11">
      <c r="B132" s="381">
        <v>130</v>
      </c>
      <c r="C132" s="382" t="e">
        <f t="shared" si="8"/>
        <v>#N/A</v>
      </c>
      <c r="D132" s="382" t="e">
        <f t="shared" si="9"/>
        <v>#N/A</v>
      </c>
      <c r="E132" s="383" t="e">
        <f t="shared" ref="E132:E195" si="10">SUMIF($C:$C,C132,$D:$D)</f>
        <v>#N/A</v>
      </c>
      <c r="F132" s="378"/>
      <c r="H132" s="384"/>
      <c r="I132" s="380" t="e">
        <f t="shared" ref="I132:I195" si="11">IF(J132=0,I131,I131+1)</f>
        <v>#REF!</v>
      </c>
      <c r="J132" s="380" t="e">
        <f>#REF!</f>
        <v>#REF!</v>
      </c>
      <c r="K132" s="380" t="e">
        <f>IF(OR(#REF!="管理者",#REF!="サービス管理責任者"),0,#REF!)</f>
        <v>#REF!</v>
      </c>
    </row>
    <row r="133" spans="2:11">
      <c r="B133" s="381">
        <v>131</v>
      </c>
      <c r="C133" s="382" t="e">
        <f t="shared" si="8"/>
        <v>#N/A</v>
      </c>
      <c r="D133" s="382" t="e">
        <f t="shared" si="9"/>
        <v>#N/A</v>
      </c>
      <c r="E133" s="383" t="e">
        <f t="shared" si="10"/>
        <v>#N/A</v>
      </c>
      <c r="F133" s="378"/>
      <c r="H133" s="384"/>
      <c r="I133" s="380" t="e">
        <f t="shared" si="11"/>
        <v>#REF!</v>
      </c>
      <c r="J133" s="380" t="e">
        <f>#REF!</f>
        <v>#REF!</v>
      </c>
      <c r="K133" s="380" t="e">
        <f>IF(OR(#REF!="管理者",#REF!="サービス管理責任者"),0,#REF!)</f>
        <v>#REF!</v>
      </c>
    </row>
    <row r="134" spans="2:11">
      <c r="B134" s="381">
        <v>132</v>
      </c>
      <c r="C134" s="382" t="e">
        <f t="shared" si="8"/>
        <v>#N/A</v>
      </c>
      <c r="D134" s="382" t="e">
        <f t="shared" si="9"/>
        <v>#N/A</v>
      </c>
      <c r="E134" s="383" t="e">
        <f t="shared" si="10"/>
        <v>#N/A</v>
      </c>
      <c r="F134" s="378"/>
      <c r="H134" s="384"/>
      <c r="I134" s="380" t="e">
        <f t="shared" si="11"/>
        <v>#REF!</v>
      </c>
      <c r="J134" s="380" t="e">
        <f>#REF!</f>
        <v>#REF!</v>
      </c>
      <c r="K134" s="380" t="e">
        <f>IF(OR(#REF!="管理者",#REF!="サービス管理責任者"),0,#REF!)</f>
        <v>#REF!</v>
      </c>
    </row>
    <row r="135" spans="2:11">
      <c r="B135" s="381">
        <v>133</v>
      </c>
      <c r="C135" s="382" t="e">
        <f t="shared" si="8"/>
        <v>#N/A</v>
      </c>
      <c r="D135" s="382" t="e">
        <f t="shared" si="9"/>
        <v>#N/A</v>
      </c>
      <c r="E135" s="383" t="e">
        <f t="shared" si="10"/>
        <v>#N/A</v>
      </c>
      <c r="F135" s="378"/>
      <c r="H135" s="384"/>
      <c r="I135" s="380" t="e">
        <f t="shared" si="11"/>
        <v>#REF!</v>
      </c>
      <c r="J135" s="380" t="e">
        <f>#REF!</f>
        <v>#REF!</v>
      </c>
      <c r="K135" s="380" t="e">
        <f>IF(OR(#REF!="管理者",#REF!="サービス管理責任者"),0,#REF!)</f>
        <v>#REF!</v>
      </c>
    </row>
    <row r="136" spans="2:11">
      <c r="B136" s="381">
        <v>134</v>
      </c>
      <c r="C136" s="382" t="e">
        <f t="shared" si="8"/>
        <v>#N/A</v>
      </c>
      <c r="D136" s="382" t="e">
        <f t="shared" si="9"/>
        <v>#N/A</v>
      </c>
      <c r="E136" s="383" t="e">
        <f t="shared" si="10"/>
        <v>#N/A</v>
      </c>
      <c r="F136" s="378"/>
      <c r="H136" s="384"/>
      <c r="I136" s="380" t="e">
        <f t="shared" si="11"/>
        <v>#REF!</v>
      </c>
      <c r="J136" s="380" t="e">
        <f>#REF!</f>
        <v>#REF!</v>
      </c>
      <c r="K136" s="380" t="e">
        <f>IF(OR(#REF!="管理者",#REF!="サービス管理責任者"),0,#REF!)</f>
        <v>#REF!</v>
      </c>
    </row>
    <row r="137" spans="2:11">
      <c r="B137" s="381">
        <v>135</v>
      </c>
      <c r="C137" s="382" t="e">
        <f t="shared" si="8"/>
        <v>#N/A</v>
      </c>
      <c r="D137" s="382" t="e">
        <f t="shared" si="9"/>
        <v>#N/A</v>
      </c>
      <c r="E137" s="383" t="e">
        <f t="shared" si="10"/>
        <v>#N/A</v>
      </c>
      <c r="F137" s="378"/>
      <c r="H137" s="384"/>
      <c r="I137" s="380" t="e">
        <f t="shared" si="11"/>
        <v>#REF!</v>
      </c>
      <c r="J137" s="380" t="e">
        <f>#REF!</f>
        <v>#REF!</v>
      </c>
      <c r="K137" s="380" t="e">
        <f>IF(OR(#REF!="管理者",#REF!="サービス管理責任者"),0,#REF!)</f>
        <v>#REF!</v>
      </c>
    </row>
    <row r="138" spans="2:11">
      <c r="B138" s="381">
        <v>136</v>
      </c>
      <c r="C138" s="382" t="e">
        <f t="shared" si="8"/>
        <v>#N/A</v>
      </c>
      <c r="D138" s="382" t="e">
        <f t="shared" si="9"/>
        <v>#N/A</v>
      </c>
      <c r="E138" s="383" t="e">
        <f t="shared" si="10"/>
        <v>#N/A</v>
      </c>
      <c r="F138" s="378"/>
      <c r="H138" s="384"/>
      <c r="I138" s="380" t="e">
        <f t="shared" si="11"/>
        <v>#REF!</v>
      </c>
      <c r="J138" s="380" t="e">
        <f>#REF!</f>
        <v>#REF!</v>
      </c>
      <c r="K138" s="380" t="e">
        <f>IF(OR(#REF!="管理者",#REF!="サービス管理責任者"),0,#REF!)</f>
        <v>#REF!</v>
      </c>
    </row>
    <row r="139" spans="2:11">
      <c r="B139" s="381">
        <v>137</v>
      </c>
      <c r="C139" s="382" t="e">
        <f t="shared" si="8"/>
        <v>#N/A</v>
      </c>
      <c r="D139" s="382" t="e">
        <f t="shared" si="9"/>
        <v>#N/A</v>
      </c>
      <c r="E139" s="383" t="e">
        <f t="shared" si="10"/>
        <v>#N/A</v>
      </c>
      <c r="F139" s="378"/>
      <c r="H139" s="384"/>
      <c r="I139" s="380" t="e">
        <f t="shared" si="11"/>
        <v>#REF!</v>
      </c>
      <c r="J139" s="380" t="e">
        <f>#REF!</f>
        <v>#REF!</v>
      </c>
      <c r="K139" s="380" t="e">
        <f>IF(OR(#REF!="管理者",#REF!="サービス管理責任者"),0,#REF!)</f>
        <v>#REF!</v>
      </c>
    </row>
    <row r="140" spans="2:11">
      <c r="B140" s="381">
        <v>138</v>
      </c>
      <c r="C140" s="382" t="e">
        <f t="shared" si="8"/>
        <v>#N/A</v>
      </c>
      <c r="D140" s="382" t="e">
        <f t="shared" si="9"/>
        <v>#N/A</v>
      </c>
      <c r="E140" s="383" t="e">
        <f t="shared" si="10"/>
        <v>#N/A</v>
      </c>
      <c r="F140" s="378"/>
      <c r="H140" s="384"/>
      <c r="I140" s="380" t="e">
        <f t="shared" si="11"/>
        <v>#REF!</v>
      </c>
      <c r="J140" s="380" t="e">
        <f>#REF!</f>
        <v>#REF!</v>
      </c>
      <c r="K140" s="380" t="e">
        <f>IF(OR(#REF!="管理者",#REF!="サービス管理責任者"),0,#REF!)</f>
        <v>#REF!</v>
      </c>
    </row>
    <row r="141" spans="2:11">
      <c r="B141" s="381">
        <v>139</v>
      </c>
      <c r="C141" s="382" t="e">
        <f t="shared" si="8"/>
        <v>#N/A</v>
      </c>
      <c r="D141" s="382" t="e">
        <f t="shared" si="9"/>
        <v>#N/A</v>
      </c>
      <c r="E141" s="383" t="e">
        <f t="shared" si="10"/>
        <v>#N/A</v>
      </c>
      <c r="F141" s="378"/>
      <c r="H141" s="384"/>
      <c r="I141" s="380" t="e">
        <f t="shared" si="11"/>
        <v>#REF!</v>
      </c>
      <c r="J141" s="380" t="e">
        <f>#REF!</f>
        <v>#REF!</v>
      </c>
      <c r="K141" s="380" t="e">
        <f>IF(OR(#REF!="管理者",#REF!="サービス管理責任者"),0,#REF!)</f>
        <v>#REF!</v>
      </c>
    </row>
    <row r="142" spans="2:11">
      <c r="B142" s="381">
        <v>140</v>
      </c>
      <c r="C142" s="382" t="e">
        <f t="shared" si="8"/>
        <v>#N/A</v>
      </c>
      <c r="D142" s="382" t="e">
        <f t="shared" si="9"/>
        <v>#N/A</v>
      </c>
      <c r="E142" s="383" t="e">
        <f t="shared" si="10"/>
        <v>#N/A</v>
      </c>
      <c r="F142" s="378"/>
      <c r="H142" s="384"/>
      <c r="I142" s="380" t="e">
        <f t="shared" si="11"/>
        <v>#REF!</v>
      </c>
      <c r="J142" s="380" t="e">
        <f>#REF!</f>
        <v>#REF!</v>
      </c>
      <c r="K142" s="380" t="e">
        <f>IF(OR(#REF!="管理者",#REF!="サービス管理責任者"),0,#REF!)</f>
        <v>#REF!</v>
      </c>
    </row>
    <row r="143" spans="2:11">
      <c r="B143" s="381">
        <v>141</v>
      </c>
      <c r="C143" s="382" t="e">
        <f t="shared" si="8"/>
        <v>#N/A</v>
      </c>
      <c r="D143" s="382" t="e">
        <f t="shared" si="9"/>
        <v>#N/A</v>
      </c>
      <c r="E143" s="383" t="e">
        <f t="shared" si="10"/>
        <v>#N/A</v>
      </c>
      <c r="F143" s="378"/>
      <c r="H143" s="384"/>
      <c r="I143" s="380" t="e">
        <f t="shared" si="11"/>
        <v>#REF!</v>
      </c>
      <c r="J143" s="380" t="e">
        <f>#REF!</f>
        <v>#REF!</v>
      </c>
      <c r="K143" s="380" t="e">
        <f>IF(OR(#REF!="管理者",#REF!="サービス管理責任者"),0,#REF!)</f>
        <v>#REF!</v>
      </c>
    </row>
    <row r="144" spans="2:11">
      <c r="B144" s="381">
        <v>142</v>
      </c>
      <c r="C144" s="382" t="e">
        <f t="shared" si="8"/>
        <v>#N/A</v>
      </c>
      <c r="D144" s="382" t="e">
        <f t="shared" si="9"/>
        <v>#N/A</v>
      </c>
      <c r="E144" s="383" t="e">
        <f t="shared" si="10"/>
        <v>#N/A</v>
      </c>
      <c r="F144" s="378"/>
      <c r="H144" s="384"/>
      <c r="I144" s="380" t="e">
        <f t="shared" si="11"/>
        <v>#REF!</v>
      </c>
      <c r="J144" s="380" t="e">
        <f>#REF!</f>
        <v>#REF!</v>
      </c>
      <c r="K144" s="380" t="e">
        <f>IF(OR(#REF!="管理者",#REF!="サービス管理責任者"),0,#REF!)</f>
        <v>#REF!</v>
      </c>
    </row>
    <row r="145" spans="2:11">
      <c r="B145" s="381">
        <v>143</v>
      </c>
      <c r="C145" s="382" t="e">
        <f t="shared" si="8"/>
        <v>#N/A</v>
      </c>
      <c r="D145" s="382" t="e">
        <f t="shared" si="9"/>
        <v>#N/A</v>
      </c>
      <c r="E145" s="383" t="e">
        <f t="shared" si="10"/>
        <v>#N/A</v>
      </c>
      <c r="F145" s="378"/>
      <c r="H145" s="384"/>
      <c r="I145" s="380" t="e">
        <f t="shared" si="11"/>
        <v>#REF!</v>
      </c>
      <c r="J145" s="380" t="e">
        <f>#REF!</f>
        <v>#REF!</v>
      </c>
      <c r="K145" s="380" t="e">
        <f>IF(OR(#REF!="管理者",#REF!="サービス管理責任者"),0,#REF!)</f>
        <v>#REF!</v>
      </c>
    </row>
    <row r="146" spans="2:11">
      <c r="B146" s="381">
        <v>144</v>
      </c>
      <c r="C146" s="382" t="e">
        <f t="shared" si="8"/>
        <v>#N/A</v>
      </c>
      <c r="D146" s="382" t="e">
        <f t="shared" si="9"/>
        <v>#N/A</v>
      </c>
      <c r="E146" s="383" t="e">
        <f t="shared" si="10"/>
        <v>#N/A</v>
      </c>
      <c r="F146" s="378"/>
      <c r="H146" s="384"/>
      <c r="I146" s="380" t="e">
        <f t="shared" si="11"/>
        <v>#REF!</v>
      </c>
      <c r="J146" s="380" t="e">
        <f>#REF!</f>
        <v>#REF!</v>
      </c>
      <c r="K146" s="380" t="e">
        <f>IF(OR(#REF!="管理者",#REF!="サービス管理責任者"),0,#REF!)</f>
        <v>#REF!</v>
      </c>
    </row>
    <row r="147" spans="2:11">
      <c r="B147" s="381">
        <v>145</v>
      </c>
      <c r="C147" s="382" t="e">
        <f t="shared" si="8"/>
        <v>#N/A</v>
      </c>
      <c r="D147" s="382" t="e">
        <f t="shared" si="9"/>
        <v>#N/A</v>
      </c>
      <c r="E147" s="383" t="e">
        <f t="shared" si="10"/>
        <v>#N/A</v>
      </c>
      <c r="F147" s="378"/>
      <c r="H147" s="384"/>
      <c r="I147" s="380" t="e">
        <f t="shared" si="11"/>
        <v>#REF!</v>
      </c>
      <c r="J147" s="380" t="e">
        <f>#REF!</f>
        <v>#REF!</v>
      </c>
      <c r="K147" s="380" t="e">
        <f>IF(OR(#REF!="管理者",#REF!="サービス管理責任者"),0,#REF!)</f>
        <v>#REF!</v>
      </c>
    </row>
    <row r="148" spans="2:11">
      <c r="B148" s="381">
        <v>146</v>
      </c>
      <c r="C148" s="382" t="e">
        <f t="shared" si="8"/>
        <v>#N/A</v>
      </c>
      <c r="D148" s="382" t="e">
        <f t="shared" si="9"/>
        <v>#N/A</v>
      </c>
      <c r="E148" s="383" t="e">
        <f t="shared" si="10"/>
        <v>#N/A</v>
      </c>
      <c r="F148" s="378"/>
      <c r="H148" s="384"/>
      <c r="I148" s="380" t="e">
        <f t="shared" si="11"/>
        <v>#REF!</v>
      </c>
      <c r="J148" s="380" t="e">
        <f>#REF!</f>
        <v>#REF!</v>
      </c>
      <c r="K148" s="380" t="e">
        <f>IF(OR(#REF!="管理者",#REF!="サービス管理責任者"),0,#REF!)</f>
        <v>#REF!</v>
      </c>
    </row>
    <row r="149" spans="2:11">
      <c r="B149" s="381">
        <v>147</v>
      </c>
      <c r="C149" s="382" t="e">
        <f t="shared" si="8"/>
        <v>#N/A</v>
      </c>
      <c r="D149" s="382" t="e">
        <f t="shared" si="9"/>
        <v>#N/A</v>
      </c>
      <c r="E149" s="383" t="e">
        <f t="shared" si="10"/>
        <v>#N/A</v>
      </c>
      <c r="F149" s="378"/>
      <c r="H149" s="384"/>
      <c r="I149" s="380" t="e">
        <f t="shared" si="11"/>
        <v>#REF!</v>
      </c>
      <c r="J149" s="380" t="e">
        <f>#REF!</f>
        <v>#REF!</v>
      </c>
      <c r="K149" s="380" t="e">
        <f>IF(OR(#REF!="管理者",#REF!="サービス管理責任者"),0,#REF!)</f>
        <v>#REF!</v>
      </c>
    </row>
    <row r="150" spans="2:11">
      <c r="B150" s="381">
        <v>148</v>
      </c>
      <c r="C150" s="382" t="e">
        <f t="shared" si="8"/>
        <v>#N/A</v>
      </c>
      <c r="D150" s="382" t="e">
        <f t="shared" si="9"/>
        <v>#N/A</v>
      </c>
      <c r="E150" s="383" t="e">
        <f t="shared" si="10"/>
        <v>#N/A</v>
      </c>
      <c r="F150" s="378"/>
      <c r="H150" s="384"/>
      <c r="I150" s="380" t="e">
        <f t="shared" si="11"/>
        <v>#REF!</v>
      </c>
      <c r="J150" s="380" t="e">
        <f>#REF!</f>
        <v>#REF!</v>
      </c>
      <c r="K150" s="380" t="e">
        <f>IF(OR(#REF!="管理者",#REF!="サービス管理責任者"),0,#REF!)</f>
        <v>#REF!</v>
      </c>
    </row>
    <row r="151" spans="2:11">
      <c r="B151" s="381">
        <v>149</v>
      </c>
      <c r="C151" s="382" t="e">
        <f t="shared" si="8"/>
        <v>#N/A</v>
      </c>
      <c r="D151" s="382" t="e">
        <f t="shared" si="9"/>
        <v>#N/A</v>
      </c>
      <c r="E151" s="383" t="e">
        <f t="shared" si="10"/>
        <v>#N/A</v>
      </c>
      <c r="F151" s="378"/>
      <c r="H151" s="384"/>
      <c r="I151" s="380" t="e">
        <f t="shared" si="11"/>
        <v>#REF!</v>
      </c>
      <c r="J151" s="380" t="e">
        <f>#REF!</f>
        <v>#REF!</v>
      </c>
      <c r="K151" s="380" t="e">
        <f>IF(OR(#REF!="管理者",#REF!="サービス管理責任者"),0,#REF!)</f>
        <v>#REF!</v>
      </c>
    </row>
    <row r="152" spans="2:11">
      <c r="B152" s="381">
        <v>150</v>
      </c>
      <c r="C152" s="382" t="e">
        <f t="shared" si="8"/>
        <v>#N/A</v>
      </c>
      <c r="D152" s="382" t="e">
        <f t="shared" si="9"/>
        <v>#N/A</v>
      </c>
      <c r="E152" s="383" t="e">
        <f t="shared" si="10"/>
        <v>#N/A</v>
      </c>
      <c r="F152" s="378"/>
      <c r="H152" s="384"/>
      <c r="I152" s="380" t="e">
        <f t="shared" si="11"/>
        <v>#REF!</v>
      </c>
      <c r="J152" s="380" t="e">
        <f>#REF!</f>
        <v>#REF!</v>
      </c>
      <c r="K152" s="380" t="e">
        <f>IF(OR(#REF!="管理者",#REF!="サービス管理責任者"),0,#REF!)</f>
        <v>#REF!</v>
      </c>
    </row>
    <row r="153" spans="2:11">
      <c r="B153" s="381">
        <v>151</v>
      </c>
      <c r="C153" s="382" t="e">
        <f t="shared" si="8"/>
        <v>#N/A</v>
      </c>
      <c r="D153" s="382" t="e">
        <f t="shared" si="9"/>
        <v>#N/A</v>
      </c>
      <c r="E153" s="383" t="e">
        <f t="shared" si="10"/>
        <v>#N/A</v>
      </c>
      <c r="F153" s="378"/>
      <c r="H153" s="384"/>
      <c r="I153" s="380" t="e">
        <f t="shared" si="11"/>
        <v>#REF!</v>
      </c>
      <c r="J153" s="380" t="e">
        <f>#REF!</f>
        <v>#REF!</v>
      </c>
      <c r="K153" s="380" t="e">
        <f>IF(OR(#REF!="管理者",#REF!="サービス管理責任者"),0,#REF!)</f>
        <v>#REF!</v>
      </c>
    </row>
    <row r="154" spans="2:11">
      <c r="B154" s="381">
        <v>152</v>
      </c>
      <c r="C154" s="382" t="e">
        <f t="shared" si="8"/>
        <v>#N/A</v>
      </c>
      <c r="D154" s="382" t="e">
        <f t="shared" si="9"/>
        <v>#N/A</v>
      </c>
      <c r="E154" s="383" t="e">
        <f t="shared" si="10"/>
        <v>#N/A</v>
      </c>
      <c r="F154" s="378"/>
      <c r="H154" s="384"/>
      <c r="I154" s="380" t="e">
        <f t="shared" si="11"/>
        <v>#REF!</v>
      </c>
      <c r="J154" s="380" t="e">
        <f>#REF!</f>
        <v>#REF!</v>
      </c>
      <c r="K154" s="380" t="e">
        <f>IF(OR(#REF!="管理者",#REF!="サービス管理責任者"),0,#REF!)</f>
        <v>#REF!</v>
      </c>
    </row>
    <row r="155" spans="2:11">
      <c r="B155" s="381">
        <v>153</v>
      </c>
      <c r="C155" s="382" t="e">
        <f t="shared" si="8"/>
        <v>#N/A</v>
      </c>
      <c r="D155" s="382" t="e">
        <f t="shared" si="9"/>
        <v>#N/A</v>
      </c>
      <c r="E155" s="383" t="e">
        <f t="shared" si="10"/>
        <v>#N/A</v>
      </c>
      <c r="F155" s="378"/>
      <c r="H155" s="384"/>
      <c r="I155" s="380" t="e">
        <f t="shared" si="11"/>
        <v>#REF!</v>
      </c>
      <c r="J155" s="380" t="e">
        <f>#REF!</f>
        <v>#REF!</v>
      </c>
      <c r="K155" s="380" t="e">
        <f>IF(OR(#REF!="管理者",#REF!="サービス管理責任者"),0,#REF!)</f>
        <v>#REF!</v>
      </c>
    </row>
    <row r="156" spans="2:11">
      <c r="B156" s="381">
        <v>154</v>
      </c>
      <c r="C156" s="382" t="e">
        <f t="shared" si="8"/>
        <v>#N/A</v>
      </c>
      <c r="D156" s="382" t="e">
        <f t="shared" si="9"/>
        <v>#N/A</v>
      </c>
      <c r="E156" s="383" t="e">
        <f t="shared" si="10"/>
        <v>#N/A</v>
      </c>
      <c r="F156" s="378"/>
      <c r="H156" s="384"/>
      <c r="I156" s="380" t="e">
        <f t="shared" si="11"/>
        <v>#REF!</v>
      </c>
      <c r="J156" s="380" t="e">
        <f>#REF!</f>
        <v>#REF!</v>
      </c>
      <c r="K156" s="380" t="e">
        <f>IF(OR(#REF!="管理者",#REF!="サービス管理責任者"),0,#REF!)</f>
        <v>#REF!</v>
      </c>
    </row>
    <row r="157" spans="2:11">
      <c r="B157" s="381">
        <v>155</v>
      </c>
      <c r="C157" s="382" t="e">
        <f t="shared" si="8"/>
        <v>#N/A</v>
      </c>
      <c r="D157" s="382" t="e">
        <f t="shared" si="9"/>
        <v>#N/A</v>
      </c>
      <c r="E157" s="383" t="e">
        <f t="shared" si="10"/>
        <v>#N/A</v>
      </c>
      <c r="F157" s="378"/>
      <c r="H157" s="384"/>
      <c r="I157" s="380" t="e">
        <f t="shared" si="11"/>
        <v>#REF!</v>
      </c>
      <c r="J157" s="380" t="e">
        <f>#REF!</f>
        <v>#REF!</v>
      </c>
      <c r="K157" s="380" t="e">
        <f>IF(OR(#REF!="管理者",#REF!="サービス管理責任者"),0,#REF!)</f>
        <v>#REF!</v>
      </c>
    </row>
    <row r="158" spans="2:11">
      <c r="B158" s="381">
        <v>156</v>
      </c>
      <c r="C158" s="382" t="e">
        <f t="shared" si="8"/>
        <v>#N/A</v>
      </c>
      <c r="D158" s="382" t="e">
        <f t="shared" si="9"/>
        <v>#N/A</v>
      </c>
      <c r="E158" s="383" t="e">
        <f t="shared" si="10"/>
        <v>#N/A</v>
      </c>
      <c r="F158" s="378"/>
      <c r="H158" s="384"/>
      <c r="I158" s="380" t="e">
        <f t="shared" si="11"/>
        <v>#REF!</v>
      </c>
      <c r="J158" s="380" t="e">
        <f>#REF!</f>
        <v>#REF!</v>
      </c>
      <c r="K158" s="380" t="e">
        <f>IF(OR(#REF!="管理者",#REF!="サービス管理責任者"),0,#REF!)</f>
        <v>#REF!</v>
      </c>
    </row>
    <row r="159" spans="2:11">
      <c r="B159" s="381">
        <v>157</v>
      </c>
      <c r="C159" s="382" t="e">
        <f t="shared" si="8"/>
        <v>#N/A</v>
      </c>
      <c r="D159" s="382" t="e">
        <f t="shared" si="9"/>
        <v>#N/A</v>
      </c>
      <c r="E159" s="383" t="e">
        <f t="shared" si="10"/>
        <v>#N/A</v>
      </c>
      <c r="F159" s="378"/>
      <c r="H159" s="384"/>
      <c r="I159" s="380" t="e">
        <f t="shared" si="11"/>
        <v>#REF!</v>
      </c>
      <c r="J159" s="380" t="e">
        <f>#REF!</f>
        <v>#REF!</v>
      </c>
      <c r="K159" s="380" t="e">
        <f>IF(OR(#REF!="管理者",#REF!="サービス管理責任者"),0,#REF!)</f>
        <v>#REF!</v>
      </c>
    </row>
    <row r="160" spans="2:11">
      <c r="B160" s="381">
        <v>158</v>
      </c>
      <c r="C160" s="382" t="e">
        <f t="shared" si="8"/>
        <v>#N/A</v>
      </c>
      <c r="D160" s="382" t="e">
        <f t="shared" si="9"/>
        <v>#N/A</v>
      </c>
      <c r="E160" s="383" t="e">
        <f t="shared" si="10"/>
        <v>#N/A</v>
      </c>
      <c r="F160" s="378"/>
      <c r="H160" s="384"/>
      <c r="I160" s="380" t="e">
        <f t="shared" si="11"/>
        <v>#REF!</v>
      </c>
      <c r="J160" s="380" t="e">
        <f>#REF!</f>
        <v>#REF!</v>
      </c>
      <c r="K160" s="380" t="e">
        <f>IF(OR(#REF!="管理者",#REF!="サービス管理責任者"),0,#REF!)</f>
        <v>#REF!</v>
      </c>
    </row>
    <row r="161" spans="2:11">
      <c r="B161" s="381">
        <v>159</v>
      </c>
      <c r="C161" s="382" t="e">
        <f t="shared" si="8"/>
        <v>#N/A</v>
      </c>
      <c r="D161" s="382" t="e">
        <f t="shared" si="9"/>
        <v>#N/A</v>
      </c>
      <c r="E161" s="383" t="e">
        <f t="shared" si="10"/>
        <v>#N/A</v>
      </c>
      <c r="F161" s="378"/>
      <c r="H161" s="384"/>
      <c r="I161" s="380" t="e">
        <f t="shared" si="11"/>
        <v>#REF!</v>
      </c>
      <c r="J161" s="380" t="e">
        <f>#REF!</f>
        <v>#REF!</v>
      </c>
      <c r="K161" s="380" t="e">
        <f>IF(OR(#REF!="管理者",#REF!="サービス管理責任者"),0,#REF!)</f>
        <v>#REF!</v>
      </c>
    </row>
    <row r="162" spans="2:11">
      <c r="B162" s="381">
        <v>160</v>
      </c>
      <c r="C162" s="382" t="e">
        <f t="shared" si="8"/>
        <v>#N/A</v>
      </c>
      <c r="D162" s="382" t="e">
        <f t="shared" si="9"/>
        <v>#N/A</v>
      </c>
      <c r="E162" s="383" t="e">
        <f t="shared" si="10"/>
        <v>#N/A</v>
      </c>
      <c r="F162" s="378"/>
      <c r="H162" s="384"/>
      <c r="I162" s="380" t="e">
        <f t="shared" si="11"/>
        <v>#REF!</v>
      </c>
      <c r="J162" s="380" t="e">
        <f>#REF!</f>
        <v>#REF!</v>
      </c>
      <c r="K162" s="380" t="e">
        <f>IF(OR(#REF!="管理者",#REF!="サービス管理責任者"),0,#REF!)</f>
        <v>#REF!</v>
      </c>
    </row>
    <row r="163" spans="2:11">
      <c r="B163" s="381">
        <v>161</v>
      </c>
      <c r="C163" s="382" t="e">
        <f t="shared" si="8"/>
        <v>#N/A</v>
      </c>
      <c r="D163" s="382" t="e">
        <f t="shared" si="9"/>
        <v>#N/A</v>
      </c>
      <c r="E163" s="383" t="e">
        <f t="shared" si="10"/>
        <v>#N/A</v>
      </c>
      <c r="F163" s="378"/>
      <c r="H163" s="384"/>
      <c r="I163" s="380" t="e">
        <f t="shared" si="11"/>
        <v>#REF!</v>
      </c>
      <c r="J163" s="380" t="e">
        <f>#REF!</f>
        <v>#REF!</v>
      </c>
      <c r="K163" s="380" t="e">
        <f>IF(OR(#REF!="管理者",#REF!="サービス管理責任者"),0,#REF!)</f>
        <v>#REF!</v>
      </c>
    </row>
    <row r="164" spans="2:11">
      <c r="B164" s="381">
        <v>162</v>
      </c>
      <c r="C164" s="382" t="e">
        <f t="shared" si="8"/>
        <v>#N/A</v>
      </c>
      <c r="D164" s="382" t="e">
        <f t="shared" si="9"/>
        <v>#N/A</v>
      </c>
      <c r="E164" s="383" t="e">
        <f t="shared" si="10"/>
        <v>#N/A</v>
      </c>
      <c r="F164" s="378"/>
      <c r="H164" s="384"/>
      <c r="I164" s="380" t="e">
        <f t="shared" si="11"/>
        <v>#REF!</v>
      </c>
      <c r="J164" s="380" t="e">
        <f>#REF!</f>
        <v>#REF!</v>
      </c>
      <c r="K164" s="380" t="e">
        <f>IF(OR(#REF!="管理者",#REF!="サービス管理責任者"),0,#REF!)</f>
        <v>#REF!</v>
      </c>
    </row>
    <row r="165" spans="2:11">
      <c r="B165" s="381">
        <v>163</v>
      </c>
      <c r="C165" s="382" t="e">
        <f t="shared" si="8"/>
        <v>#N/A</v>
      </c>
      <c r="D165" s="382" t="e">
        <f t="shared" si="9"/>
        <v>#N/A</v>
      </c>
      <c r="E165" s="383" t="e">
        <f t="shared" si="10"/>
        <v>#N/A</v>
      </c>
      <c r="F165" s="378"/>
      <c r="H165" s="384"/>
      <c r="I165" s="380" t="e">
        <f t="shared" si="11"/>
        <v>#REF!</v>
      </c>
      <c r="J165" s="380" t="e">
        <f>#REF!</f>
        <v>#REF!</v>
      </c>
      <c r="K165" s="380" t="e">
        <f>IF(OR(#REF!="管理者",#REF!="サービス管理責任者"),0,#REF!)</f>
        <v>#REF!</v>
      </c>
    </row>
    <row r="166" spans="2:11">
      <c r="B166" s="381">
        <v>164</v>
      </c>
      <c r="C166" s="382" t="e">
        <f t="shared" si="8"/>
        <v>#N/A</v>
      </c>
      <c r="D166" s="382" t="e">
        <f t="shared" si="9"/>
        <v>#N/A</v>
      </c>
      <c r="E166" s="383" t="e">
        <f t="shared" si="10"/>
        <v>#N/A</v>
      </c>
      <c r="F166" s="378"/>
      <c r="H166" s="384"/>
      <c r="I166" s="380" t="e">
        <f t="shared" si="11"/>
        <v>#REF!</v>
      </c>
      <c r="J166" s="380" t="e">
        <f>#REF!</f>
        <v>#REF!</v>
      </c>
      <c r="K166" s="380" t="e">
        <f>IF(OR(#REF!="管理者",#REF!="サービス管理責任者"),0,#REF!)</f>
        <v>#REF!</v>
      </c>
    </row>
    <row r="167" spans="2:11">
      <c r="B167" s="381">
        <v>165</v>
      </c>
      <c r="C167" s="382" t="e">
        <f t="shared" si="8"/>
        <v>#N/A</v>
      </c>
      <c r="D167" s="382" t="e">
        <f t="shared" si="9"/>
        <v>#N/A</v>
      </c>
      <c r="E167" s="383" t="e">
        <f t="shared" si="10"/>
        <v>#N/A</v>
      </c>
      <c r="F167" s="378"/>
      <c r="H167" s="384"/>
      <c r="I167" s="380" t="e">
        <f t="shared" si="11"/>
        <v>#REF!</v>
      </c>
      <c r="J167" s="380" t="e">
        <f>#REF!</f>
        <v>#REF!</v>
      </c>
      <c r="K167" s="380" t="e">
        <f>IF(OR(#REF!="管理者",#REF!="サービス管理責任者"),0,#REF!)</f>
        <v>#REF!</v>
      </c>
    </row>
    <row r="168" spans="2:11">
      <c r="B168" s="381">
        <v>166</v>
      </c>
      <c r="C168" s="382" t="e">
        <f t="shared" si="8"/>
        <v>#N/A</v>
      </c>
      <c r="D168" s="382" t="e">
        <f t="shared" si="9"/>
        <v>#N/A</v>
      </c>
      <c r="E168" s="383" t="e">
        <f t="shared" si="10"/>
        <v>#N/A</v>
      </c>
      <c r="F168" s="378"/>
      <c r="H168" s="384"/>
      <c r="I168" s="380" t="e">
        <f t="shared" si="11"/>
        <v>#REF!</v>
      </c>
      <c r="J168" s="380" t="e">
        <f>#REF!</f>
        <v>#REF!</v>
      </c>
      <c r="K168" s="380" t="e">
        <f>IF(OR(#REF!="管理者",#REF!="サービス管理責任者"),0,#REF!)</f>
        <v>#REF!</v>
      </c>
    </row>
    <row r="169" spans="2:11">
      <c r="B169" s="381">
        <v>167</v>
      </c>
      <c r="C169" s="382" t="e">
        <f t="shared" si="8"/>
        <v>#N/A</v>
      </c>
      <c r="D169" s="382" t="e">
        <f t="shared" si="9"/>
        <v>#N/A</v>
      </c>
      <c r="E169" s="383" t="e">
        <f t="shared" si="10"/>
        <v>#N/A</v>
      </c>
      <c r="F169" s="378"/>
      <c r="H169" s="384"/>
      <c r="I169" s="380" t="e">
        <f t="shared" si="11"/>
        <v>#REF!</v>
      </c>
      <c r="J169" s="380" t="e">
        <f>#REF!</f>
        <v>#REF!</v>
      </c>
      <c r="K169" s="380" t="e">
        <f>IF(OR(#REF!="管理者",#REF!="サービス管理責任者"),0,#REF!)</f>
        <v>#REF!</v>
      </c>
    </row>
    <row r="170" spans="2:11">
      <c r="B170" s="381">
        <v>168</v>
      </c>
      <c r="C170" s="382" t="e">
        <f t="shared" si="8"/>
        <v>#N/A</v>
      </c>
      <c r="D170" s="382" t="e">
        <f t="shared" si="9"/>
        <v>#N/A</v>
      </c>
      <c r="E170" s="383" t="e">
        <f t="shared" si="10"/>
        <v>#N/A</v>
      </c>
      <c r="F170" s="378"/>
      <c r="H170" s="384"/>
      <c r="I170" s="380" t="e">
        <f t="shared" si="11"/>
        <v>#REF!</v>
      </c>
      <c r="J170" s="380" t="e">
        <f>#REF!</f>
        <v>#REF!</v>
      </c>
      <c r="K170" s="380" t="e">
        <f>IF(OR(#REF!="管理者",#REF!="サービス管理責任者"),0,#REF!)</f>
        <v>#REF!</v>
      </c>
    </row>
    <row r="171" spans="2:11">
      <c r="B171" s="381">
        <v>169</v>
      </c>
      <c r="C171" s="382" t="e">
        <f t="shared" si="8"/>
        <v>#N/A</v>
      </c>
      <c r="D171" s="382" t="e">
        <f t="shared" si="9"/>
        <v>#N/A</v>
      </c>
      <c r="E171" s="383" t="e">
        <f t="shared" si="10"/>
        <v>#N/A</v>
      </c>
      <c r="F171" s="378"/>
      <c r="H171" s="384"/>
      <c r="I171" s="380" t="e">
        <f t="shared" si="11"/>
        <v>#REF!</v>
      </c>
      <c r="J171" s="380" t="e">
        <f>#REF!</f>
        <v>#REF!</v>
      </c>
      <c r="K171" s="380" t="e">
        <f>IF(OR(#REF!="管理者",#REF!="サービス管理責任者"),0,#REF!)</f>
        <v>#REF!</v>
      </c>
    </row>
    <row r="172" spans="2:11">
      <c r="B172" s="381">
        <v>170</v>
      </c>
      <c r="C172" s="382" t="e">
        <f t="shared" si="8"/>
        <v>#N/A</v>
      </c>
      <c r="D172" s="382" t="e">
        <f t="shared" si="9"/>
        <v>#N/A</v>
      </c>
      <c r="E172" s="383" t="e">
        <f t="shared" si="10"/>
        <v>#N/A</v>
      </c>
      <c r="F172" s="378"/>
      <c r="H172" s="384"/>
      <c r="I172" s="380" t="e">
        <f t="shared" si="11"/>
        <v>#REF!</v>
      </c>
      <c r="J172" s="380" t="e">
        <f>#REF!</f>
        <v>#REF!</v>
      </c>
      <c r="K172" s="380" t="e">
        <f>IF(OR(#REF!="管理者",#REF!="サービス管理責任者"),0,#REF!)</f>
        <v>#REF!</v>
      </c>
    </row>
    <row r="173" spans="2:11">
      <c r="B173" s="381">
        <v>171</v>
      </c>
      <c r="C173" s="382" t="e">
        <f t="shared" si="8"/>
        <v>#N/A</v>
      </c>
      <c r="D173" s="382" t="e">
        <f t="shared" si="9"/>
        <v>#N/A</v>
      </c>
      <c r="E173" s="383" t="e">
        <f t="shared" si="10"/>
        <v>#N/A</v>
      </c>
      <c r="F173" s="378"/>
      <c r="H173" s="384"/>
      <c r="I173" s="380" t="e">
        <f t="shared" si="11"/>
        <v>#REF!</v>
      </c>
      <c r="J173" s="380" t="e">
        <f>#REF!</f>
        <v>#REF!</v>
      </c>
      <c r="K173" s="380" t="e">
        <f>IF(OR(#REF!="管理者",#REF!="サービス管理責任者"),0,#REF!)</f>
        <v>#REF!</v>
      </c>
    </row>
    <row r="174" spans="2:11">
      <c r="B174" s="381">
        <v>172</v>
      </c>
      <c r="C174" s="382" t="e">
        <f t="shared" si="8"/>
        <v>#N/A</v>
      </c>
      <c r="D174" s="382" t="e">
        <f t="shared" si="9"/>
        <v>#N/A</v>
      </c>
      <c r="E174" s="383" t="e">
        <f t="shared" si="10"/>
        <v>#N/A</v>
      </c>
      <c r="F174" s="378"/>
      <c r="H174" s="384"/>
      <c r="I174" s="380" t="e">
        <f t="shared" si="11"/>
        <v>#REF!</v>
      </c>
      <c r="J174" s="380" t="e">
        <f>#REF!</f>
        <v>#REF!</v>
      </c>
      <c r="K174" s="380" t="e">
        <f>IF(OR(#REF!="管理者",#REF!="サービス管理責任者"),0,#REF!)</f>
        <v>#REF!</v>
      </c>
    </row>
    <row r="175" spans="2:11">
      <c r="B175" s="381">
        <v>173</v>
      </c>
      <c r="C175" s="382" t="e">
        <f t="shared" si="8"/>
        <v>#N/A</v>
      </c>
      <c r="D175" s="382" t="e">
        <f t="shared" si="9"/>
        <v>#N/A</v>
      </c>
      <c r="E175" s="383" t="e">
        <f t="shared" si="10"/>
        <v>#N/A</v>
      </c>
      <c r="F175" s="378"/>
      <c r="H175" s="384"/>
      <c r="I175" s="380" t="e">
        <f t="shared" si="11"/>
        <v>#REF!</v>
      </c>
      <c r="J175" s="380" t="e">
        <f>#REF!</f>
        <v>#REF!</v>
      </c>
      <c r="K175" s="380" t="e">
        <f>IF(OR(#REF!="管理者",#REF!="サービス管理責任者"),0,#REF!)</f>
        <v>#REF!</v>
      </c>
    </row>
    <row r="176" spans="2:11">
      <c r="B176" s="381">
        <v>174</v>
      </c>
      <c r="C176" s="382" t="e">
        <f t="shared" si="8"/>
        <v>#N/A</v>
      </c>
      <c r="D176" s="382" t="e">
        <f t="shared" si="9"/>
        <v>#N/A</v>
      </c>
      <c r="E176" s="383" t="e">
        <f t="shared" si="10"/>
        <v>#N/A</v>
      </c>
      <c r="F176" s="378"/>
      <c r="H176" s="384"/>
      <c r="I176" s="380" t="e">
        <f t="shared" si="11"/>
        <v>#REF!</v>
      </c>
      <c r="J176" s="380" t="e">
        <f>#REF!</f>
        <v>#REF!</v>
      </c>
      <c r="K176" s="380" t="e">
        <f>IF(OR(#REF!="管理者",#REF!="サービス管理責任者"),0,#REF!)</f>
        <v>#REF!</v>
      </c>
    </row>
    <row r="177" spans="2:11">
      <c r="B177" s="381">
        <v>175</v>
      </c>
      <c r="C177" s="382" t="e">
        <f t="shared" si="8"/>
        <v>#N/A</v>
      </c>
      <c r="D177" s="382" t="e">
        <f t="shared" si="9"/>
        <v>#N/A</v>
      </c>
      <c r="E177" s="383" t="e">
        <f t="shared" si="10"/>
        <v>#N/A</v>
      </c>
      <c r="F177" s="378"/>
      <c r="H177" s="384"/>
      <c r="I177" s="380" t="e">
        <f t="shared" si="11"/>
        <v>#REF!</v>
      </c>
      <c r="J177" s="380" t="e">
        <f>#REF!</f>
        <v>#REF!</v>
      </c>
      <c r="K177" s="380" t="e">
        <f>IF(OR(#REF!="管理者",#REF!="サービス管理責任者"),0,#REF!)</f>
        <v>#REF!</v>
      </c>
    </row>
    <row r="178" spans="2:11">
      <c r="B178" s="381">
        <v>176</v>
      </c>
      <c r="C178" s="382" t="e">
        <f t="shared" si="8"/>
        <v>#N/A</v>
      </c>
      <c r="D178" s="382" t="e">
        <f t="shared" si="9"/>
        <v>#N/A</v>
      </c>
      <c r="E178" s="383" t="e">
        <f t="shared" si="10"/>
        <v>#N/A</v>
      </c>
      <c r="F178" s="378"/>
      <c r="H178" s="384"/>
      <c r="I178" s="380" t="e">
        <f t="shared" si="11"/>
        <v>#REF!</v>
      </c>
      <c r="J178" s="380" t="e">
        <f>#REF!</f>
        <v>#REF!</v>
      </c>
      <c r="K178" s="380" t="e">
        <f>IF(OR(#REF!="管理者",#REF!="サービス管理責任者"),0,#REF!)</f>
        <v>#REF!</v>
      </c>
    </row>
    <row r="179" spans="2:11">
      <c r="B179" s="381">
        <v>177</v>
      </c>
      <c r="C179" s="382" t="e">
        <f t="shared" si="8"/>
        <v>#N/A</v>
      </c>
      <c r="D179" s="382" t="e">
        <f t="shared" si="9"/>
        <v>#N/A</v>
      </c>
      <c r="E179" s="383" t="e">
        <f t="shared" si="10"/>
        <v>#N/A</v>
      </c>
      <c r="F179" s="378"/>
      <c r="H179" s="384"/>
      <c r="I179" s="380" t="e">
        <f t="shared" si="11"/>
        <v>#REF!</v>
      </c>
      <c r="J179" s="380" t="e">
        <f>#REF!</f>
        <v>#REF!</v>
      </c>
      <c r="K179" s="380" t="e">
        <f>IF(OR(#REF!="管理者",#REF!="サービス管理責任者"),0,#REF!)</f>
        <v>#REF!</v>
      </c>
    </row>
    <row r="180" spans="2:11">
      <c r="B180" s="381">
        <v>178</v>
      </c>
      <c r="C180" s="382" t="e">
        <f t="shared" si="8"/>
        <v>#N/A</v>
      </c>
      <c r="D180" s="382" t="e">
        <f t="shared" si="9"/>
        <v>#N/A</v>
      </c>
      <c r="E180" s="383" t="e">
        <f t="shared" si="10"/>
        <v>#N/A</v>
      </c>
      <c r="F180" s="378"/>
      <c r="H180" s="384"/>
      <c r="I180" s="380" t="e">
        <f t="shared" si="11"/>
        <v>#REF!</v>
      </c>
      <c r="J180" s="380" t="e">
        <f>#REF!</f>
        <v>#REF!</v>
      </c>
      <c r="K180" s="380" t="e">
        <f>IF(OR(#REF!="管理者",#REF!="サービス管理責任者"),0,#REF!)</f>
        <v>#REF!</v>
      </c>
    </row>
    <row r="181" spans="2:11">
      <c r="B181" s="381">
        <v>179</v>
      </c>
      <c r="C181" s="382" t="e">
        <f t="shared" si="8"/>
        <v>#N/A</v>
      </c>
      <c r="D181" s="382" t="e">
        <f t="shared" si="9"/>
        <v>#N/A</v>
      </c>
      <c r="E181" s="383" t="e">
        <f t="shared" si="10"/>
        <v>#N/A</v>
      </c>
      <c r="F181" s="378"/>
      <c r="H181" s="384"/>
      <c r="I181" s="380" t="e">
        <f t="shared" si="11"/>
        <v>#REF!</v>
      </c>
      <c r="J181" s="380" t="e">
        <f>#REF!</f>
        <v>#REF!</v>
      </c>
      <c r="K181" s="380" t="e">
        <f>IF(OR(#REF!="管理者",#REF!="サービス管理責任者"),0,#REF!)</f>
        <v>#REF!</v>
      </c>
    </row>
    <row r="182" spans="2:11">
      <c r="B182" s="381">
        <v>180</v>
      </c>
      <c r="C182" s="382" t="e">
        <f t="shared" si="8"/>
        <v>#N/A</v>
      </c>
      <c r="D182" s="382" t="e">
        <f t="shared" si="9"/>
        <v>#N/A</v>
      </c>
      <c r="E182" s="383" t="e">
        <f t="shared" si="10"/>
        <v>#N/A</v>
      </c>
      <c r="F182" s="378"/>
      <c r="H182" s="384"/>
      <c r="I182" s="380" t="e">
        <f t="shared" si="11"/>
        <v>#REF!</v>
      </c>
      <c r="J182" s="380" t="e">
        <f>#REF!</f>
        <v>#REF!</v>
      </c>
      <c r="K182" s="380" t="e">
        <f>IF(OR(#REF!="管理者",#REF!="サービス管理責任者"),0,#REF!)</f>
        <v>#REF!</v>
      </c>
    </row>
    <row r="183" spans="2:11">
      <c r="B183" s="381">
        <v>181</v>
      </c>
      <c r="C183" s="382" t="e">
        <f t="shared" si="8"/>
        <v>#N/A</v>
      </c>
      <c r="D183" s="382" t="e">
        <f t="shared" si="9"/>
        <v>#N/A</v>
      </c>
      <c r="E183" s="383" t="e">
        <f t="shared" si="10"/>
        <v>#N/A</v>
      </c>
      <c r="F183" s="378"/>
      <c r="H183" s="384"/>
      <c r="I183" s="380" t="e">
        <f t="shared" si="11"/>
        <v>#REF!</v>
      </c>
      <c r="J183" s="380" t="e">
        <f>#REF!</f>
        <v>#REF!</v>
      </c>
      <c r="K183" s="380" t="e">
        <f>IF(OR(#REF!="管理者",#REF!="サービス管理責任者"),0,#REF!)</f>
        <v>#REF!</v>
      </c>
    </row>
    <row r="184" spans="2:11">
      <c r="B184" s="381">
        <v>182</v>
      </c>
      <c r="C184" s="382" t="e">
        <f t="shared" si="8"/>
        <v>#N/A</v>
      </c>
      <c r="D184" s="382" t="e">
        <f t="shared" si="9"/>
        <v>#N/A</v>
      </c>
      <c r="E184" s="383" t="e">
        <f t="shared" si="10"/>
        <v>#N/A</v>
      </c>
      <c r="F184" s="378"/>
      <c r="H184" s="384"/>
      <c r="I184" s="380" t="e">
        <f t="shared" si="11"/>
        <v>#REF!</v>
      </c>
      <c r="J184" s="380" t="e">
        <f>#REF!</f>
        <v>#REF!</v>
      </c>
      <c r="K184" s="380" t="e">
        <f>IF(OR(#REF!="管理者",#REF!="サービス管理責任者"),0,#REF!)</f>
        <v>#REF!</v>
      </c>
    </row>
    <row r="185" spans="2:11">
      <c r="B185" s="381">
        <v>183</v>
      </c>
      <c r="C185" s="382" t="e">
        <f t="shared" si="8"/>
        <v>#N/A</v>
      </c>
      <c r="D185" s="382" t="e">
        <f t="shared" si="9"/>
        <v>#N/A</v>
      </c>
      <c r="E185" s="383" t="e">
        <f t="shared" si="10"/>
        <v>#N/A</v>
      </c>
      <c r="F185" s="378"/>
      <c r="H185" s="384"/>
      <c r="I185" s="380" t="e">
        <f t="shared" si="11"/>
        <v>#REF!</v>
      </c>
      <c r="J185" s="380" t="e">
        <f>#REF!</f>
        <v>#REF!</v>
      </c>
      <c r="K185" s="380" t="e">
        <f>IF(OR(#REF!="管理者",#REF!="サービス管理責任者"),0,#REF!)</f>
        <v>#REF!</v>
      </c>
    </row>
    <row r="186" spans="2:11">
      <c r="B186" s="381">
        <v>184</v>
      </c>
      <c r="C186" s="382" t="e">
        <f t="shared" si="8"/>
        <v>#N/A</v>
      </c>
      <c r="D186" s="382" t="e">
        <f t="shared" si="9"/>
        <v>#N/A</v>
      </c>
      <c r="E186" s="383" t="e">
        <f t="shared" si="10"/>
        <v>#N/A</v>
      </c>
      <c r="F186" s="378"/>
      <c r="H186" s="384"/>
      <c r="I186" s="380" t="e">
        <f t="shared" si="11"/>
        <v>#REF!</v>
      </c>
      <c r="J186" s="380" t="e">
        <f>#REF!</f>
        <v>#REF!</v>
      </c>
      <c r="K186" s="380" t="e">
        <f>IF(OR(#REF!="管理者",#REF!="サービス管理責任者"),0,#REF!)</f>
        <v>#REF!</v>
      </c>
    </row>
    <row r="187" spans="2:11">
      <c r="B187" s="381">
        <v>185</v>
      </c>
      <c r="C187" s="382" t="e">
        <f t="shared" si="8"/>
        <v>#N/A</v>
      </c>
      <c r="D187" s="382" t="e">
        <f t="shared" si="9"/>
        <v>#N/A</v>
      </c>
      <c r="E187" s="383" t="e">
        <f t="shared" si="10"/>
        <v>#N/A</v>
      </c>
      <c r="F187" s="378"/>
      <c r="H187" s="384"/>
      <c r="I187" s="380" t="e">
        <f t="shared" si="11"/>
        <v>#REF!</v>
      </c>
      <c r="J187" s="380" t="e">
        <f>#REF!</f>
        <v>#REF!</v>
      </c>
      <c r="K187" s="380" t="e">
        <f>IF(OR(#REF!="管理者",#REF!="サービス管理責任者"),0,#REF!)</f>
        <v>#REF!</v>
      </c>
    </row>
    <row r="188" spans="2:11">
      <c r="B188" s="381">
        <v>186</v>
      </c>
      <c r="C188" s="382" t="e">
        <f t="shared" si="8"/>
        <v>#N/A</v>
      </c>
      <c r="D188" s="382" t="e">
        <f t="shared" si="9"/>
        <v>#N/A</v>
      </c>
      <c r="E188" s="383" t="e">
        <f t="shared" si="10"/>
        <v>#N/A</v>
      </c>
      <c r="F188" s="378"/>
      <c r="H188" s="384"/>
      <c r="I188" s="380" t="e">
        <f t="shared" si="11"/>
        <v>#REF!</v>
      </c>
      <c r="J188" s="380" t="e">
        <f>#REF!</f>
        <v>#REF!</v>
      </c>
      <c r="K188" s="380" t="e">
        <f>IF(OR(#REF!="管理者",#REF!="サービス管理責任者"),0,#REF!)</f>
        <v>#REF!</v>
      </c>
    </row>
    <row r="189" spans="2:11">
      <c r="B189" s="381">
        <v>187</v>
      </c>
      <c r="C189" s="382" t="e">
        <f t="shared" si="8"/>
        <v>#N/A</v>
      </c>
      <c r="D189" s="382" t="e">
        <f t="shared" si="9"/>
        <v>#N/A</v>
      </c>
      <c r="E189" s="383" t="e">
        <f t="shared" si="10"/>
        <v>#N/A</v>
      </c>
      <c r="F189" s="378"/>
      <c r="H189" s="384"/>
      <c r="I189" s="380" t="e">
        <f t="shared" si="11"/>
        <v>#REF!</v>
      </c>
      <c r="J189" s="380" t="e">
        <f>#REF!</f>
        <v>#REF!</v>
      </c>
      <c r="K189" s="380" t="e">
        <f>IF(OR(#REF!="管理者",#REF!="サービス管理責任者"),0,#REF!)</f>
        <v>#REF!</v>
      </c>
    </row>
    <row r="190" spans="2:11">
      <c r="B190" s="381">
        <v>188</v>
      </c>
      <c r="C190" s="382" t="e">
        <f t="shared" si="8"/>
        <v>#N/A</v>
      </c>
      <c r="D190" s="382" t="e">
        <f t="shared" si="9"/>
        <v>#N/A</v>
      </c>
      <c r="E190" s="383" t="e">
        <f t="shared" si="10"/>
        <v>#N/A</v>
      </c>
      <c r="F190" s="378"/>
      <c r="H190" s="384"/>
      <c r="I190" s="380" t="e">
        <f t="shared" si="11"/>
        <v>#REF!</v>
      </c>
      <c r="J190" s="380" t="e">
        <f>#REF!</f>
        <v>#REF!</v>
      </c>
      <c r="K190" s="380" t="e">
        <f>IF(OR(#REF!="管理者",#REF!="サービス管理責任者"),0,#REF!)</f>
        <v>#REF!</v>
      </c>
    </row>
    <row r="191" spans="2:11">
      <c r="B191" s="381">
        <v>189</v>
      </c>
      <c r="C191" s="382" t="e">
        <f t="shared" si="8"/>
        <v>#N/A</v>
      </c>
      <c r="D191" s="382" t="e">
        <f t="shared" si="9"/>
        <v>#N/A</v>
      </c>
      <c r="E191" s="383" t="e">
        <f t="shared" si="10"/>
        <v>#N/A</v>
      </c>
      <c r="F191" s="378"/>
      <c r="H191" s="384"/>
      <c r="I191" s="380" t="e">
        <f t="shared" si="11"/>
        <v>#REF!</v>
      </c>
      <c r="J191" s="380" t="e">
        <f>#REF!</f>
        <v>#REF!</v>
      </c>
      <c r="K191" s="380" t="e">
        <f>IF(OR(#REF!="管理者",#REF!="サービス管理責任者"),0,#REF!)</f>
        <v>#REF!</v>
      </c>
    </row>
    <row r="192" spans="2:11">
      <c r="B192" s="381">
        <v>190</v>
      </c>
      <c r="C192" s="382" t="e">
        <f t="shared" si="8"/>
        <v>#N/A</v>
      </c>
      <c r="D192" s="382" t="e">
        <f t="shared" si="9"/>
        <v>#N/A</v>
      </c>
      <c r="E192" s="383" t="e">
        <f t="shared" si="10"/>
        <v>#N/A</v>
      </c>
      <c r="F192" s="378"/>
      <c r="H192" s="384"/>
      <c r="I192" s="380" t="e">
        <f t="shared" si="11"/>
        <v>#REF!</v>
      </c>
      <c r="J192" s="380" t="e">
        <f>#REF!</f>
        <v>#REF!</v>
      </c>
      <c r="K192" s="380" t="e">
        <f>IF(OR(#REF!="管理者",#REF!="サービス管理責任者"),0,#REF!)</f>
        <v>#REF!</v>
      </c>
    </row>
    <row r="193" spans="2:11">
      <c r="B193" s="381">
        <v>191</v>
      </c>
      <c r="C193" s="382" t="e">
        <f t="shared" si="8"/>
        <v>#N/A</v>
      </c>
      <c r="D193" s="382" t="e">
        <f t="shared" si="9"/>
        <v>#N/A</v>
      </c>
      <c r="E193" s="383" t="e">
        <f t="shared" si="10"/>
        <v>#N/A</v>
      </c>
      <c r="F193" s="378"/>
      <c r="H193" s="384"/>
      <c r="I193" s="380" t="e">
        <f t="shared" si="11"/>
        <v>#REF!</v>
      </c>
      <c r="J193" s="380" t="e">
        <f>#REF!</f>
        <v>#REF!</v>
      </c>
      <c r="K193" s="380" t="e">
        <f>IF(OR(#REF!="管理者",#REF!="サービス管理責任者"),0,#REF!)</f>
        <v>#REF!</v>
      </c>
    </row>
    <row r="194" spans="2:11">
      <c r="B194" s="381">
        <v>192</v>
      </c>
      <c r="C194" s="382" t="e">
        <f t="shared" si="8"/>
        <v>#N/A</v>
      </c>
      <c r="D194" s="382" t="e">
        <f t="shared" si="9"/>
        <v>#N/A</v>
      </c>
      <c r="E194" s="383" t="e">
        <f t="shared" si="10"/>
        <v>#N/A</v>
      </c>
      <c r="F194" s="378"/>
      <c r="H194" s="384"/>
      <c r="I194" s="380" t="e">
        <f t="shared" si="11"/>
        <v>#REF!</v>
      </c>
      <c r="J194" s="380" t="e">
        <f>#REF!</f>
        <v>#REF!</v>
      </c>
      <c r="K194" s="380" t="e">
        <f>IF(OR(#REF!="管理者",#REF!="サービス管理責任者"),0,#REF!)</f>
        <v>#REF!</v>
      </c>
    </row>
    <row r="195" spans="2:11">
      <c r="B195" s="381">
        <v>193</v>
      </c>
      <c r="C195" s="382" t="e">
        <f t="shared" ref="C195:C258" si="12">VLOOKUP(B195,$I:$K,2,FALSE)</f>
        <v>#N/A</v>
      </c>
      <c r="D195" s="382" t="e">
        <f t="shared" ref="D195:D258" si="13">VLOOKUP(B195,$I:$K,3,FALSE)</f>
        <v>#N/A</v>
      </c>
      <c r="E195" s="383" t="e">
        <f t="shared" si="10"/>
        <v>#N/A</v>
      </c>
      <c r="F195" s="378"/>
      <c r="H195" s="384"/>
      <c r="I195" s="380" t="e">
        <f t="shared" si="11"/>
        <v>#REF!</v>
      </c>
      <c r="J195" s="380" t="e">
        <f>#REF!</f>
        <v>#REF!</v>
      </c>
      <c r="K195" s="380" t="e">
        <f>IF(OR(#REF!="管理者",#REF!="サービス管理責任者"),0,#REF!)</f>
        <v>#REF!</v>
      </c>
    </row>
    <row r="196" spans="2:11">
      <c r="B196" s="381">
        <v>194</v>
      </c>
      <c r="C196" s="382" t="e">
        <f t="shared" si="12"/>
        <v>#N/A</v>
      </c>
      <c r="D196" s="382" t="e">
        <f t="shared" si="13"/>
        <v>#N/A</v>
      </c>
      <c r="E196" s="383" t="e">
        <f t="shared" ref="E196:E259" si="14">SUMIF($C:$C,C196,$D:$D)</f>
        <v>#N/A</v>
      </c>
      <c r="F196" s="378"/>
      <c r="H196" s="384"/>
      <c r="I196" s="380" t="e">
        <f t="shared" ref="I196:I259" si="15">IF(J196=0,I195,I195+1)</f>
        <v>#REF!</v>
      </c>
      <c r="J196" s="380" t="e">
        <f>#REF!</f>
        <v>#REF!</v>
      </c>
      <c r="K196" s="380" t="e">
        <f>IF(OR(#REF!="管理者",#REF!="サービス管理責任者"),0,#REF!)</f>
        <v>#REF!</v>
      </c>
    </row>
    <row r="197" spans="2:11">
      <c r="B197" s="381">
        <v>195</v>
      </c>
      <c r="C197" s="382" t="e">
        <f t="shared" si="12"/>
        <v>#N/A</v>
      </c>
      <c r="D197" s="382" t="e">
        <f t="shared" si="13"/>
        <v>#N/A</v>
      </c>
      <c r="E197" s="383" t="e">
        <f t="shared" si="14"/>
        <v>#N/A</v>
      </c>
      <c r="F197" s="378"/>
      <c r="H197" s="384"/>
      <c r="I197" s="380" t="e">
        <f t="shared" si="15"/>
        <v>#REF!</v>
      </c>
      <c r="J197" s="380" t="e">
        <f>#REF!</f>
        <v>#REF!</v>
      </c>
      <c r="K197" s="380" t="e">
        <f>IF(OR(#REF!="管理者",#REF!="サービス管理責任者"),0,#REF!)</f>
        <v>#REF!</v>
      </c>
    </row>
    <row r="198" spans="2:11">
      <c r="B198" s="381">
        <v>196</v>
      </c>
      <c r="C198" s="382" t="e">
        <f t="shared" si="12"/>
        <v>#N/A</v>
      </c>
      <c r="D198" s="382" t="e">
        <f t="shared" si="13"/>
        <v>#N/A</v>
      </c>
      <c r="E198" s="383" t="e">
        <f t="shared" si="14"/>
        <v>#N/A</v>
      </c>
      <c r="F198" s="378"/>
      <c r="H198" s="384"/>
      <c r="I198" s="380" t="e">
        <f t="shared" si="15"/>
        <v>#REF!</v>
      </c>
      <c r="J198" s="380" t="e">
        <f>#REF!</f>
        <v>#REF!</v>
      </c>
      <c r="K198" s="380" t="e">
        <f>IF(OR(#REF!="管理者",#REF!="サービス管理責任者"),0,#REF!)</f>
        <v>#REF!</v>
      </c>
    </row>
    <row r="199" spans="2:11">
      <c r="B199" s="381">
        <v>197</v>
      </c>
      <c r="C199" s="382" t="e">
        <f t="shared" si="12"/>
        <v>#N/A</v>
      </c>
      <c r="D199" s="382" t="e">
        <f t="shared" si="13"/>
        <v>#N/A</v>
      </c>
      <c r="E199" s="383" t="e">
        <f t="shared" si="14"/>
        <v>#N/A</v>
      </c>
      <c r="F199" s="378"/>
      <c r="H199" s="384"/>
      <c r="I199" s="380" t="e">
        <f t="shared" si="15"/>
        <v>#REF!</v>
      </c>
      <c r="J199" s="380" t="e">
        <f>#REF!</f>
        <v>#REF!</v>
      </c>
      <c r="K199" s="380" t="e">
        <f>IF(OR(#REF!="管理者",#REF!="サービス管理責任者"),0,#REF!)</f>
        <v>#REF!</v>
      </c>
    </row>
    <row r="200" spans="2:11">
      <c r="B200" s="381">
        <v>198</v>
      </c>
      <c r="C200" s="382" t="e">
        <f t="shared" si="12"/>
        <v>#N/A</v>
      </c>
      <c r="D200" s="382" t="e">
        <f t="shared" si="13"/>
        <v>#N/A</v>
      </c>
      <c r="E200" s="383" t="e">
        <f t="shared" si="14"/>
        <v>#N/A</v>
      </c>
      <c r="F200" s="378"/>
      <c r="H200" s="384"/>
      <c r="I200" s="380" t="e">
        <f t="shared" si="15"/>
        <v>#REF!</v>
      </c>
      <c r="J200" s="380" t="e">
        <f>#REF!</f>
        <v>#REF!</v>
      </c>
      <c r="K200" s="380" t="e">
        <f>IF(OR(#REF!="管理者",#REF!="サービス管理責任者"),0,#REF!)</f>
        <v>#REF!</v>
      </c>
    </row>
    <row r="201" spans="2:11">
      <c r="B201" s="381">
        <v>199</v>
      </c>
      <c r="C201" s="382" t="e">
        <f t="shared" si="12"/>
        <v>#N/A</v>
      </c>
      <c r="D201" s="382" t="e">
        <f t="shared" si="13"/>
        <v>#N/A</v>
      </c>
      <c r="E201" s="383" t="e">
        <f t="shared" si="14"/>
        <v>#N/A</v>
      </c>
      <c r="F201" s="378"/>
      <c r="H201" s="384"/>
      <c r="I201" s="380" t="e">
        <f t="shared" si="15"/>
        <v>#REF!</v>
      </c>
      <c r="J201" s="380" t="e">
        <f>#REF!</f>
        <v>#REF!</v>
      </c>
      <c r="K201" s="380" t="e">
        <f>IF(OR(#REF!="管理者",#REF!="サービス管理責任者"),0,#REF!)</f>
        <v>#REF!</v>
      </c>
    </row>
    <row r="202" spans="2:11">
      <c r="B202" s="381">
        <v>200</v>
      </c>
      <c r="C202" s="382" t="e">
        <f t="shared" si="12"/>
        <v>#N/A</v>
      </c>
      <c r="D202" s="382" t="e">
        <f t="shared" si="13"/>
        <v>#N/A</v>
      </c>
      <c r="E202" s="383" t="e">
        <f t="shared" si="14"/>
        <v>#N/A</v>
      </c>
      <c r="F202" s="378"/>
      <c r="H202" s="384"/>
      <c r="I202" s="380" t="e">
        <f t="shared" si="15"/>
        <v>#REF!</v>
      </c>
      <c r="J202" s="380" t="e">
        <f>#REF!</f>
        <v>#REF!</v>
      </c>
      <c r="K202" s="380" t="e">
        <f>IF(OR(#REF!="管理者",#REF!="サービス管理責任者"),0,#REF!)</f>
        <v>#REF!</v>
      </c>
    </row>
    <row r="203" spans="2:11">
      <c r="B203" s="381">
        <v>201</v>
      </c>
      <c r="C203" s="382" t="e">
        <f t="shared" si="12"/>
        <v>#N/A</v>
      </c>
      <c r="D203" s="382" t="e">
        <f t="shared" si="13"/>
        <v>#N/A</v>
      </c>
      <c r="E203" s="383" t="e">
        <f t="shared" si="14"/>
        <v>#N/A</v>
      </c>
      <c r="F203" s="378"/>
      <c r="H203" s="384"/>
      <c r="I203" s="380" t="e">
        <f t="shared" si="15"/>
        <v>#REF!</v>
      </c>
      <c r="J203" s="380" t="e">
        <f>#REF!</f>
        <v>#REF!</v>
      </c>
      <c r="K203" s="380" t="e">
        <f>IF(OR(#REF!="管理者",#REF!="サービス管理責任者"),0,#REF!)</f>
        <v>#REF!</v>
      </c>
    </row>
    <row r="204" spans="2:11">
      <c r="B204" s="381">
        <v>202</v>
      </c>
      <c r="C204" s="382" t="e">
        <f t="shared" si="12"/>
        <v>#N/A</v>
      </c>
      <c r="D204" s="382" t="e">
        <f t="shared" si="13"/>
        <v>#N/A</v>
      </c>
      <c r="E204" s="383" t="e">
        <f t="shared" si="14"/>
        <v>#N/A</v>
      </c>
      <c r="F204" s="378"/>
      <c r="H204" s="384"/>
      <c r="I204" s="380" t="e">
        <f t="shared" si="15"/>
        <v>#REF!</v>
      </c>
      <c r="J204" s="380" t="e">
        <f>#REF!</f>
        <v>#REF!</v>
      </c>
      <c r="K204" s="380" t="e">
        <f>IF(OR(#REF!="管理者",#REF!="サービス管理責任者"),0,#REF!)</f>
        <v>#REF!</v>
      </c>
    </row>
    <row r="205" spans="2:11">
      <c r="B205" s="381">
        <v>203</v>
      </c>
      <c r="C205" s="382" t="e">
        <f t="shared" si="12"/>
        <v>#N/A</v>
      </c>
      <c r="D205" s="382" t="e">
        <f t="shared" si="13"/>
        <v>#N/A</v>
      </c>
      <c r="E205" s="383" t="e">
        <f t="shared" si="14"/>
        <v>#N/A</v>
      </c>
      <c r="F205" s="378"/>
      <c r="H205" s="384"/>
      <c r="I205" s="380" t="e">
        <f t="shared" si="15"/>
        <v>#REF!</v>
      </c>
      <c r="J205" s="380" t="e">
        <f>#REF!</f>
        <v>#REF!</v>
      </c>
      <c r="K205" s="380" t="e">
        <f>IF(OR(#REF!="管理者",#REF!="サービス管理責任者"),0,#REF!)</f>
        <v>#REF!</v>
      </c>
    </row>
    <row r="206" spans="2:11">
      <c r="B206" s="381">
        <v>204</v>
      </c>
      <c r="C206" s="382" t="e">
        <f t="shared" si="12"/>
        <v>#N/A</v>
      </c>
      <c r="D206" s="382" t="e">
        <f t="shared" si="13"/>
        <v>#N/A</v>
      </c>
      <c r="E206" s="383" t="e">
        <f t="shared" si="14"/>
        <v>#N/A</v>
      </c>
      <c r="F206" s="378"/>
      <c r="H206" s="384"/>
      <c r="I206" s="380" t="e">
        <f t="shared" si="15"/>
        <v>#REF!</v>
      </c>
      <c r="J206" s="380" t="e">
        <f>#REF!</f>
        <v>#REF!</v>
      </c>
      <c r="K206" s="380" t="e">
        <f>IF(OR(#REF!="管理者",#REF!="サービス管理責任者"),0,#REF!)</f>
        <v>#REF!</v>
      </c>
    </row>
    <row r="207" spans="2:11">
      <c r="B207" s="381">
        <v>205</v>
      </c>
      <c r="C207" s="382" t="e">
        <f t="shared" si="12"/>
        <v>#N/A</v>
      </c>
      <c r="D207" s="382" t="e">
        <f t="shared" si="13"/>
        <v>#N/A</v>
      </c>
      <c r="E207" s="383" t="e">
        <f t="shared" si="14"/>
        <v>#N/A</v>
      </c>
      <c r="F207" s="378"/>
      <c r="H207" s="384"/>
      <c r="I207" s="380" t="e">
        <f t="shared" si="15"/>
        <v>#REF!</v>
      </c>
      <c r="J207" s="380" t="e">
        <f>#REF!</f>
        <v>#REF!</v>
      </c>
      <c r="K207" s="380" t="e">
        <f>IF(OR(#REF!="管理者",#REF!="サービス管理責任者"),0,#REF!)</f>
        <v>#REF!</v>
      </c>
    </row>
    <row r="208" spans="2:11">
      <c r="B208" s="381">
        <v>206</v>
      </c>
      <c r="C208" s="382" t="e">
        <f t="shared" si="12"/>
        <v>#N/A</v>
      </c>
      <c r="D208" s="382" t="e">
        <f t="shared" si="13"/>
        <v>#N/A</v>
      </c>
      <c r="E208" s="383" t="e">
        <f t="shared" si="14"/>
        <v>#N/A</v>
      </c>
      <c r="F208" s="378"/>
      <c r="H208" s="384"/>
      <c r="I208" s="380" t="e">
        <f t="shared" si="15"/>
        <v>#REF!</v>
      </c>
      <c r="J208" s="380" t="e">
        <f>#REF!</f>
        <v>#REF!</v>
      </c>
      <c r="K208" s="380" t="e">
        <f>IF(OR(#REF!="管理者",#REF!="サービス管理責任者"),0,#REF!)</f>
        <v>#REF!</v>
      </c>
    </row>
    <row r="209" spans="2:11">
      <c r="B209" s="381">
        <v>207</v>
      </c>
      <c r="C209" s="382" t="e">
        <f t="shared" si="12"/>
        <v>#N/A</v>
      </c>
      <c r="D209" s="382" t="e">
        <f t="shared" si="13"/>
        <v>#N/A</v>
      </c>
      <c r="E209" s="383" t="e">
        <f t="shared" si="14"/>
        <v>#N/A</v>
      </c>
      <c r="F209" s="378"/>
      <c r="H209" s="384"/>
      <c r="I209" s="380" t="e">
        <f t="shared" si="15"/>
        <v>#REF!</v>
      </c>
      <c r="J209" s="380" t="e">
        <f>#REF!</f>
        <v>#REF!</v>
      </c>
      <c r="K209" s="380" t="e">
        <f>IF(OR(#REF!="管理者",#REF!="サービス管理責任者"),0,#REF!)</f>
        <v>#REF!</v>
      </c>
    </row>
    <row r="210" spans="2:11">
      <c r="B210" s="381">
        <v>208</v>
      </c>
      <c r="C210" s="382" t="e">
        <f t="shared" si="12"/>
        <v>#N/A</v>
      </c>
      <c r="D210" s="382" t="e">
        <f t="shared" si="13"/>
        <v>#N/A</v>
      </c>
      <c r="E210" s="383" t="e">
        <f t="shared" si="14"/>
        <v>#N/A</v>
      </c>
      <c r="F210" s="378"/>
      <c r="H210" s="384"/>
      <c r="I210" s="380" t="e">
        <f t="shared" si="15"/>
        <v>#REF!</v>
      </c>
      <c r="J210" s="380" t="e">
        <f>#REF!</f>
        <v>#REF!</v>
      </c>
      <c r="K210" s="380" t="e">
        <f>IF(OR(#REF!="管理者",#REF!="サービス管理責任者"),0,#REF!)</f>
        <v>#REF!</v>
      </c>
    </row>
    <row r="211" spans="2:11">
      <c r="B211" s="381">
        <v>209</v>
      </c>
      <c r="C211" s="382" t="e">
        <f t="shared" si="12"/>
        <v>#N/A</v>
      </c>
      <c r="D211" s="382" t="e">
        <f t="shared" si="13"/>
        <v>#N/A</v>
      </c>
      <c r="E211" s="383" t="e">
        <f t="shared" si="14"/>
        <v>#N/A</v>
      </c>
      <c r="F211" s="378"/>
      <c r="H211" s="384"/>
      <c r="I211" s="380" t="e">
        <f t="shared" si="15"/>
        <v>#REF!</v>
      </c>
      <c r="J211" s="380" t="e">
        <f>#REF!</f>
        <v>#REF!</v>
      </c>
      <c r="K211" s="380" t="e">
        <f>IF(OR(#REF!="管理者",#REF!="サービス管理責任者"),0,#REF!)</f>
        <v>#REF!</v>
      </c>
    </row>
    <row r="212" spans="2:11">
      <c r="B212" s="381">
        <v>210</v>
      </c>
      <c r="C212" s="382" t="e">
        <f t="shared" si="12"/>
        <v>#N/A</v>
      </c>
      <c r="D212" s="382" t="e">
        <f t="shared" si="13"/>
        <v>#N/A</v>
      </c>
      <c r="E212" s="383" t="e">
        <f t="shared" si="14"/>
        <v>#N/A</v>
      </c>
      <c r="F212" s="378"/>
      <c r="H212" s="384"/>
      <c r="I212" s="380" t="e">
        <f t="shared" si="15"/>
        <v>#REF!</v>
      </c>
      <c r="J212" s="380" t="e">
        <f>#REF!</f>
        <v>#REF!</v>
      </c>
      <c r="K212" s="380" t="e">
        <f>IF(OR(#REF!="管理者",#REF!="サービス管理責任者"),0,#REF!)</f>
        <v>#REF!</v>
      </c>
    </row>
    <row r="213" spans="2:11">
      <c r="B213" s="381">
        <v>211</v>
      </c>
      <c r="C213" s="382" t="e">
        <f t="shared" si="12"/>
        <v>#N/A</v>
      </c>
      <c r="D213" s="382" t="e">
        <f t="shared" si="13"/>
        <v>#N/A</v>
      </c>
      <c r="E213" s="383" t="e">
        <f t="shared" si="14"/>
        <v>#N/A</v>
      </c>
      <c r="F213" s="378"/>
      <c r="H213" s="384"/>
      <c r="I213" s="380" t="e">
        <f t="shared" si="15"/>
        <v>#REF!</v>
      </c>
      <c r="J213" s="380" t="e">
        <f>#REF!</f>
        <v>#REF!</v>
      </c>
      <c r="K213" s="380" t="e">
        <f>IF(OR(#REF!="管理者",#REF!="サービス管理責任者"),0,#REF!)</f>
        <v>#REF!</v>
      </c>
    </row>
    <row r="214" spans="2:11">
      <c r="B214" s="381">
        <v>212</v>
      </c>
      <c r="C214" s="382" t="e">
        <f t="shared" si="12"/>
        <v>#N/A</v>
      </c>
      <c r="D214" s="382" t="e">
        <f t="shared" si="13"/>
        <v>#N/A</v>
      </c>
      <c r="E214" s="383" t="e">
        <f t="shared" si="14"/>
        <v>#N/A</v>
      </c>
      <c r="F214" s="378"/>
      <c r="H214" s="384"/>
      <c r="I214" s="380" t="e">
        <f t="shared" si="15"/>
        <v>#REF!</v>
      </c>
      <c r="J214" s="380" t="e">
        <f>#REF!</f>
        <v>#REF!</v>
      </c>
      <c r="K214" s="380" t="e">
        <f>IF(OR(#REF!="管理者",#REF!="サービス管理責任者"),0,#REF!)</f>
        <v>#REF!</v>
      </c>
    </row>
    <row r="215" spans="2:11">
      <c r="B215" s="381">
        <v>213</v>
      </c>
      <c r="C215" s="382" t="e">
        <f t="shared" si="12"/>
        <v>#N/A</v>
      </c>
      <c r="D215" s="382" t="e">
        <f t="shared" si="13"/>
        <v>#N/A</v>
      </c>
      <c r="E215" s="383" t="e">
        <f t="shared" si="14"/>
        <v>#N/A</v>
      </c>
      <c r="F215" s="378"/>
      <c r="H215" s="384"/>
      <c r="I215" s="380" t="e">
        <f t="shared" si="15"/>
        <v>#REF!</v>
      </c>
      <c r="J215" s="380" t="e">
        <f>#REF!</f>
        <v>#REF!</v>
      </c>
      <c r="K215" s="380" t="e">
        <f>IF(OR(#REF!="管理者",#REF!="サービス管理責任者"),0,#REF!)</f>
        <v>#REF!</v>
      </c>
    </row>
    <row r="216" spans="2:11">
      <c r="B216" s="381">
        <v>214</v>
      </c>
      <c r="C216" s="382" t="e">
        <f t="shared" si="12"/>
        <v>#N/A</v>
      </c>
      <c r="D216" s="382" t="e">
        <f t="shared" si="13"/>
        <v>#N/A</v>
      </c>
      <c r="E216" s="383" t="e">
        <f t="shared" si="14"/>
        <v>#N/A</v>
      </c>
      <c r="F216" s="378"/>
      <c r="H216" s="384"/>
      <c r="I216" s="380" t="e">
        <f t="shared" si="15"/>
        <v>#REF!</v>
      </c>
      <c r="J216" s="380" t="e">
        <f>#REF!</f>
        <v>#REF!</v>
      </c>
      <c r="K216" s="380" t="e">
        <f>IF(OR(#REF!="管理者",#REF!="サービス管理責任者"),0,#REF!)</f>
        <v>#REF!</v>
      </c>
    </row>
    <row r="217" spans="2:11">
      <c r="B217" s="381">
        <v>215</v>
      </c>
      <c r="C217" s="382" t="e">
        <f t="shared" si="12"/>
        <v>#N/A</v>
      </c>
      <c r="D217" s="382" t="e">
        <f t="shared" si="13"/>
        <v>#N/A</v>
      </c>
      <c r="E217" s="383" t="e">
        <f t="shared" si="14"/>
        <v>#N/A</v>
      </c>
      <c r="F217" s="378"/>
      <c r="H217" s="384"/>
      <c r="I217" s="380" t="e">
        <f t="shared" si="15"/>
        <v>#REF!</v>
      </c>
      <c r="J217" s="380" t="e">
        <f>#REF!</f>
        <v>#REF!</v>
      </c>
      <c r="K217" s="380" t="e">
        <f>IF(OR(#REF!="管理者",#REF!="サービス管理責任者"),0,#REF!)</f>
        <v>#REF!</v>
      </c>
    </row>
    <row r="218" spans="2:11">
      <c r="B218" s="381">
        <v>216</v>
      </c>
      <c r="C218" s="382" t="e">
        <f t="shared" si="12"/>
        <v>#N/A</v>
      </c>
      <c r="D218" s="382" t="e">
        <f t="shared" si="13"/>
        <v>#N/A</v>
      </c>
      <c r="E218" s="383" t="e">
        <f t="shared" si="14"/>
        <v>#N/A</v>
      </c>
      <c r="F218" s="378"/>
      <c r="H218" s="384"/>
      <c r="I218" s="380" t="e">
        <f t="shared" si="15"/>
        <v>#REF!</v>
      </c>
      <c r="J218" s="380" t="e">
        <f>#REF!</f>
        <v>#REF!</v>
      </c>
      <c r="K218" s="380" t="e">
        <f>IF(OR(#REF!="管理者",#REF!="サービス管理責任者"),0,#REF!)</f>
        <v>#REF!</v>
      </c>
    </row>
    <row r="219" spans="2:11">
      <c r="B219" s="381">
        <v>217</v>
      </c>
      <c r="C219" s="382" t="e">
        <f t="shared" si="12"/>
        <v>#N/A</v>
      </c>
      <c r="D219" s="382" t="e">
        <f t="shared" si="13"/>
        <v>#N/A</v>
      </c>
      <c r="E219" s="383" t="e">
        <f t="shared" si="14"/>
        <v>#N/A</v>
      </c>
      <c r="F219" s="378"/>
      <c r="H219" s="384"/>
      <c r="I219" s="380" t="e">
        <f t="shared" si="15"/>
        <v>#REF!</v>
      </c>
      <c r="J219" s="380" t="e">
        <f>#REF!</f>
        <v>#REF!</v>
      </c>
      <c r="K219" s="380" t="e">
        <f>IF(OR(#REF!="管理者",#REF!="サービス管理責任者"),0,#REF!)</f>
        <v>#REF!</v>
      </c>
    </row>
    <row r="220" spans="2:11">
      <c r="B220" s="381">
        <v>218</v>
      </c>
      <c r="C220" s="382" t="e">
        <f t="shared" si="12"/>
        <v>#N/A</v>
      </c>
      <c r="D220" s="382" t="e">
        <f t="shared" si="13"/>
        <v>#N/A</v>
      </c>
      <c r="E220" s="383" t="e">
        <f t="shared" si="14"/>
        <v>#N/A</v>
      </c>
      <c r="F220" s="378"/>
      <c r="H220" s="384"/>
      <c r="I220" s="380" t="e">
        <f t="shared" si="15"/>
        <v>#REF!</v>
      </c>
      <c r="J220" s="380" t="e">
        <f>#REF!</f>
        <v>#REF!</v>
      </c>
      <c r="K220" s="380" t="e">
        <f>IF(OR(#REF!="管理者",#REF!="サービス管理責任者"),0,#REF!)</f>
        <v>#REF!</v>
      </c>
    </row>
    <row r="221" spans="2:11">
      <c r="B221" s="381">
        <v>219</v>
      </c>
      <c r="C221" s="382" t="e">
        <f t="shared" si="12"/>
        <v>#N/A</v>
      </c>
      <c r="D221" s="382" t="e">
        <f t="shared" si="13"/>
        <v>#N/A</v>
      </c>
      <c r="E221" s="383" t="e">
        <f t="shared" si="14"/>
        <v>#N/A</v>
      </c>
      <c r="F221" s="378"/>
      <c r="H221" s="384"/>
      <c r="I221" s="380" t="e">
        <f t="shared" si="15"/>
        <v>#REF!</v>
      </c>
      <c r="J221" s="380" t="e">
        <f>#REF!</f>
        <v>#REF!</v>
      </c>
      <c r="K221" s="380" t="e">
        <f>IF(OR(#REF!="管理者",#REF!="サービス管理責任者"),0,#REF!)</f>
        <v>#REF!</v>
      </c>
    </row>
    <row r="222" spans="2:11">
      <c r="B222" s="381">
        <v>220</v>
      </c>
      <c r="C222" s="382" t="e">
        <f t="shared" si="12"/>
        <v>#N/A</v>
      </c>
      <c r="D222" s="382" t="e">
        <f t="shared" si="13"/>
        <v>#N/A</v>
      </c>
      <c r="E222" s="383" t="e">
        <f t="shared" si="14"/>
        <v>#N/A</v>
      </c>
      <c r="F222" s="378"/>
      <c r="H222" s="384"/>
      <c r="I222" s="380" t="e">
        <f t="shared" si="15"/>
        <v>#REF!</v>
      </c>
      <c r="J222" s="380" t="e">
        <f>#REF!</f>
        <v>#REF!</v>
      </c>
      <c r="K222" s="380" t="e">
        <f>IF(OR(#REF!="管理者",#REF!="サービス管理責任者"),0,#REF!)</f>
        <v>#REF!</v>
      </c>
    </row>
    <row r="223" spans="2:11">
      <c r="B223" s="381">
        <v>221</v>
      </c>
      <c r="C223" s="382" t="e">
        <f t="shared" si="12"/>
        <v>#N/A</v>
      </c>
      <c r="D223" s="382" t="e">
        <f t="shared" si="13"/>
        <v>#N/A</v>
      </c>
      <c r="E223" s="383" t="e">
        <f t="shared" si="14"/>
        <v>#N/A</v>
      </c>
      <c r="F223" s="378"/>
      <c r="H223" s="384"/>
      <c r="I223" s="380" t="e">
        <f t="shared" si="15"/>
        <v>#REF!</v>
      </c>
      <c r="J223" s="380" t="e">
        <f>#REF!</f>
        <v>#REF!</v>
      </c>
      <c r="K223" s="380" t="e">
        <f>IF(OR(#REF!="管理者",#REF!="サービス管理責任者"),0,#REF!)</f>
        <v>#REF!</v>
      </c>
    </row>
    <row r="224" spans="2:11">
      <c r="B224" s="381">
        <v>222</v>
      </c>
      <c r="C224" s="382" t="e">
        <f t="shared" si="12"/>
        <v>#N/A</v>
      </c>
      <c r="D224" s="382" t="e">
        <f t="shared" si="13"/>
        <v>#N/A</v>
      </c>
      <c r="E224" s="383" t="e">
        <f t="shared" si="14"/>
        <v>#N/A</v>
      </c>
      <c r="F224" s="378"/>
      <c r="H224" s="384"/>
      <c r="I224" s="380" t="e">
        <f t="shared" si="15"/>
        <v>#REF!</v>
      </c>
      <c r="J224" s="380" t="e">
        <f>#REF!</f>
        <v>#REF!</v>
      </c>
      <c r="K224" s="380" t="e">
        <f>IF(OR(#REF!="管理者",#REF!="サービス管理責任者"),0,#REF!)</f>
        <v>#REF!</v>
      </c>
    </row>
    <row r="225" spans="2:11">
      <c r="B225" s="381">
        <v>223</v>
      </c>
      <c r="C225" s="382" t="e">
        <f t="shared" si="12"/>
        <v>#N/A</v>
      </c>
      <c r="D225" s="382" t="e">
        <f t="shared" si="13"/>
        <v>#N/A</v>
      </c>
      <c r="E225" s="383" t="e">
        <f t="shared" si="14"/>
        <v>#N/A</v>
      </c>
      <c r="F225" s="378"/>
      <c r="H225" s="384"/>
      <c r="I225" s="380" t="e">
        <f t="shared" si="15"/>
        <v>#REF!</v>
      </c>
      <c r="J225" s="380" t="e">
        <f>#REF!</f>
        <v>#REF!</v>
      </c>
      <c r="K225" s="380" t="e">
        <f>IF(OR(#REF!="管理者",#REF!="サービス管理責任者"),0,#REF!)</f>
        <v>#REF!</v>
      </c>
    </row>
    <row r="226" spans="2:11">
      <c r="B226" s="381">
        <v>224</v>
      </c>
      <c r="C226" s="382" t="e">
        <f t="shared" si="12"/>
        <v>#N/A</v>
      </c>
      <c r="D226" s="382" t="e">
        <f t="shared" si="13"/>
        <v>#N/A</v>
      </c>
      <c r="E226" s="383" t="e">
        <f t="shared" si="14"/>
        <v>#N/A</v>
      </c>
      <c r="F226" s="378"/>
      <c r="H226" s="384"/>
      <c r="I226" s="380" t="e">
        <f t="shared" si="15"/>
        <v>#REF!</v>
      </c>
      <c r="J226" s="380" t="e">
        <f>#REF!</f>
        <v>#REF!</v>
      </c>
      <c r="K226" s="380" t="e">
        <f>IF(OR(#REF!="管理者",#REF!="サービス管理責任者"),0,#REF!)</f>
        <v>#REF!</v>
      </c>
    </row>
    <row r="227" spans="2:11">
      <c r="B227" s="381">
        <v>225</v>
      </c>
      <c r="C227" s="382" t="e">
        <f t="shared" si="12"/>
        <v>#N/A</v>
      </c>
      <c r="D227" s="382" t="e">
        <f t="shared" si="13"/>
        <v>#N/A</v>
      </c>
      <c r="E227" s="383" t="e">
        <f t="shared" si="14"/>
        <v>#N/A</v>
      </c>
      <c r="F227" s="378"/>
      <c r="H227" s="384"/>
      <c r="I227" s="380" t="e">
        <f t="shared" si="15"/>
        <v>#REF!</v>
      </c>
      <c r="J227" s="380" t="e">
        <f>#REF!</f>
        <v>#REF!</v>
      </c>
      <c r="K227" s="380" t="e">
        <f>IF(OR(#REF!="管理者",#REF!="サービス管理責任者"),0,#REF!)</f>
        <v>#REF!</v>
      </c>
    </row>
    <row r="228" spans="2:11">
      <c r="B228" s="381">
        <v>226</v>
      </c>
      <c r="C228" s="382" t="e">
        <f t="shared" si="12"/>
        <v>#N/A</v>
      </c>
      <c r="D228" s="382" t="e">
        <f t="shared" si="13"/>
        <v>#N/A</v>
      </c>
      <c r="E228" s="383" t="e">
        <f t="shared" si="14"/>
        <v>#N/A</v>
      </c>
      <c r="F228" s="378"/>
      <c r="H228" s="384"/>
      <c r="I228" s="380" t="e">
        <f t="shared" si="15"/>
        <v>#REF!</v>
      </c>
      <c r="J228" s="380" t="e">
        <f>#REF!</f>
        <v>#REF!</v>
      </c>
      <c r="K228" s="380" t="e">
        <f>IF(OR(#REF!="管理者",#REF!="サービス管理責任者"),0,#REF!)</f>
        <v>#REF!</v>
      </c>
    </row>
    <row r="229" spans="2:11">
      <c r="B229" s="381">
        <v>227</v>
      </c>
      <c r="C229" s="382" t="e">
        <f t="shared" si="12"/>
        <v>#N/A</v>
      </c>
      <c r="D229" s="382" t="e">
        <f t="shared" si="13"/>
        <v>#N/A</v>
      </c>
      <c r="E229" s="383" t="e">
        <f t="shared" si="14"/>
        <v>#N/A</v>
      </c>
      <c r="F229" s="378"/>
      <c r="H229" s="384"/>
      <c r="I229" s="380" t="e">
        <f t="shared" si="15"/>
        <v>#REF!</v>
      </c>
      <c r="J229" s="380" t="e">
        <f>#REF!</f>
        <v>#REF!</v>
      </c>
      <c r="K229" s="380" t="e">
        <f>IF(OR(#REF!="管理者",#REF!="サービス管理責任者"),0,#REF!)</f>
        <v>#REF!</v>
      </c>
    </row>
    <row r="230" spans="2:11">
      <c r="B230" s="381">
        <v>228</v>
      </c>
      <c r="C230" s="382" t="e">
        <f t="shared" si="12"/>
        <v>#N/A</v>
      </c>
      <c r="D230" s="382" t="e">
        <f t="shared" si="13"/>
        <v>#N/A</v>
      </c>
      <c r="E230" s="383" t="e">
        <f t="shared" si="14"/>
        <v>#N/A</v>
      </c>
      <c r="F230" s="378"/>
      <c r="H230" s="384"/>
      <c r="I230" s="380" t="e">
        <f t="shared" si="15"/>
        <v>#REF!</v>
      </c>
      <c r="J230" s="380" t="e">
        <f>#REF!</f>
        <v>#REF!</v>
      </c>
      <c r="K230" s="380" t="e">
        <f>IF(OR(#REF!="管理者",#REF!="サービス管理責任者"),0,#REF!)</f>
        <v>#REF!</v>
      </c>
    </row>
    <row r="231" spans="2:11">
      <c r="B231" s="381">
        <v>229</v>
      </c>
      <c r="C231" s="382" t="e">
        <f t="shared" si="12"/>
        <v>#N/A</v>
      </c>
      <c r="D231" s="382" t="e">
        <f t="shared" si="13"/>
        <v>#N/A</v>
      </c>
      <c r="E231" s="383" t="e">
        <f t="shared" si="14"/>
        <v>#N/A</v>
      </c>
      <c r="F231" s="378"/>
      <c r="H231" s="384"/>
      <c r="I231" s="380" t="e">
        <f t="shared" si="15"/>
        <v>#REF!</v>
      </c>
      <c r="J231" s="380" t="e">
        <f>#REF!</f>
        <v>#REF!</v>
      </c>
      <c r="K231" s="380" t="e">
        <f>IF(OR(#REF!="管理者",#REF!="サービス管理責任者"),0,#REF!)</f>
        <v>#REF!</v>
      </c>
    </row>
    <row r="232" spans="2:11">
      <c r="B232" s="381">
        <v>230</v>
      </c>
      <c r="C232" s="382" t="e">
        <f t="shared" si="12"/>
        <v>#N/A</v>
      </c>
      <c r="D232" s="382" t="e">
        <f t="shared" si="13"/>
        <v>#N/A</v>
      </c>
      <c r="E232" s="383" t="e">
        <f t="shared" si="14"/>
        <v>#N/A</v>
      </c>
      <c r="F232" s="378"/>
      <c r="H232" s="384"/>
      <c r="I232" s="380" t="e">
        <f t="shared" si="15"/>
        <v>#REF!</v>
      </c>
      <c r="J232" s="380" t="e">
        <f>#REF!</f>
        <v>#REF!</v>
      </c>
      <c r="K232" s="380" t="e">
        <f>IF(OR(#REF!="管理者",#REF!="サービス管理責任者"),0,#REF!)</f>
        <v>#REF!</v>
      </c>
    </row>
    <row r="233" spans="2:11">
      <c r="B233" s="381">
        <v>231</v>
      </c>
      <c r="C233" s="382" t="e">
        <f t="shared" si="12"/>
        <v>#N/A</v>
      </c>
      <c r="D233" s="382" t="e">
        <f t="shared" si="13"/>
        <v>#N/A</v>
      </c>
      <c r="E233" s="383" t="e">
        <f t="shared" si="14"/>
        <v>#N/A</v>
      </c>
      <c r="F233" s="378"/>
      <c r="H233" s="384"/>
      <c r="I233" s="380" t="e">
        <f t="shared" si="15"/>
        <v>#REF!</v>
      </c>
      <c r="J233" s="380" t="e">
        <f>#REF!</f>
        <v>#REF!</v>
      </c>
      <c r="K233" s="380" t="e">
        <f>IF(OR(#REF!="管理者",#REF!="サービス管理責任者"),0,#REF!)</f>
        <v>#REF!</v>
      </c>
    </row>
    <row r="234" spans="2:11">
      <c r="B234" s="381">
        <v>232</v>
      </c>
      <c r="C234" s="382" t="e">
        <f t="shared" si="12"/>
        <v>#N/A</v>
      </c>
      <c r="D234" s="382" t="e">
        <f t="shared" si="13"/>
        <v>#N/A</v>
      </c>
      <c r="E234" s="383" t="e">
        <f t="shared" si="14"/>
        <v>#N/A</v>
      </c>
      <c r="F234" s="378"/>
      <c r="H234" s="384"/>
      <c r="I234" s="380" t="e">
        <f t="shared" si="15"/>
        <v>#REF!</v>
      </c>
      <c r="J234" s="380" t="e">
        <f>#REF!</f>
        <v>#REF!</v>
      </c>
      <c r="K234" s="380" t="e">
        <f>IF(OR(#REF!="管理者",#REF!="サービス管理責任者"),0,#REF!)</f>
        <v>#REF!</v>
      </c>
    </row>
    <row r="235" spans="2:11">
      <c r="B235" s="381">
        <v>233</v>
      </c>
      <c r="C235" s="382" t="e">
        <f t="shared" si="12"/>
        <v>#N/A</v>
      </c>
      <c r="D235" s="382" t="e">
        <f t="shared" si="13"/>
        <v>#N/A</v>
      </c>
      <c r="E235" s="383" t="e">
        <f t="shared" si="14"/>
        <v>#N/A</v>
      </c>
      <c r="F235" s="378"/>
      <c r="H235" s="384"/>
      <c r="I235" s="380" t="e">
        <f t="shared" si="15"/>
        <v>#REF!</v>
      </c>
      <c r="J235" s="380" t="e">
        <f>#REF!</f>
        <v>#REF!</v>
      </c>
      <c r="K235" s="380" t="e">
        <f>IF(OR(#REF!="管理者",#REF!="サービス管理責任者"),0,#REF!)</f>
        <v>#REF!</v>
      </c>
    </row>
    <row r="236" spans="2:11">
      <c r="B236" s="381">
        <v>234</v>
      </c>
      <c r="C236" s="382" t="e">
        <f t="shared" si="12"/>
        <v>#N/A</v>
      </c>
      <c r="D236" s="382" t="e">
        <f t="shared" si="13"/>
        <v>#N/A</v>
      </c>
      <c r="E236" s="383" t="e">
        <f t="shared" si="14"/>
        <v>#N/A</v>
      </c>
      <c r="F236" s="378"/>
      <c r="H236" s="384"/>
      <c r="I236" s="380" t="e">
        <f t="shared" si="15"/>
        <v>#REF!</v>
      </c>
      <c r="J236" s="380" t="e">
        <f>#REF!</f>
        <v>#REF!</v>
      </c>
      <c r="K236" s="380" t="e">
        <f>IF(OR(#REF!="管理者",#REF!="サービス管理責任者"),0,#REF!)</f>
        <v>#REF!</v>
      </c>
    </row>
    <row r="237" spans="2:11">
      <c r="B237" s="381">
        <v>235</v>
      </c>
      <c r="C237" s="382" t="e">
        <f t="shared" si="12"/>
        <v>#N/A</v>
      </c>
      <c r="D237" s="382" t="e">
        <f t="shared" si="13"/>
        <v>#N/A</v>
      </c>
      <c r="E237" s="383" t="e">
        <f t="shared" si="14"/>
        <v>#N/A</v>
      </c>
      <c r="F237" s="378"/>
      <c r="H237" s="384"/>
      <c r="I237" s="380" t="e">
        <f t="shared" si="15"/>
        <v>#REF!</v>
      </c>
      <c r="J237" s="380" t="e">
        <f>#REF!</f>
        <v>#REF!</v>
      </c>
      <c r="K237" s="380" t="e">
        <f>IF(OR(#REF!="管理者",#REF!="サービス管理責任者"),0,#REF!)</f>
        <v>#REF!</v>
      </c>
    </row>
    <row r="238" spans="2:11">
      <c r="B238" s="381">
        <v>236</v>
      </c>
      <c r="C238" s="382" t="e">
        <f t="shared" si="12"/>
        <v>#N/A</v>
      </c>
      <c r="D238" s="382" t="e">
        <f t="shared" si="13"/>
        <v>#N/A</v>
      </c>
      <c r="E238" s="383" t="e">
        <f t="shared" si="14"/>
        <v>#N/A</v>
      </c>
      <c r="F238" s="378"/>
      <c r="H238" s="384"/>
      <c r="I238" s="380" t="e">
        <f t="shared" si="15"/>
        <v>#REF!</v>
      </c>
      <c r="J238" s="380" t="e">
        <f>#REF!</f>
        <v>#REF!</v>
      </c>
      <c r="K238" s="380" t="e">
        <f>IF(OR(#REF!="管理者",#REF!="サービス管理責任者"),0,#REF!)</f>
        <v>#REF!</v>
      </c>
    </row>
    <row r="239" spans="2:11">
      <c r="B239" s="381">
        <v>237</v>
      </c>
      <c r="C239" s="382" t="e">
        <f t="shared" si="12"/>
        <v>#N/A</v>
      </c>
      <c r="D239" s="382" t="e">
        <f t="shared" si="13"/>
        <v>#N/A</v>
      </c>
      <c r="E239" s="383" t="e">
        <f t="shared" si="14"/>
        <v>#N/A</v>
      </c>
      <c r="F239" s="378"/>
      <c r="H239" s="384"/>
      <c r="I239" s="380" t="e">
        <f t="shared" si="15"/>
        <v>#REF!</v>
      </c>
      <c r="J239" s="380" t="e">
        <f>#REF!</f>
        <v>#REF!</v>
      </c>
      <c r="K239" s="380" t="e">
        <f>IF(OR(#REF!="管理者",#REF!="サービス管理責任者"),0,#REF!)</f>
        <v>#REF!</v>
      </c>
    </row>
    <row r="240" spans="2:11">
      <c r="B240" s="381">
        <v>238</v>
      </c>
      <c r="C240" s="382" t="e">
        <f t="shared" si="12"/>
        <v>#N/A</v>
      </c>
      <c r="D240" s="382" t="e">
        <f t="shared" si="13"/>
        <v>#N/A</v>
      </c>
      <c r="E240" s="383" t="e">
        <f t="shared" si="14"/>
        <v>#N/A</v>
      </c>
      <c r="F240" s="378"/>
      <c r="H240" s="384"/>
      <c r="I240" s="380" t="e">
        <f t="shared" si="15"/>
        <v>#REF!</v>
      </c>
      <c r="J240" s="380" t="e">
        <f>#REF!</f>
        <v>#REF!</v>
      </c>
      <c r="K240" s="380" t="e">
        <f>IF(OR(#REF!="管理者",#REF!="サービス管理責任者"),0,#REF!)</f>
        <v>#REF!</v>
      </c>
    </row>
    <row r="241" spans="2:11">
      <c r="B241" s="381">
        <v>239</v>
      </c>
      <c r="C241" s="382" t="e">
        <f t="shared" si="12"/>
        <v>#N/A</v>
      </c>
      <c r="D241" s="382" t="e">
        <f t="shared" si="13"/>
        <v>#N/A</v>
      </c>
      <c r="E241" s="383" t="e">
        <f t="shared" si="14"/>
        <v>#N/A</v>
      </c>
      <c r="F241" s="378"/>
      <c r="H241" s="384"/>
      <c r="I241" s="380" t="e">
        <f t="shared" si="15"/>
        <v>#REF!</v>
      </c>
      <c r="J241" s="380" t="e">
        <f>#REF!</f>
        <v>#REF!</v>
      </c>
      <c r="K241" s="380" t="e">
        <f>IF(OR(#REF!="管理者",#REF!="サービス管理責任者"),0,#REF!)</f>
        <v>#REF!</v>
      </c>
    </row>
    <row r="242" spans="2:11">
      <c r="B242" s="381">
        <v>240</v>
      </c>
      <c r="C242" s="382" t="e">
        <f t="shared" si="12"/>
        <v>#N/A</v>
      </c>
      <c r="D242" s="382" t="e">
        <f t="shared" si="13"/>
        <v>#N/A</v>
      </c>
      <c r="E242" s="383" t="e">
        <f t="shared" si="14"/>
        <v>#N/A</v>
      </c>
      <c r="F242" s="378"/>
      <c r="H242" s="384"/>
      <c r="I242" s="380" t="e">
        <f t="shared" si="15"/>
        <v>#REF!</v>
      </c>
      <c r="J242" s="380" t="e">
        <f>#REF!</f>
        <v>#REF!</v>
      </c>
      <c r="K242" s="380" t="e">
        <f>IF(OR(#REF!="管理者",#REF!="サービス管理責任者"),0,#REF!)</f>
        <v>#REF!</v>
      </c>
    </row>
    <row r="243" spans="2:11">
      <c r="B243" s="381">
        <v>241</v>
      </c>
      <c r="C243" s="382" t="e">
        <f t="shared" si="12"/>
        <v>#N/A</v>
      </c>
      <c r="D243" s="382" t="e">
        <f t="shared" si="13"/>
        <v>#N/A</v>
      </c>
      <c r="E243" s="383" t="e">
        <f t="shared" si="14"/>
        <v>#N/A</v>
      </c>
      <c r="F243" s="378"/>
      <c r="H243" s="384"/>
      <c r="I243" s="380" t="e">
        <f t="shared" si="15"/>
        <v>#REF!</v>
      </c>
      <c r="J243" s="380" t="e">
        <f>#REF!</f>
        <v>#REF!</v>
      </c>
      <c r="K243" s="380" t="e">
        <f>IF(OR(#REF!="管理者",#REF!="サービス管理責任者"),0,#REF!)</f>
        <v>#REF!</v>
      </c>
    </row>
    <row r="244" spans="2:11">
      <c r="B244" s="381">
        <v>242</v>
      </c>
      <c r="C244" s="382" t="e">
        <f t="shared" si="12"/>
        <v>#N/A</v>
      </c>
      <c r="D244" s="382" t="e">
        <f t="shared" si="13"/>
        <v>#N/A</v>
      </c>
      <c r="E244" s="383" t="e">
        <f t="shared" si="14"/>
        <v>#N/A</v>
      </c>
      <c r="F244" s="378"/>
      <c r="H244" s="384"/>
      <c r="I244" s="380" t="e">
        <f t="shared" si="15"/>
        <v>#REF!</v>
      </c>
      <c r="J244" s="380" t="e">
        <f>#REF!</f>
        <v>#REF!</v>
      </c>
      <c r="K244" s="380" t="e">
        <f>IF(OR(#REF!="管理者",#REF!="サービス管理責任者"),0,#REF!)</f>
        <v>#REF!</v>
      </c>
    </row>
    <row r="245" spans="2:11">
      <c r="B245" s="381">
        <v>243</v>
      </c>
      <c r="C245" s="382" t="e">
        <f t="shared" si="12"/>
        <v>#N/A</v>
      </c>
      <c r="D245" s="382" t="e">
        <f t="shared" si="13"/>
        <v>#N/A</v>
      </c>
      <c r="E245" s="383" t="e">
        <f t="shared" si="14"/>
        <v>#N/A</v>
      </c>
      <c r="F245" s="378"/>
      <c r="H245" s="384"/>
      <c r="I245" s="380" t="e">
        <f t="shared" si="15"/>
        <v>#REF!</v>
      </c>
      <c r="J245" s="380" t="e">
        <f>#REF!</f>
        <v>#REF!</v>
      </c>
      <c r="K245" s="380" t="e">
        <f>IF(OR(#REF!="管理者",#REF!="サービス管理責任者"),0,#REF!)</f>
        <v>#REF!</v>
      </c>
    </row>
    <row r="246" spans="2:11">
      <c r="B246" s="381">
        <v>244</v>
      </c>
      <c r="C246" s="382" t="e">
        <f t="shared" si="12"/>
        <v>#N/A</v>
      </c>
      <c r="D246" s="382" t="e">
        <f t="shared" si="13"/>
        <v>#N/A</v>
      </c>
      <c r="E246" s="383" t="e">
        <f t="shared" si="14"/>
        <v>#N/A</v>
      </c>
      <c r="F246" s="378"/>
      <c r="H246" s="384"/>
      <c r="I246" s="380" t="e">
        <f t="shared" si="15"/>
        <v>#REF!</v>
      </c>
      <c r="J246" s="380" t="e">
        <f>#REF!</f>
        <v>#REF!</v>
      </c>
      <c r="K246" s="380" t="e">
        <f>IF(OR(#REF!="管理者",#REF!="サービス管理責任者"),0,#REF!)</f>
        <v>#REF!</v>
      </c>
    </row>
    <row r="247" spans="2:11">
      <c r="B247" s="381">
        <v>245</v>
      </c>
      <c r="C247" s="382" t="e">
        <f t="shared" si="12"/>
        <v>#N/A</v>
      </c>
      <c r="D247" s="382" t="e">
        <f t="shared" si="13"/>
        <v>#N/A</v>
      </c>
      <c r="E247" s="383" t="e">
        <f t="shared" si="14"/>
        <v>#N/A</v>
      </c>
      <c r="F247" s="378"/>
      <c r="H247" s="384"/>
      <c r="I247" s="380" t="e">
        <f t="shared" si="15"/>
        <v>#REF!</v>
      </c>
      <c r="J247" s="380" t="e">
        <f>#REF!</f>
        <v>#REF!</v>
      </c>
      <c r="K247" s="380" t="e">
        <f>IF(OR(#REF!="管理者",#REF!="サービス管理責任者"),0,#REF!)</f>
        <v>#REF!</v>
      </c>
    </row>
    <row r="248" spans="2:11">
      <c r="B248" s="381">
        <v>246</v>
      </c>
      <c r="C248" s="382" t="e">
        <f t="shared" si="12"/>
        <v>#N/A</v>
      </c>
      <c r="D248" s="382" t="e">
        <f t="shared" si="13"/>
        <v>#N/A</v>
      </c>
      <c r="E248" s="383" t="e">
        <f t="shared" si="14"/>
        <v>#N/A</v>
      </c>
      <c r="F248" s="378"/>
      <c r="H248" s="384"/>
      <c r="I248" s="380" t="e">
        <f t="shared" si="15"/>
        <v>#REF!</v>
      </c>
      <c r="J248" s="380" t="e">
        <f>#REF!</f>
        <v>#REF!</v>
      </c>
      <c r="K248" s="380" t="e">
        <f>IF(OR(#REF!="管理者",#REF!="サービス管理責任者"),0,#REF!)</f>
        <v>#REF!</v>
      </c>
    </row>
    <row r="249" spans="2:11">
      <c r="B249" s="381">
        <v>247</v>
      </c>
      <c r="C249" s="382" t="e">
        <f t="shared" si="12"/>
        <v>#N/A</v>
      </c>
      <c r="D249" s="382" t="e">
        <f t="shared" si="13"/>
        <v>#N/A</v>
      </c>
      <c r="E249" s="383" t="e">
        <f t="shared" si="14"/>
        <v>#N/A</v>
      </c>
      <c r="F249" s="378"/>
      <c r="H249" s="384"/>
      <c r="I249" s="380" t="e">
        <f t="shared" si="15"/>
        <v>#REF!</v>
      </c>
      <c r="J249" s="380" t="e">
        <f>#REF!</f>
        <v>#REF!</v>
      </c>
      <c r="K249" s="380" t="e">
        <f>IF(OR(#REF!="管理者",#REF!="サービス管理責任者"),0,#REF!)</f>
        <v>#REF!</v>
      </c>
    </row>
    <row r="250" spans="2:11">
      <c r="B250" s="381">
        <v>248</v>
      </c>
      <c r="C250" s="382" t="e">
        <f t="shared" si="12"/>
        <v>#N/A</v>
      </c>
      <c r="D250" s="382" t="e">
        <f t="shared" si="13"/>
        <v>#N/A</v>
      </c>
      <c r="E250" s="383" t="e">
        <f t="shared" si="14"/>
        <v>#N/A</v>
      </c>
      <c r="F250" s="378"/>
      <c r="H250" s="384"/>
      <c r="I250" s="380" t="e">
        <f t="shared" si="15"/>
        <v>#REF!</v>
      </c>
      <c r="J250" s="380" t="e">
        <f>#REF!</f>
        <v>#REF!</v>
      </c>
      <c r="K250" s="380" t="e">
        <f>IF(OR(#REF!="管理者",#REF!="サービス管理責任者"),0,#REF!)</f>
        <v>#REF!</v>
      </c>
    </row>
    <row r="251" spans="2:11">
      <c r="B251" s="381">
        <v>249</v>
      </c>
      <c r="C251" s="382" t="e">
        <f t="shared" si="12"/>
        <v>#N/A</v>
      </c>
      <c r="D251" s="382" t="e">
        <f t="shared" si="13"/>
        <v>#N/A</v>
      </c>
      <c r="E251" s="383" t="e">
        <f t="shared" si="14"/>
        <v>#N/A</v>
      </c>
      <c r="F251" s="378"/>
      <c r="H251" s="384"/>
      <c r="I251" s="380" t="e">
        <f t="shared" si="15"/>
        <v>#REF!</v>
      </c>
      <c r="J251" s="380" t="e">
        <f>#REF!</f>
        <v>#REF!</v>
      </c>
      <c r="K251" s="380" t="e">
        <f>IF(OR(#REF!="管理者",#REF!="サービス管理責任者"),0,#REF!)</f>
        <v>#REF!</v>
      </c>
    </row>
    <row r="252" spans="2:11">
      <c r="B252" s="381">
        <v>250</v>
      </c>
      <c r="C252" s="382" t="e">
        <f t="shared" si="12"/>
        <v>#N/A</v>
      </c>
      <c r="D252" s="382" t="e">
        <f t="shared" si="13"/>
        <v>#N/A</v>
      </c>
      <c r="E252" s="383" t="e">
        <f t="shared" si="14"/>
        <v>#N/A</v>
      </c>
      <c r="F252" s="378"/>
      <c r="H252" s="384"/>
      <c r="I252" s="380" t="e">
        <f t="shared" si="15"/>
        <v>#REF!</v>
      </c>
      <c r="J252" s="380" t="e">
        <f>#REF!</f>
        <v>#REF!</v>
      </c>
      <c r="K252" s="380" t="e">
        <f>IF(OR(#REF!="管理者",#REF!="サービス管理責任者"),0,#REF!)</f>
        <v>#REF!</v>
      </c>
    </row>
    <row r="253" spans="2:11">
      <c r="B253" s="381">
        <v>251</v>
      </c>
      <c r="C253" s="382" t="e">
        <f t="shared" si="12"/>
        <v>#N/A</v>
      </c>
      <c r="D253" s="382" t="e">
        <f t="shared" si="13"/>
        <v>#N/A</v>
      </c>
      <c r="E253" s="383" t="e">
        <f t="shared" si="14"/>
        <v>#N/A</v>
      </c>
      <c r="F253" s="378"/>
      <c r="H253" s="384"/>
      <c r="I253" s="380" t="e">
        <f t="shared" si="15"/>
        <v>#REF!</v>
      </c>
      <c r="J253" s="380" t="e">
        <f>#REF!</f>
        <v>#REF!</v>
      </c>
      <c r="K253" s="380" t="e">
        <f>IF(OR(#REF!="管理者",#REF!="サービス管理責任者"),0,#REF!)</f>
        <v>#REF!</v>
      </c>
    </row>
    <row r="254" spans="2:11">
      <c r="B254" s="381">
        <v>252</v>
      </c>
      <c r="C254" s="382" t="e">
        <f t="shared" si="12"/>
        <v>#N/A</v>
      </c>
      <c r="D254" s="382" t="e">
        <f t="shared" si="13"/>
        <v>#N/A</v>
      </c>
      <c r="E254" s="383" t="e">
        <f t="shared" si="14"/>
        <v>#N/A</v>
      </c>
      <c r="F254" s="378"/>
      <c r="H254" s="384"/>
      <c r="I254" s="380" t="e">
        <f t="shared" si="15"/>
        <v>#REF!</v>
      </c>
      <c r="J254" s="380" t="e">
        <f>#REF!</f>
        <v>#REF!</v>
      </c>
      <c r="K254" s="380" t="e">
        <f>IF(OR(#REF!="管理者",#REF!="サービス管理責任者"),0,#REF!)</f>
        <v>#REF!</v>
      </c>
    </row>
    <row r="255" spans="2:11">
      <c r="B255" s="381">
        <v>253</v>
      </c>
      <c r="C255" s="382" t="e">
        <f t="shared" si="12"/>
        <v>#N/A</v>
      </c>
      <c r="D255" s="382" t="e">
        <f t="shared" si="13"/>
        <v>#N/A</v>
      </c>
      <c r="E255" s="383" t="e">
        <f t="shared" si="14"/>
        <v>#N/A</v>
      </c>
      <c r="F255" s="378"/>
      <c r="H255" s="384"/>
      <c r="I255" s="380" t="e">
        <f t="shared" si="15"/>
        <v>#REF!</v>
      </c>
      <c r="J255" s="380" t="e">
        <f>#REF!</f>
        <v>#REF!</v>
      </c>
      <c r="K255" s="380" t="e">
        <f>IF(OR(#REF!="管理者",#REF!="サービス管理責任者"),0,#REF!)</f>
        <v>#REF!</v>
      </c>
    </row>
    <row r="256" spans="2:11">
      <c r="B256" s="381">
        <v>254</v>
      </c>
      <c r="C256" s="382" t="e">
        <f t="shared" si="12"/>
        <v>#N/A</v>
      </c>
      <c r="D256" s="382" t="e">
        <f t="shared" si="13"/>
        <v>#N/A</v>
      </c>
      <c r="E256" s="383" t="e">
        <f t="shared" si="14"/>
        <v>#N/A</v>
      </c>
      <c r="F256" s="378"/>
      <c r="H256" s="384"/>
      <c r="I256" s="380" t="e">
        <f t="shared" si="15"/>
        <v>#REF!</v>
      </c>
      <c r="J256" s="380" t="e">
        <f>#REF!</f>
        <v>#REF!</v>
      </c>
      <c r="K256" s="380" t="e">
        <f>IF(OR(#REF!="管理者",#REF!="サービス管理責任者"),0,#REF!)</f>
        <v>#REF!</v>
      </c>
    </row>
    <row r="257" spans="2:11">
      <c r="B257" s="381">
        <v>255</v>
      </c>
      <c r="C257" s="382" t="e">
        <f t="shared" si="12"/>
        <v>#N/A</v>
      </c>
      <c r="D257" s="382" t="e">
        <f t="shared" si="13"/>
        <v>#N/A</v>
      </c>
      <c r="E257" s="383" t="e">
        <f t="shared" si="14"/>
        <v>#N/A</v>
      </c>
      <c r="F257" s="378"/>
      <c r="H257" s="384"/>
      <c r="I257" s="380" t="e">
        <f t="shared" si="15"/>
        <v>#REF!</v>
      </c>
      <c r="J257" s="380" t="e">
        <f>#REF!</f>
        <v>#REF!</v>
      </c>
      <c r="K257" s="380" t="e">
        <f>IF(OR(#REF!="管理者",#REF!="サービス管理責任者"),0,#REF!)</f>
        <v>#REF!</v>
      </c>
    </row>
    <row r="258" spans="2:11">
      <c r="B258" s="381">
        <v>256</v>
      </c>
      <c r="C258" s="382" t="e">
        <f t="shared" si="12"/>
        <v>#N/A</v>
      </c>
      <c r="D258" s="382" t="e">
        <f t="shared" si="13"/>
        <v>#N/A</v>
      </c>
      <c r="E258" s="383" t="e">
        <f t="shared" si="14"/>
        <v>#N/A</v>
      </c>
      <c r="F258" s="378"/>
      <c r="H258" s="384"/>
      <c r="I258" s="380" t="e">
        <f t="shared" si="15"/>
        <v>#REF!</v>
      </c>
      <c r="J258" s="380" t="e">
        <f>#REF!</f>
        <v>#REF!</v>
      </c>
      <c r="K258" s="380" t="e">
        <f>IF(OR(#REF!="管理者",#REF!="サービス管理責任者"),0,#REF!)</f>
        <v>#REF!</v>
      </c>
    </row>
    <row r="259" spans="2:11">
      <c r="B259" s="381">
        <v>257</v>
      </c>
      <c r="C259" s="382" t="e">
        <f t="shared" ref="C259:C322" si="16">VLOOKUP(B259,$I:$K,2,FALSE)</f>
        <v>#N/A</v>
      </c>
      <c r="D259" s="382" t="e">
        <f t="shared" ref="D259:D322" si="17">VLOOKUP(B259,$I:$K,3,FALSE)</f>
        <v>#N/A</v>
      </c>
      <c r="E259" s="383" t="e">
        <f t="shared" si="14"/>
        <v>#N/A</v>
      </c>
      <c r="F259" s="378"/>
      <c r="H259" s="384"/>
      <c r="I259" s="380" t="e">
        <f t="shared" si="15"/>
        <v>#REF!</v>
      </c>
      <c r="J259" s="380" t="e">
        <f>#REF!</f>
        <v>#REF!</v>
      </c>
      <c r="K259" s="380" t="e">
        <f>IF(OR(#REF!="管理者",#REF!="サービス管理責任者"),0,#REF!)</f>
        <v>#REF!</v>
      </c>
    </row>
    <row r="260" spans="2:11">
      <c r="B260" s="381">
        <v>258</v>
      </c>
      <c r="C260" s="382" t="e">
        <f t="shared" si="16"/>
        <v>#N/A</v>
      </c>
      <c r="D260" s="382" t="e">
        <f t="shared" si="17"/>
        <v>#N/A</v>
      </c>
      <c r="E260" s="383" t="e">
        <f t="shared" ref="E260:E323" si="18">SUMIF($C:$C,C260,$D:$D)</f>
        <v>#N/A</v>
      </c>
      <c r="F260" s="378"/>
      <c r="H260" s="384"/>
      <c r="I260" s="380" t="e">
        <f t="shared" ref="I260:I323" si="19">IF(J260=0,I259,I259+1)</f>
        <v>#REF!</v>
      </c>
      <c r="J260" s="380" t="e">
        <f>#REF!</f>
        <v>#REF!</v>
      </c>
      <c r="K260" s="380" t="e">
        <f>IF(OR(#REF!="管理者",#REF!="サービス管理責任者"),0,#REF!)</f>
        <v>#REF!</v>
      </c>
    </row>
    <row r="261" spans="2:11">
      <c r="B261" s="381">
        <v>259</v>
      </c>
      <c r="C261" s="382" t="e">
        <f t="shared" si="16"/>
        <v>#N/A</v>
      </c>
      <c r="D261" s="382" t="e">
        <f t="shared" si="17"/>
        <v>#N/A</v>
      </c>
      <c r="E261" s="383" t="e">
        <f t="shared" si="18"/>
        <v>#N/A</v>
      </c>
      <c r="F261" s="378"/>
      <c r="H261" s="384"/>
      <c r="I261" s="380" t="e">
        <f t="shared" si="19"/>
        <v>#REF!</v>
      </c>
      <c r="J261" s="380" t="e">
        <f>#REF!</f>
        <v>#REF!</v>
      </c>
      <c r="K261" s="380" t="e">
        <f>IF(OR(#REF!="管理者",#REF!="サービス管理責任者"),0,#REF!)</f>
        <v>#REF!</v>
      </c>
    </row>
    <row r="262" spans="2:11">
      <c r="B262" s="381">
        <v>260</v>
      </c>
      <c r="C262" s="382" t="e">
        <f t="shared" si="16"/>
        <v>#N/A</v>
      </c>
      <c r="D262" s="382" t="e">
        <f t="shared" si="17"/>
        <v>#N/A</v>
      </c>
      <c r="E262" s="383" t="e">
        <f t="shared" si="18"/>
        <v>#N/A</v>
      </c>
      <c r="F262" s="378"/>
      <c r="H262" s="384"/>
      <c r="I262" s="380" t="e">
        <f t="shared" si="19"/>
        <v>#REF!</v>
      </c>
      <c r="J262" s="380" t="e">
        <f>#REF!</f>
        <v>#REF!</v>
      </c>
      <c r="K262" s="380" t="e">
        <f>IF(OR(#REF!="管理者",#REF!="サービス管理責任者"),0,#REF!)</f>
        <v>#REF!</v>
      </c>
    </row>
    <row r="263" spans="2:11">
      <c r="B263" s="381">
        <v>261</v>
      </c>
      <c r="C263" s="382" t="e">
        <f t="shared" si="16"/>
        <v>#N/A</v>
      </c>
      <c r="D263" s="382" t="e">
        <f t="shared" si="17"/>
        <v>#N/A</v>
      </c>
      <c r="E263" s="383" t="e">
        <f t="shared" si="18"/>
        <v>#N/A</v>
      </c>
      <c r="F263" s="378"/>
      <c r="H263" s="384"/>
      <c r="I263" s="380" t="e">
        <f t="shared" si="19"/>
        <v>#REF!</v>
      </c>
      <c r="J263" s="380" t="e">
        <f>#REF!</f>
        <v>#REF!</v>
      </c>
      <c r="K263" s="380" t="e">
        <f>IF(OR(#REF!="管理者",#REF!="サービス管理責任者"),0,#REF!)</f>
        <v>#REF!</v>
      </c>
    </row>
    <row r="264" spans="2:11">
      <c r="B264" s="381">
        <v>262</v>
      </c>
      <c r="C264" s="382" t="e">
        <f t="shared" si="16"/>
        <v>#N/A</v>
      </c>
      <c r="D264" s="382" t="e">
        <f t="shared" si="17"/>
        <v>#N/A</v>
      </c>
      <c r="E264" s="383" t="e">
        <f t="shared" si="18"/>
        <v>#N/A</v>
      </c>
      <c r="F264" s="378"/>
      <c r="H264" s="384"/>
      <c r="I264" s="380" t="e">
        <f t="shared" si="19"/>
        <v>#REF!</v>
      </c>
      <c r="J264" s="380" t="e">
        <f>#REF!</f>
        <v>#REF!</v>
      </c>
      <c r="K264" s="380" t="e">
        <f>IF(OR(#REF!="管理者",#REF!="サービス管理責任者"),0,#REF!)</f>
        <v>#REF!</v>
      </c>
    </row>
    <row r="265" spans="2:11">
      <c r="B265" s="381">
        <v>263</v>
      </c>
      <c r="C265" s="382" t="e">
        <f t="shared" si="16"/>
        <v>#N/A</v>
      </c>
      <c r="D265" s="382" t="e">
        <f t="shared" si="17"/>
        <v>#N/A</v>
      </c>
      <c r="E265" s="383" t="e">
        <f t="shared" si="18"/>
        <v>#N/A</v>
      </c>
      <c r="F265" s="378"/>
      <c r="H265" s="384"/>
      <c r="I265" s="380" t="e">
        <f t="shared" si="19"/>
        <v>#REF!</v>
      </c>
      <c r="J265" s="380" t="e">
        <f>#REF!</f>
        <v>#REF!</v>
      </c>
      <c r="K265" s="380" t="e">
        <f>IF(OR(#REF!="管理者",#REF!="サービス管理責任者"),0,#REF!)</f>
        <v>#REF!</v>
      </c>
    </row>
    <row r="266" spans="2:11">
      <c r="B266" s="381">
        <v>264</v>
      </c>
      <c r="C266" s="382" t="e">
        <f t="shared" si="16"/>
        <v>#N/A</v>
      </c>
      <c r="D266" s="382" t="e">
        <f t="shared" si="17"/>
        <v>#N/A</v>
      </c>
      <c r="E266" s="383" t="e">
        <f t="shared" si="18"/>
        <v>#N/A</v>
      </c>
      <c r="F266" s="378"/>
      <c r="H266" s="384"/>
      <c r="I266" s="380" t="e">
        <f t="shared" si="19"/>
        <v>#REF!</v>
      </c>
      <c r="J266" s="380" t="e">
        <f>#REF!</f>
        <v>#REF!</v>
      </c>
      <c r="K266" s="380" t="e">
        <f>IF(OR(#REF!="管理者",#REF!="サービス管理責任者"),0,#REF!)</f>
        <v>#REF!</v>
      </c>
    </row>
    <row r="267" spans="2:11">
      <c r="B267" s="381">
        <v>265</v>
      </c>
      <c r="C267" s="382" t="e">
        <f t="shared" si="16"/>
        <v>#N/A</v>
      </c>
      <c r="D267" s="382" t="e">
        <f t="shared" si="17"/>
        <v>#N/A</v>
      </c>
      <c r="E267" s="383" t="e">
        <f t="shared" si="18"/>
        <v>#N/A</v>
      </c>
      <c r="F267" s="378"/>
      <c r="H267" s="384"/>
      <c r="I267" s="380" t="e">
        <f t="shared" si="19"/>
        <v>#REF!</v>
      </c>
      <c r="J267" s="380" t="e">
        <f>#REF!</f>
        <v>#REF!</v>
      </c>
      <c r="K267" s="380" t="e">
        <f>IF(OR(#REF!="管理者",#REF!="サービス管理責任者"),0,#REF!)</f>
        <v>#REF!</v>
      </c>
    </row>
    <row r="268" spans="2:11">
      <c r="B268" s="381">
        <v>266</v>
      </c>
      <c r="C268" s="382" t="e">
        <f t="shared" si="16"/>
        <v>#N/A</v>
      </c>
      <c r="D268" s="382" t="e">
        <f t="shared" si="17"/>
        <v>#N/A</v>
      </c>
      <c r="E268" s="383" t="e">
        <f t="shared" si="18"/>
        <v>#N/A</v>
      </c>
      <c r="F268" s="378"/>
      <c r="H268" s="384"/>
      <c r="I268" s="380" t="e">
        <f t="shared" si="19"/>
        <v>#REF!</v>
      </c>
      <c r="J268" s="380" t="e">
        <f>#REF!</f>
        <v>#REF!</v>
      </c>
      <c r="K268" s="380" t="e">
        <f>IF(OR(#REF!="管理者",#REF!="サービス管理責任者"),0,#REF!)</f>
        <v>#REF!</v>
      </c>
    </row>
    <row r="269" spans="2:11">
      <c r="B269" s="381">
        <v>267</v>
      </c>
      <c r="C269" s="382" t="e">
        <f t="shared" si="16"/>
        <v>#N/A</v>
      </c>
      <c r="D269" s="382" t="e">
        <f t="shared" si="17"/>
        <v>#N/A</v>
      </c>
      <c r="E269" s="383" t="e">
        <f t="shared" si="18"/>
        <v>#N/A</v>
      </c>
      <c r="F269" s="378"/>
      <c r="H269" s="384"/>
      <c r="I269" s="380" t="e">
        <f t="shared" si="19"/>
        <v>#REF!</v>
      </c>
      <c r="J269" s="380" t="e">
        <f>#REF!</f>
        <v>#REF!</v>
      </c>
      <c r="K269" s="380" t="e">
        <f>IF(OR(#REF!="管理者",#REF!="サービス管理責任者"),0,#REF!)</f>
        <v>#REF!</v>
      </c>
    </row>
    <row r="270" spans="2:11">
      <c r="B270" s="381">
        <v>268</v>
      </c>
      <c r="C270" s="382" t="e">
        <f t="shared" si="16"/>
        <v>#N/A</v>
      </c>
      <c r="D270" s="382" t="e">
        <f t="shared" si="17"/>
        <v>#N/A</v>
      </c>
      <c r="E270" s="383" t="e">
        <f t="shared" si="18"/>
        <v>#N/A</v>
      </c>
      <c r="F270" s="378"/>
      <c r="H270" s="384"/>
      <c r="I270" s="380" t="e">
        <f t="shared" si="19"/>
        <v>#REF!</v>
      </c>
      <c r="J270" s="380" t="e">
        <f>#REF!</f>
        <v>#REF!</v>
      </c>
      <c r="K270" s="380" t="e">
        <f>IF(OR(#REF!="管理者",#REF!="サービス管理責任者"),0,#REF!)</f>
        <v>#REF!</v>
      </c>
    </row>
    <row r="271" spans="2:11">
      <c r="B271" s="381">
        <v>269</v>
      </c>
      <c r="C271" s="382" t="e">
        <f t="shared" si="16"/>
        <v>#N/A</v>
      </c>
      <c r="D271" s="382" t="e">
        <f t="shared" si="17"/>
        <v>#N/A</v>
      </c>
      <c r="E271" s="383" t="e">
        <f t="shared" si="18"/>
        <v>#N/A</v>
      </c>
      <c r="F271" s="378"/>
      <c r="H271" s="384"/>
      <c r="I271" s="380" t="e">
        <f t="shared" si="19"/>
        <v>#REF!</v>
      </c>
      <c r="J271" s="380" t="e">
        <f>#REF!</f>
        <v>#REF!</v>
      </c>
      <c r="K271" s="380" t="e">
        <f>IF(OR(#REF!="管理者",#REF!="サービス管理責任者"),0,#REF!)</f>
        <v>#REF!</v>
      </c>
    </row>
    <row r="272" spans="2:11">
      <c r="B272" s="381">
        <v>270</v>
      </c>
      <c r="C272" s="382" t="e">
        <f t="shared" si="16"/>
        <v>#N/A</v>
      </c>
      <c r="D272" s="382" t="e">
        <f t="shared" si="17"/>
        <v>#N/A</v>
      </c>
      <c r="E272" s="383" t="e">
        <f t="shared" si="18"/>
        <v>#N/A</v>
      </c>
      <c r="F272" s="378"/>
      <c r="H272" s="384"/>
      <c r="I272" s="380" t="e">
        <f t="shared" si="19"/>
        <v>#REF!</v>
      </c>
      <c r="J272" s="380" t="e">
        <f>#REF!</f>
        <v>#REF!</v>
      </c>
      <c r="K272" s="380" t="e">
        <f>IF(OR(#REF!="管理者",#REF!="サービス管理責任者"),0,#REF!)</f>
        <v>#REF!</v>
      </c>
    </row>
    <row r="273" spans="2:11">
      <c r="B273" s="381">
        <v>271</v>
      </c>
      <c r="C273" s="382" t="e">
        <f t="shared" si="16"/>
        <v>#N/A</v>
      </c>
      <c r="D273" s="382" t="e">
        <f t="shared" si="17"/>
        <v>#N/A</v>
      </c>
      <c r="E273" s="383" t="e">
        <f t="shared" si="18"/>
        <v>#N/A</v>
      </c>
      <c r="F273" s="378"/>
      <c r="H273" s="384"/>
      <c r="I273" s="380" t="e">
        <f t="shared" si="19"/>
        <v>#REF!</v>
      </c>
      <c r="J273" s="380" t="e">
        <f>#REF!</f>
        <v>#REF!</v>
      </c>
      <c r="K273" s="380" t="e">
        <f>IF(OR(#REF!="管理者",#REF!="サービス管理責任者"),0,#REF!)</f>
        <v>#REF!</v>
      </c>
    </row>
    <row r="274" spans="2:11">
      <c r="B274" s="381">
        <v>272</v>
      </c>
      <c r="C274" s="382" t="e">
        <f t="shared" si="16"/>
        <v>#N/A</v>
      </c>
      <c r="D274" s="382" t="e">
        <f t="shared" si="17"/>
        <v>#N/A</v>
      </c>
      <c r="E274" s="383" t="e">
        <f t="shared" si="18"/>
        <v>#N/A</v>
      </c>
      <c r="F274" s="378"/>
      <c r="H274" s="384"/>
      <c r="I274" s="380" t="e">
        <f t="shared" si="19"/>
        <v>#REF!</v>
      </c>
      <c r="J274" s="380" t="e">
        <f>#REF!</f>
        <v>#REF!</v>
      </c>
      <c r="K274" s="380" t="e">
        <f>IF(OR(#REF!="管理者",#REF!="サービス管理責任者"),0,#REF!)</f>
        <v>#REF!</v>
      </c>
    </row>
    <row r="275" spans="2:11">
      <c r="B275" s="381">
        <v>273</v>
      </c>
      <c r="C275" s="382" t="e">
        <f t="shared" si="16"/>
        <v>#N/A</v>
      </c>
      <c r="D275" s="382" t="e">
        <f t="shared" si="17"/>
        <v>#N/A</v>
      </c>
      <c r="E275" s="383" t="e">
        <f t="shared" si="18"/>
        <v>#N/A</v>
      </c>
      <c r="F275" s="378"/>
      <c r="H275" s="384"/>
      <c r="I275" s="380" t="e">
        <f t="shared" si="19"/>
        <v>#REF!</v>
      </c>
      <c r="J275" s="380" t="e">
        <f>#REF!</f>
        <v>#REF!</v>
      </c>
      <c r="K275" s="380" t="e">
        <f>IF(OR(#REF!="管理者",#REF!="サービス管理責任者"),0,#REF!)</f>
        <v>#REF!</v>
      </c>
    </row>
    <row r="276" spans="2:11">
      <c r="B276" s="381">
        <v>274</v>
      </c>
      <c r="C276" s="382" t="e">
        <f t="shared" si="16"/>
        <v>#N/A</v>
      </c>
      <c r="D276" s="382" t="e">
        <f t="shared" si="17"/>
        <v>#N/A</v>
      </c>
      <c r="E276" s="383" t="e">
        <f t="shared" si="18"/>
        <v>#N/A</v>
      </c>
      <c r="F276" s="378"/>
      <c r="H276" s="384"/>
      <c r="I276" s="380" t="e">
        <f t="shared" si="19"/>
        <v>#REF!</v>
      </c>
      <c r="J276" s="380" t="e">
        <f>#REF!</f>
        <v>#REF!</v>
      </c>
      <c r="K276" s="380" t="e">
        <f>IF(OR(#REF!="管理者",#REF!="サービス管理責任者"),0,#REF!)</f>
        <v>#REF!</v>
      </c>
    </row>
    <row r="277" spans="2:11">
      <c r="B277" s="381">
        <v>275</v>
      </c>
      <c r="C277" s="382" t="e">
        <f t="shared" si="16"/>
        <v>#N/A</v>
      </c>
      <c r="D277" s="382" t="e">
        <f t="shared" si="17"/>
        <v>#N/A</v>
      </c>
      <c r="E277" s="383" t="e">
        <f t="shared" si="18"/>
        <v>#N/A</v>
      </c>
      <c r="F277" s="378"/>
      <c r="H277" s="384"/>
      <c r="I277" s="380" t="e">
        <f t="shared" si="19"/>
        <v>#REF!</v>
      </c>
      <c r="J277" s="380" t="e">
        <f>#REF!</f>
        <v>#REF!</v>
      </c>
      <c r="K277" s="380" t="e">
        <f>IF(OR(#REF!="管理者",#REF!="サービス管理責任者"),0,#REF!)</f>
        <v>#REF!</v>
      </c>
    </row>
    <row r="278" spans="2:11">
      <c r="B278" s="381">
        <v>276</v>
      </c>
      <c r="C278" s="382" t="e">
        <f t="shared" si="16"/>
        <v>#N/A</v>
      </c>
      <c r="D278" s="382" t="e">
        <f t="shared" si="17"/>
        <v>#N/A</v>
      </c>
      <c r="E278" s="383" t="e">
        <f t="shared" si="18"/>
        <v>#N/A</v>
      </c>
      <c r="F278" s="378"/>
      <c r="H278" s="384"/>
      <c r="I278" s="380" t="e">
        <f t="shared" si="19"/>
        <v>#REF!</v>
      </c>
      <c r="J278" s="380" t="e">
        <f>#REF!</f>
        <v>#REF!</v>
      </c>
      <c r="K278" s="380" t="e">
        <f>IF(OR(#REF!="管理者",#REF!="サービス管理責任者"),0,#REF!)</f>
        <v>#REF!</v>
      </c>
    </row>
    <row r="279" spans="2:11">
      <c r="B279" s="381">
        <v>277</v>
      </c>
      <c r="C279" s="382" t="e">
        <f t="shared" si="16"/>
        <v>#N/A</v>
      </c>
      <c r="D279" s="382" t="e">
        <f t="shared" si="17"/>
        <v>#N/A</v>
      </c>
      <c r="E279" s="383" t="e">
        <f t="shared" si="18"/>
        <v>#N/A</v>
      </c>
      <c r="F279" s="378"/>
      <c r="H279" s="384"/>
      <c r="I279" s="380" t="e">
        <f t="shared" si="19"/>
        <v>#REF!</v>
      </c>
      <c r="J279" s="380" t="e">
        <f>#REF!</f>
        <v>#REF!</v>
      </c>
      <c r="K279" s="380" t="e">
        <f>IF(OR(#REF!="管理者",#REF!="サービス管理責任者"),0,#REF!)</f>
        <v>#REF!</v>
      </c>
    </row>
    <row r="280" spans="2:11">
      <c r="B280" s="381">
        <v>278</v>
      </c>
      <c r="C280" s="382" t="e">
        <f t="shared" si="16"/>
        <v>#N/A</v>
      </c>
      <c r="D280" s="382" t="e">
        <f t="shared" si="17"/>
        <v>#N/A</v>
      </c>
      <c r="E280" s="383" t="e">
        <f t="shared" si="18"/>
        <v>#N/A</v>
      </c>
      <c r="F280" s="378"/>
      <c r="H280" s="384"/>
      <c r="I280" s="380" t="e">
        <f t="shared" si="19"/>
        <v>#REF!</v>
      </c>
      <c r="J280" s="380" t="e">
        <f>#REF!</f>
        <v>#REF!</v>
      </c>
      <c r="K280" s="380" t="e">
        <f>IF(OR(#REF!="管理者",#REF!="サービス管理責任者"),0,#REF!)</f>
        <v>#REF!</v>
      </c>
    </row>
    <row r="281" spans="2:11">
      <c r="B281" s="381">
        <v>279</v>
      </c>
      <c r="C281" s="382" t="e">
        <f t="shared" si="16"/>
        <v>#N/A</v>
      </c>
      <c r="D281" s="382" t="e">
        <f t="shared" si="17"/>
        <v>#N/A</v>
      </c>
      <c r="E281" s="383" t="e">
        <f t="shared" si="18"/>
        <v>#N/A</v>
      </c>
      <c r="F281" s="378"/>
      <c r="H281" s="384"/>
      <c r="I281" s="380" t="e">
        <f t="shared" si="19"/>
        <v>#REF!</v>
      </c>
      <c r="J281" s="380" t="e">
        <f>#REF!</f>
        <v>#REF!</v>
      </c>
      <c r="K281" s="380" t="e">
        <f>IF(OR(#REF!="管理者",#REF!="サービス管理責任者"),0,#REF!)</f>
        <v>#REF!</v>
      </c>
    </row>
    <row r="282" spans="2:11">
      <c r="B282" s="381">
        <v>280</v>
      </c>
      <c r="C282" s="382" t="e">
        <f t="shared" si="16"/>
        <v>#N/A</v>
      </c>
      <c r="D282" s="382" t="e">
        <f t="shared" si="17"/>
        <v>#N/A</v>
      </c>
      <c r="E282" s="383" t="e">
        <f t="shared" si="18"/>
        <v>#N/A</v>
      </c>
      <c r="F282" s="378"/>
      <c r="H282" s="384"/>
      <c r="I282" s="380" t="e">
        <f t="shared" si="19"/>
        <v>#REF!</v>
      </c>
      <c r="J282" s="380" t="e">
        <f>#REF!</f>
        <v>#REF!</v>
      </c>
      <c r="K282" s="380" t="e">
        <f>IF(OR(#REF!="管理者",#REF!="サービス管理責任者"),0,#REF!)</f>
        <v>#REF!</v>
      </c>
    </row>
    <row r="283" spans="2:11">
      <c r="B283" s="381">
        <v>281</v>
      </c>
      <c r="C283" s="382" t="e">
        <f t="shared" si="16"/>
        <v>#N/A</v>
      </c>
      <c r="D283" s="382" t="e">
        <f t="shared" si="17"/>
        <v>#N/A</v>
      </c>
      <c r="E283" s="383" t="e">
        <f t="shared" si="18"/>
        <v>#N/A</v>
      </c>
      <c r="F283" s="378"/>
      <c r="H283" s="384"/>
      <c r="I283" s="380" t="e">
        <f t="shared" si="19"/>
        <v>#REF!</v>
      </c>
      <c r="J283" s="380" t="e">
        <f>#REF!</f>
        <v>#REF!</v>
      </c>
      <c r="K283" s="380" t="e">
        <f>IF(OR(#REF!="管理者",#REF!="サービス管理責任者"),0,#REF!)</f>
        <v>#REF!</v>
      </c>
    </row>
    <row r="284" spans="2:11">
      <c r="B284" s="381">
        <v>282</v>
      </c>
      <c r="C284" s="382" t="e">
        <f t="shared" si="16"/>
        <v>#N/A</v>
      </c>
      <c r="D284" s="382" t="e">
        <f t="shared" si="17"/>
        <v>#N/A</v>
      </c>
      <c r="E284" s="383" t="e">
        <f t="shared" si="18"/>
        <v>#N/A</v>
      </c>
      <c r="F284" s="378"/>
      <c r="H284" s="384"/>
      <c r="I284" s="380" t="e">
        <f t="shared" si="19"/>
        <v>#REF!</v>
      </c>
      <c r="J284" s="380" t="e">
        <f>#REF!</f>
        <v>#REF!</v>
      </c>
      <c r="K284" s="380" t="e">
        <f>IF(OR(#REF!="管理者",#REF!="サービス管理責任者"),0,#REF!)</f>
        <v>#REF!</v>
      </c>
    </row>
    <row r="285" spans="2:11">
      <c r="B285" s="381">
        <v>283</v>
      </c>
      <c r="C285" s="382" t="e">
        <f t="shared" si="16"/>
        <v>#N/A</v>
      </c>
      <c r="D285" s="382" t="e">
        <f t="shared" si="17"/>
        <v>#N/A</v>
      </c>
      <c r="E285" s="383" t="e">
        <f t="shared" si="18"/>
        <v>#N/A</v>
      </c>
      <c r="F285" s="378"/>
      <c r="H285" s="384"/>
      <c r="I285" s="380" t="e">
        <f t="shared" si="19"/>
        <v>#REF!</v>
      </c>
      <c r="J285" s="380" t="e">
        <f>#REF!</f>
        <v>#REF!</v>
      </c>
      <c r="K285" s="380" t="e">
        <f>IF(OR(#REF!="管理者",#REF!="サービス管理責任者"),0,#REF!)</f>
        <v>#REF!</v>
      </c>
    </row>
    <row r="286" spans="2:11">
      <c r="B286" s="381">
        <v>284</v>
      </c>
      <c r="C286" s="382" t="e">
        <f t="shared" si="16"/>
        <v>#N/A</v>
      </c>
      <c r="D286" s="382" t="e">
        <f t="shared" si="17"/>
        <v>#N/A</v>
      </c>
      <c r="E286" s="383" t="e">
        <f t="shared" si="18"/>
        <v>#N/A</v>
      </c>
      <c r="F286" s="378"/>
      <c r="H286" s="384"/>
      <c r="I286" s="380" t="e">
        <f t="shared" si="19"/>
        <v>#REF!</v>
      </c>
      <c r="J286" s="380" t="e">
        <f>#REF!</f>
        <v>#REF!</v>
      </c>
      <c r="K286" s="380" t="e">
        <f>IF(OR(#REF!="管理者",#REF!="サービス管理責任者"),0,#REF!)</f>
        <v>#REF!</v>
      </c>
    </row>
    <row r="287" spans="2:11">
      <c r="B287" s="381">
        <v>285</v>
      </c>
      <c r="C287" s="382" t="e">
        <f t="shared" si="16"/>
        <v>#N/A</v>
      </c>
      <c r="D287" s="382" t="e">
        <f t="shared" si="17"/>
        <v>#N/A</v>
      </c>
      <c r="E287" s="383" t="e">
        <f t="shared" si="18"/>
        <v>#N/A</v>
      </c>
      <c r="F287" s="378"/>
      <c r="H287" s="384"/>
      <c r="I287" s="380" t="e">
        <f t="shared" si="19"/>
        <v>#REF!</v>
      </c>
      <c r="J287" s="380" t="e">
        <f>#REF!</f>
        <v>#REF!</v>
      </c>
      <c r="K287" s="380" t="e">
        <f>IF(OR(#REF!="管理者",#REF!="サービス管理責任者"),0,#REF!)</f>
        <v>#REF!</v>
      </c>
    </row>
    <row r="288" spans="2:11">
      <c r="B288" s="381">
        <v>286</v>
      </c>
      <c r="C288" s="382" t="e">
        <f t="shared" si="16"/>
        <v>#N/A</v>
      </c>
      <c r="D288" s="382" t="e">
        <f t="shared" si="17"/>
        <v>#N/A</v>
      </c>
      <c r="E288" s="383" t="e">
        <f t="shared" si="18"/>
        <v>#N/A</v>
      </c>
      <c r="F288" s="378"/>
      <c r="H288" s="384"/>
      <c r="I288" s="380" t="e">
        <f t="shared" si="19"/>
        <v>#REF!</v>
      </c>
      <c r="J288" s="380" t="e">
        <f>#REF!</f>
        <v>#REF!</v>
      </c>
      <c r="K288" s="380" t="e">
        <f>IF(OR(#REF!="管理者",#REF!="サービス管理責任者"),0,#REF!)</f>
        <v>#REF!</v>
      </c>
    </row>
    <row r="289" spans="2:11">
      <c r="B289" s="381">
        <v>287</v>
      </c>
      <c r="C289" s="382" t="e">
        <f t="shared" si="16"/>
        <v>#N/A</v>
      </c>
      <c r="D289" s="382" t="e">
        <f t="shared" si="17"/>
        <v>#N/A</v>
      </c>
      <c r="E289" s="383" t="e">
        <f t="shared" si="18"/>
        <v>#N/A</v>
      </c>
      <c r="F289" s="378"/>
      <c r="H289" s="384"/>
      <c r="I289" s="380" t="e">
        <f t="shared" si="19"/>
        <v>#REF!</v>
      </c>
      <c r="J289" s="380" t="e">
        <f>#REF!</f>
        <v>#REF!</v>
      </c>
      <c r="K289" s="380" t="e">
        <f>IF(OR(#REF!="管理者",#REF!="サービス管理責任者"),0,#REF!)</f>
        <v>#REF!</v>
      </c>
    </row>
    <row r="290" spans="2:11">
      <c r="B290" s="381">
        <v>288</v>
      </c>
      <c r="C290" s="382" t="e">
        <f t="shared" si="16"/>
        <v>#N/A</v>
      </c>
      <c r="D290" s="382" t="e">
        <f t="shared" si="17"/>
        <v>#N/A</v>
      </c>
      <c r="E290" s="383" t="e">
        <f t="shared" si="18"/>
        <v>#N/A</v>
      </c>
      <c r="F290" s="378"/>
      <c r="H290" s="384"/>
      <c r="I290" s="380" t="e">
        <f t="shared" si="19"/>
        <v>#REF!</v>
      </c>
      <c r="J290" s="380" t="e">
        <f>#REF!</f>
        <v>#REF!</v>
      </c>
      <c r="K290" s="380" t="e">
        <f>IF(OR(#REF!="管理者",#REF!="サービス管理責任者"),0,#REF!)</f>
        <v>#REF!</v>
      </c>
    </row>
    <row r="291" spans="2:11">
      <c r="B291" s="381">
        <v>289</v>
      </c>
      <c r="C291" s="382" t="e">
        <f t="shared" si="16"/>
        <v>#N/A</v>
      </c>
      <c r="D291" s="382" t="e">
        <f t="shared" si="17"/>
        <v>#N/A</v>
      </c>
      <c r="E291" s="383" t="e">
        <f t="shared" si="18"/>
        <v>#N/A</v>
      </c>
      <c r="F291" s="378"/>
      <c r="H291" s="384"/>
      <c r="I291" s="380" t="e">
        <f t="shared" si="19"/>
        <v>#REF!</v>
      </c>
      <c r="J291" s="380" t="e">
        <f>#REF!</f>
        <v>#REF!</v>
      </c>
      <c r="K291" s="380" t="e">
        <f>IF(OR(#REF!="管理者",#REF!="サービス管理責任者"),0,#REF!)</f>
        <v>#REF!</v>
      </c>
    </row>
    <row r="292" spans="2:11">
      <c r="B292" s="381">
        <v>290</v>
      </c>
      <c r="C292" s="382" t="e">
        <f t="shared" si="16"/>
        <v>#N/A</v>
      </c>
      <c r="D292" s="382" t="e">
        <f t="shared" si="17"/>
        <v>#N/A</v>
      </c>
      <c r="E292" s="383" t="e">
        <f t="shared" si="18"/>
        <v>#N/A</v>
      </c>
      <c r="F292" s="378"/>
      <c r="H292" s="384"/>
      <c r="I292" s="380" t="e">
        <f t="shared" si="19"/>
        <v>#REF!</v>
      </c>
      <c r="J292" s="380" t="e">
        <f>#REF!</f>
        <v>#REF!</v>
      </c>
      <c r="K292" s="380" t="e">
        <f>IF(OR(#REF!="管理者",#REF!="サービス管理責任者"),0,#REF!)</f>
        <v>#REF!</v>
      </c>
    </row>
    <row r="293" spans="2:11">
      <c r="B293" s="381">
        <v>291</v>
      </c>
      <c r="C293" s="382" t="e">
        <f t="shared" si="16"/>
        <v>#N/A</v>
      </c>
      <c r="D293" s="382" t="e">
        <f t="shared" si="17"/>
        <v>#N/A</v>
      </c>
      <c r="E293" s="383" t="e">
        <f t="shared" si="18"/>
        <v>#N/A</v>
      </c>
      <c r="F293" s="378"/>
      <c r="H293" s="384"/>
      <c r="I293" s="380" t="e">
        <f t="shared" si="19"/>
        <v>#REF!</v>
      </c>
      <c r="J293" s="380" t="e">
        <f>#REF!</f>
        <v>#REF!</v>
      </c>
      <c r="K293" s="380" t="e">
        <f>IF(OR(#REF!="管理者",#REF!="サービス管理責任者"),0,#REF!)</f>
        <v>#REF!</v>
      </c>
    </row>
    <row r="294" spans="2:11">
      <c r="B294" s="381">
        <v>292</v>
      </c>
      <c r="C294" s="382" t="e">
        <f t="shared" si="16"/>
        <v>#N/A</v>
      </c>
      <c r="D294" s="382" t="e">
        <f t="shared" si="17"/>
        <v>#N/A</v>
      </c>
      <c r="E294" s="383" t="e">
        <f t="shared" si="18"/>
        <v>#N/A</v>
      </c>
      <c r="F294" s="378"/>
      <c r="H294" s="384"/>
      <c r="I294" s="380" t="e">
        <f t="shared" si="19"/>
        <v>#REF!</v>
      </c>
      <c r="J294" s="380" t="e">
        <f>#REF!</f>
        <v>#REF!</v>
      </c>
      <c r="K294" s="380" t="e">
        <f>IF(OR(#REF!="管理者",#REF!="サービス管理責任者"),0,#REF!)</f>
        <v>#REF!</v>
      </c>
    </row>
    <row r="295" spans="2:11">
      <c r="B295" s="381">
        <v>293</v>
      </c>
      <c r="C295" s="382" t="e">
        <f t="shared" si="16"/>
        <v>#N/A</v>
      </c>
      <c r="D295" s="382" t="e">
        <f t="shared" si="17"/>
        <v>#N/A</v>
      </c>
      <c r="E295" s="383" t="e">
        <f t="shared" si="18"/>
        <v>#N/A</v>
      </c>
      <c r="F295" s="378"/>
      <c r="H295" s="384"/>
      <c r="I295" s="380" t="e">
        <f t="shared" si="19"/>
        <v>#REF!</v>
      </c>
      <c r="J295" s="380" t="e">
        <f>#REF!</f>
        <v>#REF!</v>
      </c>
      <c r="K295" s="380" t="e">
        <f>IF(OR(#REF!="管理者",#REF!="サービス管理責任者"),0,#REF!)</f>
        <v>#REF!</v>
      </c>
    </row>
    <row r="296" spans="2:11">
      <c r="B296" s="381">
        <v>294</v>
      </c>
      <c r="C296" s="382" t="e">
        <f t="shared" si="16"/>
        <v>#N/A</v>
      </c>
      <c r="D296" s="382" t="e">
        <f t="shared" si="17"/>
        <v>#N/A</v>
      </c>
      <c r="E296" s="383" t="e">
        <f t="shared" si="18"/>
        <v>#N/A</v>
      </c>
      <c r="F296" s="378"/>
      <c r="H296" s="384"/>
      <c r="I296" s="380" t="e">
        <f t="shared" si="19"/>
        <v>#REF!</v>
      </c>
      <c r="J296" s="380" t="e">
        <f>#REF!</f>
        <v>#REF!</v>
      </c>
      <c r="K296" s="380" t="e">
        <f>IF(OR(#REF!="管理者",#REF!="サービス管理責任者"),0,#REF!)</f>
        <v>#REF!</v>
      </c>
    </row>
    <row r="297" spans="2:11">
      <c r="B297" s="381">
        <v>295</v>
      </c>
      <c r="C297" s="382" t="e">
        <f t="shared" si="16"/>
        <v>#N/A</v>
      </c>
      <c r="D297" s="382" t="e">
        <f t="shared" si="17"/>
        <v>#N/A</v>
      </c>
      <c r="E297" s="383" t="e">
        <f t="shared" si="18"/>
        <v>#N/A</v>
      </c>
      <c r="F297" s="378"/>
      <c r="H297" s="384"/>
      <c r="I297" s="380" t="e">
        <f t="shared" si="19"/>
        <v>#REF!</v>
      </c>
      <c r="J297" s="380" t="e">
        <f>#REF!</f>
        <v>#REF!</v>
      </c>
      <c r="K297" s="380" t="e">
        <f>IF(OR(#REF!="管理者",#REF!="サービス管理責任者"),0,#REF!)</f>
        <v>#REF!</v>
      </c>
    </row>
    <row r="298" spans="2:11">
      <c r="B298" s="381">
        <v>296</v>
      </c>
      <c r="C298" s="382" t="e">
        <f t="shared" si="16"/>
        <v>#N/A</v>
      </c>
      <c r="D298" s="382" t="e">
        <f t="shared" si="17"/>
        <v>#N/A</v>
      </c>
      <c r="E298" s="383" t="e">
        <f t="shared" si="18"/>
        <v>#N/A</v>
      </c>
      <c r="F298" s="378"/>
      <c r="H298" s="384"/>
      <c r="I298" s="380" t="e">
        <f t="shared" si="19"/>
        <v>#REF!</v>
      </c>
      <c r="J298" s="380" t="e">
        <f>#REF!</f>
        <v>#REF!</v>
      </c>
      <c r="K298" s="380" t="e">
        <f>IF(OR(#REF!="管理者",#REF!="サービス管理責任者"),0,#REF!)</f>
        <v>#REF!</v>
      </c>
    </row>
    <row r="299" spans="2:11">
      <c r="B299" s="381">
        <v>297</v>
      </c>
      <c r="C299" s="382" t="e">
        <f t="shared" si="16"/>
        <v>#N/A</v>
      </c>
      <c r="D299" s="382" t="e">
        <f t="shared" si="17"/>
        <v>#N/A</v>
      </c>
      <c r="E299" s="383" t="e">
        <f t="shared" si="18"/>
        <v>#N/A</v>
      </c>
      <c r="F299" s="378"/>
      <c r="H299" s="384"/>
      <c r="I299" s="380" t="e">
        <f t="shared" si="19"/>
        <v>#REF!</v>
      </c>
      <c r="J299" s="380" t="e">
        <f>#REF!</f>
        <v>#REF!</v>
      </c>
      <c r="K299" s="380" t="e">
        <f>IF(OR(#REF!="管理者",#REF!="サービス管理責任者"),0,#REF!)</f>
        <v>#REF!</v>
      </c>
    </row>
    <row r="300" spans="2:11">
      <c r="B300" s="381">
        <v>298</v>
      </c>
      <c r="C300" s="382" t="e">
        <f t="shared" si="16"/>
        <v>#N/A</v>
      </c>
      <c r="D300" s="382" t="e">
        <f t="shared" si="17"/>
        <v>#N/A</v>
      </c>
      <c r="E300" s="383" t="e">
        <f t="shared" si="18"/>
        <v>#N/A</v>
      </c>
      <c r="F300" s="378"/>
      <c r="H300" s="384"/>
      <c r="I300" s="380" t="e">
        <f t="shared" si="19"/>
        <v>#REF!</v>
      </c>
      <c r="J300" s="380" t="e">
        <f>#REF!</f>
        <v>#REF!</v>
      </c>
      <c r="K300" s="380" t="e">
        <f>IF(OR(#REF!="管理者",#REF!="サービス管理責任者"),0,#REF!)</f>
        <v>#REF!</v>
      </c>
    </row>
    <row r="301" spans="2:11">
      <c r="B301" s="381">
        <v>299</v>
      </c>
      <c r="C301" s="382" t="e">
        <f t="shared" si="16"/>
        <v>#N/A</v>
      </c>
      <c r="D301" s="382" t="e">
        <f t="shared" si="17"/>
        <v>#N/A</v>
      </c>
      <c r="E301" s="383" t="e">
        <f t="shared" si="18"/>
        <v>#N/A</v>
      </c>
      <c r="F301" s="378"/>
      <c r="H301" s="384"/>
      <c r="I301" s="380" t="e">
        <f t="shared" si="19"/>
        <v>#REF!</v>
      </c>
      <c r="J301" s="380" t="e">
        <f>#REF!</f>
        <v>#REF!</v>
      </c>
      <c r="K301" s="380" t="e">
        <f>IF(OR(#REF!="管理者",#REF!="サービス管理責任者"),0,#REF!)</f>
        <v>#REF!</v>
      </c>
    </row>
    <row r="302" spans="2:11">
      <c r="B302" s="381">
        <v>300</v>
      </c>
      <c r="C302" s="382" t="e">
        <f t="shared" si="16"/>
        <v>#N/A</v>
      </c>
      <c r="D302" s="382" t="e">
        <f t="shared" si="17"/>
        <v>#N/A</v>
      </c>
      <c r="E302" s="383" t="e">
        <f t="shared" si="18"/>
        <v>#N/A</v>
      </c>
      <c r="F302" s="378"/>
      <c r="H302" s="384"/>
      <c r="I302" s="380" t="e">
        <f t="shared" si="19"/>
        <v>#REF!</v>
      </c>
      <c r="J302" s="380" t="e">
        <f>#REF!</f>
        <v>#REF!</v>
      </c>
      <c r="K302" s="380" t="e">
        <f>IF(OR(#REF!="管理者",#REF!="サービス管理責任者"),0,#REF!)</f>
        <v>#REF!</v>
      </c>
    </row>
    <row r="303" spans="2:11">
      <c r="B303" s="381">
        <v>301</v>
      </c>
      <c r="C303" s="382" t="e">
        <f t="shared" si="16"/>
        <v>#N/A</v>
      </c>
      <c r="D303" s="382" t="e">
        <f t="shared" si="17"/>
        <v>#N/A</v>
      </c>
      <c r="E303" s="383" t="e">
        <f t="shared" si="18"/>
        <v>#N/A</v>
      </c>
      <c r="F303" s="378"/>
      <c r="H303" s="384"/>
      <c r="I303" s="380" t="e">
        <f t="shared" si="19"/>
        <v>#REF!</v>
      </c>
      <c r="J303" s="380" t="e">
        <f>#REF!</f>
        <v>#REF!</v>
      </c>
      <c r="K303" s="380" t="e">
        <f>IF(OR(#REF!="管理者",#REF!="サービス管理責任者"),0,#REF!)</f>
        <v>#REF!</v>
      </c>
    </row>
    <row r="304" spans="2:11">
      <c r="B304" s="381">
        <v>302</v>
      </c>
      <c r="C304" s="382" t="e">
        <f t="shared" si="16"/>
        <v>#N/A</v>
      </c>
      <c r="D304" s="382" t="e">
        <f t="shared" si="17"/>
        <v>#N/A</v>
      </c>
      <c r="E304" s="383" t="e">
        <f t="shared" si="18"/>
        <v>#N/A</v>
      </c>
      <c r="F304" s="378"/>
      <c r="H304" s="384"/>
      <c r="I304" s="380" t="e">
        <f t="shared" si="19"/>
        <v>#REF!</v>
      </c>
      <c r="J304" s="380" t="e">
        <f>#REF!</f>
        <v>#REF!</v>
      </c>
      <c r="K304" s="380" t="e">
        <f>IF(OR(#REF!="管理者",#REF!="サービス管理責任者"),0,#REF!)</f>
        <v>#REF!</v>
      </c>
    </row>
    <row r="305" spans="2:11">
      <c r="B305" s="381">
        <v>303</v>
      </c>
      <c r="C305" s="382" t="e">
        <f t="shared" si="16"/>
        <v>#N/A</v>
      </c>
      <c r="D305" s="382" t="e">
        <f t="shared" si="17"/>
        <v>#N/A</v>
      </c>
      <c r="E305" s="383" t="e">
        <f t="shared" si="18"/>
        <v>#N/A</v>
      </c>
      <c r="F305" s="378"/>
      <c r="H305" s="384"/>
      <c r="I305" s="380" t="e">
        <f t="shared" si="19"/>
        <v>#REF!</v>
      </c>
      <c r="J305" s="380" t="e">
        <f>#REF!</f>
        <v>#REF!</v>
      </c>
      <c r="K305" s="380" t="e">
        <f>IF(OR(#REF!="管理者",#REF!="サービス管理責任者"),0,#REF!)</f>
        <v>#REF!</v>
      </c>
    </row>
    <row r="306" spans="2:11">
      <c r="B306" s="381">
        <v>304</v>
      </c>
      <c r="C306" s="382" t="e">
        <f t="shared" si="16"/>
        <v>#N/A</v>
      </c>
      <c r="D306" s="382" t="e">
        <f t="shared" si="17"/>
        <v>#N/A</v>
      </c>
      <c r="E306" s="383" t="e">
        <f t="shared" si="18"/>
        <v>#N/A</v>
      </c>
      <c r="F306" s="378"/>
      <c r="H306" s="384"/>
      <c r="I306" s="380" t="e">
        <f t="shared" si="19"/>
        <v>#REF!</v>
      </c>
      <c r="J306" s="380" t="e">
        <f>#REF!</f>
        <v>#REF!</v>
      </c>
      <c r="K306" s="380" t="e">
        <f>IF(OR(#REF!="管理者",#REF!="サービス管理責任者"),0,#REF!)</f>
        <v>#REF!</v>
      </c>
    </row>
    <row r="307" spans="2:11">
      <c r="B307" s="381">
        <v>305</v>
      </c>
      <c r="C307" s="382" t="e">
        <f t="shared" si="16"/>
        <v>#N/A</v>
      </c>
      <c r="D307" s="382" t="e">
        <f t="shared" si="17"/>
        <v>#N/A</v>
      </c>
      <c r="E307" s="383" t="e">
        <f t="shared" si="18"/>
        <v>#N/A</v>
      </c>
      <c r="F307" s="378"/>
      <c r="H307" s="384"/>
      <c r="I307" s="380" t="e">
        <f t="shared" si="19"/>
        <v>#REF!</v>
      </c>
      <c r="J307" s="380" t="e">
        <f>#REF!</f>
        <v>#REF!</v>
      </c>
      <c r="K307" s="380" t="e">
        <f>IF(OR(#REF!="管理者",#REF!="サービス管理責任者"),0,#REF!)</f>
        <v>#REF!</v>
      </c>
    </row>
    <row r="308" spans="2:11">
      <c r="B308" s="381">
        <v>306</v>
      </c>
      <c r="C308" s="382" t="e">
        <f t="shared" si="16"/>
        <v>#N/A</v>
      </c>
      <c r="D308" s="382" t="e">
        <f t="shared" si="17"/>
        <v>#N/A</v>
      </c>
      <c r="E308" s="383" t="e">
        <f t="shared" si="18"/>
        <v>#N/A</v>
      </c>
      <c r="F308" s="378"/>
      <c r="H308" s="384"/>
      <c r="I308" s="380" t="e">
        <f t="shared" si="19"/>
        <v>#REF!</v>
      </c>
      <c r="J308" s="380" t="e">
        <f>#REF!</f>
        <v>#REF!</v>
      </c>
      <c r="K308" s="380" t="e">
        <f>IF(OR(#REF!="管理者",#REF!="サービス管理責任者"),0,#REF!)</f>
        <v>#REF!</v>
      </c>
    </row>
    <row r="309" spans="2:11">
      <c r="B309" s="381">
        <v>307</v>
      </c>
      <c r="C309" s="382" t="e">
        <f t="shared" si="16"/>
        <v>#N/A</v>
      </c>
      <c r="D309" s="382" t="e">
        <f t="shared" si="17"/>
        <v>#N/A</v>
      </c>
      <c r="E309" s="383" t="e">
        <f t="shared" si="18"/>
        <v>#N/A</v>
      </c>
      <c r="F309" s="378"/>
      <c r="H309" s="384"/>
      <c r="I309" s="380" t="e">
        <f t="shared" si="19"/>
        <v>#REF!</v>
      </c>
      <c r="J309" s="380" t="e">
        <f>#REF!</f>
        <v>#REF!</v>
      </c>
      <c r="K309" s="380" t="e">
        <f>IF(OR(#REF!="管理者",#REF!="サービス管理責任者"),0,#REF!)</f>
        <v>#REF!</v>
      </c>
    </row>
    <row r="310" spans="2:11">
      <c r="B310" s="381">
        <v>308</v>
      </c>
      <c r="C310" s="382" t="e">
        <f t="shared" si="16"/>
        <v>#N/A</v>
      </c>
      <c r="D310" s="382" t="e">
        <f t="shared" si="17"/>
        <v>#N/A</v>
      </c>
      <c r="E310" s="383" t="e">
        <f t="shared" si="18"/>
        <v>#N/A</v>
      </c>
      <c r="F310" s="378"/>
      <c r="H310" s="384"/>
      <c r="I310" s="380" t="e">
        <f t="shared" si="19"/>
        <v>#REF!</v>
      </c>
      <c r="J310" s="380" t="e">
        <f>#REF!</f>
        <v>#REF!</v>
      </c>
      <c r="K310" s="380" t="e">
        <f>IF(OR(#REF!="管理者",#REF!="サービス管理責任者"),0,#REF!)</f>
        <v>#REF!</v>
      </c>
    </row>
    <row r="311" spans="2:11">
      <c r="B311" s="381">
        <v>309</v>
      </c>
      <c r="C311" s="382" t="e">
        <f t="shared" si="16"/>
        <v>#N/A</v>
      </c>
      <c r="D311" s="382" t="e">
        <f t="shared" si="17"/>
        <v>#N/A</v>
      </c>
      <c r="E311" s="383" t="e">
        <f t="shared" si="18"/>
        <v>#N/A</v>
      </c>
      <c r="F311" s="378"/>
      <c r="H311" s="384"/>
      <c r="I311" s="380" t="e">
        <f t="shared" si="19"/>
        <v>#REF!</v>
      </c>
      <c r="J311" s="380" t="e">
        <f>#REF!</f>
        <v>#REF!</v>
      </c>
      <c r="K311" s="380" t="e">
        <f>IF(OR(#REF!="管理者",#REF!="サービス管理責任者"),0,#REF!)</f>
        <v>#REF!</v>
      </c>
    </row>
    <row r="312" spans="2:11">
      <c r="B312" s="381">
        <v>310</v>
      </c>
      <c r="C312" s="382" t="e">
        <f t="shared" si="16"/>
        <v>#N/A</v>
      </c>
      <c r="D312" s="382" t="e">
        <f t="shared" si="17"/>
        <v>#N/A</v>
      </c>
      <c r="E312" s="383" t="e">
        <f t="shared" si="18"/>
        <v>#N/A</v>
      </c>
      <c r="F312" s="378"/>
      <c r="H312" s="384"/>
      <c r="I312" s="380" t="e">
        <f t="shared" si="19"/>
        <v>#REF!</v>
      </c>
      <c r="J312" s="380" t="e">
        <f>#REF!</f>
        <v>#REF!</v>
      </c>
      <c r="K312" s="380" t="e">
        <f>IF(OR(#REF!="管理者",#REF!="サービス管理責任者"),0,#REF!)</f>
        <v>#REF!</v>
      </c>
    </row>
    <row r="313" spans="2:11">
      <c r="B313" s="381">
        <v>311</v>
      </c>
      <c r="C313" s="382" t="e">
        <f t="shared" si="16"/>
        <v>#N/A</v>
      </c>
      <c r="D313" s="382" t="e">
        <f t="shared" si="17"/>
        <v>#N/A</v>
      </c>
      <c r="E313" s="383" t="e">
        <f t="shared" si="18"/>
        <v>#N/A</v>
      </c>
      <c r="F313" s="378"/>
      <c r="H313" s="384"/>
      <c r="I313" s="380" t="e">
        <f t="shared" si="19"/>
        <v>#REF!</v>
      </c>
      <c r="J313" s="380" t="e">
        <f>#REF!</f>
        <v>#REF!</v>
      </c>
      <c r="K313" s="380" t="e">
        <f>IF(OR(#REF!="管理者",#REF!="サービス管理責任者"),0,#REF!)</f>
        <v>#REF!</v>
      </c>
    </row>
    <row r="314" spans="2:11">
      <c r="B314" s="381">
        <v>312</v>
      </c>
      <c r="C314" s="382" t="e">
        <f t="shared" si="16"/>
        <v>#N/A</v>
      </c>
      <c r="D314" s="382" t="e">
        <f t="shared" si="17"/>
        <v>#N/A</v>
      </c>
      <c r="E314" s="383" t="e">
        <f t="shared" si="18"/>
        <v>#N/A</v>
      </c>
      <c r="F314" s="378"/>
      <c r="H314" s="384"/>
      <c r="I314" s="380" t="e">
        <f t="shared" si="19"/>
        <v>#REF!</v>
      </c>
      <c r="J314" s="380" t="e">
        <f>#REF!</f>
        <v>#REF!</v>
      </c>
      <c r="K314" s="380" t="e">
        <f>IF(OR(#REF!="管理者",#REF!="サービス管理責任者"),0,#REF!)</f>
        <v>#REF!</v>
      </c>
    </row>
    <row r="315" spans="2:11">
      <c r="B315" s="381">
        <v>313</v>
      </c>
      <c r="C315" s="382" t="e">
        <f t="shared" si="16"/>
        <v>#N/A</v>
      </c>
      <c r="D315" s="382" t="e">
        <f t="shared" si="17"/>
        <v>#N/A</v>
      </c>
      <c r="E315" s="383" t="e">
        <f t="shared" si="18"/>
        <v>#N/A</v>
      </c>
      <c r="F315" s="378"/>
      <c r="H315" s="384"/>
      <c r="I315" s="380" t="e">
        <f t="shared" si="19"/>
        <v>#REF!</v>
      </c>
      <c r="J315" s="380" t="e">
        <f>#REF!</f>
        <v>#REF!</v>
      </c>
      <c r="K315" s="380" t="e">
        <f>IF(OR(#REF!="管理者",#REF!="サービス管理責任者"),0,#REF!)</f>
        <v>#REF!</v>
      </c>
    </row>
    <row r="316" spans="2:11">
      <c r="B316" s="381">
        <v>314</v>
      </c>
      <c r="C316" s="382" t="e">
        <f t="shared" si="16"/>
        <v>#N/A</v>
      </c>
      <c r="D316" s="382" t="e">
        <f t="shared" si="17"/>
        <v>#N/A</v>
      </c>
      <c r="E316" s="383" t="e">
        <f t="shared" si="18"/>
        <v>#N/A</v>
      </c>
      <c r="F316" s="378"/>
      <c r="H316" s="384"/>
      <c r="I316" s="380" t="e">
        <f t="shared" si="19"/>
        <v>#REF!</v>
      </c>
      <c r="J316" s="380" t="e">
        <f>#REF!</f>
        <v>#REF!</v>
      </c>
      <c r="K316" s="380" t="e">
        <f>IF(OR(#REF!="管理者",#REF!="サービス管理責任者"),0,#REF!)</f>
        <v>#REF!</v>
      </c>
    </row>
    <row r="317" spans="2:11">
      <c r="B317" s="381">
        <v>315</v>
      </c>
      <c r="C317" s="382" t="e">
        <f t="shared" si="16"/>
        <v>#N/A</v>
      </c>
      <c r="D317" s="382" t="e">
        <f t="shared" si="17"/>
        <v>#N/A</v>
      </c>
      <c r="E317" s="383" t="e">
        <f t="shared" si="18"/>
        <v>#N/A</v>
      </c>
      <c r="F317" s="378"/>
      <c r="H317" s="384"/>
      <c r="I317" s="380" t="e">
        <f t="shared" si="19"/>
        <v>#REF!</v>
      </c>
      <c r="J317" s="380" t="e">
        <f>#REF!</f>
        <v>#REF!</v>
      </c>
      <c r="K317" s="380" t="e">
        <f>IF(OR(#REF!="管理者",#REF!="サービス管理責任者"),0,#REF!)</f>
        <v>#REF!</v>
      </c>
    </row>
    <row r="318" spans="2:11">
      <c r="B318" s="381">
        <v>316</v>
      </c>
      <c r="C318" s="382" t="e">
        <f t="shared" si="16"/>
        <v>#N/A</v>
      </c>
      <c r="D318" s="382" t="e">
        <f t="shared" si="17"/>
        <v>#N/A</v>
      </c>
      <c r="E318" s="383" t="e">
        <f t="shared" si="18"/>
        <v>#N/A</v>
      </c>
      <c r="F318" s="378"/>
      <c r="H318" s="384"/>
      <c r="I318" s="380" t="e">
        <f t="shared" si="19"/>
        <v>#REF!</v>
      </c>
      <c r="J318" s="380" t="e">
        <f>#REF!</f>
        <v>#REF!</v>
      </c>
      <c r="K318" s="380" t="e">
        <f>IF(OR(#REF!="管理者",#REF!="サービス管理責任者"),0,#REF!)</f>
        <v>#REF!</v>
      </c>
    </row>
    <row r="319" spans="2:11">
      <c r="B319" s="381">
        <v>317</v>
      </c>
      <c r="C319" s="382" t="e">
        <f t="shared" si="16"/>
        <v>#N/A</v>
      </c>
      <c r="D319" s="382" t="e">
        <f t="shared" si="17"/>
        <v>#N/A</v>
      </c>
      <c r="E319" s="383" t="e">
        <f t="shared" si="18"/>
        <v>#N/A</v>
      </c>
      <c r="F319" s="378"/>
      <c r="H319" s="384"/>
      <c r="I319" s="380" t="e">
        <f t="shared" si="19"/>
        <v>#REF!</v>
      </c>
      <c r="J319" s="380" t="e">
        <f>#REF!</f>
        <v>#REF!</v>
      </c>
      <c r="K319" s="380" t="e">
        <f>IF(OR(#REF!="管理者",#REF!="サービス管理責任者"),0,#REF!)</f>
        <v>#REF!</v>
      </c>
    </row>
    <row r="320" spans="2:11">
      <c r="B320" s="381">
        <v>318</v>
      </c>
      <c r="C320" s="382" t="e">
        <f t="shared" si="16"/>
        <v>#N/A</v>
      </c>
      <c r="D320" s="382" t="e">
        <f t="shared" si="17"/>
        <v>#N/A</v>
      </c>
      <c r="E320" s="383" t="e">
        <f t="shared" si="18"/>
        <v>#N/A</v>
      </c>
      <c r="F320" s="378"/>
      <c r="H320" s="384"/>
      <c r="I320" s="380" t="e">
        <f t="shared" si="19"/>
        <v>#REF!</v>
      </c>
      <c r="J320" s="380" t="e">
        <f>#REF!</f>
        <v>#REF!</v>
      </c>
      <c r="K320" s="380" t="e">
        <f>IF(OR(#REF!="管理者",#REF!="サービス管理責任者"),0,#REF!)</f>
        <v>#REF!</v>
      </c>
    </row>
    <row r="321" spans="2:11">
      <c r="B321" s="381">
        <v>319</v>
      </c>
      <c r="C321" s="382" t="e">
        <f t="shared" si="16"/>
        <v>#N/A</v>
      </c>
      <c r="D321" s="382" t="e">
        <f t="shared" si="17"/>
        <v>#N/A</v>
      </c>
      <c r="E321" s="383" t="e">
        <f t="shared" si="18"/>
        <v>#N/A</v>
      </c>
      <c r="F321" s="378"/>
      <c r="H321" s="384"/>
      <c r="I321" s="380" t="e">
        <f t="shared" si="19"/>
        <v>#REF!</v>
      </c>
      <c r="J321" s="380" t="e">
        <f>#REF!</f>
        <v>#REF!</v>
      </c>
      <c r="K321" s="380" t="e">
        <f>IF(OR(#REF!="管理者",#REF!="サービス管理責任者"),0,#REF!)</f>
        <v>#REF!</v>
      </c>
    </row>
    <row r="322" spans="2:11">
      <c r="B322" s="381">
        <v>320</v>
      </c>
      <c r="C322" s="382" t="e">
        <f t="shared" si="16"/>
        <v>#N/A</v>
      </c>
      <c r="D322" s="382" t="e">
        <f t="shared" si="17"/>
        <v>#N/A</v>
      </c>
      <c r="E322" s="383" t="e">
        <f t="shared" si="18"/>
        <v>#N/A</v>
      </c>
      <c r="F322" s="378"/>
      <c r="H322" s="384"/>
      <c r="I322" s="380" t="e">
        <f t="shared" si="19"/>
        <v>#REF!</v>
      </c>
      <c r="J322" s="380" t="e">
        <f>#REF!</f>
        <v>#REF!</v>
      </c>
      <c r="K322" s="380" t="e">
        <f>IF(OR(#REF!="管理者",#REF!="サービス管理責任者"),0,#REF!)</f>
        <v>#REF!</v>
      </c>
    </row>
    <row r="323" spans="2:11">
      <c r="B323" s="381">
        <v>321</v>
      </c>
      <c r="C323" s="382" t="e">
        <f t="shared" ref="C323:C386" si="20">VLOOKUP(B323,$I:$K,2,FALSE)</f>
        <v>#N/A</v>
      </c>
      <c r="D323" s="382" t="e">
        <f t="shared" ref="D323:D386" si="21">VLOOKUP(B323,$I:$K,3,FALSE)</f>
        <v>#N/A</v>
      </c>
      <c r="E323" s="383" t="e">
        <f t="shared" si="18"/>
        <v>#N/A</v>
      </c>
      <c r="F323" s="378"/>
      <c r="H323" s="384"/>
      <c r="I323" s="380" t="e">
        <f t="shared" si="19"/>
        <v>#REF!</v>
      </c>
      <c r="J323" s="380" t="e">
        <f>#REF!</f>
        <v>#REF!</v>
      </c>
      <c r="K323" s="380" t="e">
        <f>IF(OR(#REF!="管理者",#REF!="サービス管理責任者"),0,#REF!)</f>
        <v>#REF!</v>
      </c>
    </row>
    <row r="324" spans="2:11">
      <c r="B324" s="381">
        <v>322</v>
      </c>
      <c r="C324" s="382" t="e">
        <f t="shared" si="20"/>
        <v>#N/A</v>
      </c>
      <c r="D324" s="382" t="e">
        <f t="shared" si="21"/>
        <v>#N/A</v>
      </c>
      <c r="E324" s="383" t="e">
        <f t="shared" ref="E324:E387" si="22">SUMIF($C:$C,C324,$D:$D)</f>
        <v>#N/A</v>
      </c>
      <c r="F324" s="378"/>
      <c r="H324" s="384"/>
      <c r="I324" s="380" t="e">
        <f t="shared" ref="I324:I387" si="23">IF(J324=0,I323,I323+1)</f>
        <v>#REF!</v>
      </c>
      <c r="J324" s="380" t="e">
        <f>#REF!</f>
        <v>#REF!</v>
      </c>
      <c r="K324" s="380" t="e">
        <f>IF(OR(#REF!="管理者",#REF!="サービス管理責任者"),0,#REF!)</f>
        <v>#REF!</v>
      </c>
    </row>
    <row r="325" spans="2:11">
      <c r="B325" s="381">
        <v>323</v>
      </c>
      <c r="C325" s="382" t="e">
        <f t="shared" si="20"/>
        <v>#N/A</v>
      </c>
      <c r="D325" s="382" t="e">
        <f t="shared" si="21"/>
        <v>#N/A</v>
      </c>
      <c r="E325" s="383" t="e">
        <f t="shared" si="22"/>
        <v>#N/A</v>
      </c>
      <c r="F325" s="378"/>
      <c r="H325" s="384"/>
      <c r="I325" s="380" t="e">
        <f t="shared" si="23"/>
        <v>#REF!</v>
      </c>
      <c r="J325" s="380" t="e">
        <f>#REF!</f>
        <v>#REF!</v>
      </c>
      <c r="K325" s="380" t="e">
        <f>IF(OR(#REF!="管理者",#REF!="サービス管理責任者"),0,#REF!)</f>
        <v>#REF!</v>
      </c>
    </row>
    <row r="326" spans="2:11">
      <c r="B326" s="381">
        <v>324</v>
      </c>
      <c r="C326" s="382" t="e">
        <f t="shared" si="20"/>
        <v>#N/A</v>
      </c>
      <c r="D326" s="382" t="e">
        <f t="shared" si="21"/>
        <v>#N/A</v>
      </c>
      <c r="E326" s="383" t="e">
        <f t="shared" si="22"/>
        <v>#N/A</v>
      </c>
      <c r="F326" s="378"/>
      <c r="H326" s="384"/>
      <c r="I326" s="380" t="e">
        <f t="shared" si="23"/>
        <v>#REF!</v>
      </c>
      <c r="J326" s="380" t="e">
        <f>#REF!</f>
        <v>#REF!</v>
      </c>
      <c r="K326" s="380" t="e">
        <f>IF(OR(#REF!="管理者",#REF!="サービス管理責任者"),0,#REF!)</f>
        <v>#REF!</v>
      </c>
    </row>
    <row r="327" spans="2:11">
      <c r="B327" s="381">
        <v>325</v>
      </c>
      <c r="C327" s="382" t="e">
        <f t="shared" si="20"/>
        <v>#N/A</v>
      </c>
      <c r="D327" s="382" t="e">
        <f t="shared" si="21"/>
        <v>#N/A</v>
      </c>
      <c r="E327" s="383" t="e">
        <f t="shared" si="22"/>
        <v>#N/A</v>
      </c>
      <c r="F327" s="378"/>
      <c r="H327" s="384"/>
      <c r="I327" s="380" t="e">
        <f t="shared" si="23"/>
        <v>#REF!</v>
      </c>
      <c r="J327" s="380" t="e">
        <f>#REF!</f>
        <v>#REF!</v>
      </c>
      <c r="K327" s="380" t="e">
        <f>IF(OR(#REF!="管理者",#REF!="サービス管理責任者"),0,#REF!)</f>
        <v>#REF!</v>
      </c>
    </row>
    <row r="328" spans="2:11">
      <c r="B328" s="381">
        <v>326</v>
      </c>
      <c r="C328" s="382" t="e">
        <f t="shared" si="20"/>
        <v>#N/A</v>
      </c>
      <c r="D328" s="382" t="e">
        <f t="shared" si="21"/>
        <v>#N/A</v>
      </c>
      <c r="E328" s="383" t="e">
        <f t="shared" si="22"/>
        <v>#N/A</v>
      </c>
      <c r="F328" s="378"/>
      <c r="H328" s="384"/>
      <c r="I328" s="380" t="e">
        <f t="shared" si="23"/>
        <v>#REF!</v>
      </c>
      <c r="J328" s="380" t="e">
        <f>#REF!</f>
        <v>#REF!</v>
      </c>
      <c r="K328" s="380" t="e">
        <f>IF(OR(#REF!="管理者",#REF!="サービス管理責任者"),0,#REF!)</f>
        <v>#REF!</v>
      </c>
    </row>
    <row r="329" spans="2:11">
      <c r="B329" s="381">
        <v>327</v>
      </c>
      <c r="C329" s="382" t="e">
        <f t="shared" si="20"/>
        <v>#N/A</v>
      </c>
      <c r="D329" s="382" t="e">
        <f t="shared" si="21"/>
        <v>#N/A</v>
      </c>
      <c r="E329" s="383" t="e">
        <f t="shared" si="22"/>
        <v>#N/A</v>
      </c>
      <c r="F329" s="378"/>
      <c r="H329" s="384"/>
      <c r="I329" s="380" t="e">
        <f t="shared" si="23"/>
        <v>#REF!</v>
      </c>
      <c r="J329" s="380" t="e">
        <f>#REF!</f>
        <v>#REF!</v>
      </c>
      <c r="K329" s="380" t="e">
        <f>IF(OR(#REF!="管理者",#REF!="サービス管理責任者"),0,#REF!)</f>
        <v>#REF!</v>
      </c>
    </row>
    <row r="330" spans="2:11">
      <c r="B330" s="381">
        <v>328</v>
      </c>
      <c r="C330" s="382" t="e">
        <f t="shared" si="20"/>
        <v>#N/A</v>
      </c>
      <c r="D330" s="382" t="e">
        <f t="shared" si="21"/>
        <v>#N/A</v>
      </c>
      <c r="E330" s="383" t="e">
        <f t="shared" si="22"/>
        <v>#N/A</v>
      </c>
      <c r="F330" s="378"/>
      <c r="H330" s="384"/>
      <c r="I330" s="380" t="e">
        <f t="shared" si="23"/>
        <v>#REF!</v>
      </c>
      <c r="J330" s="380" t="e">
        <f>#REF!</f>
        <v>#REF!</v>
      </c>
      <c r="K330" s="380" t="e">
        <f>IF(OR(#REF!="管理者",#REF!="サービス管理責任者"),0,#REF!)</f>
        <v>#REF!</v>
      </c>
    </row>
    <row r="331" spans="2:11">
      <c r="B331" s="381">
        <v>329</v>
      </c>
      <c r="C331" s="382" t="e">
        <f t="shared" si="20"/>
        <v>#N/A</v>
      </c>
      <c r="D331" s="382" t="e">
        <f t="shared" si="21"/>
        <v>#N/A</v>
      </c>
      <c r="E331" s="383" t="e">
        <f t="shared" si="22"/>
        <v>#N/A</v>
      </c>
      <c r="F331" s="378"/>
      <c r="H331" s="384"/>
      <c r="I331" s="380" t="e">
        <f t="shared" si="23"/>
        <v>#REF!</v>
      </c>
      <c r="J331" s="380" t="e">
        <f>#REF!</f>
        <v>#REF!</v>
      </c>
      <c r="K331" s="380" t="e">
        <f>IF(OR(#REF!="管理者",#REF!="サービス管理責任者"),0,#REF!)</f>
        <v>#REF!</v>
      </c>
    </row>
    <row r="332" spans="2:11">
      <c r="B332" s="381">
        <v>330</v>
      </c>
      <c r="C332" s="382" t="e">
        <f t="shared" si="20"/>
        <v>#N/A</v>
      </c>
      <c r="D332" s="382" t="e">
        <f t="shared" si="21"/>
        <v>#N/A</v>
      </c>
      <c r="E332" s="383" t="e">
        <f t="shared" si="22"/>
        <v>#N/A</v>
      </c>
      <c r="F332" s="378"/>
      <c r="H332" s="384"/>
      <c r="I332" s="380" t="e">
        <f t="shared" si="23"/>
        <v>#REF!</v>
      </c>
      <c r="J332" s="380" t="e">
        <f>#REF!</f>
        <v>#REF!</v>
      </c>
      <c r="K332" s="380" t="e">
        <f>IF(OR(#REF!="管理者",#REF!="サービス管理責任者"),0,#REF!)</f>
        <v>#REF!</v>
      </c>
    </row>
    <row r="333" spans="2:11">
      <c r="B333" s="381">
        <v>331</v>
      </c>
      <c r="C333" s="382" t="e">
        <f t="shared" si="20"/>
        <v>#N/A</v>
      </c>
      <c r="D333" s="382" t="e">
        <f t="shared" si="21"/>
        <v>#N/A</v>
      </c>
      <c r="E333" s="383" t="e">
        <f t="shared" si="22"/>
        <v>#N/A</v>
      </c>
      <c r="F333" s="378"/>
      <c r="H333" s="384"/>
      <c r="I333" s="380" t="e">
        <f t="shared" si="23"/>
        <v>#REF!</v>
      </c>
      <c r="J333" s="380" t="e">
        <f>#REF!</f>
        <v>#REF!</v>
      </c>
      <c r="K333" s="380" t="e">
        <f>IF(OR(#REF!="管理者",#REF!="サービス管理責任者"),0,#REF!)</f>
        <v>#REF!</v>
      </c>
    </row>
    <row r="334" spans="2:11">
      <c r="B334" s="381">
        <v>332</v>
      </c>
      <c r="C334" s="382" t="e">
        <f t="shared" si="20"/>
        <v>#N/A</v>
      </c>
      <c r="D334" s="382" t="e">
        <f t="shared" si="21"/>
        <v>#N/A</v>
      </c>
      <c r="E334" s="383" t="e">
        <f t="shared" si="22"/>
        <v>#N/A</v>
      </c>
      <c r="F334" s="378"/>
      <c r="H334" s="384"/>
      <c r="I334" s="380" t="e">
        <f t="shared" si="23"/>
        <v>#REF!</v>
      </c>
      <c r="J334" s="380" t="e">
        <f>#REF!</f>
        <v>#REF!</v>
      </c>
      <c r="K334" s="380" t="e">
        <f>IF(OR(#REF!="管理者",#REF!="サービス管理責任者"),0,#REF!)</f>
        <v>#REF!</v>
      </c>
    </row>
    <row r="335" spans="2:11">
      <c r="B335" s="381">
        <v>333</v>
      </c>
      <c r="C335" s="382" t="e">
        <f t="shared" si="20"/>
        <v>#N/A</v>
      </c>
      <c r="D335" s="382" t="e">
        <f t="shared" si="21"/>
        <v>#N/A</v>
      </c>
      <c r="E335" s="383" t="e">
        <f t="shared" si="22"/>
        <v>#N/A</v>
      </c>
      <c r="F335" s="378"/>
      <c r="H335" s="384"/>
      <c r="I335" s="380" t="e">
        <f t="shared" si="23"/>
        <v>#REF!</v>
      </c>
      <c r="J335" s="380" t="e">
        <f>#REF!</f>
        <v>#REF!</v>
      </c>
      <c r="K335" s="380" t="e">
        <f>IF(OR(#REF!="管理者",#REF!="サービス管理責任者"),0,#REF!)</f>
        <v>#REF!</v>
      </c>
    </row>
    <row r="336" spans="2:11">
      <c r="B336" s="381">
        <v>334</v>
      </c>
      <c r="C336" s="382" t="e">
        <f t="shared" si="20"/>
        <v>#N/A</v>
      </c>
      <c r="D336" s="382" t="e">
        <f t="shared" si="21"/>
        <v>#N/A</v>
      </c>
      <c r="E336" s="383" t="e">
        <f t="shared" si="22"/>
        <v>#N/A</v>
      </c>
      <c r="F336" s="378"/>
      <c r="H336" s="384"/>
      <c r="I336" s="380" t="e">
        <f t="shared" si="23"/>
        <v>#REF!</v>
      </c>
      <c r="J336" s="380" t="e">
        <f>#REF!</f>
        <v>#REF!</v>
      </c>
      <c r="K336" s="380" t="e">
        <f>IF(OR(#REF!="管理者",#REF!="サービス管理責任者"),0,#REF!)</f>
        <v>#REF!</v>
      </c>
    </row>
    <row r="337" spans="2:11">
      <c r="B337" s="381">
        <v>335</v>
      </c>
      <c r="C337" s="382" t="e">
        <f t="shared" si="20"/>
        <v>#N/A</v>
      </c>
      <c r="D337" s="382" t="e">
        <f t="shared" si="21"/>
        <v>#N/A</v>
      </c>
      <c r="E337" s="383" t="e">
        <f t="shared" si="22"/>
        <v>#N/A</v>
      </c>
      <c r="F337" s="378"/>
      <c r="H337" s="384"/>
      <c r="I337" s="380" t="e">
        <f t="shared" si="23"/>
        <v>#REF!</v>
      </c>
      <c r="J337" s="380" t="e">
        <f>#REF!</f>
        <v>#REF!</v>
      </c>
      <c r="K337" s="380" t="e">
        <f>IF(OR(#REF!="管理者",#REF!="サービス管理責任者"),0,#REF!)</f>
        <v>#REF!</v>
      </c>
    </row>
    <row r="338" spans="2:11">
      <c r="B338" s="381">
        <v>336</v>
      </c>
      <c r="C338" s="382" t="e">
        <f t="shared" si="20"/>
        <v>#N/A</v>
      </c>
      <c r="D338" s="382" t="e">
        <f t="shared" si="21"/>
        <v>#N/A</v>
      </c>
      <c r="E338" s="383" t="e">
        <f t="shared" si="22"/>
        <v>#N/A</v>
      </c>
      <c r="F338" s="378"/>
      <c r="H338" s="384"/>
      <c r="I338" s="380" t="e">
        <f t="shared" si="23"/>
        <v>#REF!</v>
      </c>
      <c r="J338" s="380" t="e">
        <f>#REF!</f>
        <v>#REF!</v>
      </c>
      <c r="K338" s="380" t="e">
        <f>IF(OR(#REF!="管理者",#REF!="サービス管理責任者"),0,#REF!)</f>
        <v>#REF!</v>
      </c>
    </row>
    <row r="339" spans="2:11">
      <c r="B339" s="381">
        <v>337</v>
      </c>
      <c r="C339" s="382" t="e">
        <f t="shared" si="20"/>
        <v>#N/A</v>
      </c>
      <c r="D339" s="382" t="e">
        <f t="shared" si="21"/>
        <v>#N/A</v>
      </c>
      <c r="E339" s="383" t="e">
        <f t="shared" si="22"/>
        <v>#N/A</v>
      </c>
      <c r="F339" s="378"/>
      <c r="H339" s="384"/>
      <c r="I339" s="380" t="e">
        <f t="shared" si="23"/>
        <v>#REF!</v>
      </c>
      <c r="J339" s="380" t="e">
        <f>#REF!</f>
        <v>#REF!</v>
      </c>
      <c r="K339" s="380" t="e">
        <f>IF(OR(#REF!="管理者",#REF!="サービス管理責任者"),0,#REF!)</f>
        <v>#REF!</v>
      </c>
    </row>
    <row r="340" spans="2:11">
      <c r="B340" s="381">
        <v>338</v>
      </c>
      <c r="C340" s="382" t="e">
        <f t="shared" si="20"/>
        <v>#N/A</v>
      </c>
      <c r="D340" s="382" t="e">
        <f t="shared" si="21"/>
        <v>#N/A</v>
      </c>
      <c r="E340" s="383" t="e">
        <f t="shared" si="22"/>
        <v>#N/A</v>
      </c>
      <c r="F340" s="378"/>
      <c r="H340" s="384"/>
      <c r="I340" s="380" t="e">
        <f t="shared" si="23"/>
        <v>#REF!</v>
      </c>
      <c r="J340" s="380" t="e">
        <f>#REF!</f>
        <v>#REF!</v>
      </c>
      <c r="K340" s="380" t="e">
        <f>IF(OR(#REF!="管理者",#REF!="サービス管理責任者"),0,#REF!)</f>
        <v>#REF!</v>
      </c>
    </row>
    <row r="341" spans="2:11">
      <c r="B341" s="381">
        <v>339</v>
      </c>
      <c r="C341" s="382" t="e">
        <f t="shared" si="20"/>
        <v>#N/A</v>
      </c>
      <c r="D341" s="382" t="e">
        <f t="shared" si="21"/>
        <v>#N/A</v>
      </c>
      <c r="E341" s="383" t="e">
        <f t="shared" si="22"/>
        <v>#N/A</v>
      </c>
      <c r="F341" s="378"/>
      <c r="H341" s="384"/>
      <c r="I341" s="380" t="e">
        <f t="shared" si="23"/>
        <v>#REF!</v>
      </c>
      <c r="J341" s="380" t="e">
        <f>#REF!</f>
        <v>#REF!</v>
      </c>
      <c r="K341" s="380" t="e">
        <f>IF(OR(#REF!="管理者",#REF!="サービス管理責任者"),0,#REF!)</f>
        <v>#REF!</v>
      </c>
    </row>
    <row r="342" spans="2:11">
      <c r="B342" s="381">
        <v>340</v>
      </c>
      <c r="C342" s="382" t="e">
        <f t="shared" si="20"/>
        <v>#N/A</v>
      </c>
      <c r="D342" s="382" t="e">
        <f t="shared" si="21"/>
        <v>#N/A</v>
      </c>
      <c r="E342" s="383" t="e">
        <f t="shared" si="22"/>
        <v>#N/A</v>
      </c>
      <c r="F342" s="378"/>
      <c r="H342" s="384"/>
      <c r="I342" s="380" t="e">
        <f t="shared" si="23"/>
        <v>#REF!</v>
      </c>
      <c r="J342" s="380" t="e">
        <f>#REF!</f>
        <v>#REF!</v>
      </c>
      <c r="K342" s="380" t="e">
        <f>IF(OR(#REF!="管理者",#REF!="サービス管理責任者"),0,#REF!)</f>
        <v>#REF!</v>
      </c>
    </row>
    <row r="343" spans="2:11">
      <c r="B343" s="381">
        <v>341</v>
      </c>
      <c r="C343" s="382" t="e">
        <f t="shared" si="20"/>
        <v>#N/A</v>
      </c>
      <c r="D343" s="382" t="e">
        <f t="shared" si="21"/>
        <v>#N/A</v>
      </c>
      <c r="E343" s="383" t="e">
        <f t="shared" si="22"/>
        <v>#N/A</v>
      </c>
      <c r="F343" s="378"/>
      <c r="H343" s="384"/>
      <c r="I343" s="380" t="e">
        <f t="shared" si="23"/>
        <v>#REF!</v>
      </c>
      <c r="J343" s="380" t="e">
        <f>#REF!</f>
        <v>#REF!</v>
      </c>
      <c r="K343" s="380" t="e">
        <f>IF(OR(#REF!="管理者",#REF!="サービス管理責任者"),0,#REF!)</f>
        <v>#REF!</v>
      </c>
    </row>
    <row r="344" spans="2:11">
      <c r="B344" s="381">
        <v>342</v>
      </c>
      <c r="C344" s="382" t="e">
        <f t="shared" si="20"/>
        <v>#N/A</v>
      </c>
      <c r="D344" s="382" t="e">
        <f t="shared" si="21"/>
        <v>#N/A</v>
      </c>
      <c r="E344" s="383" t="e">
        <f t="shared" si="22"/>
        <v>#N/A</v>
      </c>
      <c r="F344" s="378"/>
      <c r="H344" s="384"/>
      <c r="I344" s="380" t="e">
        <f t="shared" si="23"/>
        <v>#REF!</v>
      </c>
      <c r="J344" s="380" t="e">
        <f>#REF!</f>
        <v>#REF!</v>
      </c>
      <c r="K344" s="380" t="e">
        <f>IF(OR(#REF!="管理者",#REF!="サービス管理責任者"),0,#REF!)</f>
        <v>#REF!</v>
      </c>
    </row>
    <row r="345" spans="2:11">
      <c r="B345" s="381">
        <v>343</v>
      </c>
      <c r="C345" s="382" t="e">
        <f t="shared" si="20"/>
        <v>#N/A</v>
      </c>
      <c r="D345" s="382" t="e">
        <f t="shared" si="21"/>
        <v>#N/A</v>
      </c>
      <c r="E345" s="383" t="e">
        <f t="shared" si="22"/>
        <v>#N/A</v>
      </c>
      <c r="F345" s="378"/>
      <c r="H345" s="384"/>
      <c r="I345" s="380" t="e">
        <f t="shared" si="23"/>
        <v>#REF!</v>
      </c>
      <c r="J345" s="380" t="e">
        <f>#REF!</f>
        <v>#REF!</v>
      </c>
      <c r="K345" s="380" t="e">
        <f>IF(OR(#REF!="管理者",#REF!="サービス管理責任者"),0,#REF!)</f>
        <v>#REF!</v>
      </c>
    </row>
    <row r="346" spans="2:11">
      <c r="B346" s="381">
        <v>344</v>
      </c>
      <c r="C346" s="382" t="e">
        <f t="shared" si="20"/>
        <v>#N/A</v>
      </c>
      <c r="D346" s="382" t="e">
        <f t="shared" si="21"/>
        <v>#N/A</v>
      </c>
      <c r="E346" s="383" t="e">
        <f t="shared" si="22"/>
        <v>#N/A</v>
      </c>
      <c r="F346" s="378"/>
      <c r="H346" s="384"/>
      <c r="I346" s="380" t="e">
        <f t="shared" si="23"/>
        <v>#REF!</v>
      </c>
      <c r="J346" s="380" t="e">
        <f>#REF!</f>
        <v>#REF!</v>
      </c>
      <c r="K346" s="380" t="e">
        <f>IF(OR(#REF!="管理者",#REF!="サービス管理責任者"),0,#REF!)</f>
        <v>#REF!</v>
      </c>
    </row>
    <row r="347" spans="2:11">
      <c r="B347" s="381">
        <v>345</v>
      </c>
      <c r="C347" s="382" t="e">
        <f t="shared" si="20"/>
        <v>#N/A</v>
      </c>
      <c r="D347" s="382" t="e">
        <f t="shared" si="21"/>
        <v>#N/A</v>
      </c>
      <c r="E347" s="383" t="e">
        <f t="shared" si="22"/>
        <v>#N/A</v>
      </c>
      <c r="F347" s="378"/>
      <c r="H347" s="384"/>
      <c r="I347" s="380" t="e">
        <f t="shared" si="23"/>
        <v>#REF!</v>
      </c>
      <c r="J347" s="380" t="e">
        <f>#REF!</f>
        <v>#REF!</v>
      </c>
      <c r="K347" s="380" t="e">
        <f>IF(OR(#REF!="管理者",#REF!="サービス管理責任者"),0,#REF!)</f>
        <v>#REF!</v>
      </c>
    </row>
    <row r="348" spans="2:11">
      <c r="B348" s="381">
        <v>346</v>
      </c>
      <c r="C348" s="382" t="e">
        <f t="shared" si="20"/>
        <v>#N/A</v>
      </c>
      <c r="D348" s="382" t="e">
        <f t="shared" si="21"/>
        <v>#N/A</v>
      </c>
      <c r="E348" s="383" t="e">
        <f t="shared" si="22"/>
        <v>#N/A</v>
      </c>
      <c r="F348" s="378"/>
      <c r="H348" s="384"/>
      <c r="I348" s="380" t="e">
        <f t="shared" si="23"/>
        <v>#REF!</v>
      </c>
      <c r="J348" s="380" t="e">
        <f>#REF!</f>
        <v>#REF!</v>
      </c>
      <c r="K348" s="380" t="e">
        <f>IF(OR(#REF!="管理者",#REF!="サービス管理責任者"),0,#REF!)</f>
        <v>#REF!</v>
      </c>
    </row>
    <row r="349" spans="2:11">
      <c r="B349" s="381">
        <v>347</v>
      </c>
      <c r="C349" s="382" t="e">
        <f t="shared" si="20"/>
        <v>#N/A</v>
      </c>
      <c r="D349" s="382" t="e">
        <f t="shared" si="21"/>
        <v>#N/A</v>
      </c>
      <c r="E349" s="383" t="e">
        <f t="shared" si="22"/>
        <v>#N/A</v>
      </c>
      <c r="F349" s="378"/>
      <c r="H349" s="384"/>
      <c r="I349" s="380" t="e">
        <f t="shared" si="23"/>
        <v>#REF!</v>
      </c>
      <c r="J349" s="380" t="e">
        <f>#REF!</f>
        <v>#REF!</v>
      </c>
      <c r="K349" s="380" t="e">
        <f>IF(OR(#REF!="管理者",#REF!="サービス管理責任者"),0,#REF!)</f>
        <v>#REF!</v>
      </c>
    </row>
    <row r="350" spans="2:11">
      <c r="B350" s="381">
        <v>348</v>
      </c>
      <c r="C350" s="382" t="e">
        <f t="shared" si="20"/>
        <v>#N/A</v>
      </c>
      <c r="D350" s="382" t="e">
        <f t="shared" si="21"/>
        <v>#N/A</v>
      </c>
      <c r="E350" s="383" t="e">
        <f t="shared" si="22"/>
        <v>#N/A</v>
      </c>
      <c r="F350" s="378"/>
      <c r="H350" s="384"/>
      <c r="I350" s="380" t="e">
        <f t="shared" si="23"/>
        <v>#REF!</v>
      </c>
      <c r="J350" s="380" t="e">
        <f>#REF!</f>
        <v>#REF!</v>
      </c>
      <c r="K350" s="380" t="e">
        <f>IF(OR(#REF!="管理者",#REF!="サービス管理責任者"),0,#REF!)</f>
        <v>#REF!</v>
      </c>
    </row>
    <row r="351" spans="2:11">
      <c r="B351" s="381">
        <v>349</v>
      </c>
      <c r="C351" s="382" t="e">
        <f t="shared" si="20"/>
        <v>#N/A</v>
      </c>
      <c r="D351" s="382" t="e">
        <f t="shared" si="21"/>
        <v>#N/A</v>
      </c>
      <c r="E351" s="383" t="e">
        <f t="shared" si="22"/>
        <v>#N/A</v>
      </c>
      <c r="F351" s="378"/>
      <c r="H351" s="384"/>
      <c r="I351" s="380" t="e">
        <f t="shared" si="23"/>
        <v>#REF!</v>
      </c>
      <c r="J351" s="380" t="e">
        <f>#REF!</f>
        <v>#REF!</v>
      </c>
      <c r="K351" s="380" t="e">
        <f>IF(OR(#REF!="管理者",#REF!="サービス管理責任者"),0,#REF!)</f>
        <v>#REF!</v>
      </c>
    </row>
    <row r="352" spans="2:11">
      <c r="B352" s="381">
        <v>350</v>
      </c>
      <c r="C352" s="382" t="e">
        <f t="shared" si="20"/>
        <v>#N/A</v>
      </c>
      <c r="D352" s="382" t="e">
        <f t="shared" si="21"/>
        <v>#N/A</v>
      </c>
      <c r="E352" s="383" t="e">
        <f t="shared" si="22"/>
        <v>#N/A</v>
      </c>
      <c r="F352" s="378"/>
      <c r="H352" s="384"/>
      <c r="I352" s="380" t="e">
        <f t="shared" si="23"/>
        <v>#REF!</v>
      </c>
      <c r="J352" s="380" t="e">
        <f>#REF!</f>
        <v>#REF!</v>
      </c>
      <c r="K352" s="380" t="e">
        <f>IF(OR(#REF!="管理者",#REF!="サービス管理責任者"),0,#REF!)</f>
        <v>#REF!</v>
      </c>
    </row>
    <row r="353" spans="2:11">
      <c r="B353" s="381">
        <v>351</v>
      </c>
      <c r="C353" s="382" t="e">
        <f t="shared" si="20"/>
        <v>#N/A</v>
      </c>
      <c r="D353" s="382" t="e">
        <f t="shared" si="21"/>
        <v>#N/A</v>
      </c>
      <c r="E353" s="383" t="e">
        <f t="shared" si="22"/>
        <v>#N/A</v>
      </c>
      <c r="F353" s="378"/>
      <c r="H353" s="384"/>
      <c r="I353" s="380" t="e">
        <f t="shared" si="23"/>
        <v>#REF!</v>
      </c>
      <c r="J353" s="380" t="e">
        <f>#REF!</f>
        <v>#REF!</v>
      </c>
      <c r="K353" s="380" t="e">
        <f>IF(OR(#REF!="管理者",#REF!="サービス管理責任者"),0,#REF!)</f>
        <v>#REF!</v>
      </c>
    </row>
    <row r="354" spans="2:11">
      <c r="B354" s="381">
        <v>352</v>
      </c>
      <c r="C354" s="382" t="e">
        <f t="shared" si="20"/>
        <v>#N/A</v>
      </c>
      <c r="D354" s="382" t="e">
        <f t="shared" si="21"/>
        <v>#N/A</v>
      </c>
      <c r="E354" s="383" t="e">
        <f t="shared" si="22"/>
        <v>#N/A</v>
      </c>
      <c r="F354" s="378"/>
      <c r="H354" s="384"/>
      <c r="I354" s="380" t="e">
        <f t="shared" si="23"/>
        <v>#REF!</v>
      </c>
      <c r="J354" s="380" t="e">
        <f>#REF!</f>
        <v>#REF!</v>
      </c>
      <c r="K354" s="380" t="e">
        <f>IF(OR(#REF!="管理者",#REF!="サービス管理責任者"),0,#REF!)</f>
        <v>#REF!</v>
      </c>
    </row>
    <row r="355" spans="2:11">
      <c r="B355" s="381">
        <v>353</v>
      </c>
      <c r="C355" s="382" t="e">
        <f t="shared" si="20"/>
        <v>#N/A</v>
      </c>
      <c r="D355" s="382" t="e">
        <f t="shared" si="21"/>
        <v>#N/A</v>
      </c>
      <c r="E355" s="383" t="e">
        <f t="shared" si="22"/>
        <v>#N/A</v>
      </c>
      <c r="F355" s="378"/>
      <c r="H355" s="384"/>
      <c r="I355" s="380" t="e">
        <f t="shared" si="23"/>
        <v>#REF!</v>
      </c>
      <c r="J355" s="380" t="e">
        <f>#REF!</f>
        <v>#REF!</v>
      </c>
      <c r="K355" s="380" t="e">
        <f>IF(OR(#REF!="管理者",#REF!="サービス管理責任者"),0,#REF!)</f>
        <v>#REF!</v>
      </c>
    </row>
    <row r="356" spans="2:11">
      <c r="B356" s="381">
        <v>354</v>
      </c>
      <c r="C356" s="382" t="e">
        <f t="shared" si="20"/>
        <v>#N/A</v>
      </c>
      <c r="D356" s="382" t="e">
        <f t="shared" si="21"/>
        <v>#N/A</v>
      </c>
      <c r="E356" s="383" t="e">
        <f t="shared" si="22"/>
        <v>#N/A</v>
      </c>
      <c r="F356" s="378"/>
      <c r="H356" s="384"/>
      <c r="I356" s="380" t="e">
        <f t="shared" si="23"/>
        <v>#REF!</v>
      </c>
      <c r="J356" s="380" t="e">
        <f>#REF!</f>
        <v>#REF!</v>
      </c>
      <c r="K356" s="380" t="e">
        <f>IF(OR(#REF!="管理者",#REF!="サービス管理責任者"),0,#REF!)</f>
        <v>#REF!</v>
      </c>
    </row>
    <row r="357" spans="2:11">
      <c r="B357" s="381">
        <v>355</v>
      </c>
      <c r="C357" s="382" t="e">
        <f t="shared" si="20"/>
        <v>#N/A</v>
      </c>
      <c r="D357" s="382" t="e">
        <f t="shared" si="21"/>
        <v>#N/A</v>
      </c>
      <c r="E357" s="383" t="e">
        <f t="shared" si="22"/>
        <v>#N/A</v>
      </c>
      <c r="F357" s="378"/>
      <c r="H357" s="384"/>
      <c r="I357" s="380" t="e">
        <f t="shared" si="23"/>
        <v>#REF!</v>
      </c>
      <c r="J357" s="380" t="e">
        <f>#REF!</f>
        <v>#REF!</v>
      </c>
      <c r="K357" s="380" t="e">
        <f>IF(OR(#REF!="管理者",#REF!="サービス管理責任者"),0,#REF!)</f>
        <v>#REF!</v>
      </c>
    </row>
    <row r="358" spans="2:11">
      <c r="B358" s="381">
        <v>356</v>
      </c>
      <c r="C358" s="382" t="e">
        <f t="shared" si="20"/>
        <v>#N/A</v>
      </c>
      <c r="D358" s="382" t="e">
        <f t="shared" si="21"/>
        <v>#N/A</v>
      </c>
      <c r="E358" s="383" t="e">
        <f t="shared" si="22"/>
        <v>#N/A</v>
      </c>
      <c r="F358" s="378"/>
      <c r="H358" s="384"/>
      <c r="I358" s="380" t="e">
        <f t="shared" si="23"/>
        <v>#REF!</v>
      </c>
      <c r="J358" s="380" t="e">
        <f>#REF!</f>
        <v>#REF!</v>
      </c>
      <c r="K358" s="380" t="e">
        <f>IF(OR(#REF!="管理者",#REF!="サービス管理責任者"),0,#REF!)</f>
        <v>#REF!</v>
      </c>
    </row>
    <row r="359" spans="2:11">
      <c r="B359" s="381">
        <v>357</v>
      </c>
      <c r="C359" s="382" t="e">
        <f t="shared" si="20"/>
        <v>#N/A</v>
      </c>
      <c r="D359" s="382" t="e">
        <f t="shared" si="21"/>
        <v>#N/A</v>
      </c>
      <c r="E359" s="383" t="e">
        <f t="shared" si="22"/>
        <v>#N/A</v>
      </c>
      <c r="F359" s="378"/>
      <c r="H359" s="384"/>
      <c r="I359" s="380" t="e">
        <f t="shared" si="23"/>
        <v>#REF!</v>
      </c>
      <c r="J359" s="380" t="e">
        <f>#REF!</f>
        <v>#REF!</v>
      </c>
      <c r="K359" s="380" t="e">
        <f>IF(OR(#REF!="管理者",#REF!="サービス管理責任者"),0,#REF!)</f>
        <v>#REF!</v>
      </c>
    </row>
    <row r="360" spans="2:11">
      <c r="B360" s="381">
        <v>358</v>
      </c>
      <c r="C360" s="382" t="e">
        <f t="shared" si="20"/>
        <v>#N/A</v>
      </c>
      <c r="D360" s="382" t="e">
        <f t="shared" si="21"/>
        <v>#N/A</v>
      </c>
      <c r="E360" s="383" t="e">
        <f t="shared" si="22"/>
        <v>#N/A</v>
      </c>
      <c r="F360" s="378"/>
      <c r="H360" s="384"/>
      <c r="I360" s="380" t="e">
        <f t="shared" si="23"/>
        <v>#REF!</v>
      </c>
      <c r="J360" s="380" t="e">
        <f>#REF!</f>
        <v>#REF!</v>
      </c>
      <c r="K360" s="380" t="e">
        <f>IF(OR(#REF!="管理者",#REF!="サービス管理責任者"),0,#REF!)</f>
        <v>#REF!</v>
      </c>
    </row>
    <row r="361" spans="2:11">
      <c r="B361" s="381">
        <v>359</v>
      </c>
      <c r="C361" s="382" t="e">
        <f t="shared" si="20"/>
        <v>#N/A</v>
      </c>
      <c r="D361" s="382" t="e">
        <f t="shared" si="21"/>
        <v>#N/A</v>
      </c>
      <c r="E361" s="383" t="e">
        <f t="shared" si="22"/>
        <v>#N/A</v>
      </c>
      <c r="F361" s="378"/>
      <c r="H361" s="384"/>
      <c r="I361" s="380" t="e">
        <f t="shared" si="23"/>
        <v>#REF!</v>
      </c>
      <c r="J361" s="380" t="e">
        <f>#REF!</f>
        <v>#REF!</v>
      </c>
      <c r="K361" s="380" t="e">
        <f>IF(OR(#REF!="管理者",#REF!="サービス管理責任者"),0,#REF!)</f>
        <v>#REF!</v>
      </c>
    </row>
    <row r="362" spans="2:11">
      <c r="B362" s="381">
        <v>360</v>
      </c>
      <c r="C362" s="382" t="e">
        <f t="shared" si="20"/>
        <v>#N/A</v>
      </c>
      <c r="D362" s="382" t="e">
        <f t="shared" si="21"/>
        <v>#N/A</v>
      </c>
      <c r="E362" s="383" t="e">
        <f t="shared" si="22"/>
        <v>#N/A</v>
      </c>
      <c r="F362" s="378"/>
      <c r="H362" s="384"/>
      <c r="I362" s="380" t="e">
        <f t="shared" si="23"/>
        <v>#REF!</v>
      </c>
      <c r="J362" s="380" t="e">
        <f>#REF!</f>
        <v>#REF!</v>
      </c>
      <c r="K362" s="380" t="e">
        <f>IF(OR(#REF!="管理者",#REF!="サービス管理責任者"),0,#REF!)</f>
        <v>#REF!</v>
      </c>
    </row>
    <row r="363" spans="2:11">
      <c r="B363" s="381">
        <v>361</v>
      </c>
      <c r="C363" s="382" t="e">
        <f t="shared" si="20"/>
        <v>#N/A</v>
      </c>
      <c r="D363" s="382" t="e">
        <f t="shared" si="21"/>
        <v>#N/A</v>
      </c>
      <c r="E363" s="383" t="e">
        <f t="shared" si="22"/>
        <v>#N/A</v>
      </c>
      <c r="F363" s="378"/>
      <c r="H363" s="384"/>
      <c r="I363" s="380" t="e">
        <f t="shared" si="23"/>
        <v>#REF!</v>
      </c>
      <c r="J363" s="380" t="e">
        <f>#REF!</f>
        <v>#REF!</v>
      </c>
      <c r="K363" s="380" t="e">
        <f>IF(OR(#REF!="管理者",#REF!="サービス管理責任者"),0,#REF!)</f>
        <v>#REF!</v>
      </c>
    </row>
    <row r="364" spans="2:11">
      <c r="B364" s="381">
        <v>362</v>
      </c>
      <c r="C364" s="382" t="e">
        <f t="shared" si="20"/>
        <v>#N/A</v>
      </c>
      <c r="D364" s="382" t="e">
        <f t="shared" si="21"/>
        <v>#N/A</v>
      </c>
      <c r="E364" s="383" t="e">
        <f t="shared" si="22"/>
        <v>#N/A</v>
      </c>
      <c r="F364" s="378"/>
      <c r="H364" s="384"/>
      <c r="I364" s="380" t="e">
        <f t="shared" si="23"/>
        <v>#REF!</v>
      </c>
      <c r="J364" s="380" t="e">
        <f>#REF!</f>
        <v>#REF!</v>
      </c>
      <c r="K364" s="380" t="e">
        <f>IF(OR(#REF!="管理者",#REF!="サービス管理責任者"),0,#REF!)</f>
        <v>#REF!</v>
      </c>
    </row>
    <row r="365" spans="2:11">
      <c r="B365" s="381">
        <v>363</v>
      </c>
      <c r="C365" s="382" t="e">
        <f t="shared" si="20"/>
        <v>#N/A</v>
      </c>
      <c r="D365" s="382" t="e">
        <f t="shared" si="21"/>
        <v>#N/A</v>
      </c>
      <c r="E365" s="383" t="e">
        <f t="shared" si="22"/>
        <v>#N/A</v>
      </c>
      <c r="F365" s="378"/>
      <c r="H365" s="384"/>
      <c r="I365" s="380" t="e">
        <f t="shared" si="23"/>
        <v>#REF!</v>
      </c>
      <c r="J365" s="380" t="e">
        <f>#REF!</f>
        <v>#REF!</v>
      </c>
      <c r="K365" s="380" t="e">
        <f>IF(OR(#REF!="管理者",#REF!="サービス管理責任者"),0,#REF!)</f>
        <v>#REF!</v>
      </c>
    </row>
    <row r="366" spans="2:11">
      <c r="B366" s="381">
        <v>364</v>
      </c>
      <c r="C366" s="382" t="e">
        <f t="shared" si="20"/>
        <v>#N/A</v>
      </c>
      <c r="D366" s="382" t="e">
        <f t="shared" si="21"/>
        <v>#N/A</v>
      </c>
      <c r="E366" s="383" t="e">
        <f t="shared" si="22"/>
        <v>#N/A</v>
      </c>
      <c r="F366" s="378"/>
      <c r="H366" s="384"/>
      <c r="I366" s="380" t="e">
        <f t="shared" si="23"/>
        <v>#REF!</v>
      </c>
      <c r="J366" s="380" t="e">
        <f>#REF!</f>
        <v>#REF!</v>
      </c>
      <c r="K366" s="380" t="e">
        <f>IF(OR(#REF!="管理者",#REF!="サービス管理責任者"),0,#REF!)</f>
        <v>#REF!</v>
      </c>
    </row>
    <row r="367" spans="2:11">
      <c r="B367" s="381">
        <v>365</v>
      </c>
      <c r="C367" s="382" t="e">
        <f t="shared" si="20"/>
        <v>#N/A</v>
      </c>
      <c r="D367" s="382" t="e">
        <f t="shared" si="21"/>
        <v>#N/A</v>
      </c>
      <c r="E367" s="383" t="e">
        <f t="shared" si="22"/>
        <v>#N/A</v>
      </c>
      <c r="F367" s="378"/>
      <c r="H367" s="384"/>
      <c r="I367" s="380" t="e">
        <f t="shared" si="23"/>
        <v>#REF!</v>
      </c>
      <c r="J367" s="380" t="e">
        <f>#REF!</f>
        <v>#REF!</v>
      </c>
      <c r="K367" s="380" t="e">
        <f>IF(OR(#REF!="管理者",#REF!="サービス管理責任者"),0,#REF!)</f>
        <v>#REF!</v>
      </c>
    </row>
    <row r="368" spans="2:11">
      <c r="B368" s="381">
        <v>366</v>
      </c>
      <c r="C368" s="382" t="e">
        <f t="shared" si="20"/>
        <v>#N/A</v>
      </c>
      <c r="D368" s="382" t="e">
        <f t="shared" si="21"/>
        <v>#N/A</v>
      </c>
      <c r="E368" s="383" t="e">
        <f t="shared" si="22"/>
        <v>#N/A</v>
      </c>
      <c r="F368" s="378"/>
      <c r="H368" s="384"/>
      <c r="I368" s="380" t="e">
        <f t="shared" si="23"/>
        <v>#REF!</v>
      </c>
      <c r="J368" s="380" t="e">
        <f>#REF!</f>
        <v>#REF!</v>
      </c>
      <c r="K368" s="380" t="e">
        <f>IF(OR(#REF!="管理者",#REF!="サービス管理責任者"),0,#REF!)</f>
        <v>#REF!</v>
      </c>
    </row>
    <row r="369" spans="2:11">
      <c r="B369" s="381">
        <v>367</v>
      </c>
      <c r="C369" s="382" t="e">
        <f t="shared" si="20"/>
        <v>#N/A</v>
      </c>
      <c r="D369" s="382" t="e">
        <f t="shared" si="21"/>
        <v>#N/A</v>
      </c>
      <c r="E369" s="383" t="e">
        <f t="shared" si="22"/>
        <v>#N/A</v>
      </c>
      <c r="F369" s="378"/>
      <c r="H369" s="384"/>
      <c r="I369" s="380" t="e">
        <f t="shared" si="23"/>
        <v>#REF!</v>
      </c>
      <c r="J369" s="380" t="e">
        <f>#REF!</f>
        <v>#REF!</v>
      </c>
      <c r="K369" s="380" t="e">
        <f>IF(OR(#REF!="管理者",#REF!="サービス管理責任者"),0,#REF!)</f>
        <v>#REF!</v>
      </c>
    </row>
    <row r="370" spans="2:11">
      <c r="B370" s="381">
        <v>368</v>
      </c>
      <c r="C370" s="382" t="e">
        <f t="shared" si="20"/>
        <v>#N/A</v>
      </c>
      <c r="D370" s="382" t="e">
        <f t="shared" si="21"/>
        <v>#N/A</v>
      </c>
      <c r="E370" s="383" t="e">
        <f t="shared" si="22"/>
        <v>#N/A</v>
      </c>
      <c r="F370" s="378"/>
      <c r="H370" s="384"/>
      <c r="I370" s="380" t="e">
        <f t="shared" si="23"/>
        <v>#REF!</v>
      </c>
      <c r="J370" s="380" t="e">
        <f>#REF!</f>
        <v>#REF!</v>
      </c>
      <c r="K370" s="380" t="e">
        <f>IF(OR(#REF!="管理者",#REF!="サービス管理責任者"),0,#REF!)</f>
        <v>#REF!</v>
      </c>
    </row>
    <row r="371" spans="2:11">
      <c r="B371" s="381">
        <v>369</v>
      </c>
      <c r="C371" s="382" t="e">
        <f t="shared" si="20"/>
        <v>#N/A</v>
      </c>
      <c r="D371" s="382" t="e">
        <f t="shared" si="21"/>
        <v>#N/A</v>
      </c>
      <c r="E371" s="383" t="e">
        <f t="shared" si="22"/>
        <v>#N/A</v>
      </c>
      <c r="F371" s="378"/>
      <c r="H371" s="384"/>
      <c r="I371" s="380" t="e">
        <f t="shared" si="23"/>
        <v>#REF!</v>
      </c>
      <c r="J371" s="380" t="e">
        <f>#REF!</f>
        <v>#REF!</v>
      </c>
      <c r="K371" s="380" t="e">
        <f>IF(OR(#REF!="管理者",#REF!="サービス管理責任者"),0,#REF!)</f>
        <v>#REF!</v>
      </c>
    </row>
    <row r="372" spans="2:11">
      <c r="B372" s="381">
        <v>370</v>
      </c>
      <c r="C372" s="382" t="e">
        <f t="shared" si="20"/>
        <v>#N/A</v>
      </c>
      <c r="D372" s="382" t="e">
        <f t="shared" si="21"/>
        <v>#N/A</v>
      </c>
      <c r="E372" s="383" t="e">
        <f t="shared" si="22"/>
        <v>#N/A</v>
      </c>
      <c r="F372" s="378"/>
      <c r="H372" s="384"/>
      <c r="I372" s="380" t="e">
        <f t="shared" si="23"/>
        <v>#REF!</v>
      </c>
      <c r="J372" s="380" t="e">
        <f>#REF!</f>
        <v>#REF!</v>
      </c>
      <c r="K372" s="380" t="e">
        <f>IF(OR(#REF!="管理者",#REF!="サービス管理責任者"),0,#REF!)</f>
        <v>#REF!</v>
      </c>
    </row>
    <row r="373" spans="2:11">
      <c r="B373" s="381">
        <v>371</v>
      </c>
      <c r="C373" s="382" t="e">
        <f t="shared" si="20"/>
        <v>#N/A</v>
      </c>
      <c r="D373" s="382" t="e">
        <f t="shared" si="21"/>
        <v>#N/A</v>
      </c>
      <c r="E373" s="383" t="e">
        <f t="shared" si="22"/>
        <v>#N/A</v>
      </c>
      <c r="F373" s="378"/>
      <c r="H373" s="384"/>
      <c r="I373" s="380" t="e">
        <f t="shared" si="23"/>
        <v>#REF!</v>
      </c>
      <c r="J373" s="380" t="e">
        <f>#REF!</f>
        <v>#REF!</v>
      </c>
      <c r="K373" s="380" t="e">
        <f>IF(OR(#REF!="管理者",#REF!="サービス管理責任者"),0,#REF!)</f>
        <v>#REF!</v>
      </c>
    </row>
    <row r="374" spans="2:11">
      <c r="B374" s="381">
        <v>372</v>
      </c>
      <c r="C374" s="382" t="e">
        <f t="shared" si="20"/>
        <v>#N/A</v>
      </c>
      <c r="D374" s="382" t="e">
        <f t="shared" si="21"/>
        <v>#N/A</v>
      </c>
      <c r="E374" s="383" t="e">
        <f t="shared" si="22"/>
        <v>#N/A</v>
      </c>
      <c r="F374" s="378"/>
      <c r="H374" s="384"/>
      <c r="I374" s="380" t="e">
        <f t="shared" si="23"/>
        <v>#REF!</v>
      </c>
      <c r="J374" s="380" t="e">
        <f>#REF!</f>
        <v>#REF!</v>
      </c>
      <c r="K374" s="380" t="e">
        <f>IF(OR(#REF!="管理者",#REF!="サービス管理責任者"),0,#REF!)</f>
        <v>#REF!</v>
      </c>
    </row>
    <row r="375" spans="2:11">
      <c r="B375" s="381">
        <v>373</v>
      </c>
      <c r="C375" s="382" t="e">
        <f t="shared" si="20"/>
        <v>#N/A</v>
      </c>
      <c r="D375" s="382" t="e">
        <f t="shared" si="21"/>
        <v>#N/A</v>
      </c>
      <c r="E375" s="383" t="e">
        <f t="shared" si="22"/>
        <v>#N/A</v>
      </c>
      <c r="F375" s="378"/>
      <c r="H375" s="384"/>
      <c r="I375" s="380" t="e">
        <f t="shared" si="23"/>
        <v>#REF!</v>
      </c>
      <c r="J375" s="380" t="e">
        <f>#REF!</f>
        <v>#REF!</v>
      </c>
      <c r="K375" s="380" t="e">
        <f>IF(OR(#REF!="管理者",#REF!="サービス管理責任者"),0,#REF!)</f>
        <v>#REF!</v>
      </c>
    </row>
    <row r="376" spans="2:11">
      <c r="B376" s="381">
        <v>374</v>
      </c>
      <c r="C376" s="382" t="e">
        <f t="shared" si="20"/>
        <v>#N/A</v>
      </c>
      <c r="D376" s="382" t="e">
        <f t="shared" si="21"/>
        <v>#N/A</v>
      </c>
      <c r="E376" s="383" t="e">
        <f t="shared" si="22"/>
        <v>#N/A</v>
      </c>
      <c r="F376" s="378"/>
      <c r="H376" s="384"/>
      <c r="I376" s="380" t="e">
        <f t="shared" si="23"/>
        <v>#REF!</v>
      </c>
      <c r="J376" s="380" t="e">
        <f>#REF!</f>
        <v>#REF!</v>
      </c>
      <c r="K376" s="380" t="e">
        <f>IF(OR(#REF!="管理者",#REF!="サービス管理責任者"),0,#REF!)</f>
        <v>#REF!</v>
      </c>
    </row>
    <row r="377" spans="2:11">
      <c r="B377" s="381">
        <v>375</v>
      </c>
      <c r="C377" s="382" t="e">
        <f t="shared" si="20"/>
        <v>#N/A</v>
      </c>
      <c r="D377" s="382" t="e">
        <f t="shared" si="21"/>
        <v>#N/A</v>
      </c>
      <c r="E377" s="383" t="e">
        <f t="shared" si="22"/>
        <v>#N/A</v>
      </c>
      <c r="F377" s="378"/>
      <c r="H377" s="384"/>
      <c r="I377" s="380" t="e">
        <f t="shared" si="23"/>
        <v>#REF!</v>
      </c>
      <c r="J377" s="380" t="e">
        <f>#REF!</f>
        <v>#REF!</v>
      </c>
      <c r="K377" s="380" t="e">
        <f>IF(OR(#REF!="管理者",#REF!="サービス管理責任者"),0,#REF!)</f>
        <v>#REF!</v>
      </c>
    </row>
    <row r="378" spans="2:11">
      <c r="B378" s="381">
        <v>376</v>
      </c>
      <c r="C378" s="382" t="e">
        <f t="shared" si="20"/>
        <v>#N/A</v>
      </c>
      <c r="D378" s="382" t="e">
        <f t="shared" si="21"/>
        <v>#N/A</v>
      </c>
      <c r="E378" s="383" t="e">
        <f t="shared" si="22"/>
        <v>#N/A</v>
      </c>
      <c r="F378" s="378"/>
      <c r="H378" s="384"/>
      <c r="I378" s="380" t="e">
        <f t="shared" si="23"/>
        <v>#REF!</v>
      </c>
      <c r="J378" s="380" t="e">
        <f>#REF!</f>
        <v>#REF!</v>
      </c>
      <c r="K378" s="380" t="e">
        <f>IF(OR(#REF!="管理者",#REF!="サービス管理責任者"),0,#REF!)</f>
        <v>#REF!</v>
      </c>
    </row>
    <row r="379" spans="2:11">
      <c r="B379" s="381">
        <v>377</v>
      </c>
      <c r="C379" s="382" t="e">
        <f t="shared" si="20"/>
        <v>#N/A</v>
      </c>
      <c r="D379" s="382" t="e">
        <f t="shared" si="21"/>
        <v>#N/A</v>
      </c>
      <c r="E379" s="383" t="e">
        <f t="shared" si="22"/>
        <v>#N/A</v>
      </c>
      <c r="F379" s="378"/>
      <c r="H379" s="384"/>
      <c r="I379" s="380" t="e">
        <f t="shared" si="23"/>
        <v>#REF!</v>
      </c>
      <c r="J379" s="380" t="e">
        <f>#REF!</f>
        <v>#REF!</v>
      </c>
      <c r="K379" s="380" t="e">
        <f>IF(OR(#REF!="管理者",#REF!="サービス管理責任者"),0,#REF!)</f>
        <v>#REF!</v>
      </c>
    </row>
    <row r="380" spans="2:11">
      <c r="B380" s="381">
        <v>378</v>
      </c>
      <c r="C380" s="382" t="e">
        <f t="shared" si="20"/>
        <v>#N/A</v>
      </c>
      <c r="D380" s="382" t="e">
        <f t="shared" si="21"/>
        <v>#N/A</v>
      </c>
      <c r="E380" s="383" t="e">
        <f t="shared" si="22"/>
        <v>#N/A</v>
      </c>
      <c r="F380" s="378"/>
      <c r="H380" s="384"/>
      <c r="I380" s="380" t="e">
        <f t="shared" si="23"/>
        <v>#REF!</v>
      </c>
      <c r="J380" s="380" t="e">
        <f>#REF!</f>
        <v>#REF!</v>
      </c>
      <c r="K380" s="380" t="e">
        <f>IF(OR(#REF!="管理者",#REF!="サービス管理責任者"),0,#REF!)</f>
        <v>#REF!</v>
      </c>
    </row>
    <row r="381" spans="2:11">
      <c r="B381" s="381">
        <v>379</v>
      </c>
      <c r="C381" s="382" t="e">
        <f t="shared" si="20"/>
        <v>#N/A</v>
      </c>
      <c r="D381" s="382" t="e">
        <f t="shared" si="21"/>
        <v>#N/A</v>
      </c>
      <c r="E381" s="383" t="e">
        <f t="shared" si="22"/>
        <v>#N/A</v>
      </c>
      <c r="F381" s="378"/>
      <c r="H381" s="384"/>
      <c r="I381" s="380" t="e">
        <f t="shared" si="23"/>
        <v>#REF!</v>
      </c>
      <c r="J381" s="380" t="e">
        <f>#REF!</f>
        <v>#REF!</v>
      </c>
      <c r="K381" s="380" t="e">
        <f>IF(OR(#REF!="管理者",#REF!="サービス管理責任者"),0,#REF!)</f>
        <v>#REF!</v>
      </c>
    </row>
    <row r="382" spans="2:11">
      <c r="B382" s="381">
        <v>380</v>
      </c>
      <c r="C382" s="382" t="e">
        <f t="shared" si="20"/>
        <v>#N/A</v>
      </c>
      <c r="D382" s="382" t="e">
        <f t="shared" si="21"/>
        <v>#N/A</v>
      </c>
      <c r="E382" s="383" t="e">
        <f t="shared" si="22"/>
        <v>#N/A</v>
      </c>
      <c r="F382" s="378"/>
      <c r="H382" s="384"/>
      <c r="I382" s="380" t="e">
        <f t="shared" si="23"/>
        <v>#REF!</v>
      </c>
      <c r="J382" s="380" t="e">
        <f>#REF!</f>
        <v>#REF!</v>
      </c>
      <c r="K382" s="380" t="e">
        <f>IF(OR(#REF!="管理者",#REF!="サービス管理責任者"),0,#REF!)</f>
        <v>#REF!</v>
      </c>
    </row>
    <row r="383" spans="2:11">
      <c r="B383" s="381">
        <v>381</v>
      </c>
      <c r="C383" s="382" t="e">
        <f t="shared" si="20"/>
        <v>#N/A</v>
      </c>
      <c r="D383" s="382" t="e">
        <f t="shared" si="21"/>
        <v>#N/A</v>
      </c>
      <c r="E383" s="383" t="e">
        <f t="shared" si="22"/>
        <v>#N/A</v>
      </c>
      <c r="F383" s="378"/>
      <c r="H383" s="384"/>
      <c r="I383" s="380" t="e">
        <f t="shared" si="23"/>
        <v>#REF!</v>
      </c>
      <c r="J383" s="380" t="e">
        <f>#REF!</f>
        <v>#REF!</v>
      </c>
      <c r="K383" s="380" t="e">
        <f>IF(OR(#REF!="管理者",#REF!="サービス管理責任者"),0,#REF!)</f>
        <v>#REF!</v>
      </c>
    </row>
    <row r="384" spans="2:11">
      <c r="B384" s="381">
        <v>382</v>
      </c>
      <c r="C384" s="382" t="e">
        <f t="shared" si="20"/>
        <v>#N/A</v>
      </c>
      <c r="D384" s="382" t="e">
        <f t="shared" si="21"/>
        <v>#N/A</v>
      </c>
      <c r="E384" s="383" t="e">
        <f t="shared" si="22"/>
        <v>#N/A</v>
      </c>
      <c r="F384" s="378"/>
      <c r="H384" s="384"/>
      <c r="I384" s="380" t="e">
        <f t="shared" si="23"/>
        <v>#REF!</v>
      </c>
      <c r="J384" s="380" t="e">
        <f>#REF!</f>
        <v>#REF!</v>
      </c>
      <c r="K384" s="380" t="e">
        <f>IF(OR(#REF!="管理者",#REF!="サービス管理責任者"),0,#REF!)</f>
        <v>#REF!</v>
      </c>
    </row>
    <row r="385" spans="2:11">
      <c r="B385" s="381">
        <v>383</v>
      </c>
      <c r="C385" s="382" t="e">
        <f t="shared" si="20"/>
        <v>#N/A</v>
      </c>
      <c r="D385" s="382" t="e">
        <f t="shared" si="21"/>
        <v>#N/A</v>
      </c>
      <c r="E385" s="383" t="e">
        <f t="shared" si="22"/>
        <v>#N/A</v>
      </c>
      <c r="F385" s="378"/>
      <c r="H385" s="384"/>
      <c r="I385" s="380" t="e">
        <f t="shared" si="23"/>
        <v>#REF!</v>
      </c>
      <c r="J385" s="380" t="e">
        <f>#REF!</f>
        <v>#REF!</v>
      </c>
      <c r="K385" s="380" t="e">
        <f>IF(OR(#REF!="管理者",#REF!="サービス管理責任者"),0,#REF!)</f>
        <v>#REF!</v>
      </c>
    </row>
    <row r="386" spans="2:11">
      <c r="B386" s="381">
        <v>384</v>
      </c>
      <c r="C386" s="382" t="e">
        <f t="shared" si="20"/>
        <v>#N/A</v>
      </c>
      <c r="D386" s="382" t="e">
        <f t="shared" si="21"/>
        <v>#N/A</v>
      </c>
      <c r="E386" s="383" t="e">
        <f t="shared" si="22"/>
        <v>#N/A</v>
      </c>
      <c r="F386" s="378"/>
      <c r="H386" s="384"/>
      <c r="I386" s="380" t="e">
        <f t="shared" si="23"/>
        <v>#REF!</v>
      </c>
      <c r="J386" s="380" t="e">
        <f>#REF!</f>
        <v>#REF!</v>
      </c>
      <c r="K386" s="380" t="e">
        <f>IF(OR(#REF!="管理者",#REF!="サービス管理責任者"),0,#REF!)</f>
        <v>#REF!</v>
      </c>
    </row>
    <row r="387" spans="2:11">
      <c r="B387" s="381">
        <v>385</v>
      </c>
      <c r="C387" s="382" t="e">
        <f t="shared" ref="C387:C450" si="24">VLOOKUP(B387,$I:$K,2,FALSE)</f>
        <v>#N/A</v>
      </c>
      <c r="D387" s="382" t="e">
        <f t="shared" ref="D387:D450" si="25">VLOOKUP(B387,$I:$K,3,FALSE)</f>
        <v>#N/A</v>
      </c>
      <c r="E387" s="383" t="e">
        <f t="shared" si="22"/>
        <v>#N/A</v>
      </c>
      <c r="F387" s="378"/>
      <c r="H387" s="384"/>
      <c r="I387" s="380" t="e">
        <f t="shared" si="23"/>
        <v>#REF!</v>
      </c>
      <c r="J387" s="380" t="e">
        <f>#REF!</f>
        <v>#REF!</v>
      </c>
      <c r="K387" s="380" t="e">
        <f>IF(OR(#REF!="管理者",#REF!="サービス管理責任者"),0,#REF!)</f>
        <v>#REF!</v>
      </c>
    </row>
    <row r="388" spans="2:11">
      <c r="B388" s="381">
        <v>386</v>
      </c>
      <c r="C388" s="382" t="e">
        <f t="shared" si="24"/>
        <v>#N/A</v>
      </c>
      <c r="D388" s="382" t="e">
        <f t="shared" si="25"/>
        <v>#N/A</v>
      </c>
      <c r="E388" s="383" t="e">
        <f t="shared" ref="E388:E451" si="26">SUMIF($C:$C,C388,$D:$D)</f>
        <v>#N/A</v>
      </c>
      <c r="F388" s="378"/>
      <c r="H388" s="384"/>
      <c r="I388" s="380" t="e">
        <f t="shared" ref="I388:I451" si="27">IF(J388=0,I387,I387+1)</f>
        <v>#REF!</v>
      </c>
      <c r="J388" s="380" t="e">
        <f>#REF!</f>
        <v>#REF!</v>
      </c>
      <c r="K388" s="380" t="e">
        <f>IF(OR(#REF!="管理者",#REF!="サービス管理責任者"),0,#REF!)</f>
        <v>#REF!</v>
      </c>
    </row>
    <row r="389" spans="2:11">
      <c r="B389" s="381">
        <v>387</v>
      </c>
      <c r="C389" s="382" t="e">
        <f t="shared" si="24"/>
        <v>#N/A</v>
      </c>
      <c r="D389" s="382" t="e">
        <f t="shared" si="25"/>
        <v>#N/A</v>
      </c>
      <c r="E389" s="383" t="e">
        <f t="shared" si="26"/>
        <v>#N/A</v>
      </c>
      <c r="F389" s="378"/>
      <c r="H389" s="384"/>
      <c r="I389" s="380" t="e">
        <f t="shared" si="27"/>
        <v>#REF!</v>
      </c>
      <c r="J389" s="380" t="e">
        <f>#REF!</f>
        <v>#REF!</v>
      </c>
      <c r="K389" s="380" t="e">
        <f>IF(OR(#REF!="管理者",#REF!="サービス管理責任者"),0,#REF!)</f>
        <v>#REF!</v>
      </c>
    </row>
    <row r="390" spans="2:11">
      <c r="B390" s="381">
        <v>388</v>
      </c>
      <c r="C390" s="382" t="e">
        <f t="shared" si="24"/>
        <v>#N/A</v>
      </c>
      <c r="D390" s="382" t="e">
        <f t="shared" si="25"/>
        <v>#N/A</v>
      </c>
      <c r="E390" s="383" t="e">
        <f t="shared" si="26"/>
        <v>#N/A</v>
      </c>
      <c r="F390" s="378"/>
      <c r="H390" s="384"/>
      <c r="I390" s="380" t="e">
        <f t="shared" si="27"/>
        <v>#REF!</v>
      </c>
      <c r="J390" s="380" t="e">
        <f>#REF!</f>
        <v>#REF!</v>
      </c>
      <c r="K390" s="380" t="e">
        <f>IF(OR(#REF!="管理者",#REF!="サービス管理責任者"),0,#REF!)</f>
        <v>#REF!</v>
      </c>
    </row>
    <row r="391" spans="2:11">
      <c r="B391" s="381">
        <v>389</v>
      </c>
      <c r="C391" s="382" t="e">
        <f t="shared" si="24"/>
        <v>#N/A</v>
      </c>
      <c r="D391" s="382" t="e">
        <f t="shared" si="25"/>
        <v>#N/A</v>
      </c>
      <c r="E391" s="383" t="e">
        <f t="shared" si="26"/>
        <v>#N/A</v>
      </c>
      <c r="F391" s="378"/>
      <c r="H391" s="384"/>
      <c r="I391" s="380" t="e">
        <f t="shared" si="27"/>
        <v>#REF!</v>
      </c>
      <c r="J391" s="380" t="e">
        <f>#REF!</f>
        <v>#REF!</v>
      </c>
      <c r="K391" s="380" t="e">
        <f>IF(OR(#REF!="管理者",#REF!="サービス管理責任者"),0,#REF!)</f>
        <v>#REF!</v>
      </c>
    </row>
    <row r="392" spans="2:11">
      <c r="B392" s="381">
        <v>390</v>
      </c>
      <c r="C392" s="382" t="e">
        <f t="shared" si="24"/>
        <v>#N/A</v>
      </c>
      <c r="D392" s="382" t="e">
        <f t="shared" si="25"/>
        <v>#N/A</v>
      </c>
      <c r="E392" s="383" t="e">
        <f t="shared" si="26"/>
        <v>#N/A</v>
      </c>
      <c r="F392" s="378"/>
      <c r="H392" s="384"/>
      <c r="I392" s="380" t="e">
        <f t="shared" si="27"/>
        <v>#REF!</v>
      </c>
      <c r="J392" s="380" t="e">
        <f>#REF!</f>
        <v>#REF!</v>
      </c>
      <c r="K392" s="380" t="e">
        <f>IF(OR(#REF!="管理者",#REF!="サービス管理責任者"),0,#REF!)</f>
        <v>#REF!</v>
      </c>
    </row>
    <row r="393" spans="2:11">
      <c r="B393" s="381">
        <v>391</v>
      </c>
      <c r="C393" s="382" t="e">
        <f t="shared" si="24"/>
        <v>#N/A</v>
      </c>
      <c r="D393" s="382" t="e">
        <f t="shared" si="25"/>
        <v>#N/A</v>
      </c>
      <c r="E393" s="383" t="e">
        <f t="shared" si="26"/>
        <v>#N/A</v>
      </c>
      <c r="F393" s="378"/>
      <c r="H393" s="384"/>
      <c r="I393" s="380" t="e">
        <f t="shared" si="27"/>
        <v>#REF!</v>
      </c>
      <c r="J393" s="380" t="e">
        <f>#REF!</f>
        <v>#REF!</v>
      </c>
      <c r="K393" s="380" t="e">
        <f>IF(OR(#REF!="管理者",#REF!="サービス管理責任者"),0,#REF!)</f>
        <v>#REF!</v>
      </c>
    </row>
    <row r="394" spans="2:11">
      <c r="B394" s="381">
        <v>392</v>
      </c>
      <c r="C394" s="382" t="e">
        <f t="shared" si="24"/>
        <v>#N/A</v>
      </c>
      <c r="D394" s="382" t="e">
        <f t="shared" si="25"/>
        <v>#N/A</v>
      </c>
      <c r="E394" s="383" t="e">
        <f t="shared" si="26"/>
        <v>#N/A</v>
      </c>
      <c r="F394" s="378"/>
      <c r="H394" s="384"/>
      <c r="I394" s="380" t="e">
        <f t="shared" si="27"/>
        <v>#REF!</v>
      </c>
      <c r="J394" s="380" t="e">
        <f>#REF!</f>
        <v>#REF!</v>
      </c>
      <c r="K394" s="380" t="e">
        <f>IF(OR(#REF!="管理者",#REF!="サービス管理責任者"),0,#REF!)</f>
        <v>#REF!</v>
      </c>
    </row>
    <row r="395" spans="2:11">
      <c r="B395" s="381">
        <v>393</v>
      </c>
      <c r="C395" s="382" t="e">
        <f t="shared" si="24"/>
        <v>#N/A</v>
      </c>
      <c r="D395" s="382" t="e">
        <f t="shared" si="25"/>
        <v>#N/A</v>
      </c>
      <c r="E395" s="383" t="e">
        <f t="shared" si="26"/>
        <v>#N/A</v>
      </c>
      <c r="F395" s="378"/>
      <c r="H395" s="384"/>
      <c r="I395" s="380" t="e">
        <f t="shared" si="27"/>
        <v>#REF!</v>
      </c>
      <c r="J395" s="380" t="e">
        <f>#REF!</f>
        <v>#REF!</v>
      </c>
      <c r="K395" s="380" t="e">
        <f>IF(OR(#REF!="管理者",#REF!="サービス管理責任者"),0,#REF!)</f>
        <v>#REF!</v>
      </c>
    </row>
    <row r="396" spans="2:11">
      <c r="B396" s="381">
        <v>394</v>
      </c>
      <c r="C396" s="382" t="e">
        <f t="shared" si="24"/>
        <v>#N/A</v>
      </c>
      <c r="D396" s="382" t="e">
        <f t="shared" si="25"/>
        <v>#N/A</v>
      </c>
      <c r="E396" s="383" t="e">
        <f t="shared" si="26"/>
        <v>#N/A</v>
      </c>
      <c r="F396" s="378"/>
      <c r="H396" s="384"/>
      <c r="I396" s="380" t="e">
        <f t="shared" si="27"/>
        <v>#REF!</v>
      </c>
      <c r="J396" s="380" t="e">
        <f>#REF!</f>
        <v>#REF!</v>
      </c>
      <c r="K396" s="380" t="e">
        <f>IF(OR(#REF!="管理者",#REF!="サービス管理責任者"),0,#REF!)</f>
        <v>#REF!</v>
      </c>
    </row>
    <row r="397" spans="2:11">
      <c r="B397" s="381">
        <v>395</v>
      </c>
      <c r="C397" s="382" t="e">
        <f t="shared" si="24"/>
        <v>#N/A</v>
      </c>
      <c r="D397" s="382" t="e">
        <f t="shared" si="25"/>
        <v>#N/A</v>
      </c>
      <c r="E397" s="383" t="e">
        <f t="shared" si="26"/>
        <v>#N/A</v>
      </c>
      <c r="F397" s="378"/>
      <c r="H397" s="384"/>
      <c r="I397" s="380" t="e">
        <f t="shared" si="27"/>
        <v>#REF!</v>
      </c>
      <c r="J397" s="380" t="e">
        <f>#REF!</f>
        <v>#REF!</v>
      </c>
      <c r="K397" s="380" t="e">
        <f>IF(OR(#REF!="管理者",#REF!="サービス管理責任者"),0,#REF!)</f>
        <v>#REF!</v>
      </c>
    </row>
    <row r="398" spans="2:11">
      <c r="B398" s="381">
        <v>396</v>
      </c>
      <c r="C398" s="382" t="e">
        <f t="shared" si="24"/>
        <v>#N/A</v>
      </c>
      <c r="D398" s="382" t="e">
        <f t="shared" si="25"/>
        <v>#N/A</v>
      </c>
      <c r="E398" s="383" t="e">
        <f t="shared" si="26"/>
        <v>#N/A</v>
      </c>
      <c r="F398" s="378"/>
      <c r="H398" s="384"/>
      <c r="I398" s="380" t="e">
        <f t="shared" si="27"/>
        <v>#REF!</v>
      </c>
      <c r="J398" s="380" t="e">
        <f>#REF!</f>
        <v>#REF!</v>
      </c>
      <c r="K398" s="380" t="e">
        <f>IF(OR(#REF!="管理者",#REF!="サービス管理責任者"),0,#REF!)</f>
        <v>#REF!</v>
      </c>
    </row>
    <row r="399" spans="2:11">
      <c r="B399" s="381">
        <v>397</v>
      </c>
      <c r="C399" s="382" t="e">
        <f t="shared" si="24"/>
        <v>#N/A</v>
      </c>
      <c r="D399" s="382" t="e">
        <f t="shared" si="25"/>
        <v>#N/A</v>
      </c>
      <c r="E399" s="383" t="e">
        <f t="shared" si="26"/>
        <v>#N/A</v>
      </c>
      <c r="F399" s="378"/>
      <c r="H399" s="384"/>
      <c r="I399" s="380" t="e">
        <f t="shared" si="27"/>
        <v>#REF!</v>
      </c>
      <c r="J399" s="380" t="e">
        <f>#REF!</f>
        <v>#REF!</v>
      </c>
      <c r="K399" s="380" t="e">
        <f>IF(OR(#REF!="管理者",#REF!="サービス管理責任者"),0,#REF!)</f>
        <v>#REF!</v>
      </c>
    </row>
    <row r="400" spans="2:11">
      <c r="B400" s="381">
        <v>398</v>
      </c>
      <c r="C400" s="382" t="e">
        <f t="shared" si="24"/>
        <v>#N/A</v>
      </c>
      <c r="D400" s="382" t="e">
        <f t="shared" si="25"/>
        <v>#N/A</v>
      </c>
      <c r="E400" s="383" t="e">
        <f t="shared" si="26"/>
        <v>#N/A</v>
      </c>
      <c r="F400" s="378"/>
      <c r="H400" s="384"/>
      <c r="I400" s="380" t="e">
        <f t="shared" si="27"/>
        <v>#REF!</v>
      </c>
      <c r="J400" s="380" t="e">
        <f>#REF!</f>
        <v>#REF!</v>
      </c>
      <c r="K400" s="380" t="e">
        <f>IF(OR(#REF!="管理者",#REF!="サービス管理責任者"),0,#REF!)</f>
        <v>#REF!</v>
      </c>
    </row>
    <row r="401" spans="2:11">
      <c r="B401" s="381">
        <v>399</v>
      </c>
      <c r="C401" s="382" t="e">
        <f t="shared" si="24"/>
        <v>#N/A</v>
      </c>
      <c r="D401" s="382" t="e">
        <f t="shared" si="25"/>
        <v>#N/A</v>
      </c>
      <c r="E401" s="383" t="e">
        <f t="shared" si="26"/>
        <v>#N/A</v>
      </c>
      <c r="F401" s="378"/>
      <c r="H401" s="384"/>
      <c r="I401" s="380" t="e">
        <f t="shared" si="27"/>
        <v>#REF!</v>
      </c>
      <c r="J401" s="380" t="e">
        <f>#REF!</f>
        <v>#REF!</v>
      </c>
      <c r="K401" s="380" t="e">
        <f>IF(OR(#REF!="管理者",#REF!="サービス管理責任者"),0,#REF!)</f>
        <v>#REF!</v>
      </c>
    </row>
    <row r="402" spans="2:11">
      <c r="B402" s="381">
        <v>400</v>
      </c>
      <c r="C402" s="382" t="e">
        <f t="shared" si="24"/>
        <v>#N/A</v>
      </c>
      <c r="D402" s="382" t="e">
        <f t="shared" si="25"/>
        <v>#N/A</v>
      </c>
      <c r="E402" s="383" t="e">
        <f t="shared" si="26"/>
        <v>#N/A</v>
      </c>
      <c r="F402" s="378"/>
      <c r="H402" s="384"/>
      <c r="I402" s="380" t="e">
        <f t="shared" si="27"/>
        <v>#REF!</v>
      </c>
      <c r="J402" s="380" t="e">
        <f>#REF!</f>
        <v>#REF!</v>
      </c>
      <c r="K402" s="380" t="e">
        <f>IF(OR(#REF!="管理者",#REF!="サービス管理責任者"),0,#REF!)</f>
        <v>#REF!</v>
      </c>
    </row>
    <row r="403" spans="2:11">
      <c r="B403" s="381">
        <v>401</v>
      </c>
      <c r="C403" s="382" t="e">
        <f t="shared" si="24"/>
        <v>#N/A</v>
      </c>
      <c r="D403" s="382" t="e">
        <f t="shared" si="25"/>
        <v>#N/A</v>
      </c>
      <c r="E403" s="383" t="e">
        <f t="shared" si="26"/>
        <v>#N/A</v>
      </c>
      <c r="F403" s="378"/>
      <c r="H403" s="384"/>
      <c r="I403" s="380" t="e">
        <f t="shared" si="27"/>
        <v>#REF!</v>
      </c>
      <c r="J403" s="380" t="e">
        <f>#REF!</f>
        <v>#REF!</v>
      </c>
      <c r="K403" s="380" t="e">
        <f>IF(OR(#REF!="管理者",#REF!="サービス管理責任者"),0,#REF!)</f>
        <v>#REF!</v>
      </c>
    </row>
    <row r="404" spans="2:11">
      <c r="B404" s="381">
        <v>402</v>
      </c>
      <c r="C404" s="382" t="e">
        <f t="shared" si="24"/>
        <v>#N/A</v>
      </c>
      <c r="D404" s="382" t="e">
        <f t="shared" si="25"/>
        <v>#N/A</v>
      </c>
      <c r="E404" s="383" t="e">
        <f t="shared" si="26"/>
        <v>#N/A</v>
      </c>
      <c r="F404" s="378"/>
      <c r="H404" s="384"/>
      <c r="I404" s="380" t="e">
        <f t="shared" si="27"/>
        <v>#REF!</v>
      </c>
      <c r="J404" s="380" t="e">
        <f>#REF!</f>
        <v>#REF!</v>
      </c>
      <c r="K404" s="380" t="e">
        <f>IF(OR(#REF!="管理者",#REF!="サービス管理責任者"),0,#REF!)</f>
        <v>#REF!</v>
      </c>
    </row>
    <row r="405" spans="2:11">
      <c r="B405" s="381">
        <v>403</v>
      </c>
      <c r="C405" s="382" t="e">
        <f t="shared" si="24"/>
        <v>#N/A</v>
      </c>
      <c r="D405" s="382" t="e">
        <f t="shared" si="25"/>
        <v>#N/A</v>
      </c>
      <c r="E405" s="383" t="e">
        <f t="shared" si="26"/>
        <v>#N/A</v>
      </c>
      <c r="F405" s="378"/>
      <c r="H405" s="384"/>
      <c r="I405" s="380" t="e">
        <f t="shared" si="27"/>
        <v>#REF!</v>
      </c>
      <c r="J405" s="380" t="e">
        <f>#REF!</f>
        <v>#REF!</v>
      </c>
      <c r="K405" s="380" t="e">
        <f>IF(OR(#REF!="管理者",#REF!="サービス管理責任者"),0,#REF!)</f>
        <v>#REF!</v>
      </c>
    </row>
    <row r="406" spans="2:11">
      <c r="B406" s="381">
        <v>404</v>
      </c>
      <c r="C406" s="382" t="e">
        <f t="shared" si="24"/>
        <v>#N/A</v>
      </c>
      <c r="D406" s="382" t="e">
        <f t="shared" si="25"/>
        <v>#N/A</v>
      </c>
      <c r="E406" s="383" t="e">
        <f t="shared" si="26"/>
        <v>#N/A</v>
      </c>
      <c r="F406" s="378"/>
      <c r="H406" s="384"/>
      <c r="I406" s="380" t="e">
        <f t="shared" si="27"/>
        <v>#REF!</v>
      </c>
      <c r="J406" s="380" t="e">
        <f>#REF!</f>
        <v>#REF!</v>
      </c>
      <c r="K406" s="380" t="e">
        <f>IF(OR(#REF!="管理者",#REF!="サービス管理責任者"),0,#REF!)</f>
        <v>#REF!</v>
      </c>
    </row>
    <row r="407" spans="2:11">
      <c r="B407" s="381">
        <v>405</v>
      </c>
      <c r="C407" s="382" t="e">
        <f t="shared" si="24"/>
        <v>#N/A</v>
      </c>
      <c r="D407" s="382" t="e">
        <f t="shared" si="25"/>
        <v>#N/A</v>
      </c>
      <c r="E407" s="383" t="e">
        <f t="shared" si="26"/>
        <v>#N/A</v>
      </c>
      <c r="F407" s="378"/>
      <c r="H407" s="384"/>
      <c r="I407" s="380" t="e">
        <f t="shared" si="27"/>
        <v>#REF!</v>
      </c>
      <c r="J407" s="380" t="e">
        <f>#REF!</f>
        <v>#REF!</v>
      </c>
      <c r="K407" s="380" t="e">
        <f>IF(OR(#REF!="管理者",#REF!="サービス管理責任者"),0,#REF!)</f>
        <v>#REF!</v>
      </c>
    </row>
    <row r="408" spans="2:11">
      <c r="B408" s="381">
        <v>406</v>
      </c>
      <c r="C408" s="382" t="e">
        <f t="shared" si="24"/>
        <v>#N/A</v>
      </c>
      <c r="D408" s="382" t="e">
        <f t="shared" si="25"/>
        <v>#N/A</v>
      </c>
      <c r="E408" s="383" t="e">
        <f t="shared" si="26"/>
        <v>#N/A</v>
      </c>
      <c r="F408" s="378"/>
      <c r="H408" s="384"/>
      <c r="I408" s="380" t="e">
        <f t="shared" si="27"/>
        <v>#REF!</v>
      </c>
      <c r="J408" s="380" t="e">
        <f>#REF!</f>
        <v>#REF!</v>
      </c>
      <c r="K408" s="380" t="e">
        <f>IF(OR(#REF!="管理者",#REF!="サービス管理責任者"),0,#REF!)</f>
        <v>#REF!</v>
      </c>
    </row>
    <row r="409" spans="2:11">
      <c r="B409" s="381">
        <v>407</v>
      </c>
      <c r="C409" s="382" t="e">
        <f t="shared" si="24"/>
        <v>#N/A</v>
      </c>
      <c r="D409" s="382" t="e">
        <f t="shared" si="25"/>
        <v>#N/A</v>
      </c>
      <c r="E409" s="383" t="e">
        <f t="shared" si="26"/>
        <v>#N/A</v>
      </c>
      <c r="F409" s="378"/>
      <c r="H409" s="384"/>
      <c r="I409" s="380" t="e">
        <f t="shared" si="27"/>
        <v>#REF!</v>
      </c>
      <c r="J409" s="380" t="e">
        <f>#REF!</f>
        <v>#REF!</v>
      </c>
      <c r="K409" s="380" t="e">
        <f>IF(OR(#REF!="管理者",#REF!="サービス管理責任者"),0,#REF!)</f>
        <v>#REF!</v>
      </c>
    </row>
    <row r="410" spans="2:11">
      <c r="B410" s="381">
        <v>408</v>
      </c>
      <c r="C410" s="382" t="e">
        <f t="shared" si="24"/>
        <v>#N/A</v>
      </c>
      <c r="D410" s="382" t="e">
        <f t="shared" si="25"/>
        <v>#N/A</v>
      </c>
      <c r="E410" s="383" t="e">
        <f t="shared" si="26"/>
        <v>#N/A</v>
      </c>
      <c r="F410" s="378"/>
      <c r="H410" s="384"/>
      <c r="I410" s="380" t="e">
        <f t="shared" si="27"/>
        <v>#REF!</v>
      </c>
      <c r="J410" s="380" t="e">
        <f>#REF!</f>
        <v>#REF!</v>
      </c>
      <c r="K410" s="380" t="e">
        <f>IF(OR(#REF!="管理者",#REF!="サービス管理責任者"),0,#REF!)</f>
        <v>#REF!</v>
      </c>
    </row>
    <row r="411" spans="2:11">
      <c r="B411" s="381">
        <v>409</v>
      </c>
      <c r="C411" s="382" t="e">
        <f t="shared" si="24"/>
        <v>#N/A</v>
      </c>
      <c r="D411" s="382" t="e">
        <f t="shared" si="25"/>
        <v>#N/A</v>
      </c>
      <c r="E411" s="383" t="e">
        <f t="shared" si="26"/>
        <v>#N/A</v>
      </c>
      <c r="F411" s="378"/>
      <c r="H411" s="384"/>
      <c r="I411" s="380" t="e">
        <f t="shared" si="27"/>
        <v>#REF!</v>
      </c>
      <c r="J411" s="380" t="e">
        <f>#REF!</f>
        <v>#REF!</v>
      </c>
      <c r="K411" s="380" t="e">
        <f>IF(OR(#REF!="管理者",#REF!="サービス管理責任者"),0,#REF!)</f>
        <v>#REF!</v>
      </c>
    </row>
    <row r="412" spans="2:11">
      <c r="B412" s="381">
        <v>410</v>
      </c>
      <c r="C412" s="382" t="e">
        <f t="shared" si="24"/>
        <v>#N/A</v>
      </c>
      <c r="D412" s="382" t="e">
        <f t="shared" si="25"/>
        <v>#N/A</v>
      </c>
      <c r="E412" s="383" t="e">
        <f t="shared" si="26"/>
        <v>#N/A</v>
      </c>
      <c r="F412" s="378"/>
      <c r="H412" s="384"/>
      <c r="I412" s="380" t="e">
        <f t="shared" si="27"/>
        <v>#REF!</v>
      </c>
      <c r="J412" s="380" t="e">
        <f>#REF!</f>
        <v>#REF!</v>
      </c>
      <c r="K412" s="380" t="e">
        <f>IF(OR(#REF!="管理者",#REF!="サービス管理責任者"),0,#REF!)</f>
        <v>#REF!</v>
      </c>
    </row>
    <row r="413" spans="2:11">
      <c r="B413" s="381">
        <v>411</v>
      </c>
      <c r="C413" s="382" t="e">
        <f t="shared" si="24"/>
        <v>#N/A</v>
      </c>
      <c r="D413" s="382" t="e">
        <f t="shared" si="25"/>
        <v>#N/A</v>
      </c>
      <c r="E413" s="383" t="e">
        <f t="shared" si="26"/>
        <v>#N/A</v>
      </c>
      <c r="F413" s="378"/>
      <c r="H413" s="384"/>
      <c r="I413" s="380" t="e">
        <f t="shared" si="27"/>
        <v>#REF!</v>
      </c>
      <c r="J413" s="380" t="e">
        <f>#REF!</f>
        <v>#REF!</v>
      </c>
      <c r="K413" s="380" t="e">
        <f>IF(OR(#REF!="管理者",#REF!="サービス管理責任者"),0,#REF!)</f>
        <v>#REF!</v>
      </c>
    </row>
    <row r="414" spans="2:11">
      <c r="B414" s="381">
        <v>412</v>
      </c>
      <c r="C414" s="382" t="e">
        <f t="shared" si="24"/>
        <v>#N/A</v>
      </c>
      <c r="D414" s="382" t="e">
        <f t="shared" si="25"/>
        <v>#N/A</v>
      </c>
      <c r="E414" s="383" t="e">
        <f t="shared" si="26"/>
        <v>#N/A</v>
      </c>
      <c r="F414" s="378"/>
      <c r="H414" s="384"/>
      <c r="I414" s="380" t="e">
        <f t="shared" si="27"/>
        <v>#REF!</v>
      </c>
      <c r="J414" s="380" t="e">
        <f>#REF!</f>
        <v>#REF!</v>
      </c>
      <c r="K414" s="380" t="e">
        <f>IF(OR(#REF!="管理者",#REF!="サービス管理責任者"),0,#REF!)</f>
        <v>#REF!</v>
      </c>
    </row>
    <row r="415" spans="2:11">
      <c r="B415" s="381">
        <v>413</v>
      </c>
      <c r="C415" s="382" t="e">
        <f t="shared" si="24"/>
        <v>#N/A</v>
      </c>
      <c r="D415" s="382" t="e">
        <f t="shared" si="25"/>
        <v>#N/A</v>
      </c>
      <c r="E415" s="383" t="e">
        <f t="shared" si="26"/>
        <v>#N/A</v>
      </c>
      <c r="F415" s="378"/>
      <c r="H415" s="384"/>
      <c r="I415" s="380" t="e">
        <f t="shared" si="27"/>
        <v>#REF!</v>
      </c>
      <c r="J415" s="380" t="e">
        <f>#REF!</f>
        <v>#REF!</v>
      </c>
      <c r="K415" s="380" t="e">
        <f>IF(OR(#REF!="管理者",#REF!="サービス管理責任者"),0,#REF!)</f>
        <v>#REF!</v>
      </c>
    </row>
    <row r="416" spans="2:11">
      <c r="B416" s="381">
        <v>414</v>
      </c>
      <c r="C416" s="382" t="e">
        <f t="shared" si="24"/>
        <v>#N/A</v>
      </c>
      <c r="D416" s="382" t="e">
        <f t="shared" si="25"/>
        <v>#N/A</v>
      </c>
      <c r="E416" s="383" t="e">
        <f t="shared" si="26"/>
        <v>#N/A</v>
      </c>
      <c r="F416" s="378"/>
      <c r="H416" s="384"/>
      <c r="I416" s="380" t="e">
        <f t="shared" si="27"/>
        <v>#REF!</v>
      </c>
      <c r="J416" s="380" t="e">
        <f>#REF!</f>
        <v>#REF!</v>
      </c>
      <c r="K416" s="380" t="e">
        <f>IF(OR(#REF!="管理者",#REF!="サービス管理責任者"),0,#REF!)</f>
        <v>#REF!</v>
      </c>
    </row>
    <row r="417" spans="2:11">
      <c r="B417" s="381">
        <v>415</v>
      </c>
      <c r="C417" s="382" t="e">
        <f t="shared" si="24"/>
        <v>#N/A</v>
      </c>
      <c r="D417" s="382" t="e">
        <f t="shared" si="25"/>
        <v>#N/A</v>
      </c>
      <c r="E417" s="383" t="e">
        <f t="shared" si="26"/>
        <v>#N/A</v>
      </c>
      <c r="F417" s="378"/>
      <c r="H417" s="384"/>
      <c r="I417" s="380" t="e">
        <f t="shared" si="27"/>
        <v>#REF!</v>
      </c>
      <c r="J417" s="380" t="e">
        <f>#REF!</f>
        <v>#REF!</v>
      </c>
      <c r="K417" s="380" t="e">
        <f>IF(OR(#REF!="管理者",#REF!="サービス管理責任者"),0,#REF!)</f>
        <v>#REF!</v>
      </c>
    </row>
    <row r="418" spans="2:11">
      <c r="B418" s="381">
        <v>416</v>
      </c>
      <c r="C418" s="382" t="e">
        <f t="shared" si="24"/>
        <v>#N/A</v>
      </c>
      <c r="D418" s="382" t="e">
        <f t="shared" si="25"/>
        <v>#N/A</v>
      </c>
      <c r="E418" s="383" t="e">
        <f t="shared" si="26"/>
        <v>#N/A</v>
      </c>
      <c r="F418" s="378"/>
      <c r="H418" s="384"/>
      <c r="I418" s="380" t="e">
        <f t="shared" si="27"/>
        <v>#REF!</v>
      </c>
      <c r="J418" s="380" t="e">
        <f>#REF!</f>
        <v>#REF!</v>
      </c>
      <c r="K418" s="380" t="e">
        <f>IF(OR(#REF!="管理者",#REF!="サービス管理責任者"),0,#REF!)</f>
        <v>#REF!</v>
      </c>
    </row>
    <row r="419" spans="2:11">
      <c r="B419" s="381">
        <v>417</v>
      </c>
      <c r="C419" s="382" t="e">
        <f t="shared" si="24"/>
        <v>#N/A</v>
      </c>
      <c r="D419" s="382" t="e">
        <f t="shared" si="25"/>
        <v>#N/A</v>
      </c>
      <c r="E419" s="383" t="e">
        <f t="shared" si="26"/>
        <v>#N/A</v>
      </c>
      <c r="F419" s="378"/>
      <c r="H419" s="384"/>
      <c r="I419" s="380" t="e">
        <f t="shared" si="27"/>
        <v>#REF!</v>
      </c>
      <c r="J419" s="380" t="e">
        <f>#REF!</f>
        <v>#REF!</v>
      </c>
      <c r="K419" s="380" t="e">
        <f>IF(OR(#REF!="管理者",#REF!="サービス管理責任者"),0,#REF!)</f>
        <v>#REF!</v>
      </c>
    </row>
    <row r="420" spans="2:11">
      <c r="B420" s="381">
        <v>418</v>
      </c>
      <c r="C420" s="382" t="e">
        <f t="shared" si="24"/>
        <v>#N/A</v>
      </c>
      <c r="D420" s="382" t="e">
        <f t="shared" si="25"/>
        <v>#N/A</v>
      </c>
      <c r="E420" s="383" t="e">
        <f t="shared" si="26"/>
        <v>#N/A</v>
      </c>
      <c r="F420" s="378"/>
      <c r="H420" s="384"/>
      <c r="I420" s="380" t="e">
        <f t="shared" si="27"/>
        <v>#REF!</v>
      </c>
      <c r="J420" s="380" t="e">
        <f>#REF!</f>
        <v>#REF!</v>
      </c>
      <c r="K420" s="380" t="e">
        <f>IF(OR(#REF!="管理者",#REF!="サービス管理責任者"),0,#REF!)</f>
        <v>#REF!</v>
      </c>
    </row>
    <row r="421" spans="2:11">
      <c r="B421" s="381">
        <v>419</v>
      </c>
      <c r="C421" s="382" t="e">
        <f t="shared" si="24"/>
        <v>#N/A</v>
      </c>
      <c r="D421" s="382" t="e">
        <f t="shared" si="25"/>
        <v>#N/A</v>
      </c>
      <c r="E421" s="383" t="e">
        <f t="shared" si="26"/>
        <v>#N/A</v>
      </c>
      <c r="F421" s="378"/>
      <c r="H421" s="384"/>
      <c r="I421" s="380" t="e">
        <f t="shared" si="27"/>
        <v>#REF!</v>
      </c>
      <c r="J421" s="380" t="e">
        <f>#REF!</f>
        <v>#REF!</v>
      </c>
      <c r="K421" s="380" t="e">
        <f>IF(OR(#REF!="管理者",#REF!="サービス管理責任者"),0,#REF!)</f>
        <v>#REF!</v>
      </c>
    </row>
    <row r="422" spans="2:11">
      <c r="B422" s="381">
        <v>420</v>
      </c>
      <c r="C422" s="382" t="e">
        <f t="shared" si="24"/>
        <v>#N/A</v>
      </c>
      <c r="D422" s="382" t="e">
        <f t="shared" si="25"/>
        <v>#N/A</v>
      </c>
      <c r="E422" s="383" t="e">
        <f t="shared" si="26"/>
        <v>#N/A</v>
      </c>
      <c r="F422" s="378"/>
      <c r="H422" s="384"/>
      <c r="I422" s="380" t="e">
        <f t="shared" si="27"/>
        <v>#REF!</v>
      </c>
      <c r="J422" s="380" t="e">
        <f>#REF!</f>
        <v>#REF!</v>
      </c>
      <c r="K422" s="380" t="e">
        <f>IF(OR(#REF!="管理者",#REF!="サービス管理責任者"),0,#REF!)</f>
        <v>#REF!</v>
      </c>
    </row>
    <row r="423" spans="2:11">
      <c r="B423" s="381">
        <v>421</v>
      </c>
      <c r="C423" s="382" t="e">
        <f t="shared" si="24"/>
        <v>#N/A</v>
      </c>
      <c r="D423" s="382" t="e">
        <f t="shared" si="25"/>
        <v>#N/A</v>
      </c>
      <c r="E423" s="383" t="e">
        <f t="shared" si="26"/>
        <v>#N/A</v>
      </c>
      <c r="F423" s="378"/>
      <c r="H423" s="384"/>
      <c r="I423" s="380" t="e">
        <f t="shared" si="27"/>
        <v>#REF!</v>
      </c>
      <c r="J423" s="380" t="e">
        <f>#REF!</f>
        <v>#REF!</v>
      </c>
      <c r="K423" s="380" t="e">
        <f>IF(OR(#REF!="管理者",#REF!="サービス管理責任者"),0,#REF!)</f>
        <v>#REF!</v>
      </c>
    </row>
    <row r="424" spans="2:11">
      <c r="B424" s="381">
        <v>422</v>
      </c>
      <c r="C424" s="382" t="e">
        <f t="shared" si="24"/>
        <v>#N/A</v>
      </c>
      <c r="D424" s="382" t="e">
        <f t="shared" si="25"/>
        <v>#N/A</v>
      </c>
      <c r="E424" s="383" t="e">
        <f t="shared" si="26"/>
        <v>#N/A</v>
      </c>
      <c r="F424" s="378"/>
      <c r="H424" s="384"/>
      <c r="I424" s="380" t="e">
        <f t="shared" si="27"/>
        <v>#REF!</v>
      </c>
      <c r="J424" s="380" t="e">
        <f>#REF!</f>
        <v>#REF!</v>
      </c>
      <c r="K424" s="380" t="e">
        <f>IF(OR(#REF!="管理者",#REF!="サービス管理責任者"),0,#REF!)</f>
        <v>#REF!</v>
      </c>
    </row>
    <row r="425" spans="2:11">
      <c r="B425" s="381">
        <v>423</v>
      </c>
      <c r="C425" s="382" t="e">
        <f t="shared" si="24"/>
        <v>#N/A</v>
      </c>
      <c r="D425" s="382" t="e">
        <f t="shared" si="25"/>
        <v>#N/A</v>
      </c>
      <c r="E425" s="383" t="e">
        <f t="shared" si="26"/>
        <v>#N/A</v>
      </c>
      <c r="F425" s="378"/>
      <c r="H425" s="384"/>
      <c r="I425" s="380" t="e">
        <f t="shared" si="27"/>
        <v>#REF!</v>
      </c>
      <c r="J425" s="380" t="e">
        <f>#REF!</f>
        <v>#REF!</v>
      </c>
      <c r="K425" s="380" t="e">
        <f>IF(OR(#REF!="管理者",#REF!="サービス管理責任者"),0,#REF!)</f>
        <v>#REF!</v>
      </c>
    </row>
    <row r="426" spans="2:11">
      <c r="B426" s="381">
        <v>424</v>
      </c>
      <c r="C426" s="382" t="e">
        <f t="shared" si="24"/>
        <v>#N/A</v>
      </c>
      <c r="D426" s="382" t="e">
        <f t="shared" si="25"/>
        <v>#N/A</v>
      </c>
      <c r="E426" s="383" t="e">
        <f t="shared" si="26"/>
        <v>#N/A</v>
      </c>
      <c r="F426" s="378"/>
      <c r="H426" s="384"/>
      <c r="I426" s="380" t="e">
        <f t="shared" si="27"/>
        <v>#REF!</v>
      </c>
      <c r="J426" s="380" t="e">
        <f>#REF!</f>
        <v>#REF!</v>
      </c>
      <c r="K426" s="380" t="e">
        <f>IF(OR(#REF!="管理者",#REF!="サービス管理責任者"),0,#REF!)</f>
        <v>#REF!</v>
      </c>
    </row>
    <row r="427" spans="2:11">
      <c r="B427" s="381">
        <v>425</v>
      </c>
      <c r="C427" s="382" t="e">
        <f t="shared" si="24"/>
        <v>#N/A</v>
      </c>
      <c r="D427" s="382" t="e">
        <f t="shared" si="25"/>
        <v>#N/A</v>
      </c>
      <c r="E427" s="383" t="e">
        <f t="shared" si="26"/>
        <v>#N/A</v>
      </c>
      <c r="F427" s="378"/>
      <c r="H427" s="384"/>
      <c r="I427" s="380" t="e">
        <f t="shared" si="27"/>
        <v>#REF!</v>
      </c>
      <c r="J427" s="380" t="e">
        <f>#REF!</f>
        <v>#REF!</v>
      </c>
      <c r="K427" s="380" t="e">
        <f>IF(OR(#REF!="管理者",#REF!="サービス管理責任者"),0,#REF!)</f>
        <v>#REF!</v>
      </c>
    </row>
    <row r="428" spans="2:11">
      <c r="B428" s="381">
        <v>426</v>
      </c>
      <c r="C428" s="382" t="e">
        <f t="shared" si="24"/>
        <v>#N/A</v>
      </c>
      <c r="D428" s="382" t="e">
        <f t="shared" si="25"/>
        <v>#N/A</v>
      </c>
      <c r="E428" s="383" t="e">
        <f t="shared" si="26"/>
        <v>#N/A</v>
      </c>
      <c r="F428" s="378"/>
      <c r="H428" s="384"/>
      <c r="I428" s="380" t="e">
        <f t="shared" si="27"/>
        <v>#REF!</v>
      </c>
      <c r="J428" s="380" t="e">
        <f>#REF!</f>
        <v>#REF!</v>
      </c>
      <c r="K428" s="380" t="e">
        <f>IF(OR(#REF!="管理者",#REF!="サービス管理責任者"),0,#REF!)</f>
        <v>#REF!</v>
      </c>
    </row>
    <row r="429" spans="2:11">
      <c r="B429" s="381">
        <v>427</v>
      </c>
      <c r="C429" s="382" t="e">
        <f t="shared" si="24"/>
        <v>#N/A</v>
      </c>
      <c r="D429" s="382" t="e">
        <f t="shared" si="25"/>
        <v>#N/A</v>
      </c>
      <c r="E429" s="383" t="e">
        <f t="shared" si="26"/>
        <v>#N/A</v>
      </c>
      <c r="F429" s="378"/>
      <c r="H429" s="384"/>
      <c r="I429" s="380" t="e">
        <f t="shared" si="27"/>
        <v>#REF!</v>
      </c>
      <c r="J429" s="380" t="e">
        <f>#REF!</f>
        <v>#REF!</v>
      </c>
      <c r="K429" s="380" t="e">
        <f>IF(OR(#REF!="管理者",#REF!="サービス管理責任者"),0,#REF!)</f>
        <v>#REF!</v>
      </c>
    </row>
    <row r="430" spans="2:11">
      <c r="B430" s="381">
        <v>428</v>
      </c>
      <c r="C430" s="382" t="e">
        <f t="shared" si="24"/>
        <v>#N/A</v>
      </c>
      <c r="D430" s="382" t="e">
        <f t="shared" si="25"/>
        <v>#N/A</v>
      </c>
      <c r="E430" s="383" t="e">
        <f t="shared" si="26"/>
        <v>#N/A</v>
      </c>
      <c r="F430" s="378"/>
      <c r="H430" s="384"/>
      <c r="I430" s="380" t="e">
        <f t="shared" si="27"/>
        <v>#REF!</v>
      </c>
      <c r="J430" s="380" t="e">
        <f>#REF!</f>
        <v>#REF!</v>
      </c>
      <c r="K430" s="380" t="e">
        <f>IF(OR(#REF!="管理者",#REF!="サービス管理責任者"),0,#REF!)</f>
        <v>#REF!</v>
      </c>
    </row>
    <row r="431" spans="2:11">
      <c r="B431" s="381">
        <v>429</v>
      </c>
      <c r="C431" s="382" t="e">
        <f t="shared" si="24"/>
        <v>#N/A</v>
      </c>
      <c r="D431" s="382" t="e">
        <f t="shared" si="25"/>
        <v>#N/A</v>
      </c>
      <c r="E431" s="383" t="e">
        <f t="shared" si="26"/>
        <v>#N/A</v>
      </c>
      <c r="F431" s="378"/>
      <c r="H431" s="384"/>
      <c r="I431" s="380" t="e">
        <f t="shared" si="27"/>
        <v>#REF!</v>
      </c>
      <c r="J431" s="380" t="e">
        <f>#REF!</f>
        <v>#REF!</v>
      </c>
      <c r="K431" s="380" t="e">
        <f>IF(OR(#REF!="管理者",#REF!="サービス管理責任者"),0,#REF!)</f>
        <v>#REF!</v>
      </c>
    </row>
    <row r="432" spans="2:11">
      <c r="B432" s="381">
        <v>430</v>
      </c>
      <c r="C432" s="382" t="e">
        <f t="shared" si="24"/>
        <v>#N/A</v>
      </c>
      <c r="D432" s="382" t="e">
        <f t="shared" si="25"/>
        <v>#N/A</v>
      </c>
      <c r="E432" s="383" t="e">
        <f t="shared" si="26"/>
        <v>#N/A</v>
      </c>
      <c r="F432" s="378"/>
      <c r="H432" s="384"/>
      <c r="I432" s="380" t="e">
        <f t="shared" si="27"/>
        <v>#REF!</v>
      </c>
      <c r="J432" s="380" t="e">
        <f>#REF!</f>
        <v>#REF!</v>
      </c>
      <c r="K432" s="380" t="e">
        <f>IF(OR(#REF!="管理者",#REF!="サービス管理責任者"),0,#REF!)</f>
        <v>#REF!</v>
      </c>
    </row>
    <row r="433" spans="2:11">
      <c r="B433" s="381">
        <v>431</v>
      </c>
      <c r="C433" s="382" t="e">
        <f t="shared" si="24"/>
        <v>#N/A</v>
      </c>
      <c r="D433" s="382" t="e">
        <f t="shared" si="25"/>
        <v>#N/A</v>
      </c>
      <c r="E433" s="383" t="e">
        <f t="shared" si="26"/>
        <v>#N/A</v>
      </c>
      <c r="F433" s="378"/>
      <c r="H433" s="384"/>
      <c r="I433" s="380" t="e">
        <f t="shared" si="27"/>
        <v>#REF!</v>
      </c>
      <c r="J433" s="380" t="e">
        <f>#REF!</f>
        <v>#REF!</v>
      </c>
      <c r="K433" s="380" t="e">
        <f>IF(OR(#REF!="管理者",#REF!="サービス管理責任者"),0,#REF!)</f>
        <v>#REF!</v>
      </c>
    </row>
    <row r="434" spans="2:11">
      <c r="B434" s="381">
        <v>432</v>
      </c>
      <c r="C434" s="382" t="e">
        <f t="shared" si="24"/>
        <v>#N/A</v>
      </c>
      <c r="D434" s="382" t="e">
        <f t="shared" si="25"/>
        <v>#N/A</v>
      </c>
      <c r="E434" s="383" t="e">
        <f t="shared" si="26"/>
        <v>#N/A</v>
      </c>
      <c r="F434" s="378"/>
      <c r="H434" s="384"/>
      <c r="I434" s="380" t="e">
        <f t="shared" si="27"/>
        <v>#REF!</v>
      </c>
      <c r="J434" s="380" t="e">
        <f>#REF!</f>
        <v>#REF!</v>
      </c>
      <c r="K434" s="380" t="e">
        <f>IF(OR(#REF!="管理者",#REF!="サービス管理責任者"),0,#REF!)</f>
        <v>#REF!</v>
      </c>
    </row>
    <row r="435" spans="2:11">
      <c r="B435" s="381">
        <v>433</v>
      </c>
      <c r="C435" s="382" t="e">
        <f t="shared" si="24"/>
        <v>#N/A</v>
      </c>
      <c r="D435" s="382" t="e">
        <f t="shared" si="25"/>
        <v>#N/A</v>
      </c>
      <c r="E435" s="383" t="e">
        <f t="shared" si="26"/>
        <v>#N/A</v>
      </c>
      <c r="F435" s="378"/>
      <c r="H435" s="384"/>
      <c r="I435" s="380" t="e">
        <f t="shared" si="27"/>
        <v>#REF!</v>
      </c>
      <c r="J435" s="380" t="e">
        <f>#REF!</f>
        <v>#REF!</v>
      </c>
      <c r="K435" s="380" t="e">
        <f>IF(OR(#REF!="管理者",#REF!="サービス管理責任者"),0,#REF!)</f>
        <v>#REF!</v>
      </c>
    </row>
    <row r="436" spans="2:11">
      <c r="B436" s="381">
        <v>434</v>
      </c>
      <c r="C436" s="382" t="e">
        <f t="shared" si="24"/>
        <v>#N/A</v>
      </c>
      <c r="D436" s="382" t="e">
        <f t="shared" si="25"/>
        <v>#N/A</v>
      </c>
      <c r="E436" s="383" t="e">
        <f t="shared" si="26"/>
        <v>#N/A</v>
      </c>
      <c r="F436" s="378"/>
      <c r="H436" s="384"/>
      <c r="I436" s="380" t="e">
        <f t="shared" si="27"/>
        <v>#REF!</v>
      </c>
      <c r="J436" s="380" t="e">
        <f>#REF!</f>
        <v>#REF!</v>
      </c>
      <c r="K436" s="380" t="e">
        <f>IF(OR(#REF!="管理者",#REF!="サービス管理責任者"),0,#REF!)</f>
        <v>#REF!</v>
      </c>
    </row>
    <row r="437" spans="2:11">
      <c r="B437" s="381">
        <v>435</v>
      </c>
      <c r="C437" s="382" t="e">
        <f t="shared" si="24"/>
        <v>#N/A</v>
      </c>
      <c r="D437" s="382" t="e">
        <f t="shared" si="25"/>
        <v>#N/A</v>
      </c>
      <c r="E437" s="383" t="e">
        <f t="shared" si="26"/>
        <v>#N/A</v>
      </c>
      <c r="F437" s="378"/>
      <c r="H437" s="384"/>
      <c r="I437" s="380" t="e">
        <f t="shared" si="27"/>
        <v>#REF!</v>
      </c>
      <c r="J437" s="380" t="e">
        <f>#REF!</f>
        <v>#REF!</v>
      </c>
      <c r="K437" s="380" t="e">
        <f>IF(OR(#REF!="管理者",#REF!="サービス管理責任者"),0,#REF!)</f>
        <v>#REF!</v>
      </c>
    </row>
    <row r="438" spans="2:11">
      <c r="B438" s="381">
        <v>436</v>
      </c>
      <c r="C438" s="382" t="e">
        <f t="shared" si="24"/>
        <v>#N/A</v>
      </c>
      <c r="D438" s="382" t="e">
        <f t="shared" si="25"/>
        <v>#N/A</v>
      </c>
      <c r="E438" s="383" t="e">
        <f t="shared" si="26"/>
        <v>#N/A</v>
      </c>
      <c r="F438" s="378"/>
      <c r="H438" s="384"/>
      <c r="I438" s="380" t="e">
        <f t="shared" si="27"/>
        <v>#REF!</v>
      </c>
      <c r="J438" s="380" t="e">
        <f>#REF!</f>
        <v>#REF!</v>
      </c>
      <c r="K438" s="380" t="e">
        <f>IF(OR(#REF!="管理者",#REF!="サービス管理責任者"),0,#REF!)</f>
        <v>#REF!</v>
      </c>
    </row>
    <row r="439" spans="2:11">
      <c r="B439" s="381">
        <v>437</v>
      </c>
      <c r="C439" s="382" t="e">
        <f t="shared" si="24"/>
        <v>#N/A</v>
      </c>
      <c r="D439" s="382" t="e">
        <f t="shared" si="25"/>
        <v>#N/A</v>
      </c>
      <c r="E439" s="383" t="e">
        <f t="shared" si="26"/>
        <v>#N/A</v>
      </c>
      <c r="F439" s="378"/>
      <c r="H439" s="384"/>
      <c r="I439" s="380" t="e">
        <f t="shared" si="27"/>
        <v>#REF!</v>
      </c>
      <c r="J439" s="380" t="e">
        <f>#REF!</f>
        <v>#REF!</v>
      </c>
      <c r="K439" s="380" t="e">
        <f>IF(OR(#REF!="管理者",#REF!="サービス管理責任者"),0,#REF!)</f>
        <v>#REF!</v>
      </c>
    </row>
    <row r="440" spans="2:11">
      <c r="B440" s="381">
        <v>438</v>
      </c>
      <c r="C440" s="382" t="e">
        <f t="shared" si="24"/>
        <v>#N/A</v>
      </c>
      <c r="D440" s="382" t="e">
        <f t="shared" si="25"/>
        <v>#N/A</v>
      </c>
      <c r="E440" s="383" t="e">
        <f t="shared" si="26"/>
        <v>#N/A</v>
      </c>
      <c r="F440" s="378"/>
      <c r="H440" s="384"/>
      <c r="I440" s="380" t="e">
        <f t="shared" si="27"/>
        <v>#REF!</v>
      </c>
      <c r="J440" s="380" t="e">
        <f>#REF!</f>
        <v>#REF!</v>
      </c>
      <c r="K440" s="380" t="e">
        <f>IF(OR(#REF!="管理者",#REF!="サービス管理責任者"),0,#REF!)</f>
        <v>#REF!</v>
      </c>
    </row>
    <row r="441" spans="2:11">
      <c r="B441" s="381">
        <v>439</v>
      </c>
      <c r="C441" s="382" t="e">
        <f t="shared" si="24"/>
        <v>#N/A</v>
      </c>
      <c r="D441" s="382" t="e">
        <f t="shared" si="25"/>
        <v>#N/A</v>
      </c>
      <c r="E441" s="383" t="e">
        <f t="shared" si="26"/>
        <v>#N/A</v>
      </c>
      <c r="F441" s="378"/>
      <c r="H441" s="384"/>
      <c r="I441" s="380" t="e">
        <f t="shared" si="27"/>
        <v>#REF!</v>
      </c>
      <c r="J441" s="380" t="e">
        <f>#REF!</f>
        <v>#REF!</v>
      </c>
      <c r="K441" s="380" t="e">
        <f>IF(OR(#REF!="管理者",#REF!="サービス管理責任者"),0,#REF!)</f>
        <v>#REF!</v>
      </c>
    </row>
    <row r="442" spans="2:11">
      <c r="B442" s="381">
        <v>440</v>
      </c>
      <c r="C442" s="382" t="e">
        <f t="shared" si="24"/>
        <v>#N/A</v>
      </c>
      <c r="D442" s="382" t="e">
        <f t="shared" si="25"/>
        <v>#N/A</v>
      </c>
      <c r="E442" s="383" t="e">
        <f t="shared" si="26"/>
        <v>#N/A</v>
      </c>
      <c r="F442" s="378"/>
      <c r="H442" s="384"/>
      <c r="I442" s="380" t="e">
        <f t="shared" si="27"/>
        <v>#REF!</v>
      </c>
      <c r="J442" s="380" t="e">
        <f>#REF!</f>
        <v>#REF!</v>
      </c>
      <c r="K442" s="380" t="e">
        <f>IF(OR(#REF!="管理者",#REF!="サービス管理責任者"),0,#REF!)</f>
        <v>#REF!</v>
      </c>
    </row>
    <row r="443" spans="2:11">
      <c r="B443" s="381">
        <v>441</v>
      </c>
      <c r="C443" s="382" t="e">
        <f t="shared" si="24"/>
        <v>#N/A</v>
      </c>
      <c r="D443" s="382" t="e">
        <f t="shared" si="25"/>
        <v>#N/A</v>
      </c>
      <c r="E443" s="383" t="e">
        <f t="shared" si="26"/>
        <v>#N/A</v>
      </c>
      <c r="F443" s="378"/>
      <c r="H443" s="384"/>
      <c r="I443" s="380" t="e">
        <f t="shared" si="27"/>
        <v>#REF!</v>
      </c>
      <c r="J443" s="380" t="e">
        <f>#REF!</f>
        <v>#REF!</v>
      </c>
      <c r="K443" s="380" t="e">
        <f>IF(OR(#REF!="管理者",#REF!="サービス管理責任者"),0,#REF!)</f>
        <v>#REF!</v>
      </c>
    </row>
    <row r="444" spans="2:11">
      <c r="B444" s="381">
        <v>442</v>
      </c>
      <c r="C444" s="382" t="e">
        <f t="shared" si="24"/>
        <v>#N/A</v>
      </c>
      <c r="D444" s="382" t="e">
        <f t="shared" si="25"/>
        <v>#N/A</v>
      </c>
      <c r="E444" s="383" t="e">
        <f t="shared" si="26"/>
        <v>#N/A</v>
      </c>
      <c r="F444" s="378"/>
      <c r="H444" s="384"/>
      <c r="I444" s="380" t="e">
        <f t="shared" si="27"/>
        <v>#REF!</v>
      </c>
      <c r="J444" s="380" t="e">
        <f>#REF!</f>
        <v>#REF!</v>
      </c>
      <c r="K444" s="380" t="e">
        <f>IF(OR(#REF!="管理者",#REF!="サービス管理責任者"),0,#REF!)</f>
        <v>#REF!</v>
      </c>
    </row>
    <row r="445" spans="2:11">
      <c r="B445" s="381">
        <v>443</v>
      </c>
      <c r="C445" s="382" t="e">
        <f t="shared" si="24"/>
        <v>#N/A</v>
      </c>
      <c r="D445" s="382" t="e">
        <f t="shared" si="25"/>
        <v>#N/A</v>
      </c>
      <c r="E445" s="383" t="e">
        <f t="shared" si="26"/>
        <v>#N/A</v>
      </c>
      <c r="F445" s="378"/>
      <c r="H445" s="384"/>
      <c r="I445" s="380" t="e">
        <f t="shared" si="27"/>
        <v>#REF!</v>
      </c>
      <c r="J445" s="380" t="e">
        <f>#REF!</f>
        <v>#REF!</v>
      </c>
      <c r="K445" s="380" t="e">
        <f>IF(OR(#REF!="管理者",#REF!="サービス管理責任者"),0,#REF!)</f>
        <v>#REF!</v>
      </c>
    </row>
    <row r="446" spans="2:11">
      <c r="B446" s="381">
        <v>444</v>
      </c>
      <c r="C446" s="382" t="e">
        <f t="shared" si="24"/>
        <v>#N/A</v>
      </c>
      <c r="D446" s="382" t="e">
        <f t="shared" si="25"/>
        <v>#N/A</v>
      </c>
      <c r="E446" s="383" t="e">
        <f t="shared" si="26"/>
        <v>#N/A</v>
      </c>
      <c r="F446" s="378"/>
      <c r="H446" s="384"/>
      <c r="I446" s="380" t="e">
        <f t="shared" si="27"/>
        <v>#REF!</v>
      </c>
      <c r="J446" s="380" t="e">
        <f>#REF!</f>
        <v>#REF!</v>
      </c>
      <c r="K446" s="380" t="e">
        <f>IF(OR(#REF!="管理者",#REF!="サービス管理責任者"),0,#REF!)</f>
        <v>#REF!</v>
      </c>
    </row>
    <row r="447" spans="2:11">
      <c r="B447" s="381">
        <v>445</v>
      </c>
      <c r="C447" s="382" t="e">
        <f t="shared" si="24"/>
        <v>#N/A</v>
      </c>
      <c r="D447" s="382" t="e">
        <f t="shared" si="25"/>
        <v>#N/A</v>
      </c>
      <c r="E447" s="383" t="e">
        <f t="shared" si="26"/>
        <v>#N/A</v>
      </c>
      <c r="F447" s="378"/>
      <c r="H447" s="384"/>
      <c r="I447" s="380" t="e">
        <f t="shared" si="27"/>
        <v>#REF!</v>
      </c>
      <c r="J447" s="380" t="e">
        <f>#REF!</f>
        <v>#REF!</v>
      </c>
      <c r="K447" s="380" t="e">
        <f>IF(OR(#REF!="管理者",#REF!="サービス管理責任者"),0,#REF!)</f>
        <v>#REF!</v>
      </c>
    </row>
    <row r="448" spans="2:11">
      <c r="B448" s="381">
        <v>446</v>
      </c>
      <c r="C448" s="382" t="e">
        <f t="shared" si="24"/>
        <v>#N/A</v>
      </c>
      <c r="D448" s="382" t="e">
        <f t="shared" si="25"/>
        <v>#N/A</v>
      </c>
      <c r="E448" s="383" t="e">
        <f t="shared" si="26"/>
        <v>#N/A</v>
      </c>
      <c r="F448" s="378"/>
      <c r="H448" s="384"/>
      <c r="I448" s="380" t="e">
        <f t="shared" si="27"/>
        <v>#REF!</v>
      </c>
      <c r="J448" s="380" t="e">
        <f>#REF!</f>
        <v>#REF!</v>
      </c>
      <c r="K448" s="380" t="e">
        <f>IF(OR(#REF!="管理者",#REF!="サービス管理責任者"),0,#REF!)</f>
        <v>#REF!</v>
      </c>
    </row>
    <row r="449" spans="2:11">
      <c r="B449" s="381">
        <v>447</v>
      </c>
      <c r="C449" s="382" t="e">
        <f t="shared" si="24"/>
        <v>#N/A</v>
      </c>
      <c r="D449" s="382" t="e">
        <f t="shared" si="25"/>
        <v>#N/A</v>
      </c>
      <c r="E449" s="383" t="e">
        <f t="shared" si="26"/>
        <v>#N/A</v>
      </c>
      <c r="F449" s="378"/>
      <c r="H449" s="384"/>
      <c r="I449" s="380" t="e">
        <f t="shared" si="27"/>
        <v>#REF!</v>
      </c>
      <c r="J449" s="380" t="e">
        <f>#REF!</f>
        <v>#REF!</v>
      </c>
      <c r="K449" s="380" t="e">
        <f>IF(OR(#REF!="管理者",#REF!="サービス管理責任者"),0,#REF!)</f>
        <v>#REF!</v>
      </c>
    </row>
    <row r="450" spans="2:11">
      <c r="B450" s="381">
        <v>448</v>
      </c>
      <c r="C450" s="382" t="e">
        <f t="shared" si="24"/>
        <v>#N/A</v>
      </c>
      <c r="D450" s="382" t="e">
        <f t="shared" si="25"/>
        <v>#N/A</v>
      </c>
      <c r="E450" s="383" t="e">
        <f t="shared" si="26"/>
        <v>#N/A</v>
      </c>
      <c r="F450" s="378"/>
      <c r="H450" s="384"/>
      <c r="I450" s="380" t="e">
        <f t="shared" si="27"/>
        <v>#REF!</v>
      </c>
      <c r="J450" s="380" t="e">
        <f>#REF!</f>
        <v>#REF!</v>
      </c>
      <c r="K450" s="380" t="e">
        <f>IF(OR(#REF!="管理者",#REF!="サービス管理責任者"),0,#REF!)</f>
        <v>#REF!</v>
      </c>
    </row>
    <row r="451" spans="2:11">
      <c r="B451" s="381">
        <v>449</v>
      </c>
      <c r="C451" s="382" t="e">
        <f t="shared" ref="C451:C514" si="28">VLOOKUP(B451,$I:$K,2,FALSE)</f>
        <v>#N/A</v>
      </c>
      <c r="D451" s="382" t="e">
        <f t="shared" ref="D451:D514" si="29">VLOOKUP(B451,$I:$K,3,FALSE)</f>
        <v>#N/A</v>
      </c>
      <c r="E451" s="383" t="e">
        <f t="shared" si="26"/>
        <v>#N/A</v>
      </c>
      <c r="F451" s="378"/>
      <c r="H451" s="384"/>
      <c r="I451" s="380" t="e">
        <f t="shared" si="27"/>
        <v>#REF!</v>
      </c>
      <c r="J451" s="380" t="e">
        <f>#REF!</f>
        <v>#REF!</v>
      </c>
      <c r="K451" s="380" t="e">
        <f>IF(OR(#REF!="管理者",#REF!="サービス管理責任者"),0,#REF!)</f>
        <v>#REF!</v>
      </c>
    </row>
    <row r="452" spans="2:11">
      <c r="B452" s="381">
        <v>450</v>
      </c>
      <c r="C452" s="382" t="e">
        <f t="shared" si="28"/>
        <v>#N/A</v>
      </c>
      <c r="D452" s="382" t="e">
        <f t="shared" si="29"/>
        <v>#N/A</v>
      </c>
      <c r="E452" s="383" t="e">
        <f t="shared" ref="E452:E515" si="30">SUMIF($C:$C,C452,$D:$D)</f>
        <v>#N/A</v>
      </c>
      <c r="F452" s="378"/>
      <c r="H452" s="384"/>
      <c r="I452" s="380" t="e">
        <f t="shared" ref="I452:I515" si="31">IF(J452=0,I451,I451+1)</f>
        <v>#REF!</v>
      </c>
      <c r="J452" s="380" t="e">
        <f>#REF!</f>
        <v>#REF!</v>
      </c>
      <c r="K452" s="380" t="e">
        <f>IF(OR(#REF!="管理者",#REF!="サービス管理責任者"),0,#REF!)</f>
        <v>#REF!</v>
      </c>
    </row>
    <row r="453" spans="2:11">
      <c r="B453" s="381">
        <v>451</v>
      </c>
      <c r="C453" s="382" t="e">
        <f t="shared" si="28"/>
        <v>#N/A</v>
      </c>
      <c r="D453" s="382" t="e">
        <f t="shared" si="29"/>
        <v>#N/A</v>
      </c>
      <c r="E453" s="383" t="e">
        <f t="shared" si="30"/>
        <v>#N/A</v>
      </c>
      <c r="F453" s="378"/>
      <c r="H453" s="384"/>
      <c r="I453" s="380" t="e">
        <f t="shared" si="31"/>
        <v>#REF!</v>
      </c>
      <c r="J453" s="380" t="e">
        <f>#REF!</f>
        <v>#REF!</v>
      </c>
      <c r="K453" s="380" t="e">
        <f>IF(OR(#REF!="管理者",#REF!="サービス管理責任者"),0,#REF!)</f>
        <v>#REF!</v>
      </c>
    </row>
    <row r="454" spans="2:11">
      <c r="B454" s="381">
        <v>452</v>
      </c>
      <c r="C454" s="382" t="e">
        <f t="shared" si="28"/>
        <v>#N/A</v>
      </c>
      <c r="D454" s="382" t="e">
        <f t="shared" si="29"/>
        <v>#N/A</v>
      </c>
      <c r="E454" s="383" t="e">
        <f t="shared" si="30"/>
        <v>#N/A</v>
      </c>
      <c r="F454" s="378"/>
      <c r="H454" s="384"/>
      <c r="I454" s="380" t="e">
        <f t="shared" si="31"/>
        <v>#REF!</v>
      </c>
      <c r="J454" s="380" t="e">
        <f>#REF!</f>
        <v>#REF!</v>
      </c>
      <c r="K454" s="380" t="e">
        <f>IF(OR(#REF!="管理者",#REF!="サービス管理責任者"),0,#REF!)</f>
        <v>#REF!</v>
      </c>
    </row>
    <row r="455" spans="2:11">
      <c r="B455" s="381">
        <v>453</v>
      </c>
      <c r="C455" s="382" t="e">
        <f t="shared" si="28"/>
        <v>#N/A</v>
      </c>
      <c r="D455" s="382" t="e">
        <f t="shared" si="29"/>
        <v>#N/A</v>
      </c>
      <c r="E455" s="383" t="e">
        <f t="shared" si="30"/>
        <v>#N/A</v>
      </c>
      <c r="F455" s="378"/>
      <c r="H455" s="384"/>
      <c r="I455" s="380" t="e">
        <f t="shared" si="31"/>
        <v>#REF!</v>
      </c>
      <c r="J455" s="380" t="e">
        <f>#REF!</f>
        <v>#REF!</v>
      </c>
      <c r="K455" s="380" t="e">
        <f>IF(OR(#REF!="管理者",#REF!="サービス管理責任者"),0,#REF!)</f>
        <v>#REF!</v>
      </c>
    </row>
    <row r="456" spans="2:11">
      <c r="B456" s="381">
        <v>454</v>
      </c>
      <c r="C456" s="382" t="e">
        <f t="shared" si="28"/>
        <v>#N/A</v>
      </c>
      <c r="D456" s="382" t="e">
        <f t="shared" si="29"/>
        <v>#N/A</v>
      </c>
      <c r="E456" s="383" t="e">
        <f t="shared" si="30"/>
        <v>#N/A</v>
      </c>
      <c r="F456" s="378"/>
      <c r="H456" s="384"/>
      <c r="I456" s="380" t="e">
        <f t="shared" si="31"/>
        <v>#REF!</v>
      </c>
      <c r="J456" s="380" t="e">
        <f>#REF!</f>
        <v>#REF!</v>
      </c>
      <c r="K456" s="380" t="e">
        <f>IF(OR(#REF!="管理者",#REF!="サービス管理責任者"),0,#REF!)</f>
        <v>#REF!</v>
      </c>
    </row>
    <row r="457" spans="2:11">
      <c r="B457" s="381">
        <v>455</v>
      </c>
      <c r="C457" s="382" t="e">
        <f t="shared" si="28"/>
        <v>#N/A</v>
      </c>
      <c r="D457" s="382" t="e">
        <f t="shared" si="29"/>
        <v>#N/A</v>
      </c>
      <c r="E457" s="383" t="e">
        <f t="shared" si="30"/>
        <v>#N/A</v>
      </c>
      <c r="F457" s="378"/>
      <c r="H457" s="384"/>
      <c r="I457" s="380" t="e">
        <f t="shared" si="31"/>
        <v>#REF!</v>
      </c>
      <c r="J457" s="380" t="e">
        <f>#REF!</f>
        <v>#REF!</v>
      </c>
      <c r="K457" s="380" t="e">
        <f>IF(OR(#REF!="管理者",#REF!="サービス管理責任者"),0,#REF!)</f>
        <v>#REF!</v>
      </c>
    </row>
    <row r="458" spans="2:11">
      <c r="B458" s="381">
        <v>456</v>
      </c>
      <c r="C458" s="382" t="e">
        <f t="shared" si="28"/>
        <v>#N/A</v>
      </c>
      <c r="D458" s="382" t="e">
        <f t="shared" si="29"/>
        <v>#N/A</v>
      </c>
      <c r="E458" s="383" t="e">
        <f t="shared" si="30"/>
        <v>#N/A</v>
      </c>
      <c r="F458" s="378"/>
      <c r="H458" s="384"/>
      <c r="I458" s="380" t="e">
        <f t="shared" si="31"/>
        <v>#REF!</v>
      </c>
      <c r="J458" s="380" t="e">
        <f>#REF!</f>
        <v>#REF!</v>
      </c>
      <c r="K458" s="380" t="e">
        <f>IF(OR(#REF!="管理者",#REF!="サービス管理責任者"),0,#REF!)</f>
        <v>#REF!</v>
      </c>
    </row>
    <row r="459" spans="2:11">
      <c r="B459" s="381">
        <v>457</v>
      </c>
      <c r="C459" s="382" t="e">
        <f t="shared" si="28"/>
        <v>#N/A</v>
      </c>
      <c r="D459" s="382" t="e">
        <f t="shared" si="29"/>
        <v>#N/A</v>
      </c>
      <c r="E459" s="383" t="e">
        <f t="shared" si="30"/>
        <v>#N/A</v>
      </c>
      <c r="F459" s="378"/>
      <c r="H459" s="384"/>
      <c r="I459" s="380" t="e">
        <f t="shared" si="31"/>
        <v>#REF!</v>
      </c>
      <c r="J459" s="380" t="e">
        <f>#REF!</f>
        <v>#REF!</v>
      </c>
      <c r="K459" s="380" t="e">
        <f>IF(OR(#REF!="管理者",#REF!="サービス管理責任者"),0,#REF!)</f>
        <v>#REF!</v>
      </c>
    </row>
    <row r="460" spans="2:11">
      <c r="B460" s="381">
        <v>458</v>
      </c>
      <c r="C460" s="382" t="e">
        <f t="shared" si="28"/>
        <v>#N/A</v>
      </c>
      <c r="D460" s="382" t="e">
        <f t="shared" si="29"/>
        <v>#N/A</v>
      </c>
      <c r="E460" s="383" t="e">
        <f t="shared" si="30"/>
        <v>#N/A</v>
      </c>
      <c r="F460" s="378"/>
      <c r="H460" s="384"/>
      <c r="I460" s="380" t="e">
        <f t="shared" si="31"/>
        <v>#REF!</v>
      </c>
      <c r="J460" s="380" t="e">
        <f>#REF!</f>
        <v>#REF!</v>
      </c>
      <c r="K460" s="380" t="e">
        <f>IF(OR(#REF!="管理者",#REF!="サービス管理責任者"),0,#REF!)</f>
        <v>#REF!</v>
      </c>
    </row>
    <row r="461" spans="2:11">
      <c r="B461" s="381">
        <v>459</v>
      </c>
      <c r="C461" s="382" t="e">
        <f t="shared" si="28"/>
        <v>#N/A</v>
      </c>
      <c r="D461" s="382" t="e">
        <f t="shared" si="29"/>
        <v>#N/A</v>
      </c>
      <c r="E461" s="383" t="e">
        <f t="shared" si="30"/>
        <v>#N/A</v>
      </c>
      <c r="F461" s="378"/>
      <c r="H461" s="384"/>
      <c r="I461" s="380" t="e">
        <f t="shared" si="31"/>
        <v>#REF!</v>
      </c>
      <c r="J461" s="380" t="e">
        <f>#REF!</f>
        <v>#REF!</v>
      </c>
      <c r="K461" s="380" t="e">
        <f>IF(OR(#REF!="管理者",#REF!="サービス管理責任者"),0,#REF!)</f>
        <v>#REF!</v>
      </c>
    </row>
    <row r="462" spans="2:11">
      <c r="B462" s="381">
        <v>460</v>
      </c>
      <c r="C462" s="382" t="e">
        <f t="shared" si="28"/>
        <v>#N/A</v>
      </c>
      <c r="D462" s="382" t="e">
        <f t="shared" si="29"/>
        <v>#N/A</v>
      </c>
      <c r="E462" s="383" t="e">
        <f t="shared" si="30"/>
        <v>#N/A</v>
      </c>
      <c r="F462" s="378"/>
      <c r="H462" s="384"/>
      <c r="I462" s="380" t="e">
        <f t="shared" si="31"/>
        <v>#REF!</v>
      </c>
      <c r="J462" s="380" t="e">
        <f>#REF!</f>
        <v>#REF!</v>
      </c>
      <c r="K462" s="380" t="e">
        <f>IF(OR(#REF!="管理者",#REF!="サービス管理責任者"),0,#REF!)</f>
        <v>#REF!</v>
      </c>
    </row>
    <row r="463" spans="2:11">
      <c r="B463" s="381">
        <v>461</v>
      </c>
      <c r="C463" s="382" t="e">
        <f t="shared" si="28"/>
        <v>#N/A</v>
      </c>
      <c r="D463" s="382" t="e">
        <f t="shared" si="29"/>
        <v>#N/A</v>
      </c>
      <c r="E463" s="383" t="e">
        <f t="shared" si="30"/>
        <v>#N/A</v>
      </c>
      <c r="F463" s="378"/>
      <c r="H463" s="384"/>
      <c r="I463" s="380" t="e">
        <f t="shared" si="31"/>
        <v>#REF!</v>
      </c>
      <c r="J463" s="380" t="e">
        <f>#REF!</f>
        <v>#REF!</v>
      </c>
      <c r="K463" s="380" t="e">
        <f>IF(OR(#REF!="管理者",#REF!="サービス管理責任者"),0,#REF!)</f>
        <v>#REF!</v>
      </c>
    </row>
    <row r="464" spans="2:11">
      <c r="B464" s="381">
        <v>462</v>
      </c>
      <c r="C464" s="382" t="e">
        <f t="shared" si="28"/>
        <v>#N/A</v>
      </c>
      <c r="D464" s="382" t="e">
        <f t="shared" si="29"/>
        <v>#N/A</v>
      </c>
      <c r="E464" s="383" t="e">
        <f t="shared" si="30"/>
        <v>#N/A</v>
      </c>
      <c r="F464" s="378"/>
      <c r="H464" s="384"/>
      <c r="I464" s="380" t="e">
        <f t="shared" si="31"/>
        <v>#REF!</v>
      </c>
      <c r="J464" s="380" t="e">
        <f>#REF!</f>
        <v>#REF!</v>
      </c>
      <c r="K464" s="380" t="e">
        <f>IF(OR(#REF!="管理者",#REF!="サービス管理責任者"),0,#REF!)</f>
        <v>#REF!</v>
      </c>
    </row>
    <row r="465" spans="2:11">
      <c r="B465" s="381">
        <v>463</v>
      </c>
      <c r="C465" s="382" t="e">
        <f t="shared" si="28"/>
        <v>#N/A</v>
      </c>
      <c r="D465" s="382" t="e">
        <f t="shared" si="29"/>
        <v>#N/A</v>
      </c>
      <c r="E465" s="383" t="e">
        <f t="shared" si="30"/>
        <v>#N/A</v>
      </c>
      <c r="F465" s="378"/>
      <c r="H465" s="384"/>
      <c r="I465" s="380" t="e">
        <f t="shared" si="31"/>
        <v>#REF!</v>
      </c>
      <c r="J465" s="380" t="e">
        <f>#REF!</f>
        <v>#REF!</v>
      </c>
      <c r="K465" s="380" t="e">
        <f>IF(OR(#REF!="管理者",#REF!="サービス管理責任者"),0,#REF!)</f>
        <v>#REF!</v>
      </c>
    </row>
    <row r="466" spans="2:11">
      <c r="B466" s="381">
        <v>464</v>
      </c>
      <c r="C466" s="382" t="e">
        <f t="shared" si="28"/>
        <v>#N/A</v>
      </c>
      <c r="D466" s="382" t="e">
        <f t="shared" si="29"/>
        <v>#N/A</v>
      </c>
      <c r="E466" s="383" t="e">
        <f t="shared" si="30"/>
        <v>#N/A</v>
      </c>
      <c r="F466" s="378"/>
      <c r="H466" s="384"/>
      <c r="I466" s="380" t="e">
        <f t="shared" si="31"/>
        <v>#REF!</v>
      </c>
      <c r="J466" s="380" t="e">
        <f>#REF!</f>
        <v>#REF!</v>
      </c>
      <c r="K466" s="380" t="e">
        <f>IF(OR(#REF!="管理者",#REF!="サービス管理責任者"),0,#REF!)</f>
        <v>#REF!</v>
      </c>
    </row>
    <row r="467" spans="2:11">
      <c r="B467" s="381">
        <v>465</v>
      </c>
      <c r="C467" s="382" t="e">
        <f t="shared" si="28"/>
        <v>#N/A</v>
      </c>
      <c r="D467" s="382" t="e">
        <f t="shared" si="29"/>
        <v>#N/A</v>
      </c>
      <c r="E467" s="383" t="e">
        <f t="shared" si="30"/>
        <v>#N/A</v>
      </c>
      <c r="F467" s="378"/>
      <c r="H467" s="384"/>
      <c r="I467" s="380" t="e">
        <f t="shared" si="31"/>
        <v>#REF!</v>
      </c>
      <c r="J467" s="380" t="e">
        <f>#REF!</f>
        <v>#REF!</v>
      </c>
      <c r="K467" s="380" t="e">
        <f>IF(OR(#REF!="管理者",#REF!="サービス管理責任者"),0,#REF!)</f>
        <v>#REF!</v>
      </c>
    </row>
    <row r="468" spans="2:11">
      <c r="B468" s="381">
        <v>466</v>
      </c>
      <c r="C468" s="382" t="e">
        <f t="shared" si="28"/>
        <v>#N/A</v>
      </c>
      <c r="D468" s="382" t="e">
        <f t="shared" si="29"/>
        <v>#N/A</v>
      </c>
      <c r="E468" s="383" t="e">
        <f t="shared" si="30"/>
        <v>#N/A</v>
      </c>
      <c r="F468" s="378"/>
      <c r="H468" s="384"/>
      <c r="I468" s="380" t="e">
        <f t="shared" si="31"/>
        <v>#REF!</v>
      </c>
      <c r="J468" s="380" t="e">
        <f>#REF!</f>
        <v>#REF!</v>
      </c>
      <c r="K468" s="380" t="e">
        <f>IF(OR(#REF!="管理者",#REF!="サービス管理責任者"),0,#REF!)</f>
        <v>#REF!</v>
      </c>
    </row>
    <row r="469" spans="2:11">
      <c r="B469" s="381">
        <v>467</v>
      </c>
      <c r="C469" s="382" t="e">
        <f t="shared" si="28"/>
        <v>#N/A</v>
      </c>
      <c r="D469" s="382" t="e">
        <f t="shared" si="29"/>
        <v>#N/A</v>
      </c>
      <c r="E469" s="383" t="e">
        <f t="shared" si="30"/>
        <v>#N/A</v>
      </c>
      <c r="F469" s="378"/>
      <c r="H469" s="384"/>
      <c r="I469" s="380" t="e">
        <f t="shared" si="31"/>
        <v>#REF!</v>
      </c>
      <c r="J469" s="380" t="e">
        <f>#REF!</f>
        <v>#REF!</v>
      </c>
      <c r="K469" s="380" t="e">
        <f>IF(OR(#REF!="管理者",#REF!="サービス管理責任者"),0,#REF!)</f>
        <v>#REF!</v>
      </c>
    </row>
    <row r="470" spans="2:11">
      <c r="B470" s="381">
        <v>468</v>
      </c>
      <c r="C470" s="382" t="e">
        <f t="shared" si="28"/>
        <v>#N/A</v>
      </c>
      <c r="D470" s="382" t="e">
        <f t="shared" si="29"/>
        <v>#N/A</v>
      </c>
      <c r="E470" s="383" t="e">
        <f t="shared" si="30"/>
        <v>#N/A</v>
      </c>
      <c r="F470" s="378"/>
      <c r="H470" s="384"/>
      <c r="I470" s="380" t="e">
        <f t="shared" si="31"/>
        <v>#REF!</v>
      </c>
      <c r="J470" s="380" t="e">
        <f>#REF!</f>
        <v>#REF!</v>
      </c>
      <c r="K470" s="380" t="e">
        <f>IF(OR(#REF!="管理者",#REF!="サービス管理責任者"),0,#REF!)</f>
        <v>#REF!</v>
      </c>
    </row>
    <row r="471" spans="2:11">
      <c r="B471" s="381">
        <v>469</v>
      </c>
      <c r="C471" s="382" t="e">
        <f t="shared" si="28"/>
        <v>#N/A</v>
      </c>
      <c r="D471" s="382" t="e">
        <f t="shared" si="29"/>
        <v>#N/A</v>
      </c>
      <c r="E471" s="383" t="e">
        <f t="shared" si="30"/>
        <v>#N/A</v>
      </c>
      <c r="F471" s="378"/>
      <c r="H471" s="384"/>
      <c r="I471" s="380" t="e">
        <f t="shared" si="31"/>
        <v>#REF!</v>
      </c>
      <c r="J471" s="380" t="e">
        <f>#REF!</f>
        <v>#REF!</v>
      </c>
      <c r="K471" s="380" t="e">
        <f>IF(OR(#REF!="管理者",#REF!="サービス管理責任者"),0,#REF!)</f>
        <v>#REF!</v>
      </c>
    </row>
    <row r="472" spans="2:11">
      <c r="B472" s="381">
        <v>470</v>
      </c>
      <c r="C472" s="382" t="e">
        <f t="shared" si="28"/>
        <v>#N/A</v>
      </c>
      <c r="D472" s="382" t="e">
        <f t="shared" si="29"/>
        <v>#N/A</v>
      </c>
      <c r="E472" s="383" t="e">
        <f t="shared" si="30"/>
        <v>#N/A</v>
      </c>
      <c r="F472" s="378"/>
      <c r="H472" s="384"/>
      <c r="I472" s="380" t="e">
        <f t="shared" si="31"/>
        <v>#REF!</v>
      </c>
      <c r="J472" s="380" t="e">
        <f>#REF!</f>
        <v>#REF!</v>
      </c>
      <c r="K472" s="380" t="e">
        <f>IF(OR(#REF!="管理者",#REF!="サービス管理責任者"),0,#REF!)</f>
        <v>#REF!</v>
      </c>
    </row>
    <row r="473" spans="2:11">
      <c r="B473" s="381">
        <v>471</v>
      </c>
      <c r="C473" s="382" t="e">
        <f t="shared" si="28"/>
        <v>#N/A</v>
      </c>
      <c r="D473" s="382" t="e">
        <f t="shared" si="29"/>
        <v>#N/A</v>
      </c>
      <c r="E473" s="383" t="e">
        <f t="shared" si="30"/>
        <v>#N/A</v>
      </c>
      <c r="F473" s="378"/>
      <c r="H473" s="384"/>
      <c r="I473" s="380" t="e">
        <f t="shared" si="31"/>
        <v>#REF!</v>
      </c>
      <c r="J473" s="380" t="e">
        <f>#REF!</f>
        <v>#REF!</v>
      </c>
      <c r="K473" s="380" t="e">
        <f>IF(OR(#REF!="管理者",#REF!="サービス管理責任者"),0,#REF!)</f>
        <v>#REF!</v>
      </c>
    </row>
    <row r="474" spans="2:11">
      <c r="B474" s="381">
        <v>472</v>
      </c>
      <c r="C474" s="382" t="e">
        <f t="shared" si="28"/>
        <v>#N/A</v>
      </c>
      <c r="D474" s="382" t="e">
        <f t="shared" si="29"/>
        <v>#N/A</v>
      </c>
      <c r="E474" s="383" t="e">
        <f t="shared" si="30"/>
        <v>#N/A</v>
      </c>
      <c r="F474" s="378"/>
      <c r="H474" s="384"/>
      <c r="I474" s="380" t="e">
        <f t="shared" si="31"/>
        <v>#REF!</v>
      </c>
      <c r="J474" s="380" t="e">
        <f>#REF!</f>
        <v>#REF!</v>
      </c>
      <c r="K474" s="380" t="e">
        <f>IF(OR(#REF!="管理者",#REF!="サービス管理責任者"),0,#REF!)</f>
        <v>#REF!</v>
      </c>
    </row>
    <row r="475" spans="2:11">
      <c r="B475" s="381">
        <v>473</v>
      </c>
      <c r="C475" s="382" t="e">
        <f t="shared" si="28"/>
        <v>#N/A</v>
      </c>
      <c r="D475" s="382" t="e">
        <f t="shared" si="29"/>
        <v>#N/A</v>
      </c>
      <c r="E475" s="383" t="e">
        <f t="shared" si="30"/>
        <v>#N/A</v>
      </c>
      <c r="F475" s="378"/>
      <c r="H475" s="384"/>
      <c r="I475" s="380" t="e">
        <f t="shared" si="31"/>
        <v>#REF!</v>
      </c>
      <c r="J475" s="380" t="e">
        <f>#REF!</f>
        <v>#REF!</v>
      </c>
      <c r="K475" s="380" t="e">
        <f>IF(OR(#REF!="管理者",#REF!="サービス管理責任者"),0,#REF!)</f>
        <v>#REF!</v>
      </c>
    </row>
    <row r="476" spans="2:11">
      <c r="B476" s="381">
        <v>474</v>
      </c>
      <c r="C476" s="382" t="e">
        <f t="shared" si="28"/>
        <v>#N/A</v>
      </c>
      <c r="D476" s="382" t="e">
        <f t="shared" si="29"/>
        <v>#N/A</v>
      </c>
      <c r="E476" s="383" t="e">
        <f t="shared" si="30"/>
        <v>#N/A</v>
      </c>
      <c r="F476" s="378"/>
      <c r="H476" s="384"/>
      <c r="I476" s="380" t="e">
        <f t="shared" si="31"/>
        <v>#REF!</v>
      </c>
      <c r="J476" s="380" t="e">
        <f>#REF!</f>
        <v>#REF!</v>
      </c>
      <c r="K476" s="380" t="e">
        <f>IF(OR(#REF!="管理者",#REF!="サービス管理責任者"),0,#REF!)</f>
        <v>#REF!</v>
      </c>
    </row>
    <row r="477" spans="2:11">
      <c r="B477" s="381">
        <v>475</v>
      </c>
      <c r="C477" s="382" t="e">
        <f t="shared" si="28"/>
        <v>#N/A</v>
      </c>
      <c r="D477" s="382" t="e">
        <f t="shared" si="29"/>
        <v>#N/A</v>
      </c>
      <c r="E477" s="383" t="e">
        <f t="shared" si="30"/>
        <v>#N/A</v>
      </c>
      <c r="F477" s="378"/>
      <c r="H477" s="384"/>
      <c r="I477" s="380" t="e">
        <f t="shared" si="31"/>
        <v>#REF!</v>
      </c>
      <c r="J477" s="380" t="e">
        <f>#REF!</f>
        <v>#REF!</v>
      </c>
      <c r="K477" s="380" t="e">
        <f>IF(OR(#REF!="管理者",#REF!="サービス管理責任者"),0,#REF!)</f>
        <v>#REF!</v>
      </c>
    </row>
    <row r="478" spans="2:11">
      <c r="B478" s="381">
        <v>476</v>
      </c>
      <c r="C478" s="382" t="e">
        <f t="shared" si="28"/>
        <v>#N/A</v>
      </c>
      <c r="D478" s="382" t="e">
        <f t="shared" si="29"/>
        <v>#N/A</v>
      </c>
      <c r="E478" s="383" t="e">
        <f t="shared" si="30"/>
        <v>#N/A</v>
      </c>
      <c r="F478" s="378"/>
      <c r="H478" s="384"/>
      <c r="I478" s="380" t="e">
        <f t="shared" si="31"/>
        <v>#REF!</v>
      </c>
      <c r="J478" s="380" t="e">
        <f>#REF!</f>
        <v>#REF!</v>
      </c>
      <c r="K478" s="380" t="e">
        <f>IF(OR(#REF!="管理者",#REF!="サービス管理責任者"),0,#REF!)</f>
        <v>#REF!</v>
      </c>
    </row>
    <row r="479" spans="2:11">
      <c r="B479" s="381">
        <v>477</v>
      </c>
      <c r="C479" s="382" t="e">
        <f t="shared" si="28"/>
        <v>#N/A</v>
      </c>
      <c r="D479" s="382" t="e">
        <f t="shared" si="29"/>
        <v>#N/A</v>
      </c>
      <c r="E479" s="383" t="e">
        <f t="shared" si="30"/>
        <v>#N/A</v>
      </c>
      <c r="F479" s="378"/>
      <c r="H479" s="384"/>
      <c r="I479" s="380" t="e">
        <f t="shared" si="31"/>
        <v>#REF!</v>
      </c>
      <c r="J479" s="380" t="e">
        <f>#REF!</f>
        <v>#REF!</v>
      </c>
      <c r="K479" s="380" t="e">
        <f>IF(OR(#REF!="管理者",#REF!="サービス管理責任者"),0,#REF!)</f>
        <v>#REF!</v>
      </c>
    </row>
    <row r="480" spans="2:11">
      <c r="B480" s="381">
        <v>478</v>
      </c>
      <c r="C480" s="382" t="e">
        <f t="shared" si="28"/>
        <v>#N/A</v>
      </c>
      <c r="D480" s="382" t="e">
        <f t="shared" si="29"/>
        <v>#N/A</v>
      </c>
      <c r="E480" s="383" t="e">
        <f t="shared" si="30"/>
        <v>#N/A</v>
      </c>
      <c r="F480" s="378"/>
      <c r="H480" s="384"/>
      <c r="I480" s="380" t="e">
        <f t="shared" si="31"/>
        <v>#REF!</v>
      </c>
      <c r="J480" s="380" t="e">
        <f>#REF!</f>
        <v>#REF!</v>
      </c>
      <c r="K480" s="380" t="e">
        <f>IF(OR(#REF!="管理者",#REF!="サービス管理責任者"),0,#REF!)</f>
        <v>#REF!</v>
      </c>
    </row>
    <row r="481" spans="2:11">
      <c r="B481" s="381">
        <v>479</v>
      </c>
      <c r="C481" s="382" t="e">
        <f t="shared" si="28"/>
        <v>#N/A</v>
      </c>
      <c r="D481" s="382" t="e">
        <f t="shared" si="29"/>
        <v>#N/A</v>
      </c>
      <c r="E481" s="383" t="e">
        <f t="shared" si="30"/>
        <v>#N/A</v>
      </c>
      <c r="F481" s="378"/>
      <c r="H481" s="384"/>
      <c r="I481" s="380" t="e">
        <f t="shared" si="31"/>
        <v>#REF!</v>
      </c>
      <c r="J481" s="380" t="e">
        <f>#REF!</f>
        <v>#REF!</v>
      </c>
      <c r="K481" s="380" t="e">
        <f>IF(OR(#REF!="管理者",#REF!="サービス管理責任者"),0,#REF!)</f>
        <v>#REF!</v>
      </c>
    </row>
    <row r="482" spans="2:11">
      <c r="B482" s="381">
        <v>480</v>
      </c>
      <c r="C482" s="382" t="e">
        <f t="shared" si="28"/>
        <v>#N/A</v>
      </c>
      <c r="D482" s="382" t="e">
        <f t="shared" si="29"/>
        <v>#N/A</v>
      </c>
      <c r="E482" s="383" t="e">
        <f t="shared" si="30"/>
        <v>#N/A</v>
      </c>
      <c r="F482" s="378"/>
      <c r="H482" s="384"/>
      <c r="I482" s="380" t="e">
        <f t="shared" si="31"/>
        <v>#REF!</v>
      </c>
      <c r="J482" s="380" t="e">
        <f>#REF!</f>
        <v>#REF!</v>
      </c>
      <c r="K482" s="380" t="e">
        <f>IF(OR(#REF!="管理者",#REF!="サービス管理責任者"),0,#REF!)</f>
        <v>#REF!</v>
      </c>
    </row>
    <row r="483" spans="2:11">
      <c r="B483" s="381">
        <v>481</v>
      </c>
      <c r="C483" s="382" t="e">
        <f t="shared" si="28"/>
        <v>#N/A</v>
      </c>
      <c r="D483" s="382" t="e">
        <f t="shared" si="29"/>
        <v>#N/A</v>
      </c>
      <c r="E483" s="383" t="e">
        <f t="shared" si="30"/>
        <v>#N/A</v>
      </c>
      <c r="F483" s="378"/>
      <c r="H483" s="384"/>
      <c r="I483" s="380" t="e">
        <f t="shared" si="31"/>
        <v>#REF!</v>
      </c>
      <c r="J483" s="380" t="e">
        <f>#REF!</f>
        <v>#REF!</v>
      </c>
      <c r="K483" s="380" t="e">
        <f>IF(OR(#REF!="管理者",#REF!="サービス管理責任者"),0,#REF!)</f>
        <v>#REF!</v>
      </c>
    </row>
    <row r="484" spans="2:11">
      <c r="B484" s="381">
        <v>482</v>
      </c>
      <c r="C484" s="382" t="e">
        <f t="shared" si="28"/>
        <v>#N/A</v>
      </c>
      <c r="D484" s="382" t="e">
        <f t="shared" si="29"/>
        <v>#N/A</v>
      </c>
      <c r="E484" s="383" t="e">
        <f t="shared" si="30"/>
        <v>#N/A</v>
      </c>
      <c r="F484" s="378"/>
      <c r="H484" s="384"/>
      <c r="I484" s="380" t="e">
        <f t="shared" si="31"/>
        <v>#REF!</v>
      </c>
      <c r="J484" s="380" t="e">
        <f>#REF!</f>
        <v>#REF!</v>
      </c>
      <c r="K484" s="380" t="e">
        <f>IF(OR(#REF!="管理者",#REF!="サービス管理責任者"),0,#REF!)</f>
        <v>#REF!</v>
      </c>
    </row>
    <row r="485" spans="2:11">
      <c r="B485" s="381">
        <v>483</v>
      </c>
      <c r="C485" s="382" t="e">
        <f t="shared" si="28"/>
        <v>#N/A</v>
      </c>
      <c r="D485" s="382" t="e">
        <f t="shared" si="29"/>
        <v>#N/A</v>
      </c>
      <c r="E485" s="383" t="e">
        <f t="shared" si="30"/>
        <v>#N/A</v>
      </c>
      <c r="F485" s="378"/>
      <c r="H485" s="384"/>
      <c r="I485" s="380" t="e">
        <f t="shared" si="31"/>
        <v>#REF!</v>
      </c>
      <c r="J485" s="380" t="e">
        <f>#REF!</f>
        <v>#REF!</v>
      </c>
      <c r="K485" s="380" t="e">
        <f>IF(OR(#REF!="管理者",#REF!="サービス管理責任者"),0,#REF!)</f>
        <v>#REF!</v>
      </c>
    </row>
    <row r="486" spans="2:11">
      <c r="B486" s="381">
        <v>484</v>
      </c>
      <c r="C486" s="382" t="e">
        <f t="shared" si="28"/>
        <v>#N/A</v>
      </c>
      <c r="D486" s="382" t="e">
        <f t="shared" si="29"/>
        <v>#N/A</v>
      </c>
      <c r="E486" s="383" t="e">
        <f t="shared" si="30"/>
        <v>#N/A</v>
      </c>
      <c r="F486" s="378"/>
      <c r="H486" s="384"/>
      <c r="I486" s="380" t="e">
        <f t="shared" si="31"/>
        <v>#REF!</v>
      </c>
      <c r="J486" s="380" t="e">
        <f>#REF!</f>
        <v>#REF!</v>
      </c>
      <c r="K486" s="380" t="e">
        <f>IF(OR(#REF!="管理者",#REF!="サービス管理責任者"),0,#REF!)</f>
        <v>#REF!</v>
      </c>
    </row>
    <row r="487" spans="2:11">
      <c r="B487" s="381">
        <v>485</v>
      </c>
      <c r="C487" s="382" t="e">
        <f t="shared" si="28"/>
        <v>#N/A</v>
      </c>
      <c r="D487" s="382" t="e">
        <f t="shared" si="29"/>
        <v>#N/A</v>
      </c>
      <c r="E487" s="383" t="e">
        <f t="shared" si="30"/>
        <v>#N/A</v>
      </c>
      <c r="F487" s="378"/>
      <c r="H487" s="384"/>
      <c r="I487" s="380" t="e">
        <f t="shared" si="31"/>
        <v>#REF!</v>
      </c>
      <c r="J487" s="380" t="e">
        <f>#REF!</f>
        <v>#REF!</v>
      </c>
      <c r="K487" s="380" t="e">
        <f>IF(OR(#REF!="管理者",#REF!="サービス管理責任者"),0,#REF!)</f>
        <v>#REF!</v>
      </c>
    </row>
    <row r="488" spans="2:11">
      <c r="B488" s="381">
        <v>486</v>
      </c>
      <c r="C488" s="382" t="e">
        <f t="shared" si="28"/>
        <v>#N/A</v>
      </c>
      <c r="D488" s="382" t="e">
        <f t="shared" si="29"/>
        <v>#N/A</v>
      </c>
      <c r="E488" s="383" t="e">
        <f t="shared" si="30"/>
        <v>#N/A</v>
      </c>
      <c r="F488" s="378"/>
      <c r="H488" s="384"/>
      <c r="I488" s="380" t="e">
        <f t="shared" si="31"/>
        <v>#REF!</v>
      </c>
      <c r="J488" s="380" t="e">
        <f>#REF!</f>
        <v>#REF!</v>
      </c>
      <c r="K488" s="380" t="e">
        <f>IF(OR(#REF!="管理者",#REF!="サービス管理責任者"),0,#REF!)</f>
        <v>#REF!</v>
      </c>
    </row>
    <row r="489" spans="2:11">
      <c r="B489" s="381">
        <v>487</v>
      </c>
      <c r="C489" s="382" t="e">
        <f t="shared" si="28"/>
        <v>#N/A</v>
      </c>
      <c r="D489" s="382" t="e">
        <f t="shared" si="29"/>
        <v>#N/A</v>
      </c>
      <c r="E489" s="383" t="e">
        <f t="shared" si="30"/>
        <v>#N/A</v>
      </c>
      <c r="F489" s="378"/>
      <c r="H489" s="384"/>
      <c r="I489" s="380" t="e">
        <f t="shared" si="31"/>
        <v>#REF!</v>
      </c>
      <c r="J489" s="380" t="e">
        <f>#REF!</f>
        <v>#REF!</v>
      </c>
      <c r="K489" s="380" t="e">
        <f>IF(OR(#REF!="管理者",#REF!="サービス管理責任者"),0,#REF!)</f>
        <v>#REF!</v>
      </c>
    </row>
    <row r="490" spans="2:11">
      <c r="B490" s="381">
        <v>488</v>
      </c>
      <c r="C490" s="382" t="e">
        <f t="shared" si="28"/>
        <v>#N/A</v>
      </c>
      <c r="D490" s="382" t="e">
        <f t="shared" si="29"/>
        <v>#N/A</v>
      </c>
      <c r="E490" s="383" t="e">
        <f t="shared" si="30"/>
        <v>#N/A</v>
      </c>
      <c r="F490" s="378"/>
      <c r="H490" s="384"/>
      <c r="I490" s="380" t="e">
        <f t="shared" si="31"/>
        <v>#REF!</v>
      </c>
      <c r="J490" s="380" t="e">
        <f>#REF!</f>
        <v>#REF!</v>
      </c>
      <c r="K490" s="380" t="e">
        <f>IF(OR(#REF!="管理者",#REF!="サービス管理責任者"),0,#REF!)</f>
        <v>#REF!</v>
      </c>
    </row>
    <row r="491" spans="2:11">
      <c r="B491" s="381">
        <v>489</v>
      </c>
      <c r="C491" s="382" t="e">
        <f t="shared" si="28"/>
        <v>#N/A</v>
      </c>
      <c r="D491" s="382" t="e">
        <f t="shared" si="29"/>
        <v>#N/A</v>
      </c>
      <c r="E491" s="383" t="e">
        <f t="shared" si="30"/>
        <v>#N/A</v>
      </c>
      <c r="F491" s="378"/>
      <c r="H491" s="384"/>
      <c r="I491" s="380" t="e">
        <f t="shared" si="31"/>
        <v>#REF!</v>
      </c>
      <c r="J491" s="380" t="e">
        <f>#REF!</f>
        <v>#REF!</v>
      </c>
      <c r="K491" s="380" t="e">
        <f>IF(OR(#REF!="管理者",#REF!="サービス管理責任者"),0,#REF!)</f>
        <v>#REF!</v>
      </c>
    </row>
    <row r="492" spans="2:11">
      <c r="B492" s="381">
        <v>490</v>
      </c>
      <c r="C492" s="382" t="e">
        <f t="shared" si="28"/>
        <v>#N/A</v>
      </c>
      <c r="D492" s="382" t="e">
        <f t="shared" si="29"/>
        <v>#N/A</v>
      </c>
      <c r="E492" s="383" t="e">
        <f t="shared" si="30"/>
        <v>#N/A</v>
      </c>
      <c r="F492" s="378"/>
      <c r="H492" s="384"/>
      <c r="I492" s="380" t="e">
        <f t="shared" si="31"/>
        <v>#REF!</v>
      </c>
      <c r="J492" s="380" t="e">
        <f>#REF!</f>
        <v>#REF!</v>
      </c>
      <c r="K492" s="380" t="e">
        <f>IF(OR(#REF!="管理者",#REF!="サービス管理責任者"),0,#REF!)</f>
        <v>#REF!</v>
      </c>
    </row>
    <row r="493" spans="2:11">
      <c r="B493" s="381">
        <v>491</v>
      </c>
      <c r="C493" s="382" t="e">
        <f t="shared" si="28"/>
        <v>#N/A</v>
      </c>
      <c r="D493" s="382" t="e">
        <f t="shared" si="29"/>
        <v>#N/A</v>
      </c>
      <c r="E493" s="383" t="e">
        <f t="shared" si="30"/>
        <v>#N/A</v>
      </c>
      <c r="F493" s="378"/>
      <c r="H493" s="384"/>
      <c r="I493" s="380" t="e">
        <f t="shared" si="31"/>
        <v>#REF!</v>
      </c>
      <c r="J493" s="380" t="e">
        <f>#REF!</f>
        <v>#REF!</v>
      </c>
      <c r="K493" s="380" t="e">
        <f>IF(OR(#REF!="管理者",#REF!="サービス管理責任者"),0,#REF!)</f>
        <v>#REF!</v>
      </c>
    </row>
    <row r="494" spans="2:11">
      <c r="B494" s="381">
        <v>492</v>
      </c>
      <c r="C494" s="382" t="e">
        <f t="shared" si="28"/>
        <v>#N/A</v>
      </c>
      <c r="D494" s="382" t="e">
        <f t="shared" si="29"/>
        <v>#N/A</v>
      </c>
      <c r="E494" s="383" t="e">
        <f t="shared" si="30"/>
        <v>#N/A</v>
      </c>
      <c r="F494" s="378"/>
      <c r="H494" s="384"/>
      <c r="I494" s="380" t="e">
        <f t="shared" si="31"/>
        <v>#REF!</v>
      </c>
      <c r="J494" s="380" t="e">
        <f>#REF!</f>
        <v>#REF!</v>
      </c>
      <c r="K494" s="380" t="e">
        <f>IF(OR(#REF!="管理者",#REF!="サービス管理責任者"),0,#REF!)</f>
        <v>#REF!</v>
      </c>
    </row>
    <row r="495" spans="2:11">
      <c r="B495" s="381">
        <v>493</v>
      </c>
      <c r="C495" s="382" t="e">
        <f t="shared" si="28"/>
        <v>#N/A</v>
      </c>
      <c r="D495" s="382" t="e">
        <f t="shared" si="29"/>
        <v>#N/A</v>
      </c>
      <c r="E495" s="383" t="e">
        <f t="shared" si="30"/>
        <v>#N/A</v>
      </c>
      <c r="F495" s="378"/>
      <c r="H495" s="384"/>
      <c r="I495" s="380" t="e">
        <f t="shared" si="31"/>
        <v>#REF!</v>
      </c>
      <c r="J495" s="380" t="e">
        <f>#REF!</f>
        <v>#REF!</v>
      </c>
      <c r="K495" s="380" t="e">
        <f>IF(OR(#REF!="管理者",#REF!="サービス管理責任者"),0,#REF!)</f>
        <v>#REF!</v>
      </c>
    </row>
    <row r="496" spans="2:11">
      <c r="B496" s="381">
        <v>494</v>
      </c>
      <c r="C496" s="382" t="e">
        <f t="shared" si="28"/>
        <v>#N/A</v>
      </c>
      <c r="D496" s="382" t="e">
        <f t="shared" si="29"/>
        <v>#N/A</v>
      </c>
      <c r="E496" s="383" t="e">
        <f t="shared" si="30"/>
        <v>#N/A</v>
      </c>
      <c r="F496" s="378"/>
      <c r="H496" s="384"/>
      <c r="I496" s="380" t="e">
        <f t="shared" si="31"/>
        <v>#REF!</v>
      </c>
      <c r="J496" s="380" t="e">
        <f>#REF!</f>
        <v>#REF!</v>
      </c>
      <c r="K496" s="380" t="e">
        <f>IF(OR(#REF!="管理者",#REF!="サービス管理責任者"),0,#REF!)</f>
        <v>#REF!</v>
      </c>
    </row>
    <row r="497" spans="2:11">
      <c r="B497" s="381">
        <v>495</v>
      </c>
      <c r="C497" s="382" t="e">
        <f t="shared" si="28"/>
        <v>#N/A</v>
      </c>
      <c r="D497" s="382" t="e">
        <f t="shared" si="29"/>
        <v>#N/A</v>
      </c>
      <c r="E497" s="383" t="e">
        <f t="shared" si="30"/>
        <v>#N/A</v>
      </c>
      <c r="F497" s="378"/>
      <c r="H497" s="384"/>
      <c r="I497" s="380" t="e">
        <f t="shared" si="31"/>
        <v>#REF!</v>
      </c>
      <c r="J497" s="380" t="e">
        <f>#REF!</f>
        <v>#REF!</v>
      </c>
      <c r="K497" s="380" t="e">
        <f>IF(OR(#REF!="管理者",#REF!="サービス管理責任者"),0,#REF!)</f>
        <v>#REF!</v>
      </c>
    </row>
    <row r="498" spans="2:11">
      <c r="B498" s="381">
        <v>496</v>
      </c>
      <c r="C498" s="382" t="e">
        <f t="shared" si="28"/>
        <v>#N/A</v>
      </c>
      <c r="D498" s="382" t="e">
        <f t="shared" si="29"/>
        <v>#N/A</v>
      </c>
      <c r="E498" s="383" t="e">
        <f t="shared" si="30"/>
        <v>#N/A</v>
      </c>
      <c r="F498" s="378"/>
      <c r="H498" s="384"/>
      <c r="I498" s="380" t="e">
        <f t="shared" si="31"/>
        <v>#REF!</v>
      </c>
      <c r="J498" s="380" t="e">
        <f>#REF!</f>
        <v>#REF!</v>
      </c>
      <c r="K498" s="380" t="e">
        <f>IF(OR(#REF!="管理者",#REF!="サービス管理責任者"),0,#REF!)</f>
        <v>#REF!</v>
      </c>
    </row>
    <row r="499" spans="2:11">
      <c r="B499" s="381">
        <v>497</v>
      </c>
      <c r="C499" s="382" t="e">
        <f t="shared" si="28"/>
        <v>#N/A</v>
      </c>
      <c r="D499" s="382" t="e">
        <f t="shared" si="29"/>
        <v>#N/A</v>
      </c>
      <c r="E499" s="383" t="e">
        <f t="shared" si="30"/>
        <v>#N/A</v>
      </c>
      <c r="F499" s="378"/>
      <c r="H499" s="384"/>
      <c r="I499" s="380" t="e">
        <f t="shared" si="31"/>
        <v>#REF!</v>
      </c>
      <c r="J499" s="380" t="e">
        <f>#REF!</f>
        <v>#REF!</v>
      </c>
      <c r="K499" s="380" t="e">
        <f>IF(OR(#REF!="管理者",#REF!="サービス管理責任者"),0,#REF!)</f>
        <v>#REF!</v>
      </c>
    </row>
    <row r="500" spans="2:11">
      <c r="B500" s="381">
        <v>498</v>
      </c>
      <c r="C500" s="382" t="e">
        <f t="shared" si="28"/>
        <v>#N/A</v>
      </c>
      <c r="D500" s="382" t="e">
        <f t="shared" si="29"/>
        <v>#N/A</v>
      </c>
      <c r="E500" s="383" t="e">
        <f t="shared" si="30"/>
        <v>#N/A</v>
      </c>
      <c r="F500" s="378"/>
      <c r="H500" s="384"/>
      <c r="I500" s="380" t="e">
        <f t="shared" si="31"/>
        <v>#REF!</v>
      </c>
      <c r="J500" s="380" t="e">
        <f>#REF!</f>
        <v>#REF!</v>
      </c>
      <c r="K500" s="380" t="e">
        <f>IF(OR(#REF!="管理者",#REF!="サービス管理責任者"),0,#REF!)</f>
        <v>#REF!</v>
      </c>
    </row>
    <row r="501" spans="2:11">
      <c r="B501" s="381">
        <v>499</v>
      </c>
      <c r="C501" s="382" t="e">
        <f t="shared" si="28"/>
        <v>#N/A</v>
      </c>
      <c r="D501" s="382" t="e">
        <f t="shared" si="29"/>
        <v>#N/A</v>
      </c>
      <c r="E501" s="383" t="e">
        <f t="shared" si="30"/>
        <v>#N/A</v>
      </c>
      <c r="F501" s="378"/>
      <c r="H501" s="384"/>
      <c r="I501" s="380" t="e">
        <f t="shared" si="31"/>
        <v>#REF!</v>
      </c>
      <c r="J501" s="380" t="e">
        <f>#REF!</f>
        <v>#REF!</v>
      </c>
      <c r="K501" s="380" t="e">
        <f>IF(OR(#REF!="管理者",#REF!="サービス管理責任者"),0,#REF!)</f>
        <v>#REF!</v>
      </c>
    </row>
    <row r="502" spans="2:11">
      <c r="B502" s="381">
        <v>500</v>
      </c>
      <c r="C502" s="382" t="e">
        <f t="shared" si="28"/>
        <v>#N/A</v>
      </c>
      <c r="D502" s="382" t="e">
        <f t="shared" si="29"/>
        <v>#N/A</v>
      </c>
      <c r="E502" s="383" t="e">
        <f t="shared" si="30"/>
        <v>#N/A</v>
      </c>
      <c r="F502" s="378"/>
      <c r="H502" s="384"/>
      <c r="I502" s="380" t="e">
        <f t="shared" si="31"/>
        <v>#REF!</v>
      </c>
      <c r="J502" s="380" t="e">
        <f>#REF!</f>
        <v>#REF!</v>
      </c>
      <c r="K502" s="380" t="e">
        <f>IF(OR(#REF!="管理者",#REF!="サービス管理責任者"),0,#REF!)</f>
        <v>#REF!</v>
      </c>
    </row>
    <row r="503" spans="2:11">
      <c r="B503" s="381">
        <v>501</v>
      </c>
      <c r="C503" s="382" t="e">
        <f t="shared" si="28"/>
        <v>#N/A</v>
      </c>
      <c r="D503" s="382" t="e">
        <f t="shared" si="29"/>
        <v>#N/A</v>
      </c>
      <c r="E503" s="383" t="e">
        <f t="shared" si="30"/>
        <v>#N/A</v>
      </c>
      <c r="F503" s="378"/>
      <c r="H503" s="384"/>
      <c r="I503" s="380" t="e">
        <f t="shared" si="31"/>
        <v>#REF!</v>
      </c>
      <c r="J503" s="380" t="e">
        <f>#REF!</f>
        <v>#REF!</v>
      </c>
      <c r="K503" s="380" t="e">
        <f>IF(OR(#REF!="管理者",#REF!="サービス管理責任者"),0,#REF!)</f>
        <v>#REF!</v>
      </c>
    </row>
    <row r="504" spans="2:11">
      <c r="B504" s="381">
        <v>502</v>
      </c>
      <c r="C504" s="382" t="e">
        <f t="shared" si="28"/>
        <v>#N/A</v>
      </c>
      <c r="D504" s="382" t="e">
        <f t="shared" si="29"/>
        <v>#N/A</v>
      </c>
      <c r="E504" s="383" t="e">
        <f t="shared" si="30"/>
        <v>#N/A</v>
      </c>
      <c r="F504" s="378"/>
      <c r="H504" s="384"/>
      <c r="I504" s="380" t="e">
        <f t="shared" si="31"/>
        <v>#REF!</v>
      </c>
      <c r="J504" s="380" t="e">
        <f>#REF!</f>
        <v>#REF!</v>
      </c>
      <c r="K504" s="380" t="e">
        <f>IF(OR(#REF!="管理者",#REF!="サービス管理責任者"),0,#REF!)</f>
        <v>#REF!</v>
      </c>
    </row>
    <row r="505" spans="2:11">
      <c r="B505" s="381">
        <v>503</v>
      </c>
      <c r="C505" s="382" t="e">
        <f t="shared" si="28"/>
        <v>#N/A</v>
      </c>
      <c r="D505" s="382" t="e">
        <f t="shared" si="29"/>
        <v>#N/A</v>
      </c>
      <c r="E505" s="383" t="e">
        <f t="shared" si="30"/>
        <v>#N/A</v>
      </c>
      <c r="F505" s="378"/>
      <c r="H505" s="384"/>
      <c r="I505" s="380" t="e">
        <f t="shared" si="31"/>
        <v>#REF!</v>
      </c>
      <c r="J505" s="380" t="e">
        <f>#REF!</f>
        <v>#REF!</v>
      </c>
      <c r="K505" s="380" t="e">
        <f>IF(OR(#REF!="管理者",#REF!="サービス管理責任者"),0,#REF!)</f>
        <v>#REF!</v>
      </c>
    </row>
    <row r="506" spans="2:11">
      <c r="B506" s="381">
        <v>504</v>
      </c>
      <c r="C506" s="382" t="e">
        <f t="shared" si="28"/>
        <v>#N/A</v>
      </c>
      <c r="D506" s="382" t="e">
        <f t="shared" si="29"/>
        <v>#N/A</v>
      </c>
      <c r="E506" s="383" t="e">
        <f t="shared" si="30"/>
        <v>#N/A</v>
      </c>
      <c r="F506" s="378"/>
      <c r="H506" s="384"/>
      <c r="I506" s="380" t="e">
        <f t="shared" si="31"/>
        <v>#REF!</v>
      </c>
      <c r="J506" s="380" t="e">
        <f>#REF!</f>
        <v>#REF!</v>
      </c>
      <c r="K506" s="380" t="e">
        <f>IF(OR(#REF!="管理者",#REF!="サービス管理責任者"),0,#REF!)</f>
        <v>#REF!</v>
      </c>
    </row>
    <row r="507" spans="2:11">
      <c r="B507" s="381">
        <v>505</v>
      </c>
      <c r="C507" s="382" t="e">
        <f t="shared" si="28"/>
        <v>#N/A</v>
      </c>
      <c r="D507" s="382" t="e">
        <f t="shared" si="29"/>
        <v>#N/A</v>
      </c>
      <c r="E507" s="383" t="e">
        <f t="shared" si="30"/>
        <v>#N/A</v>
      </c>
      <c r="F507" s="378"/>
      <c r="H507" s="384"/>
      <c r="I507" s="380" t="e">
        <f t="shared" si="31"/>
        <v>#REF!</v>
      </c>
      <c r="J507" s="380" t="e">
        <f>#REF!</f>
        <v>#REF!</v>
      </c>
      <c r="K507" s="380" t="e">
        <f>IF(OR(#REF!="管理者",#REF!="サービス管理責任者"),0,#REF!)</f>
        <v>#REF!</v>
      </c>
    </row>
    <row r="508" spans="2:11">
      <c r="B508" s="381">
        <v>506</v>
      </c>
      <c r="C508" s="382" t="e">
        <f t="shared" si="28"/>
        <v>#N/A</v>
      </c>
      <c r="D508" s="382" t="e">
        <f t="shared" si="29"/>
        <v>#N/A</v>
      </c>
      <c r="E508" s="383" t="e">
        <f t="shared" si="30"/>
        <v>#N/A</v>
      </c>
      <c r="F508" s="378"/>
      <c r="H508" s="384"/>
      <c r="I508" s="380" t="e">
        <f t="shared" si="31"/>
        <v>#REF!</v>
      </c>
      <c r="J508" s="380" t="e">
        <f>#REF!</f>
        <v>#REF!</v>
      </c>
      <c r="K508" s="380" t="e">
        <f>IF(OR(#REF!="管理者",#REF!="サービス管理責任者"),0,#REF!)</f>
        <v>#REF!</v>
      </c>
    </row>
    <row r="509" spans="2:11">
      <c r="B509" s="381">
        <v>507</v>
      </c>
      <c r="C509" s="382" t="e">
        <f t="shared" si="28"/>
        <v>#N/A</v>
      </c>
      <c r="D509" s="382" t="e">
        <f t="shared" si="29"/>
        <v>#N/A</v>
      </c>
      <c r="E509" s="383" t="e">
        <f t="shared" si="30"/>
        <v>#N/A</v>
      </c>
      <c r="F509" s="378"/>
      <c r="H509" s="384"/>
      <c r="I509" s="380" t="e">
        <f t="shared" si="31"/>
        <v>#REF!</v>
      </c>
      <c r="J509" s="380" t="e">
        <f>#REF!</f>
        <v>#REF!</v>
      </c>
      <c r="K509" s="380" t="e">
        <f>IF(OR(#REF!="管理者",#REF!="サービス管理責任者"),0,#REF!)</f>
        <v>#REF!</v>
      </c>
    </row>
    <row r="510" spans="2:11">
      <c r="B510" s="381">
        <v>508</v>
      </c>
      <c r="C510" s="382" t="e">
        <f t="shared" si="28"/>
        <v>#N/A</v>
      </c>
      <c r="D510" s="382" t="e">
        <f t="shared" si="29"/>
        <v>#N/A</v>
      </c>
      <c r="E510" s="383" t="e">
        <f t="shared" si="30"/>
        <v>#N/A</v>
      </c>
      <c r="F510" s="378"/>
      <c r="H510" s="384"/>
      <c r="I510" s="380" t="e">
        <f t="shared" si="31"/>
        <v>#REF!</v>
      </c>
      <c r="J510" s="380" t="e">
        <f>#REF!</f>
        <v>#REF!</v>
      </c>
      <c r="K510" s="380" t="e">
        <f>IF(OR(#REF!="管理者",#REF!="サービス管理責任者"),0,#REF!)</f>
        <v>#REF!</v>
      </c>
    </row>
    <row r="511" spans="2:11">
      <c r="B511" s="381">
        <v>509</v>
      </c>
      <c r="C511" s="382" t="e">
        <f t="shared" si="28"/>
        <v>#N/A</v>
      </c>
      <c r="D511" s="382" t="e">
        <f t="shared" si="29"/>
        <v>#N/A</v>
      </c>
      <c r="E511" s="383" t="e">
        <f t="shared" si="30"/>
        <v>#N/A</v>
      </c>
      <c r="F511" s="378"/>
      <c r="H511" s="384"/>
      <c r="I511" s="380" t="e">
        <f t="shared" si="31"/>
        <v>#REF!</v>
      </c>
      <c r="J511" s="380" t="e">
        <f>#REF!</f>
        <v>#REF!</v>
      </c>
      <c r="K511" s="380" t="e">
        <f>IF(OR(#REF!="管理者",#REF!="サービス管理責任者"),0,#REF!)</f>
        <v>#REF!</v>
      </c>
    </row>
    <row r="512" spans="2:11">
      <c r="B512" s="381">
        <v>510</v>
      </c>
      <c r="C512" s="382" t="e">
        <f t="shared" si="28"/>
        <v>#N/A</v>
      </c>
      <c r="D512" s="382" t="e">
        <f t="shared" si="29"/>
        <v>#N/A</v>
      </c>
      <c r="E512" s="383" t="e">
        <f t="shared" si="30"/>
        <v>#N/A</v>
      </c>
      <c r="F512" s="378"/>
      <c r="H512" s="384"/>
      <c r="I512" s="380" t="e">
        <f t="shared" si="31"/>
        <v>#REF!</v>
      </c>
      <c r="J512" s="380" t="e">
        <f>#REF!</f>
        <v>#REF!</v>
      </c>
      <c r="K512" s="380" t="e">
        <f>IF(OR(#REF!="管理者",#REF!="サービス管理責任者"),0,#REF!)</f>
        <v>#REF!</v>
      </c>
    </row>
    <row r="513" spans="2:11">
      <c r="B513" s="381">
        <v>511</v>
      </c>
      <c r="C513" s="382" t="e">
        <f t="shared" si="28"/>
        <v>#N/A</v>
      </c>
      <c r="D513" s="382" t="e">
        <f t="shared" si="29"/>
        <v>#N/A</v>
      </c>
      <c r="E513" s="383" t="e">
        <f t="shared" si="30"/>
        <v>#N/A</v>
      </c>
      <c r="F513" s="378"/>
      <c r="H513" s="384"/>
      <c r="I513" s="380" t="e">
        <f t="shared" si="31"/>
        <v>#REF!</v>
      </c>
      <c r="J513" s="380" t="e">
        <f>#REF!</f>
        <v>#REF!</v>
      </c>
      <c r="K513" s="380" t="e">
        <f>IF(OR(#REF!="管理者",#REF!="サービス管理責任者"),0,#REF!)</f>
        <v>#REF!</v>
      </c>
    </row>
    <row r="514" spans="2:11">
      <c r="B514" s="381">
        <v>512</v>
      </c>
      <c r="C514" s="382" t="e">
        <f t="shared" si="28"/>
        <v>#N/A</v>
      </c>
      <c r="D514" s="382" t="e">
        <f t="shared" si="29"/>
        <v>#N/A</v>
      </c>
      <c r="E514" s="383" t="e">
        <f t="shared" si="30"/>
        <v>#N/A</v>
      </c>
      <c r="F514" s="378"/>
      <c r="H514" s="384"/>
      <c r="I514" s="380" t="e">
        <f t="shared" si="31"/>
        <v>#REF!</v>
      </c>
      <c r="J514" s="380" t="e">
        <f>#REF!</f>
        <v>#REF!</v>
      </c>
      <c r="K514" s="380" t="e">
        <f>IF(OR(#REF!="管理者",#REF!="サービス管理責任者"),0,#REF!)</f>
        <v>#REF!</v>
      </c>
    </row>
    <row r="515" spans="2:11">
      <c r="B515" s="381">
        <v>513</v>
      </c>
      <c r="C515" s="382" t="e">
        <f t="shared" ref="C515:C578" si="32">VLOOKUP(B515,$I:$K,2,FALSE)</f>
        <v>#N/A</v>
      </c>
      <c r="D515" s="382" t="e">
        <f t="shared" ref="D515:D578" si="33">VLOOKUP(B515,$I:$K,3,FALSE)</f>
        <v>#N/A</v>
      </c>
      <c r="E515" s="383" t="e">
        <f t="shared" si="30"/>
        <v>#N/A</v>
      </c>
      <c r="F515" s="378"/>
      <c r="H515" s="384"/>
      <c r="I515" s="380" t="e">
        <f t="shared" si="31"/>
        <v>#REF!</v>
      </c>
      <c r="J515" s="380" t="e">
        <f>#REF!</f>
        <v>#REF!</v>
      </c>
      <c r="K515" s="380" t="e">
        <f>IF(OR(#REF!="管理者",#REF!="サービス管理責任者"),0,#REF!)</f>
        <v>#REF!</v>
      </c>
    </row>
    <row r="516" spans="2:11">
      <c r="B516" s="381">
        <v>514</v>
      </c>
      <c r="C516" s="382" t="e">
        <f t="shared" si="32"/>
        <v>#N/A</v>
      </c>
      <c r="D516" s="382" t="e">
        <f t="shared" si="33"/>
        <v>#N/A</v>
      </c>
      <c r="E516" s="383" t="e">
        <f t="shared" ref="E516:E579" si="34">SUMIF($C:$C,C516,$D:$D)</f>
        <v>#N/A</v>
      </c>
      <c r="F516" s="378"/>
      <c r="H516" s="384"/>
      <c r="I516" s="380" t="e">
        <f t="shared" ref="I516:I579" si="35">IF(J516=0,I515,I515+1)</f>
        <v>#REF!</v>
      </c>
      <c r="J516" s="380" t="e">
        <f>#REF!</f>
        <v>#REF!</v>
      </c>
      <c r="K516" s="380" t="e">
        <f>IF(OR(#REF!="管理者",#REF!="サービス管理責任者"),0,#REF!)</f>
        <v>#REF!</v>
      </c>
    </row>
    <row r="517" spans="2:11">
      <c r="B517" s="381">
        <v>515</v>
      </c>
      <c r="C517" s="382" t="e">
        <f t="shared" si="32"/>
        <v>#N/A</v>
      </c>
      <c r="D517" s="382" t="e">
        <f t="shared" si="33"/>
        <v>#N/A</v>
      </c>
      <c r="E517" s="383" t="e">
        <f t="shared" si="34"/>
        <v>#N/A</v>
      </c>
      <c r="F517" s="378"/>
      <c r="H517" s="384"/>
      <c r="I517" s="380" t="e">
        <f t="shared" si="35"/>
        <v>#REF!</v>
      </c>
      <c r="J517" s="380" t="e">
        <f>#REF!</f>
        <v>#REF!</v>
      </c>
      <c r="K517" s="380" t="e">
        <f>IF(OR(#REF!="管理者",#REF!="サービス管理責任者"),0,#REF!)</f>
        <v>#REF!</v>
      </c>
    </row>
    <row r="518" spans="2:11">
      <c r="B518" s="381">
        <v>516</v>
      </c>
      <c r="C518" s="382" t="e">
        <f t="shared" si="32"/>
        <v>#N/A</v>
      </c>
      <c r="D518" s="382" t="e">
        <f t="shared" si="33"/>
        <v>#N/A</v>
      </c>
      <c r="E518" s="383" t="e">
        <f t="shared" si="34"/>
        <v>#N/A</v>
      </c>
      <c r="F518" s="378"/>
      <c r="H518" s="384"/>
      <c r="I518" s="380" t="e">
        <f t="shared" si="35"/>
        <v>#REF!</v>
      </c>
      <c r="J518" s="380" t="e">
        <f>#REF!</f>
        <v>#REF!</v>
      </c>
      <c r="K518" s="380" t="e">
        <f>IF(OR(#REF!="管理者",#REF!="サービス管理責任者"),0,#REF!)</f>
        <v>#REF!</v>
      </c>
    </row>
    <row r="519" spans="2:11">
      <c r="B519" s="381">
        <v>517</v>
      </c>
      <c r="C519" s="382" t="e">
        <f t="shared" si="32"/>
        <v>#N/A</v>
      </c>
      <c r="D519" s="382" t="e">
        <f t="shared" si="33"/>
        <v>#N/A</v>
      </c>
      <c r="E519" s="383" t="e">
        <f t="shared" si="34"/>
        <v>#N/A</v>
      </c>
      <c r="F519" s="378"/>
      <c r="H519" s="384"/>
      <c r="I519" s="380" t="e">
        <f t="shared" si="35"/>
        <v>#REF!</v>
      </c>
      <c r="J519" s="380" t="e">
        <f>#REF!</f>
        <v>#REF!</v>
      </c>
      <c r="K519" s="380" t="e">
        <f>IF(OR(#REF!="管理者",#REF!="サービス管理責任者"),0,#REF!)</f>
        <v>#REF!</v>
      </c>
    </row>
    <row r="520" spans="2:11">
      <c r="B520" s="381">
        <v>518</v>
      </c>
      <c r="C520" s="382" t="e">
        <f t="shared" si="32"/>
        <v>#N/A</v>
      </c>
      <c r="D520" s="382" t="e">
        <f t="shared" si="33"/>
        <v>#N/A</v>
      </c>
      <c r="E520" s="383" t="e">
        <f t="shared" si="34"/>
        <v>#N/A</v>
      </c>
      <c r="F520" s="378"/>
      <c r="H520" s="384"/>
      <c r="I520" s="380" t="e">
        <f t="shared" si="35"/>
        <v>#REF!</v>
      </c>
      <c r="J520" s="380" t="e">
        <f>#REF!</f>
        <v>#REF!</v>
      </c>
      <c r="K520" s="380" t="e">
        <f>IF(OR(#REF!="管理者",#REF!="サービス管理責任者"),0,#REF!)</f>
        <v>#REF!</v>
      </c>
    </row>
    <row r="521" spans="2:11">
      <c r="B521" s="381">
        <v>519</v>
      </c>
      <c r="C521" s="382" t="e">
        <f t="shared" si="32"/>
        <v>#N/A</v>
      </c>
      <c r="D521" s="382" t="e">
        <f t="shared" si="33"/>
        <v>#N/A</v>
      </c>
      <c r="E521" s="383" t="e">
        <f t="shared" si="34"/>
        <v>#N/A</v>
      </c>
      <c r="F521" s="378"/>
      <c r="H521" s="384"/>
      <c r="I521" s="380" t="e">
        <f t="shared" si="35"/>
        <v>#REF!</v>
      </c>
      <c r="J521" s="380" t="e">
        <f>#REF!</f>
        <v>#REF!</v>
      </c>
      <c r="K521" s="380" t="e">
        <f>IF(OR(#REF!="管理者",#REF!="サービス管理責任者"),0,#REF!)</f>
        <v>#REF!</v>
      </c>
    </row>
    <row r="522" spans="2:11">
      <c r="B522" s="381">
        <v>520</v>
      </c>
      <c r="C522" s="382" t="e">
        <f t="shared" si="32"/>
        <v>#N/A</v>
      </c>
      <c r="D522" s="382" t="e">
        <f t="shared" si="33"/>
        <v>#N/A</v>
      </c>
      <c r="E522" s="383" t="e">
        <f t="shared" si="34"/>
        <v>#N/A</v>
      </c>
      <c r="F522" s="378"/>
      <c r="H522" s="384"/>
      <c r="I522" s="380" t="e">
        <f t="shared" si="35"/>
        <v>#REF!</v>
      </c>
      <c r="J522" s="380" t="e">
        <f>#REF!</f>
        <v>#REF!</v>
      </c>
      <c r="K522" s="380" t="e">
        <f>IF(OR(#REF!="管理者",#REF!="サービス管理責任者"),0,#REF!)</f>
        <v>#REF!</v>
      </c>
    </row>
    <row r="523" spans="2:11">
      <c r="B523" s="381">
        <v>521</v>
      </c>
      <c r="C523" s="382" t="e">
        <f t="shared" si="32"/>
        <v>#N/A</v>
      </c>
      <c r="D523" s="382" t="e">
        <f t="shared" si="33"/>
        <v>#N/A</v>
      </c>
      <c r="E523" s="383" t="e">
        <f t="shared" si="34"/>
        <v>#N/A</v>
      </c>
      <c r="F523" s="378"/>
      <c r="H523" s="384"/>
      <c r="I523" s="380" t="e">
        <f t="shared" si="35"/>
        <v>#REF!</v>
      </c>
      <c r="J523" s="380" t="e">
        <f>#REF!</f>
        <v>#REF!</v>
      </c>
      <c r="K523" s="380" t="e">
        <f>IF(OR(#REF!="管理者",#REF!="サービス管理責任者"),0,#REF!)</f>
        <v>#REF!</v>
      </c>
    </row>
    <row r="524" spans="2:11">
      <c r="B524" s="381">
        <v>522</v>
      </c>
      <c r="C524" s="382" t="e">
        <f t="shared" si="32"/>
        <v>#N/A</v>
      </c>
      <c r="D524" s="382" t="e">
        <f t="shared" si="33"/>
        <v>#N/A</v>
      </c>
      <c r="E524" s="383" t="e">
        <f t="shared" si="34"/>
        <v>#N/A</v>
      </c>
      <c r="F524" s="378"/>
      <c r="H524" s="384"/>
      <c r="I524" s="380" t="e">
        <f t="shared" si="35"/>
        <v>#REF!</v>
      </c>
      <c r="J524" s="380" t="e">
        <f>#REF!</f>
        <v>#REF!</v>
      </c>
      <c r="K524" s="380" t="e">
        <f>IF(OR(#REF!="管理者",#REF!="サービス管理責任者"),0,#REF!)</f>
        <v>#REF!</v>
      </c>
    </row>
    <row r="525" spans="2:11">
      <c r="B525" s="381">
        <v>523</v>
      </c>
      <c r="C525" s="382" t="e">
        <f t="shared" si="32"/>
        <v>#N/A</v>
      </c>
      <c r="D525" s="382" t="e">
        <f t="shared" si="33"/>
        <v>#N/A</v>
      </c>
      <c r="E525" s="383" t="e">
        <f t="shared" si="34"/>
        <v>#N/A</v>
      </c>
      <c r="F525" s="378"/>
      <c r="H525" s="384"/>
      <c r="I525" s="380" t="e">
        <f t="shared" si="35"/>
        <v>#REF!</v>
      </c>
      <c r="J525" s="380" t="e">
        <f>#REF!</f>
        <v>#REF!</v>
      </c>
      <c r="K525" s="380" t="e">
        <f>IF(OR(#REF!="管理者",#REF!="サービス管理責任者"),0,#REF!)</f>
        <v>#REF!</v>
      </c>
    </row>
    <row r="526" spans="2:11">
      <c r="B526" s="381">
        <v>524</v>
      </c>
      <c r="C526" s="382" t="e">
        <f t="shared" si="32"/>
        <v>#N/A</v>
      </c>
      <c r="D526" s="382" t="e">
        <f t="shared" si="33"/>
        <v>#N/A</v>
      </c>
      <c r="E526" s="383" t="e">
        <f t="shared" si="34"/>
        <v>#N/A</v>
      </c>
      <c r="F526" s="378"/>
      <c r="H526" s="384"/>
      <c r="I526" s="380" t="e">
        <f t="shared" si="35"/>
        <v>#REF!</v>
      </c>
      <c r="J526" s="380" t="e">
        <f>#REF!</f>
        <v>#REF!</v>
      </c>
      <c r="K526" s="380" t="e">
        <f>IF(OR(#REF!="管理者",#REF!="サービス管理責任者"),0,#REF!)</f>
        <v>#REF!</v>
      </c>
    </row>
    <row r="527" spans="2:11">
      <c r="B527" s="381">
        <v>525</v>
      </c>
      <c r="C527" s="382" t="e">
        <f t="shared" si="32"/>
        <v>#N/A</v>
      </c>
      <c r="D527" s="382" t="e">
        <f t="shared" si="33"/>
        <v>#N/A</v>
      </c>
      <c r="E527" s="383" t="e">
        <f t="shared" si="34"/>
        <v>#N/A</v>
      </c>
      <c r="F527" s="378"/>
      <c r="H527" s="384"/>
      <c r="I527" s="380" t="e">
        <f t="shared" si="35"/>
        <v>#REF!</v>
      </c>
      <c r="J527" s="380" t="e">
        <f>#REF!</f>
        <v>#REF!</v>
      </c>
      <c r="K527" s="380" t="e">
        <f>IF(OR(#REF!="管理者",#REF!="サービス管理責任者"),0,#REF!)</f>
        <v>#REF!</v>
      </c>
    </row>
    <row r="528" spans="2:11">
      <c r="B528" s="381">
        <v>526</v>
      </c>
      <c r="C528" s="382" t="e">
        <f t="shared" si="32"/>
        <v>#N/A</v>
      </c>
      <c r="D528" s="382" t="e">
        <f t="shared" si="33"/>
        <v>#N/A</v>
      </c>
      <c r="E528" s="383" t="e">
        <f t="shared" si="34"/>
        <v>#N/A</v>
      </c>
      <c r="F528" s="378"/>
      <c r="H528" s="384"/>
      <c r="I528" s="380" t="e">
        <f t="shared" si="35"/>
        <v>#REF!</v>
      </c>
      <c r="J528" s="380" t="e">
        <f>#REF!</f>
        <v>#REF!</v>
      </c>
      <c r="K528" s="380" t="e">
        <f>IF(OR(#REF!="管理者",#REF!="サービス管理責任者"),0,#REF!)</f>
        <v>#REF!</v>
      </c>
    </row>
    <row r="529" spans="2:11">
      <c r="B529" s="381">
        <v>527</v>
      </c>
      <c r="C529" s="382" t="e">
        <f t="shared" si="32"/>
        <v>#N/A</v>
      </c>
      <c r="D529" s="382" t="e">
        <f t="shared" si="33"/>
        <v>#N/A</v>
      </c>
      <c r="E529" s="383" t="e">
        <f t="shared" si="34"/>
        <v>#N/A</v>
      </c>
      <c r="F529" s="378"/>
      <c r="H529" s="384"/>
      <c r="I529" s="380" t="e">
        <f t="shared" si="35"/>
        <v>#REF!</v>
      </c>
      <c r="J529" s="380" t="e">
        <f>#REF!</f>
        <v>#REF!</v>
      </c>
      <c r="K529" s="380" t="e">
        <f>IF(OR(#REF!="管理者",#REF!="サービス管理責任者"),0,#REF!)</f>
        <v>#REF!</v>
      </c>
    </row>
    <row r="530" spans="2:11">
      <c r="B530" s="381">
        <v>528</v>
      </c>
      <c r="C530" s="382" t="e">
        <f t="shared" si="32"/>
        <v>#N/A</v>
      </c>
      <c r="D530" s="382" t="e">
        <f t="shared" si="33"/>
        <v>#N/A</v>
      </c>
      <c r="E530" s="383" t="e">
        <f t="shared" si="34"/>
        <v>#N/A</v>
      </c>
      <c r="F530" s="378"/>
      <c r="H530" s="384"/>
      <c r="I530" s="380" t="e">
        <f t="shared" si="35"/>
        <v>#REF!</v>
      </c>
      <c r="J530" s="380" t="e">
        <f>#REF!</f>
        <v>#REF!</v>
      </c>
      <c r="K530" s="380" t="e">
        <f>IF(OR(#REF!="管理者",#REF!="サービス管理責任者"),0,#REF!)</f>
        <v>#REF!</v>
      </c>
    </row>
    <row r="531" spans="2:11">
      <c r="B531" s="381">
        <v>529</v>
      </c>
      <c r="C531" s="382" t="e">
        <f t="shared" si="32"/>
        <v>#N/A</v>
      </c>
      <c r="D531" s="382" t="e">
        <f t="shared" si="33"/>
        <v>#N/A</v>
      </c>
      <c r="E531" s="383" t="e">
        <f t="shared" si="34"/>
        <v>#N/A</v>
      </c>
      <c r="F531" s="378"/>
      <c r="H531" s="384"/>
      <c r="I531" s="380" t="e">
        <f t="shared" si="35"/>
        <v>#REF!</v>
      </c>
      <c r="J531" s="380" t="e">
        <f>#REF!</f>
        <v>#REF!</v>
      </c>
      <c r="K531" s="380" t="e">
        <f>IF(OR(#REF!="管理者",#REF!="サービス管理責任者"),0,#REF!)</f>
        <v>#REF!</v>
      </c>
    </row>
    <row r="532" spans="2:11">
      <c r="B532" s="381">
        <v>530</v>
      </c>
      <c r="C532" s="382" t="e">
        <f t="shared" si="32"/>
        <v>#N/A</v>
      </c>
      <c r="D532" s="382" t="e">
        <f t="shared" si="33"/>
        <v>#N/A</v>
      </c>
      <c r="E532" s="383" t="e">
        <f t="shared" si="34"/>
        <v>#N/A</v>
      </c>
      <c r="F532" s="378"/>
      <c r="H532" s="384"/>
      <c r="I532" s="380" t="e">
        <f t="shared" si="35"/>
        <v>#REF!</v>
      </c>
      <c r="J532" s="380" t="e">
        <f>#REF!</f>
        <v>#REF!</v>
      </c>
      <c r="K532" s="380" t="e">
        <f>IF(OR(#REF!="管理者",#REF!="サービス管理責任者"),0,#REF!)</f>
        <v>#REF!</v>
      </c>
    </row>
    <row r="533" spans="2:11">
      <c r="B533" s="381">
        <v>531</v>
      </c>
      <c r="C533" s="382" t="e">
        <f t="shared" si="32"/>
        <v>#N/A</v>
      </c>
      <c r="D533" s="382" t="e">
        <f t="shared" si="33"/>
        <v>#N/A</v>
      </c>
      <c r="E533" s="383" t="e">
        <f t="shared" si="34"/>
        <v>#N/A</v>
      </c>
      <c r="F533" s="378"/>
      <c r="H533" s="384"/>
      <c r="I533" s="380" t="e">
        <f t="shared" si="35"/>
        <v>#REF!</v>
      </c>
      <c r="J533" s="380" t="e">
        <f>#REF!</f>
        <v>#REF!</v>
      </c>
      <c r="K533" s="380" t="e">
        <f>IF(OR(#REF!="管理者",#REF!="サービス管理責任者"),0,#REF!)</f>
        <v>#REF!</v>
      </c>
    </row>
    <row r="534" spans="2:11">
      <c r="B534" s="381">
        <v>532</v>
      </c>
      <c r="C534" s="382" t="e">
        <f t="shared" si="32"/>
        <v>#N/A</v>
      </c>
      <c r="D534" s="382" t="e">
        <f t="shared" si="33"/>
        <v>#N/A</v>
      </c>
      <c r="E534" s="383" t="e">
        <f t="shared" si="34"/>
        <v>#N/A</v>
      </c>
      <c r="F534" s="378"/>
      <c r="H534" s="384"/>
      <c r="I534" s="380" t="e">
        <f t="shared" si="35"/>
        <v>#REF!</v>
      </c>
      <c r="J534" s="380" t="e">
        <f>#REF!</f>
        <v>#REF!</v>
      </c>
      <c r="K534" s="380" t="e">
        <f>IF(OR(#REF!="管理者",#REF!="サービス管理責任者"),0,#REF!)</f>
        <v>#REF!</v>
      </c>
    </row>
    <row r="535" spans="2:11">
      <c r="B535" s="381">
        <v>533</v>
      </c>
      <c r="C535" s="382" t="e">
        <f t="shared" si="32"/>
        <v>#N/A</v>
      </c>
      <c r="D535" s="382" t="e">
        <f t="shared" si="33"/>
        <v>#N/A</v>
      </c>
      <c r="E535" s="383" t="e">
        <f t="shared" si="34"/>
        <v>#N/A</v>
      </c>
      <c r="F535" s="378"/>
      <c r="H535" s="384"/>
      <c r="I535" s="380" t="e">
        <f t="shared" si="35"/>
        <v>#REF!</v>
      </c>
      <c r="J535" s="380" t="e">
        <f>#REF!</f>
        <v>#REF!</v>
      </c>
      <c r="K535" s="380" t="e">
        <f>IF(OR(#REF!="管理者",#REF!="サービス管理責任者"),0,#REF!)</f>
        <v>#REF!</v>
      </c>
    </row>
    <row r="536" spans="2:11">
      <c r="B536" s="381">
        <v>534</v>
      </c>
      <c r="C536" s="382" t="e">
        <f t="shared" si="32"/>
        <v>#N/A</v>
      </c>
      <c r="D536" s="382" t="e">
        <f t="shared" si="33"/>
        <v>#N/A</v>
      </c>
      <c r="E536" s="383" t="e">
        <f t="shared" si="34"/>
        <v>#N/A</v>
      </c>
      <c r="F536" s="378"/>
      <c r="H536" s="384"/>
      <c r="I536" s="380" t="e">
        <f t="shared" si="35"/>
        <v>#REF!</v>
      </c>
      <c r="J536" s="380" t="e">
        <f>#REF!</f>
        <v>#REF!</v>
      </c>
      <c r="K536" s="380" t="e">
        <f>IF(OR(#REF!="管理者",#REF!="サービス管理責任者"),0,#REF!)</f>
        <v>#REF!</v>
      </c>
    </row>
    <row r="537" spans="2:11">
      <c r="B537" s="381">
        <v>535</v>
      </c>
      <c r="C537" s="382" t="e">
        <f t="shared" si="32"/>
        <v>#N/A</v>
      </c>
      <c r="D537" s="382" t="e">
        <f t="shared" si="33"/>
        <v>#N/A</v>
      </c>
      <c r="E537" s="383" t="e">
        <f t="shared" si="34"/>
        <v>#N/A</v>
      </c>
      <c r="F537" s="378"/>
      <c r="H537" s="384"/>
      <c r="I537" s="380" t="e">
        <f t="shared" si="35"/>
        <v>#REF!</v>
      </c>
      <c r="J537" s="380" t="e">
        <f>#REF!</f>
        <v>#REF!</v>
      </c>
      <c r="K537" s="380" t="e">
        <f>IF(OR(#REF!="管理者",#REF!="サービス管理責任者"),0,#REF!)</f>
        <v>#REF!</v>
      </c>
    </row>
    <row r="538" spans="2:11">
      <c r="B538" s="381">
        <v>536</v>
      </c>
      <c r="C538" s="382" t="e">
        <f t="shared" si="32"/>
        <v>#N/A</v>
      </c>
      <c r="D538" s="382" t="e">
        <f t="shared" si="33"/>
        <v>#N/A</v>
      </c>
      <c r="E538" s="383" t="e">
        <f t="shared" si="34"/>
        <v>#N/A</v>
      </c>
      <c r="F538" s="378"/>
      <c r="H538" s="384"/>
      <c r="I538" s="380" t="e">
        <f t="shared" si="35"/>
        <v>#REF!</v>
      </c>
      <c r="J538" s="380" t="e">
        <f>#REF!</f>
        <v>#REF!</v>
      </c>
      <c r="K538" s="380" t="e">
        <f>IF(OR(#REF!="管理者",#REF!="サービス管理責任者"),0,#REF!)</f>
        <v>#REF!</v>
      </c>
    </row>
    <row r="539" spans="2:11">
      <c r="B539" s="381">
        <v>537</v>
      </c>
      <c r="C539" s="382" t="e">
        <f t="shared" si="32"/>
        <v>#N/A</v>
      </c>
      <c r="D539" s="382" t="e">
        <f t="shared" si="33"/>
        <v>#N/A</v>
      </c>
      <c r="E539" s="383" t="e">
        <f t="shared" si="34"/>
        <v>#N/A</v>
      </c>
      <c r="F539" s="378"/>
      <c r="H539" s="384"/>
      <c r="I539" s="380" t="e">
        <f t="shared" si="35"/>
        <v>#REF!</v>
      </c>
      <c r="J539" s="380" t="e">
        <f>#REF!</f>
        <v>#REF!</v>
      </c>
      <c r="K539" s="380" t="e">
        <f>IF(OR(#REF!="管理者",#REF!="サービス管理責任者"),0,#REF!)</f>
        <v>#REF!</v>
      </c>
    </row>
    <row r="540" spans="2:11">
      <c r="B540" s="381">
        <v>538</v>
      </c>
      <c r="C540" s="382" t="e">
        <f t="shared" si="32"/>
        <v>#N/A</v>
      </c>
      <c r="D540" s="382" t="e">
        <f t="shared" si="33"/>
        <v>#N/A</v>
      </c>
      <c r="E540" s="383" t="e">
        <f t="shared" si="34"/>
        <v>#N/A</v>
      </c>
      <c r="F540" s="378"/>
      <c r="H540" s="384"/>
      <c r="I540" s="380" t="e">
        <f t="shared" si="35"/>
        <v>#REF!</v>
      </c>
      <c r="J540" s="380" t="e">
        <f>#REF!</f>
        <v>#REF!</v>
      </c>
      <c r="K540" s="380" t="e">
        <f>IF(OR(#REF!="管理者",#REF!="サービス管理責任者"),0,#REF!)</f>
        <v>#REF!</v>
      </c>
    </row>
    <row r="541" spans="2:11">
      <c r="B541" s="381">
        <v>539</v>
      </c>
      <c r="C541" s="382" t="e">
        <f t="shared" si="32"/>
        <v>#N/A</v>
      </c>
      <c r="D541" s="382" t="e">
        <f t="shared" si="33"/>
        <v>#N/A</v>
      </c>
      <c r="E541" s="383" t="e">
        <f t="shared" si="34"/>
        <v>#N/A</v>
      </c>
      <c r="F541" s="378"/>
      <c r="H541" s="384"/>
      <c r="I541" s="380" t="e">
        <f t="shared" si="35"/>
        <v>#REF!</v>
      </c>
      <c r="J541" s="380" t="e">
        <f>#REF!</f>
        <v>#REF!</v>
      </c>
      <c r="K541" s="380" t="e">
        <f>IF(OR(#REF!="管理者",#REF!="サービス管理責任者"),0,#REF!)</f>
        <v>#REF!</v>
      </c>
    </row>
    <row r="542" spans="2:11">
      <c r="B542" s="381">
        <v>540</v>
      </c>
      <c r="C542" s="382" t="e">
        <f t="shared" si="32"/>
        <v>#N/A</v>
      </c>
      <c r="D542" s="382" t="e">
        <f t="shared" si="33"/>
        <v>#N/A</v>
      </c>
      <c r="E542" s="383" t="e">
        <f t="shared" si="34"/>
        <v>#N/A</v>
      </c>
      <c r="F542" s="378"/>
      <c r="H542" s="384"/>
      <c r="I542" s="380" t="e">
        <f t="shared" si="35"/>
        <v>#REF!</v>
      </c>
      <c r="J542" s="380" t="e">
        <f>#REF!</f>
        <v>#REF!</v>
      </c>
      <c r="K542" s="380" t="e">
        <f>IF(OR(#REF!="管理者",#REF!="サービス管理責任者"),0,#REF!)</f>
        <v>#REF!</v>
      </c>
    </row>
    <row r="543" spans="2:11">
      <c r="B543" s="381">
        <v>541</v>
      </c>
      <c r="C543" s="382" t="e">
        <f t="shared" si="32"/>
        <v>#N/A</v>
      </c>
      <c r="D543" s="382" t="e">
        <f t="shared" si="33"/>
        <v>#N/A</v>
      </c>
      <c r="E543" s="383" t="e">
        <f t="shared" si="34"/>
        <v>#N/A</v>
      </c>
      <c r="F543" s="378"/>
      <c r="H543" s="384"/>
      <c r="I543" s="380" t="e">
        <f t="shared" si="35"/>
        <v>#REF!</v>
      </c>
      <c r="J543" s="380" t="e">
        <f>#REF!</f>
        <v>#REF!</v>
      </c>
      <c r="K543" s="380" t="e">
        <f>IF(OR(#REF!="管理者",#REF!="サービス管理責任者"),0,#REF!)</f>
        <v>#REF!</v>
      </c>
    </row>
    <row r="544" spans="2:11">
      <c r="B544" s="381">
        <v>542</v>
      </c>
      <c r="C544" s="382" t="e">
        <f t="shared" si="32"/>
        <v>#N/A</v>
      </c>
      <c r="D544" s="382" t="e">
        <f t="shared" si="33"/>
        <v>#N/A</v>
      </c>
      <c r="E544" s="383" t="e">
        <f t="shared" si="34"/>
        <v>#N/A</v>
      </c>
      <c r="F544" s="378"/>
      <c r="H544" s="384"/>
      <c r="I544" s="380" t="e">
        <f t="shared" si="35"/>
        <v>#REF!</v>
      </c>
      <c r="J544" s="380" t="e">
        <f>#REF!</f>
        <v>#REF!</v>
      </c>
      <c r="K544" s="380" t="e">
        <f>IF(OR(#REF!="管理者",#REF!="サービス管理責任者"),0,#REF!)</f>
        <v>#REF!</v>
      </c>
    </row>
    <row r="545" spans="2:11">
      <c r="B545" s="381">
        <v>543</v>
      </c>
      <c r="C545" s="382" t="e">
        <f t="shared" si="32"/>
        <v>#N/A</v>
      </c>
      <c r="D545" s="382" t="e">
        <f t="shared" si="33"/>
        <v>#N/A</v>
      </c>
      <c r="E545" s="383" t="e">
        <f t="shared" si="34"/>
        <v>#N/A</v>
      </c>
      <c r="F545" s="378"/>
      <c r="H545" s="384"/>
      <c r="I545" s="380" t="e">
        <f t="shared" si="35"/>
        <v>#REF!</v>
      </c>
      <c r="J545" s="380" t="e">
        <f>#REF!</f>
        <v>#REF!</v>
      </c>
      <c r="K545" s="380" t="e">
        <f>IF(OR(#REF!="管理者",#REF!="サービス管理責任者"),0,#REF!)</f>
        <v>#REF!</v>
      </c>
    </row>
    <row r="546" spans="2:11">
      <c r="B546" s="381">
        <v>544</v>
      </c>
      <c r="C546" s="382" t="e">
        <f t="shared" si="32"/>
        <v>#N/A</v>
      </c>
      <c r="D546" s="382" t="e">
        <f t="shared" si="33"/>
        <v>#N/A</v>
      </c>
      <c r="E546" s="383" t="e">
        <f t="shared" si="34"/>
        <v>#N/A</v>
      </c>
      <c r="F546" s="378"/>
      <c r="H546" s="384"/>
      <c r="I546" s="380" t="e">
        <f t="shared" si="35"/>
        <v>#REF!</v>
      </c>
      <c r="J546" s="380" t="e">
        <f>#REF!</f>
        <v>#REF!</v>
      </c>
      <c r="K546" s="380" t="e">
        <f>IF(OR(#REF!="管理者",#REF!="サービス管理責任者"),0,#REF!)</f>
        <v>#REF!</v>
      </c>
    </row>
    <row r="547" spans="2:11">
      <c r="B547" s="381">
        <v>545</v>
      </c>
      <c r="C547" s="382" t="e">
        <f t="shared" si="32"/>
        <v>#N/A</v>
      </c>
      <c r="D547" s="382" t="e">
        <f t="shared" si="33"/>
        <v>#N/A</v>
      </c>
      <c r="E547" s="383" t="e">
        <f t="shared" si="34"/>
        <v>#N/A</v>
      </c>
      <c r="F547" s="378"/>
      <c r="H547" s="384"/>
      <c r="I547" s="380" t="e">
        <f t="shared" si="35"/>
        <v>#REF!</v>
      </c>
      <c r="J547" s="380" t="e">
        <f>#REF!</f>
        <v>#REF!</v>
      </c>
      <c r="K547" s="380" t="e">
        <f>IF(OR(#REF!="管理者",#REF!="サービス管理責任者"),0,#REF!)</f>
        <v>#REF!</v>
      </c>
    </row>
    <row r="548" spans="2:11">
      <c r="B548" s="381">
        <v>546</v>
      </c>
      <c r="C548" s="382" t="e">
        <f t="shared" si="32"/>
        <v>#N/A</v>
      </c>
      <c r="D548" s="382" t="e">
        <f t="shared" si="33"/>
        <v>#N/A</v>
      </c>
      <c r="E548" s="383" t="e">
        <f t="shared" si="34"/>
        <v>#N/A</v>
      </c>
      <c r="F548" s="378"/>
      <c r="H548" s="384"/>
      <c r="I548" s="380" t="e">
        <f t="shared" si="35"/>
        <v>#REF!</v>
      </c>
      <c r="J548" s="380" t="e">
        <f>#REF!</f>
        <v>#REF!</v>
      </c>
      <c r="K548" s="380" t="e">
        <f>IF(OR(#REF!="管理者",#REF!="サービス管理責任者"),0,#REF!)</f>
        <v>#REF!</v>
      </c>
    </row>
    <row r="549" spans="2:11">
      <c r="B549" s="381">
        <v>547</v>
      </c>
      <c r="C549" s="382" t="e">
        <f t="shared" si="32"/>
        <v>#N/A</v>
      </c>
      <c r="D549" s="382" t="e">
        <f t="shared" si="33"/>
        <v>#N/A</v>
      </c>
      <c r="E549" s="383" t="e">
        <f t="shared" si="34"/>
        <v>#N/A</v>
      </c>
      <c r="F549" s="378"/>
      <c r="H549" s="384"/>
      <c r="I549" s="380" t="e">
        <f t="shared" si="35"/>
        <v>#REF!</v>
      </c>
      <c r="J549" s="380" t="e">
        <f>#REF!</f>
        <v>#REF!</v>
      </c>
      <c r="K549" s="380" t="e">
        <f>IF(OR(#REF!="管理者",#REF!="サービス管理責任者"),0,#REF!)</f>
        <v>#REF!</v>
      </c>
    </row>
    <row r="550" spans="2:11">
      <c r="B550" s="381">
        <v>548</v>
      </c>
      <c r="C550" s="382" t="e">
        <f t="shared" si="32"/>
        <v>#N/A</v>
      </c>
      <c r="D550" s="382" t="e">
        <f t="shared" si="33"/>
        <v>#N/A</v>
      </c>
      <c r="E550" s="383" t="e">
        <f t="shared" si="34"/>
        <v>#N/A</v>
      </c>
      <c r="F550" s="378"/>
      <c r="H550" s="384"/>
      <c r="I550" s="380" t="e">
        <f t="shared" si="35"/>
        <v>#REF!</v>
      </c>
      <c r="J550" s="380" t="e">
        <f>#REF!</f>
        <v>#REF!</v>
      </c>
      <c r="K550" s="380" t="e">
        <f>IF(OR(#REF!="管理者",#REF!="サービス管理責任者"),0,#REF!)</f>
        <v>#REF!</v>
      </c>
    </row>
    <row r="551" spans="2:11">
      <c r="B551" s="381">
        <v>549</v>
      </c>
      <c r="C551" s="382" t="e">
        <f t="shared" si="32"/>
        <v>#N/A</v>
      </c>
      <c r="D551" s="382" t="e">
        <f t="shared" si="33"/>
        <v>#N/A</v>
      </c>
      <c r="E551" s="383" t="e">
        <f t="shared" si="34"/>
        <v>#N/A</v>
      </c>
      <c r="F551" s="378"/>
      <c r="H551" s="384"/>
      <c r="I551" s="380" t="e">
        <f t="shared" si="35"/>
        <v>#REF!</v>
      </c>
      <c r="J551" s="380" t="e">
        <f>#REF!</f>
        <v>#REF!</v>
      </c>
      <c r="K551" s="380" t="e">
        <f>IF(OR(#REF!="管理者",#REF!="サービス管理責任者"),0,#REF!)</f>
        <v>#REF!</v>
      </c>
    </row>
    <row r="552" spans="2:11">
      <c r="B552" s="381">
        <v>550</v>
      </c>
      <c r="C552" s="382" t="e">
        <f t="shared" si="32"/>
        <v>#N/A</v>
      </c>
      <c r="D552" s="382" t="e">
        <f t="shared" si="33"/>
        <v>#N/A</v>
      </c>
      <c r="E552" s="383" t="e">
        <f t="shared" si="34"/>
        <v>#N/A</v>
      </c>
      <c r="F552" s="378"/>
      <c r="H552" s="384"/>
      <c r="I552" s="380" t="e">
        <f t="shared" si="35"/>
        <v>#REF!</v>
      </c>
      <c r="J552" s="380" t="e">
        <f>#REF!</f>
        <v>#REF!</v>
      </c>
      <c r="K552" s="380" t="e">
        <f>IF(OR(#REF!="管理者",#REF!="サービス管理責任者"),0,#REF!)</f>
        <v>#REF!</v>
      </c>
    </row>
    <row r="553" spans="2:11">
      <c r="B553" s="381">
        <v>551</v>
      </c>
      <c r="C553" s="382" t="e">
        <f t="shared" si="32"/>
        <v>#N/A</v>
      </c>
      <c r="D553" s="382" t="e">
        <f t="shared" si="33"/>
        <v>#N/A</v>
      </c>
      <c r="E553" s="383" t="e">
        <f t="shared" si="34"/>
        <v>#N/A</v>
      </c>
      <c r="F553" s="378"/>
      <c r="H553" s="384"/>
      <c r="I553" s="380" t="e">
        <f t="shared" si="35"/>
        <v>#REF!</v>
      </c>
      <c r="J553" s="380" t="e">
        <f>#REF!</f>
        <v>#REF!</v>
      </c>
      <c r="K553" s="380" t="e">
        <f>IF(OR(#REF!="管理者",#REF!="サービス管理責任者"),0,#REF!)</f>
        <v>#REF!</v>
      </c>
    </row>
    <row r="554" spans="2:11">
      <c r="B554" s="381">
        <v>552</v>
      </c>
      <c r="C554" s="382" t="e">
        <f t="shared" si="32"/>
        <v>#N/A</v>
      </c>
      <c r="D554" s="382" t="e">
        <f t="shared" si="33"/>
        <v>#N/A</v>
      </c>
      <c r="E554" s="383" t="e">
        <f t="shared" si="34"/>
        <v>#N/A</v>
      </c>
      <c r="F554" s="378"/>
      <c r="H554" s="384"/>
      <c r="I554" s="380" t="e">
        <f t="shared" si="35"/>
        <v>#REF!</v>
      </c>
      <c r="J554" s="380" t="e">
        <f>#REF!</f>
        <v>#REF!</v>
      </c>
      <c r="K554" s="380" t="e">
        <f>IF(OR(#REF!="管理者",#REF!="サービス管理責任者"),0,#REF!)</f>
        <v>#REF!</v>
      </c>
    </row>
    <row r="555" spans="2:11">
      <c r="B555" s="381">
        <v>553</v>
      </c>
      <c r="C555" s="382" t="e">
        <f t="shared" si="32"/>
        <v>#N/A</v>
      </c>
      <c r="D555" s="382" t="e">
        <f t="shared" si="33"/>
        <v>#N/A</v>
      </c>
      <c r="E555" s="383" t="e">
        <f t="shared" si="34"/>
        <v>#N/A</v>
      </c>
      <c r="F555" s="378"/>
      <c r="H555" s="384"/>
      <c r="I555" s="380" t="e">
        <f t="shared" si="35"/>
        <v>#REF!</v>
      </c>
      <c r="J555" s="380" t="e">
        <f>#REF!</f>
        <v>#REF!</v>
      </c>
      <c r="K555" s="380" t="e">
        <f>IF(OR(#REF!="管理者",#REF!="サービス管理責任者"),0,#REF!)</f>
        <v>#REF!</v>
      </c>
    </row>
    <row r="556" spans="2:11">
      <c r="B556" s="381">
        <v>554</v>
      </c>
      <c r="C556" s="382" t="e">
        <f t="shared" si="32"/>
        <v>#N/A</v>
      </c>
      <c r="D556" s="382" t="e">
        <f t="shared" si="33"/>
        <v>#N/A</v>
      </c>
      <c r="E556" s="383" t="e">
        <f t="shared" si="34"/>
        <v>#N/A</v>
      </c>
      <c r="F556" s="378"/>
      <c r="H556" s="384"/>
      <c r="I556" s="380" t="e">
        <f t="shared" si="35"/>
        <v>#REF!</v>
      </c>
      <c r="J556" s="380" t="e">
        <f>#REF!</f>
        <v>#REF!</v>
      </c>
      <c r="K556" s="380" t="e">
        <f>IF(OR(#REF!="管理者",#REF!="サービス管理責任者"),0,#REF!)</f>
        <v>#REF!</v>
      </c>
    </row>
    <row r="557" spans="2:11">
      <c r="B557" s="381">
        <v>555</v>
      </c>
      <c r="C557" s="382" t="e">
        <f t="shared" si="32"/>
        <v>#N/A</v>
      </c>
      <c r="D557" s="382" t="e">
        <f t="shared" si="33"/>
        <v>#N/A</v>
      </c>
      <c r="E557" s="383" t="e">
        <f t="shared" si="34"/>
        <v>#N/A</v>
      </c>
      <c r="F557" s="378"/>
      <c r="H557" s="384"/>
      <c r="I557" s="380" t="e">
        <f t="shared" si="35"/>
        <v>#REF!</v>
      </c>
      <c r="J557" s="380" t="e">
        <f>#REF!</f>
        <v>#REF!</v>
      </c>
      <c r="K557" s="380" t="e">
        <f>IF(OR(#REF!="管理者",#REF!="サービス管理責任者"),0,#REF!)</f>
        <v>#REF!</v>
      </c>
    </row>
    <row r="558" spans="2:11">
      <c r="B558" s="381">
        <v>556</v>
      </c>
      <c r="C558" s="382" t="e">
        <f t="shared" si="32"/>
        <v>#N/A</v>
      </c>
      <c r="D558" s="382" t="e">
        <f t="shared" si="33"/>
        <v>#N/A</v>
      </c>
      <c r="E558" s="383" t="e">
        <f t="shared" si="34"/>
        <v>#N/A</v>
      </c>
      <c r="F558" s="378"/>
      <c r="H558" s="384"/>
      <c r="I558" s="380" t="e">
        <f t="shared" si="35"/>
        <v>#REF!</v>
      </c>
      <c r="J558" s="380" t="e">
        <f>#REF!</f>
        <v>#REF!</v>
      </c>
      <c r="K558" s="380" t="e">
        <f>IF(OR(#REF!="管理者",#REF!="サービス管理責任者"),0,#REF!)</f>
        <v>#REF!</v>
      </c>
    </row>
    <row r="559" spans="2:11">
      <c r="B559" s="381">
        <v>557</v>
      </c>
      <c r="C559" s="382" t="e">
        <f t="shared" si="32"/>
        <v>#N/A</v>
      </c>
      <c r="D559" s="382" t="e">
        <f t="shared" si="33"/>
        <v>#N/A</v>
      </c>
      <c r="E559" s="383" t="e">
        <f t="shared" si="34"/>
        <v>#N/A</v>
      </c>
      <c r="F559" s="378"/>
      <c r="H559" s="384"/>
      <c r="I559" s="380" t="e">
        <f t="shared" si="35"/>
        <v>#REF!</v>
      </c>
      <c r="J559" s="380" t="e">
        <f>#REF!</f>
        <v>#REF!</v>
      </c>
      <c r="K559" s="380" t="e">
        <f>IF(OR(#REF!="管理者",#REF!="サービス管理責任者"),0,#REF!)</f>
        <v>#REF!</v>
      </c>
    </row>
    <row r="560" spans="2:11">
      <c r="B560" s="381">
        <v>558</v>
      </c>
      <c r="C560" s="382" t="e">
        <f t="shared" si="32"/>
        <v>#N/A</v>
      </c>
      <c r="D560" s="382" t="e">
        <f t="shared" si="33"/>
        <v>#N/A</v>
      </c>
      <c r="E560" s="383" t="e">
        <f t="shared" si="34"/>
        <v>#N/A</v>
      </c>
      <c r="F560" s="378"/>
      <c r="H560" s="384"/>
      <c r="I560" s="380" t="e">
        <f t="shared" si="35"/>
        <v>#REF!</v>
      </c>
      <c r="J560" s="380" t="e">
        <f>#REF!</f>
        <v>#REF!</v>
      </c>
      <c r="K560" s="380" t="e">
        <f>IF(OR(#REF!="管理者",#REF!="サービス管理責任者"),0,#REF!)</f>
        <v>#REF!</v>
      </c>
    </row>
    <row r="561" spans="2:11">
      <c r="B561" s="381">
        <v>559</v>
      </c>
      <c r="C561" s="382" t="e">
        <f t="shared" si="32"/>
        <v>#N/A</v>
      </c>
      <c r="D561" s="382" t="e">
        <f t="shared" si="33"/>
        <v>#N/A</v>
      </c>
      <c r="E561" s="383" t="e">
        <f t="shared" si="34"/>
        <v>#N/A</v>
      </c>
      <c r="F561" s="378"/>
      <c r="H561" s="384"/>
      <c r="I561" s="380" t="e">
        <f t="shared" si="35"/>
        <v>#REF!</v>
      </c>
      <c r="J561" s="380" t="e">
        <f>#REF!</f>
        <v>#REF!</v>
      </c>
      <c r="K561" s="380" t="e">
        <f>IF(OR(#REF!="管理者",#REF!="サービス管理責任者"),0,#REF!)</f>
        <v>#REF!</v>
      </c>
    </row>
    <row r="562" spans="2:11">
      <c r="B562" s="381">
        <v>560</v>
      </c>
      <c r="C562" s="382" t="e">
        <f t="shared" si="32"/>
        <v>#N/A</v>
      </c>
      <c r="D562" s="382" t="e">
        <f t="shared" si="33"/>
        <v>#N/A</v>
      </c>
      <c r="E562" s="383" t="e">
        <f t="shared" si="34"/>
        <v>#N/A</v>
      </c>
      <c r="F562" s="378"/>
      <c r="H562" s="384"/>
      <c r="I562" s="380" t="e">
        <f t="shared" si="35"/>
        <v>#REF!</v>
      </c>
      <c r="J562" s="380" t="e">
        <f>#REF!</f>
        <v>#REF!</v>
      </c>
      <c r="K562" s="380" t="e">
        <f>IF(OR(#REF!="管理者",#REF!="サービス管理責任者"),0,#REF!)</f>
        <v>#REF!</v>
      </c>
    </row>
    <row r="563" spans="2:11">
      <c r="B563" s="381">
        <v>561</v>
      </c>
      <c r="C563" s="382" t="e">
        <f t="shared" si="32"/>
        <v>#N/A</v>
      </c>
      <c r="D563" s="382" t="e">
        <f t="shared" si="33"/>
        <v>#N/A</v>
      </c>
      <c r="E563" s="383" t="e">
        <f t="shared" si="34"/>
        <v>#N/A</v>
      </c>
      <c r="F563" s="378"/>
      <c r="H563" s="384"/>
      <c r="I563" s="380" t="e">
        <f t="shared" si="35"/>
        <v>#REF!</v>
      </c>
      <c r="J563" s="380" t="e">
        <f>#REF!</f>
        <v>#REF!</v>
      </c>
      <c r="K563" s="380" t="e">
        <f>IF(OR(#REF!="管理者",#REF!="サービス管理責任者"),0,#REF!)</f>
        <v>#REF!</v>
      </c>
    </row>
    <row r="564" spans="2:11">
      <c r="B564" s="381">
        <v>562</v>
      </c>
      <c r="C564" s="382" t="e">
        <f t="shared" si="32"/>
        <v>#N/A</v>
      </c>
      <c r="D564" s="382" t="e">
        <f t="shared" si="33"/>
        <v>#N/A</v>
      </c>
      <c r="E564" s="383" t="e">
        <f t="shared" si="34"/>
        <v>#N/A</v>
      </c>
      <c r="F564" s="378"/>
      <c r="H564" s="384"/>
      <c r="I564" s="380" t="e">
        <f t="shared" si="35"/>
        <v>#REF!</v>
      </c>
      <c r="J564" s="380" t="e">
        <f>#REF!</f>
        <v>#REF!</v>
      </c>
      <c r="K564" s="380" t="e">
        <f>IF(OR(#REF!="管理者",#REF!="サービス管理責任者"),0,#REF!)</f>
        <v>#REF!</v>
      </c>
    </row>
    <row r="565" spans="2:11">
      <c r="B565" s="381">
        <v>563</v>
      </c>
      <c r="C565" s="382" t="e">
        <f t="shared" si="32"/>
        <v>#N/A</v>
      </c>
      <c r="D565" s="382" t="e">
        <f t="shared" si="33"/>
        <v>#N/A</v>
      </c>
      <c r="E565" s="383" t="e">
        <f t="shared" si="34"/>
        <v>#N/A</v>
      </c>
      <c r="F565" s="378"/>
      <c r="H565" s="384"/>
      <c r="I565" s="380" t="e">
        <f t="shared" si="35"/>
        <v>#REF!</v>
      </c>
      <c r="J565" s="380" t="e">
        <f>#REF!</f>
        <v>#REF!</v>
      </c>
      <c r="K565" s="380" t="e">
        <f>IF(OR(#REF!="管理者",#REF!="サービス管理責任者"),0,#REF!)</f>
        <v>#REF!</v>
      </c>
    </row>
    <row r="566" spans="2:11">
      <c r="B566" s="381">
        <v>564</v>
      </c>
      <c r="C566" s="382" t="e">
        <f t="shared" si="32"/>
        <v>#N/A</v>
      </c>
      <c r="D566" s="382" t="e">
        <f t="shared" si="33"/>
        <v>#N/A</v>
      </c>
      <c r="E566" s="383" t="e">
        <f t="shared" si="34"/>
        <v>#N/A</v>
      </c>
      <c r="F566" s="378"/>
      <c r="H566" s="384"/>
      <c r="I566" s="380" t="e">
        <f t="shared" si="35"/>
        <v>#REF!</v>
      </c>
      <c r="J566" s="380" t="e">
        <f>#REF!</f>
        <v>#REF!</v>
      </c>
      <c r="K566" s="380" t="e">
        <f>IF(OR(#REF!="管理者",#REF!="サービス管理責任者"),0,#REF!)</f>
        <v>#REF!</v>
      </c>
    </row>
    <row r="567" spans="2:11">
      <c r="B567" s="381">
        <v>565</v>
      </c>
      <c r="C567" s="382" t="e">
        <f t="shared" si="32"/>
        <v>#N/A</v>
      </c>
      <c r="D567" s="382" t="e">
        <f t="shared" si="33"/>
        <v>#N/A</v>
      </c>
      <c r="E567" s="383" t="e">
        <f t="shared" si="34"/>
        <v>#N/A</v>
      </c>
      <c r="F567" s="378"/>
      <c r="H567" s="384"/>
      <c r="I567" s="380" t="e">
        <f t="shared" si="35"/>
        <v>#REF!</v>
      </c>
      <c r="J567" s="380" t="e">
        <f>#REF!</f>
        <v>#REF!</v>
      </c>
      <c r="K567" s="380" t="e">
        <f>IF(OR(#REF!="管理者",#REF!="サービス管理責任者"),0,#REF!)</f>
        <v>#REF!</v>
      </c>
    </row>
    <row r="568" spans="2:11">
      <c r="B568" s="381">
        <v>566</v>
      </c>
      <c r="C568" s="382" t="e">
        <f t="shared" si="32"/>
        <v>#N/A</v>
      </c>
      <c r="D568" s="382" t="e">
        <f t="shared" si="33"/>
        <v>#N/A</v>
      </c>
      <c r="E568" s="383" t="e">
        <f t="shared" si="34"/>
        <v>#N/A</v>
      </c>
      <c r="F568" s="378"/>
      <c r="H568" s="384"/>
      <c r="I568" s="380" t="e">
        <f t="shared" si="35"/>
        <v>#REF!</v>
      </c>
      <c r="J568" s="380" t="e">
        <f>#REF!</f>
        <v>#REF!</v>
      </c>
      <c r="K568" s="380" t="e">
        <f>IF(OR(#REF!="管理者",#REF!="サービス管理責任者"),0,#REF!)</f>
        <v>#REF!</v>
      </c>
    </row>
    <row r="569" spans="2:11">
      <c r="B569" s="381">
        <v>567</v>
      </c>
      <c r="C569" s="382" t="e">
        <f t="shared" si="32"/>
        <v>#N/A</v>
      </c>
      <c r="D569" s="382" t="e">
        <f t="shared" si="33"/>
        <v>#N/A</v>
      </c>
      <c r="E569" s="383" t="e">
        <f t="shared" si="34"/>
        <v>#N/A</v>
      </c>
      <c r="F569" s="378"/>
      <c r="H569" s="384"/>
      <c r="I569" s="380" t="e">
        <f t="shared" si="35"/>
        <v>#REF!</v>
      </c>
      <c r="J569" s="380" t="e">
        <f>#REF!</f>
        <v>#REF!</v>
      </c>
      <c r="K569" s="380" t="e">
        <f>IF(OR(#REF!="管理者",#REF!="サービス管理責任者"),0,#REF!)</f>
        <v>#REF!</v>
      </c>
    </row>
    <row r="570" spans="2:11">
      <c r="B570" s="381">
        <v>568</v>
      </c>
      <c r="C570" s="382" t="e">
        <f t="shared" si="32"/>
        <v>#N/A</v>
      </c>
      <c r="D570" s="382" t="e">
        <f t="shared" si="33"/>
        <v>#N/A</v>
      </c>
      <c r="E570" s="383" t="e">
        <f t="shared" si="34"/>
        <v>#N/A</v>
      </c>
      <c r="F570" s="378"/>
      <c r="H570" s="384"/>
      <c r="I570" s="380" t="e">
        <f t="shared" si="35"/>
        <v>#REF!</v>
      </c>
      <c r="J570" s="380" t="e">
        <f>#REF!</f>
        <v>#REF!</v>
      </c>
      <c r="K570" s="380" t="e">
        <f>IF(OR(#REF!="管理者",#REF!="サービス管理責任者"),0,#REF!)</f>
        <v>#REF!</v>
      </c>
    </row>
    <row r="571" spans="2:11">
      <c r="B571" s="381">
        <v>569</v>
      </c>
      <c r="C571" s="382" t="e">
        <f t="shared" si="32"/>
        <v>#N/A</v>
      </c>
      <c r="D571" s="382" t="e">
        <f t="shared" si="33"/>
        <v>#N/A</v>
      </c>
      <c r="E571" s="383" t="e">
        <f t="shared" si="34"/>
        <v>#N/A</v>
      </c>
      <c r="F571" s="378"/>
      <c r="H571" s="384"/>
      <c r="I571" s="380" t="e">
        <f t="shared" si="35"/>
        <v>#REF!</v>
      </c>
      <c r="J571" s="380" t="e">
        <f>#REF!</f>
        <v>#REF!</v>
      </c>
      <c r="K571" s="380" t="e">
        <f>IF(OR(#REF!="管理者",#REF!="サービス管理責任者"),0,#REF!)</f>
        <v>#REF!</v>
      </c>
    </row>
    <row r="572" spans="2:11">
      <c r="B572" s="381">
        <v>570</v>
      </c>
      <c r="C572" s="382" t="e">
        <f t="shared" si="32"/>
        <v>#N/A</v>
      </c>
      <c r="D572" s="382" t="e">
        <f t="shared" si="33"/>
        <v>#N/A</v>
      </c>
      <c r="E572" s="383" t="e">
        <f t="shared" si="34"/>
        <v>#N/A</v>
      </c>
      <c r="F572" s="378"/>
      <c r="H572" s="384"/>
      <c r="I572" s="380" t="e">
        <f t="shared" si="35"/>
        <v>#REF!</v>
      </c>
      <c r="J572" s="380" t="e">
        <f>#REF!</f>
        <v>#REF!</v>
      </c>
      <c r="K572" s="380" t="e">
        <f>IF(OR(#REF!="管理者",#REF!="サービス管理責任者"),0,#REF!)</f>
        <v>#REF!</v>
      </c>
    </row>
    <row r="573" spans="2:11">
      <c r="B573" s="381">
        <v>571</v>
      </c>
      <c r="C573" s="382" t="e">
        <f t="shared" si="32"/>
        <v>#N/A</v>
      </c>
      <c r="D573" s="382" t="e">
        <f t="shared" si="33"/>
        <v>#N/A</v>
      </c>
      <c r="E573" s="383" t="e">
        <f t="shared" si="34"/>
        <v>#N/A</v>
      </c>
      <c r="F573" s="378"/>
      <c r="H573" s="384"/>
      <c r="I573" s="380" t="e">
        <f t="shared" si="35"/>
        <v>#REF!</v>
      </c>
      <c r="J573" s="380" t="e">
        <f>#REF!</f>
        <v>#REF!</v>
      </c>
      <c r="K573" s="380" t="e">
        <f>IF(OR(#REF!="管理者",#REF!="サービス管理責任者"),0,#REF!)</f>
        <v>#REF!</v>
      </c>
    </row>
    <row r="574" spans="2:11">
      <c r="B574" s="381">
        <v>572</v>
      </c>
      <c r="C574" s="382" t="e">
        <f t="shared" si="32"/>
        <v>#N/A</v>
      </c>
      <c r="D574" s="382" t="e">
        <f t="shared" si="33"/>
        <v>#N/A</v>
      </c>
      <c r="E574" s="383" t="e">
        <f t="shared" si="34"/>
        <v>#N/A</v>
      </c>
      <c r="F574" s="378"/>
      <c r="H574" s="384"/>
      <c r="I574" s="380" t="e">
        <f t="shared" si="35"/>
        <v>#REF!</v>
      </c>
      <c r="J574" s="380" t="e">
        <f>#REF!</f>
        <v>#REF!</v>
      </c>
      <c r="K574" s="380" t="e">
        <f>IF(OR(#REF!="管理者",#REF!="サービス管理責任者"),0,#REF!)</f>
        <v>#REF!</v>
      </c>
    </row>
    <row r="575" spans="2:11">
      <c r="B575" s="381">
        <v>573</v>
      </c>
      <c r="C575" s="382" t="e">
        <f t="shared" si="32"/>
        <v>#N/A</v>
      </c>
      <c r="D575" s="382" t="e">
        <f t="shared" si="33"/>
        <v>#N/A</v>
      </c>
      <c r="E575" s="383" t="e">
        <f t="shared" si="34"/>
        <v>#N/A</v>
      </c>
      <c r="F575" s="378"/>
      <c r="H575" s="384"/>
      <c r="I575" s="380" t="e">
        <f t="shared" si="35"/>
        <v>#REF!</v>
      </c>
      <c r="J575" s="380" t="e">
        <f>#REF!</f>
        <v>#REF!</v>
      </c>
      <c r="K575" s="380" t="e">
        <f>IF(OR(#REF!="管理者",#REF!="サービス管理責任者"),0,#REF!)</f>
        <v>#REF!</v>
      </c>
    </row>
    <row r="576" spans="2:11">
      <c r="B576" s="381">
        <v>574</v>
      </c>
      <c r="C576" s="382" t="e">
        <f t="shared" si="32"/>
        <v>#N/A</v>
      </c>
      <c r="D576" s="382" t="e">
        <f t="shared" si="33"/>
        <v>#N/A</v>
      </c>
      <c r="E576" s="383" t="e">
        <f t="shared" si="34"/>
        <v>#N/A</v>
      </c>
      <c r="F576" s="378"/>
      <c r="H576" s="384"/>
      <c r="I576" s="380" t="e">
        <f t="shared" si="35"/>
        <v>#REF!</v>
      </c>
      <c r="J576" s="380" t="e">
        <f>#REF!</f>
        <v>#REF!</v>
      </c>
      <c r="K576" s="380" t="e">
        <f>IF(OR(#REF!="管理者",#REF!="サービス管理責任者"),0,#REF!)</f>
        <v>#REF!</v>
      </c>
    </row>
    <row r="577" spans="2:11">
      <c r="B577" s="381">
        <v>575</v>
      </c>
      <c r="C577" s="382" t="e">
        <f t="shared" si="32"/>
        <v>#N/A</v>
      </c>
      <c r="D577" s="382" t="e">
        <f t="shared" si="33"/>
        <v>#N/A</v>
      </c>
      <c r="E577" s="383" t="e">
        <f t="shared" si="34"/>
        <v>#N/A</v>
      </c>
      <c r="F577" s="378"/>
      <c r="H577" s="384"/>
      <c r="I577" s="380" t="e">
        <f t="shared" si="35"/>
        <v>#REF!</v>
      </c>
      <c r="J577" s="380" t="e">
        <f>#REF!</f>
        <v>#REF!</v>
      </c>
      <c r="K577" s="380" t="e">
        <f>IF(OR(#REF!="管理者",#REF!="サービス管理責任者"),0,#REF!)</f>
        <v>#REF!</v>
      </c>
    </row>
    <row r="578" spans="2:11">
      <c r="B578" s="381">
        <v>576</v>
      </c>
      <c r="C578" s="382" t="e">
        <f t="shared" si="32"/>
        <v>#N/A</v>
      </c>
      <c r="D578" s="382" t="e">
        <f t="shared" si="33"/>
        <v>#N/A</v>
      </c>
      <c r="E578" s="383" t="e">
        <f t="shared" si="34"/>
        <v>#N/A</v>
      </c>
      <c r="F578" s="378"/>
      <c r="H578" s="384"/>
      <c r="I578" s="380" t="e">
        <f t="shared" si="35"/>
        <v>#REF!</v>
      </c>
      <c r="J578" s="380" t="e">
        <f>#REF!</f>
        <v>#REF!</v>
      </c>
      <c r="K578" s="380" t="e">
        <f>IF(OR(#REF!="管理者",#REF!="サービス管理責任者"),0,#REF!)</f>
        <v>#REF!</v>
      </c>
    </row>
    <row r="579" spans="2:11">
      <c r="B579" s="381">
        <v>577</v>
      </c>
      <c r="C579" s="382" t="e">
        <f t="shared" ref="C579:C642" si="36">VLOOKUP(B579,$I:$K,2,FALSE)</f>
        <v>#N/A</v>
      </c>
      <c r="D579" s="382" t="e">
        <f t="shared" ref="D579:D642" si="37">VLOOKUP(B579,$I:$K,3,FALSE)</f>
        <v>#N/A</v>
      </c>
      <c r="E579" s="383" t="e">
        <f t="shared" si="34"/>
        <v>#N/A</v>
      </c>
      <c r="F579" s="378"/>
      <c r="H579" s="384"/>
      <c r="I579" s="380" t="e">
        <f t="shared" si="35"/>
        <v>#REF!</v>
      </c>
      <c r="J579" s="380" t="e">
        <f>#REF!</f>
        <v>#REF!</v>
      </c>
      <c r="K579" s="380" t="e">
        <f>IF(OR(#REF!="管理者",#REF!="サービス管理責任者"),0,#REF!)</f>
        <v>#REF!</v>
      </c>
    </row>
    <row r="580" spans="2:11">
      <c r="B580" s="381">
        <v>578</v>
      </c>
      <c r="C580" s="382" t="e">
        <f t="shared" si="36"/>
        <v>#N/A</v>
      </c>
      <c r="D580" s="382" t="e">
        <f t="shared" si="37"/>
        <v>#N/A</v>
      </c>
      <c r="E580" s="383" t="e">
        <f t="shared" ref="E580:E643" si="38">SUMIF($C:$C,C580,$D:$D)</f>
        <v>#N/A</v>
      </c>
      <c r="F580" s="378"/>
      <c r="H580" s="384"/>
      <c r="I580" s="380" t="e">
        <f t="shared" ref="I580:I643" si="39">IF(J580=0,I579,I579+1)</f>
        <v>#REF!</v>
      </c>
      <c r="J580" s="380" t="e">
        <f>#REF!</f>
        <v>#REF!</v>
      </c>
      <c r="K580" s="380" t="e">
        <f>IF(OR(#REF!="管理者",#REF!="サービス管理責任者"),0,#REF!)</f>
        <v>#REF!</v>
      </c>
    </row>
    <row r="581" spans="2:11">
      <c r="B581" s="381">
        <v>579</v>
      </c>
      <c r="C581" s="382" t="e">
        <f t="shared" si="36"/>
        <v>#N/A</v>
      </c>
      <c r="D581" s="382" t="e">
        <f t="shared" si="37"/>
        <v>#N/A</v>
      </c>
      <c r="E581" s="383" t="e">
        <f t="shared" si="38"/>
        <v>#N/A</v>
      </c>
      <c r="F581" s="378"/>
      <c r="H581" s="384"/>
      <c r="I581" s="380" t="e">
        <f t="shared" si="39"/>
        <v>#REF!</v>
      </c>
      <c r="J581" s="380" t="e">
        <f>#REF!</f>
        <v>#REF!</v>
      </c>
      <c r="K581" s="380" t="e">
        <f>IF(OR(#REF!="管理者",#REF!="サービス管理責任者"),0,#REF!)</f>
        <v>#REF!</v>
      </c>
    </row>
    <row r="582" spans="2:11">
      <c r="B582" s="381">
        <v>580</v>
      </c>
      <c r="C582" s="382" t="e">
        <f t="shared" si="36"/>
        <v>#N/A</v>
      </c>
      <c r="D582" s="382" t="e">
        <f t="shared" si="37"/>
        <v>#N/A</v>
      </c>
      <c r="E582" s="383" t="e">
        <f t="shared" si="38"/>
        <v>#N/A</v>
      </c>
      <c r="F582" s="378"/>
      <c r="H582" s="384"/>
      <c r="I582" s="380" t="e">
        <f t="shared" si="39"/>
        <v>#REF!</v>
      </c>
      <c r="J582" s="380" t="e">
        <f>#REF!</f>
        <v>#REF!</v>
      </c>
      <c r="K582" s="380" t="e">
        <f>IF(OR(#REF!="管理者",#REF!="サービス管理責任者"),0,#REF!)</f>
        <v>#REF!</v>
      </c>
    </row>
    <row r="583" spans="2:11">
      <c r="B583" s="381">
        <v>581</v>
      </c>
      <c r="C583" s="382" t="e">
        <f t="shared" si="36"/>
        <v>#N/A</v>
      </c>
      <c r="D583" s="382" t="e">
        <f t="shared" si="37"/>
        <v>#N/A</v>
      </c>
      <c r="E583" s="383" t="e">
        <f t="shared" si="38"/>
        <v>#N/A</v>
      </c>
      <c r="F583" s="378"/>
      <c r="H583" s="384"/>
      <c r="I583" s="380" t="e">
        <f t="shared" si="39"/>
        <v>#REF!</v>
      </c>
      <c r="J583" s="380" t="e">
        <f>#REF!</f>
        <v>#REF!</v>
      </c>
      <c r="K583" s="380" t="e">
        <f>IF(OR(#REF!="管理者",#REF!="サービス管理責任者"),0,#REF!)</f>
        <v>#REF!</v>
      </c>
    </row>
    <row r="584" spans="2:11">
      <c r="B584" s="381">
        <v>582</v>
      </c>
      <c r="C584" s="382" t="e">
        <f t="shared" si="36"/>
        <v>#N/A</v>
      </c>
      <c r="D584" s="382" t="e">
        <f t="shared" si="37"/>
        <v>#N/A</v>
      </c>
      <c r="E584" s="383" t="e">
        <f t="shared" si="38"/>
        <v>#N/A</v>
      </c>
      <c r="F584" s="378"/>
      <c r="H584" s="384"/>
      <c r="I584" s="380" t="e">
        <f t="shared" si="39"/>
        <v>#REF!</v>
      </c>
      <c r="J584" s="380" t="e">
        <f>#REF!</f>
        <v>#REF!</v>
      </c>
      <c r="K584" s="380" t="e">
        <f>IF(OR(#REF!="管理者",#REF!="サービス管理責任者"),0,#REF!)</f>
        <v>#REF!</v>
      </c>
    </row>
    <row r="585" spans="2:11">
      <c r="B585" s="381">
        <v>583</v>
      </c>
      <c r="C585" s="382" t="e">
        <f t="shared" si="36"/>
        <v>#N/A</v>
      </c>
      <c r="D585" s="382" t="e">
        <f t="shared" si="37"/>
        <v>#N/A</v>
      </c>
      <c r="E585" s="383" t="e">
        <f t="shared" si="38"/>
        <v>#N/A</v>
      </c>
      <c r="F585" s="378"/>
      <c r="H585" s="384"/>
      <c r="I585" s="380" t="e">
        <f t="shared" si="39"/>
        <v>#REF!</v>
      </c>
      <c r="J585" s="380" t="e">
        <f>#REF!</f>
        <v>#REF!</v>
      </c>
      <c r="K585" s="380" t="e">
        <f>IF(OR(#REF!="管理者",#REF!="サービス管理責任者"),0,#REF!)</f>
        <v>#REF!</v>
      </c>
    </row>
    <row r="586" spans="2:11">
      <c r="B586" s="381">
        <v>584</v>
      </c>
      <c r="C586" s="382" t="e">
        <f t="shared" si="36"/>
        <v>#N/A</v>
      </c>
      <c r="D586" s="382" t="e">
        <f t="shared" si="37"/>
        <v>#N/A</v>
      </c>
      <c r="E586" s="383" t="e">
        <f t="shared" si="38"/>
        <v>#N/A</v>
      </c>
      <c r="F586" s="378"/>
      <c r="H586" s="384"/>
      <c r="I586" s="380" t="e">
        <f t="shared" si="39"/>
        <v>#REF!</v>
      </c>
      <c r="J586" s="380" t="e">
        <f>#REF!</f>
        <v>#REF!</v>
      </c>
      <c r="K586" s="380" t="e">
        <f>IF(OR(#REF!="管理者",#REF!="サービス管理責任者"),0,#REF!)</f>
        <v>#REF!</v>
      </c>
    </row>
    <row r="587" spans="2:11">
      <c r="B587" s="381">
        <v>585</v>
      </c>
      <c r="C587" s="382" t="e">
        <f t="shared" si="36"/>
        <v>#N/A</v>
      </c>
      <c r="D587" s="382" t="e">
        <f t="shared" si="37"/>
        <v>#N/A</v>
      </c>
      <c r="E587" s="383" t="e">
        <f t="shared" si="38"/>
        <v>#N/A</v>
      </c>
      <c r="F587" s="378"/>
      <c r="H587" s="384"/>
      <c r="I587" s="380" t="e">
        <f t="shared" si="39"/>
        <v>#REF!</v>
      </c>
      <c r="J587" s="380" t="e">
        <f>#REF!</f>
        <v>#REF!</v>
      </c>
      <c r="K587" s="380" t="e">
        <f>IF(OR(#REF!="管理者",#REF!="サービス管理責任者"),0,#REF!)</f>
        <v>#REF!</v>
      </c>
    </row>
    <row r="588" spans="2:11">
      <c r="B588" s="381">
        <v>586</v>
      </c>
      <c r="C588" s="382" t="e">
        <f t="shared" si="36"/>
        <v>#N/A</v>
      </c>
      <c r="D588" s="382" t="e">
        <f t="shared" si="37"/>
        <v>#N/A</v>
      </c>
      <c r="E588" s="383" t="e">
        <f t="shared" si="38"/>
        <v>#N/A</v>
      </c>
      <c r="F588" s="378"/>
      <c r="H588" s="384"/>
      <c r="I588" s="380" t="e">
        <f t="shared" si="39"/>
        <v>#REF!</v>
      </c>
      <c r="J588" s="380" t="e">
        <f>#REF!</f>
        <v>#REF!</v>
      </c>
      <c r="K588" s="380" t="e">
        <f>IF(OR(#REF!="管理者",#REF!="サービス管理責任者"),0,#REF!)</f>
        <v>#REF!</v>
      </c>
    </row>
    <row r="589" spans="2:11">
      <c r="B589" s="381">
        <v>587</v>
      </c>
      <c r="C589" s="382" t="e">
        <f t="shared" si="36"/>
        <v>#N/A</v>
      </c>
      <c r="D589" s="382" t="e">
        <f t="shared" si="37"/>
        <v>#N/A</v>
      </c>
      <c r="E589" s="383" t="e">
        <f t="shared" si="38"/>
        <v>#N/A</v>
      </c>
      <c r="F589" s="378"/>
      <c r="H589" s="384"/>
      <c r="I589" s="380" t="e">
        <f t="shared" si="39"/>
        <v>#REF!</v>
      </c>
      <c r="J589" s="380" t="e">
        <f>#REF!</f>
        <v>#REF!</v>
      </c>
      <c r="K589" s="380" t="e">
        <f>IF(OR(#REF!="管理者",#REF!="サービス管理責任者"),0,#REF!)</f>
        <v>#REF!</v>
      </c>
    </row>
    <row r="590" spans="2:11">
      <c r="B590" s="381">
        <v>588</v>
      </c>
      <c r="C590" s="382" t="e">
        <f t="shared" si="36"/>
        <v>#N/A</v>
      </c>
      <c r="D590" s="382" t="e">
        <f t="shared" si="37"/>
        <v>#N/A</v>
      </c>
      <c r="E590" s="383" t="e">
        <f t="shared" si="38"/>
        <v>#N/A</v>
      </c>
      <c r="F590" s="378"/>
      <c r="H590" s="384"/>
      <c r="I590" s="380" t="e">
        <f t="shared" si="39"/>
        <v>#REF!</v>
      </c>
      <c r="J590" s="380" t="e">
        <f>#REF!</f>
        <v>#REF!</v>
      </c>
      <c r="K590" s="380" t="e">
        <f>IF(OR(#REF!="管理者",#REF!="サービス管理責任者"),0,#REF!)</f>
        <v>#REF!</v>
      </c>
    </row>
    <row r="591" spans="2:11">
      <c r="B591" s="381">
        <v>589</v>
      </c>
      <c r="C591" s="382" t="e">
        <f t="shared" si="36"/>
        <v>#N/A</v>
      </c>
      <c r="D591" s="382" t="e">
        <f t="shared" si="37"/>
        <v>#N/A</v>
      </c>
      <c r="E591" s="383" t="e">
        <f t="shared" si="38"/>
        <v>#N/A</v>
      </c>
      <c r="F591" s="378"/>
      <c r="H591" s="384"/>
      <c r="I591" s="380" t="e">
        <f t="shared" si="39"/>
        <v>#REF!</v>
      </c>
      <c r="J591" s="380" t="e">
        <f>#REF!</f>
        <v>#REF!</v>
      </c>
      <c r="K591" s="380" t="e">
        <f>IF(OR(#REF!="管理者",#REF!="サービス管理責任者"),0,#REF!)</f>
        <v>#REF!</v>
      </c>
    </row>
    <row r="592" spans="2:11">
      <c r="B592" s="381">
        <v>590</v>
      </c>
      <c r="C592" s="382" t="e">
        <f t="shared" si="36"/>
        <v>#N/A</v>
      </c>
      <c r="D592" s="382" t="e">
        <f t="shared" si="37"/>
        <v>#N/A</v>
      </c>
      <c r="E592" s="383" t="e">
        <f t="shared" si="38"/>
        <v>#N/A</v>
      </c>
      <c r="F592" s="378"/>
      <c r="H592" s="384"/>
      <c r="I592" s="380" t="e">
        <f t="shared" si="39"/>
        <v>#REF!</v>
      </c>
      <c r="J592" s="380" t="e">
        <f>#REF!</f>
        <v>#REF!</v>
      </c>
      <c r="K592" s="380" t="e">
        <f>IF(OR(#REF!="管理者",#REF!="サービス管理責任者"),0,#REF!)</f>
        <v>#REF!</v>
      </c>
    </row>
    <row r="593" spans="2:12">
      <c r="B593" s="381">
        <v>591</v>
      </c>
      <c r="C593" s="382" t="e">
        <f t="shared" si="36"/>
        <v>#N/A</v>
      </c>
      <c r="D593" s="382" t="e">
        <f t="shared" si="37"/>
        <v>#N/A</v>
      </c>
      <c r="E593" s="383" t="e">
        <f t="shared" si="38"/>
        <v>#N/A</v>
      </c>
      <c r="F593" s="378"/>
      <c r="H593" s="384"/>
      <c r="I593" s="380" t="e">
        <f t="shared" si="39"/>
        <v>#REF!</v>
      </c>
      <c r="J593" s="380" t="e">
        <f>#REF!</f>
        <v>#REF!</v>
      </c>
      <c r="K593" s="380" t="e">
        <f>IF(OR(#REF!="管理者",#REF!="サービス管理責任者"),0,#REF!)</f>
        <v>#REF!</v>
      </c>
    </row>
    <row r="594" spans="2:12">
      <c r="B594" s="381">
        <v>592</v>
      </c>
      <c r="C594" s="382" t="e">
        <f t="shared" si="36"/>
        <v>#N/A</v>
      </c>
      <c r="D594" s="382" t="e">
        <f t="shared" si="37"/>
        <v>#N/A</v>
      </c>
      <c r="E594" s="383" t="e">
        <f t="shared" si="38"/>
        <v>#N/A</v>
      </c>
      <c r="F594" s="378"/>
      <c r="H594" s="384"/>
      <c r="I594" s="380" t="e">
        <f t="shared" si="39"/>
        <v>#REF!</v>
      </c>
      <c r="J594" s="380" t="e">
        <f>#REF!</f>
        <v>#REF!</v>
      </c>
      <c r="K594" s="380" t="e">
        <f>IF(OR(#REF!="管理者",#REF!="サービス管理責任者"),0,#REF!)</f>
        <v>#REF!</v>
      </c>
    </row>
    <row r="595" spans="2:12">
      <c r="B595" s="381">
        <v>593</v>
      </c>
      <c r="C595" s="382" t="e">
        <f t="shared" si="36"/>
        <v>#N/A</v>
      </c>
      <c r="D595" s="382" t="e">
        <f t="shared" si="37"/>
        <v>#N/A</v>
      </c>
      <c r="E595" s="383" t="e">
        <f t="shared" si="38"/>
        <v>#N/A</v>
      </c>
      <c r="F595" s="378"/>
      <c r="H595" s="384"/>
      <c r="I595" s="380" t="e">
        <f t="shared" si="39"/>
        <v>#REF!</v>
      </c>
      <c r="J595" s="380" t="e">
        <f>#REF!</f>
        <v>#REF!</v>
      </c>
      <c r="K595" s="380" t="e">
        <f>IF(OR(#REF!="管理者",#REF!="サービス管理責任者"),0,#REF!)</f>
        <v>#REF!</v>
      </c>
    </row>
    <row r="596" spans="2:12">
      <c r="B596" s="381">
        <v>594</v>
      </c>
      <c r="C596" s="382" t="e">
        <f t="shared" si="36"/>
        <v>#N/A</v>
      </c>
      <c r="D596" s="382" t="e">
        <f t="shared" si="37"/>
        <v>#N/A</v>
      </c>
      <c r="E596" s="383" t="e">
        <f t="shared" si="38"/>
        <v>#N/A</v>
      </c>
      <c r="F596" s="378"/>
      <c r="H596" s="384"/>
      <c r="I596" s="380" t="e">
        <f t="shared" si="39"/>
        <v>#REF!</v>
      </c>
      <c r="J596" s="380" t="e">
        <f>#REF!</f>
        <v>#REF!</v>
      </c>
      <c r="K596" s="380" t="e">
        <f>IF(OR(#REF!="管理者",#REF!="サービス管理責任者"),0,#REF!)</f>
        <v>#REF!</v>
      </c>
    </row>
    <row r="597" spans="2:12">
      <c r="B597" s="381">
        <v>595</v>
      </c>
      <c r="C597" s="382" t="e">
        <f t="shared" si="36"/>
        <v>#N/A</v>
      </c>
      <c r="D597" s="382" t="e">
        <f t="shared" si="37"/>
        <v>#N/A</v>
      </c>
      <c r="E597" s="383" t="e">
        <f t="shared" si="38"/>
        <v>#N/A</v>
      </c>
      <c r="F597" s="378"/>
      <c r="H597" s="384"/>
      <c r="I597" s="380" t="e">
        <f t="shared" si="39"/>
        <v>#REF!</v>
      </c>
      <c r="J597" s="380" t="e">
        <f>#REF!</f>
        <v>#REF!</v>
      </c>
      <c r="K597" s="380" t="e">
        <f>IF(OR(#REF!="管理者",#REF!="サービス管理責任者"),0,#REF!)</f>
        <v>#REF!</v>
      </c>
    </row>
    <row r="598" spans="2:12">
      <c r="B598" s="381">
        <v>596</v>
      </c>
      <c r="C598" s="382" t="e">
        <f t="shared" si="36"/>
        <v>#N/A</v>
      </c>
      <c r="D598" s="382" t="e">
        <f t="shared" si="37"/>
        <v>#N/A</v>
      </c>
      <c r="E598" s="383" t="e">
        <f t="shared" si="38"/>
        <v>#N/A</v>
      </c>
      <c r="F598" s="378"/>
      <c r="H598" s="384"/>
      <c r="I598" s="380" t="e">
        <f t="shared" si="39"/>
        <v>#REF!</v>
      </c>
      <c r="J598" s="380" t="e">
        <f>#REF!</f>
        <v>#REF!</v>
      </c>
      <c r="K598" s="380" t="e">
        <f>IF(OR(#REF!="管理者",#REF!="サービス管理責任者"),0,#REF!)</f>
        <v>#REF!</v>
      </c>
    </row>
    <row r="599" spans="2:12">
      <c r="B599" s="381">
        <v>597</v>
      </c>
      <c r="C599" s="382" t="e">
        <f t="shared" si="36"/>
        <v>#N/A</v>
      </c>
      <c r="D599" s="382" t="e">
        <f t="shared" si="37"/>
        <v>#N/A</v>
      </c>
      <c r="E599" s="383" t="e">
        <f t="shared" si="38"/>
        <v>#N/A</v>
      </c>
      <c r="F599" s="378"/>
      <c r="H599" s="384"/>
      <c r="I599" s="380" t="e">
        <f t="shared" si="39"/>
        <v>#REF!</v>
      </c>
      <c r="J599" s="380" t="e">
        <f>#REF!</f>
        <v>#REF!</v>
      </c>
      <c r="K599" s="380" t="e">
        <f>IF(OR(#REF!="管理者",#REF!="サービス管理責任者"),0,#REF!)</f>
        <v>#REF!</v>
      </c>
    </row>
    <row r="600" spans="2:12">
      <c r="B600" s="381">
        <v>598</v>
      </c>
      <c r="C600" s="382" t="e">
        <f t="shared" si="36"/>
        <v>#N/A</v>
      </c>
      <c r="D600" s="382" t="e">
        <f t="shared" si="37"/>
        <v>#N/A</v>
      </c>
      <c r="E600" s="383" t="e">
        <f t="shared" si="38"/>
        <v>#N/A</v>
      </c>
      <c r="F600" s="378"/>
      <c r="H600" s="384"/>
      <c r="I600" s="380" t="e">
        <f t="shared" si="39"/>
        <v>#REF!</v>
      </c>
      <c r="J600" s="380" t="e">
        <f>#REF!</f>
        <v>#REF!</v>
      </c>
      <c r="K600" s="380" t="e">
        <f>IF(OR(#REF!="管理者",#REF!="サービス管理責任者"),0,#REF!)</f>
        <v>#REF!</v>
      </c>
    </row>
    <row r="601" spans="2:12">
      <c r="B601" s="381">
        <v>599</v>
      </c>
      <c r="C601" s="382" t="e">
        <f t="shared" si="36"/>
        <v>#N/A</v>
      </c>
      <c r="D601" s="382" t="e">
        <f t="shared" si="37"/>
        <v>#N/A</v>
      </c>
      <c r="E601" s="383" t="e">
        <f t="shared" si="38"/>
        <v>#N/A</v>
      </c>
      <c r="F601" s="378"/>
      <c r="H601" s="384"/>
      <c r="I601" s="380" t="e">
        <f t="shared" si="39"/>
        <v>#REF!</v>
      </c>
      <c r="J601" s="380" t="e">
        <f>#REF!</f>
        <v>#REF!</v>
      </c>
      <c r="K601" s="380" t="e">
        <f>IF(OR(#REF!="管理者",#REF!="サービス管理責任者"),0,#REF!)</f>
        <v>#REF!</v>
      </c>
    </row>
    <row r="602" spans="2:12">
      <c r="B602" s="381">
        <v>600</v>
      </c>
      <c r="C602" s="382" t="e">
        <f t="shared" si="36"/>
        <v>#N/A</v>
      </c>
      <c r="D602" s="382" t="e">
        <f t="shared" si="37"/>
        <v>#N/A</v>
      </c>
      <c r="E602" s="383" t="e">
        <f t="shared" si="38"/>
        <v>#N/A</v>
      </c>
      <c r="F602" s="378"/>
      <c r="H602" s="384"/>
      <c r="I602" s="380" t="e">
        <f t="shared" si="39"/>
        <v>#REF!</v>
      </c>
      <c r="J602" s="380" t="e">
        <f>#REF!</f>
        <v>#REF!</v>
      </c>
      <c r="K602" s="380" t="e">
        <f>IF(OR(#REF!="管理者",#REF!="サービス管理責任者"),0,#REF!)</f>
        <v>#REF!</v>
      </c>
    </row>
    <row r="603" spans="2:12">
      <c r="B603" s="381">
        <v>601</v>
      </c>
      <c r="C603" s="382" t="e">
        <f t="shared" si="36"/>
        <v>#N/A</v>
      </c>
      <c r="D603" s="382" t="e">
        <f t="shared" si="37"/>
        <v>#N/A</v>
      </c>
      <c r="E603" s="383" t="e">
        <f t="shared" si="38"/>
        <v>#N/A</v>
      </c>
      <c r="F603" s="378"/>
      <c r="H603" s="385"/>
      <c r="I603" s="380" t="e">
        <f t="shared" si="39"/>
        <v>#REF!</v>
      </c>
      <c r="J603" s="380" t="e">
        <f>#REF!</f>
        <v>#REF!</v>
      </c>
      <c r="K603" s="380" t="e">
        <f>IF(OR(#REF!="管理者",#REF!="サービス管理責任者"),0,#REF!)</f>
        <v>#REF!</v>
      </c>
    </row>
    <row r="604" spans="2:12">
      <c r="B604" s="381">
        <v>602</v>
      </c>
      <c r="C604" s="382" t="e">
        <f t="shared" si="36"/>
        <v>#N/A</v>
      </c>
      <c r="D604" s="382" t="e">
        <f t="shared" si="37"/>
        <v>#N/A</v>
      </c>
      <c r="E604" s="383" t="e">
        <f t="shared" si="38"/>
        <v>#N/A</v>
      </c>
      <c r="F604" s="378"/>
      <c r="H604" s="386" t="s">
        <v>606</v>
      </c>
      <c r="I604" s="380" t="e">
        <f t="shared" si="39"/>
        <v>#REF!</v>
      </c>
      <c r="J604" s="386">
        <f>'[9]事業所(またはGH住居)名を入力してください_その②'!F23</f>
        <v>0</v>
      </c>
      <c r="K604" s="380">
        <f>IF(OR('[9]事業所(またはGH住居)名を入力してください_その②'!$B23="管理者",'[9]事業所(またはGH住居)名を入力してください_その②'!$B23="サービス管理責任者"),0,'[9]事業所(またはGH住居)名を入力してください_その②'!$AN23)</f>
        <v>0</v>
      </c>
      <c r="L604" s="374"/>
    </row>
    <row r="605" spans="2:12">
      <c r="B605" s="381">
        <v>603</v>
      </c>
      <c r="C605" s="382" t="e">
        <f t="shared" si="36"/>
        <v>#N/A</v>
      </c>
      <c r="D605" s="382" t="e">
        <f t="shared" si="37"/>
        <v>#N/A</v>
      </c>
      <c r="E605" s="383" t="e">
        <f t="shared" si="38"/>
        <v>#N/A</v>
      </c>
      <c r="F605" s="378"/>
      <c r="H605" s="387"/>
      <c r="I605" s="380" t="e">
        <f t="shared" si="39"/>
        <v>#REF!</v>
      </c>
      <c r="J605" s="386">
        <f>'[9]事業所(またはGH住居)名を入力してください_その②'!F24</f>
        <v>0</v>
      </c>
      <c r="K605" s="380">
        <f>IF(OR('[9]事業所(またはGH住居)名を入力してください_その②'!$B24="管理者",'[9]事業所(またはGH住居)名を入力してください_その②'!$B24="サービス管理責任者"),0,'[9]事業所(またはGH住居)名を入力してください_その②'!$AN24)</f>
        <v>0</v>
      </c>
    </row>
    <row r="606" spans="2:12">
      <c r="B606" s="381">
        <v>604</v>
      </c>
      <c r="C606" s="382" t="e">
        <f t="shared" si="36"/>
        <v>#N/A</v>
      </c>
      <c r="D606" s="382" t="e">
        <f t="shared" si="37"/>
        <v>#N/A</v>
      </c>
      <c r="E606" s="383" t="e">
        <f t="shared" si="38"/>
        <v>#N/A</v>
      </c>
      <c r="F606" s="378"/>
      <c r="H606" s="387"/>
      <c r="I606" s="380" t="e">
        <f t="shared" si="39"/>
        <v>#REF!</v>
      </c>
      <c r="J606" s="386">
        <f>'[9]事業所(またはGH住居)名を入力してください_その②'!F25</f>
        <v>0</v>
      </c>
      <c r="K606" s="380">
        <f>IF(OR('[9]事業所(またはGH住居)名を入力してください_その②'!$B25="管理者",'[9]事業所(またはGH住居)名を入力してください_その②'!$B25="サービス管理責任者"),0,'[9]事業所(またはGH住居)名を入力してください_その②'!$AN25)</f>
        <v>0</v>
      </c>
    </row>
    <row r="607" spans="2:12">
      <c r="B607" s="381">
        <v>605</v>
      </c>
      <c r="C607" s="382" t="e">
        <f t="shared" si="36"/>
        <v>#N/A</v>
      </c>
      <c r="D607" s="382" t="e">
        <f t="shared" si="37"/>
        <v>#N/A</v>
      </c>
      <c r="E607" s="383" t="e">
        <f t="shared" si="38"/>
        <v>#N/A</v>
      </c>
      <c r="F607" s="378"/>
      <c r="H607" s="387"/>
      <c r="I607" s="380" t="e">
        <f t="shared" si="39"/>
        <v>#REF!</v>
      </c>
      <c r="J607" s="386">
        <f>'[9]事業所(またはGH住居)名を入力してください_その②'!F26</f>
        <v>0</v>
      </c>
      <c r="K607" s="380">
        <f>IF(OR('[9]事業所(またはGH住居)名を入力してください_その②'!$B26="管理者",'[9]事業所(またはGH住居)名を入力してください_その②'!$B26="サービス管理責任者"),0,'[9]事業所(またはGH住居)名を入力してください_その②'!$AN26)</f>
        <v>0</v>
      </c>
    </row>
    <row r="608" spans="2:12">
      <c r="B608" s="381">
        <v>606</v>
      </c>
      <c r="C608" s="382" t="e">
        <f t="shared" si="36"/>
        <v>#N/A</v>
      </c>
      <c r="D608" s="382" t="e">
        <f t="shared" si="37"/>
        <v>#N/A</v>
      </c>
      <c r="E608" s="383" t="e">
        <f t="shared" si="38"/>
        <v>#N/A</v>
      </c>
      <c r="F608" s="378"/>
      <c r="H608" s="387"/>
      <c r="I608" s="380" t="e">
        <f t="shared" si="39"/>
        <v>#REF!</v>
      </c>
      <c r="J608" s="386">
        <f>'[9]事業所(またはGH住居)名を入力してください_その②'!F27</f>
        <v>0</v>
      </c>
      <c r="K608" s="380">
        <f>IF(OR('[9]事業所(またはGH住居)名を入力してください_その②'!$B27="管理者",'[9]事業所(またはGH住居)名を入力してください_その②'!$B27="サービス管理責任者"),0,'[9]事業所(またはGH住居)名を入力してください_その②'!$AN27)</f>
        <v>0</v>
      </c>
    </row>
    <row r="609" spans="2:11">
      <c r="B609" s="381">
        <v>607</v>
      </c>
      <c r="C609" s="382" t="e">
        <f t="shared" si="36"/>
        <v>#N/A</v>
      </c>
      <c r="D609" s="382" t="e">
        <f t="shared" si="37"/>
        <v>#N/A</v>
      </c>
      <c r="E609" s="383" t="e">
        <f t="shared" si="38"/>
        <v>#N/A</v>
      </c>
      <c r="F609" s="378"/>
      <c r="H609" s="387"/>
      <c r="I609" s="380" t="e">
        <f t="shared" si="39"/>
        <v>#REF!</v>
      </c>
      <c r="J609" s="386">
        <f>'[9]事業所(またはGH住居)名を入力してください_その②'!F28</f>
        <v>0</v>
      </c>
      <c r="K609" s="380">
        <f>IF(OR('[9]事業所(またはGH住居)名を入力してください_その②'!$B28="管理者",'[9]事業所(またはGH住居)名を入力してください_その②'!$B28="サービス管理責任者"),0,'[9]事業所(またはGH住居)名を入力してください_その②'!$AN28)</f>
        <v>0</v>
      </c>
    </row>
    <row r="610" spans="2:11">
      <c r="B610" s="381">
        <v>608</v>
      </c>
      <c r="C610" s="382" t="e">
        <f t="shared" si="36"/>
        <v>#N/A</v>
      </c>
      <c r="D610" s="382" t="e">
        <f t="shared" si="37"/>
        <v>#N/A</v>
      </c>
      <c r="E610" s="383" t="e">
        <f t="shared" si="38"/>
        <v>#N/A</v>
      </c>
      <c r="F610" s="378"/>
      <c r="H610" s="387"/>
      <c r="I610" s="380" t="e">
        <f t="shared" si="39"/>
        <v>#REF!</v>
      </c>
      <c r="J610" s="386">
        <f>'[9]事業所(またはGH住居)名を入力してください_その②'!F29</f>
        <v>0</v>
      </c>
      <c r="K610" s="380">
        <f>IF(OR('[9]事業所(またはGH住居)名を入力してください_その②'!$B29="管理者",'[9]事業所(またはGH住居)名を入力してください_その②'!$B29="サービス管理責任者"),0,'[9]事業所(またはGH住居)名を入力してください_その②'!$AN29)</f>
        <v>0</v>
      </c>
    </row>
    <row r="611" spans="2:11">
      <c r="B611" s="381">
        <v>609</v>
      </c>
      <c r="C611" s="382" t="e">
        <f t="shared" si="36"/>
        <v>#N/A</v>
      </c>
      <c r="D611" s="382" t="e">
        <f t="shared" si="37"/>
        <v>#N/A</v>
      </c>
      <c r="E611" s="383" t="e">
        <f t="shared" si="38"/>
        <v>#N/A</v>
      </c>
      <c r="F611" s="378"/>
      <c r="H611" s="387"/>
      <c r="I611" s="380" t="e">
        <f t="shared" si="39"/>
        <v>#REF!</v>
      </c>
      <c r="J611" s="386">
        <f>'[9]事業所(またはGH住居)名を入力してください_その②'!F30</f>
        <v>0</v>
      </c>
      <c r="K611" s="380">
        <f>IF(OR('[9]事業所(またはGH住居)名を入力してください_その②'!$B30="管理者",'[9]事業所(またはGH住居)名を入力してください_その②'!$B30="サービス管理責任者"),0,'[9]事業所(またはGH住居)名を入力してください_その②'!$AN30)</f>
        <v>0</v>
      </c>
    </row>
    <row r="612" spans="2:11">
      <c r="B612" s="381">
        <v>610</v>
      </c>
      <c r="C612" s="382" t="e">
        <f t="shared" si="36"/>
        <v>#N/A</v>
      </c>
      <c r="D612" s="382" t="e">
        <f t="shared" si="37"/>
        <v>#N/A</v>
      </c>
      <c r="E612" s="383" t="e">
        <f t="shared" si="38"/>
        <v>#N/A</v>
      </c>
      <c r="F612" s="378"/>
      <c r="H612" s="387"/>
      <c r="I612" s="380" t="e">
        <f t="shared" si="39"/>
        <v>#REF!</v>
      </c>
      <c r="J612" s="386">
        <f>'[9]事業所(またはGH住居)名を入力してください_その②'!F31</f>
        <v>0</v>
      </c>
      <c r="K612" s="380">
        <f>IF(OR('[9]事業所(またはGH住居)名を入力してください_その②'!$B31="管理者",'[9]事業所(またはGH住居)名を入力してください_その②'!$B31="サービス管理責任者"),0,'[9]事業所(またはGH住居)名を入力してください_その②'!$AN31)</f>
        <v>0</v>
      </c>
    </row>
    <row r="613" spans="2:11">
      <c r="B613" s="381">
        <v>611</v>
      </c>
      <c r="C613" s="382" t="e">
        <f t="shared" si="36"/>
        <v>#N/A</v>
      </c>
      <c r="D613" s="382" t="e">
        <f t="shared" si="37"/>
        <v>#N/A</v>
      </c>
      <c r="E613" s="383" t="e">
        <f t="shared" si="38"/>
        <v>#N/A</v>
      </c>
      <c r="F613" s="378"/>
      <c r="H613" s="387"/>
      <c r="I613" s="380" t="e">
        <f t="shared" si="39"/>
        <v>#REF!</v>
      </c>
      <c r="J613" s="386">
        <f>'[9]事業所(またはGH住居)名を入力してください_その②'!F32</f>
        <v>0</v>
      </c>
      <c r="K613" s="380">
        <f>IF(OR('[9]事業所(またはGH住居)名を入力してください_その②'!$B32="管理者",'[9]事業所(またはGH住居)名を入力してください_その②'!$B32="サービス管理責任者"),0,'[9]事業所(またはGH住居)名を入力してください_その②'!$AN32)</f>
        <v>0</v>
      </c>
    </row>
    <row r="614" spans="2:11">
      <c r="B614" s="381">
        <v>612</v>
      </c>
      <c r="C614" s="382" t="e">
        <f t="shared" si="36"/>
        <v>#N/A</v>
      </c>
      <c r="D614" s="382" t="e">
        <f t="shared" si="37"/>
        <v>#N/A</v>
      </c>
      <c r="E614" s="383" t="e">
        <f t="shared" si="38"/>
        <v>#N/A</v>
      </c>
      <c r="F614" s="378"/>
      <c r="H614" s="387"/>
      <c r="I614" s="380" t="e">
        <f t="shared" si="39"/>
        <v>#REF!</v>
      </c>
      <c r="J614" s="386">
        <f>'[9]事業所(またはGH住居)名を入力してください_その②'!F33</f>
        <v>0</v>
      </c>
      <c r="K614" s="380">
        <f>IF(OR('[9]事業所(またはGH住居)名を入力してください_その②'!$B33="管理者",'[9]事業所(またはGH住居)名を入力してください_その②'!$B33="サービス管理責任者"),0,'[9]事業所(またはGH住居)名を入力してください_その②'!$AN33)</f>
        <v>0</v>
      </c>
    </row>
    <row r="615" spans="2:11">
      <c r="B615" s="381">
        <v>613</v>
      </c>
      <c r="C615" s="382" t="e">
        <f t="shared" si="36"/>
        <v>#N/A</v>
      </c>
      <c r="D615" s="382" t="e">
        <f t="shared" si="37"/>
        <v>#N/A</v>
      </c>
      <c r="E615" s="383" t="e">
        <f t="shared" si="38"/>
        <v>#N/A</v>
      </c>
      <c r="F615" s="378"/>
      <c r="H615" s="387"/>
      <c r="I615" s="380" t="e">
        <f t="shared" si="39"/>
        <v>#REF!</v>
      </c>
      <c r="J615" s="386">
        <f>'[9]事業所(またはGH住居)名を入力してください_その②'!F34</f>
        <v>0</v>
      </c>
      <c r="K615" s="380">
        <f>IF(OR('[9]事業所(またはGH住居)名を入力してください_その②'!$B34="管理者",'[9]事業所(またはGH住居)名を入力してください_その②'!$B34="サービス管理責任者"),0,'[9]事業所(またはGH住居)名を入力してください_その②'!$AN34)</f>
        <v>0</v>
      </c>
    </row>
    <row r="616" spans="2:11">
      <c r="B616" s="381">
        <v>614</v>
      </c>
      <c r="C616" s="382" t="e">
        <f t="shared" si="36"/>
        <v>#N/A</v>
      </c>
      <c r="D616" s="382" t="e">
        <f t="shared" si="37"/>
        <v>#N/A</v>
      </c>
      <c r="E616" s="383" t="e">
        <f t="shared" si="38"/>
        <v>#N/A</v>
      </c>
      <c r="F616" s="378"/>
      <c r="H616" s="387"/>
      <c r="I616" s="380" t="e">
        <f t="shared" si="39"/>
        <v>#REF!</v>
      </c>
      <c r="J616" s="386">
        <f>'[9]事業所(またはGH住居)名を入力してください_その②'!F35</f>
        <v>0</v>
      </c>
      <c r="K616" s="380">
        <f>IF(OR('[9]事業所(またはGH住居)名を入力してください_その②'!$B35="管理者",'[9]事業所(またはGH住居)名を入力してください_その②'!$B35="サービス管理責任者"),0,'[9]事業所(またはGH住居)名を入力してください_その②'!$AN35)</f>
        <v>0</v>
      </c>
    </row>
    <row r="617" spans="2:11">
      <c r="B617" s="381">
        <v>615</v>
      </c>
      <c r="C617" s="382" t="e">
        <f t="shared" si="36"/>
        <v>#N/A</v>
      </c>
      <c r="D617" s="382" t="e">
        <f t="shared" si="37"/>
        <v>#N/A</v>
      </c>
      <c r="E617" s="383" t="e">
        <f t="shared" si="38"/>
        <v>#N/A</v>
      </c>
      <c r="F617" s="378"/>
      <c r="H617" s="387"/>
      <c r="I617" s="380" t="e">
        <f t="shared" si="39"/>
        <v>#REF!</v>
      </c>
      <c r="J617" s="386">
        <f>'[9]事業所(またはGH住居)名を入力してください_その②'!F36</f>
        <v>0</v>
      </c>
      <c r="K617" s="380">
        <f>IF(OR('[9]事業所(またはGH住居)名を入力してください_その②'!$B36="管理者",'[9]事業所(またはGH住居)名を入力してください_その②'!$B36="サービス管理責任者"),0,'[9]事業所(またはGH住居)名を入力してください_その②'!$AN36)</f>
        <v>0</v>
      </c>
    </row>
    <row r="618" spans="2:11">
      <c r="B618" s="381">
        <v>616</v>
      </c>
      <c r="C618" s="382" t="e">
        <f t="shared" si="36"/>
        <v>#N/A</v>
      </c>
      <c r="D618" s="382" t="e">
        <f t="shared" si="37"/>
        <v>#N/A</v>
      </c>
      <c r="E618" s="383" t="e">
        <f t="shared" si="38"/>
        <v>#N/A</v>
      </c>
      <c r="F618" s="378"/>
      <c r="H618" s="387"/>
      <c r="I618" s="380" t="e">
        <f t="shared" si="39"/>
        <v>#REF!</v>
      </c>
      <c r="J618" s="386">
        <f>'[9]事業所(またはGH住居)名を入力してください_その②'!F37</f>
        <v>0</v>
      </c>
      <c r="K618" s="380">
        <f>IF(OR('[9]事業所(またはGH住居)名を入力してください_その②'!$B37="管理者",'[9]事業所(またはGH住居)名を入力してください_その②'!$B37="サービス管理責任者"),0,'[9]事業所(またはGH住居)名を入力してください_その②'!$AN37)</f>
        <v>0</v>
      </c>
    </row>
    <row r="619" spans="2:11">
      <c r="B619" s="381">
        <v>617</v>
      </c>
      <c r="C619" s="382" t="e">
        <f t="shared" si="36"/>
        <v>#N/A</v>
      </c>
      <c r="D619" s="382" t="e">
        <f t="shared" si="37"/>
        <v>#N/A</v>
      </c>
      <c r="E619" s="383" t="e">
        <f t="shared" si="38"/>
        <v>#N/A</v>
      </c>
      <c r="F619" s="378"/>
      <c r="H619" s="387"/>
      <c r="I619" s="380" t="e">
        <f t="shared" si="39"/>
        <v>#REF!</v>
      </c>
      <c r="J619" s="386">
        <f>'[9]事業所(またはGH住居)名を入力してください_その②'!F38</f>
        <v>0</v>
      </c>
      <c r="K619" s="380">
        <f>IF(OR('[9]事業所(またはGH住居)名を入力してください_その②'!$B38="管理者",'[9]事業所(またはGH住居)名を入力してください_その②'!$B38="サービス管理責任者"),0,'[9]事業所(またはGH住居)名を入力してください_その②'!$AN38)</f>
        <v>0</v>
      </c>
    </row>
    <row r="620" spans="2:11">
      <c r="B620" s="381">
        <v>618</v>
      </c>
      <c r="C620" s="382" t="e">
        <f t="shared" si="36"/>
        <v>#N/A</v>
      </c>
      <c r="D620" s="382" t="e">
        <f t="shared" si="37"/>
        <v>#N/A</v>
      </c>
      <c r="E620" s="383" t="e">
        <f t="shared" si="38"/>
        <v>#N/A</v>
      </c>
      <c r="F620" s="378"/>
      <c r="H620" s="387"/>
      <c r="I620" s="380" t="e">
        <f t="shared" si="39"/>
        <v>#REF!</v>
      </c>
      <c r="J620" s="386">
        <f>'[9]事業所(またはGH住居)名を入力してください_その②'!F39</f>
        <v>0</v>
      </c>
      <c r="K620" s="380">
        <f>IF(OR('[9]事業所(またはGH住居)名を入力してください_その②'!$B39="管理者",'[9]事業所(またはGH住居)名を入力してください_その②'!$B39="サービス管理責任者"),0,'[9]事業所(またはGH住居)名を入力してください_その②'!$AN39)</f>
        <v>0</v>
      </c>
    </row>
    <row r="621" spans="2:11">
      <c r="B621" s="381">
        <v>619</v>
      </c>
      <c r="C621" s="382" t="e">
        <f t="shared" si="36"/>
        <v>#N/A</v>
      </c>
      <c r="D621" s="382" t="e">
        <f t="shared" si="37"/>
        <v>#N/A</v>
      </c>
      <c r="E621" s="383" t="e">
        <f t="shared" si="38"/>
        <v>#N/A</v>
      </c>
      <c r="F621" s="378"/>
      <c r="H621" s="387"/>
      <c r="I621" s="380" t="e">
        <f t="shared" si="39"/>
        <v>#REF!</v>
      </c>
      <c r="J621" s="386">
        <f>'[9]事業所(またはGH住居)名を入力してください_その②'!F40</f>
        <v>0</v>
      </c>
      <c r="K621" s="380">
        <f>IF(OR('[9]事業所(またはGH住居)名を入力してください_その②'!$B40="管理者",'[9]事業所(またはGH住居)名を入力してください_その②'!$B40="サービス管理責任者"),0,'[9]事業所(またはGH住居)名を入力してください_その②'!$AN40)</f>
        <v>0</v>
      </c>
    </row>
    <row r="622" spans="2:11">
      <c r="B622" s="381">
        <v>620</v>
      </c>
      <c r="C622" s="382" t="e">
        <f t="shared" si="36"/>
        <v>#N/A</v>
      </c>
      <c r="D622" s="382" t="e">
        <f t="shared" si="37"/>
        <v>#N/A</v>
      </c>
      <c r="E622" s="383" t="e">
        <f t="shared" si="38"/>
        <v>#N/A</v>
      </c>
      <c r="F622" s="378"/>
      <c r="H622" s="387"/>
      <c r="I622" s="380" t="e">
        <f t="shared" si="39"/>
        <v>#REF!</v>
      </c>
      <c r="J622" s="386">
        <f>'[9]事業所(またはGH住居)名を入力してください_その②'!F41</f>
        <v>0</v>
      </c>
      <c r="K622" s="380">
        <f>IF(OR('[9]事業所(またはGH住居)名を入力してください_その②'!$B41="管理者",'[9]事業所(またはGH住居)名を入力してください_その②'!$B41="サービス管理責任者"),0,'[9]事業所(またはGH住居)名を入力してください_その②'!$AN41)</f>
        <v>0</v>
      </c>
    </row>
    <row r="623" spans="2:11">
      <c r="B623" s="381">
        <v>621</v>
      </c>
      <c r="C623" s="382" t="e">
        <f t="shared" si="36"/>
        <v>#N/A</v>
      </c>
      <c r="D623" s="382" t="e">
        <f t="shared" si="37"/>
        <v>#N/A</v>
      </c>
      <c r="E623" s="383" t="e">
        <f t="shared" si="38"/>
        <v>#N/A</v>
      </c>
      <c r="F623" s="378"/>
      <c r="H623" s="387"/>
      <c r="I623" s="380" t="e">
        <f t="shared" si="39"/>
        <v>#REF!</v>
      </c>
      <c r="J623" s="386">
        <f>'[9]事業所(またはGH住居)名を入力してください_その②'!F42</f>
        <v>0</v>
      </c>
      <c r="K623" s="380">
        <f>IF(OR('[9]事業所(またはGH住居)名を入力してください_その②'!$B42="管理者",'[9]事業所(またはGH住居)名を入力してください_その②'!$B42="サービス管理責任者"),0,'[9]事業所(またはGH住居)名を入力してください_その②'!$AN42)</f>
        <v>0</v>
      </c>
    </row>
    <row r="624" spans="2:11">
      <c r="B624" s="381">
        <v>622</v>
      </c>
      <c r="C624" s="382" t="e">
        <f t="shared" si="36"/>
        <v>#N/A</v>
      </c>
      <c r="D624" s="382" t="e">
        <f t="shared" si="37"/>
        <v>#N/A</v>
      </c>
      <c r="E624" s="383" t="e">
        <f t="shared" si="38"/>
        <v>#N/A</v>
      </c>
      <c r="F624" s="378"/>
      <c r="H624" s="387"/>
      <c r="I624" s="380" t="e">
        <f t="shared" si="39"/>
        <v>#REF!</v>
      </c>
      <c r="J624" s="386">
        <f>'[9]事業所(またはGH住居)名を入力してください_その②'!F43</f>
        <v>0</v>
      </c>
      <c r="K624" s="380">
        <f>IF(OR('[9]事業所(またはGH住居)名を入力してください_その②'!$B43="管理者",'[9]事業所(またはGH住居)名を入力してください_その②'!$B43="サービス管理責任者"),0,'[9]事業所(またはGH住居)名を入力してください_その②'!$AN43)</f>
        <v>0</v>
      </c>
    </row>
    <row r="625" spans="2:11">
      <c r="B625" s="381">
        <v>623</v>
      </c>
      <c r="C625" s="382" t="e">
        <f t="shared" si="36"/>
        <v>#N/A</v>
      </c>
      <c r="D625" s="382" t="e">
        <f t="shared" si="37"/>
        <v>#N/A</v>
      </c>
      <c r="E625" s="383" t="e">
        <f t="shared" si="38"/>
        <v>#N/A</v>
      </c>
      <c r="F625" s="378"/>
      <c r="H625" s="387"/>
      <c r="I625" s="380" t="e">
        <f t="shared" si="39"/>
        <v>#REF!</v>
      </c>
      <c r="J625" s="386">
        <f>'[9]事業所(またはGH住居)名を入力してください_その②'!F44</f>
        <v>0</v>
      </c>
      <c r="K625" s="380">
        <f>IF(OR('[9]事業所(またはGH住居)名を入力してください_その②'!$B44="管理者",'[9]事業所(またはGH住居)名を入力してください_その②'!$B44="サービス管理責任者"),0,'[9]事業所(またはGH住居)名を入力してください_その②'!$AN44)</f>
        <v>0</v>
      </c>
    </row>
    <row r="626" spans="2:11">
      <c r="B626" s="381">
        <v>624</v>
      </c>
      <c r="C626" s="382" t="e">
        <f t="shared" si="36"/>
        <v>#N/A</v>
      </c>
      <c r="D626" s="382" t="e">
        <f t="shared" si="37"/>
        <v>#N/A</v>
      </c>
      <c r="E626" s="383" t="e">
        <f t="shared" si="38"/>
        <v>#N/A</v>
      </c>
      <c r="F626" s="378"/>
      <c r="H626" s="387"/>
      <c r="I626" s="380" t="e">
        <f t="shared" si="39"/>
        <v>#REF!</v>
      </c>
      <c r="J626" s="386">
        <f>'[9]事業所(またはGH住居)名を入力してください_その②'!F45</f>
        <v>0</v>
      </c>
      <c r="K626" s="380">
        <f>IF(OR('[9]事業所(またはGH住居)名を入力してください_その②'!$B45="管理者",'[9]事業所(またはGH住居)名を入力してください_その②'!$B45="サービス管理責任者"),0,'[9]事業所(またはGH住居)名を入力してください_その②'!$AN45)</f>
        <v>0</v>
      </c>
    </row>
    <row r="627" spans="2:11">
      <c r="B627" s="381">
        <v>625</v>
      </c>
      <c r="C627" s="382" t="e">
        <f t="shared" si="36"/>
        <v>#N/A</v>
      </c>
      <c r="D627" s="382" t="e">
        <f t="shared" si="37"/>
        <v>#N/A</v>
      </c>
      <c r="E627" s="383" t="e">
        <f t="shared" si="38"/>
        <v>#N/A</v>
      </c>
      <c r="F627" s="378"/>
      <c r="H627" s="387"/>
      <c r="I627" s="380" t="e">
        <f t="shared" si="39"/>
        <v>#REF!</v>
      </c>
      <c r="J627" s="386">
        <f>'[9]事業所(またはGH住居)名を入力してください_その②'!F46</f>
        <v>0</v>
      </c>
      <c r="K627" s="380">
        <f>IF(OR('[9]事業所(またはGH住居)名を入力してください_その②'!$B46="管理者",'[9]事業所(またはGH住居)名を入力してください_その②'!$B46="サービス管理責任者"),0,'[9]事業所(またはGH住居)名を入力してください_その②'!$AN46)</f>
        <v>0</v>
      </c>
    </row>
    <row r="628" spans="2:11">
      <c r="B628" s="381">
        <v>626</v>
      </c>
      <c r="C628" s="382" t="e">
        <f t="shared" si="36"/>
        <v>#N/A</v>
      </c>
      <c r="D628" s="382" t="e">
        <f t="shared" si="37"/>
        <v>#N/A</v>
      </c>
      <c r="E628" s="383" t="e">
        <f t="shared" si="38"/>
        <v>#N/A</v>
      </c>
      <c r="F628" s="378"/>
      <c r="H628" s="387"/>
      <c r="I628" s="380" t="e">
        <f t="shared" si="39"/>
        <v>#REF!</v>
      </c>
      <c r="J628" s="386">
        <f>'[9]事業所(またはGH住居)名を入力してください_その②'!F47</f>
        <v>0</v>
      </c>
      <c r="K628" s="380">
        <f>IF(OR('[9]事業所(またはGH住居)名を入力してください_その②'!$B47="管理者",'[9]事業所(またはGH住居)名を入力してください_その②'!$B47="サービス管理責任者"),0,'[9]事業所(またはGH住居)名を入力してください_その②'!$AN47)</f>
        <v>0</v>
      </c>
    </row>
    <row r="629" spans="2:11">
      <c r="B629" s="381">
        <v>627</v>
      </c>
      <c r="C629" s="382" t="e">
        <f t="shared" si="36"/>
        <v>#N/A</v>
      </c>
      <c r="D629" s="382" t="e">
        <f t="shared" si="37"/>
        <v>#N/A</v>
      </c>
      <c r="E629" s="383" t="e">
        <f t="shared" si="38"/>
        <v>#N/A</v>
      </c>
      <c r="F629" s="378"/>
      <c r="H629" s="387"/>
      <c r="I629" s="380" t="e">
        <f t="shared" si="39"/>
        <v>#REF!</v>
      </c>
      <c r="J629" s="386">
        <f>'[9]事業所(またはGH住居)名を入力してください_その②'!F48</f>
        <v>0</v>
      </c>
      <c r="K629" s="380">
        <f>IF(OR('[9]事業所(またはGH住居)名を入力してください_その②'!$B48="管理者",'[9]事業所(またはGH住居)名を入力してください_その②'!$B48="サービス管理責任者"),0,'[9]事業所(またはGH住居)名を入力してください_その②'!$AN48)</f>
        <v>0</v>
      </c>
    </row>
    <row r="630" spans="2:11">
      <c r="B630" s="381">
        <v>628</v>
      </c>
      <c r="C630" s="382" t="e">
        <f t="shared" si="36"/>
        <v>#N/A</v>
      </c>
      <c r="D630" s="382" t="e">
        <f t="shared" si="37"/>
        <v>#N/A</v>
      </c>
      <c r="E630" s="383" t="e">
        <f t="shared" si="38"/>
        <v>#N/A</v>
      </c>
      <c r="F630" s="378"/>
      <c r="H630" s="387"/>
      <c r="I630" s="380" t="e">
        <f t="shared" si="39"/>
        <v>#REF!</v>
      </c>
      <c r="J630" s="386">
        <f>'[9]事業所(またはGH住居)名を入力してください_その②'!F49</f>
        <v>0</v>
      </c>
      <c r="K630" s="380">
        <f>IF(OR('[9]事業所(またはGH住居)名を入力してください_その②'!$B49="管理者",'[9]事業所(またはGH住居)名を入力してください_その②'!$B49="サービス管理責任者"),0,'[9]事業所(またはGH住居)名を入力してください_その②'!$AN49)</f>
        <v>0</v>
      </c>
    </row>
    <row r="631" spans="2:11">
      <c r="B631" s="381">
        <v>629</v>
      </c>
      <c r="C631" s="382" t="e">
        <f t="shared" si="36"/>
        <v>#N/A</v>
      </c>
      <c r="D631" s="382" t="e">
        <f t="shared" si="37"/>
        <v>#N/A</v>
      </c>
      <c r="E631" s="383" t="e">
        <f t="shared" si="38"/>
        <v>#N/A</v>
      </c>
      <c r="F631" s="378"/>
      <c r="H631" s="387"/>
      <c r="I631" s="380" t="e">
        <f t="shared" si="39"/>
        <v>#REF!</v>
      </c>
      <c r="J631" s="386">
        <f>'[9]事業所(またはGH住居)名を入力してください_その②'!F50</f>
        <v>0</v>
      </c>
      <c r="K631" s="380">
        <f>IF(OR('[9]事業所(またはGH住居)名を入力してください_その②'!$B50="管理者",'[9]事業所(またはGH住居)名を入力してください_その②'!$B50="サービス管理責任者"),0,'[9]事業所(またはGH住居)名を入力してください_その②'!$AN50)</f>
        <v>0</v>
      </c>
    </row>
    <row r="632" spans="2:11">
      <c r="B632" s="381">
        <v>630</v>
      </c>
      <c r="C632" s="382" t="e">
        <f t="shared" si="36"/>
        <v>#N/A</v>
      </c>
      <c r="D632" s="382" t="e">
        <f t="shared" si="37"/>
        <v>#N/A</v>
      </c>
      <c r="E632" s="383" t="e">
        <f t="shared" si="38"/>
        <v>#N/A</v>
      </c>
      <c r="F632" s="378"/>
      <c r="H632" s="387"/>
      <c r="I632" s="380" t="e">
        <f t="shared" si="39"/>
        <v>#REF!</v>
      </c>
      <c r="J632" s="386">
        <f>'[9]事業所(またはGH住居)名を入力してください_その②'!F51</f>
        <v>0</v>
      </c>
      <c r="K632" s="380">
        <f>IF(OR('[9]事業所(またはGH住居)名を入力してください_その②'!$B51="管理者",'[9]事業所(またはGH住居)名を入力してください_その②'!$B51="サービス管理責任者"),0,'[9]事業所(またはGH住居)名を入力してください_その②'!$AN51)</f>
        <v>0</v>
      </c>
    </row>
    <row r="633" spans="2:11">
      <c r="B633" s="381">
        <v>631</v>
      </c>
      <c r="C633" s="382" t="e">
        <f t="shared" si="36"/>
        <v>#N/A</v>
      </c>
      <c r="D633" s="382" t="e">
        <f t="shared" si="37"/>
        <v>#N/A</v>
      </c>
      <c r="E633" s="383" t="e">
        <f t="shared" si="38"/>
        <v>#N/A</v>
      </c>
      <c r="F633" s="378"/>
      <c r="H633" s="387"/>
      <c r="I633" s="380" t="e">
        <f t="shared" si="39"/>
        <v>#REF!</v>
      </c>
      <c r="J633" s="386">
        <f>'[9]事業所(またはGH住居)名を入力してください_その②'!F52</f>
        <v>0</v>
      </c>
      <c r="K633" s="380">
        <f>IF(OR('[9]事業所(またはGH住居)名を入力してください_その②'!$B52="管理者",'[9]事業所(またはGH住居)名を入力してください_その②'!$B52="サービス管理責任者"),0,'[9]事業所(またはGH住居)名を入力してください_その②'!$AN52)</f>
        <v>0</v>
      </c>
    </row>
    <row r="634" spans="2:11">
      <c r="B634" s="381">
        <v>632</v>
      </c>
      <c r="C634" s="382" t="e">
        <f t="shared" si="36"/>
        <v>#N/A</v>
      </c>
      <c r="D634" s="382" t="e">
        <f t="shared" si="37"/>
        <v>#N/A</v>
      </c>
      <c r="E634" s="383" t="e">
        <f t="shared" si="38"/>
        <v>#N/A</v>
      </c>
      <c r="F634" s="378"/>
      <c r="H634" s="387"/>
      <c r="I634" s="380" t="e">
        <f t="shared" si="39"/>
        <v>#REF!</v>
      </c>
      <c r="J634" s="386">
        <f>'[9]事業所(またはGH住居)名を入力してください_その②'!F53</f>
        <v>0</v>
      </c>
      <c r="K634" s="380">
        <f>IF(OR('[9]事業所(またはGH住居)名を入力してください_その②'!$B53="管理者",'[9]事業所(またはGH住居)名を入力してください_その②'!$B53="サービス管理責任者"),0,'[9]事業所(またはGH住居)名を入力してください_その②'!$AN53)</f>
        <v>0</v>
      </c>
    </row>
    <row r="635" spans="2:11">
      <c r="B635" s="381">
        <v>633</v>
      </c>
      <c r="C635" s="382" t="e">
        <f t="shared" si="36"/>
        <v>#N/A</v>
      </c>
      <c r="D635" s="382" t="e">
        <f t="shared" si="37"/>
        <v>#N/A</v>
      </c>
      <c r="E635" s="383" t="e">
        <f t="shared" si="38"/>
        <v>#N/A</v>
      </c>
      <c r="F635" s="378"/>
      <c r="H635" s="387"/>
      <c r="I635" s="380" t="e">
        <f t="shared" si="39"/>
        <v>#REF!</v>
      </c>
      <c r="J635" s="386">
        <f>'[9]事業所(またはGH住居)名を入力してください_その②'!F54</f>
        <v>0</v>
      </c>
      <c r="K635" s="380">
        <f>IF(OR('[9]事業所(またはGH住居)名を入力してください_その②'!$B54="管理者",'[9]事業所(またはGH住居)名を入力してください_その②'!$B54="サービス管理責任者"),0,'[9]事業所(またはGH住居)名を入力してください_その②'!$AN54)</f>
        <v>0</v>
      </c>
    </row>
    <row r="636" spans="2:11">
      <c r="B636" s="381">
        <v>634</v>
      </c>
      <c r="C636" s="382" t="e">
        <f t="shared" si="36"/>
        <v>#N/A</v>
      </c>
      <c r="D636" s="382" t="e">
        <f t="shared" si="37"/>
        <v>#N/A</v>
      </c>
      <c r="E636" s="383" t="e">
        <f t="shared" si="38"/>
        <v>#N/A</v>
      </c>
      <c r="F636" s="378"/>
      <c r="H636" s="387"/>
      <c r="I636" s="380" t="e">
        <f t="shared" si="39"/>
        <v>#REF!</v>
      </c>
      <c r="J636" s="386">
        <f>'[9]事業所(またはGH住居)名を入力してください_その②'!F55</f>
        <v>0</v>
      </c>
      <c r="K636" s="380">
        <f>IF(OR('[9]事業所(またはGH住居)名を入力してください_その②'!$B55="管理者",'[9]事業所(またはGH住居)名を入力してください_その②'!$B55="サービス管理責任者"),0,'[9]事業所(またはGH住居)名を入力してください_その②'!$AN55)</f>
        <v>0</v>
      </c>
    </row>
    <row r="637" spans="2:11">
      <c r="B637" s="381">
        <v>635</v>
      </c>
      <c r="C637" s="382" t="e">
        <f t="shared" si="36"/>
        <v>#N/A</v>
      </c>
      <c r="D637" s="382" t="e">
        <f t="shared" si="37"/>
        <v>#N/A</v>
      </c>
      <c r="E637" s="383" t="e">
        <f t="shared" si="38"/>
        <v>#N/A</v>
      </c>
      <c r="F637" s="378"/>
      <c r="H637" s="387"/>
      <c r="I637" s="380" t="e">
        <f t="shared" si="39"/>
        <v>#REF!</v>
      </c>
      <c r="J637" s="386">
        <f>'[9]事業所(またはGH住居)名を入力してください_その②'!F56</f>
        <v>0</v>
      </c>
      <c r="K637" s="380">
        <f>IF(OR('[9]事業所(またはGH住居)名を入力してください_その②'!$B56="管理者",'[9]事業所(またはGH住居)名を入力してください_その②'!$B56="サービス管理責任者"),0,'[9]事業所(またはGH住居)名を入力してください_その②'!$AN56)</f>
        <v>0</v>
      </c>
    </row>
    <row r="638" spans="2:11">
      <c r="B638" s="381">
        <v>636</v>
      </c>
      <c r="C638" s="382" t="e">
        <f t="shared" si="36"/>
        <v>#N/A</v>
      </c>
      <c r="D638" s="382" t="e">
        <f t="shared" si="37"/>
        <v>#N/A</v>
      </c>
      <c r="E638" s="383" t="e">
        <f t="shared" si="38"/>
        <v>#N/A</v>
      </c>
      <c r="F638" s="378"/>
      <c r="H638" s="387"/>
      <c r="I638" s="380" t="e">
        <f t="shared" si="39"/>
        <v>#REF!</v>
      </c>
      <c r="J638" s="386">
        <f>'[9]事業所(またはGH住居)名を入力してください_その②'!F57</f>
        <v>0</v>
      </c>
      <c r="K638" s="380">
        <f>IF(OR('[9]事業所(またはGH住居)名を入力してください_その②'!$B57="管理者",'[9]事業所(またはGH住居)名を入力してください_その②'!$B57="サービス管理責任者"),0,'[9]事業所(またはGH住居)名を入力してください_その②'!$AN57)</f>
        <v>0</v>
      </c>
    </row>
    <row r="639" spans="2:11">
      <c r="B639" s="381">
        <v>637</v>
      </c>
      <c r="C639" s="382" t="e">
        <f t="shared" si="36"/>
        <v>#N/A</v>
      </c>
      <c r="D639" s="382" t="e">
        <f t="shared" si="37"/>
        <v>#N/A</v>
      </c>
      <c r="E639" s="383" t="e">
        <f t="shared" si="38"/>
        <v>#N/A</v>
      </c>
      <c r="F639" s="378"/>
      <c r="H639" s="387"/>
      <c r="I639" s="380" t="e">
        <f t="shared" si="39"/>
        <v>#REF!</v>
      </c>
      <c r="J639" s="386">
        <f>'[9]事業所(またはGH住居)名を入力してください_その②'!F58</f>
        <v>0</v>
      </c>
      <c r="K639" s="380">
        <f>IF(OR('[9]事業所(またはGH住居)名を入力してください_その②'!$B58="管理者",'[9]事業所(またはGH住居)名を入力してください_その②'!$B58="サービス管理責任者"),0,'[9]事業所(またはGH住居)名を入力してください_その②'!$AN58)</f>
        <v>0</v>
      </c>
    </row>
    <row r="640" spans="2:11">
      <c r="B640" s="381">
        <v>638</v>
      </c>
      <c r="C640" s="382" t="e">
        <f t="shared" si="36"/>
        <v>#N/A</v>
      </c>
      <c r="D640" s="382" t="e">
        <f t="shared" si="37"/>
        <v>#N/A</v>
      </c>
      <c r="E640" s="383" t="e">
        <f t="shared" si="38"/>
        <v>#N/A</v>
      </c>
      <c r="F640" s="378"/>
      <c r="H640" s="387"/>
      <c r="I640" s="380" t="e">
        <f t="shared" si="39"/>
        <v>#REF!</v>
      </c>
      <c r="J640" s="386">
        <f>'[9]事業所(またはGH住居)名を入力してください_その②'!F59</f>
        <v>0</v>
      </c>
      <c r="K640" s="380">
        <f>IF(OR('[9]事業所(またはGH住居)名を入力してください_その②'!$B59="管理者",'[9]事業所(またはGH住居)名を入力してください_その②'!$B59="サービス管理責任者"),0,'[9]事業所(またはGH住居)名を入力してください_その②'!$AN59)</f>
        <v>0</v>
      </c>
    </row>
    <row r="641" spans="2:11">
      <c r="B641" s="381">
        <v>639</v>
      </c>
      <c r="C641" s="382" t="e">
        <f t="shared" si="36"/>
        <v>#N/A</v>
      </c>
      <c r="D641" s="382" t="e">
        <f t="shared" si="37"/>
        <v>#N/A</v>
      </c>
      <c r="E641" s="383" t="e">
        <f t="shared" si="38"/>
        <v>#N/A</v>
      </c>
      <c r="F641" s="378"/>
      <c r="H641" s="387"/>
      <c r="I641" s="380" t="e">
        <f t="shared" si="39"/>
        <v>#REF!</v>
      </c>
      <c r="J641" s="386">
        <f>'[9]事業所(またはGH住居)名を入力してください_その②'!F60</f>
        <v>0</v>
      </c>
      <c r="K641" s="380">
        <f>IF(OR('[9]事業所(またはGH住居)名を入力してください_その②'!$B60="管理者",'[9]事業所(またはGH住居)名を入力してください_その②'!$B60="サービス管理責任者"),0,'[9]事業所(またはGH住居)名を入力してください_その②'!$AN60)</f>
        <v>0</v>
      </c>
    </row>
    <row r="642" spans="2:11">
      <c r="B642" s="381">
        <v>640</v>
      </c>
      <c r="C642" s="382" t="e">
        <f t="shared" si="36"/>
        <v>#N/A</v>
      </c>
      <c r="D642" s="382" t="e">
        <f t="shared" si="37"/>
        <v>#N/A</v>
      </c>
      <c r="E642" s="383" t="e">
        <f t="shared" si="38"/>
        <v>#N/A</v>
      </c>
      <c r="F642" s="378"/>
      <c r="H642" s="387"/>
      <c r="I642" s="380" t="e">
        <f t="shared" si="39"/>
        <v>#REF!</v>
      </c>
      <c r="J642" s="386">
        <f>'[9]事業所(またはGH住居)名を入力してください_その②'!F61</f>
        <v>0</v>
      </c>
      <c r="K642" s="380">
        <f>IF(OR('[9]事業所(またはGH住居)名を入力してください_その②'!$B61="管理者",'[9]事業所(またはGH住居)名を入力してください_その②'!$B61="サービス管理責任者"),0,'[9]事業所(またはGH住居)名を入力してください_その②'!$AN61)</f>
        <v>0</v>
      </c>
    </row>
    <row r="643" spans="2:11">
      <c r="B643" s="381">
        <v>641</v>
      </c>
      <c r="C643" s="382" t="e">
        <f t="shared" ref="C643:C706" si="40">VLOOKUP(B643,$I:$K,2,FALSE)</f>
        <v>#N/A</v>
      </c>
      <c r="D643" s="382" t="e">
        <f t="shared" ref="D643:D706" si="41">VLOOKUP(B643,$I:$K,3,FALSE)</f>
        <v>#N/A</v>
      </c>
      <c r="E643" s="383" t="e">
        <f t="shared" si="38"/>
        <v>#N/A</v>
      </c>
      <c r="F643" s="378"/>
      <c r="H643" s="387"/>
      <c r="I643" s="380" t="e">
        <f t="shared" si="39"/>
        <v>#REF!</v>
      </c>
      <c r="J643" s="386">
        <f>'[9]事業所(またはGH住居)名を入力してください_その②'!F62</f>
        <v>0</v>
      </c>
      <c r="K643" s="380">
        <f>IF(OR('[9]事業所(またはGH住居)名を入力してください_その②'!$B62="管理者",'[9]事業所(またはGH住居)名を入力してください_その②'!$B62="サービス管理責任者"),0,'[9]事業所(またはGH住居)名を入力してください_その②'!$AN62)</f>
        <v>0</v>
      </c>
    </row>
    <row r="644" spans="2:11">
      <c r="B644" s="381">
        <v>642</v>
      </c>
      <c r="C644" s="382" t="e">
        <f t="shared" si="40"/>
        <v>#N/A</v>
      </c>
      <c r="D644" s="382" t="e">
        <f t="shared" si="41"/>
        <v>#N/A</v>
      </c>
      <c r="E644" s="383" t="e">
        <f t="shared" ref="E644:E707" si="42">SUMIF($C:$C,C644,$D:$D)</f>
        <v>#N/A</v>
      </c>
      <c r="F644" s="378"/>
      <c r="H644" s="387"/>
      <c r="I644" s="380" t="e">
        <f t="shared" ref="I644:I707" si="43">IF(J644=0,I643,I643+1)</f>
        <v>#REF!</v>
      </c>
      <c r="J644" s="386">
        <f>'[9]事業所(またはGH住居)名を入力してください_その②'!F63</f>
        <v>0</v>
      </c>
      <c r="K644" s="380">
        <f>IF(OR('[9]事業所(またはGH住居)名を入力してください_その②'!$B63="管理者",'[9]事業所(またはGH住居)名を入力してください_その②'!$B63="サービス管理責任者"),0,'[9]事業所(またはGH住居)名を入力してください_その②'!$AN63)</f>
        <v>0</v>
      </c>
    </row>
    <row r="645" spans="2:11">
      <c r="B645" s="381">
        <v>643</v>
      </c>
      <c r="C645" s="382" t="e">
        <f t="shared" si="40"/>
        <v>#N/A</v>
      </c>
      <c r="D645" s="382" t="e">
        <f t="shared" si="41"/>
        <v>#N/A</v>
      </c>
      <c r="E645" s="383" t="e">
        <f t="shared" si="42"/>
        <v>#N/A</v>
      </c>
      <c r="F645" s="378"/>
      <c r="H645" s="387"/>
      <c r="I645" s="380" t="e">
        <f t="shared" si="43"/>
        <v>#REF!</v>
      </c>
      <c r="J645" s="386">
        <f>'[9]事業所(またはGH住居)名を入力してください_その②'!F64</f>
        <v>0</v>
      </c>
      <c r="K645" s="380">
        <f>IF(OR('[9]事業所(またはGH住居)名を入力してください_その②'!$B64="管理者",'[9]事業所(またはGH住居)名を入力してください_その②'!$B64="サービス管理責任者"),0,'[9]事業所(またはGH住居)名を入力してください_その②'!$AN64)</f>
        <v>0</v>
      </c>
    </row>
    <row r="646" spans="2:11">
      <c r="B646" s="381">
        <v>644</v>
      </c>
      <c r="C646" s="382" t="e">
        <f t="shared" si="40"/>
        <v>#N/A</v>
      </c>
      <c r="D646" s="382" t="e">
        <f t="shared" si="41"/>
        <v>#N/A</v>
      </c>
      <c r="E646" s="383" t="e">
        <f t="shared" si="42"/>
        <v>#N/A</v>
      </c>
      <c r="F646" s="378"/>
      <c r="H646" s="387"/>
      <c r="I646" s="380" t="e">
        <f t="shared" si="43"/>
        <v>#REF!</v>
      </c>
      <c r="J646" s="386">
        <f>'[9]事業所(またはGH住居)名を入力してください_その②'!F65</f>
        <v>0</v>
      </c>
      <c r="K646" s="380">
        <f>IF(OR('[9]事業所(またはGH住居)名を入力してください_その②'!$B65="管理者",'[9]事業所(またはGH住居)名を入力してください_その②'!$B65="サービス管理責任者"),0,'[9]事業所(またはGH住居)名を入力してください_その②'!$AN65)</f>
        <v>0</v>
      </c>
    </row>
    <row r="647" spans="2:11">
      <c r="B647" s="381">
        <v>645</v>
      </c>
      <c r="C647" s="382" t="e">
        <f t="shared" si="40"/>
        <v>#N/A</v>
      </c>
      <c r="D647" s="382" t="e">
        <f t="shared" si="41"/>
        <v>#N/A</v>
      </c>
      <c r="E647" s="383" t="e">
        <f t="shared" si="42"/>
        <v>#N/A</v>
      </c>
      <c r="F647" s="378"/>
      <c r="H647" s="387"/>
      <c r="I647" s="380" t="e">
        <f t="shared" si="43"/>
        <v>#REF!</v>
      </c>
      <c r="J647" s="386">
        <f>'[9]事業所(またはGH住居)名を入力してください_その②'!F66</f>
        <v>0</v>
      </c>
      <c r="K647" s="380">
        <f>IF(OR('[9]事業所(またはGH住居)名を入力してください_その②'!$B66="管理者",'[9]事業所(またはGH住居)名を入力してください_その②'!$B66="サービス管理責任者"),0,'[9]事業所(またはGH住居)名を入力してください_その②'!$AN66)</f>
        <v>0</v>
      </c>
    </row>
    <row r="648" spans="2:11">
      <c r="B648" s="381">
        <v>646</v>
      </c>
      <c r="C648" s="382" t="e">
        <f t="shared" si="40"/>
        <v>#N/A</v>
      </c>
      <c r="D648" s="382" t="e">
        <f t="shared" si="41"/>
        <v>#N/A</v>
      </c>
      <c r="E648" s="383" t="e">
        <f t="shared" si="42"/>
        <v>#N/A</v>
      </c>
      <c r="F648" s="378"/>
      <c r="H648" s="387"/>
      <c r="I648" s="380" t="e">
        <f t="shared" si="43"/>
        <v>#REF!</v>
      </c>
      <c r="J648" s="386">
        <f>'[9]事業所(またはGH住居)名を入力してください_その②'!F67</f>
        <v>0</v>
      </c>
      <c r="K648" s="380">
        <f>IF(OR('[9]事業所(またはGH住居)名を入力してください_その②'!$B67="管理者",'[9]事業所(またはGH住居)名を入力してください_その②'!$B67="サービス管理責任者"),0,'[9]事業所(またはGH住居)名を入力してください_その②'!$AN67)</f>
        <v>0</v>
      </c>
    </row>
    <row r="649" spans="2:11">
      <c r="B649" s="381">
        <v>647</v>
      </c>
      <c r="C649" s="382" t="e">
        <f t="shared" si="40"/>
        <v>#N/A</v>
      </c>
      <c r="D649" s="382" t="e">
        <f t="shared" si="41"/>
        <v>#N/A</v>
      </c>
      <c r="E649" s="383" t="e">
        <f t="shared" si="42"/>
        <v>#N/A</v>
      </c>
      <c r="F649" s="378"/>
      <c r="H649" s="387"/>
      <c r="I649" s="380" t="e">
        <f t="shared" si="43"/>
        <v>#REF!</v>
      </c>
      <c r="J649" s="386">
        <f>'[9]事業所(またはGH住居)名を入力してください_その②'!F68</f>
        <v>0</v>
      </c>
      <c r="K649" s="380">
        <f>IF(OR('[9]事業所(またはGH住居)名を入力してください_その②'!$B68="管理者",'[9]事業所(またはGH住居)名を入力してください_その②'!$B68="サービス管理責任者"),0,'[9]事業所(またはGH住居)名を入力してください_その②'!$AN68)</f>
        <v>0</v>
      </c>
    </row>
    <row r="650" spans="2:11">
      <c r="B650" s="381">
        <v>648</v>
      </c>
      <c r="C650" s="382" t="e">
        <f t="shared" si="40"/>
        <v>#N/A</v>
      </c>
      <c r="D650" s="382" t="e">
        <f t="shared" si="41"/>
        <v>#N/A</v>
      </c>
      <c r="E650" s="383" t="e">
        <f t="shared" si="42"/>
        <v>#N/A</v>
      </c>
      <c r="F650" s="378"/>
      <c r="H650" s="387"/>
      <c r="I650" s="380" t="e">
        <f t="shared" si="43"/>
        <v>#REF!</v>
      </c>
      <c r="J650" s="386">
        <f>'[9]事業所(またはGH住居)名を入力してください_その②'!F69</f>
        <v>0</v>
      </c>
      <c r="K650" s="380">
        <f>IF(OR('[9]事業所(またはGH住居)名を入力してください_その②'!$B69="管理者",'[9]事業所(またはGH住居)名を入力してください_その②'!$B69="サービス管理責任者"),0,'[9]事業所(またはGH住居)名を入力してください_その②'!$AN69)</f>
        <v>0</v>
      </c>
    </row>
    <row r="651" spans="2:11">
      <c r="B651" s="381">
        <v>649</v>
      </c>
      <c r="C651" s="382" t="e">
        <f t="shared" si="40"/>
        <v>#N/A</v>
      </c>
      <c r="D651" s="382" t="e">
        <f t="shared" si="41"/>
        <v>#N/A</v>
      </c>
      <c r="E651" s="383" t="e">
        <f t="shared" si="42"/>
        <v>#N/A</v>
      </c>
      <c r="F651" s="378"/>
      <c r="H651" s="387"/>
      <c r="I651" s="380" t="e">
        <f t="shared" si="43"/>
        <v>#REF!</v>
      </c>
      <c r="J651" s="386">
        <f>'[9]事業所(またはGH住居)名を入力してください_その②'!F70</f>
        <v>0</v>
      </c>
      <c r="K651" s="380">
        <f>IF(OR('[9]事業所(またはGH住居)名を入力してください_その②'!$B70="管理者",'[9]事業所(またはGH住居)名を入力してください_その②'!$B70="サービス管理責任者"),0,'[9]事業所(またはGH住居)名を入力してください_その②'!$AN70)</f>
        <v>0</v>
      </c>
    </row>
    <row r="652" spans="2:11">
      <c r="B652" s="381">
        <v>650</v>
      </c>
      <c r="C652" s="382" t="e">
        <f t="shared" si="40"/>
        <v>#N/A</v>
      </c>
      <c r="D652" s="382" t="e">
        <f t="shared" si="41"/>
        <v>#N/A</v>
      </c>
      <c r="E652" s="383" t="e">
        <f t="shared" si="42"/>
        <v>#N/A</v>
      </c>
      <c r="F652" s="378"/>
      <c r="H652" s="387"/>
      <c r="I652" s="380" t="e">
        <f t="shared" si="43"/>
        <v>#REF!</v>
      </c>
      <c r="J652" s="386">
        <f>'[9]事業所(またはGH住居)名を入力してください_その②'!F71</f>
        <v>0</v>
      </c>
      <c r="K652" s="380">
        <f>IF(OR('[9]事業所(またはGH住居)名を入力してください_その②'!$B71="管理者",'[9]事業所(またはGH住居)名を入力してください_その②'!$B71="サービス管理責任者"),0,'[9]事業所(またはGH住居)名を入力してください_その②'!$AN71)</f>
        <v>0</v>
      </c>
    </row>
    <row r="653" spans="2:11">
      <c r="B653" s="381">
        <v>651</v>
      </c>
      <c r="C653" s="382" t="e">
        <f t="shared" si="40"/>
        <v>#N/A</v>
      </c>
      <c r="D653" s="382" t="e">
        <f t="shared" si="41"/>
        <v>#N/A</v>
      </c>
      <c r="E653" s="383" t="e">
        <f t="shared" si="42"/>
        <v>#N/A</v>
      </c>
      <c r="F653" s="378"/>
      <c r="H653" s="387"/>
      <c r="I653" s="380" t="e">
        <f t="shared" si="43"/>
        <v>#REF!</v>
      </c>
      <c r="J653" s="386">
        <f>'[9]事業所(またはGH住居)名を入力してください_その②'!F72</f>
        <v>0</v>
      </c>
      <c r="K653" s="380">
        <f>IF(OR('[9]事業所(またはGH住居)名を入力してください_その②'!$B72="管理者",'[9]事業所(またはGH住居)名を入力してください_その②'!$B72="サービス管理責任者"),0,'[9]事業所(またはGH住居)名を入力してください_その②'!$AN72)</f>
        <v>0</v>
      </c>
    </row>
    <row r="654" spans="2:11">
      <c r="B654" s="381">
        <v>652</v>
      </c>
      <c r="C654" s="382" t="e">
        <f t="shared" si="40"/>
        <v>#N/A</v>
      </c>
      <c r="D654" s="382" t="e">
        <f t="shared" si="41"/>
        <v>#N/A</v>
      </c>
      <c r="E654" s="383" t="e">
        <f t="shared" si="42"/>
        <v>#N/A</v>
      </c>
      <c r="F654" s="378"/>
      <c r="H654" s="387"/>
      <c r="I654" s="380" t="e">
        <f t="shared" si="43"/>
        <v>#REF!</v>
      </c>
      <c r="J654" s="386">
        <f>'[9]事業所(またはGH住居)名を入力してください_その②'!F73</f>
        <v>0</v>
      </c>
      <c r="K654" s="380">
        <f>IF(OR('[9]事業所(またはGH住居)名を入力してください_その②'!$B73="管理者",'[9]事業所(またはGH住居)名を入力してください_その②'!$B73="サービス管理責任者"),0,'[9]事業所(またはGH住居)名を入力してください_その②'!$AN73)</f>
        <v>0</v>
      </c>
    </row>
    <row r="655" spans="2:11">
      <c r="B655" s="381">
        <v>653</v>
      </c>
      <c r="C655" s="382" t="e">
        <f t="shared" si="40"/>
        <v>#N/A</v>
      </c>
      <c r="D655" s="382" t="e">
        <f t="shared" si="41"/>
        <v>#N/A</v>
      </c>
      <c r="E655" s="383" t="e">
        <f t="shared" si="42"/>
        <v>#N/A</v>
      </c>
      <c r="F655" s="378"/>
      <c r="H655" s="387"/>
      <c r="I655" s="380" t="e">
        <f t="shared" si="43"/>
        <v>#REF!</v>
      </c>
      <c r="J655" s="386">
        <f>'[9]事業所(またはGH住居)名を入力してください_その②'!F74</f>
        <v>0</v>
      </c>
      <c r="K655" s="380">
        <f>IF(OR('[9]事業所(またはGH住居)名を入力してください_その②'!$B74="管理者",'[9]事業所(またはGH住居)名を入力してください_その②'!$B74="サービス管理責任者"),0,'[9]事業所(またはGH住居)名を入力してください_その②'!$AN74)</f>
        <v>0</v>
      </c>
    </row>
    <row r="656" spans="2:11">
      <c r="B656" s="381">
        <v>654</v>
      </c>
      <c r="C656" s="382" t="e">
        <f t="shared" si="40"/>
        <v>#N/A</v>
      </c>
      <c r="D656" s="382" t="e">
        <f t="shared" si="41"/>
        <v>#N/A</v>
      </c>
      <c r="E656" s="383" t="e">
        <f t="shared" si="42"/>
        <v>#N/A</v>
      </c>
      <c r="F656" s="378"/>
      <c r="H656" s="387"/>
      <c r="I656" s="380" t="e">
        <f t="shared" si="43"/>
        <v>#REF!</v>
      </c>
      <c r="J656" s="386">
        <f>'[9]事業所(またはGH住居)名を入力してください_その②'!F75</f>
        <v>0</v>
      </c>
      <c r="K656" s="380">
        <f>IF(OR('[9]事業所(またはGH住居)名を入力してください_その②'!$B75="管理者",'[9]事業所(またはGH住居)名を入力してください_その②'!$B75="サービス管理責任者"),0,'[9]事業所(またはGH住居)名を入力してください_その②'!$AN75)</f>
        <v>0</v>
      </c>
    </row>
    <row r="657" spans="2:11">
      <c r="B657" s="381">
        <v>655</v>
      </c>
      <c r="C657" s="382" t="e">
        <f t="shared" si="40"/>
        <v>#N/A</v>
      </c>
      <c r="D657" s="382" t="e">
        <f t="shared" si="41"/>
        <v>#N/A</v>
      </c>
      <c r="E657" s="383" t="e">
        <f t="shared" si="42"/>
        <v>#N/A</v>
      </c>
      <c r="F657" s="378"/>
      <c r="H657" s="387"/>
      <c r="I657" s="380" t="e">
        <f t="shared" si="43"/>
        <v>#REF!</v>
      </c>
      <c r="J657" s="386">
        <f>'[9]事業所(またはGH住居)名を入力してください_その②'!F76</f>
        <v>0</v>
      </c>
      <c r="K657" s="380">
        <f>IF(OR('[9]事業所(またはGH住居)名を入力してください_その②'!$B76="管理者",'[9]事業所(またはGH住居)名を入力してください_その②'!$B76="サービス管理責任者"),0,'[9]事業所(またはGH住居)名を入力してください_その②'!$AN76)</f>
        <v>0</v>
      </c>
    </row>
    <row r="658" spans="2:11">
      <c r="B658" s="381">
        <v>656</v>
      </c>
      <c r="C658" s="382" t="e">
        <f t="shared" si="40"/>
        <v>#N/A</v>
      </c>
      <c r="D658" s="382" t="e">
        <f t="shared" si="41"/>
        <v>#N/A</v>
      </c>
      <c r="E658" s="383" t="e">
        <f t="shared" si="42"/>
        <v>#N/A</v>
      </c>
      <c r="F658" s="378"/>
      <c r="H658" s="387"/>
      <c r="I658" s="380" t="e">
        <f t="shared" si="43"/>
        <v>#REF!</v>
      </c>
      <c r="J658" s="386">
        <f>'[9]事業所(またはGH住居)名を入力してください_その②'!F77</f>
        <v>0</v>
      </c>
      <c r="K658" s="380">
        <f>IF(OR('[9]事業所(またはGH住居)名を入力してください_その②'!$B77="管理者",'[9]事業所(またはGH住居)名を入力してください_その②'!$B77="サービス管理責任者"),0,'[9]事業所(またはGH住居)名を入力してください_その②'!$AN77)</f>
        <v>0</v>
      </c>
    </row>
    <row r="659" spans="2:11">
      <c r="B659" s="381">
        <v>657</v>
      </c>
      <c r="C659" s="382" t="e">
        <f t="shared" si="40"/>
        <v>#N/A</v>
      </c>
      <c r="D659" s="382" t="e">
        <f t="shared" si="41"/>
        <v>#N/A</v>
      </c>
      <c r="E659" s="383" t="e">
        <f t="shared" si="42"/>
        <v>#N/A</v>
      </c>
      <c r="F659" s="378"/>
      <c r="H659" s="387"/>
      <c r="I659" s="380" t="e">
        <f t="shared" si="43"/>
        <v>#REF!</v>
      </c>
      <c r="J659" s="386">
        <f>'[9]事業所(またはGH住居)名を入力してください_その②'!F78</f>
        <v>0</v>
      </c>
      <c r="K659" s="380">
        <f>IF(OR('[9]事業所(またはGH住居)名を入力してください_その②'!$B78="管理者",'[9]事業所(またはGH住居)名を入力してください_その②'!$B78="サービス管理責任者"),0,'[9]事業所(またはGH住居)名を入力してください_その②'!$AN78)</f>
        <v>0</v>
      </c>
    </row>
    <row r="660" spans="2:11">
      <c r="B660" s="381">
        <v>658</v>
      </c>
      <c r="C660" s="382" t="e">
        <f t="shared" si="40"/>
        <v>#N/A</v>
      </c>
      <c r="D660" s="382" t="e">
        <f t="shared" si="41"/>
        <v>#N/A</v>
      </c>
      <c r="E660" s="383" t="e">
        <f t="shared" si="42"/>
        <v>#N/A</v>
      </c>
      <c r="F660" s="378"/>
      <c r="H660" s="387"/>
      <c r="I660" s="380" t="e">
        <f t="shared" si="43"/>
        <v>#REF!</v>
      </c>
      <c r="J660" s="386">
        <f>'[9]事業所(またはGH住居)名を入力してください_その②'!F79</f>
        <v>0</v>
      </c>
      <c r="K660" s="380">
        <f>IF(OR('[9]事業所(またはGH住居)名を入力してください_その②'!$B79="管理者",'[9]事業所(またはGH住居)名を入力してください_その②'!$B79="サービス管理責任者"),0,'[9]事業所(またはGH住居)名を入力してください_その②'!$AN79)</f>
        <v>0</v>
      </c>
    </row>
    <row r="661" spans="2:11">
      <c r="B661" s="381">
        <v>659</v>
      </c>
      <c r="C661" s="382" t="e">
        <f t="shared" si="40"/>
        <v>#N/A</v>
      </c>
      <c r="D661" s="382" t="e">
        <f t="shared" si="41"/>
        <v>#N/A</v>
      </c>
      <c r="E661" s="383" t="e">
        <f t="shared" si="42"/>
        <v>#N/A</v>
      </c>
      <c r="F661" s="378"/>
      <c r="H661" s="387"/>
      <c r="I661" s="380" t="e">
        <f t="shared" si="43"/>
        <v>#REF!</v>
      </c>
      <c r="J661" s="386">
        <f>'[9]事業所(またはGH住居)名を入力してください_その②'!F80</f>
        <v>0</v>
      </c>
      <c r="K661" s="380">
        <f>IF(OR('[9]事業所(またはGH住居)名を入力してください_その②'!$B80="管理者",'[9]事業所(またはGH住居)名を入力してください_その②'!$B80="サービス管理責任者"),0,'[9]事業所(またはGH住居)名を入力してください_その②'!$AN80)</f>
        <v>0</v>
      </c>
    </row>
    <row r="662" spans="2:11">
      <c r="B662" s="381">
        <v>660</v>
      </c>
      <c r="C662" s="382" t="e">
        <f t="shared" si="40"/>
        <v>#N/A</v>
      </c>
      <c r="D662" s="382" t="e">
        <f t="shared" si="41"/>
        <v>#N/A</v>
      </c>
      <c r="E662" s="383" t="e">
        <f t="shared" si="42"/>
        <v>#N/A</v>
      </c>
      <c r="F662" s="378"/>
      <c r="H662" s="387"/>
      <c r="I662" s="380" t="e">
        <f t="shared" si="43"/>
        <v>#REF!</v>
      </c>
      <c r="J662" s="386">
        <f>'[9]事業所(またはGH住居)名を入力してください_その②'!F81</f>
        <v>0</v>
      </c>
      <c r="K662" s="380">
        <f>IF(OR('[9]事業所(またはGH住居)名を入力してください_その②'!$B81="管理者",'[9]事業所(またはGH住居)名を入力してください_その②'!$B81="サービス管理責任者"),0,'[9]事業所(またはGH住居)名を入力してください_その②'!$AN81)</f>
        <v>0</v>
      </c>
    </row>
    <row r="663" spans="2:11">
      <c r="B663" s="381">
        <v>661</v>
      </c>
      <c r="C663" s="382" t="e">
        <f t="shared" si="40"/>
        <v>#N/A</v>
      </c>
      <c r="D663" s="382" t="e">
        <f t="shared" si="41"/>
        <v>#N/A</v>
      </c>
      <c r="E663" s="383" t="e">
        <f t="shared" si="42"/>
        <v>#N/A</v>
      </c>
      <c r="F663" s="378"/>
      <c r="H663" s="387"/>
      <c r="I663" s="380" t="e">
        <f t="shared" si="43"/>
        <v>#REF!</v>
      </c>
      <c r="J663" s="386">
        <f>'[9]事業所(またはGH住居)名を入力してください_その②'!F82</f>
        <v>0</v>
      </c>
      <c r="K663" s="380">
        <f>IF(OR('[9]事業所(またはGH住居)名を入力してください_その②'!$B82="管理者",'[9]事業所(またはGH住居)名を入力してください_その②'!$B82="サービス管理責任者"),0,'[9]事業所(またはGH住居)名を入力してください_その②'!$AN82)</f>
        <v>0</v>
      </c>
    </row>
    <row r="664" spans="2:11">
      <c r="B664" s="381">
        <v>662</v>
      </c>
      <c r="C664" s="382" t="e">
        <f t="shared" si="40"/>
        <v>#N/A</v>
      </c>
      <c r="D664" s="382" t="e">
        <f t="shared" si="41"/>
        <v>#N/A</v>
      </c>
      <c r="E664" s="383" t="e">
        <f t="shared" si="42"/>
        <v>#N/A</v>
      </c>
      <c r="F664" s="378"/>
      <c r="H664" s="387"/>
      <c r="I664" s="380" t="e">
        <f t="shared" si="43"/>
        <v>#REF!</v>
      </c>
      <c r="J664" s="386">
        <f>'[9]事業所(またはGH住居)名を入力してください_その②'!F83</f>
        <v>0</v>
      </c>
      <c r="K664" s="380">
        <f>IF(OR('[9]事業所(またはGH住居)名を入力してください_その②'!$B83="管理者",'[9]事業所(またはGH住居)名を入力してください_その②'!$B83="サービス管理責任者"),0,'[9]事業所(またはGH住居)名を入力してください_その②'!$AN83)</f>
        <v>0</v>
      </c>
    </row>
    <row r="665" spans="2:11">
      <c r="B665" s="381">
        <v>663</v>
      </c>
      <c r="C665" s="382" t="e">
        <f t="shared" si="40"/>
        <v>#N/A</v>
      </c>
      <c r="D665" s="382" t="e">
        <f t="shared" si="41"/>
        <v>#N/A</v>
      </c>
      <c r="E665" s="383" t="e">
        <f t="shared" si="42"/>
        <v>#N/A</v>
      </c>
      <c r="F665" s="378"/>
      <c r="H665" s="387"/>
      <c r="I665" s="380" t="e">
        <f t="shared" si="43"/>
        <v>#REF!</v>
      </c>
      <c r="J665" s="386">
        <f>'[9]事業所(またはGH住居)名を入力してください_その②'!F84</f>
        <v>0</v>
      </c>
      <c r="K665" s="380">
        <f>IF(OR('[9]事業所(またはGH住居)名を入力してください_その②'!$B84="管理者",'[9]事業所(またはGH住居)名を入力してください_その②'!$B84="サービス管理責任者"),0,'[9]事業所(またはGH住居)名を入力してください_その②'!$AN84)</f>
        <v>0</v>
      </c>
    </row>
    <row r="666" spans="2:11">
      <c r="B666" s="381">
        <v>664</v>
      </c>
      <c r="C666" s="382" t="e">
        <f t="shared" si="40"/>
        <v>#N/A</v>
      </c>
      <c r="D666" s="382" t="e">
        <f t="shared" si="41"/>
        <v>#N/A</v>
      </c>
      <c r="E666" s="383" t="e">
        <f t="shared" si="42"/>
        <v>#N/A</v>
      </c>
      <c r="F666" s="378"/>
      <c r="H666" s="387"/>
      <c r="I666" s="380" t="e">
        <f t="shared" si="43"/>
        <v>#REF!</v>
      </c>
      <c r="J666" s="386">
        <f>'[9]事業所(またはGH住居)名を入力してください_その②'!F85</f>
        <v>0</v>
      </c>
      <c r="K666" s="380">
        <f>IF(OR('[9]事業所(またはGH住居)名を入力してください_その②'!$B85="管理者",'[9]事業所(またはGH住居)名を入力してください_その②'!$B85="サービス管理責任者"),0,'[9]事業所(またはGH住居)名を入力してください_その②'!$AN85)</f>
        <v>0</v>
      </c>
    </row>
    <row r="667" spans="2:11">
      <c r="B667" s="381">
        <v>665</v>
      </c>
      <c r="C667" s="382" t="e">
        <f t="shared" si="40"/>
        <v>#N/A</v>
      </c>
      <c r="D667" s="382" t="e">
        <f t="shared" si="41"/>
        <v>#N/A</v>
      </c>
      <c r="E667" s="383" t="e">
        <f t="shared" si="42"/>
        <v>#N/A</v>
      </c>
      <c r="F667" s="378"/>
      <c r="H667" s="387"/>
      <c r="I667" s="380" t="e">
        <f t="shared" si="43"/>
        <v>#REF!</v>
      </c>
      <c r="J667" s="386">
        <f>'[9]事業所(またはGH住居)名を入力してください_その②'!F86</f>
        <v>0</v>
      </c>
      <c r="K667" s="380">
        <f>IF(OR('[9]事業所(またはGH住居)名を入力してください_その②'!$B86="管理者",'[9]事業所(またはGH住居)名を入力してください_その②'!$B86="サービス管理責任者"),0,'[9]事業所(またはGH住居)名を入力してください_その②'!$AN86)</f>
        <v>0</v>
      </c>
    </row>
    <row r="668" spans="2:11">
      <c r="B668" s="381">
        <v>666</v>
      </c>
      <c r="C668" s="382" t="e">
        <f t="shared" si="40"/>
        <v>#N/A</v>
      </c>
      <c r="D668" s="382" t="e">
        <f t="shared" si="41"/>
        <v>#N/A</v>
      </c>
      <c r="E668" s="383" t="e">
        <f t="shared" si="42"/>
        <v>#N/A</v>
      </c>
      <c r="F668" s="378"/>
      <c r="H668" s="387"/>
      <c r="I668" s="380" t="e">
        <f t="shared" si="43"/>
        <v>#REF!</v>
      </c>
      <c r="J668" s="386">
        <f>'[9]事業所(またはGH住居)名を入力してください_その②'!F87</f>
        <v>0</v>
      </c>
      <c r="K668" s="380">
        <f>IF(OR('[9]事業所(またはGH住居)名を入力してください_その②'!$B87="管理者",'[9]事業所(またはGH住居)名を入力してください_その②'!$B87="サービス管理責任者"),0,'[9]事業所(またはGH住居)名を入力してください_その②'!$AN87)</f>
        <v>0</v>
      </c>
    </row>
    <row r="669" spans="2:11">
      <c r="B669" s="381">
        <v>667</v>
      </c>
      <c r="C669" s="382" t="e">
        <f t="shared" si="40"/>
        <v>#N/A</v>
      </c>
      <c r="D669" s="382" t="e">
        <f t="shared" si="41"/>
        <v>#N/A</v>
      </c>
      <c r="E669" s="383" t="e">
        <f t="shared" si="42"/>
        <v>#N/A</v>
      </c>
      <c r="F669" s="378"/>
      <c r="H669" s="387"/>
      <c r="I669" s="380" t="e">
        <f t="shared" si="43"/>
        <v>#REF!</v>
      </c>
      <c r="J669" s="386">
        <f>'[9]事業所(またはGH住居)名を入力してください_その②'!F88</f>
        <v>0</v>
      </c>
      <c r="K669" s="380">
        <f>IF(OR('[9]事業所(またはGH住居)名を入力してください_その②'!$B88="管理者",'[9]事業所(またはGH住居)名を入力してください_その②'!$B88="サービス管理責任者"),0,'[9]事業所(またはGH住居)名を入力してください_その②'!$AN88)</f>
        <v>0</v>
      </c>
    </row>
    <row r="670" spans="2:11">
      <c r="B670" s="381">
        <v>668</v>
      </c>
      <c r="C670" s="382" t="e">
        <f t="shared" si="40"/>
        <v>#N/A</v>
      </c>
      <c r="D670" s="382" t="e">
        <f t="shared" si="41"/>
        <v>#N/A</v>
      </c>
      <c r="E670" s="383" t="e">
        <f t="shared" si="42"/>
        <v>#N/A</v>
      </c>
      <c r="F670" s="378"/>
      <c r="H670" s="387"/>
      <c r="I670" s="380" t="e">
        <f t="shared" si="43"/>
        <v>#REF!</v>
      </c>
      <c r="J670" s="386">
        <f>'[9]事業所(またはGH住居)名を入力してください_その②'!F89</f>
        <v>0</v>
      </c>
      <c r="K670" s="380">
        <f>IF(OR('[9]事業所(またはGH住居)名を入力してください_その②'!$B89="管理者",'[9]事業所(またはGH住居)名を入力してください_その②'!$B89="サービス管理責任者"),0,'[9]事業所(またはGH住居)名を入力してください_その②'!$AN89)</f>
        <v>0</v>
      </c>
    </row>
    <row r="671" spans="2:11">
      <c r="B671" s="381">
        <v>669</v>
      </c>
      <c r="C671" s="382" t="e">
        <f t="shared" si="40"/>
        <v>#N/A</v>
      </c>
      <c r="D671" s="382" t="e">
        <f t="shared" si="41"/>
        <v>#N/A</v>
      </c>
      <c r="E671" s="383" t="e">
        <f t="shared" si="42"/>
        <v>#N/A</v>
      </c>
      <c r="F671" s="378"/>
      <c r="H671" s="387"/>
      <c r="I671" s="380" t="e">
        <f t="shared" si="43"/>
        <v>#REF!</v>
      </c>
      <c r="J671" s="386">
        <f>'[9]事業所(またはGH住居)名を入力してください_その②'!F90</f>
        <v>0</v>
      </c>
      <c r="K671" s="380">
        <f>IF(OR('[9]事業所(またはGH住居)名を入力してください_その②'!$B90="管理者",'[9]事業所(またはGH住居)名を入力してください_その②'!$B90="サービス管理責任者"),0,'[9]事業所(またはGH住居)名を入力してください_その②'!$AN90)</f>
        <v>0</v>
      </c>
    </row>
    <row r="672" spans="2:11">
      <c r="B672" s="381">
        <v>670</v>
      </c>
      <c r="C672" s="382" t="e">
        <f t="shared" si="40"/>
        <v>#N/A</v>
      </c>
      <c r="D672" s="382" t="e">
        <f t="shared" si="41"/>
        <v>#N/A</v>
      </c>
      <c r="E672" s="383" t="e">
        <f t="shared" si="42"/>
        <v>#N/A</v>
      </c>
      <c r="F672" s="378"/>
      <c r="H672" s="387"/>
      <c r="I672" s="380" t="e">
        <f t="shared" si="43"/>
        <v>#REF!</v>
      </c>
      <c r="J672" s="386">
        <f>'[9]事業所(またはGH住居)名を入力してください_その②'!F91</f>
        <v>0</v>
      </c>
      <c r="K672" s="380">
        <f>IF(OR('[9]事業所(またはGH住居)名を入力してください_その②'!$B91="管理者",'[9]事業所(またはGH住居)名を入力してください_その②'!$B91="サービス管理責任者"),0,'[9]事業所(またはGH住居)名を入力してください_その②'!$AN91)</f>
        <v>0</v>
      </c>
    </row>
    <row r="673" spans="2:11">
      <c r="B673" s="381">
        <v>671</v>
      </c>
      <c r="C673" s="382" t="e">
        <f t="shared" si="40"/>
        <v>#N/A</v>
      </c>
      <c r="D673" s="382" t="e">
        <f t="shared" si="41"/>
        <v>#N/A</v>
      </c>
      <c r="E673" s="383" t="e">
        <f t="shared" si="42"/>
        <v>#N/A</v>
      </c>
      <c r="F673" s="378"/>
      <c r="H673" s="387"/>
      <c r="I673" s="380" t="e">
        <f t="shared" si="43"/>
        <v>#REF!</v>
      </c>
      <c r="J673" s="386">
        <f>'[9]事業所(またはGH住居)名を入力してください_その②'!F92</f>
        <v>0</v>
      </c>
      <c r="K673" s="380">
        <f>IF(OR('[9]事業所(またはGH住居)名を入力してください_その②'!$B92="管理者",'[9]事業所(またはGH住居)名を入力してください_その②'!$B92="サービス管理責任者"),0,'[9]事業所(またはGH住居)名を入力してください_その②'!$AN92)</f>
        <v>0</v>
      </c>
    </row>
    <row r="674" spans="2:11">
      <c r="B674" s="381">
        <v>672</v>
      </c>
      <c r="C674" s="382" t="e">
        <f t="shared" si="40"/>
        <v>#N/A</v>
      </c>
      <c r="D674" s="382" t="e">
        <f t="shared" si="41"/>
        <v>#N/A</v>
      </c>
      <c r="E674" s="383" t="e">
        <f t="shared" si="42"/>
        <v>#N/A</v>
      </c>
      <c r="F674" s="378"/>
      <c r="H674" s="387"/>
      <c r="I674" s="380" t="e">
        <f t="shared" si="43"/>
        <v>#REF!</v>
      </c>
      <c r="J674" s="386">
        <f>'[9]事業所(またはGH住居)名を入力してください_その②'!F93</f>
        <v>0</v>
      </c>
      <c r="K674" s="380">
        <f>IF(OR('[9]事業所(またはGH住居)名を入力してください_その②'!$B93="管理者",'[9]事業所(またはGH住居)名を入力してください_その②'!$B93="サービス管理責任者"),0,'[9]事業所(またはGH住居)名を入力してください_その②'!$AN93)</f>
        <v>0</v>
      </c>
    </row>
    <row r="675" spans="2:11">
      <c r="B675" s="381">
        <v>673</v>
      </c>
      <c r="C675" s="382" t="e">
        <f t="shared" si="40"/>
        <v>#N/A</v>
      </c>
      <c r="D675" s="382" t="e">
        <f t="shared" si="41"/>
        <v>#N/A</v>
      </c>
      <c r="E675" s="383" t="e">
        <f t="shared" si="42"/>
        <v>#N/A</v>
      </c>
      <c r="F675" s="378"/>
      <c r="H675" s="387"/>
      <c r="I675" s="380" t="e">
        <f t="shared" si="43"/>
        <v>#REF!</v>
      </c>
      <c r="J675" s="386">
        <f>'[9]事業所(またはGH住居)名を入力してください_その②'!F94</f>
        <v>0</v>
      </c>
      <c r="K675" s="380">
        <f>IF(OR('[9]事業所(またはGH住居)名を入力してください_その②'!$B94="管理者",'[9]事業所(またはGH住居)名を入力してください_その②'!$B94="サービス管理責任者"),0,'[9]事業所(またはGH住居)名を入力してください_その②'!$AN94)</f>
        <v>0</v>
      </c>
    </row>
    <row r="676" spans="2:11">
      <c r="B676" s="381">
        <v>674</v>
      </c>
      <c r="C676" s="382" t="e">
        <f t="shared" si="40"/>
        <v>#N/A</v>
      </c>
      <c r="D676" s="382" t="e">
        <f t="shared" si="41"/>
        <v>#N/A</v>
      </c>
      <c r="E676" s="383" t="e">
        <f t="shared" si="42"/>
        <v>#N/A</v>
      </c>
      <c r="F676" s="378"/>
      <c r="H676" s="387"/>
      <c r="I676" s="380" t="e">
        <f t="shared" si="43"/>
        <v>#REF!</v>
      </c>
      <c r="J676" s="386">
        <f>'[9]事業所(またはGH住居)名を入力してください_その②'!F95</f>
        <v>0</v>
      </c>
      <c r="K676" s="380">
        <f>IF(OR('[9]事業所(またはGH住居)名を入力してください_その②'!$B95="管理者",'[9]事業所(またはGH住居)名を入力してください_その②'!$B95="サービス管理責任者"),0,'[9]事業所(またはGH住居)名を入力してください_その②'!$AN95)</f>
        <v>0</v>
      </c>
    </row>
    <row r="677" spans="2:11">
      <c r="B677" s="381">
        <v>675</v>
      </c>
      <c r="C677" s="382" t="e">
        <f t="shared" si="40"/>
        <v>#N/A</v>
      </c>
      <c r="D677" s="382" t="e">
        <f t="shared" si="41"/>
        <v>#N/A</v>
      </c>
      <c r="E677" s="383" t="e">
        <f t="shared" si="42"/>
        <v>#N/A</v>
      </c>
      <c r="F677" s="378"/>
      <c r="H677" s="387"/>
      <c r="I677" s="380" t="e">
        <f t="shared" si="43"/>
        <v>#REF!</v>
      </c>
      <c r="J677" s="386">
        <f>'[9]事業所(またはGH住居)名を入力してください_その②'!F96</f>
        <v>0</v>
      </c>
      <c r="K677" s="380">
        <f>IF(OR('[9]事業所(またはGH住居)名を入力してください_その②'!$B96="管理者",'[9]事業所(またはGH住居)名を入力してください_その②'!$B96="サービス管理責任者"),0,'[9]事業所(またはGH住居)名を入力してください_その②'!$AN96)</f>
        <v>0</v>
      </c>
    </row>
    <row r="678" spans="2:11">
      <c r="B678" s="381">
        <v>676</v>
      </c>
      <c r="C678" s="382" t="e">
        <f t="shared" si="40"/>
        <v>#N/A</v>
      </c>
      <c r="D678" s="382" t="e">
        <f t="shared" si="41"/>
        <v>#N/A</v>
      </c>
      <c r="E678" s="383" t="e">
        <f t="shared" si="42"/>
        <v>#N/A</v>
      </c>
      <c r="F678" s="378"/>
      <c r="H678" s="387"/>
      <c r="I678" s="380" t="e">
        <f t="shared" si="43"/>
        <v>#REF!</v>
      </c>
      <c r="J678" s="386">
        <f>'[9]事業所(またはGH住居)名を入力してください_その②'!F97</f>
        <v>0</v>
      </c>
      <c r="K678" s="380">
        <f>IF(OR('[9]事業所(またはGH住居)名を入力してください_その②'!$B97="管理者",'[9]事業所(またはGH住居)名を入力してください_その②'!$B97="サービス管理責任者"),0,'[9]事業所(またはGH住居)名を入力してください_その②'!$AN97)</f>
        <v>0</v>
      </c>
    </row>
    <row r="679" spans="2:11">
      <c r="B679" s="381">
        <v>677</v>
      </c>
      <c r="C679" s="382" t="e">
        <f t="shared" si="40"/>
        <v>#N/A</v>
      </c>
      <c r="D679" s="382" t="e">
        <f t="shared" si="41"/>
        <v>#N/A</v>
      </c>
      <c r="E679" s="383" t="e">
        <f t="shared" si="42"/>
        <v>#N/A</v>
      </c>
      <c r="F679" s="378"/>
      <c r="H679" s="387"/>
      <c r="I679" s="380" t="e">
        <f t="shared" si="43"/>
        <v>#REF!</v>
      </c>
      <c r="J679" s="386">
        <f>'[9]事業所(またはGH住居)名を入力してください_その②'!F98</f>
        <v>0</v>
      </c>
      <c r="K679" s="380">
        <f>IF(OR('[9]事業所(またはGH住居)名を入力してください_その②'!$B98="管理者",'[9]事業所(またはGH住居)名を入力してください_その②'!$B98="サービス管理責任者"),0,'[9]事業所(またはGH住居)名を入力してください_その②'!$AN98)</f>
        <v>0</v>
      </c>
    </row>
    <row r="680" spans="2:11">
      <c r="B680" s="381">
        <v>678</v>
      </c>
      <c r="C680" s="382" t="e">
        <f t="shared" si="40"/>
        <v>#N/A</v>
      </c>
      <c r="D680" s="382" t="e">
        <f t="shared" si="41"/>
        <v>#N/A</v>
      </c>
      <c r="E680" s="383" t="e">
        <f t="shared" si="42"/>
        <v>#N/A</v>
      </c>
      <c r="F680" s="378"/>
      <c r="H680" s="387"/>
      <c r="I680" s="380" t="e">
        <f t="shared" si="43"/>
        <v>#REF!</v>
      </c>
      <c r="J680" s="386">
        <f>'[9]事業所(またはGH住居)名を入力してください_その②'!F99</f>
        <v>0</v>
      </c>
      <c r="K680" s="380">
        <f>IF(OR('[9]事業所(またはGH住居)名を入力してください_その②'!$B99="管理者",'[9]事業所(またはGH住居)名を入力してください_その②'!$B99="サービス管理責任者"),0,'[9]事業所(またはGH住居)名を入力してください_その②'!$AN99)</f>
        <v>0</v>
      </c>
    </row>
    <row r="681" spans="2:11">
      <c r="B681" s="381">
        <v>679</v>
      </c>
      <c r="C681" s="382" t="e">
        <f t="shared" si="40"/>
        <v>#N/A</v>
      </c>
      <c r="D681" s="382" t="e">
        <f t="shared" si="41"/>
        <v>#N/A</v>
      </c>
      <c r="E681" s="383" t="e">
        <f t="shared" si="42"/>
        <v>#N/A</v>
      </c>
      <c r="F681" s="378"/>
      <c r="H681" s="387"/>
      <c r="I681" s="380" t="e">
        <f t="shared" si="43"/>
        <v>#REF!</v>
      </c>
      <c r="J681" s="386">
        <f>'[9]事業所(またはGH住居)名を入力してください_その②'!F100</f>
        <v>0</v>
      </c>
      <c r="K681" s="380">
        <f>IF(OR('[9]事業所(またはGH住居)名を入力してください_その②'!$B100="管理者",'[9]事業所(またはGH住居)名を入力してください_その②'!$B100="サービス管理責任者"),0,'[9]事業所(またはGH住居)名を入力してください_その②'!$AN100)</f>
        <v>0</v>
      </c>
    </row>
    <row r="682" spans="2:11">
      <c r="B682" s="381">
        <v>680</v>
      </c>
      <c r="C682" s="382" t="e">
        <f t="shared" si="40"/>
        <v>#N/A</v>
      </c>
      <c r="D682" s="382" t="e">
        <f t="shared" si="41"/>
        <v>#N/A</v>
      </c>
      <c r="E682" s="383" t="e">
        <f t="shared" si="42"/>
        <v>#N/A</v>
      </c>
      <c r="F682" s="378"/>
      <c r="H682" s="387"/>
      <c r="I682" s="380" t="e">
        <f t="shared" si="43"/>
        <v>#REF!</v>
      </c>
      <c r="J682" s="386">
        <f>'[9]事業所(またはGH住居)名を入力してください_その②'!F101</f>
        <v>0</v>
      </c>
      <c r="K682" s="380">
        <f>IF(OR('[9]事業所(またはGH住居)名を入力してください_その②'!$B101="管理者",'[9]事業所(またはGH住居)名を入力してください_その②'!$B101="サービス管理責任者"),0,'[9]事業所(またはGH住居)名を入力してください_その②'!$AN101)</f>
        <v>0</v>
      </c>
    </row>
    <row r="683" spans="2:11">
      <c r="B683" s="381">
        <v>681</v>
      </c>
      <c r="C683" s="382" t="e">
        <f t="shared" si="40"/>
        <v>#N/A</v>
      </c>
      <c r="D683" s="382" t="e">
        <f t="shared" si="41"/>
        <v>#N/A</v>
      </c>
      <c r="E683" s="383" t="e">
        <f t="shared" si="42"/>
        <v>#N/A</v>
      </c>
      <c r="F683" s="378"/>
      <c r="H683" s="387"/>
      <c r="I683" s="380" t="e">
        <f t="shared" si="43"/>
        <v>#REF!</v>
      </c>
      <c r="J683" s="386">
        <f>'[9]事業所(またはGH住居)名を入力してください_その②'!F102</f>
        <v>0</v>
      </c>
      <c r="K683" s="380">
        <f>IF(OR('[9]事業所(またはGH住居)名を入力してください_その②'!$B102="管理者",'[9]事業所(またはGH住居)名を入力してください_その②'!$B102="サービス管理責任者"),0,'[9]事業所(またはGH住居)名を入力してください_その②'!$AN102)</f>
        <v>0</v>
      </c>
    </row>
    <row r="684" spans="2:11">
      <c r="B684" s="381">
        <v>682</v>
      </c>
      <c r="C684" s="382" t="e">
        <f t="shared" si="40"/>
        <v>#N/A</v>
      </c>
      <c r="D684" s="382" t="e">
        <f t="shared" si="41"/>
        <v>#N/A</v>
      </c>
      <c r="E684" s="383" t="e">
        <f t="shared" si="42"/>
        <v>#N/A</v>
      </c>
      <c r="F684" s="378"/>
      <c r="H684" s="387"/>
      <c r="I684" s="380" t="e">
        <f t="shared" si="43"/>
        <v>#REF!</v>
      </c>
      <c r="J684" s="386">
        <f>'[9]事業所(またはGH住居)名を入力してください_その②'!F103</f>
        <v>0</v>
      </c>
      <c r="K684" s="380">
        <f>IF(OR('[9]事業所(またはGH住居)名を入力してください_その②'!$B103="管理者",'[9]事業所(またはGH住居)名を入力してください_その②'!$B103="サービス管理責任者"),0,'[9]事業所(またはGH住居)名を入力してください_その②'!$AN103)</f>
        <v>0</v>
      </c>
    </row>
    <row r="685" spans="2:11">
      <c r="B685" s="381">
        <v>683</v>
      </c>
      <c r="C685" s="382" t="e">
        <f t="shared" si="40"/>
        <v>#N/A</v>
      </c>
      <c r="D685" s="382" t="e">
        <f t="shared" si="41"/>
        <v>#N/A</v>
      </c>
      <c r="E685" s="383" t="e">
        <f t="shared" si="42"/>
        <v>#N/A</v>
      </c>
      <c r="F685" s="378"/>
      <c r="H685" s="387"/>
      <c r="I685" s="380" t="e">
        <f t="shared" si="43"/>
        <v>#REF!</v>
      </c>
      <c r="J685" s="386">
        <f>'[9]事業所(またはGH住居)名を入力してください_その②'!F104</f>
        <v>0</v>
      </c>
      <c r="K685" s="380">
        <f>IF(OR('[9]事業所(またはGH住居)名を入力してください_その②'!$B104="管理者",'[9]事業所(またはGH住居)名を入力してください_その②'!$B104="サービス管理責任者"),0,'[9]事業所(またはGH住居)名を入力してください_その②'!$AN104)</f>
        <v>0</v>
      </c>
    </row>
    <row r="686" spans="2:11">
      <c r="B686" s="381">
        <v>684</v>
      </c>
      <c r="C686" s="382" t="e">
        <f t="shared" si="40"/>
        <v>#N/A</v>
      </c>
      <c r="D686" s="382" t="e">
        <f t="shared" si="41"/>
        <v>#N/A</v>
      </c>
      <c r="E686" s="383" t="e">
        <f t="shared" si="42"/>
        <v>#N/A</v>
      </c>
      <c r="F686" s="378"/>
      <c r="H686" s="387"/>
      <c r="I686" s="380" t="e">
        <f t="shared" si="43"/>
        <v>#REF!</v>
      </c>
      <c r="J686" s="386">
        <f>'[9]事業所(またはGH住居)名を入力してください_その②'!F105</f>
        <v>0</v>
      </c>
      <c r="K686" s="380">
        <f>IF(OR('[9]事業所(またはGH住居)名を入力してください_その②'!$B105="管理者",'[9]事業所(またはGH住居)名を入力してください_その②'!$B105="サービス管理責任者"),0,'[9]事業所(またはGH住居)名を入力してください_その②'!$AN105)</f>
        <v>0</v>
      </c>
    </row>
    <row r="687" spans="2:11">
      <c r="B687" s="381">
        <v>685</v>
      </c>
      <c r="C687" s="382" t="e">
        <f t="shared" si="40"/>
        <v>#N/A</v>
      </c>
      <c r="D687" s="382" t="e">
        <f t="shared" si="41"/>
        <v>#N/A</v>
      </c>
      <c r="E687" s="383" t="e">
        <f t="shared" si="42"/>
        <v>#N/A</v>
      </c>
      <c r="F687" s="378"/>
      <c r="H687" s="387"/>
      <c r="I687" s="380" t="e">
        <f t="shared" si="43"/>
        <v>#REF!</v>
      </c>
      <c r="J687" s="386">
        <f>'[9]事業所(またはGH住居)名を入力してください_その②'!F106</f>
        <v>0</v>
      </c>
      <c r="K687" s="380">
        <f>IF(OR('[9]事業所(またはGH住居)名を入力してください_その②'!$B106="管理者",'[9]事業所(またはGH住居)名を入力してください_その②'!$B106="サービス管理責任者"),0,'[9]事業所(またはGH住居)名を入力してください_その②'!$AN106)</f>
        <v>0</v>
      </c>
    </row>
    <row r="688" spans="2:11">
      <c r="B688" s="381">
        <v>686</v>
      </c>
      <c r="C688" s="382" t="e">
        <f t="shared" si="40"/>
        <v>#N/A</v>
      </c>
      <c r="D688" s="382" t="e">
        <f t="shared" si="41"/>
        <v>#N/A</v>
      </c>
      <c r="E688" s="383" t="e">
        <f t="shared" si="42"/>
        <v>#N/A</v>
      </c>
      <c r="F688" s="378"/>
      <c r="H688" s="387"/>
      <c r="I688" s="380" t="e">
        <f t="shared" si="43"/>
        <v>#REF!</v>
      </c>
      <c r="J688" s="386">
        <f>'[9]事業所(またはGH住居)名を入力してください_その②'!F107</f>
        <v>0</v>
      </c>
      <c r="K688" s="380">
        <f>IF(OR('[9]事業所(またはGH住居)名を入力してください_その②'!$B107="管理者",'[9]事業所(またはGH住居)名を入力してください_その②'!$B107="サービス管理責任者"),0,'[9]事業所(またはGH住居)名を入力してください_その②'!$AN107)</f>
        <v>0</v>
      </c>
    </row>
    <row r="689" spans="2:11">
      <c r="B689" s="381">
        <v>687</v>
      </c>
      <c r="C689" s="382" t="e">
        <f t="shared" si="40"/>
        <v>#N/A</v>
      </c>
      <c r="D689" s="382" t="e">
        <f t="shared" si="41"/>
        <v>#N/A</v>
      </c>
      <c r="E689" s="383" t="e">
        <f t="shared" si="42"/>
        <v>#N/A</v>
      </c>
      <c r="F689" s="378"/>
      <c r="H689" s="387"/>
      <c r="I689" s="380" t="e">
        <f t="shared" si="43"/>
        <v>#REF!</v>
      </c>
      <c r="J689" s="386">
        <f>'[9]事業所(またはGH住居)名を入力してください_その②'!F108</f>
        <v>0</v>
      </c>
      <c r="K689" s="380">
        <f>IF(OR('[9]事業所(またはGH住居)名を入力してください_その②'!$B108="管理者",'[9]事業所(またはGH住居)名を入力してください_その②'!$B108="サービス管理責任者"),0,'[9]事業所(またはGH住居)名を入力してください_その②'!$AN108)</f>
        <v>0</v>
      </c>
    </row>
    <row r="690" spans="2:11">
      <c r="B690" s="381">
        <v>688</v>
      </c>
      <c r="C690" s="382" t="e">
        <f t="shared" si="40"/>
        <v>#N/A</v>
      </c>
      <c r="D690" s="382" t="e">
        <f t="shared" si="41"/>
        <v>#N/A</v>
      </c>
      <c r="E690" s="383" t="e">
        <f t="shared" si="42"/>
        <v>#N/A</v>
      </c>
      <c r="F690" s="378"/>
      <c r="H690" s="387"/>
      <c r="I690" s="380" t="e">
        <f t="shared" si="43"/>
        <v>#REF!</v>
      </c>
      <c r="J690" s="386">
        <f>'[9]事業所(またはGH住居)名を入力してください_その②'!F109</f>
        <v>0</v>
      </c>
      <c r="K690" s="380">
        <f>IF(OR('[9]事業所(またはGH住居)名を入力してください_その②'!$B109="管理者",'[9]事業所(またはGH住居)名を入力してください_その②'!$B109="サービス管理責任者"),0,'[9]事業所(またはGH住居)名を入力してください_その②'!$AN109)</f>
        <v>0</v>
      </c>
    </row>
    <row r="691" spans="2:11">
      <c r="B691" s="381">
        <v>689</v>
      </c>
      <c r="C691" s="382" t="e">
        <f t="shared" si="40"/>
        <v>#N/A</v>
      </c>
      <c r="D691" s="382" t="e">
        <f t="shared" si="41"/>
        <v>#N/A</v>
      </c>
      <c r="E691" s="383" t="e">
        <f t="shared" si="42"/>
        <v>#N/A</v>
      </c>
      <c r="F691" s="378"/>
      <c r="H691" s="387"/>
      <c r="I691" s="380" t="e">
        <f t="shared" si="43"/>
        <v>#REF!</v>
      </c>
      <c r="J691" s="386">
        <f>'[9]事業所(またはGH住居)名を入力してください_その②'!F110</f>
        <v>0</v>
      </c>
      <c r="K691" s="380">
        <f>IF(OR('[9]事業所(またはGH住居)名を入力してください_その②'!$B110="管理者",'[9]事業所(またはGH住居)名を入力してください_その②'!$B110="サービス管理責任者"),0,'[9]事業所(またはGH住居)名を入力してください_その②'!$AN110)</f>
        <v>0</v>
      </c>
    </row>
    <row r="692" spans="2:11">
      <c r="B692" s="381">
        <v>690</v>
      </c>
      <c r="C692" s="382" t="e">
        <f t="shared" si="40"/>
        <v>#N/A</v>
      </c>
      <c r="D692" s="382" t="e">
        <f t="shared" si="41"/>
        <v>#N/A</v>
      </c>
      <c r="E692" s="383" t="e">
        <f t="shared" si="42"/>
        <v>#N/A</v>
      </c>
      <c r="F692" s="378"/>
      <c r="H692" s="387"/>
      <c r="I692" s="380" t="e">
        <f t="shared" si="43"/>
        <v>#REF!</v>
      </c>
      <c r="J692" s="386">
        <f>'[9]事業所(またはGH住居)名を入力してください_その②'!F111</f>
        <v>0</v>
      </c>
      <c r="K692" s="380">
        <f>IF(OR('[9]事業所(またはGH住居)名を入力してください_その②'!$B111="管理者",'[9]事業所(またはGH住居)名を入力してください_その②'!$B111="サービス管理責任者"),0,'[9]事業所(またはGH住居)名を入力してください_その②'!$AN111)</f>
        <v>0</v>
      </c>
    </row>
    <row r="693" spans="2:11">
      <c r="B693" s="381">
        <v>691</v>
      </c>
      <c r="C693" s="382" t="e">
        <f t="shared" si="40"/>
        <v>#N/A</v>
      </c>
      <c r="D693" s="382" t="e">
        <f t="shared" si="41"/>
        <v>#N/A</v>
      </c>
      <c r="E693" s="383" t="e">
        <f t="shared" si="42"/>
        <v>#N/A</v>
      </c>
      <c r="F693" s="378"/>
      <c r="H693" s="387"/>
      <c r="I693" s="380" t="e">
        <f t="shared" si="43"/>
        <v>#REF!</v>
      </c>
      <c r="J693" s="386">
        <f>'[9]事業所(またはGH住居)名を入力してください_その②'!F112</f>
        <v>0</v>
      </c>
      <c r="K693" s="380">
        <f>IF(OR('[9]事業所(またはGH住居)名を入力してください_その②'!$B112="管理者",'[9]事業所(またはGH住居)名を入力してください_その②'!$B112="サービス管理責任者"),0,'[9]事業所(またはGH住居)名を入力してください_その②'!$AN112)</f>
        <v>0</v>
      </c>
    </row>
    <row r="694" spans="2:11">
      <c r="B694" s="381">
        <v>692</v>
      </c>
      <c r="C694" s="382" t="e">
        <f t="shared" si="40"/>
        <v>#N/A</v>
      </c>
      <c r="D694" s="382" t="e">
        <f t="shared" si="41"/>
        <v>#N/A</v>
      </c>
      <c r="E694" s="383" t="e">
        <f t="shared" si="42"/>
        <v>#N/A</v>
      </c>
      <c r="F694" s="378"/>
      <c r="H694" s="387"/>
      <c r="I694" s="380" t="e">
        <f t="shared" si="43"/>
        <v>#REF!</v>
      </c>
      <c r="J694" s="386">
        <f>'[9]事業所(またはGH住居)名を入力してください_その②'!F113</f>
        <v>0</v>
      </c>
      <c r="K694" s="380">
        <f>IF(OR('[9]事業所(またはGH住居)名を入力してください_その②'!$B113="管理者",'[9]事業所(またはGH住居)名を入力してください_その②'!$B113="サービス管理責任者"),0,'[9]事業所(またはGH住居)名を入力してください_その②'!$AN113)</f>
        <v>0</v>
      </c>
    </row>
    <row r="695" spans="2:11">
      <c r="B695" s="381">
        <v>693</v>
      </c>
      <c r="C695" s="382" t="e">
        <f t="shared" si="40"/>
        <v>#N/A</v>
      </c>
      <c r="D695" s="382" t="e">
        <f t="shared" si="41"/>
        <v>#N/A</v>
      </c>
      <c r="E695" s="383" t="e">
        <f t="shared" si="42"/>
        <v>#N/A</v>
      </c>
      <c r="F695" s="378"/>
      <c r="H695" s="387"/>
      <c r="I695" s="380" t="e">
        <f t="shared" si="43"/>
        <v>#REF!</v>
      </c>
      <c r="J695" s="386">
        <f>'[9]事業所(またはGH住居)名を入力してください_その②'!F114</f>
        <v>0</v>
      </c>
      <c r="K695" s="380">
        <f>IF(OR('[9]事業所(またはGH住居)名を入力してください_その②'!$B114="管理者",'[9]事業所(またはGH住居)名を入力してください_その②'!$B114="サービス管理責任者"),0,'[9]事業所(またはGH住居)名を入力してください_その②'!$AN114)</f>
        <v>0</v>
      </c>
    </row>
    <row r="696" spans="2:11">
      <c r="B696" s="381">
        <v>694</v>
      </c>
      <c r="C696" s="382" t="e">
        <f t="shared" si="40"/>
        <v>#N/A</v>
      </c>
      <c r="D696" s="382" t="e">
        <f t="shared" si="41"/>
        <v>#N/A</v>
      </c>
      <c r="E696" s="383" t="e">
        <f t="shared" si="42"/>
        <v>#N/A</v>
      </c>
      <c r="F696" s="378"/>
      <c r="H696" s="387"/>
      <c r="I696" s="380" t="e">
        <f t="shared" si="43"/>
        <v>#REF!</v>
      </c>
      <c r="J696" s="386">
        <f>'[9]事業所(またはGH住居)名を入力してください_その②'!F115</f>
        <v>0</v>
      </c>
      <c r="K696" s="380">
        <f>IF(OR('[9]事業所(またはGH住居)名を入力してください_その②'!$B115="管理者",'[9]事業所(またはGH住居)名を入力してください_その②'!$B115="サービス管理責任者"),0,'[9]事業所(またはGH住居)名を入力してください_その②'!$AN115)</f>
        <v>0</v>
      </c>
    </row>
    <row r="697" spans="2:11">
      <c r="B697" s="381">
        <v>695</v>
      </c>
      <c r="C697" s="382" t="e">
        <f t="shared" si="40"/>
        <v>#N/A</v>
      </c>
      <c r="D697" s="382" t="e">
        <f t="shared" si="41"/>
        <v>#N/A</v>
      </c>
      <c r="E697" s="383" t="e">
        <f t="shared" si="42"/>
        <v>#N/A</v>
      </c>
      <c r="F697" s="378"/>
      <c r="H697" s="387"/>
      <c r="I697" s="380" t="e">
        <f t="shared" si="43"/>
        <v>#REF!</v>
      </c>
      <c r="J697" s="386">
        <f>'[9]事業所(またはGH住居)名を入力してください_その②'!F116</f>
        <v>0</v>
      </c>
      <c r="K697" s="380">
        <f>IF(OR('[9]事業所(またはGH住居)名を入力してください_その②'!$B116="管理者",'[9]事業所(またはGH住居)名を入力してください_その②'!$B116="サービス管理責任者"),0,'[9]事業所(またはGH住居)名を入力してください_その②'!$AN116)</f>
        <v>0</v>
      </c>
    </row>
    <row r="698" spans="2:11">
      <c r="B698" s="381">
        <v>696</v>
      </c>
      <c r="C698" s="382" t="e">
        <f t="shared" si="40"/>
        <v>#N/A</v>
      </c>
      <c r="D698" s="382" t="e">
        <f t="shared" si="41"/>
        <v>#N/A</v>
      </c>
      <c r="E698" s="383" t="e">
        <f t="shared" si="42"/>
        <v>#N/A</v>
      </c>
      <c r="F698" s="378"/>
      <c r="H698" s="387"/>
      <c r="I698" s="380" t="e">
        <f t="shared" si="43"/>
        <v>#REF!</v>
      </c>
      <c r="J698" s="386">
        <f>'[9]事業所(またはGH住居)名を入力してください_その②'!F117</f>
        <v>0</v>
      </c>
      <c r="K698" s="380">
        <f>IF(OR('[9]事業所(またはGH住居)名を入力してください_その②'!$B117="管理者",'[9]事業所(またはGH住居)名を入力してください_その②'!$B117="サービス管理責任者"),0,'[9]事業所(またはGH住居)名を入力してください_その②'!$AN117)</f>
        <v>0</v>
      </c>
    </row>
    <row r="699" spans="2:11">
      <c r="B699" s="381">
        <v>697</v>
      </c>
      <c r="C699" s="382" t="e">
        <f t="shared" si="40"/>
        <v>#N/A</v>
      </c>
      <c r="D699" s="382" t="e">
        <f t="shared" si="41"/>
        <v>#N/A</v>
      </c>
      <c r="E699" s="383" t="e">
        <f t="shared" si="42"/>
        <v>#N/A</v>
      </c>
      <c r="F699" s="378"/>
      <c r="H699" s="387"/>
      <c r="I699" s="380" t="e">
        <f t="shared" si="43"/>
        <v>#REF!</v>
      </c>
      <c r="J699" s="386">
        <f>'[9]事業所(またはGH住居)名を入力してください_その②'!F118</f>
        <v>0</v>
      </c>
      <c r="K699" s="380">
        <f>IF(OR('[9]事業所(またはGH住居)名を入力してください_その②'!$B118="管理者",'[9]事業所(またはGH住居)名を入力してください_その②'!$B118="サービス管理責任者"),0,'[9]事業所(またはGH住居)名を入力してください_その②'!$AN118)</f>
        <v>0</v>
      </c>
    </row>
    <row r="700" spans="2:11">
      <c r="B700" s="381">
        <v>698</v>
      </c>
      <c r="C700" s="382" t="e">
        <f t="shared" si="40"/>
        <v>#N/A</v>
      </c>
      <c r="D700" s="382" t="e">
        <f t="shared" si="41"/>
        <v>#N/A</v>
      </c>
      <c r="E700" s="383" t="e">
        <f t="shared" si="42"/>
        <v>#N/A</v>
      </c>
      <c r="F700" s="378"/>
      <c r="H700" s="387"/>
      <c r="I700" s="380" t="e">
        <f t="shared" si="43"/>
        <v>#REF!</v>
      </c>
      <c r="J700" s="386">
        <f>'[9]事業所(またはGH住居)名を入力してください_その②'!F119</f>
        <v>0</v>
      </c>
      <c r="K700" s="380">
        <f>IF(OR('[9]事業所(またはGH住居)名を入力してください_その②'!$B119="管理者",'[9]事業所(またはGH住居)名を入力してください_その②'!$B119="サービス管理責任者"),0,'[9]事業所(またはGH住居)名を入力してください_その②'!$AN119)</f>
        <v>0</v>
      </c>
    </row>
    <row r="701" spans="2:11">
      <c r="B701" s="381">
        <v>699</v>
      </c>
      <c r="C701" s="382" t="e">
        <f t="shared" si="40"/>
        <v>#N/A</v>
      </c>
      <c r="D701" s="382" t="e">
        <f t="shared" si="41"/>
        <v>#N/A</v>
      </c>
      <c r="E701" s="383" t="e">
        <f t="shared" si="42"/>
        <v>#N/A</v>
      </c>
      <c r="F701" s="378"/>
      <c r="H701" s="387"/>
      <c r="I701" s="380" t="e">
        <f t="shared" si="43"/>
        <v>#REF!</v>
      </c>
      <c r="J701" s="386">
        <f>'[9]事業所(またはGH住居)名を入力してください_その②'!F120</f>
        <v>0</v>
      </c>
      <c r="K701" s="380">
        <f>IF(OR('[9]事業所(またはGH住居)名を入力してください_その②'!$B120="管理者",'[9]事業所(またはGH住居)名を入力してください_その②'!$B120="サービス管理責任者"),0,'[9]事業所(またはGH住居)名を入力してください_その②'!$AN120)</f>
        <v>0</v>
      </c>
    </row>
    <row r="702" spans="2:11">
      <c r="B702" s="381">
        <v>700</v>
      </c>
      <c r="C702" s="382" t="e">
        <f t="shared" si="40"/>
        <v>#N/A</v>
      </c>
      <c r="D702" s="382" t="e">
        <f t="shared" si="41"/>
        <v>#N/A</v>
      </c>
      <c r="E702" s="383" t="e">
        <f t="shared" si="42"/>
        <v>#N/A</v>
      </c>
      <c r="F702" s="378"/>
      <c r="H702" s="387"/>
      <c r="I702" s="380" t="e">
        <f t="shared" si="43"/>
        <v>#REF!</v>
      </c>
      <c r="J702" s="386">
        <f>'[9]事業所(またはGH住居)名を入力してください_その②'!F121</f>
        <v>0</v>
      </c>
      <c r="K702" s="380">
        <f>IF(OR('[9]事業所(またはGH住居)名を入力してください_その②'!$B121="管理者",'[9]事業所(またはGH住居)名を入力してください_その②'!$B121="サービス管理責任者"),0,'[9]事業所(またはGH住居)名を入力してください_その②'!$AN121)</f>
        <v>0</v>
      </c>
    </row>
    <row r="703" spans="2:11">
      <c r="B703" s="381">
        <v>701</v>
      </c>
      <c r="C703" s="382" t="e">
        <f t="shared" si="40"/>
        <v>#N/A</v>
      </c>
      <c r="D703" s="382" t="e">
        <f t="shared" si="41"/>
        <v>#N/A</v>
      </c>
      <c r="E703" s="383" t="e">
        <f t="shared" si="42"/>
        <v>#N/A</v>
      </c>
      <c r="F703" s="378"/>
      <c r="H703" s="387"/>
      <c r="I703" s="380" t="e">
        <f t="shared" si="43"/>
        <v>#REF!</v>
      </c>
      <c r="J703" s="386">
        <f>'[9]事業所(またはGH住居)名を入力してください_その②'!F122</f>
        <v>0</v>
      </c>
      <c r="K703" s="380">
        <f>IF(OR('[9]事業所(またはGH住居)名を入力してください_その②'!$B122="管理者",'[9]事業所(またはGH住居)名を入力してください_その②'!$B122="サービス管理責任者"),0,'[9]事業所(またはGH住居)名を入力してください_その②'!$AN122)</f>
        <v>0</v>
      </c>
    </row>
    <row r="704" spans="2:11">
      <c r="B704" s="381">
        <v>702</v>
      </c>
      <c r="C704" s="382" t="e">
        <f t="shared" si="40"/>
        <v>#N/A</v>
      </c>
      <c r="D704" s="382" t="e">
        <f t="shared" si="41"/>
        <v>#N/A</v>
      </c>
      <c r="E704" s="383" t="e">
        <f t="shared" si="42"/>
        <v>#N/A</v>
      </c>
      <c r="F704" s="378"/>
      <c r="H704" s="387"/>
      <c r="I704" s="380" t="e">
        <f t="shared" si="43"/>
        <v>#REF!</v>
      </c>
      <c r="J704" s="386">
        <f>'[9]事業所(またはGH住居)名を入力してください_その②'!F123</f>
        <v>0</v>
      </c>
      <c r="K704" s="380">
        <f>IF(OR('[9]事業所(またはGH住居)名を入力してください_その②'!$B123="管理者",'[9]事業所(またはGH住居)名を入力してください_その②'!$B123="サービス管理責任者"),0,'[9]事業所(またはGH住居)名を入力してください_その②'!$AN123)</f>
        <v>0</v>
      </c>
    </row>
    <row r="705" spans="2:11">
      <c r="B705" s="381">
        <v>703</v>
      </c>
      <c r="C705" s="382" t="e">
        <f t="shared" si="40"/>
        <v>#N/A</v>
      </c>
      <c r="D705" s="382" t="e">
        <f t="shared" si="41"/>
        <v>#N/A</v>
      </c>
      <c r="E705" s="383" t="e">
        <f t="shared" si="42"/>
        <v>#N/A</v>
      </c>
      <c r="F705" s="378"/>
      <c r="H705" s="387"/>
      <c r="I705" s="380" t="e">
        <f t="shared" si="43"/>
        <v>#REF!</v>
      </c>
      <c r="J705" s="386">
        <f>'[9]事業所(またはGH住居)名を入力してください_その②'!F124</f>
        <v>0</v>
      </c>
      <c r="K705" s="380">
        <f>IF(OR('[9]事業所(またはGH住居)名を入力してください_その②'!$B124="管理者",'[9]事業所(またはGH住居)名を入力してください_その②'!$B124="サービス管理責任者"),0,'[9]事業所(またはGH住居)名を入力してください_その②'!$AN124)</f>
        <v>0</v>
      </c>
    </row>
    <row r="706" spans="2:11">
      <c r="B706" s="381">
        <v>704</v>
      </c>
      <c r="C706" s="382" t="e">
        <f t="shared" si="40"/>
        <v>#N/A</v>
      </c>
      <c r="D706" s="382" t="e">
        <f t="shared" si="41"/>
        <v>#N/A</v>
      </c>
      <c r="E706" s="383" t="e">
        <f t="shared" si="42"/>
        <v>#N/A</v>
      </c>
      <c r="F706" s="378"/>
      <c r="H706" s="387"/>
      <c r="I706" s="380" t="e">
        <f t="shared" si="43"/>
        <v>#REF!</v>
      </c>
      <c r="J706" s="386">
        <f>'[9]事業所(またはGH住居)名を入力してください_その②'!F125</f>
        <v>0</v>
      </c>
      <c r="K706" s="380">
        <f>IF(OR('[9]事業所(またはGH住居)名を入力してください_その②'!$B125="管理者",'[9]事業所(またはGH住居)名を入力してください_その②'!$B125="サービス管理責任者"),0,'[9]事業所(またはGH住居)名を入力してください_その②'!$AN125)</f>
        <v>0</v>
      </c>
    </row>
    <row r="707" spans="2:11">
      <c r="B707" s="381">
        <v>705</v>
      </c>
      <c r="C707" s="382" t="e">
        <f t="shared" ref="C707:C770" si="44">VLOOKUP(B707,$I:$K,2,FALSE)</f>
        <v>#N/A</v>
      </c>
      <c r="D707" s="382" t="e">
        <f t="shared" ref="D707:D770" si="45">VLOOKUP(B707,$I:$K,3,FALSE)</f>
        <v>#N/A</v>
      </c>
      <c r="E707" s="383" t="e">
        <f t="shared" si="42"/>
        <v>#N/A</v>
      </c>
      <c r="F707" s="378"/>
      <c r="H707" s="387"/>
      <c r="I707" s="380" t="e">
        <f t="shared" si="43"/>
        <v>#REF!</v>
      </c>
      <c r="J707" s="386">
        <f>'[9]事業所(またはGH住居)名を入力してください_その②'!F126</f>
        <v>0</v>
      </c>
      <c r="K707" s="380">
        <f>IF(OR('[9]事業所(またはGH住居)名を入力してください_その②'!$B126="管理者",'[9]事業所(またはGH住居)名を入力してください_その②'!$B126="サービス管理責任者"),0,'[9]事業所(またはGH住居)名を入力してください_その②'!$AN126)</f>
        <v>0</v>
      </c>
    </row>
    <row r="708" spans="2:11">
      <c r="B708" s="381">
        <v>706</v>
      </c>
      <c r="C708" s="382" t="e">
        <f t="shared" si="44"/>
        <v>#N/A</v>
      </c>
      <c r="D708" s="382" t="e">
        <f t="shared" si="45"/>
        <v>#N/A</v>
      </c>
      <c r="E708" s="383" t="e">
        <f t="shared" ref="E708:E771" si="46">SUMIF($C:$C,C708,$D:$D)</f>
        <v>#N/A</v>
      </c>
      <c r="F708" s="378"/>
      <c r="H708" s="387"/>
      <c r="I708" s="380" t="e">
        <f t="shared" ref="I708:I771" si="47">IF(J708=0,I707,I707+1)</f>
        <v>#REF!</v>
      </c>
      <c r="J708" s="386">
        <f>'[9]事業所(またはGH住居)名を入力してください_その②'!F127</f>
        <v>0</v>
      </c>
      <c r="K708" s="380">
        <f>IF(OR('[9]事業所(またはGH住居)名を入力してください_その②'!$B127="管理者",'[9]事業所(またはGH住居)名を入力してください_その②'!$B127="サービス管理責任者"),0,'[9]事業所(またはGH住居)名を入力してください_その②'!$AN127)</f>
        <v>0</v>
      </c>
    </row>
    <row r="709" spans="2:11">
      <c r="B709" s="381">
        <v>707</v>
      </c>
      <c r="C709" s="382" t="e">
        <f t="shared" si="44"/>
        <v>#N/A</v>
      </c>
      <c r="D709" s="382" t="e">
        <f t="shared" si="45"/>
        <v>#N/A</v>
      </c>
      <c r="E709" s="383" t="e">
        <f t="shared" si="46"/>
        <v>#N/A</v>
      </c>
      <c r="F709" s="378"/>
      <c r="H709" s="387"/>
      <c r="I709" s="380" t="e">
        <f t="shared" si="47"/>
        <v>#REF!</v>
      </c>
      <c r="J709" s="386">
        <f>'[9]事業所(またはGH住居)名を入力してください_その②'!F128</f>
        <v>0</v>
      </c>
      <c r="K709" s="380">
        <f>IF(OR('[9]事業所(またはGH住居)名を入力してください_その②'!$B128="管理者",'[9]事業所(またはGH住居)名を入力してください_その②'!$B128="サービス管理責任者"),0,'[9]事業所(またはGH住居)名を入力してください_その②'!$AN128)</f>
        <v>0</v>
      </c>
    </row>
    <row r="710" spans="2:11">
      <c r="B710" s="381">
        <v>708</v>
      </c>
      <c r="C710" s="382" t="e">
        <f t="shared" si="44"/>
        <v>#N/A</v>
      </c>
      <c r="D710" s="382" t="e">
        <f t="shared" si="45"/>
        <v>#N/A</v>
      </c>
      <c r="E710" s="383" t="e">
        <f t="shared" si="46"/>
        <v>#N/A</v>
      </c>
      <c r="F710" s="378"/>
      <c r="H710" s="387"/>
      <c r="I710" s="380" t="e">
        <f t="shared" si="47"/>
        <v>#REF!</v>
      </c>
      <c r="J710" s="386">
        <f>'[9]事業所(またはGH住居)名を入力してください_その②'!F129</f>
        <v>0</v>
      </c>
      <c r="K710" s="380">
        <f>IF(OR('[9]事業所(またはGH住居)名を入力してください_その②'!$B129="管理者",'[9]事業所(またはGH住居)名を入力してください_その②'!$B129="サービス管理責任者"),0,'[9]事業所(またはGH住居)名を入力してください_その②'!$AN129)</f>
        <v>0</v>
      </c>
    </row>
    <row r="711" spans="2:11">
      <c r="B711" s="381">
        <v>709</v>
      </c>
      <c r="C711" s="382" t="e">
        <f t="shared" si="44"/>
        <v>#N/A</v>
      </c>
      <c r="D711" s="382" t="e">
        <f t="shared" si="45"/>
        <v>#N/A</v>
      </c>
      <c r="E711" s="383" t="e">
        <f t="shared" si="46"/>
        <v>#N/A</v>
      </c>
      <c r="F711" s="378"/>
      <c r="H711" s="387"/>
      <c r="I711" s="380" t="e">
        <f t="shared" si="47"/>
        <v>#REF!</v>
      </c>
      <c r="J711" s="386">
        <f>'[9]事業所(またはGH住居)名を入力してください_その②'!F130</f>
        <v>0</v>
      </c>
      <c r="K711" s="380">
        <f>IF(OR('[9]事業所(またはGH住居)名を入力してください_その②'!$B130="管理者",'[9]事業所(またはGH住居)名を入力してください_その②'!$B130="サービス管理責任者"),0,'[9]事業所(またはGH住居)名を入力してください_その②'!$AN130)</f>
        <v>0</v>
      </c>
    </row>
    <row r="712" spans="2:11">
      <c r="B712" s="381">
        <v>710</v>
      </c>
      <c r="C712" s="382" t="e">
        <f t="shared" si="44"/>
        <v>#N/A</v>
      </c>
      <c r="D712" s="382" t="e">
        <f t="shared" si="45"/>
        <v>#N/A</v>
      </c>
      <c r="E712" s="383" t="e">
        <f t="shared" si="46"/>
        <v>#N/A</v>
      </c>
      <c r="F712" s="378"/>
      <c r="H712" s="387"/>
      <c r="I712" s="380" t="e">
        <f t="shared" si="47"/>
        <v>#REF!</v>
      </c>
      <c r="J712" s="386">
        <f>'[9]事業所(またはGH住居)名を入力してください_その②'!F131</f>
        <v>0</v>
      </c>
      <c r="K712" s="380">
        <f>IF(OR('[9]事業所(またはGH住居)名を入力してください_その②'!$B131="管理者",'[9]事業所(またはGH住居)名を入力してください_その②'!$B131="サービス管理責任者"),0,'[9]事業所(またはGH住居)名を入力してください_その②'!$AN131)</f>
        <v>0</v>
      </c>
    </row>
    <row r="713" spans="2:11">
      <c r="B713" s="381">
        <v>711</v>
      </c>
      <c r="C713" s="382" t="e">
        <f t="shared" si="44"/>
        <v>#N/A</v>
      </c>
      <c r="D713" s="382" t="e">
        <f t="shared" si="45"/>
        <v>#N/A</v>
      </c>
      <c r="E713" s="383" t="e">
        <f t="shared" si="46"/>
        <v>#N/A</v>
      </c>
      <c r="F713" s="378"/>
      <c r="H713" s="387"/>
      <c r="I713" s="380" t="e">
        <f t="shared" si="47"/>
        <v>#REF!</v>
      </c>
      <c r="J713" s="386">
        <f>'[9]事業所(またはGH住居)名を入力してください_その②'!F132</f>
        <v>0</v>
      </c>
      <c r="K713" s="380">
        <f>IF(OR('[9]事業所(またはGH住居)名を入力してください_その②'!$B132="管理者",'[9]事業所(またはGH住居)名を入力してください_その②'!$B132="サービス管理責任者"),0,'[9]事業所(またはGH住居)名を入力してください_その②'!$AN132)</f>
        <v>0</v>
      </c>
    </row>
    <row r="714" spans="2:11">
      <c r="B714" s="381">
        <v>712</v>
      </c>
      <c r="C714" s="382" t="e">
        <f t="shared" si="44"/>
        <v>#N/A</v>
      </c>
      <c r="D714" s="382" t="e">
        <f t="shared" si="45"/>
        <v>#N/A</v>
      </c>
      <c r="E714" s="383" t="e">
        <f t="shared" si="46"/>
        <v>#N/A</v>
      </c>
      <c r="F714" s="378"/>
      <c r="H714" s="387"/>
      <c r="I714" s="380" t="e">
        <f t="shared" si="47"/>
        <v>#REF!</v>
      </c>
      <c r="J714" s="386">
        <f>'[9]事業所(またはGH住居)名を入力してください_その②'!F133</f>
        <v>0</v>
      </c>
      <c r="K714" s="380">
        <f>IF(OR('[9]事業所(またはGH住居)名を入力してください_その②'!$B133="管理者",'[9]事業所(またはGH住居)名を入力してください_その②'!$B133="サービス管理責任者"),0,'[9]事業所(またはGH住居)名を入力してください_その②'!$AN133)</f>
        <v>0</v>
      </c>
    </row>
    <row r="715" spans="2:11">
      <c r="B715" s="381">
        <v>713</v>
      </c>
      <c r="C715" s="382" t="e">
        <f t="shared" si="44"/>
        <v>#N/A</v>
      </c>
      <c r="D715" s="382" t="e">
        <f t="shared" si="45"/>
        <v>#N/A</v>
      </c>
      <c r="E715" s="383" t="e">
        <f t="shared" si="46"/>
        <v>#N/A</v>
      </c>
      <c r="F715" s="378"/>
      <c r="H715" s="387"/>
      <c r="I715" s="380" t="e">
        <f t="shared" si="47"/>
        <v>#REF!</v>
      </c>
      <c r="J715" s="386">
        <f>'[9]事業所(またはGH住居)名を入力してください_その②'!F134</f>
        <v>0</v>
      </c>
      <c r="K715" s="380">
        <f>IF(OR('[9]事業所(またはGH住居)名を入力してください_その②'!$B134="管理者",'[9]事業所(またはGH住居)名を入力してください_その②'!$B134="サービス管理責任者"),0,'[9]事業所(またはGH住居)名を入力してください_その②'!$AN134)</f>
        <v>0</v>
      </c>
    </row>
    <row r="716" spans="2:11">
      <c r="B716" s="381">
        <v>714</v>
      </c>
      <c r="C716" s="382" t="e">
        <f t="shared" si="44"/>
        <v>#N/A</v>
      </c>
      <c r="D716" s="382" t="e">
        <f t="shared" si="45"/>
        <v>#N/A</v>
      </c>
      <c r="E716" s="383" t="e">
        <f t="shared" si="46"/>
        <v>#N/A</v>
      </c>
      <c r="F716" s="378"/>
      <c r="H716" s="387"/>
      <c r="I716" s="380" t="e">
        <f t="shared" si="47"/>
        <v>#REF!</v>
      </c>
      <c r="J716" s="386">
        <f>'[9]事業所(またはGH住居)名を入力してください_その②'!F135</f>
        <v>0</v>
      </c>
      <c r="K716" s="380">
        <f>IF(OR('[9]事業所(またはGH住居)名を入力してください_その②'!$B135="管理者",'[9]事業所(またはGH住居)名を入力してください_その②'!$B135="サービス管理責任者"),0,'[9]事業所(またはGH住居)名を入力してください_その②'!$AN135)</f>
        <v>0</v>
      </c>
    </row>
    <row r="717" spans="2:11">
      <c r="B717" s="381">
        <v>715</v>
      </c>
      <c r="C717" s="382" t="e">
        <f t="shared" si="44"/>
        <v>#N/A</v>
      </c>
      <c r="D717" s="382" t="e">
        <f t="shared" si="45"/>
        <v>#N/A</v>
      </c>
      <c r="E717" s="383" t="e">
        <f t="shared" si="46"/>
        <v>#N/A</v>
      </c>
      <c r="F717" s="378"/>
      <c r="H717" s="387"/>
      <c r="I717" s="380" t="e">
        <f t="shared" si="47"/>
        <v>#REF!</v>
      </c>
      <c r="J717" s="386">
        <f>'[9]事業所(またはGH住居)名を入力してください_その②'!F136</f>
        <v>0</v>
      </c>
      <c r="K717" s="380">
        <f>IF(OR('[9]事業所(またはGH住居)名を入力してください_その②'!$B136="管理者",'[9]事業所(またはGH住居)名を入力してください_その②'!$B136="サービス管理責任者"),0,'[9]事業所(またはGH住居)名を入力してください_その②'!$AN136)</f>
        <v>0</v>
      </c>
    </row>
    <row r="718" spans="2:11">
      <c r="B718" s="381">
        <v>716</v>
      </c>
      <c r="C718" s="382" t="e">
        <f t="shared" si="44"/>
        <v>#N/A</v>
      </c>
      <c r="D718" s="382" t="e">
        <f t="shared" si="45"/>
        <v>#N/A</v>
      </c>
      <c r="E718" s="383" t="e">
        <f t="shared" si="46"/>
        <v>#N/A</v>
      </c>
      <c r="F718" s="378"/>
      <c r="H718" s="387"/>
      <c r="I718" s="380" t="e">
        <f t="shared" si="47"/>
        <v>#REF!</v>
      </c>
      <c r="J718" s="386">
        <f>'[9]事業所(またはGH住居)名を入力してください_その②'!F137</f>
        <v>0</v>
      </c>
      <c r="K718" s="380">
        <f>IF(OR('[9]事業所(またはGH住居)名を入力してください_その②'!$B137="管理者",'[9]事業所(またはGH住居)名を入力してください_その②'!$B137="サービス管理責任者"),0,'[9]事業所(またはGH住居)名を入力してください_その②'!$AN137)</f>
        <v>0</v>
      </c>
    </row>
    <row r="719" spans="2:11">
      <c r="B719" s="381">
        <v>717</v>
      </c>
      <c r="C719" s="382" t="e">
        <f t="shared" si="44"/>
        <v>#N/A</v>
      </c>
      <c r="D719" s="382" t="e">
        <f t="shared" si="45"/>
        <v>#N/A</v>
      </c>
      <c r="E719" s="383" t="e">
        <f t="shared" si="46"/>
        <v>#N/A</v>
      </c>
      <c r="F719" s="378"/>
      <c r="H719" s="387"/>
      <c r="I719" s="380" t="e">
        <f t="shared" si="47"/>
        <v>#REF!</v>
      </c>
      <c r="J719" s="386">
        <f>'[9]事業所(またはGH住居)名を入力してください_その②'!F138</f>
        <v>0</v>
      </c>
      <c r="K719" s="380">
        <f>IF(OR('[9]事業所(またはGH住居)名を入力してください_その②'!$B138="管理者",'[9]事業所(またはGH住居)名を入力してください_その②'!$B138="サービス管理責任者"),0,'[9]事業所(またはGH住居)名を入力してください_その②'!$AN138)</f>
        <v>0</v>
      </c>
    </row>
    <row r="720" spans="2:11">
      <c r="B720" s="381">
        <v>718</v>
      </c>
      <c r="C720" s="382" t="e">
        <f t="shared" si="44"/>
        <v>#N/A</v>
      </c>
      <c r="D720" s="382" t="e">
        <f t="shared" si="45"/>
        <v>#N/A</v>
      </c>
      <c r="E720" s="383" t="e">
        <f t="shared" si="46"/>
        <v>#N/A</v>
      </c>
      <c r="F720" s="378"/>
      <c r="H720" s="387"/>
      <c r="I720" s="380" t="e">
        <f t="shared" si="47"/>
        <v>#REF!</v>
      </c>
      <c r="J720" s="386">
        <f>'[9]事業所(またはGH住居)名を入力してください_その②'!F139</f>
        <v>0</v>
      </c>
      <c r="K720" s="380">
        <f>IF(OR('[9]事業所(またはGH住居)名を入力してください_その②'!$B139="管理者",'[9]事業所(またはGH住居)名を入力してください_その②'!$B139="サービス管理責任者"),0,'[9]事業所(またはGH住居)名を入力してください_その②'!$AN139)</f>
        <v>0</v>
      </c>
    </row>
    <row r="721" spans="2:11">
      <c r="B721" s="381">
        <v>719</v>
      </c>
      <c r="C721" s="382" t="e">
        <f t="shared" si="44"/>
        <v>#N/A</v>
      </c>
      <c r="D721" s="382" t="e">
        <f t="shared" si="45"/>
        <v>#N/A</v>
      </c>
      <c r="E721" s="383" t="e">
        <f t="shared" si="46"/>
        <v>#N/A</v>
      </c>
      <c r="F721" s="378"/>
      <c r="H721" s="387"/>
      <c r="I721" s="380" t="e">
        <f t="shared" si="47"/>
        <v>#REF!</v>
      </c>
      <c r="J721" s="386">
        <f>'[9]事業所(またはGH住居)名を入力してください_その②'!F140</f>
        <v>0</v>
      </c>
      <c r="K721" s="380">
        <f>IF(OR('[9]事業所(またはGH住居)名を入力してください_その②'!$B140="管理者",'[9]事業所(またはGH住居)名を入力してください_その②'!$B140="サービス管理責任者"),0,'[9]事業所(またはGH住居)名を入力してください_その②'!$AN140)</f>
        <v>0</v>
      </c>
    </row>
    <row r="722" spans="2:11">
      <c r="B722" s="381">
        <v>720</v>
      </c>
      <c r="C722" s="382" t="e">
        <f t="shared" si="44"/>
        <v>#N/A</v>
      </c>
      <c r="D722" s="382" t="e">
        <f t="shared" si="45"/>
        <v>#N/A</v>
      </c>
      <c r="E722" s="383" t="e">
        <f t="shared" si="46"/>
        <v>#N/A</v>
      </c>
      <c r="F722" s="378"/>
      <c r="H722" s="387"/>
      <c r="I722" s="380" t="e">
        <f t="shared" si="47"/>
        <v>#REF!</v>
      </c>
      <c r="J722" s="386">
        <f>'[9]事業所(またはGH住居)名を入力してください_その②'!F141</f>
        <v>0</v>
      </c>
      <c r="K722" s="380">
        <f>IF(OR('[9]事業所(またはGH住居)名を入力してください_その②'!$B141="管理者",'[9]事業所(またはGH住居)名を入力してください_その②'!$B141="サービス管理責任者"),0,'[9]事業所(またはGH住居)名を入力してください_その②'!$AN141)</f>
        <v>0</v>
      </c>
    </row>
    <row r="723" spans="2:11">
      <c r="B723" s="381">
        <v>721</v>
      </c>
      <c r="C723" s="382" t="e">
        <f t="shared" si="44"/>
        <v>#N/A</v>
      </c>
      <c r="D723" s="382" t="e">
        <f t="shared" si="45"/>
        <v>#N/A</v>
      </c>
      <c r="E723" s="383" t="e">
        <f t="shared" si="46"/>
        <v>#N/A</v>
      </c>
      <c r="F723" s="378"/>
      <c r="H723" s="387"/>
      <c r="I723" s="380" t="e">
        <f t="shared" si="47"/>
        <v>#REF!</v>
      </c>
      <c r="J723" s="386">
        <f>'[9]事業所(またはGH住居)名を入力してください_その②'!F142</f>
        <v>0</v>
      </c>
      <c r="K723" s="380">
        <f>IF(OR('[9]事業所(またはGH住居)名を入力してください_その②'!$B142="管理者",'[9]事業所(またはGH住居)名を入力してください_その②'!$B142="サービス管理責任者"),0,'[9]事業所(またはGH住居)名を入力してください_その②'!$AN142)</f>
        <v>0</v>
      </c>
    </row>
    <row r="724" spans="2:11">
      <c r="B724" s="381">
        <v>722</v>
      </c>
      <c r="C724" s="382" t="e">
        <f t="shared" si="44"/>
        <v>#N/A</v>
      </c>
      <c r="D724" s="382" t="e">
        <f t="shared" si="45"/>
        <v>#N/A</v>
      </c>
      <c r="E724" s="383" t="e">
        <f t="shared" si="46"/>
        <v>#N/A</v>
      </c>
      <c r="F724" s="378"/>
      <c r="H724" s="387"/>
      <c r="I724" s="380" t="e">
        <f t="shared" si="47"/>
        <v>#REF!</v>
      </c>
      <c r="J724" s="386">
        <f>'[9]事業所(またはGH住居)名を入力してください_その②'!F143</f>
        <v>0</v>
      </c>
      <c r="K724" s="380">
        <f>IF(OR('[9]事業所(またはGH住居)名を入力してください_その②'!$B143="管理者",'[9]事業所(またはGH住居)名を入力してください_その②'!$B143="サービス管理責任者"),0,'[9]事業所(またはGH住居)名を入力してください_その②'!$AN143)</f>
        <v>0</v>
      </c>
    </row>
    <row r="725" spans="2:11">
      <c r="B725" s="381">
        <v>723</v>
      </c>
      <c r="C725" s="382" t="e">
        <f t="shared" si="44"/>
        <v>#N/A</v>
      </c>
      <c r="D725" s="382" t="e">
        <f t="shared" si="45"/>
        <v>#N/A</v>
      </c>
      <c r="E725" s="383" t="e">
        <f t="shared" si="46"/>
        <v>#N/A</v>
      </c>
      <c r="F725" s="378"/>
      <c r="H725" s="387"/>
      <c r="I725" s="380" t="e">
        <f t="shared" si="47"/>
        <v>#REF!</v>
      </c>
      <c r="J725" s="386">
        <f>'[9]事業所(またはGH住居)名を入力してください_その②'!F144</f>
        <v>0</v>
      </c>
      <c r="K725" s="380">
        <f>IF(OR('[9]事業所(またはGH住居)名を入力してください_その②'!$B144="管理者",'[9]事業所(またはGH住居)名を入力してください_その②'!$B144="サービス管理責任者"),0,'[9]事業所(またはGH住居)名を入力してください_その②'!$AN144)</f>
        <v>0</v>
      </c>
    </row>
    <row r="726" spans="2:11">
      <c r="B726" s="381">
        <v>724</v>
      </c>
      <c r="C726" s="382" t="e">
        <f t="shared" si="44"/>
        <v>#N/A</v>
      </c>
      <c r="D726" s="382" t="e">
        <f t="shared" si="45"/>
        <v>#N/A</v>
      </c>
      <c r="E726" s="383" t="e">
        <f t="shared" si="46"/>
        <v>#N/A</v>
      </c>
      <c r="F726" s="378"/>
      <c r="H726" s="387"/>
      <c r="I726" s="380" t="e">
        <f t="shared" si="47"/>
        <v>#REF!</v>
      </c>
      <c r="J726" s="386">
        <f>'[9]事業所(またはGH住居)名を入力してください_その②'!F145</f>
        <v>0</v>
      </c>
      <c r="K726" s="380">
        <f>IF(OR('[9]事業所(またはGH住居)名を入力してください_その②'!$B145="管理者",'[9]事業所(またはGH住居)名を入力してください_その②'!$B145="サービス管理責任者"),0,'[9]事業所(またはGH住居)名を入力してください_その②'!$AN145)</f>
        <v>0</v>
      </c>
    </row>
    <row r="727" spans="2:11">
      <c r="B727" s="381">
        <v>725</v>
      </c>
      <c r="C727" s="382" t="e">
        <f t="shared" si="44"/>
        <v>#N/A</v>
      </c>
      <c r="D727" s="382" t="e">
        <f t="shared" si="45"/>
        <v>#N/A</v>
      </c>
      <c r="E727" s="383" t="e">
        <f t="shared" si="46"/>
        <v>#N/A</v>
      </c>
      <c r="F727" s="378"/>
      <c r="H727" s="387"/>
      <c r="I727" s="380" t="e">
        <f t="shared" si="47"/>
        <v>#REF!</v>
      </c>
      <c r="J727" s="386">
        <f>'[9]事業所(またはGH住居)名を入力してください_その②'!F146</f>
        <v>0</v>
      </c>
      <c r="K727" s="380">
        <f>IF(OR('[9]事業所(またはGH住居)名を入力してください_その②'!$B146="管理者",'[9]事業所(またはGH住居)名を入力してください_その②'!$B146="サービス管理責任者"),0,'[9]事業所(またはGH住居)名を入力してください_その②'!$AN146)</f>
        <v>0</v>
      </c>
    </row>
    <row r="728" spans="2:11">
      <c r="B728" s="381">
        <v>726</v>
      </c>
      <c r="C728" s="382" t="e">
        <f t="shared" si="44"/>
        <v>#N/A</v>
      </c>
      <c r="D728" s="382" t="e">
        <f t="shared" si="45"/>
        <v>#N/A</v>
      </c>
      <c r="E728" s="383" t="e">
        <f t="shared" si="46"/>
        <v>#N/A</v>
      </c>
      <c r="F728" s="378"/>
      <c r="H728" s="387"/>
      <c r="I728" s="380" t="e">
        <f t="shared" si="47"/>
        <v>#REF!</v>
      </c>
      <c r="J728" s="386">
        <f>'[9]事業所(またはGH住居)名を入力してください_その②'!F147</f>
        <v>0</v>
      </c>
      <c r="K728" s="380">
        <f>IF(OR('[9]事業所(またはGH住居)名を入力してください_その②'!$B147="管理者",'[9]事業所(またはGH住居)名を入力してください_その②'!$B147="サービス管理責任者"),0,'[9]事業所(またはGH住居)名を入力してください_その②'!$AN147)</f>
        <v>0</v>
      </c>
    </row>
    <row r="729" spans="2:11">
      <c r="B729" s="381">
        <v>727</v>
      </c>
      <c r="C729" s="382" t="e">
        <f t="shared" si="44"/>
        <v>#N/A</v>
      </c>
      <c r="D729" s="382" t="e">
        <f t="shared" si="45"/>
        <v>#N/A</v>
      </c>
      <c r="E729" s="383" t="e">
        <f t="shared" si="46"/>
        <v>#N/A</v>
      </c>
      <c r="F729" s="378"/>
      <c r="H729" s="387"/>
      <c r="I729" s="380" t="e">
        <f t="shared" si="47"/>
        <v>#REF!</v>
      </c>
      <c r="J729" s="386">
        <f>'[9]事業所(またはGH住居)名を入力してください_その②'!F148</f>
        <v>0</v>
      </c>
      <c r="K729" s="380">
        <f>IF(OR('[9]事業所(またはGH住居)名を入力してください_その②'!$B148="管理者",'[9]事業所(またはGH住居)名を入力してください_その②'!$B148="サービス管理責任者"),0,'[9]事業所(またはGH住居)名を入力してください_その②'!$AN148)</f>
        <v>0</v>
      </c>
    </row>
    <row r="730" spans="2:11">
      <c r="B730" s="381">
        <v>728</v>
      </c>
      <c r="C730" s="382" t="e">
        <f t="shared" si="44"/>
        <v>#N/A</v>
      </c>
      <c r="D730" s="382" t="e">
        <f t="shared" si="45"/>
        <v>#N/A</v>
      </c>
      <c r="E730" s="383" t="e">
        <f t="shared" si="46"/>
        <v>#N/A</v>
      </c>
      <c r="F730" s="378"/>
      <c r="H730" s="387"/>
      <c r="I730" s="380" t="e">
        <f t="shared" si="47"/>
        <v>#REF!</v>
      </c>
      <c r="J730" s="386">
        <f>'[9]事業所(またはGH住居)名を入力してください_その②'!F149</f>
        <v>0</v>
      </c>
      <c r="K730" s="380">
        <f>IF(OR('[9]事業所(またはGH住居)名を入力してください_その②'!$B149="管理者",'[9]事業所(またはGH住居)名を入力してください_その②'!$B149="サービス管理責任者"),0,'[9]事業所(またはGH住居)名を入力してください_その②'!$AN149)</f>
        <v>0</v>
      </c>
    </row>
    <row r="731" spans="2:11">
      <c r="B731" s="381">
        <v>729</v>
      </c>
      <c r="C731" s="382" t="e">
        <f t="shared" si="44"/>
        <v>#N/A</v>
      </c>
      <c r="D731" s="382" t="e">
        <f t="shared" si="45"/>
        <v>#N/A</v>
      </c>
      <c r="E731" s="383" t="e">
        <f t="shared" si="46"/>
        <v>#N/A</v>
      </c>
      <c r="F731" s="378"/>
      <c r="H731" s="387"/>
      <c r="I731" s="380" t="e">
        <f t="shared" si="47"/>
        <v>#REF!</v>
      </c>
      <c r="J731" s="386">
        <f>'[9]事業所(またはGH住居)名を入力してください_その②'!F150</f>
        <v>0</v>
      </c>
      <c r="K731" s="380">
        <f>IF(OR('[9]事業所(またはGH住居)名を入力してください_その②'!$B150="管理者",'[9]事業所(またはGH住居)名を入力してください_その②'!$B150="サービス管理責任者"),0,'[9]事業所(またはGH住居)名を入力してください_その②'!$AN150)</f>
        <v>0</v>
      </c>
    </row>
    <row r="732" spans="2:11">
      <c r="B732" s="381">
        <v>730</v>
      </c>
      <c r="C732" s="382" t="e">
        <f t="shared" si="44"/>
        <v>#N/A</v>
      </c>
      <c r="D732" s="382" t="e">
        <f t="shared" si="45"/>
        <v>#N/A</v>
      </c>
      <c r="E732" s="383" t="e">
        <f t="shared" si="46"/>
        <v>#N/A</v>
      </c>
      <c r="F732" s="378"/>
      <c r="H732" s="387"/>
      <c r="I732" s="380" t="e">
        <f t="shared" si="47"/>
        <v>#REF!</v>
      </c>
      <c r="J732" s="386">
        <f>'[9]事業所(またはGH住居)名を入力してください_その②'!F151</f>
        <v>0</v>
      </c>
      <c r="K732" s="380">
        <f>IF(OR('[9]事業所(またはGH住居)名を入力してください_その②'!$B151="管理者",'[9]事業所(またはGH住居)名を入力してください_その②'!$B151="サービス管理責任者"),0,'[9]事業所(またはGH住居)名を入力してください_その②'!$AN151)</f>
        <v>0</v>
      </c>
    </row>
    <row r="733" spans="2:11">
      <c r="B733" s="381">
        <v>731</v>
      </c>
      <c r="C733" s="382" t="e">
        <f t="shared" si="44"/>
        <v>#N/A</v>
      </c>
      <c r="D733" s="382" t="e">
        <f t="shared" si="45"/>
        <v>#N/A</v>
      </c>
      <c r="E733" s="383" t="e">
        <f t="shared" si="46"/>
        <v>#N/A</v>
      </c>
      <c r="F733" s="378"/>
      <c r="H733" s="387"/>
      <c r="I733" s="380" t="e">
        <f t="shared" si="47"/>
        <v>#REF!</v>
      </c>
      <c r="J733" s="386">
        <f>'[9]事業所(またはGH住居)名を入力してください_その②'!F152</f>
        <v>0</v>
      </c>
      <c r="K733" s="380">
        <f>IF(OR('[9]事業所(またはGH住居)名を入力してください_その②'!$B152="管理者",'[9]事業所(またはGH住居)名を入力してください_その②'!$B152="サービス管理責任者"),0,'[9]事業所(またはGH住居)名を入力してください_その②'!$AN152)</f>
        <v>0</v>
      </c>
    </row>
    <row r="734" spans="2:11">
      <c r="B734" s="381">
        <v>732</v>
      </c>
      <c r="C734" s="382" t="e">
        <f t="shared" si="44"/>
        <v>#N/A</v>
      </c>
      <c r="D734" s="382" t="e">
        <f t="shared" si="45"/>
        <v>#N/A</v>
      </c>
      <c r="E734" s="383" t="e">
        <f t="shared" si="46"/>
        <v>#N/A</v>
      </c>
      <c r="F734" s="378"/>
      <c r="H734" s="387"/>
      <c r="I734" s="380" t="e">
        <f t="shared" si="47"/>
        <v>#REF!</v>
      </c>
      <c r="J734" s="386">
        <f>'[9]事業所(またはGH住居)名を入力してください_その②'!F153</f>
        <v>0</v>
      </c>
      <c r="K734" s="380">
        <f>IF(OR('[9]事業所(またはGH住居)名を入力してください_その②'!$B153="管理者",'[9]事業所(またはGH住居)名を入力してください_その②'!$B153="サービス管理責任者"),0,'[9]事業所(またはGH住居)名を入力してください_その②'!$AN153)</f>
        <v>0</v>
      </c>
    </row>
    <row r="735" spans="2:11">
      <c r="B735" s="381">
        <v>733</v>
      </c>
      <c r="C735" s="382" t="e">
        <f t="shared" si="44"/>
        <v>#N/A</v>
      </c>
      <c r="D735" s="382" t="e">
        <f t="shared" si="45"/>
        <v>#N/A</v>
      </c>
      <c r="E735" s="383" t="e">
        <f t="shared" si="46"/>
        <v>#N/A</v>
      </c>
      <c r="F735" s="378"/>
      <c r="H735" s="387"/>
      <c r="I735" s="380" t="e">
        <f t="shared" si="47"/>
        <v>#REF!</v>
      </c>
      <c r="J735" s="386">
        <f>'[9]事業所(またはGH住居)名を入力してください_その②'!F154</f>
        <v>0</v>
      </c>
      <c r="K735" s="380">
        <f>IF(OR('[9]事業所(またはGH住居)名を入力してください_その②'!$B154="管理者",'[9]事業所(またはGH住居)名を入力してください_その②'!$B154="サービス管理責任者"),0,'[9]事業所(またはGH住居)名を入力してください_その②'!$AN154)</f>
        <v>0</v>
      </c>
    </row>
    <row r="736" spans="2:11">
      <c r="B736" s="381">
        <v>734</v>
      </c>
      <c r="C736" s="382" t="e">
        <f t="shared" si="44"/>
        <v>#N/A</v>
      </c>
      <c r="D736" s="382" t="e">
        <f t="shared" si="45"/>
        <v>#N/A</v>
      </c>
      <c r="E736" s="383" t="e">
        <f t="shared" si="46"/>
        <v>#N/A</v>
      </c>
      <c r="F736" s="378"/>
      <c r="H736" s="387"/>
      <c r="I736" s="380" t="e">
        <f t="shared" si="47"/>
        <v>#REF!</v>
      </c>
      <c r="J736" s="386">
        <f>'[9]事業所(またはGH住居)名を入力してください_その②'!F155</f>
        <v>0</v>
      </c>
      <c r="K736" s="380">
        <f>IF(OR('[9]事業所(またはGH住居)名を入力してください_その②'!$B155="管理者",'[9]事業所(またはGH住居)名を入力してください_その②'!$B155="サービス管理責任者"),0,'[9]事業所(またはGH住居)名を入力してください_その②'!$AN155)</f>
        <v>0</v>
      </c>
    </row>
    <row r="737" spans="2:11">
      <c r="B737" s="381">
        <v>735</v>
      </c>
      <c r="C737" s="382" t="e">
        <f t="shared" si="44"/>
        <v>#N/A</v>
      </c>
      <c r="D737" s="382" t="e">
        <f t="shared" si="45"/>
        <v>#N/A</v>
      </c>
      <c r="E737" s="383" t="e">
        <f t="shared" si="46"/>
        <v>#N/A</v>
      </c>
      <c r="F737" s="378"/>
      <c r="H737" s="387"/>
      <c r="I737" s="380" t="e">
        <f t="shared" si="47"/>
        <v>#REF!</v>
      </c>
      <c r="J737" s="386">
        <f>'[9]事業所(またはGH住居)名を入力してください_その②'!F156</f>
        <v>0</v>
      </c>
      <c r="K737" s="380">
        <f>IF(OR('[9]事業所(またはGH住居)名を入力してください_その②'!$B156="管理者",'[9]事業所(またはGH住居)名を入力してください_その②'!$B156="サービス管理責任者"),0,'[9]事業所(またはGH住居)名を入力してください_その②'!$AN156)</f>
        <v>0</v>
      </c>
    </row>
    <row r="738" spans="2:11">
      <c r="B738" s="381">
        <v>736</v>
      </c>
      <c r="C738" s="382" t="e">
        <f t="shared" si="44"/>
        <v>#N/A</v>
      </c>
      <c r="D738" s="382" t="e">
        <f t="shared" si="45"/>
        <v>#N/A</v>
      </c>
      <c r="E738" s="383" t="e">
        <f t="shared" si="46"/>
        <v>#N/A</v>
      </c>
      <c r="F738" s="378"/>
      <c r="H738" s="387"/>
      <c r="I738" s="380" t="e">
        <f t="shared" si="47"/>
        <v>#REF!</v>
      </c>
      <c r="J738" s="386">
        <f>'[9]事業所(またはGH住居)名を入力してください_その②'!F157</f>
        <v>0</v>
      </c>
      <c r="K738" s="380">
        <f>IF(OR('[9]事業所(またはGH住居)名を入力してください_その②'!$B157="管理者",'[9]事業所(またはGH住居)名を入力してください_その②'!$B157="サービス管理責任者"),0,'[9]事業所(またはGH住居)名を入力してください_その②'!$AN157)</f>
        <v>0</v>
      </c>
    </row>
    <row r="739" spans="2:11">
      <c r="B739" s="381">
        <v>737</v>
      </c>
      <c r="C739" s="382" t="e">
        <f t="shared" si="44"/>
        <v>#N/A</v>
      </c>
      <c r="D739" s="382" t="e">
        <f t="shared" si="45"/>
        <v>#N/A</v>
      </c>
      <c r="E739" s="383" t="e">
        <f t="shared" si="46"/>
        <v>#N/A</v>
      </c>
      <c r="F739" s="378"/>
      <c r="H739" s="387"/>
      <c r="I739" s="380" t="e">
        <f t="shared" si="47"/>
        <v>#REF!</v>
      </c>
      <c r="J739" s="386">
        <f>'[9]事業所(またはGH住居)名を入力してください_その②'!F158</f>
        <v>0</v>
      </c>
      <c r="K739" s="380">
        <f>IF(OR('[9]事業所(またはGH住居)名を入力してください_その②'!$B158="管理者",'[9]事業所(またはGH住居)名を入力してください_その②'!$B158="サービス管理責任者"),0,'[9]事業所(またはGH住居)名を入力してください_その②'!$AN158)</f>
        <v>0</v>
      </c>
    </row>
    <row r="740" spans="2:11">
      <c r="B740" s="381">
        <v>738</v>
      </c>
      <c r="C740" s="382" t="e">
        <f t="shared" si="44"/>
        <v>#N/A</v>
      </c>
      <c r="D740" s="382" t="e">
        <f t="shared" si="45"/>
        <v>#N/A</v>
      </c>
      <c r="E740" s="383" t="e">
        <f t="shared" si="46"/>
        <v>#N/A</v>
      </c>
      <c r="F740" s="378"/>
      <c r="H740" s="387"/>
      <c r="I740" s="380" t="e">
        <f t="shared" si="47"/>
        <v>#REF!</v>
      </c>
      <c r="J740" s="386">
        <f>'[9]事業所(またはGH住居)名を入力してください_その②'!F159</f>
        <v>0</v>
      </c>
      <c r="K740" s="380">
        <f>IF(OR('[9]事業所(またはGH住居)名を入力してください_その②'!$B159="管理者",'[9]事業所(またはGH住居)名を入力してください_その②'!$B159="サービス管理責任者"),0,'[9]事業所(またはGH住居)名を入力してください_その②'!$AN159)</f>
        <v>0</v>
      </c>
    </row>
    <row r="741" spans="2:11">
      <c r="B741" s="381">
        <v>739</v>
      </c>
      <c r="C741" s="382" t="e">
        <f t="shared" si="44"/>
        <v>#N/A</v>
      </c>
      <c r="D741" s="382" t="e">
        <f t="shared" si="45"/>
        <v>#N/A</v>
      </c>
      <c r="E741" s="383" t="e">
        <f t="shared" si="46"/>
        <v>#N/A</v>
      </c>
      <c r="F741" s="378"/>
      <c r="H741" s="387"/>
      <c r="I741" s="380" t="e">
        <f t="shared" si="47"/>
        <v>#REF!</v>
      </c>
      <c r="J741" s="386">
        <f>'[9]事業所(またはGH住居)名を入力してください_その②'!F160</f>
        <v>0</v>
      </c>
      <c r="K741" s="380">
        <f>IF(OR('[9]事業所(またはGH住居)名を入力してください_その②'!$B160="管理者",'[9]事業所(またはGH住居)名を入力してください_その②'!$B160="サービス管理責任者"),0,'[9]事業所(またはGH住居)名を入力してください_その②'!$AN160)</f>
        <v>0</v>
      </c>
    </row>
    <row r="742" spans="2:11">
      <c r="B742" s="381">
        <v>740</v>
      </c>
      <c r="C742" s="382" t="e">
        <f t="shared" si="44"/>
        <v>#N/A</v>
      </c>
      <c r="D742" s="382" t="e">
        <f t="shared" si="45"/>
        <v>#N/A</v>
      </c>
      <c r="E742" s="383" t="e">
        <f t="shared" si="46"/>
        <v>#N/A</v>
      </c>
      <c r="F742" s="378"/>
      <c r="H742" s="387"/>
      <c r="I742" s="380" t="e">
        <f t="shared" si="47"/>
        <v>#REF!</v>
      </c>
      <c r="J742" s="386">
        <f>'[9]事業所(またはGH住居)名を入力してください_その②'!F161</f>
        <v>0</v>
      </c>
      <c r="K742" s="380">
        <f>IF(OR('[9]事業所(またはGH住居)名を入力してください_その②'!$B161="管理者",'[9]事業所(またはGH住居)名を入力してください_その②'!$B161="サービス管理責任者"),0,'[9]事業所(またはGH住居)名を入力してください_その②'!$AN161)</f>
        <v>0</v>
      </c>
    </row>
    <row r="743" spans="2:11">
      <c r="B743" s="381">
        <v>741</v>
      </c>
      <c r="C743" s="382" t="e">
        <f t="shared" si="44"/>
        <v>#N/A</v>
      </c>
      <c r="D743" s="382" t="e">
        <f t="shared" si="45"/>
        <v>#N/A</v>
      </c>
      <c r="E743" s="383" t="e">
        <f t="shared" si="46"/>
        <v>#N/A</v>
      </c>
      <c r="F743" s="378"/>
      <c r="H743" s="387"/>
      <c r="I743" s="380" t="e">
        <f t="shared" si="47"/>
        <v>#REF!</v>
      </c>
      <c r="J743" s="386">
        <f>'[9]事業所(またはGH住居)名を入力してください_その②'!F162</f>
        <v>0</v>
      </c>
      <c r="K743" s="380">
        <f>IF(OR('[9]事業所(またはGH住居)名を入力してください_その②'!$B162="管理者",'[9]事業所(またはGH住居)名を入力してください_その②'!$B162="サービス管理責任者"),0,'[9]事業所(またはGH住居)名を入力してください_その②'!$AN162)</f>
        <v>0</v>
      </c>
    </row>
    <row r="744" spans="2:11">
      <c r="B744" s="381">
        <v>742</v>
      </c>
      <c r="C744" s="382" t="e">
        <f t="shared" si="44"/>
        <v>#N/A</v>
      </c>
      <c r="D744" s="382" t="e">
        <f t="shared" si="45"/>
        <v>#N/A</v>
      </c>
      <c r="E744" s="383" t="e">
        <f t="shared" si="46"/>
        <v>#N/A</v>
      </c>
      <c r="F744" s="378"/>
      <c r="H744" s="387"/>
      <c r="I744" s="380" t="e">
        <f t="shared" si="47"/>
        <v>#REF!</v>
      </c>
      <c r="J744" s="386">
        <f>'[9]事業所(またはGH住居)名を入力してください_その②'!F163</f>
        <v>0</v>
      </c>
      <c r="K744" s="380">
        <f>IF(OR('[9]事業所(またはGH住居)名を入力してください_その②'!$B163="管理者",'[9]事業所(またはGH住居)名を入力してください_その②'!$B163="サービス管理責任者"),0,'[9]事業所(またはGH住居)名を入力してください_その②'!$AN163)</f>
        <v>0</v>
      </c>
    </row>
    <row r="745" spans="2:11">
      <c r="B745" s="381">
        <v>743</v>
      </c>
      <c r="C745" s="382" t="e">
        <f t="shared" si="44"/>
        <v>#N/A</v>
      </c>
      <c r="D745" s="382" t="e">
        <f t="shared" si="45"/>
        <v>#N/A</v>
      </c>
      <c r="E745" s="383" t="e">
        <f t="shared" si="46"/>
        <v>#N/A</v>
      </c>
      <c r="F745" s="378"/>
      <c r="H745" s="387"/>
      <c r="I745" s="380" t="e">
        <f t="shared" si="47"/>
        <v>#REF!</v>
      </c>
      <c r="J745" s="386">
        <f>'[9]事業所(またはGH住居)名を入力してください_その②'!F164</f>
        <v>0</v>
      </c>
      <c r="K745" s="380">
        <f>IF(OR('[9]事業所(またはGH住居)名を入力してください_その②'!$B164="管理者",'[9]事業所(またはGH住居)名を入力してください_その②'!$B164="サービス管理責任者"),0,'[9]事業所(またはGH住居)名を入力してください_その②'!$AN164)</f>
        <v>0</v>
      </c>
    </row>
    <row r="746" spans="2:11">
      <c r="B746" s="381">
        <v>744</v>
      </c>
      <c r="C746" s="382" t="e">
        <f t="shared" si="44"/>
        <v>#N/A</v>
      </c>
      <c r="D746" s="382" t="e">
        <f t="shared" si="45"/>
        <v>#N/A</v>
      </c>
      <c r="E746" s="383" t="e">
        <f t="shared" si="46"/>
        <v>#N/A</v>
      </c>
      <c r="F746" s="378"/>
      <c r="H746" s="387"/>
      <c r="I746" s="380" t="e">
        <f t="shared" si="47"/>
        <v>#REF!</v>
      </c>
      <c r="J746" s="386">
        <f>'[9]事業所(またはGH住居)名を入力してください_その②'!F165</f>
        <v>0</v>
      </c>
      <c r="K746" s="380">
        <f>IF(OR('[9]事業所(またはGH住居)名を入力してください_その②'!$B165="管理者",'[9]事業所(またはGH住居)名を入力してください_その②'!$B165="サービス管理責任者"),0,'[9]事業所(またはGH住居)名を入力してください_その②'!$AN165)</f>
        <v>0</v>
      </c>
    </row>
    <row r="747" spans="2:11">
      <c r="B747" s="381">
        <v>745</v>
      </c>
      <c r="C747" s="382" t="e">
        <f t="shared" si="44"/>
        <v>#N/A</v>
      </c>
      <c r="D747" s="382" t="e">
        <f t="shared" si="45"/>
        <v>#N/A</v>
      </c>
      <c r="E747" s="383" t="e">
        <f t="shared" si="46"/>
        <v>#N/A</v>
      </c>
      <c r="F747" s="378"/>
      <c r="H747" s="387"/>
      <c r="I747" s="380" t="e">
        <f t="shared" si="47"/>
        <v>#REF!</v>
      </c>
      <c r="J747" s="386">
        <f>'[9]事業所(またはGH住居)名を入力してください_その②'!F166</f>
        <v>0</v>
      </c>
      <c r="K747" s="380">
        <f>IF(OR('[9]事業所(またはGH住居)名を入力してください_その②'!$B166="管理者",'[9]事業所(またはGH住居)名を入力してください_その②'!$B166="サービス管理責任者"),0,'[9]事業所(またはGH住居)名を入力してください_その②'!$AN166)</f>
        <v>0</v>
      </c>
    </row>
    <row r="748" spans="2:11">
      <c r="B748" s="381">
        <v>746</v>
      </c>
      <c r="C748" s="382" t="e">
        <f t="shared" si="44"/>
        <v>#N/A</v>
      </c>
      <c r="D748" s="382" t="e">
        <f t="shared" si="45"/>
        <v>#N/A</v>
      </c>
      <c r="E748" s="383" t="e">
        <f t="shared" si="46"/>
        <v>#N/A</v>
      </c>
      <c r="F748" s="378"/>
      <c r="H748" s="387"/>
      <c r="I748" s="380" t="e">
        <f t="shared" si="47"/>
        <v>#REF!</v>
      </c>
      <c r="J748" s="386">
        <f>'[9]事業所(またはGH住居)名を入力してください_その②'!F167</f>
        <v>0</v>
      </c>
      <c r="K748" s="380">
        <f>IF(OR('[9]事業所(またはGH住居)名を入力してください_その②'!$B167="管理者",'[9]事業所(またはGH住居)名を入力してください_その②'!$B167="サービス管理責任者"),0,'[9]事業所(またはGH住居)名を入力してください_その②'!$AN167)</f>
        <v>0</v>
      </c>
    </row>
    <row r="749" spans="2:11">
      <c r="B749" s="381">
        <v>747</v>
      </c>
      <c r="C749" s="382" t="e">
        <f t="shared" si="44"/>
        <v>#N/A</v>
      </c>
      <c r="D749" s="382" t="e">
        <f t="shared" si="45"/>
        <v>#N/A</v>
      </c>
      <c r="E749" s="383" t="e">
        <f t="shared" si="46"/>
        <v>#N/A</v>
      </c>
      <c r="F749" s="378"/>
      <c r="H749" s="387"/>
      <c r="I749" s="380" t="e">
        <f t="shared" si="47"/>
        <v>#REF!</v>
      </c>
      <c r="J749" s="386">
        <f>'[9]事業所(またはGH住居)名を入力してください_その②'!F168</f>
        <v>0</v>
      </c>
      <c r="K749" s="380">
        <f>IF(OR('[9]事業所(またはGH住居)名を入力してください_その②'!$B168="管理者",'[9]事業所(またはGH住居)名を入力してください_その②'!$B168="サービス管理責任者"),0,'[9]事業所(またはGH住居)名を入力してください_その②'!$AN168)</f>
        <v>0</v>
      </c>
    </row>
    <row r="750" spans="2:11">
      <c r="B750" s="381">
        <v>748</v>
      </c>
      <c r="C750" s="382" t="e">
        <f t="shared" si="44"/>
        <v>#N/A</v>
      </c>
      <c r="D750" s="382" t="e">
        <f t="shared" si="45"/>
        <v>#N/A</v>
      </c>
      <c r="E750" s="383" t="e">
        <f t="shared" si="46"/>
        <v>#N/A</v>
      </c>
      <c r="F750" s="378"/>
      <c r="H750" s="387"/>
      <c r="I750" s="380" t="e">
        <f t="shared" si="47"/>
        <v>#REF!</v>
      </c>
      <c r="J750" s="386">
        <f>'[9]事業所(またはGH住居)名を入力してください_その②'!F169</f>
        <v>0</v>
      </c>
      <c r="K750" s="380">
        <f>IF(OR('[9]事業所(またはGH住居)名を入力してください_その②'!$B169="管理者",'[9]事業所(またはGH住居)名を入力してください_その②'!$B169="サービス管理責任者"),0,'[9]事業所(またはGH住居)名を入力してください_その②'!$AN169)</f>
        <v>0</v>
      </c>
    </row>
    <row r="751" spans="2:11">
      <c r="B751" s="381">
        <v>749</v>
      </c>
      <c r="C751" s="382" t="e">
        <f t="shared" si="44"/>
        <v>#N/A</v>
      </c>
      <c r="D751" s="382" t="e">
        <f t="shared" si="45"/>
        <v>#N/A</v>
      </c>
      <c r="E751" s="383" t="e">
        <f t="shared" si="46"/>
        <v>#N/A</v>
      </c>
      <c r="F751" s="378"/>
      <c r="H751" s="387"/>
      <c r="I751" s="380" t="e">
        <f t="shared" si="47"/>
        <v>#REF!</v>
      </c>
      <c r="J751" s="386">
        <f>'[9]事業所(またはGH住居)名を入力してください_その②'!F170</f>
        <v>0</v>
      </c>
      <c r="K751" s="380">
        <f>IF(OR('[9]事業所(またはGH住居)名を入力してください_その②'!$B170="管理者",'[9]事業所(またはGH住居)名を入力してください_その②'!$B170="サービス管理責任者"),0,'[9]事業所(またはGH住居)名を入力してください_その②'!$AN170)</f>
        <v>0</v>
      </c>
    </row>
    <row r="752" spans="2:11">
      <c r="B752" s="381">
        <v>750</v>
      </c>
      <c r="C752" s="382" t="e">
        <f t="shared" si="44"/>
        <v>#N/A</v>
      </c>
      <c r="D752" s="382" t="e">
        <f t="shared" si="45"/>
        <v>#N/A</v>
      </c>
      <c r="E752" s="383" t="e">
        <f t="shared" si="46"/>
        <v>#N/A</v>
      </c>
      <c r="F752" s="378"/>
      <c r="H752" s="387"/>
      <c r="I752" s="380" t="e">
        <f t="shared" si="47"/>
        <v>#REF!</v>
      </c>
      <c r="J752" s="386">
        <f>'[9]事業所(またはGH住居)名を入力してください_その②'!F171</f>
        <v>0</v>
      </c>
      <c r="K752" s="380">
        <f>IF(OR('[9]事業所(またはGH住居)名を入力してください_その②'!$B171="管理者",'[9]事業所(またはGH住居)名を入力してください_その②'!$B171="サービス管理責任者"),0,'[9]事業所(またはGH住居)名を入力してください_その②'!$AN171)</f>
        <v>0</v>
      </c>
    </row>
    <row r="753" spans="2:11">
      <c r="B753" s="381">
        <v>751</v>
      </c>
      <c r="C753" s="382" t="e">
        <f t="shared" si="44"/>
        <v>#N/A</v>
      </c>
      <c r="D753" s="382" t="e">
        <f t="shared" si="45"/>
        <v>#N/A</v>
      </c>
      <c r="E753" s="383" t="e">
        <f t="shared" si="46"/>
        <v>#N/A</v>
      </c>
      <c r="F753" s="378"/>
      <c r="H753" s="387"/>
      <c r="I753" s="380" t="e">
        <f t="shared" si="47"/>
        <v>#REF!</v>
      </c>
      <c r="J753" s="386">
        <f>'[9]事業所(またはGH住居)名を入力してください_その②'!F172</f>
        <v>0</v>
      </c>
      <c r="K753" s="380">
        <f>IF(OR('[9]事業所(またはGH住居)名を入力してください_その②'!$B172="管理者",'[9]事業所(またはGH住居)名を入力してください_その②'!$B172="サービス管理責任者"),0,'[9]事業所(またはGH住居)名を入力してください_その②'!$AN172)</f>
        <v>0</v>
      </c>
    </row>
    <row r="754" spans="2:11">
      <c r="B754" s="381">
        <v>752</v>
      </c>
      <c r="C754" s="382" t="e">
        <f t="shared" si="44"/>
        <v>#N/A</v>
      </c>
      <c r="D754" s="382" t="e">
        <f t="shared" si="45"/>
        <v>#N/A</v>
      </c>
      <c r="E754" s="383" t="e">
        <f t="shared" si="46"/>
        <v>#N/A</v>
      </c>
      <c r="F754" s="378"/>
      <c r="H754" s="387"/>
      <c r="I754" s="380" t="e">
        <f t="shared" si="47"/>
        <v>#REF!</v>
      </c>
      <c r="J754" s="386">
        <f>'[9]事業所(またはGH住居)名を入力してください_その②'!F173</f>
        <v>0</v>
      </c>
      <c r="K754" s="380">
        <f>IF(OR('[9]事業所(またはGH住居)名を入力してください_その②'!$B173="管理者",'[9]事業所(またはGH住居)名を入力してください_その②'!$B173="サービス管理責任者"),0,'[9]事業所(またはGH住居)名を入力してください_その②'!$AN173)</f>
        <v>0</v>
      </c>
    </row>
    <row r="755" spans="2:11">
      <c r="B755" s="381">
        <v>753</v>
      </c>
      <c r="C755" s="382" t="e">
        <f t="shared" si="44"/>
        <v>#N/A</v>
      </c>
      <c r="D755" s="382" t="e">
        <f t="shared" si="45"/>
        <v>#N/A</v>
      </c>
      <c r="E755" s="383" t="e">
        <f t="shared" si="46"/>
        <v>#N/A</v>
      </c>
      <c r="F755" s="378"/>
      <c r="H755" s="387"/>
      <c r="I755" s="380" t="e">
        <f t="shared" si="47"/>
        <v>#REF!</v>
      </c>
      <c r="J755" s="386">
        <f>'[9]事業所(またはGH住居)名を入力してください_その②'!F174</f>
        <v>0</v>
      </c>
      <c r="K755" s="380">
        <f>IF(OR('[9]事業所(またはGH住居)名を入力してください_その②'!$B174="管理者",'[9]事業所(またはGH住居)名を入力してください_その②'!$B174="サービス管理責任者"),0,'[9]事業所(またはGH住居)名を入力してください_その②'!$AN174)</f>
        <v>0</v>
      </c>
    </row>
    <row r="756" spans="2:11">
      <c r="B756" s="381">
        <v>754</v>
      </c>
      <c r="C756" s="382" t="e">
        <f t="shared" si="44"/>
        <v>#N/A</v>
      </c>
      <c r="D756" s="382" t="e">
        <f t="shared" si="45"/>
        <v>#N/A</v>
      </c>
      <c r="E756" s="383" t="e">
        <f t="shared" si="46"/>
        <v>#N/A</v>
      </c>
      <c r="F756" s="378"/>
      <c r="H756" s="387"/>
      <c r="I756" s="380" t="e">
        <f t="shared" si="47"/>
        <v>#REF!</v>
      </c>
      <c r="J756" s="386">
        <f>'[9]事業所(またはGH住居)名を入力してください_その②'!F175</f>
        <v>0</v>
      </c>
      <c r="K756" s="380">
        <f>IF(OR('[9]事業所(またはGH住居)名を入力してください_その②'!$B175="管理者",'[9]事業所(またはGH住居)名を入力してください_その②'!$B175="サービス管理責任者"),0,'[9]事業所(またはGH住居)名を入力してください_その②'!$AN175)</f>
        <v>0</v>
      </c>
    </row>
    <row r="757" spans="2:11">
      <c r="B757" s="381">
        <v>755</v>
      </c>
      <c r="C757" s="382" t="e">
        <f t="shared" si="44"/>
        <v>#N/A</v>
      </c>
      <c r="D757" s="382" t="e">
        <f t="shared" si="45"/>
        <v>#N/A</v>
      </c>
      <c r="E757" s="383" t="e">
        <f t="shared" si="46"/>
        <v>#N/A</v>
      </c>
      <c r="F757" s="378"/>
      <c r="H757" s="387"/>
      <c r="I757" s="380" t="e">
        <f t="shared" si="47"/>
        <v>#REF!</v>
      </c>
      <c r="J757" s="386">
        <f>'[9]事業所(またはGH住居)名を入力してください_その②'!F176</f>
        <v>0</v>
      </c>
      <c r="K757" s="380">
        <f>IF(OR('[9]事業所(またはGH住居)名を入力してください_その②'!$B176="管理者",'[9]事業所(またはGH住居)名を入力してください_その②'!$B176="サービス管理責任者"),0,'[9]事業所(またはGH住居)名を入力してください_その②'!$AN176)</f>
        <v>0</v>
      </c>
    </row>
    <row r="758" spans="2:11">
      <c r="B758" s="381">
        <v>756</v>
      </c>
      <c r="C758" s="382" t="e">
        <f t="shared" si="44"/>
        <v>#N/A</v>
      </c>
      <c r="D758" s="382" t="e">
        <f t="shared" si="45"/>
        <v>#N/A</v>
      </c>
      <c r="E758" s="383" t="e">
        <f t="shared" si="46"/>
        <v>#N/A</v>
      </c>
      <c r="F758" s="378"/>
      <c r="H758" s="387"/>
      <c r="I758" s="380" t="e">
        <f t="shared" si="47"/>
        <v>#REF!</v>
      </c>
      <c r="J758" s="386">
        <f>'[9]事業所(またはGH住居)名を入力してください_その②'!F177</f>
        <v>0</v>
      </c>
      <c r="K758" s="380">
        <f>IF(OR('[9]事業所(またはGH住居)名を入力してください_その②'!$B177="管理者",'[9]事業所(またはGH住居)名を入力してください_その②'!$B177="サービス管理責任者"),0,'[9]事業所(またはGH住居)名を入力してください_その②'!$AN177)</f>
        <v>0</v>
      </c>
    </row>
    <row r="759" spans="2:11">
      <c r="B759" s="381">
        <v>757</v>
      </c>
      <c r="C759" s="382" t="e">
        <f t="shared" si="44"/>
        <v>#N/A</v>
      </c>
      <c r="D759" s="382" t="e">
        <f t="shared" si="45"/>
        <v>#N/A</v>
      </c>
      <c r="E759" s="383" t="e">
        <f t="shared" si="46"/>
        <v>#N/A</v>
      </c>
      <c r="F759" s="378"/>
      <c r="H759" s="387"/>
      <c r="I759" s="380" t="e">
        <f t="shared" si="47"/>
        <v>#REF!</v>
      </c>
      <c r="J759" s="386">
        <f>'[9]事業所(またはGH住居)名を入力してください_その②'!F178</f>
        <v>0</v>
      </c>
      <c r="K759" s="380">
        <f>IF(OR('[9]事業所(またはGH住居)名を入力してください_その②'!$B178="管理者",'[9]事業所(またはGH住居)名を入力してください_その②'!$B178="サービス管理責任者"),0,'[9]事業所(またはGH住居)名を入力してください_その②'!$AN178)</f>
        <v>0</v>
      </c>
    </row>
    <row r="760" spans="2:11">
      <c r="B760" s="381">
        <v>758</v>
      </c>
      <c r="C760" s="382" t="e">
        <f t="shared" si="44"/>
        <v>#N/A</v>
      </c>
      <c r="D760" s="382" t="e">
        <f t="shared" si="45"/>
        <v>#N/A</v>
      </c>
      <c r="E760" s="383" t="e">
        <f t="shared" si="46"/>
        <v>#N/A</v>
      </c>
      <c r="F760" s="378"/>
      <c r="H760" s="387"/>
      <c r="I760" s="380" t="e">
        <f t="shared" si="47"/>
        <v>#REF!</v>
      </c>
      <c r="J760" s="386">
        <f>'[9]事業所(またはGH住居)名を入力してください_その②'!F179</f>
        <v>0</v>
      </c>
      <c r="K760" s="380">
        <f>IF(OR('[9]事業所(またはGH住居)名を入力してください_その②'!$B179="管理者",'[9]事業所(またはGH住居)名を入力してください_その②'!$B179="サービス管理責任者"),0,'[9]事業所(またはGH住居)名を入力してください_その②'!$AN179)</f>
        <v>0</v>
      </c>
    </row>
    <row r="761" spans="2:11">
      <c r="B761" s="381">
        <v>759</v>
      </c>
      <c r="C761" s="382" t="e">
        <f t="shared" si="44"/>
        <v>#N/A</v>
      </c>
      <c r="D761" s="382" t="e">
        <f t="shared" si="45"/>
        <v>#N/A</v>
      </c>
      <c r="E761" s="383" t="e">
        <f t="shared" si="46"/>
        <v>#N/A</v>
      </c>
      <c r="F761" s="378"/>
      <c r="H761" s="387"/>
      <c r="I761" s="380" t="e">
        <f t="shared" si="47"/>
        <v>#REF!</v>
      </c>
      <c r="J761" s="386">
        <f>'[9]事業所(またはGH住居)名を入力してください_その②'!F180</f>
        <v>0</v>
      </c>
      <c r="K761" s="380">
        <f>IF(OR('[9]事業所(またはGH住居)名を入力してください_その②'!$B180="管理者",'[9]事業所(またはGH住居)名を入力してください_その②'!$B180="サービス管理責任者"),0,'[9]事業所(またはGH住居)名を入力してください_その②'!$AN180)</f>
        <v>0</v>
      </c>
    </row>
    <row r="762" spans="2:11">
      <c r="B762" s="381">
        <v>760</v>
      </c>
      <c r="C762" s="382" t="e">
        <f t="shared" si="44"/>
        <v>#N/A</v>
      </c>
      <c r="D762" s="382" t="e">
        <f t="shared" si="45"/>
        <v>#N/A</v>
      </c>
      <c r="E762" s="383" t="e">
        <f t="shared" si="46"/>
        <v>#N/A</v>
      </c>
      <c r="F762" s="378"/>
      <c r="H762" s="387"/>
      <c r="I762" s="380" t="e">
        <f t="shared" si="47"/>
        <v>#REF!</v>
      </c>
      <c r="J762" s="386">
        <f>'[9]事業所(またはGH住居)名を入力してください_その②'!F181</f>
        <v>0</v>
      </c>
      <c r="K762" s="380">
        <f>IF(OR('[9]事業所(またはGH住居)名を入力してください_その②'!$B181="管理者",'[9]事業所(またはGH住居)名を入力してください_その②'!$B181="サービス管理責任者"),0,'[9]事業所(またはGH住居)名を入力してください_その②'!$AN181)</f>
        <v>0</v>
      </c>
    </row>
    <row r="763" spans="2:11">
      <c r="B763" s="381">
        <v>761</v>
      </c>
      <c r="C763" s="382" t="e">
        <f t="shared" si="44"/>
        <v>#N/A</v>
      </c>
      <c r="D763" s="382" t="e">
        <f t="shared" si="45"/>
        <v>#N/A</v>
      </c>
      <c r="E763" s="383" t="e">
        <f t="shared" si="46"/>
        <v>#N/A</v>
      </c>
      <c r="F763" s="378"/>
      <c r="H763" s="387"/>
      <c r="I763" s="380" t="e">
        <f t="shared" si="47"/>
        <v>#REF!</v>
      </c>
      <c r="J763" s="386">
        <f>'[9]事業所(またはGH住居)名を入力してください_その②'!F182</f>
        <v>0</v>
      </c>
      <c r="K763" s="380">
        <f>IF(OR('[9]事業所(またはGH住居)名を入力してください_その②'!$B182="管理者",'[9]事業所(またはGH住居)名を入力してください_その②'!$B182="サービス管理責任者"),0,'[9]事業所(またはGH住居)名を入力してください_その②'!$AN182)</f>
        <v>0</v>
      </c>
    </row>
    <row r="764" spans="2:11">
      <c r="B764" s="381">
        <v>762</v>
      </c>
      <c r="C764" s="382" t="e">
        <f t="shared" si="44"/>
        <v>#N/A</v>
      </c>
      <c r="D764" s="382" t="e">
        <f t="shared" si="45"/>
        <v>#N/A</v>
      </c>
      <c r="E764" s="383" t="e">
        <f t="shared" si="46"/>
        <v>#N/A</v>
      </c>
      <c r="F764" s="378"/>
      <c r="H764" s="387"/>
      <c r="I764" s="380" t="e">
        <f t="shared" si="47"/>
        <v>#REF!</v>
      </c>
      <c r="J764" s="386">
        <f>'[9]事業所(またはGH住居)名を入力してください_その②'!F183</f>
        <v>0</v>
      </c>
      <c r="K764" s="380">
        <f>IF(OR('[9]事業所(またはGH住居)名を入力してください_その②'!$B183="管理者",'[9]事業所(またはGH住居)名を入力してください_その②'!$B183="サービス管理責任者"),0,'[9]事業所(またはGH住居)名を入力してください_その②'!$AN183)</f>
        <v>0</v>
      </c>
    </row>
    <row r="765" spans="2:11">
      <c r="B765" s="381">
        <v>763</v>
      </c>
      <c r="C765" s="382" t="e">
        <f t="shared" si="44"/>
        <v>#N/A</v>
      </c>
      <c r="D765" s="382" t="e">
        <f t="shared" si="45"/>
        <v>#N/A</v>
      </c>
      <c r="E765" s="383" t="e">
        <f t="shared" si="46"/>
        <v>#N/A</v>
      </c>
      <c r="F765" s="378"/>
      <c r="H765" s="387"/>
      <c r="I765" s="380" t="e">
        <f t="shared" si="47"/>
        <v>#REF!</v>
      </c>
      <c r="J765" s="386">
        <f>'[9]事業所(またはGH住居)名を入力してください_その②'!F184</f>
        <v>0</v>
      </c>
      <c r="K765" s="380">
        <f>IF(OR('[9]事業所(またはGH住居)名を入力してください_その②'!$B184="管理者",'[9]事業所(またはGH住居)名を入力してください_その②'!$B184="サービス管理責任者"),0,'[9]事業所(またはGH住居)名を入力してください_その②'!$AN184)</f>
        <v>0</v>
      </c>
    </row>
    <row r="766" spans="2:11">
      <c r="B766" s="381">
        <v>764</v>
      </c>
      <c r="C766" s="382" t="e">
        <f t="shared" si="44"/>
        <v>#N/A</v>
      </c>
      <c r="D766" s="382" t="e">
        <f t="shared" si="45"/>
        <v>#N/A</v>
      </c>
      <c r="E766" s="383" t="e">
        <f t="shared" si="46"/>
        <v>#N/A</v>
      </c>
      <c r="F766" s="378"/>
      <c r="H766" s="387"/>
      <c r="I766" s="380" t="e">
        <f t="shared" si="47"/>
        <v>#REF!</v>
      </c>
      <c r="J766" s="386">
        <f>'[9]事業所(またはGH住居)名を入力してください_その②'!F185</f>
        <v>0</v>
      </c>
      <c r="K766" s="380">
        <f>IF(OR('[9]事業所(またはGH住居)名を入力してください_その②'!$B185="管理者",'[9]事業所(またはGH住居)名を入力してください_その②'!$B185="サービス管理責任者"),0,'[9]事業所(またはGH住居)名を入力してください_その②'!$AN185)</f>
        <v>0</v>
      </c>
    </row>
    <row r="767" spans="2:11">
      <c r="B767" s="381">
        <v>765</v>
      </c>
      <c r="C767" s="382" t="e">
        <f t="shared" si="44"/>
        <v>#N/A</v>
      </c>
      <c r="D767" s="382" t="e">
        <f t="shared" si="45"/>
        <v>#N/A</v>
      </c>
      <c r="E767" s="383" t="e">
        <f t="shared" si="46"/>
        <v>#N/A</v>
      </c>
      <c r="F767" s="378"/>
      <c r="H767" s="387"/>
      <c r="I767" s="380" t="e">
        <f t="shared" si="47"/>
        <v>#REF!</v>
      </c>
      <c r="J767" s="386">
        <f>'[9]事業所(またはGH住居)名を入力してください_その②'!F186</f>
        <v>0</v>
      </c>
      <c r="K767" s="380">
        <f>IF(OR('[9]事業所(またはGH住居)名を入力してください_その②'!$B186="管理者",'[9]事業所(またはGH住居)名を入力してください_その②'!$B186="サービス管理責任者"),0,'[9]事業所(またはGH住居)名を入力してください_その②'!$AN186)</f>
        <v>0</v>
      </c>
    </row>
    <row r="768" spans="2:11">
      <c r="B768" s="381">
        <v>766</v>
      </c>
      <c r="C768" s="382" t="e">
        <f t="shared" si="44"/>
        <v>#N/A</v>
      </c>
      <c r="D768" s="382" t="e">
        <f t="shared" si="45"/>
        <v>#N/A</v>
      </c>
      <c r="E768" s="383" t="e">
        <f t="shared" si="46"/>
        <v>#N/A</v>
      </c>
      <c r="F768" s="378"/>
      <c r="H768" s="387"/>
      <c r="I768" s="380" t="e">
        <f t="shared" si="47"/>
        <v>#REF!</v>
      </c>
      <c r="J768" s="386">
        <f>'[9]事業所(またはGH住居)名を入力してください_その②'!F187</f>
        <v>0</v>
      </c>
      <c r="K768" s="380">
        <f>IF(OR('[9]事業所(またはGH住居)名を入力してください_その②'!$B187="管理者",'[9]事業所(またはGH住居)名を入力してください_その②'!$B187="サービス管理責任者"),0,'[9]事業所(またはGH住居)名を入力してください_その②'!$AN187)</f>
        <v>0</v>
      </c>
    </row>
    <row r="769" spans="2:11">
      <c r="B769" s="381">
        <v>767</v>
      </c>
      <c r="C769" s="382" t="e">
        <f t="shared" si="44"/>
        <v>#N/A</v>
      </c>
      <c r="D769" s="382" t="e">
        <f t="shared" si="45"/>
        <v>#N/A</v>
      </c>
      <c r="E769" s="383" t="e">
        <f t="shared" si="46"/>
        <v>#N/A</v>
      </c>
      <c r="F769" s="378"/>
      <c r="H769" s="387"/>
      <c r="I769" s="380" t="e">
        <f t="shared" si="47"/>
        <v>#REF!</v>
      </c>
      <c r="J769" s="386">
        <f>'[9]事業所(またはGH住居)名を入力してください_その②'!F188</f>
        <v>0</v>
      </c>
      <c r="K769" s="380">
        <f>IF(OR('[9]事業所(またはGH住居)名を入力してください_その②'!$B188="管理者",'[9]事業所(またはGH住居)名を入力してください_その②'!$B188="サービス管理責任者"),0,'[9]事業所(またはGH住居)名を入力してください_その②'!$AN188)</f>
        <v>0</v>
      </c>
    </row>
    <row r="770" spans="2:11">
      <c r="B770" s="381">
        <v>768</v>
      </c>
      <c r="C770" s="382" t="e">
        <f t="shared" si="44"/>
        <v>#N/A</v>
      </c>
      <c r="D770" s="382" t="e">
        <f t="shared" si="45"/>
        <v>#N/A</v>
      </c>
      <c r="E770" s="383" t="e">
        <f t="shared" si="46"/>
        <v>#N/A</v>
      </c>
      <c r="F770" s="378"/>
      <c r="H770" s="387"/>
      <c r="I770" s="380" t="e">
        <f t="shared" si="47"/>
        <v>#REF!</v>
      </c>
      <c r="J770" s="386">
        <f>'[9]事業所(またはGH住居)名を入力してください_その②'!F189</f>
        <v>0</v>
      </c>
      <c r="K770" s="380">
        <f>IF(OR('[9]事業所(またはGH住居)名を入力してください_その②'!$B189="管理者",'[9]事業所(またはGH住居)名を入力してください_その②'!$B189="サービス管理責任者"),0,'[9]事業所(またはGH住居)名を入力してください_その②'!$AN189)</f>
        <v>0</v>
      </c>
    </row>
    <row r="771" spans="2:11">
      <c r="B771" s="381">
        <v>769</v>
      </c>
      <c r="C771" s="382" t="e">
        <f t="shared" ref="C771:C834" si="48">VLOOKUP(B771,$I:$K,2,FALSE)</f>
        <v>#N/A</v>
      </c>
      <c r="D771" s="382" t="e">
        <f t="shared" ref="D771:D834" si="49">VLOOKUP(B771,$I:$K,3,FALSE)</f>
        <v>#N/A</v>
      </c>
      <c r="E771" s="383" t="e">
        <f t="shared" si="46"/>
        <v>#N/A</v>
      </c>
      <c r="F771" s="378"/>
      <c r="H771" s="387"/>
      <c r="I771" s="380" t="e">
        <f t="shared" si="47"/>
        <v>#REF!</v>
      </c>
      <c r="J771" s="386">
        <f>'[9]事業所(またはGH住居)名を入力してください_その②'!F190</f>
        <v>0</v>
      </c>
      <c r="K771" s="380">
        <f>IF(OR('[9]事業所(またはGH住居)名を入力してください_その②'!$B190="管理者",'[9]事業所(またはGH住居)名を入力してください_その②'!$B190="サービス管理責任者"),0,'[9]事業所(またはGH住居)名を入力してください_その②'!$AN190)</f>
        <v>0</v>
      </c>
    </row>
    <row r="772" spans="2:11">
      <c r="B772" s="381">
        <v>770</v>
      </c>
      <c r="C772" s="382" t="e">
        <f t="shared" si="48"/>
        <v>#N/A</v>
      </c>
      <c r="D772" s="382" t="e">
        <f t="shared" si="49"/>
        <v>#N/A</v>
      </c>
      <c r="E772" s="383" t="e">
        <f t="shared" ref="E772:E835" si="50">SUMIF($C:$C,C772,$D:$D)</f>
        <v>#N/A</v>
      </c>
      <c r="F772" s="378"/>
      <c r="H772" s="387"/>
      <c r="I772" s="380" t="e">
        <f t="shared" ref="I772:I835" si="51">IF(J772=0,I771,I771+1)</f>
        <v>#REF!</v>
      </c>
      <c r="J772" s="386">
        <f>'[9]事業所(またはGH住居)名を入力してください_その②'!F191</f>
        <v>0</v>
      </c>
      <c r="K772" s="380">
        <f>IF(OR('[9]事業所(またはGH住居)名を入力してください_その②'!$B191="管理者",'[9]事業所(またはGH住居)名を入力してください_その②'!$B191="サービス管理責任者"),0,'[9]事業所(またはGH住居)名を入力してください_その②'!$AN191)</f>
        <v>0</v>
      </c>
    </row>
    <row r="773" spans="2:11">
      <c r="B773" s="381">
        <v>771</v>
      </c>
      <c r="C773" s="382" t="e">
        <f t="shared" si="48"/>
        <v>#N/A</v>
      </c>
      <c r="D773" s="382" t="e">
        <f t="shared" si="49"/>
        <v>#N/A</v>
      </c>
      <c r="E773" s="383" t="e">
        <f t="shared" si="50"/>
        <v>#N/A</v>
      </c>
      <c r="F773" s="378"/>
      <c r="H773" s="387"/>
      <c r="I773" s="380" t="e">
        <f t="shared" si="51"/>
        <v>#REF!</v>
      </c>
      <c r="J773" s="386">
        <f>'[9]事業所(またはGH住居)名を入力してください_その②'!F192</f>
        <v>0</v>
      </c>
      <c r="K773" s="380">
        <f>IF(OR('[9]事業所(またはGH住居)名を入力してください_その②'!$B192="管理者",'[9]事業所(またはGH住居)名を入力してください_その②'!$B192="サービス管理責任者"),0,'[9]事業所(またはGH住居)名を入力してください_その②'!$AN192)</f>
        <v>0</v>
      </c>
    </row>
    <row r="774" spans="2:11">
      <c r="B774" s="381">
        <v>772</v>
      </c>
      <c r="C774" s="382" t="e">
        <f t="shared" si="48"/>
        <v>#N/A</v>
      </c>
      <c r="D774" s="382" t="e">
        <f t="shared" si="49"/>
        <v>#N/A</v>
      </c>
      <c r="E774" s="383" t="e">
        <f t="shared" si="50"/>
        <v>#N/A</v>
      </c>
      <c r="F774" s="378"/>
      <c r="H774" s="387"/>
      <c r="I774" s="380" t="e">
        <f t="shared" si="51"/>
        <v>#REF!</v>
      </c>
      <c r="J774" s="386">
        <f>'[9]事業所(またはGH住居)名を入力してください_その②'!F193</f>
        <v>0</v>
      </c>
      <c r="K774" s="380">
        <f>IF(OR('[9]事業所(またはGH住居)名を入力してください_その②'!$B193="管理者",'[9]事業所(またはGH住居)名を入力してください_その②'!$B193="サービス管理責任者"),0,'[9]事業所(またはGH住居)名を入力してください_その②'!$AN193)</f>
        <v>0</v>
      </c>
    </row>
    <row r="775" spans="2:11">
      <c r="B775" s="381">
        <v>773</v>
      </c>
      <c r="C775" s="382" t="e">
        <f t="shared" si="48"/>
        <v>#N/A</v>
      </c>
      <c r="D775" s="382" t="e">
        <f t="shared" si="49"/>
        <v>#N/A</v>
      </c>
      <c r="E775" s="383" t="e">
        <f t="shared" si="50"/>
        <v>#N/A</v>
      </c>
      <c r="F775" s="378"/>
      <c r="H775" s="387"/>
      <c r="I775" s="380" t="e">
        <f t="shared" si="51"/>
        <v>#REF!</v>
      </c>
      <c r="J775" s="386">
        <f>'[9]事業所(またはGH住居)名を入力してください_その②'!F194</f>
        <v>0</v>
      </c>
      <c r="K775" s="380">
        <f>IF(OR('[9]事業所(またはGH住居)名を入力してください_その②'!$B194="管理者",'[9]事業所(またはGH住居)名を入力してください_その②'!$B194="サービス管理責任者"),0,'[9]事業所(またはGH住居)名を入力してください_その②'!$AN194)</f>
        <v>0</v>
      </c>
    </row>
    <row r="776" spans="2:11">
      <c r="B776" s="381">
        <v>774</v>
      </c>
      <c r="C776" s="382" t="e">
        <f t="shared" si="48"/>
        <v>#N/A</v>
      </c>
      <c r="D776" s="382" t="e">
        <f t="shared" si="49"/>
        <v>#N/A</v>
      </c>
      <c r="E776" s="383" t="e">
        <f t="shared" si="50"/>
        <v>#N/A</v>
      </c>
      <c r="F776" s="378"/>
      <c r="H776" s="387"/>
      <c r="I776" s="380" t="e">
        <f t="shared" si="51"/>
        <v>#REF!</v>
      </c>
      <c r="J776" s="386">
        <f>'[9]事業所(またはGH住居)名を入力してください_その②'!F195</f>
        <v>0</v>
      </c>
      <c r="K776" s="380">
        <f>IF(OR('[9]事業所(またはGH住居)名を入力してください_その②'!$B195="管理者",'[9]事業所(またはGH住居)名を入力してください_その②'!$B195="サービス管理責任者"),0,'[9]事業所(またはGH住居)名を入力してください_その②'!$AN195)</f>
        <v>0</v>
      </c>
    </row>
    <row r="777" spans="2:11">
      <c r="B777" s="381">
        <v>775</v>
      </c>
      <c r="C777" s="382" t="e">
        <f t="shared" si="48"/>
        <v>#N/A</v>
      </c>
      <c r="D777" s="382" t="e">
        <f t="shared" si="49"/>
        <v>#N/A</v>
      </c>
      <c r="E777" s="383" t="e">
        <f t="shared" si="50"/>
        <v>#N/A</v>
      </c>
      <c r="F777" s="378"/>
      <c r="H777" s="387"/>
      <c r="I777" s="380" t="e">
        <f t="shared" si="51"/>
        <v>#REF!</v>
      </c>
      <c r="J777" s="386">
        <f>'[9]事業所(またはGH住居)名を入力してください_その②'!F196</f>
        <v>0</v>
      </c>
      <c r="K777" s="380">
        <f>IF(OR('[9]事業所(またはGH住居)名を入力してください_その②'!$B196="管理者",'[9]事業所(またはGH住居)名を入力してください_その②'!$B196="サービス管理責任者"),0,'[9]事業所(またはGH住居)名を入力してください_その②'!$AN196)</f>
        <v>0</v>
      </c>
    </row>
    <row r="778" spans="2:11">
      <c r="B778" s="381">
        <v>776</v>
      </c>
      <c r="C778" s="382" t="e">
        <f t="shared" si="48"/>
        <v>#N/A</v>
      </c>
      <c r="D778" s="382" t="e">
        <f t="shared" si="49"/>
        <v>#N/A</v>
      </c>
      <c r="E778" s="383" t="e">
        <f t="shared" si="50"/>
        <v>#N/A</v>
      </c>
      <c r="F778" s="378"/>
      <c r="H778" s="387"/>
      <c r="I778" s="380" t="e">
        <f t="shared" si="51"/>
        <v>#REF!</v>
      </c>
      <c r="J778" s="386">
        <f>'[9]事業所(またはGH住居)名を入力してください_その②'!F197</f>
        <v>0</v>
      </c>
      <c r="K778" s="380">
        <f>IF(OR('[9]事業所(またはGH住居)名を入力してください_その②'!$B197="管理者",'[9]事業所(またはGH住居)名を入力してください_その②'!$B197="サービス管理責任者"),0,'[9]事業所(またはGH住居)名を入力してください_その②'!$AN197)</f>
        <v>0</v>
      </c>
    </row>
    <row r="779" spans="2:11">
      <c r="B779" s="381">
        <v>777</v>
      </c>
      <c r="C779" s="382" t="e">
        <f t="shared" si="48"/>
        <v>#N/A</v>
      </c>
      <c r="D779" s="382" t="e">
        <f t="shared" si="49"/>
        <v>#N/A</v>
      </c>
      <c r="E779" s="383" t="e">
        <f t="shared" si="50"/>
        <v>#N/A</v>
      </c>
      <c r="F779" s="378"/>
      <c r="H779" s="387"/>
      <c r="I779" s="380" t="e">
        <f t="shared" si="51"/>
        <v>#REF!</v>
      </c>
      <c r="J779" s="386">
        <f>'[9]事業所(またはGH住居)名を入力してください_その②'!F198</f>
        <v>0</v>
      </c>
      <c r="K779" s="380">
        <f>IF(OR('[9]事業所(またはGH住居)名を入力してください_その②'!$B198="管理者",'[9]事業所(またはGH住居)名を入力してください_その②'!$B198="サービス管理責任者"),0,'[9]事業所(またはGH住居)名を入力してください_その②'!$AN198)</f>
        <v>0</v>
      </c>
    </row>
    <row r="780" spans="2:11">
      <c r="B780" s="381">
        <v>778</v>
      </c>
      <c r="C780" s="382" t="e">
        <f t="shared" si="48"/>
        <v>#N/A</v>
      </c>
      <c r="D780" s="382" t="e">
        <f t="shared" si="49"/>
        <v>#N/A</v>
      </c>
      <c r="E780" s="383" t="e">
        <f t="shared" si="50"/>
        <v>#N/A</v>
      </c>
      <c r="F780" s="378"/>
      <c r="H780" s="387"/>
      <c r="I780" s="380" t="e">
        <f t="shared" si="51"/>
        <v>#REF!</v>
      </c>
      <c r="J780" s="386">
        <f>'[9]事業所(またはGH住居)名を入力してください_その②'!F199</f>
        <v>0</v>
      </c>
      <c r="K780" s="380">
        <f>IF(OR('[9]事業所(またはGH住居)名を入力してください_その②'!$B199="管理者",'[9]事業所(またはGH住居)名を入力してください_その②'!$B199="サービス管理責任者"),0,'[9]事業所(またはGH住居)名を入力してください_その②'!$AN199)</f>
        <v>0</v>
      </c>
    </row>
    <row r="781" spans="2:11">
      <c r="B781" s="381">
        <v>779</v>
      </c>
      <c r="C781" s="382" t="e">
        <f t="shared" si="48"/>
        <v>#N/A</v>
      </c>
      <c r="D781" s="382" t="e">
        <f t="shared" si="49"/>
        <v>#N/A</v>
      </c>
      <c r="E781" s="383" t="e">
        <f t="shared" si="50"/>
        <v>#N/A</v>
      </c>
      <c r="F781" s="378"/>
      <c r="H781" s="387"/>
      <c r="I781" s="380" t="e">
        <f t="shared" si="51"/>
        <v>#REF!</v>
      </c>
      <c r="J781" s="386">
        <f>'[9]事業所(またはGH住居)名を入力してください_その②'!F200</f>
        <v>0</v>
      </c>
      <c r="K781" s="380">
        <f>IF(OR('[9]事業所(またはGH住居)名を入力してください_その②'!$B200="管理者",'[9]事業所(またはGH住居)名を入力してください_その②'!$B200="サービス管理責任者"),0,'[9]事業所(またはGH住居)名を入力してください_その②'!$AN200)</f>
        <v>0</v>
      </c>
    </row>
    <row r="782" spans="2:11">
      <c r="B782" s="381">
        <v>780</v>
      </c>
      <c r="C782" s="382" t="e">
        <f t="shared" si="48"/>
        <v>#N/A</v>
      </c>
      <c r="D782" s="382" t="e">
        <f t="shared" si="49"/>
        <v>#N/A</v>
      </c>
      <c r="E782" s="383" t="e">
        <f t="shared" si="50"/>
        <v>#N/A</v>
      </c>
      <c r="F782" s="378"/>
      <c r="H782" s="387"/>
      <c r="I782" s="380" t="e">
        <f t="shared" si="51"/>
        <v>#REF!</v>
      </c>
      <c r="J782" s="386">
        <f>'[9]事業所(またはGH住居)名を入力してください_その②'!F201</f>
        <v>0</v>
      </c>
      <c r="K782" s="380">
        <f>IF(OR('[9]事業所(またはGH住居)名を入力してください_その②'!$B201="管理者",'[9]事業所(またはGH住居)名を入力してください_その②'!$B201="サービス管理責任者"),0,'[9]事業所(またはGH住居)名を入力してください_その②'!$AN201)</f>
        <v>0</v>
      </c>
    </row>
    <row r="783" spans="2:11">
      <c r="B783" s="381">
        <v>781</v>
      </c>
      <c r="C783" s="382" t="e">
        <f t="shared" si="48"/>
        <v>#N/A</v>
      </c>
      <c r="D783" s="382" t="e">
        <f t="shared" si="49"/>
        <v>#N/A</v>
      </c>
      <c r="E783" s="383" t="e">
        <f t="shared" si="50"/>
        <v>#N/A</v>
      </c>
      <c r="F783" s="378"/>
      <c r="H783" s="387"/>
      <c r="I783" s="380" t="e">
        <f t="shared" si="51"/>
        <v>#REF!</v>
      </c>
      <c r="J783" s="386">
        <f>'[9]事業所(またはGH住居)名を入力してください_その②'!F202</f>
        <v>0</v>
      </c>
      <c r="K783" s="380">
        <f>IF(OR('[9]事業所(またはGH住居)名を入力してください_その②'!$B202="管理者",'[9]事業所(またはGH住居)名を入力してください_その②'!$B202="サービス管理責任者"),0,'[9]事業所(またはGH住居)名を入力してください_その②'!$AN202)</f>
        <v>0</v>
      </c>
    </row>
    <row r="784" spans="2:11">
      <c r="B784" s="381">
        <v>782</v>
      </c>
      <c r="C784" s="382" t="e">
        <f t="shared" si="48"/>
        <v>#N/A</v>
      </c>
      <c r="D784" s="382" t="e">
        <f t="shared" si="49"/>
        <v>#N/A</v>
      </c>
      <c r="E784" s="383" t="e">
        <f t="shared" si="50"/>
        <v>#N/A</v>
      </c>
      <c r="F784" s="378"/>
      <c r="H784" s="387"/>
      <c r="I784" s="380" t="e">
        <f t="shared" si="51"/>
        <v>#REF!</v>
      </c>
      <c r="J784" s="386">
        <f>'[9]事業所(またはGH住居)名を入力してください_その②'!F203</f>
        <v>0</v>
      </c>
      <c r="K784" s="380">
        <f>IF(OR('[9]事業所(またはGH住居)名を入力してください_その②'!$B203="管理者",'[9]事業所(またはGH住居)名を入力してください_その②'!$B203="サービス管理責任者"),0,'[9]事業所(またはGH住居)名を入力してください_その②'!$AN203)</f>
        <v>0</v>
      </c>
    </row>
    <row r="785" spans="2:11">
      <c r="B785" s="381">
        <v>783</v>
      </c>
      <c r="C785" s="382" t="e">
        <f t="shared" si="48"/>
        <v>#N/A</v>
      </c>
      <c r="D785" s="382" t="e">
        <f t="shared" si="49"/>
        <v>#N/A</v>
      </c>
      <c r="E785" s="383" t="e">
        <f t="shared" si="50"/>
        <v>#N/A</v>
      </c>
      <c r="F785" s="378"/>
      <c r="H785" s="387"/>
      <c r="I785" s="380" t="e">
        <f t="shared" si="51"/>
        <v>#REF!</v>
      </c>
      <c r="J785" s="386">
        <f>'[9]事業所(またはGH住居)名を入力してください_その②'!F204</f>
        <v>0</v>
      </c>
      <c r="K785" s="380">
        <f>IF(OR('[9]事業所(またはGH住居)名を入力してください_その②'!$B204="管理者",'[9]事業所(またはGH住居)名を入力してください_その②'!$B204="サービス管理責任者"),0,'[9]事業所(またはGH住居)名を入力してください_その②'!$AN204)</f>
        <v>0</v>
      </c>
    </row>
    <row r="786" spans="2:11">
      <c r="B786" s="381">
        <v>784</v>
      </c>
      <c r="C786" s="382" t="e">
        <f t="shared" si="48"/>
        <v>#N/A</v>
      </c>
      <c r="D786" s="382" t="e">
        <f t="shared" si="49"/>
        <v>#N/A</v>
      </c>
      <c r="E786" s="383" t="e">
        <f t="shared" si="50"/>
        <v>#N/A</v>
      </c>
      <c r="F786" s="378"/>
      <c r="H786" s="387"/>
      <c r="I786" s="380" t="e">
        <f t="shared" si="51"/>
        <v>#REF!</v>
      </c>
      <c r="J786" s="386">
        <f>'[9]事業所(またはGH住居)名を入力してください_その②'!F205</f>
        <v>0</v>
      </c>
      <c r="K786" s="380">
        <f>IF(OR('[9]事業所(またはGH住居)名を入力してください_その②'!$B205="管理者",'[9]事業所(またはGH住居)名を入力してください_その②'!$B205="サービス管理責任者"),0,'[9]事業所(またはGH住居)名を入力してください_その②'!$AN205)</f>
        <v>0</v>
      </c>
    </row>
    <row r="787" spans="2:11">
      <c r="B787" s="381">
        <v>785</v>
      </c>
      <c r="C787" s="382" t="e">
        <f t="shared" si="48"/>
        <v>#N/A</v>
      </c>
      <c r="D787" s="382" t="e">
        <f t="shared" si="49"/>
        <v>#N/A</v>
      </c>
      <c r="E787" s="383" t="e">
        <f t="shared" si="50"/>
        <v>#N/A</v>
      </c>
      <c r="F787" s="378"/>
      <c r="H787" s="387"/>
      <c r="I787" s="380" t="e">
        <f t="shared" si="51"/>
        <v>#REF!</v>
      </c>
      <c r="J787" s="386">
        <f>'[9]事業所(またはGH住居)名を入力してください_その②'!F206</f>
        <v>0</v>
      </c>
      <c r="K787" s="380">
        <f>IF(OR('[9]事業所(またはGH住居)名を入力してください_その②'!$B206="管理者",'[9]事業所(またはGH住居)名を入力してください_その②'!$B206="サービス管理責任者"),0,'[9]事業所(またはGH住居)名を入力してください_その②'!$AN206)</f>
        <v>0</v>
      </c>
    </row>
    <row r="788" spans="2:11">
      <c r="B788" s="381">
        <v>786</v>
      </c>
      <c r="C788" s="382" t="e">
        <f t="shared" si="48"/>
        <v>#N/A</v>
      </c>
      <c r="D788" s="382" t="e">
        <f t="shared" si="49"/>
        <v>#N/A</v>
      </c>
      <c r="E788" s="383" t="e">
        <f t="shared" si="50"/>
        <v>#N/A</v>
      </c>
      <c r="F788" s="378"/>
      <c r="H788" s="387"/>
      <c r="I788" s="380" t="e">
        <f t="shared" si="51"/>
        <v>#REF!</v>
      </c>
      <c r="J788" s="386">
        <f>'[9]事業所(またはGH住居)名を入力してください_その②'!F207</f>
        <v>0</v>
      </c>
      <c r="K788" s="380">
        <f>IF(OR('[9]事業所(またはGH住居)名を入力してください_その②'!$B207="管理者",'[9]事業所(またはGH住居)名を入力してください_その②'!$B207="サービス管理責任者"),0,'[9]事業所(またはGH住居)名を入力してください_その②'!$AN207)</f>
        <v>0</v>
      </c>
    </row>
    <row r="789" spans="2:11">
      <c r="B789" s="381">
        <v>787</v>
      </c>
      <c r="C789" s="382" t="e">
        <f t="shared" si="48"/>
        <v>#N/A</v>
      </c>
      <c r="D789" s="382" t="e">
        <f t="shared" si="49"/>
        <v>#N/A</v>
      </c>
      <c r="E789" s="383" t="e">
        <f t="shared" si="50"/>
        <v>#N/A</v>
      </c>
      <c r="F789" s="378"/>
      <c r="H789" s="387"/>
      <c r="I789" s="380" t="e">
        <f t="shared" si="51"/>
        <v>#REF!</v>
      </c>
      <c r="J789" s="386">
        <f>'[9]事業所(またはGH住居)名を入力してください_その②'!F208</f>
        <v>0</v>
      </c>
      <c r="K789" s="380">
        <f>IF(OR('[9]事業所(またはGH住居)名を入力してください_その②'!$B208="管理者",'[9]事業所(またはGH住居)名を入力してください_その②'!$B208="サービス管理責任者"),0,'[9]事業所(またはGH住居)名を入力してください_その②'!$AN208)</f>
        <v>0</v>
      </c>
    </row>
    <row r="790" spans="2:11">
      <c r="B790" s="381">
        <v>788</v>
      </c>
      <c r="C790" s="382" t="e">
        <f t="shared" si="48"/>
        <v>#N/A</v>
      </c>
      <c r="D790" s="382" t="e">
        <f t="shared" si="49"/>
        <v>#N/A</v>
      </c>
      <c r="E790" s="383" t="e">
        <f t="shared" si="50"/>
        <v>#N/A</v>
      </c>
      <c r="F790" s="378"/>
      <c r="H790" s="387"/>
      <c r="I790" s="380" t="e">
        <f t="shared" si="51"/>
        <v>#REF!</v>
      </c>
      <c r="J790" s="386">
        <f>'[9]事業所(またはGH住居)名を入力してください_その②'!F209</f>
        <v>0</v>
      </c>
      <c r="K790" s="380">
        <f>IF(OR('[9]事業所(またはGH住居)名を入力してください_その②'!$B209="管理者",'[9]事業所(またはGH住居)名を入力してください_その②'!$B209="サービス管理責任者"),0,'[9]事業所(またはGH住居)名を入力してください_その②'!$AN209)</f>
        <v>0</v>
      </c>
    </row>
    <row r="791" spans="2:11">
      <c r="B791" s="381">
        <v>789</v>
      </c>
      <c r="C791" s="382" t="e">
        <f t="shared" si="48"/>
        <v>#N/A</v>
      </c>
      <c r="D791" s="382" t="e">
        <f t="shared" si="49"/>
        <v>#N/A</v>
      </c>
      <c r="E791" s="383" t="e">
        <f t="shared" si="50"/>
        <v>#N/A</v>
      </c>
      <c r="F791" s="378"/>
      <c r="H791" s="387"/>
      <c r="I791" s="380" t="e">
        <f t="shared" si="51"/>
        <v>#REF!</v>
      </c>
      <c r="J791" s="386">
        <f>'[9]事業所(またはGH住居)名を入力してください_その②'!F210</f>
        <v>0</v>
      </c>
      <c r="K791" s="380">
        <f>IF(OR('[9]事業所(またはGH住居)名を入力してください_その②'!$B210="管理者",'[9]事業所(またはGH住居)名を入力してください_その②'!$B210="サービス管理責任者"),0,'[9]事業所(またはGH住居)名を入力してください_その②'!$AN210)</f>
        <v>0</v>
      </c>
    </row>
    <row r="792" spans="2:11">
      <c r="B792" s="381">
        <v>790</v>
      </c>
      <c r="C792" s="382" t="e">
        <f t="shared" si="48"/>
        <v>#N/A</v>
      </c>
      <c r="D792" s="382" t="e">
        <f t="shared" si="49"/>
        <v>#N/A</v>
      </c>
      <c r="E792" s="383" t="e">
        <f t="shared" si="50"/>
        <v>#N/A</v>
      </c>
      <c r="F792" s="378"/>
      <c r="H792" s="387"/>
      <c r="I792" s="380" t="e">
        <f t="shared" si="51"/>
        <v>#REF!</v>
      </c>
      <c r="J792" s="386">
        <f>'[9]事業所(またはGH住居)名を入力してください_その②'!F211</f>
        <v>0</v>
      </c>
      <c r="K792" s="380">
        <f>IF(OR('[9]事業所(またはGH住居)名を入力してください_その②'!$B211="管理者",'[9]事業所(またはGH住居)名を入力してください_その②'!$B211="サービス管理責任者"),0,'[9]事業所(またはGH住居)名を入力してください_その②'!$AN211)</f>
        <v>0</v>
      </c>
    </row>
    <row r="793" spans="2:11">
      <c r="B793" s="381">
        <v>791</v>
      </c>
      <c r="C793" s="382" t="e">
        <f t="shared" si="48"/>
        <v>#N/A</v>
      </c>
      <c r="D793" s="382" t="e">
        <f t="shared" si="49"/>
        <v>#N/A</v>
      </c>
      <c r="E793" s="383" t="e">
        <f t="shared" si="50"/>
        <v>#N/A</v>
      </c>
      <c r="F793" s="378"/>
      <c r="H793" s="387"/>
      <c r="I793" s="380" t="e">
        <f t="shared" si="51"/>
        <v>#REF!</v>
      </c>
      <c r="J793" s="386">
        <f>'[9]事業所(またはGH住居)名を入力してください_その②'!F212</f>
        <v>0</v>
      </c>
      <c r="K793" s="380">
        <f>IF(OR('[9]事業所(またはGH住居)名を入力してください_その②'!$B212="管理者",'[9]事業所(またはGH住居)名を入力してください_その②'!$B212="サービス管理責任者"),0,'[9]事業所(またはGH住居)名を入力してください_その②'!$AN212)</f>
        <v>0</v>
      </c>
    </row>
    <row r="794" spans="2:11">
      <c r="B794" s="381">
        <v>792</v>
      </c>
      <c r="C794" s="382" t="e">
        <f t="shared" si="48"/>
        <v>#N/A</v>
      </c>
      <c r="D794" s="382" t="e">
        <f t="shared" si="49"/>
        <v>#N/A</v>
      </c>
      <c r="E794" s="383" t="e">
        <f t="shared" si="50"/>
        <v>#N/A</v>
      </c>
      <c r="F794" s="378"/>
      <c r="H794" s="387"/>
      <c r="I794" s="380" t="e">
        <f t="shared" si="51"/>
        <v>#REF!</v>
      </c>
      <c r="J794" s="386">
        <f>'[9]事業所(またはGH住居)名を入力してください_その②'!F213</f>
        <v>0</v>
      </c>
      <c r="K794" s="380">
        <f>IF(OR('[9]事業所(またはGH住居)名を入力してください_その②'!$B213="管理者",'[9]事業所(またはGH住居)名を入力してください_その②'!$B213="サービス管理責任者"),0,'[9]事業所(またはGH住居)名を入力してください_その②'!$AN213)</f>
        <v>0</v>
      </c>
    </row>
    <row r="795" spans="2:11">
      <c r="B795" s="381">
        <v>793</v>
      </c>
      <c r="C795" s="382" t="e">
        <f t="shared" si="48"/>
        <v>#N/A</v>
      </c>
      <c r="D795" s="382" t="e">
        <f t="shared" si="49"/>
        <v>#N/A</v>
      </c>
      <c r="E795" s="383" t="e">
        <f t="shared" si="50"/>
        <v>#N/A</v>
      </c>
      <c r="F795" s="378"/>
      <c r="H795" s="387"/>
      <c r="I795" s="380" t="e">
        <f t="shared" si="51"/>
        <v>#REF!</v>
      </c>
      <c r="J795" s="386">
        <f>'[9]事業所(またはGH住居)名を入力してください_その②'!F214</f>
        <v>0</v>
      </c>
      <c r="K795" s="380">
        <f>IF(OR('[9]事業所(またはGH住居)名を入力してください_その②'!$B214="管理者",'[9]事業所(またはGH住居)名を入力してください_その②'!$B214="サービス管理責任者"),0,'[9]事業所(またはGH住居)名を入力してください_その②'!$AN214)</f>
        <v>0</v>
      </c>
    </row>
    <row r="796" spans="2:11">
      <c r="B796" s="381">
        <v>794</v>
      </c>
      <c r="C796" s="382" t="e">
        <f t="shared" si="48"/>
        <v>#N/A</v>
      </c>
      <c r="D796" s="382" t="e">
        <f t="shared" si="49"/>
        <v>#N/A</v>
      </c>
      <c r="E796" s="383" t="e">
        <f t="shared" si="50"/>
        <v>#N/A</v>
      </c>
      <c r="F796" s="378"/>
      <c r="H796" s="387"/>
      <c r="I796" s="380" t="e">
        <f t="shared" si="51"/>
        <v>#REF!</v>
      </c>
      <c r="J796" s="386">
        <f>'[9]事業所(またはGH住居)名を入力してください_その②'!F215</f>
        <v>0</v>
      </c>
      <c r="K796" s="380">
        <f>IF(OR('[9]事業所(またはGH住居)名を入力してください_その②'!$B215="管理者",'[9]事業所(またはGH住居)名を入力してください_その②'!$B215="サービス管理責任者"),0,'[9]事業所(またはGH住居)名を入力してください_その②'!$AN215)</f>
        <v>0</v>
      </c>
    </row>
    <row r="797" spans="2:11">
      <c r="B797" s="381">
        <v>795</v>
      </c>
      <c r="C797" s="382" t="e">
        <f t="shared" si="48"/>
        <v>#N/A</v>
      </c>
      <c r="D797" s="382" t="e">
        <f t="shared" si="49"/>
        <v>#N/A</v>
      </c>
      <c r="E797" s="383" t="e">
        <f t="shared" si="50"/>
        <v>#N/A</v>
      </c>
      <c r="F797" s="378"/>
      <c r="H797" s="387"/>
      <c r="I797" s="380" t="e">
        <f t="shared" si="51"/>
        <v>#REF!</v>
      </c>
      <c r="J797" s="386">
        <f>'[9]事業所(またはGH住居)名を入力してください_その②'!F216</f>
        <v>0</v>
      </c>
      <c r="K797" s="380">
        <f>IF(OR('[9]事業所(またはGH住居)名を入力してください_その②'!$B216="管理者",'[9]事業所(またはGH住居)名を入力してください_その②'!$B216="サービス管理責任者"),0,'[9]事業所(またはGH住居)名を入力してください_その②'!$AN216)</f>
        <v>0</v>
      </c>
    </row>
    <row r="798" spans="2:11">
      <c r="B798" s="381">
        <v>796</v>
      </c>
      <c r="C798" s="382" t="e">
        <f t="shared" si="48"/>
        <v>#N/A</v>
      </c>
      <c r="D798" s="382" t="e">
        <f t="shared" si="49"/>
        <v>#N/A</v>
      </c>
      <c r="E798" s="383" t="e">
        <f t="shared" si="50"/>
        <v>#N/A</v>
      </c>
      <c r="F798" s="378"/>
      <c r="H798" s="387"/>
      <c r="I798" s="380" t="e">
        <f t="shared" si="51"/>
        <v>#REF!</v>
      </c>
      <c r="J798" s="386">
        <f>'[9]事業所(またはGH住居)名を入力してください_その②'!F217</f>
        <v>0</v>
      </c>
      <c r="K798" s="380">
        <f>IF(OR('[9]事業所(またはGH住居)名を入力してください_その②'!$B217="管理者",'[9]事業所(またはGH住居)名を入力してください_その②'!$B217="サービス管理責任者"),0,'[9]事業所(またはGH住居)名を入力してください_その②'!$AN217)</f>
        <v>0</v>
      </c>
    </row>
    <row r="799" spans="2:11">
      <c r="B799" s="381">
        <v>797</v>
      </c>
      <c r="C799" s="382" t="e">
        <f t="shared" si="48"/>
        <v>#N/A</v>
      </c>
      <c r="D799" s="382" t="e">
        <f t="shared" si="49"/>
        <v>#N/A</v>
      </c>
      <c r="E799" s="383" t="e">
        <f t="shared" si="50"/>
        <v>#N/A</v>
      </c>
      <c r="F799" s="378"/>
      <c r="H799" s="387"/>
      <c r="I799" s="380" t="e">
        <f t="shared" si="51"/>
        <v>#REF!</v>
      </c>
      <c r="J799" s="386">
        <f>'[9]事業所(またはGH住居)名を入力してください_その②'!F218</f>
        <v>0</v>
      </c>
      <c r="K799" s="380">
        <f>IF(OR('[9]事業所(またはGH住居)名を入力してください_その②'!$B218="管理者",'[9]事業所(またはGH住居)名を入力してください_その②'!$B218="サービス管理責任者"),0,'[9]事業所(またはGH住居)名を入力してください_その②'!$AN218)</f>
        <v>0</v>
      </c>
    </row>
    <row r="800" spans="2:11">
      <c r="B800" s="381">
        <v>798</v>
      </c>
      <c r="C800" s="382" t="e">
        <f t="shared" si="48"/>
        <v>#N/A</v>
      </c>
      <c r="D800" s="382" t="e">
        <f t="shared" si="49"/>
        <v>#N/A</v>
      </c>
      <c r="E800" s="383" t="e">
        <f t="shared" si="50"/>
        <v>#N/A</v>
      </c>
      <c r="F800" s="378"/>
      <c r="H800" s="387"/>
      <c r="I800" s="380" t="e">
        <f t="shared" si="51"/>
        <v>#REF!</v>
      </c>
      <c r="J800" s="386">
        <f>'[9]事業所(またはGH住居)名を入力してください_その②'!F219</f>
        <v>0</v>
      </c>
      <c r="K800" s="380">
        <f>IF(OR('[9]事業所(またはGH住居)名を入力してください_その②'!$B219="管理者",'[9]事業所(またはGH住居)名を入力してください_その②'!$B219="サービス管理責任者"),0,'[9]事業所(またはGH住居)名を入力してください_その②'!$AN219)</f>
        <v>0</v>
      </c>
    </row>
    <row r="801" spans="2:11">
      <c r="B801" s="381">
        <v>799</v>
      </c>
      <c r="C801" s="382" t="e">
        <f t="shared" si="48"/>
        <v>#N/A</v>
      </c>
      <c r="D801" s="382" t="e">
        <f t="shared" si="49"/>
        <v>#N/A</v>
      </c>
      <c r="E801" s="383" t="e">
        <f t="shared" si="50"/>
        <v>#N/A</v>
      </c>
      <c r="F801" s="378"/>
      <c r="H801" s="387"/>
      <c r="I801" s="380" t="e">
        <f t="shared" si="51"/>
        <v>#REF!</v>
      </c>
      <c r="J801" s="386">
        <f>'[9]事業所(またはGH住居)名を入力してください_その②'!F220</f>
        <v>0</v>
      </c>
      <c r="K801" s="380">
        <f>IF(OR('[9]事業所(またはGH住居)名を入力してください_その②'!$B220="管理者",'[9]事業所(またはGH住居)名を入力してください_その②'!$B220="サービス管理責任者"),0,'[9]事業所(またはGH住居)名を入力してください_その②'!$AN220)</f>
        <v>0</v>
      </c>
    </row>
    <row r="802" spans="2:11">
      <c r="B802" s="381">
        <v>800</v>
      </c>
      <c r="C802" s="382" t="e">
        <f t="shared" si="48"/>
        <v>#N/A</v>
      </c>
      <c r="D802" s="382" t="e">
        <f t="shared" si="49"/>
        <v>#N/A</v>
      </c>
      <c r="E802" s="383" t="e">
        <f t="shared" si="50"/>
        <v>#N/A</v>
      </c>
      <c r="F802" s="378"/>
      <c r="H802" s="387"/>
      <c r="I802" s="380" t="e">
        <f t="shared" si="51"/>
        <v>#REF!</v>
      </c>
      <c r="J802" s="386">
        <f>'[9]事業所(またはGH住居)名を入力してください_その②'!F221</f>
        <v>0</v>
      </c>
      <c r="K802" s="380">
        <f>IF(OR('[9]事業所(またはGH住居)名を入力してください_その②'!$B221="管理者",'[9]事業所(またはGH住居)名を入力してください_その②'!$B221="サービス管理責任者"),0,'[9]事業所(またはGH住居)名を入力してください_その②'!$AN221)</f>
        <v>0</v>
      </c>
    </row>
    <row r="803" spans="2:11">
      <c r="B803" s="381">
        <v>801</v>
      </c>
      <c r="C803" s="382" t="e">
        <f t="shared" si="48"/>
        <v>#N/A</v>
      </c>
      <c r="D803" s="382" t="e">
        <f t="shared" si="49"/>
        <v>#N/A</v>
      </c>
      <c r="E803" s="383" t="e">
        <f t="shared" si="50"/>
        <v>#N/A</v>
      </c>
      <c r="F803" s="378"/>
      <c r="H803" s="387"/>
      <c r="I803" s="380" t="e">
        <f t="shared" si="51"/>
        <v>#REF!</v>
      </c>
      <c r="J803" s="386">
        <f>'[9]事業所(またはGH住居)名を入力してください_その②'!F222</f>
        <v>0</v>
      </c>
      <c r="K803" s="380">
        <f>IF(OR('[9]事業所(またはGH住居)名を入力してください_その②'!$B222="管理者",'[9]事業所(またはGH住居)名を入力してください_その②'!$B222="サービス管理責任者"),0,'[9]事業所(またはGH住居)名を入力してください_その②'!$AN222)</f>
        <v>0</v>
      </c>
    </row>
    <row r="804" spans="2:11">
      <c r="B804" s="381">
        <v>802</v>
      </c>
      <c r="C804" s="382" t="e">
        <f t="shared" si="48"/>
        <v>#N/A</v>
      </c>
      <c r="D804" s="382" t="e">
        <f t="shared" si="49"/>
        <v>#N/A</v>
      </c>
      <c r="E804" s="383" t="e">
        <f t="shared" si="50"/>
        <v>#N/A</v>
      </c>
      <c r="F804" s="378"/>
      <c r="H804" s="387"/>
      <c r="I804" s="380" t="e">
        <f t="shared" si="51"/>
        <v>#REF!</v>
      </c>
      <c r="J804" s="386">
        <f>'[9]事業所(またはGH住居)名を入力してください_その②'!F223</f>
        <v>0</v>
      </c>
      <c r="K804" s="380">
        <f>IF(OR('[9]事業所(またはGH住居)名を入力してください_その②'!$B223="管理者",'[9]事業所(またはGH住居)名を入力してください_その②'!$B223="サービス管理責任者"),0,'[9]事業所(またはGH住居)名を入力してください_その②'!$AN223)</f>
        <v>0</v>
      </c>
    </row>
    <row r="805" spans="2:11">
      <c r="B805" s="381">
        <v>803</v>
      </c>
      <c r="C805" s="382" t="e">
        <f t="shared" si="48"/>
        <v>#N/A</v>
      </c>
      <c r="D805" s="382" t="e">
        <f t="shared" si="49"/>
        <v>#N/A</v>
      </c>
      <c r="E805" s="383" t="e">
        <f t="shared" si="50"/>
        <v>#N/A</v>
      </c>
      <c r="F805" s="378"/>
      <c r="H805" s="387"/>
      <c r="I805" s="380" t="e">
        <f t="shared" si="51"/>
        <v>#REF!</v>
      </c>
      <c r="J805" s="386">
        <f>'[9]事業所(またはGH住居)名を入力してください_その②'!F224</f>
        <v>0</v>
      </c>
      <c r="K805" s="380">
        <f>IF(OR('[9]事業所(またはGH住居)名を入力してください_その②'!$B224="管理者",'[9]事業所(またはGH住居)名を入力してください_その②'!$B224="サービス管理責任者"),0,'[9]事業所(またはGH住居)名を入力してください_その②'!$AN224)</f>
        <v>0</v>
      </c>
    </row>
    <row r="806" spans="2:11">
      <c r="B806" s="381">
        <v>804</v>
      </c>
      <c r="C806" s="382" t="e">
        <f t="shared" si="48"/>
        <v>#N/A</v>
      </c>
      <c r="D806" s="382" t="e">
        <f t="shared" si="49"/>
        <v>#N/A</v>
      </c>
      <c r="E806" s="383" t="e">
        <f t="shared" si="50"/>
        <v>#N/A</v>
      </c>
      <c r="F806" s="378"/>
      <c r="H806" s="387"/>
      <c r="I806" s="380" t="e">
        <f t="shared" si="51"/>
        <v>#REF!</v>
      </c>
      <c r="J806" s="386">
        <f>'[9]事業所(またはGH住居)名を入力してください_その②'!F225</f>
        <v>0</v>
      </c>
      <c r="K806" s="380">
        <f>IF(OR('[9]事業所(またはGH住居)名を入力してください_その②'!$B225="管理者",'[9]事業所(またはGH住居)名を入力してください_その②'!$B225="サービス管理責任者"),0,'[9]事業所(またはGH住居)名を入力してください_その②'!$AN225)</f>
        <v>0</v>
      </c>
    </row>
    <row r="807" spans="2:11">
      <c r="B807" s="381">
        <v>805</v>
      </c>
      <c r="C807" s="382" t="e">
        <f t="shared" si="48"/>
        <v>#N/A</v>
      </c>
      <c r="D807" s="382" t="e">
        <f t="shared" si="49"/>
        <v>#N/A</v>
      </c>
      <c r="E807" s="383" t="e">
        <f t="shared" si="50"/>
        <v>#N/A</v>
      </c>
      <c r="F807" s="378"/>
      <c r="H807" s="387"/>
      <c r="I807" s="380" t="e">
        <f t="shared" si="51"/>
        <v>#REF!</v>
      </c>
      <c r="J807" s="386">
        <f>'[9]事業所(またはGH住居)名を入力してください_その②'!F226</f>
        <v>0</v>
      </c>
      <c r="K807" s="380">
        <f>IF(OR('[9]事業所(またはGH住居)名を入力してください_その②'!$B226="管理者",'[9]事業所(またはGH住居)名を入力してください_その②'!$B226="サービス管理責任者"),0,'[9]事業所(またはGH住居)名を入力してください_その②'!$AN226)</f>
        <v>0</v>
      </c>
    </row>
    <row r="808" spans="2:11">
      <c r="B808" s="381">
        <v>806</v>
      </c>
      <c r="C808" s="382" t="e">
        <f t="shared" si="48"/>
        <v>#N/A</v>
      </c>
      <c r="D808" s="382" t="e">
        <f t="shared" si="49"/>
        <v>#N/A</v>
      </c>
      <c r="E808" s="383" t="e">
        <f t="shared" si="50"/>
        <v>#N/A</v>
      </c>
      <c r="F808" s="378"/>
      <c r="H808" s="387"/>
      <c r="I808" s="380" t="e">
        <f t="shared" si="51"/>
        <v>#REF!</v>
      </c>
      <c r="J808" s="386">
        <f>'[9]事業所(またはGH住居)名を入力してください_その②'!F227</f>
        <v>0</v>
      </c>
      <c r="K808" s="380">
        <f>IF(OR('[9]事業所(またはGH住居)名を入力してください_その②'!$B227="管理者",'[9]事業所(またはGH住居)名を入力してください_その②'!$B227="サービス管理責任者"),0,'[9]事業所(またはGH住居)名を入力してください_その②'!$AN227)</f>
        <v>0</v>
      </c>
    </row>
    <row r="809" spans="2:11">
      <c r="B809" s="381">
        <v>807</v>
      </c>
      <c r="C809" s="382" t="e">
        <f t="shared" si="48"/>
        <v>#N/A</v>
      </c>
      <c r="D809" s="382" t="e">
        <f t="shared" si="49"/>
        <v>#N/A</v>
      </c>
      <c r="E809" s="383" t="e">
        <f t="shared" si="50"/>
        <v>#N/A</v>
      </c>
      <c r="F809" s="378"/>
      <c r="H809" s="387"/>
      <c r="I809" s="380" t="e">
        <f t="shared" si="51"/>
        <v>#REF!</v>
      </c>
      <c r="J809" s="386">
        <f>'[9]事業所(またはGH住居)名を入力してください_その②'!F228</f>
        <v>0</v>
      </c>
      <c r="K809" s="380">
        <f>IF(OR('[9]事業所(またはGH住居)名を入力してください_その②'!$B228="管理者",'[9]事業所(またはGH住居)名を入力してください_その②'!$B228="サービス管理責任者"),0,'[9]事業所(またはGH住居)名を入力してください_その②'!$AN228)</f>
        <v>0</v>
      </c>
    </row>
    <row r="810" spans="2:11">
      <c r="B810" s="381">
        <v>808</v>
      </c>
      <c r="C810" s="382" t="e">
        <f t="shared" si="48"/>
        <v>#N/A</v>
      </c>
      <c r="D810" s="382" t="e">
        <f t="shared" si="49"/>
        <v>#N/A</v>
      </c>
      <c r="E810" s="383" t="e">
        <f t="shared" si="50"/>
        <v>#N/A</v>
      </c>
      <c r="F810" s="378"/>
      <c r="H810" s="387"/>
      <c r="I810" s="380" t="e">
        <f t="shared" si="51"/>
        <v>#REF!</v>
      </c>
      <c r="J810" s="386">
        <f>'[9]事業所(またはGH住居)名を入力してください_その②'!F229</f>
        <v>0</v>
      </c>
      <c r="K810" s="380">
        <f>IF(OR('[9]事業所(またはGH住居)名を入力してください_その②'!$B229="管理者",'[9]事業所(またはGH住居)名を入力してください_その②'!$B229="サービス管理責任者"),0,'[9]事業所(またはGH住居)名を入力してください_その②'!$AN229)</f>
        <v>0</v>
      </c>
    </row>
    <row r="811" spans="2:11">
      <c r="B811" s="381">
        <v>809</v>
      </c>
      <c r="C811" s="382" t="e">
        <f t="shared" si="48"/>
        <v>#N/A</v>
      </c>
      <c r="D811" s="382" t="e">
        <f t="shared" si="49"/>
        <v>#N/A</v>
      </c>
      <c r="E811" s="383" t="e">
        <f t="shared" si="50"/>
        <v>#N/A</v>
      </c>
      <c r="F811" s="378"/>
      <c r="H811" s="387"/>
      <c r="I811" s="380" t="e">
        <f t="shared" si="51"/>
        <v>#REF!</v>
      </c>
      <c r="J811" s="386">
        <f>'[9]事業所(またはGH住居)名を入力してください_その②'!F230</f>
        <v>0</v>
      </c>
      <c r="K811" s="380">
        <f>IF(OR('[9]事業所(またはGH住居)名を入力してください_その②'!$B230="管理者",'[9]事業所(またはGH住居)名を入力してください_その②'!$B230="サービス管理責任者"),0,'[9]事業所(またはGH住居)名を入力してください_その②'!$AN230)</f>
        <v>0</v>
      </c>
    </row>
    <row r="812" spans="2:11">
      <c r="B812" s="381">
        <v>810</v>
      </c>
      <c r="C812" s="382" t="e">
        <f t="shared" si="48"/>
        <v>#N/A</v>
      </c>
      <c r="D812" s="382" t="e">
        <f t="shared" si="49"/>
        <v>#N/A</v>
      </c>
      <c r="E812" s="383" t="e">
        <f t="shared" si="50"/>
        <v>#N/A</v>
      </c>
      <c r="F812" s="378"/>
      <c r="H812" s="387"/>
      <c r="I812" s="380" t="e">
        <f t="shared" si="51"/>
        <v>#REF!</v>
      </c>
      <c r="J812" s="386">
        <f>'[9]事業所(またはGH住居)名を入力してください_その②'!F231</f>
        <v>0</v>
      </c>
      <c r="K812" s="380">
        <f>IF(OR('[9]事業所(またはGH住居)名を入力してください_その②'!$B231="管理者",'[9]事業所(またはGH住居)名を入力してください_その②'!$B231="サービス管理責任者"),0,'[9]事業所(またはGH住居)名を入力してください_その②'!$AN231)</f>
        <v>0</v>
      </c>
    </row>
    <row r="813" spans="2:11">
      <c r="B813" s="381">
        <v>811</v>
      </c>
      <c r="C813" s="382" t="e">
        <f t="shared" si="48"/>
        <v>#N/A</v>
      </c>
      <c r="D813" s="382" t="e">
        <f t="shared" si="49"/>
        <v>#N/A</v>
      </c>
      <c r="E813" s="383" t="e">
        <f t="shared" si="50"/>
        <v>#N/A</v>
      </c>
      <c r="F813" s="378"/>
      <c r="H813" s="387"/>
      <c r="I813" s="380" t="e">
        <f t="shared" si="51"/>
        <v>#REF!</v>
      </c>
      <c r="J813" s="386">
        <f>'[9]事業所(またはGH住居)名を入力してください_その②'!F232</f>
        <v>0</v>
      </c>
      <c r="K813" s="380">
        <f>IF(OR('[9]事業所(またはGH住居)名を入力してください_その②'!$B232="管理者",'[9]事業所(またはGH住居)名を入力してください_その②'!$B232="サービス管理責任者"),0,'[9]事業所(またはGH住居)名を入力してください_その②'!$AN232)</f>
        <v>0</v>
      </c>
    </row>
    <row r="814" spans="2:11">
      <c r="B814" s="381">
        <v>812</v>
      </c>
      <c r="C814" s="382" t="e">
        <f t="shared" si="48"/>
        <v>#N/A</v>
      </c>
      <c r="D814" s="382" t="e">
        <f t="shared" si="49"/>
        <v>#N/A</v>
      </c>
      <c r="E814" s="383" t="e">
        <f t="shared" si="50"/>
        <v>#N/A</v>
      </c>
      <c r="F814" s="378"/>
      <c r="H814" s="387"/>
      <c r="I814" s="380" t="e">
        <f t="shared" si="51"/>
        <v>#REF!</v>
      </c>
      <c r="J814" s="386">
        <f>'[9]事業所(またはGH住居)名を入力してください_その②'!F233</f>
        <v>0</v>
      </c>
      <c r="K814" s="380">
        <f>IF(OR('[9]事業所(またはGH住居)名を入力してください_その②'!$B233="管理者",'[9]事業所(またはGH住居)名を入力してください_その②'!$B233="サービス管理責任者"),0,'[9]事業所(またはGH住居)名を入力してください_その②'!$AN233)</f>
        <v>0</v>
      </c>
    </row>
    <row r="815" spans="2:11">
      <c r="B815" s="381">
        <v>813</v>
      </c>
      <c r="C815" s="382" t="e">
        <f t="shared" si="48"/>
        <v>#N/A</v>
      </c>
      <c r="D815" s="382" t="e">
        <f t="shared" si="49"/>
        <v>#N/A</v>
      </c>
      <c r="E815" s="383" t="e">
        <f t="shared" si="50"/>
        <v>#N/A</v>
      </c>
      <c r="F815" s="378"/>
      <c r="H815" s="387"/>
      <c r="I815" s="380" t="e">
        <f t="shared" si="51"/>
        <v>#REF!</v>
      </c>
      <c r="J815" s="386">
        <f>'[9]事業所(またはGH住居)名を入力してください_その②'!F234</f>
        <v>0</v>
      </c>
      <c r="K815" s="380">
        <f>IF(OR('[9]事業所(またはGH住居)名を入力してください_その②'!$B234="管理者",'[9]事業所(またはGH住居)名を入力してください_その②'!$B234="サービス管理責任者"),0,'[9]事業所(またはGH住居)名を入力してください_その②'!$AN234)</f>
        <v>0</v>
      </c>
    </row>
    <row r="816" spans="2:11">
      <c r="B816" s="381">
        <v>814</v>
      </c>
      <c r="C816" s="382" t="e">
        <f t="shared" si="48"/>
        <v>#N/A</v>
      </c>
      <c r="D816" s="382" t="e">
        <f t="shared" si="49"/>
        <v>#N/A</v>
      </c>
      <c r="E816" s="383" t="e">
        <f t="shared" si="50"/>
        <v>#N/A</v>
      </c>
      <c r="F816" s="378"/>
      <c r="H816" s="387"/>
      <c r="I816" s="380" t="e">
        <f t="shared" si="51"/>
        <v>#REF!</v>
      </c>
      <c r="J816" s="386">
        <f>'[9]事業所(またはGH住居)名を入力してください_その②'!F235</f>
        <v>0</v>
      </c>
      <c r="K816" s="380">
        <f>IF(OR('[9]事業所(またはGH住居)名を入力してください_その②'!$B235="管理者",'[9]事業所(またはGH住居)名を入力してください_その②'!$B235="サービス管理責任者"),0,'[9]事業所(またはGH住居)名を入力してください_その②'!$AN235)</f>
        <v>0</v>
      </c>
    </row>
    <row r="817" spans="2:11">
      <c r="B817" s="381">
        <v>815</v>
      </c>
      <c r="C817" s="382" t="e">
        <f t="shared" si="48"/>
        <v>#N/A</v>
      </c>
      <c r="D817" s="382" t="e">
        <f t="shared" si="49"/>
        <v>#N/A</v>
      </c>
      <c r="E817" s="383" t="e">
        <f t="shared" si="50"/>
        <v>#N/A</v>
      </c>
      <c r="F817" s="378"/>
      <c r="H817" s="387"/>
      <c r="I817" s="380" t="e">
        <f t="shared" si="51"/>
        <v>#REF!</v>
      </c>
      <c r="J817" s="386">
        <f>'[9]事業所(またはGH住居)名を入力してください_その②'!F236</f>
        <v>0</v>
      </c>
      <c r="K817" s="380">
        <f>IF(OR('[9]事業所(またはGH住居)名を入力してください_その②'!$B236="管理者",'[9]事業所(またはGH住居)名を入力してください_その②'!$B236="サービス管理責任者"),0,'[9]事業所(またはGH住居)名を入力してください_その②'!$AN236)</f>
        <v>0</v>
      </c>
    </row>
    <row r="818" spans="2:11">
      <c r="B818" s="381">
        <v>816</v>
      </c>
      <c r="C818" s="382" t="e">
        <f t="shared" si="48"/>
        <v>#N/A</v>
      </c>
      <c r="D818" s="382" t="e">
        <f t="shared" si="49"/>
        <v>#N/A</v>
      </c>
      <c r="E818" s="383" t="e">
        <f t="shared" si="50"/>
        <v>#N/A</v>
      </c>
      <c r="F818" s="378"/>
      <c r="H818" s="387"/>
      <c r="I818" s="380" t="e">
        <f t="shared" si="51"/>
        <v>#REF!</v>
      </c>
      <c r="J818" s="386">
        <f>'[9]事業所(またはGH住居)名を入力してください_その②'!F237</f>
        <v>0</v>
      </c>
      <c r="K818" s="380">
        <f>IF(OR('[9]事業所(またはGH住居)名を入力してください_その②'!$B237="管理者",'[9]事業所(またはGH住居)名を入力してください_その②'!$B237="サービス管理責任者"),0,'[9]事業所(またはGH住居)名を入力してください_その②'!$AN237)</f>
        <v>0</v>
      </c>
    </row>
    <row r="819" spans="2:11">
      <c r="B819" s="381">
        <v>817</v>
      </c>
      <c r="C819" s="382" t="e">
        <f t="shared" si="48"/>
        <v>#N/A</v>
      </c>
      <c r="D819" s="382" t="e">
        <f t="shared" si="49"/>
        <v>#N/A</v>
      </c>
      <c r="E819" s="383" t="e">
        <f t="shared" si="50"/>
        <v>#N/A</v>
      </c>
      <c r="F819" s="378"/>
      <c r="H819" s="387"/>
      <c r="I819" s="380" t="e">
        <f t="shared" si="51"/>
        <v>#REF!</v>
      </c>
      <c r="J819" s="386">
        <f>'[9]事業所(またはGH住居)名を入力してください_その②'!F238</f>
        <v>0</v>
      </c>
      <c r="K819" s="380">
        <f>IF(OR('[9]事業所(またはGH住居)名を入力してください_その②'!$B238="管理者",'[9]事業所(またはGH住居)名を入力してください_その②'!$B238="サービス管理責任者"),0,'[9]事業所(またはGH住居)名を入力してください_その②'!$AN238)</f>
        <v>0</v>
      </c>
    </row>
    <row r="820" spans="2:11">
      <c r="B820" s="381">
        <v>818</v>
      </c>
      <c r="C820" s="382" t="e">
        <f t="shared" si="48"/>
        <v>#N/A</v>
      </c>
      <c r="D820" s="382" t="e">
        <f t="shared" si="49"/>
        <v>#N/A</v>
      </c>
      <c r="E820" s="383" t="e">
        <f t="shared" si="50"/>
        <v>#N/A</v>
      </c>
      <c r="F820" s="378"/>
      <c r="H820" s="387"/>
      <c r="I820" s="380" t="e">
        <f t="shared" si="51"/>
        <v>#REF!</v>
      </c>
      <c r="J820" s="386">
        <f>'[9]事業所(またはGH住居)名を入力してください_その②'!F239</f>
        <v>0</v>
      </c>
      <c r="K820" s="380">
        <f>IF(OR('[9]事業所(またはGH住居)名を入力してください_その②'!$B239="管理者",'[9]事業所(またはGH住居)名を入力してください_その②'!$B239="サービス管理責任者"),0,'[9]事業所(またはGH住居)名を入力してください_その②'!$AN239)</f>
        <v>0</v>
      </c>
    </row>
    <row r="821" spans="2:11">
      <c r="B821" s="381">
        <v>819</v>
      </c>
      <c r="C821" s="382" t="e">
        <f t="shared" si="48"/>
        <v>#N/A</v>
      </c>
      <c r="D821" s="382" t="e">
        <f t="shared" si="49"/>
        <v>#N/A</v>
      </c>
      <c r="E821" s="383" t="e">
        <f t="shared" si="50"/>
        <v>#N/A</v>
      </c>
      <c r="F821" s="378"/>
      <c r="H821" s="387"/>
      <c r="I821" s="380" t="e">
        <f t="shared" si="51"/>
        <v>#REF!</v>
      </c>
      <c r="J821" s="386">
        <f>'[9]事業所(またはGH住居)名を入力してください_その②'!F240</f>
        <v>0</v>
      </c>
      <c r="K821" s="380">
        <f>IF(OR('[9]事業所(またはGH住居)名を入力してください_その②'!$B240="管理者",'[9]事業所(またはGH住居)名を入力してください_その②'!$B240="サービス管理責任者"),0,'[9]事業所(またはGH住居)名を入力してください_その②'!$AN240)</f>
        <v>0</v>
      </c>
    </row>
    <row r="822" spans="2:11">
      <c r="B822" s="381">
        <v>820</v>
      </c>
      <c r="C822" s="382" t="e">
        <f t="shared" si="48"/>
        <v>#N/A</v>
      </c>
      <c r="D822" s="382" t="e">
        <f t="shared" si="49"/>
        <v>#N/A</v>
      </c>
      <c r="E822" s="383" t="e">
        <f t="shared" si="50"/>
        <v>#N/A</v>
      </c>
      <c r="F822" s="378"/>
      <c r="H822" s="387"/>
      <c r="I822" s="380" t="e">
        <f t="shared" si="51"/>
        <v>#REF!</v>
      </c>
      <c r="J822" s="386">
        <f>'[9]事業所(またはGH住居)名を入力してください_その②'!F241</f>
        <v>0</v>
      </c>
      <c r="K822" s="380">
        <f>IF(OR('[9]事業所(またはGH住居)名を入力してください_その②'!$B241="管理者",'[9]事業所(またはGH住居)名を入力してください_その②'!$B241="サービス管理責任者"),0,'[9]事業所(またはGH住居)名を入力してください_その②'!$AN241)</f>
        <v>0</v>
      </c>
    </row>
    <row r="823" spans="2:11">
      <c r="B823" s="381">
        <v>821</v>
      </c>
      <c r="C823" s="382" t="e">
        <f t="shared" si="48"/>
        <v>#N/A</v>
      </c>
      <c r="D823" s="382" t="e">
        <f t="shared" si="49"/>
        <v>#N/A</v>
      </c>
      <c r="E823" s="383" t="e">
        <f t="shared" si="50"/>
        <v>#N/A</v>
      </c>
      <c r="F823" s="378"/>
      <c r="H823" s="387"/>
      <c r="I823" s="380" t="e">
        <f t="shared" si="51"/>
        <v>#REF!</v>
      </c>
      <c r="J823" s="386">
        <f>'[9]事業所(またはGH住居)名を入力してください_その②'!F242</f>
        <v>0</v>
      </c>
      <c r="K823" s="380">
        <f>IF(OR('[9]事業所(またはGH住居)名を入力してください_その②'!$B242="管理者",'[9]事業所(またはGH住居)名を入力してください_その②'!$B242="サービス管理責任者"),0,'[9]事業所(またはGH住居)名を入力してください_その②'!$AN242)</f>
        <v>0</v>
      </c>
    </row>
    <row r="824" spans="2:11">
      <c r="B824" s="381">
        <v>822</v>
      </c>
      <c r="C824" s="382" t="e">
        <f t="shared" si="48"/>
        <v>#N/A</v>
      </c>
      <c r="D824" s="382" t="e">
        <f t="shared" si="49"/>
        <v>#N/A</v>
      </c>
      <c r="E824" s="383" t="e">
        <f t="shared" si="50"/>
        <v>#N/A</v>
      </c>
      <c r="F824" s="378"/>
      <c r="H824" s="387"/>
      <c r="I824" s="380" t="e">
        <f t="shared" si="51"/>
        <v>#REF!</v>
      </c>
      <c r="J824" s="386">
        <f>'[9]事業所(またはGH住居)名を入力してください_その②'!F243</f>
        <v>0</v>
      </c>
      <c r="K824" s="380">
        <f>IF(OR('[9]事業所(またはGH住居)名を入力してください_その②'!$B243="管理者",'[9]事業所(またはGH住居)名を入力してください_その②'!$B243="サービス管理責任者"),0,'[9]事業所(またはGH住居)名を入力してください_その②'!$AN243)</f>
        <v>0</v>
      </c>
    </row>
    <row r="825" spans="2:11">
      <c r="B825" s="381">
        <v>823</v>
      </c>
      <c r="C825" s="382" t="e">
        <f t="shared" si="48"/>
        <v>#N/A</v>
      </c>
      <c r="D825" s="382" t="e">
        <f t="shared" si="49"/>
        <v>#N/A</v>
      </c>
      <c r="E825" s="383" t="e">
        <f t="shared" si="50"/>
        <v>#N/A</v>
      </c>
      <c r="F825" s="378"/>
      <c r="H825" s="387"/>
      <c r="I825" s="380" t="e">
        <f t="shared" si="51"/>
        <v>#REF!</v>
      </c>
      <c r="J825" s="386">
        <f>'[9]事業所(またはGH住居)名を入力してください_その②'!F244</f>
        <v>0</v>
      </c>
      <c r="K825" s="380">
        <f>IF(OR('[9]事業所(またはGH住居)名を入力してください_その②'!$B244="管理者",'[9]事業所(またはGH住居)名を入力してください_その②'!$B244="サービス管理責任者"),0,'[9]事業所(またはGH住居)名を入力してください_その②'!$AN244)</f>
        <v>0</v>
      </c>
    </row>
    <row r="826" spans="2:11">
      <c r="B826" s="381">
        <v>824</v>
      </c>
      <c r="C826" s="382" t="e">
        <f t="shared" si="48"/>
        <v>#N/A</v>
      </c>
      <c r="D826" s="382" t="e">
        <f t="shared" si="49"/>
        <v>#N/A</v>
      </c>
      <c r="E826" s="383" t="e">
        <f t="shared" si="50"/>
        <v>#N/A</v>
      </c>
      <c r="F826" s="378"/>
      <c r="H826" s="387"/>
      <c r="I826" s="380" t="e">
        <f t="shared" si="51"/>
        <v>#REF!</v>
      </c>
      <c r="J826" s="386">
        <f>'[9]事業所(またはGH住居)名を入力してください_その②'!F245</f>
        <v>0</v>
      </c>
      <c r="K826" s="380">
        <f>IF(OR('[9]事業所(またはGH住居)名を入力してください_その②'!$B245="管理者",'[9]事業所(またはGH住居)名を入力してください_その②'!$B245="サービス管理責任者"),0,'[9]事業所(またはGH住居)名を入力してください_その②'!$AN245)</f>
        <v>0</v>
      </c>
    </row>
    <row r="827" spans="2:11">
      <c r="B827" s="381">
        <v>825</v>
      </c>
      <c r="C827" s="382" t="e">
        <f t="shared" si="48"/>
        <v>#N/A</v>
      </c>
      <c r="D827" s="382" t="e">
        <f t="shared" si="49"/>
        <v>#N/A</v>
      </c>
      <c r="E827" s="383" t="e">
        <f t="shared" si="50"/>
        <v>#N/A</v>
      </c>
      <c r="F827" s="378"/>
      <c r="H827" s="387"/>
      <c r="I827" s="380" t="e">
        <f t="shared" si="51"/>
        <v>#REF!</v>
      </c>
      <c r="J827" s="386">
        <f>'[9]事業所(またはGH住居)名を入力してください_その②'!F246</f>
        <v>0</v>
      </c>
      <c r="K827" s="380">
        <f>IF(OR('[9]事業所(またはGH住居)名を入力してください_その②'!$B246="管理者",'[9]事業所(またはGH住居)名を入力してください_その②'!$B246="サービス管理責任者"),0,'[9]事業所(またはGH住居)名を入力してください_その②'!$AN246)</f>
        <v>0</v>
      </c>
    </row>
    <row r="828" spans="2:11">
      <c r="B828" s="381">
        <v>826</v>
      </c>
      <c r="C828" s="382" t="e">
        <f t="shared" si="48"/>
        <v>#N/A</v>
      </c>
      <c r="D828" s="382" t="e">
        <f t="shared" si="49"/>
        <v>#N/A</v>
      </c>
      <c r="E828" s="383" t="e">
        <f t="shared" si="50"/>
        <v>#N/A</v>
      </c>
      <c r="F828" s="378"/>
      <c r="H828" s="387"/>
      <c r="I828" s="380" t="e">
        <f t="shared" si="51"/>
        <v>#REF!</v>
      </c>
      <c r="J828" s="386">
        <f>'[9]事業所(またはGH住居)名を入力してください_その②'!F247</f>
        <v>0</v>
      </c>
      <c r="K828" s="380">
        <f>IF(OR('[9]事業所(またはGH住居)名を入力してください_その②'!$B247="管理者",'[9]事業所(またはGH住居)名を入力してください_その②'!$B247="サービス管理責任者"),0,'[9]事業所(またはGH住居)名を入力してください_その②'!$AN247)</f>
        <v>0</v>
      </c>
    </row>
    <row r="829" spans="2:11">
      <c r="B829" s="381">
        <v>827</v>
      </c>
      <c r="C829" s="382" t="e">
        <f t="shared" si="48"/>
        <v>#N/A</v>
      </c>
      <c r="D829" s="382" t="e">
        <f t="shared" si="49"/>
        <v>#N/A</v>
      </c>
      <c r="E829" s="383" t="e">
        <f t="shared" si="50"/>
        <v>#N/A</v>
      </c>
      <c r="F829" s="378"/>
      <c r="H829" s="387"/>
      <c r="I829" s="380" t="e">
        <f t="shared" si="51"/>
        <v>#REF!</v>
      </c>
      <c r="J829" s="386">
        <f>'[9]事業所(またはGH住居)名を入力してください_その②'!F248</f>
        <v>0</v>
      </c>
      <c r="K829" s="380">
        <f>IF(OR('[9]事業所(またはGH住居)名を入力してください_その②'!$B248="管理者",'[9]事業所(またはGH住居)名を入力してください_その②'!$B248="サービス管理責任者"),0,'[9]事業所(またはGH住居)名を入力してください_その②'!$AN248)</f>
        <v>0</v>
      </c>
    </row>
    <row r="830" spans="2:11">
      <c r="B830" s="381">
        <v>828</v>
      </c>
      <c r="C830" s="382" t="e">
        <f t="shared" si="48"/>
        <v>#N/A</v>
      </c>
      <c r="D830" s="382" t="e">
        <f t="shared" si="49"/>
        <v>#N/A</v>
      </c>
      <c r="E830" s="383" t="e">
        <f t="shared" si="50"/>
        <v>#N/A</v>
      </c>
      <c r="F830" s="378"/>
      <c r="H830" s="387"/>
      <c r="I830" s="380" t="e">
        <f t="shared" si="51"/>
        <v>#REF!</v>
      </c>
      <c r="J830" s="386">
        <f>'[9]事業所(またはGH住居)名を入力してください_その②'!F249</f>
        <v>0</v>
      </c>
      <c r="K830" s="380">
        <f>IF(OR('[9]事業所(またはGH住居)名を入力してください_その②'!$B249="管理者",'[9]事業所(またはGH住居)名を入力してください_その②'!$B249="サービス管理責任者"),0,'[9]事業所(またはGH住居)名を入力してください_その②'!$AN249)</f>
        <v>0</v>
      </c>
    </row>
    <row r="831" spans="2:11">
      <c r="B831" s="381">
        <v>829</v>
      </c>
      <c r="C831" s="382" t="e">
        <f t="shared" si="48"/>
        <v>#N/A</v>
      </c>
      <c r="D831" s="382" t="e">
        <f t="shared" si="49"/>
        <v>#N/A</v>
      </c>
      <c r="E831" s="383" t="e">
        <f t="shared" si="50"/>
        <v>#N/A</v>
      </c>
      <c r="F831" s="378"/>
      <c r="H831" s="387"/>
      <c r="I831" s="380" t="e">
        <f t="shared" si="51"/>
        <v>#REF!</v>
      </c>
      <c r="J831" s="386">
        <f>'[9]事業所(またはGH住居)名を入力してください_その②'!F250</f>
        <v>0</v>
      </c>
      <c r="K831" s="380">
        <f>IF(OR('[9]事業所(またはGH住居)名を入力してください_その②'!$B250="管理者",'[9]事業所(またはGH住居)名を入力してください_その②'!$B250="サービス管理責任者"),0,'[9]事業所(またはGH住居)名を入力してください_その②'!$AN250)</f>
        <v>0</v>
      </c>
    </row>
    <row r="832" spans="2:11">
      <c r="B832" s="381">
        <v>830</v>
      </c>
      <c r="C832" s="382" t="e">
        <f t="shared" si="48"/>
        <v>#N/A</v>
      </c>
      <c r="D832" s="382" t="e">
        <f t="shared" si="49"/>
        <v>#N/A</v>
      </c>
      <c r="E832" s="383" t="e">
        <f t="shared" si="50"/>
        <v>#N/A</v>
      </c>
      <c r="F832" s="378"/>
      <c r="H832" s="387"/>
      <c r="I832" s="380" t="e">
        <f t="shared" si="51"/>
        <v>#REF!</v>
      </c>
      <c r="J832" s="386">
        <f>'[9]事業所(またはGH住居)名を入力してください_その②'!F251</f>
        <v>0</v>
      </c>
      <c r="K832" s="380">
        <f>IF(OR('[9]事業所(またはGH住居)名を入力してください_その②'!$B251="管理者",'[9]事業所(またはGH住居)名を入力してください_その②'!$B251="サービス管理責任者"),0,'[9]事業所(またはGH住居)名を入力してください_その②'!$AN251)</f>
        <v>0</v>
      </c>
    </row>
    <row r="833" spans="2:11">
      <c r="B833" s="381">
        <v>831</v>
      </c>
      <c r="C833" s="382" t="e">
        <f t="shared" si="48"/>
        <v>#N/A</v>
      </c>
      <c r="D833" s="382" t="e">
        <f t="shared" si="49"/>
        <v>#N/A</v>
      </c>
      <c r="E833" s="383" t="e">
        <f t="shared" si="50"/>
        <v>#N/A</v>
      </c>
      <c r="F833" s="378"/>
      <c r="H833" s="387"/>
      <c r="I833" s="380" t="e">
        <f t="shared" si="51"/>
        <v>#REF!</v>
      </c>
      <c r="J833" s="386">
        <f>'[9]事業所(またはGH住居)名を入力してください_その②'!F252</f>
        <v>0</v>
      </c>
      <c r="K833" s="380">
        <f>IF(OR('[9]事業所(またはGH住居)名を入力してください_その②'!$B252="管理者",'[9]事業所(またはGH住居)名を入力してください_その②'!$B252="サービス管理責任者"),0,'[9]事業所(またはGH住居)名を入力してください_その②'!$AN252)</f>
        <v>0</v>
      </c>
    </row>
    <row r="834" spans="2:11">
      <c r="B834" s="381">
        <v>832</v>
      </c>
      <c r="C834" s="382" t="e">
        <f t="shared" si="48"/>
        <v>#N/A</v>
      </c>
      <c r="D834" s="382" t="e">
        <f t="shared" si="49"/>
        <v>#N/A</v>
      </c>
      <c r="E834" s="383" t="e">
        <f t="shared" si="50"/>
        <v>#N/A</v>
      </c>
      <c r="F834" s="378"/>
      <c r="H834" s="387"/>
      <c r="I834" s="380" t="e">
        <f t="shared" si="51"/>
        <v>#REF!</v>
      </c>
      <c r="J834" s="386">
        <f>'[9]事業所(またはGH住居)名を入力してください_その②'!F253</f>
        <v>0</v>
      </c>
      <c r="K834" s="380">
        <f>IF(OR('[9]事業所(またはGH住居)名を入力してください_その②'!$B253="管理者",'[9]事業所(またはGH住居)名を入力してください_その②'!$B253="サービス管理責任者"),0,'[9]事業所(またはGH住居)名を入力してください_その②'!$AN253)</f>
        <v>0</v>
      </c>
    </row>
    <row r="835" spans="2:11">
      <c r="B835" s="381">
        <v>833</v>
      </c>
      <c r="C835" s="382" t="e">
        <f t="shared" ref="C835:C898" si="52">VLOOKUP(B835,$I:$K,2,FALSE)</f>
        <v>#N/A</v>
      </c>
      <c r="D835" s="382" t="e">
        <f t="shared" ref="D835:D898" si="53">VLOOKUP(B835,$I:$K,3,FALSE)</f>
        <v>#N/A</v>
      </c>
      <c r="E835" s="383" t="e">
        <f t="shared" si="50"/>
        <v>#N/A</v>
      </c>
      <c r="F835" s="378"/>
      <c r="H835" s="387"/>
      <c r="I835" s="380" t="e">
        <f t="shared" si="51"/>
        <v>#REF!</v>
      </c>
      <c r="J835" s="386">
        <f>'[9]事業所(またはGH住居)名を入力してください_その②'!F254</f>
        <v>0</v>
      </c>
      <c r="K835" s="380">
        <f>IF(OR('[9]事業所(またはGH住居)名を入力してください_その②'!$B254="管理者",'[9]事業所(またはGH住居)名を入力してください_その②'!$B254="サービス管理責任者"),0,'[9]事業所(またはGH住居)名を入力してください_その②'!$AN254)</f>
        <v>0</v>
      </c>
    </row>
    <row r="836" spans="2:11">
      <c r="B836" s="381">
        <v>834</v>
      </c>
      <c r="C836" s="382" t="e">
        <f t="shared" si="52"/>
        <v>#N/A</v>
      </c>
      <c r="D836" s="382" t="e">
        <f t="shared" si="53"/>
        <v>#N/A</v>
      </c>
      <c r="E836" s="383" t="e">
        <f t="shared" ref="E836:E899" si="54">SUMIF($C:$C,C836,$D:$D)</f>
        <v>#N/A</v>
      </c>
      <c r="F836" s="378"/>
      <c r="H836" s="387"/>
      <c r="I836" s="380" t="e">
        <f t="shared" ref="I836:I899" si="55">IF(J836=0,I835,I835+1)</f>
        <v>#REF!</v>
      </c>
      <c r="J836" s="386">
        <f>'[9]事業所(またはGH住居)名を入力してください_その②'!F255</f>
        <v>0</v>
      </c>
      <c r="K836" s="380">
        <f>IF(OR('[9]事業所(またはGH住居)名を入力してください_その②'!$B255="管理者",'[9]事業所(またはGH住居)名を入力してください_その②'!$B255="サービス管理責任者"),0,'[9]事業所(またはGH住居)名を入力してください_その②'!$AN255)</f>
        <v>0</v>
      </c>
    </row>
    <row r="837" spans="2:11">
      <c r="B837" s="381">
        <v>835</v>
      </c>
      <c r="C837" s="382" t="e">
        <f t="shared" si="52"/>
        <v>#N/A</v>
      </c>
      <c r="D837" s="382" t="e">
        <f t="shared" si="53"/>
        <v>#N/A</v>
      </c>
      <c r="E837" s="383" t="e">
        <f t="shared" si="54"/>
        <v>#N/A</v>
      </c>
      <c r="F837" s="378"/>
      <c r="H837" s="387"/>
      <c r="I837" s="380" t="e">
        <f t="shared" si="55"/>
        <v>#REF!</v>
      </c>
      <c r="J837" s="386">
        <f>'[9]事業所(またはGH住居)名を入力してください_その②'!F256</f>
        <v>0</v>
      </c>
      <c r="K837" s="380">
        <f>IF(OR('[9]事業所(またはGH住居)名を入力してください_その②'!$B256="管理者",'[9]事業所(またはGH住居)名を入力してください_その②'!$B256="サービス管理責任者"),0,'[9]事業所(またはGH住居)名を入力してください_その②'!$AN256)</f>
        <v>0</v>
      </c>
    </row>
    <row r="838" spans="2:11">
      <c r="B838" s="381">
        <v>836</v>
      </c>
      <c r="C838" s="382" t="e">
        <f t="shared" si="52"/>
        <v>#N/A</v>
      </c>
      <c r="D838" s="382" t="e">
        <f t="shared" si="53"/>
        <v>#N/A</v>
      </c>
      <c r="E838" s="383" t="e">
        <f t="shared" si="54"/>
        <v>#N/A</v>
      </c>
      <c r="F838" s="378"/>
      <c r="H838" s="387"/>
      <c r="I838" s="380" t="e">
        <f t="shared" si="55"/>
        <v>#REF!</v>
      </c>
      <c r="J838" s="386">
        <f>'[9]事業所(またはGH住居)名を入力してください_その②'!F257</f>
        <v>0</v>
      </c>
      <c r="K838" s="380">
        <f>IF(OR('[9]事業所(またはGH住居)名を入力してください_その②'!$B257="管理者",'[9]事業所(またはGH住居)名を入力してください_その②'!$B257="サービス管理責任者"),0,'[9]事業所(またはGH住居)名を入力してください_その②'!$AN257)</f>
        <v>0</v>
      </c>
    </row>
    <row r="839" spans="2:11">
      <c r="B839" s="381">
        <v>837</v>
      </c>
      <c r="C839" s="382" t="e">
        <f t="shared" si="52"/>
        <v>#N/A</v>
      </c>
      <c r="D839" s="382" t="e">
        <f t="shared" si="53"/>
        <v>#N/A</v>
      </c>
      <c r="E839" s="383" t="e">
        <f t="shared" si="54"/>
        <v>#N/A</v>
      </c>
      <c r="F839" s="378"/>
      <c r="H839" s="387"/>
      <c r="I839" s="380" t="e">
        <f t="shared" si="55"/>
        <v>#REF!</v>
      </c>
      <c r="J839" s="386">
        <f>'[9]事業所(またはGH住居)名を入力してください_その②'!F258</f>
        <v>0</v>
      </c>
      <c r="K839" s="380">
        <f>IF(OR('[9]事業所(またはGH住居)名を入力してください_その②'!$B258="管理者",'[9]事業所(またはGH住居)名を入力してください_その②'!$B258="サービス管理責任者"),0,'[9]事業所(またはGH住居)名を入力してください_その②'!$AN258)</f>
        <v>0</v>
      </c>
    </row>
    <row r="840" spans="2:11">
      <c r="B840" s="381">
        <v>838</v>
      </c>
      <c r="C840" s="382" t="e">
        <f t="shared" si="52"/>
        <v>#N/A</v>
      </c>
      <c r="D840" s="382" t="e">
        <f t="shared" si="53"/>
        <v>#N/A</v>
      </c>
      <c r="E840" s="383" t="e">
        <f t="shared" si="54"/>
        <v>#N/A</v>
      </c>
      <c r="F840" s="378"/>
      <c r="H840" s="387"/>
      <c r="I840" s="380" t="e">
        <f t="shared" si="55"/>
        <v>#REF!</v>
      </c>
      <c r="J840" s="386">
        <f>'[9]事業所(またはGH住居)名を入力してください_その②'!F259</f>
        <v>0</v>
      </c>
      <c r="K840" s="380">
        <f>IF(OR('[9]事業所(またはGH住居)名を入力してください_その②'!$B259="管理者",'[9]事業所(またはGH住居)名を入力してください_その②'!$B259="サービス管理責任者"),0,'[9]事業所(またはGH住居)名を入力してください_その②'!$AN259)</f>
        <v>0</v>
      </c>
    </row>
    <row r="841" spans="2:11">
      <c r="B841" s="381">
        <v>839</v>
      </c>
      <c r="C841" s="382" t="e">
        <f t="shared" si="52"/>
        <v>#N/A</v>
      </c>
      <c r="D841" s="382" t="e">
        <f t="shared" si="53"/>
        <v>#N/A</v>
      </c>
      <c r="E841" s="383" t="e">
        <f t="shared" si="54"/>
        <v>#N/A</v>
      </c>
      <c r="F841" s="378"/>
      <c r="H841" s="387"/>
      <c r="I841" s="380" t="e">
        <f t="shared" si="55"/>
        <v>#REF!</v>
      </c>
      <c r="J841" s="386">
        <f>'[9]事業所(またはGH住居)名を入力してください_その②'!F260</f>
        <v>0</v>
      </c>
      <c r="K841" s="380">
        <f>IF(OR('[9]事業所(またはGH住居)名を入力してください_その②'!$B260="管理者",'[9]事業所(またはGH住居)名を入力してください_その②'!$B260="サービス管理責任者"),0,'[9]事業所(またはGH住居)名を入力してください_その②'!$AN260)</f>
        <v>0</v>
      </c>
    </row>
    <row r="842" spans="2:11">
      <c r="B842" s="381">
        <v>840</v>
      </c>
      <c r="C842" s="382" t="e">
        <f t="shared" si="52"/>
        <v>#N/A</v>
      </c>
      <c r="D842" s="382" t="e">
        <f t="shared" si="53"/>
        <v>#N/A</v>
      </c>
      <c r="E842" s="383" t="e">
        <f t="shared" si="54"/>
        <v>#N/A</v>
      </c>
      <c r="F842" s="378"/>
      <c r="H842" s="387"/>
      <c r="I842" s="380" t="e">
        <f t="shared" si="55"/>
        <v>#REF!</v>
      </c>
      <c r="J842" s="386">
        <f>'[9]事業所(またはGH住居)名を入力してください_その②'!F261</f>
        <v>0</v>
      </c>
      <c r="K842" s="380">
        <f>IF(OR('[9]事業所(またはGH住居)名を入力してください_その②'!$B261="管理者",'[9]事業所(またはGH住居)名を入力してください_その②'!$B261="サービス管理責任者"),0,'[9]事業所(またはGH住居)名を入力してください_その②'!$AN261)</f>
        <v>0</v>
      </c>
    </row>
    <row r="843" spans="2:11">
      <c r="B843" s="381">
        <v>841</v>
      </c>
      <c r="C843" s="382" t="e">
        <f t="shared" si="52"/>
        <v>#N/A</v>
      </c>
      <c r="D843" s="382" t="e">
        <f t="shared" si="53"/>
        <v>#N/A</v>
      </c>
      <c r="E843" s="383" t="e">
        <f t="shared" si="54"/>
        <v>#N/A</v>
      </c>
      <c r="F843" s="378"/>
      <c r="H843" s="387"/>
      <c r="I843" s="380" t="e">
        <f t="shared" si="55"/>
        <v>#REF!</v>
      </c>
      <c r="J843" s="386">
        <f>'[9]事業所(またはGH住居)名を入力してください_その②'!F262</f>
        <v>0</v>
      </c>
      <c r="K843" s="380">
        <f>IF(OR('[9]事業所(またはGH住居)名を入力してください_その②'!$B262="管理者",'[9]事業所(またはGH住居)名を入力してください_その②'!$B262="サービス管理責任者"),0,'[9]事業所(またはGH住居)名を入力してください_その②'!$AN262)</f>
        <v>0</v>
      </c>
    </row>
    <row r="844" spans="2:11">
      <c r="B844" s="381">
        <v>842</v>
      </c>
      <c r="C844" s="382" t="e">
        <f t="shared" si="52"/>
        <v>#N/A</v>
      </c>
      <c r="D844" s="382" t="e">
        <f t="shared" si="53"/>
        <v>#N/A</v>
      </c>
      <c r="E844" s="383" t="e">
        <f t="shared" si="54"/>
        <v>#N/A</v>
      </c>
      <c r="F844" s="378"/>
      <c r="H844" s="387"/>
      <c r="I844" s="380" t="e">
        <f t="shared" si="55"/>
        <v>#REF!</v>
      </c>
      <c r="J844" s="386">
        <f>'[9]事業所(またはGH住居)名を入力してください_その②'!F263</f>
        <v>0</v>
      </c>
      <c r="K844" s="380">
        <f>IF(OR('[9]事業所(またはGH住居)名を入力してください_その②'!$B263="管理者",'[9]事業所(またはGH住居)名を入力してください_その②'!$B263="サービス管理責任者"),0,'[9]事業所(またはGH住居)名を入力してください_その②'!$AN263)</f>
        <v>0</v>
      </c>
    </row>
    <row r="845" spans="2:11">
      <c r="B845" s="381">
        <v>843</v>
      </c>
      <c r="C845" s="382" t="e">
        <f t="shared" si="52"/>
        <v>#N/A</v>
      </c>
      <c r="D845" s="382" t="e">
        <f t="shared" si="53"/>
        <v>#N/A</v>
      </c>
      <c r="E845" s="383" t="e">
        <f t="shared" si="54"/>
        <v>#N/A</v>
      </c>
      <c r="F845" s="378"/>
      <c r="H845" s="387"/>
      <c r="I845" s="380" t="e">
        <f t="shared" si="55"/>
        <v>#REF!</v>
      </c>
      <c r="J845" s="386">
        <f>'[9]事業所(またはGH住居)名を入力してください_その②'!F264</f>
        <v>0</v>
      </c>
      <c r="K845" s="380">
        <f>IF(OR('[9]事業所(またはGH住居)名を入力してください_その②'!$B264="管理者",'[9]事業所(またはGH住居)名を入力してください_その②'!$B264="サービス管理責任者"),0,'[9]事業所(またはGH住居)名を入力してください_その②'!$AN264)</f>
        <v>0</v>
      </c>
    </row>
    <row r="846" spans="2:11">
      <c r="B846" s="381">
        <v>844</v>
      </c>
      <c r="C846" s="382" t="e">
        <f t="shared" si="52"/>
        <v>#N/A</v>
      </c>
      <c r="D846" s="382" t="e">
        <f t="shared" si="53"/>
        <v>#N/A</v>
      </c>
      <c r="E846" s="383" t="e">
        <f t="shared" si="54"/>
        <v>#N/A</v>
      </c>
      <c r="F846" s="378"/>
      <c r="H846" s="387"/>
      <c r="I846" s="380" t="e">
        <f t="shared" si="55"/>
        <v>#REF!</v>
      </c>
      <c r="J846" s="386">
        <f>'[9]事業所(またはGH住居)名を入力してください_その②'!F265</f>
        <v>0</v>
      </c>
      <c r="K846" s="380">
        <f>IF(OR('[9]事業所(またはGH住居)名を入力してください_その②'!$B265="管理者",'[9]事業所(またはGH住居)名を入力してください_その②'!$B265="サービス管理責任者"),0,'[9]事業所(またはGH住居)名を入力してください_その②'!$AN265)</f>
        <v>0</v>
      </c>
    </row>
    <row r="847" spans="2:11">
      <c r="B847" s="381">
        <v>845</v>
      </c>
      <c r="C847" s="382" t="e">
        <f t="shared" si="52"/>
        <v>#N/A</v>
      </c>
      <c r="D847" s="382" t="e">
        <f t="shared" si="53"/>
        <v>#N/A</v>
      </c>
      <c r="E847" s="383" t="e">
        <f t="shared" si="54"/>
        <v>#N/A</v>
      </c>
      <c r="F847" s="378"/>
      <c r="H847" s="387"/>
      <c r="I847" s="380" t="e">
        <f t="shared" si="55"/>
        <v>#REF!</v>
      </c>
      <c r="J847" s="386">
        <f>'[9]事業所(またはGH住居)名を入力してください_その②'!F266</f>
        <v>0</v>
      </c>
      <c r="K847" s="380">
        <f>IF(OR('[9]事業所(またはGH住居)名を入力してください_その②'!$B266="管理者",'[9]事業所(またはGH住居)名を入力してください_その②'!$B266="サービス管理責任者"),0,'[9]事業所(またはGH住居)名を入力してください_その②'!$AN266)</f>
        <v>0</v>
      </c>
    </row>
    <row r="848" spans="2:11">
      <c r="B848" s="381">
        <v>846</v>
      </c>
      <c r="C848" s="382" t="e">
        <f t="shared" si="52"/>
        <v>#N/A</v>
      </c>
      <c r="D848" s="382" t="e">
        <f t="shared" si="53"/>
        <v>#N/A</v>
      </c>
      <c r="E848" s="383" t="e">
        <f t="shared" si="54"/>
        <v>#N/A</v>
      </c>
      <c r="F848" s="378"/>
      <c r="H848" s="387"/>
      <c r="I848" s="380" t="e">
        <f t="shared" si="55"/>
        <v>#REF!</v>
      </c>
      <c r="J848" s="386">
        <f>'[9]事業所(またはGH住居)名を入力してください_その②'!F267</f>
        <v>0</v>
      </c>
      <c r="K848" s="380">
        <f>IF(OR('[9]事業所(またはGH住居)名を入力してください_その②'!$B267="管理者",'[9]事業所(またはGH住居)名を入力してください_その②'!$B267="サービス管理責任者"),0,'[9]事業所(またはGH住居)名を入力してください_その②'!$AN267)</f>
        <v>0</v>
      </c>
    </row>
    <row r="849" spans="2:11">
      <c r="B849" s="381">
        <v>847</v>
      </c>
      <c r="C849" s="382" t="e">
        <f t="shared" si="52"/>
        <v>#N/A</v>
      </c>
      <c r="D849" s="382" t="e">
        <f t="shared" si="53"/>
        <v>#N/A</v>
      </c>
      <c r="E849" s="383" t="e">
        <f t="shared" si="54"/>
        <v>#N/A</v>
      </c>
      <c r="F849" s="378"/>
      <c r="H849" s="387"/>
      <c r="I849" s="380" t="e">
        <f t="shared" si="55"/>
        <v>#REF!</v>
      </c>
      <c r="J849" s="386">
        <f>'[9]事業所(またはGH住居)名を入力してください_その②'!F268</f>
        <v>0</v>
      </c>
      <c r="K849" s="380">
        <f>IF(OR('[9]事業所(またはGH住居)名を入力してください_その②'!$B268="管理者",'[9]事業所(またはGH住居)名を入力してください_その②'!$B268="サービス管理責任者"),0,'[9]事業所(またはGH住居)名を入力してください_その②'!$AN268)</f>
        <v>0</v>
      </c>
    </row>
    <row r="850" spans="2:11">
      <c r="B850" s="381">
        <v>848</v>
      </c>
      <c r="C850" s="382" t="e">
        <f t="shared" si="52"/>
        <v>#N/A</v>
      </c>
      <c r="D850" s="382" t="e">
        <f t="shared" si="53"/>
        <v>#N/A</v>
      </c>
      <c r="E850" s="383" t="e">
        <f t="shared" si="54"/>
        <v>#N/A</v>
      </c>
      <c r="F850" s="378"/>
      <c r="H850" s="387"/>
      <c r="I850" s="380" t="e">
        <f t="shared" si="55"/>
        <v>#REF!</v>
      </c>
      <c r="J850" s="386">
        <f>'[9]事業所(またはGH住居)名を入力してください_その②'!F269</f>
        <v>0</v>
      </c>
      <c r="K850" s="380">
        <f>IF(OR('[9]事業所(またはGH住居)名を入力してください_その②'!$B269="管理者",'[9]事業所(またはGH住居)名を入力してください_その②'!$B269="サービス管理責任者"),0,'[9]事業所(またはGH住居)名を入力してください_その②'!$AN269)</f>
        <v>0</v>
      </c>
    </row>
    <row r="851" spans="2:11">
      <c r="B851" s="381">
        <v>849</v>
      </c>
      <c r="C851" s="382" t="e">
        <f t="shared" si="52"/>
        <v>#N/A</v>
      </c>
      <c r="D851" s="382" t="e">
        <f t="shared" si="53"/>
        <v>#N/A</v>
      </c>
      <c r="E851" s="383" t="e">
        <f t="shared" si="54"/>
        <v>#N/A</v>
      </c>
      <c r="F851" s="378"/>
      <c r="H851" s="387"/>
      <c r="I851" s="380" t="e">
        <f t="shared" si="55"/>
        <v>#REF!</v>
      </c>
      <c r="J851" s="386">
        <f>'[9]事業所(またはGH住居)名を入力してください_その②'!F270</f>
        <v>0</v>
      </c>
      <c r="K851" s="380">
        <f>IF(OR('[9]事業所(またはGH住居)名を入力してください_その②'!$B270="管理者",'[9]事業所(またはGH住居)名を入力してください_その②'!$B270="サービス管理責任者"),0,'[9]事業所(またはGH住居)名を入力してください_その②'!$AN270)</f>
        <v>0</v>
      </c>
    </row>
    <row r="852" spans="2:11">
      <c r="B852" s="381">
        <v>850</v>
      </c>
      <c r="C852" s="382" t="e">
        <f t="shared" si="52"/>
        <v>#N/A</v>
      </c>
      <c r="D852" s="382" t="e">
        <f t="shared" si="53"/>
        <v>#N/A</v>
      </c>
      <c r="E852" s="383" t="e">
        <f t="shared" si="54"/>
        <v>#N/A</v>
      </c>
      <c r="F852" s="378"/>
      <c r="H852" s="387"/>
      <c r="I852" s="380" t="e">
        <f t="shared" si="55"/>
        <v>#REF!</v>
      </c>
      <c r="J852" s="386">
        <f>'[9]事業所(またはGH住居)名を入力してください_その②'!F271</f>
        <v>0</v>
      </c>
      <c r="K852" s="380">
        <f>IF(OR('[9]事業所(またはGH住居)名を入力してください_その②'!$B271="管理者",'[9]事業所(またはGH住居)名を入力してください_その②'!$B271="サービス管理責任者"),0,'[9]事業所(またはGH住居)名を入力してください_その②'!$AN271)</f>
        <v>0</v>
      </c>
    </row>
    <row r="853" spans="2:11">
      <c r="B853" s="381">
        <v>851</v>
      </c>
      <c r="C853" s="382" t="e">
        <f t="shared" si="52"/>
        <v>#N/A</v>
      </c>
      <c r="D853" s="382" t="e">
        <f t="shared" si="53"/>
        <v>#N/A</v>
      </c>
      <c r="E853" s="383" t="e">
        <f t="shared" si="54"/>
        <v>#N/A</v>
      </c>
      <c r="F853" s="378"/>
      <c r="H853" s="387"/>
      <c r="I853" s="380" t="e">
        <f t="shared" si="55"/>
        <v>#REF!</v>
      </c>
      <c r="J853" s="386">
        <f>'[9]事業所(またはGH住居)名を入力してください_その②'!F272</f>
        <v>0</v>
      </c>
      <c r="K853" s="380">
        <f>IF(OR('[9]事業所(またはGH住居)名を入力してください_その②'!$B272="管理者",'[9]事業所(またはGH住居)名を入力してください_その②'!$B272="サービス管理責任者"),0,'[9]事業所(またはGH住居)名を入力してください_その②'!$AN272)</f>
        <v>0</v>
      </c>
    </row>
    <row r="854" spans="2:11">
      <c r="B854" s="381">
        <v>852</v>
      </c>
      <c r="C854" s="382" t="e">
        <f t="shared" si="52"/>
        <v>#N/A</v>
      </c>
      <c r="D854" s="382" t="e">
        <f t="shared" si="53"/>
        <v>#N/A</v>
      </c>
      <c r="E854" s="383" t="e">
        <f t="shared" si="54"/>
        <v>#N/A</v>
      </c>
      <c r="F854" s="378"/>
      <c r="H854" s="387"/>
      <c r="I854" s="380" t="e">
        <f t="shared" si="55"/>
        <v>#REF!</v>
      </c>
      <c r="J854" s="386">
        <f>'[9]事業所(またはGH住居)名を入力してください_その②'!F273</f>
        <v>0</v>
      </c>
      <c r="K854" s="380">
        <f>IF(OR('[9]事業所(またはGH住居)名を入力してください_その②'!$B273="管理者",'[9]事業所(またはGH住居)名を入力してください_その②'!$B273="サービス管理責任者"),0,'[9]事業所(またはGH住居)名を入力してください_その②'!$AN273)</f>
        <v>0</v>
      </c>
    </row>
    <row r="855" spans="2:11">
      <c r="B855" s="381">
        <v>853</v>
      </c>
      <c r="C855" s="382" t="e">
        <f t="shared" si="52"/>
        <v>#N/A</v>
      </c>
      <c r="D855" s="382" t="e">
        <f t="shared" si="53"/>
        <v>#N/A</v>
      </c>
      <c r="E855" s="383" t="e">
        <f t="shared" si="54"/>
        <v>#N/A</v>
      </c>
      <c r="F855" s="378"/>
      <c r="H855" s="387"/>
      <c r="I855" s="380" t="e">
        <f t="shared" si="55"/>
        <v>#REF!</v>
      </c>
      <c r="J855" s="386">
        <f>'[9]事業所(またはGH住居)名を入力してください_その②'!F274</f>
        <v>0</v>
      </c>
      <c r="K855" s="380">
        <f>IF(OR('[9]事業所(またはGH住居)名を入力してください_その②'!$B274="管理者",'[9]事業所(またはGH住居)名を入力してください_その②'!$B274="サービス管理責任者"),0,'[9]事業所(またはGH住居)名を入力してください_その②'!$AN274)</f>
        <v>0</v>
      </c>
    </row>
    <row r="856" spans="2:11">
      <c r="B856" s="381">
        <v>854</v>
      </c>
      <c r="C856" s="382" t="e">
        <f t="shared" si="52"/>
        <v>#N/A</v>
      </c>
      <c r="D856" s="382" t="e">
        <f t="shared" si="53"/>
        <v>#N/A</v>
      </c>
      <c r="E856" s="383" t="e">
        <f t="shared" si="54"/>
        <v>#N/A</v>
      </c>
      <c r="F856" s="378"/>
      <c r="H856" s="387"/>
      <c r="I856" s="380" t="e">
        <f t="shared" si="55"/>
        <v>#REF!</v>
      </c>
      <c r="J856" s="386">
        <f>'[9]事業所(またはGH住居)名を入力してください_その②'!F275</f>
        <v>0</v>
      </c>
      <c r="K856" s="380">
        <f>IF(OR('[9]事業所(またはGH住居)名を入力してください_その②'!$B275="管理者",'[9]事業所(またはGH住居)名を入力してください_その②'!$B275="サービス管理責任者"),0,'[9]事業所(またはGH住居)名を入力してください_その②'!$AN275)</f>
        <v>0</v>
      </c>
    </row>
    <row r="857" spans="2:11">
      <c r="B857" s="381">
        <v>855</v>
      </c>
      <c r="C857" s="382" t="e">
        <f t="shared" si="52"/>
        <v>#N/A</v>
      </c>
      <c r="D857" s="382" t="e">
        <f t="shared" si="53"/>
        <v>#N/A</v>
      </c>
      <c r="E857" s="383" t="e">
        <f t="shared" si="54"/>
        <v>#N/A</v>
      </c>
      <c r="F857" s="378"/>
      <c r="H857" s="387"/>
      <c r="I857" s="380" t="e">
        <f t="shared" si="55"/>
        <v>#REF!</v>
      </c>
      <c r="J857" s="386">
        <f>'[9]事業所(またはGH住居)名を入力してください_その②'!F276</f>
        <v>0</v>
      </c>
      <c r="K857" s="380">
        <f>IF(OR('[9]事業所(またはGH住居)名を入力してください_その②'!$B276="管理者",'[9]事業所(またはGH住居)名を入力してください_その②'!$B276="サービス管理責任者"),0,'[9]事業所(またはGH住居)名を入力してください_その②'!$AN276)</f>
        <v>0</v>
      </c>
    </row>
    <row r="858" spans="2:11">
      <c r="B858" s="381">
        <v>856</v>
      </c>
      <c r="C858" s="382" t="e">
        <f t="shared" si="52"/>
        <v>#N/A</v>
      </c>
      <c r="D858" s="382" t="e">
        <f t="shared" si="53"/>
        <v>#N/A</v>
      </c>
      <c r="E858" s="383" t="e">
        <f t="shared" si="54"/>
        <v>#N/A</v>
      </c>
      <c r="F858" s="378"/>
      <c r="H858" s="387"/>
      <c r="I858" s="380" t="e">
        <f t="shared" si="55"/>
        <v>#REF!</v>
      </c>
      <c r="J858" s="386">
        <f>'[9]事業所(またはGH住居)名を入力してください_その②'!F277</f>
        <v>0</v>
      </c>
      <c r="K858" s="380">
        <f>IF(OR('[9]事業所(またはGH住居)名を入力してください_その②'!$B277="管理者",'[9]事業所(またはGH住居)名を入力してください_その②'!$B277="サービス管理責任者"),0,'[9]事業所(またはGH住居)名を入力してください_その②'!$AN277)</f>
        <v>0</v>
      </c>
    </row>
    <row r="859" spans="2:11">
      <c r="B859" s="381">
        <v>857</v>
      </c>
      <c r="C859" s="382" t="e">
        <f t="shared" si="52"/>
        <v>#N/A</v>
      </c>
      <c r="D859" s="382" t="e">
        <f t="shared" si="53"/>
        <v>#N/A</v>
      </c>
      <c r="E859" s="383" t="e">
        <f t="shared" si="54"/>
        <v>#N/A</v>
      </c>
      <c r="F859" s="378"/>
      <c r="H859" s="387"/>
      <c r="I859" s="380" t="e">
        <f t="shared" si="55"/>
        <v>#REF!</v>
      </c>
      <c r="J859" s="386">
        <f>'[9]事業所(またはGH住居)名を入力してください_その②'!F278</f>
        <v>0</v>
      </c>
      <c r="K859" s="380">
        <f>IF(OR('[9]事業所(またはGH住居)名を入力してください_その②'!$B278="管理者",'[9]事業所(またはGH住居)名を入力してください_その②'!$B278="サービス管理責任者"),0,'[9]事業所(またはGH住居)名を入力してください_その②'!$AN278)</f>
        <v>0</v>
      </c>
    </row>
    <row r="860" spans="2:11">
      <c r="B860" s="381">
        <v>858</v>
      </c>
      <c r="C860" s="382" t="e">
        <f t="shared" si="52"/>
        <v>#N/A</v>
      </c>
      <c r="D860" s="382" t="e">
        <f t="shared" si="53"/>
        <v>#N/A</v>
      </c>
      <c r="E860" s="383" t="e">
        <f t="shared" si="54"/>
        <v>#N/A</v>
      </c>
      <c r="F860" s="378"/>
      <c r="H860" s="387"/>
      <c r="I860" s="380" t="e">
        <f t="shared" si="55"/>
        <v>#REF!</v>
      </c>
      <c r="J860" s="386">
        <f>'[9]事業所(またはGH住居)名を入力してください_その②'!F279</f>
        <v>0</v>
      </c>
      <c r="K860" s="380">
        <f>IF(OR('[9]事業所(またはGH住居)名を入力してください_その②'!$B279="管理者",'[9]事業所(またはGH住居)名を入力してください_その②'!$B279="サービス管理責任者"),0,'[9]事業所(またはGH住居)名を入力してください_その②'!$AN279)</f>
        <v>0</v>
      </c>
    </row>
    <row r="861" spans="2:11">
      <c r="B861" s="381">
        <v>859</v>
      </c>
      <c r="C861" s="382" t="e">
        <f t="shared" si="52"/>
        <v>#N/A</v>
      </c>
      <c r="D861" s="382" t="e">
        <f t="shared" si="53"/>
        <v>#N/A</v>
      </c>
      <c r="E861" s="383" t="e">
        <f t="shared" si="54"/>
        <v>#N/A</v>
      </c>
      <c r="F861" s="378"/>
      <c r="H861" s="387"/>
      <c r="I861" s="380" t="e">
        <f t="shared" si="55"/>
        <v>#REF!</v>
      </c>
      <c r="J861" s="386">
        <f>'[9]事業所(またはGH住居)名を入力してください_その②'!F280</f>
        <v>0</v>
      </c>
      <c r="K861" s="380">
        <f>IF(OR('[9]事業所(またはGH住居)名を入力してください_その②'!$B280="管理者",'[9]事業所(またはGH住居)名を入力してください_その②'!$B280="サービス管理責任者"),0,'[9]事業所(またはGH住居)名を入力してください_その②'!$AN280)</f>
        <v>0</v>
      </c>
    </row>
    <row r="862" spans="2:11">
      <c r="B862" s="381">
        <v>860</v>
      </c>
      <c r="C862" s="382" t="e">
        <f t="shared" si="52"/>
        <v>#N/A</v>
      </c>
      <c r="D862" s="382" t="e">
        <f t="shared" si="53"/>
        <v>#N/A</v>
      </c>
      <c r="E862" s="383" t="e">
        <f t="shared" si="54"/>
        <v>#N/A</v>
      </c>
      <c r="F862" s="378"/>
      <c r="H862" s="387"/>
      <c r="I862" s="380" t="e">
        <f t="shared" si="55"/>
        <v>#REF!</v>
      </c>
      <c r="J862" s="386">
        <f>'[9]事業所(またはGH住居)名を入力してください_その②'!F281</f>
        <v>0</v>
      </c>
      <c r="K862" s="380">
        <f>IF(OR('[9]事業所(またはGH住居)名を入力してください_その②'!$B281="管理者",'[9]事業所(またはGH住居)名を入力してください_その②'!$B281="サービス管理責任者"),0,'[9]事業所(またはGH住居)名を入力してください_その②'!$AN281)</f>
        <v>0</v>
      </c>
    </row>
    <row r="863" spans="2:11">
      <c r="B863" s="381">
        <v>861</v>
      </c>
      <c r="C863" s="382" t="e">
        <f t="shared" si="52"/>
        <v>#N/A</v>
      </c>
      <c r="D863" s="382" t="e">
        <f t="shared" si="53"/>
        <v>#N/A</v>
      </c>
      <c r="E863" s="383" t="e">
        <f t="shared" si="54"/>
        <v>#N/A</v>
      </c>
      <c r="F863" s="378"/>
      <c r="H863" s="387"/>
      <c r="I863" s="380" t="e">
        <f t="shared" si="55"/>
        <v>#REF!</v>
      </c>
      <c r="J863" s="386">
        <f>'[9]事業所(またはGH住居)名を入力してください_その②'!F282</f>
        <v>0</v>
      </c>
      <c r="K863" s="380">
        <f>IF(OR('[9]事業所(またはGH住居)名を入力してください_その②'!$B282="管理者",'[9]事業所(またはGH住居)名を入力してください_その②'!$B282="サービス管理責任者"),0,'[9]事業所(またはGH住居)名を入力してください_その②'!$AN282)</f>
        <v>0</v>
      </c>
    </row>
    <row r="864" spans="2:11">
      <c r="B864" s="381">
        <v>862</v>
      </c>
      <c r="C864" s="382" t="e">
        <f t="shared" si="52"/>
        <v>#N/A</v>
      </c>
      <c r="D864" s="382" t="e">
        <f t="shared" si="53"/>
        <v>#N/A</v>
      </c>
      <c r="E864" s="383" t="e">
        <f t="shared" si="54"/>
        <v>#N/A</v>
      </c>
      <c r="F864" s="378"/>
      <c r="H864" s="387"/>
      <c r="I864" s="380" t="e">
        <f t="shared" si="55"/>
        <v>#REF!</v>
      </c>
      <c r="J864" s="386">
        <f>'[9]事業所(またはGH住居)名を入力してください_その②'!F283</f>
        <v>0</v>
      </c>
      <c r="K864" s="380">
        <f>IF(OR('[9]事業所(またはGH住居)名を入力してください_その②'!$B283="管理者",'[9]事業所(またはGH住居)名を入力してください_その②'!$B283="サービス管理責任者"),0,'[9]事業所(またはGH住居)名を入力してください_その②'!$AN283)</f>
        <v>0</v>
      </c>
    </row>
    <row r="865" spans="2:11">
      <c r="B865" s="381">
        <v>863</v>
      </c>
      <c r="C865" s="382" t="e">
        <f t="shared" si="52"/>
        <v>#N/A</v>
      </c>
      <c r="D865" s="382" t="e">
        <f t="shared" si="53"/>
        <v>#N/A</v>
      </c>
      <c r="E865" s="383" t="e">
        <f t="shared" si="54"/>
        <v>#N/A</v>
      </c>
      <c r="F865" s="378"/>
      <c r="H865" s="387"/>
      <c r="I865" s="380" t="e">
        <f t="shared" si="55"/>
        <v>#REF!</v>
      </c>
      <c r="J865" s="386">
        <f>'[9]事業所(またはGH住居)名を入力してください_その②'!F284</f>
        <v>0</v>
      </c>
      <c r="K865" s="380">
        <f>IF(OR('[9]事業所(またはGH住居)名を入力してください_その②'!$B284="管理者",'[9]事業所(またはGH住居)名を入力してください_その②'!$B284="サービス管理責任者"),0,'[9]事業所(またはGH住居)名を入力してください_その②'!$AN284)</f>
        <v>0</v>
      </c>
    </row>
    <row r="866" spans="2:11">
      <c r="B866" s="381">
        <v>864</v>
      </c>
      <c r="C866" s="382" t="e">
        <f t="shared" si="52"/>
        <v>#N/A</v>
      </c>
      <c r="D866" s="382" t="e">
        <f t="shared" si="53"/>
        <v>#N/A</v>
      </c>
      <c r="E866" s="383" t="e">
        <f t="shared" si="54"/>
        <v>#N/A</v>
      </c>
      <c r="F866" s="378"/>
      <c r="H866" s="387"/>
      <c r="I866" s="380" t="e">
        <f t="shared" si="55"/>
        <v>#REF!</v>
      </c>
      <c r="J866" s="386">
        <f>'[9]事業所(またはGH住居)名を入力してください_その②'!F285</f>
        <v>0</v>
      </c>
      <c r="K866" s="380">
        <f>IF(OR('[9]事業所(またはGH住居)名を入力してください_その②'!$B285="管理者",'[9]事業所(またはGH住居)名を入力してください_その②'!$B285="サービス管理責任者"),0,'[9]事業所(またはGH住居)名を入力してください_その②'!$AN285)</f>
        <v>0</v>
      </c>
    </row>
    <row r="867" spans="2:11">
      <c r="B867" s="381">
        <v>865</v>
      </c>
      <c r="C867" s="382" t="e">
        <f t="shared" si="52"/>
        <v>#N/A</v>
      </c>
      <c r="D867" s="382" t="e">
        <f t="shared" si="53"/>
        <v>#N/A</v>
      </c>
      <c r="E867" s="383" t="e">
        <f t="shared" si="54"/>
        <v>#N/A</v>
      </c>
      <c r="F867" s="378"/>
      <c r="H867" s="387"/>
      <c r="I867" s="380" t="e">
        <f t="shared" si="55"/>
        <v>#REF!</v>
      </c>
      <c r="J867" s="386">
        <f>'[9]事業所(またはGH住居)名を入力してください_その②'!F286</f>
        <v>0</v>
      </c>
      <c r="K867" s="380">
        <f>IF(OR('[9]事業所(またはGH住居)名を入力してください_その②'!$B286="管理者",'[9]事業所(またはGH住居)名を入力してください_その②'!$B286="サービス管理責任者"),0,'[9]事業所(またはGH住居)名を入力してください_その②'!$AN286)</f>
        <v>0</v>
      </c>
    </row>
    <row r="868" spans="2:11">
      <c r="B868" s="381">
        <v>866</v>
      </c>
      <c r="C868" s="382" t="e">
        <f t="shared" si="52"/>
        <v>#N/A</v>
      </c>
      <c r="D868" s="382" t="e">
        <f t="shared" si="53"/>
        <v>#N/A</v>
      </c>
      <c r="E868" s="383" t="e">
        <f t="shared" si="54"/>
        <v>#N/A</v>
      </c>
      <c r="F868" s="378"/>
      <c r="H868" s="387"/>
      <c r="I868" s="380" t="e">
        <f t="shared" si="55"/>
        <v>#REF!</v>
      </c>
      <c r="J868" s="386">
        <f>'[9]事業所(またはGH住居)名を入力してください_その②'!F287</f>
        <v>0</v>
      </c>
      <c r="K868" s="380">
        <f>IF(OR('[9]事業所(またはGH住居)名を入力してください_その②'!$B287="管理者",'[9]事業所(またはGH住居)名を入力してください_その②'!$B287="サービス管理責任者"),0,'[9]事業所(またはGH住居)名を入力してください_その②'!$AN287)</f>
        <v>0</v>
      </c>
    </row>
    <row r="869" spans="2:11">
      <c r="B869" s="381">
        <v>867</v>
      </c>
      <c r="C869" s="382" t="e">
        <f t="shared" si="52"/>
        <v>#N/A</v>
      </c>
      <c r="D869" s="382" t="e">
        <f t="shared" si="53"/>
        <v>#N/A</v>
      </c>
      <c r="E869" s="383" t="e">
        <f t="shared" si="54"/>
        <v>#N/A</v>
      </c>
      <c r="F869" s="378"/>
      <c r="H869" s="387"/>
      <c r="I869" s="380" t="e">
        <f t="shared" si="55"/>
        <v>#REF!</v>
      </c>
      <c r="J869" s="386">
        <f>'[9]事業所(またはGH住居)名を入力してください_その②'!F288</f>
        <v>0</v>
      </c>
      <c r="K869" s="380">
        <f>IF(OR('[9]事業所(またはGH住居)名を入力してください_その②'!$B288="管理者",'[9]事業所(またはGH住居)名を入力してください_その②'!$B288="サービス管理責任者"),0,'[9]事業所(またはGH住居)名を入力してください_その②'!$AN288)</f>
        <v>0</v>
      </c>
    </row>
    <row r="870" spans="2:11">
      <c r="B870" s="381">
        <v>868</v>
      </c>
      <c r="C870" s="382" t="e">
        <f t="shared" si="52"/>
        <v>#N/A</v>
      </c>
      <c r="D870" s="382" t="e">
        <f t="shared" si="53"/>
        <v>#N/A</v>
      </c>
      <c r="E870" s="383" t="e">
        <f t="shared" si="54"/>
        <v>#N/A</v>
      </c>
      <c r="F870" s="378"/>
      <c r="H870" s="387"/>
      <c r="I870" s="380" t="e">
        <f t="shared" si="55"/>
        <v>#REF!</v>
      </c>
      <c r="J870" s="386">
        <f>'[9]事業所(またはGH住居)名を入力してください_その②'!F289</f>
        <v>0</v>
      </c>
      <c r="K870" s="380">
        <f>IF(OR('[9]事業所(またはGH住居)名を入力してください_その②'!$B289="管理者",'[9]事業所(またはGH住居)名を入力してください_その②'!$B289="サービス管理責任者"),0,'[9]事業所(またはGH住居)名を入力してください_その②'!$AN289)</f>
        <v>0</v>
      </c>
    </row>
    <row r="871" spans="2:11">
      <c r="B871" s="381">
        <v>869</v>
      </c>
      <c r="C871" s="382" t="e">
        <f t="shared" si="52"/>
        <v>#N/A</v>
      </c>
      <c r="D871" s="382" t="e">
        <f t="shared" si="53"/>
        <v>#N/A</v>
      </c>
      <c r="E871" s="383" t="e">
        <f t="shared" si="54"/>
        <v>#N/A</v>
      </c>
      <c r="F871" s="378"/>
      <c r="H871" s="387"/>
      <c r="I871" s="380" t="e">
        <f t="shared" si="55"/>
        <v>#REF!</v>
      </c>
      <c r="J871" s="386">
        <f>'[9]事業所(またはGH住居)名を入力してください_その②'!F290</f>
        <v>0</v>
      </c>
      <c r="K871" s="380">
        <f>IF(OR('[9]事業所(またはGH住居)名を入力してください_その②'!$B290="管理者",'[9]事業所(またはGH住居)名を入力してください_その②'!$B290="サービス管理責任者"),0,'[9]事業所(またはGH住居)名を入力してください_その②'!$AN290)</f>
        <v>0</v>
      </c>
    </row>
    <row r="872" spans="2:11">
      <c r="B872" s="381">
        <v>870</v>
      </c>
      <c r="C872" s="382" t="e">
        <f t="shared" si="52"/>
        <v>#N/A</v>
      </c>
      <c r="D872" s="382" t="e">
        <f t="shared" si="53"/>
        <v>#N/A</v>
      </c>
      <c r="E872" s="383" t="e">
        <f t="shared" si="54"/>
        <v>#N/A</v>
      </c>
      <c r="F872" s="378"/>
      <c r="H872" s="387"/>
      <c r="I872" s="380" t="e">
        <f t="shared" si="55"/>
        <v>#REF!</v>
      </c>
      <c r="J872" s="386">
        <f>'[9]事業所(またはGH住居)名を入力してください_その②'!F291</f>
        <v>0</v>
      </c>
      <c r="K872" s="380">
        <f>IF(OR('[9]事業所(またはGH住居)名を入力してください_その②'!$B291="管理者",'[9]事業所(またはGH住居)名を入力してください_その②'!$B291="サービス管理責任者"),0,'[9]事業所(またはGH住居)名を入力してください_その②'!$AN291)</f>
        <v>0</v>
      </c>
    </row>
    <row r="873" spans="2:11">
      <c r="B873" s="381">
        <v>871</v>
      </c>
      <c r="C873" s="382" t="e">
        <f t="shared" si="52"/>
        <v>#N/A</v>
      </c>
      <c r="D873" s="382" t="e">
        <f t="shared" si="53"/>
        <v>#N/A</v>
      </c>
      <c r="E873" s="383" t="e">
        <f t="shared" si="54"/>
        <v>#N/A</v>
      </c>
      <c r="F873" s="378"/>
      <c r="H873" s="387"/>
      <c r="I873" s="380" t="e">
        <f t="shared" si="55"/>
        <v>#REF!</v>
      </c>
      <c r="J873" s="386">
        <f>'[9]事業所(またはGH住居)名を入力してください_その②'!F292</f>
        <v>0</v>
      </c>
      <c r="K873" s="380">
        <f>IF(OR('[9]事業所(またはGH住居)名を入力してください_その②'!$B292="管理者",'[9]事業所(またはGH住居)名を入力してください_その②'!$B292="サービス管理責任者"),0,'[9]事業所(またはGH住居)名を入力してください_その②'!$AN292)</f>
        <v>0</v>
      </c>
    </row>
    <row r="874" spans="2:11">
      <c r="B874" s="381">
        <v>872</v>
      </c>
      <c r="C874" s="382" t="e">
        <f t="shared" si="52"/>
        <v>#N/A</v>
      </c>
      <c r="D874" s="382" t="e">
        <f t="shared" si="53"/>
        <v>#N/A</v>
      </c>
      <c r="E874" s="383" t="e">
        <f t="shared" si="54"/>
        <v>#N/A</v>
      </c>
      <c r="F874" s="378"/>
      <c r="H874" s="387"/>
      <c r="I874" s="380" t="e">
        <f t="shared" si="55"/>
        <v>#REF!</v>
      </c>
      <c r="J874" s="386">
        <f>'[9]事業所(またはGH住居)名を入力してください_その②'!F293</f>
        <v>0</v>
      </c>
      <c r="K874" s="380">
        <f>IF(OR('[9]事業所(またはGH住居)名を入力してください_その②'!$B293="管理者",'[9]事業所(またはGH住居)名を入力してください_その②'!$B293="サービス管理責任者"),0,'[9]事業所(またはGH住居)名を入力してください_その②'!$AN293)</f>
        <v>0</v>
      </c>
    </row>
    <row r="875" spans="2:11">
      <c r="B875" s="381">
        <v>873</v>
      </c>
      <c r="C875" s="382" t="e">
        <f t="shared" si="52"/>
        <v>#N/A</v>
      </c>
      <c r="D875" s="382" t="e">
        <f t="shared" si="53"/>
        <v>#N/A</v>
      </c>
      <c r="E875" s="383" t="e">
        <f t="shared" si="54"/>
        <v>#N/A</v>
      </c>
      <c r="F875" s="378"/>
      <c r="H875" s="387"/>
      <c r="I875" s="380" t="e">
        <f t="shared" si="55"/>
        <v>#REF!</v>
      </c>
      <c r="J875" s="386">
        <f>'[9]事業所(またはGH住居)名を入力してください_その②'!F294</f>
        <v>0</v>
      </c>
      <c r="K875" s="380">
        <f>IF(OR('[9]事業所(またはGH住居)名を入力してください_その②'!$B294="管理者",'[9]事業所(またはGH住居)名を入力してください_その②'!$B294="サービス管理責任者"),0,'[9]事業所(またはGH住居)名を入力してください_その②'!$AN294)</f>
        <v>0</v>
      </c>
    </row>
    <row r="876" spans="2:11">
      <c r="B876" s="381">
        <v>874</v>
      </c>
      <c r="C876" s="382" t="e">
        <f t="shared" si="52"/>
        <v>#N/A</v>
      </c>
      <c r="D876" s="382" t="e">
        <f t="shared" si="53"/>
        <v>#N/A</v>
      </c>
      <c r="E876" s="383" t="e">
        <f t="shared" si="54"/>
        <v>#N/A</v>
      </c>
      <c r="F876" s="378"/>
      <c r="H876" s="387"/>
      <c r="I876" s="380" t="e">
        <f t="shared" si="55"/>
        <v>#REF!</v>
      </c>
      <c r="J876" s="386">
        <f>'[9]事業所(またはGH住居)名を入力してください_その②'!F295</f>
        <v>0</v>
      </c>
      <c r="K876" s="380">
        <f>IF(OR('[9]事業所(またはGH住居)名を入力してください_その②'!$B295="管理者",'[9]事業所(またはGH住居)名を入力してください_その②'!$B295="サービス管理責任者"),0,'[9]事業所(またはGH住居)名を入力してください_その②'!$AN295)</f>
        <v>0</v>
      </c>
    </row>
    <row r="877" spans="2:11">
      <c r="B877" s="381">
        <v>875</v>
      </c>
      <c r="C877" s="382" t="e">
        <f t="shared" si="52"/>
        <v>#N/A</v>
      </c>
      <c r="D877" s="382" t="e">
        <f t="shared" si="53"/>
        <v>#N/A</v>
      </c>
      <c r="E877" s="383" t="e">
        <f t="shared" si="54"/>
        <v>#N/A</v>
      </c>
      <c r="F877" s="378"/>
      <c r="H877" s="387"/>
      <c r="I877" s="380" t="e">
        <f t="shared" si="55"/>
        <v>#REF!</v>
      </c>
      <c r="J877" s="386">
        <f>'[9]事業所(またはGH住居)名を入力してください_その②'!F296</f>
        <v>0</v>
      </c>
      <c r="K877" s="380">
        <f>IF(OR('[9]事業所(またはGH住居)名を入力してください_その②'!$B296="管理者",'[9]事業所(またはGH住居)名を入力してください_その②'!$B296="サービス管理責任者"),0,'[9]事業所(またはGH住居)名を入力してください_その②'!$AN296)</f>
        <v>0</v>
      </c>
    </row>
    <row r="878" spans="2:11">
      <c r="B878" s="381">
        <v>876</v>
      </c>
      <c r="C878" s="382" t="e">
        <f t="shared" si="52"/>
        <v>#N/A</v>
      </c>
      <c r="D878" s="382" t="e">
        <f t="shared" si="53"/>
        <v>#N/A</v>
      </c>
      <c r="E878" s="383" t="e">
        <f t="shared" si="54"/>
        <v>#N/A</v>
      </c>
      <c r="F878" s="378"/>
      <c r="H878" s="387"/>
      <c r="I878" s="380" t="e">
        <f t="shared" si="55"/>
        <v>#REF!</v>
      </c>
      <c r="J878" s="386">
        <f>'[9]事業所(またはGH住居)名を入力してください_その②'!F297</f>
        <v>0</v>
      </c>
      <c r="K878" s="380">
        <f>IF(OR('[9]事業所(またはGH住居)名を入力してください_その②'!$B297="管理者",'[9]事業所(またはGH住居)名を入力してください_その②'!$B297="サービス管理責任者"),0,'[9]事業所(またはGH住居)名を入力してください_その②'!$AN297)</f>
        <v>0</v>
      </c>
    </row>
    <row r="879" spans="2:11">
      <c r="B879" s="381">
        <v>877</v>
      </c>
      <c r="C879" s="382" t="e">
        <f t="shared" si="52"/>
        <v>#N/A</v>
      </c>
      <c r="D879" s="382" t="e">
        <f t="shared" si="53"/>
        <v>#N/A</v>
      </c>
      <c r="E879" s="383" t="e">
        <f t="shared" si="54"/>
        <v>#N/A</v>
      </c>
      <c r="F879" s="378"/>
      <c r="H879" s="387"/>
      <c r="I879" s="380" t="e">
        <f t="shared" si="55"/>
        <v>#REF!</v>
      </c>
      <c r="J879" s="386">
        <f>'[9]事業所(またはGH住居)名を入力してください_その②'!F298</f>
        <v>0</v>
      </c>
      <c r="K879" s="380">
        <f>IF(OR('[9]事業所(またはGH住居)名を入力してください_その②'!$B298="管理者",'[9]事業所(またはGH住居)名を入力してください_その②'!$B298="サービス管理責任者"),0,'[9]事業所(またはGH住居)名を入力してください_その②'!$AN298)</f>
        <v>0</v>
      </c>
    </row>
    <row r="880" spans="2:11">
      <c r="B880" s="381">
        <v>878</v>
      </c>
      <c r="C880" s="382" t="e">
        <f t="shared" si="52"/>
        <v>#N/A</v>
      </c>
      <c r="D880" s="382" t="e">
        <f t="shared" si="53"/>
        <v>#N/A</v>
      </c>
      <c r="E880" s="383" t="e">
        <f t="shared" si="54"/>
        <v>#N/A</v>
      </c>
      <c r="F880" s="378"/>
      <c r="H880" s="387"/>
      <c r="I880" s="380" t="e">
        <f t="shared" si="55"/>
        <v>#REF!</v>
      </c>
      <c r="J880" s="386">
        <f>'[9]事業所(またはGH住居)名を入力してください_その②'!F299</f>
        <v>0</v>
      </c>
      <c r="K880" s="380">
        <f>IF(OR('[9]事業所(またはGH住居)名を入力してください_その②'!$B299="管理者",'[9]事業所(またはGH住居)名を入力してください_その②'!$B299="サービス管理責任者"),0,'[9]事業所(またはGH住居)名を入力してください_その②'!$AN299)</f>
        <v>0</v>
      </c>
    </row>
    <row r="881" spans="2:11">
      <c r="B881" s="381">
        <v>879</v>
      </c>
      <c r="C881" s="382" t="e">
        <f t="shared" si="52"/>
        <v>#N/A</v>
      </c>
      <c r="D881" s="382" t="e">
        <f t="shared" si="53"/>
        <v>#N/A</v>
      </c>
      <c r="E881" s="383" t="e">
        <f t="shared" si="54"/>
        <v>#N/A</v>
      </c>
      <c r="F881" s="378"/>
      <c r="H881" s="387"/>
      <c r="I881" s="380" t="e">
        <f t="shared" si="55"/>
        <v>#REF!</v>
      </c>
      <c r="J881" s="386">
        <f>'[9]事業所(またはGH住居)名を入力してください_その②'!F300</f>
        <v>0</v>
      </c>
      <c r="K881" s="380">
        <f>IF(OR('[9]事業所(またはGH住居)名を入力してください_その②'!$B300="管理者",'[9]事業所(またはGH住居)名を入力してください_その②'!$B300="サービス管理責任者"),0,'[9]事業所(またはGH住居)名を入力してください_その②'!$AN300)</f>
        <v>0</v>
      </c>
    </row>
    <row r="882" spans="2:11">
      <c r="B882" s="381">
        <v>880</v>
      </c>
      <c r="C882" s="382" t="e">
        <f t="shared" si="52"/>
        <v>#N/A</v>
      </c>
      <c r="D882" s="382" t="e">
        <f t="shared" si="53"/>
        <v>#N/A</v>
      </c>
      <c r="E882" s="383" t="e">
        <f t="shared" si="54"/>
        <v>#N/A</v>
      </c>
      <c r="F882" s="378"/>
      <c r="H882" s="387"/>
      <c r="I882" s="380" t="e">
        <f t="shared" si="55"/>
        <v>#REF!</v>
      </c>
      <c r="J882" s="386">
        <f>'[9]事業所(またはGH住居)名を入力してください_その②'!F301</f>
        <v>0</v>
      </c>
      <c r="K882" s="380">
        <f>IF(OR('[9]事業所(またはGH住居)名を入力してください_その②'!$B301="管理者",'[9]事業所(またはGH住居)名を入力してください_その②'!$B301="サービス管理責任者"),0,'[9]事業所(またはGH住居)名を入力してください_その②'!$AN301)</f>
        <v>0</v>
      </c>
    </row>
    <row r="883" spans="2:11">
      <c r="B883" s="381">
        <v>881</v>
      </c>
      <c r="C883" s="382" t="e">
        <f t="shared" si="52"/>
        <v>#N/A</v>
      </c>
      <c r="D883" s="382" t="e">
        <f t="shared" si="53"/>
        <v>#N/A</v>
      </c>
      <c r="E883" s="383" t="e">
        <f t="shared" si="54"/>
        <v>#N/A</v>
      </c>
      <c r="F883" s="378"/>
      <c r="H883" s="387"/>
      <c r="I883" s="380" t="e">
        <f t="shared" si="55"/>
        <v>#REF!</v>
      </c>
      <c r="J883" s="386">
        <f>'[9]事業所(またはGH住居)名を入力してください_その②'!F302</f>
        <v>0</v>
      </c>
      <c r="K883" s="380">
        <f>IF(OR('[9]事業所(またはGH住居)名を入力してください_その②'!$B302="管理者",'[9]事業所(またはGH住居)名を入力してください_その②'!$B302="サービス管理責任者"),0,'[9]事業所(またはGH住居)名を入力してください_その②'!$AN302)</f>
        <v>0</v>
      </c>
    </row>
    <row r="884" spans="2:11">
      <c r="B884" s="381">
        <v>882</v>
      </c>
      <c r="C884" s="382" t="e">
        <f t="shared" si="52"/>
        <v>#N/A</v>
      </c>
      <c r="D884" s="382" t="e">
        <f t="shared" si="53"/>
        <v>#N/A</v>
      </c>
      <c r="E884" s="383" t="e">
        <f t="shared" si="54"/>
        <v>#N/A</v>
      </c>
      <c r="F884" s="378"/>
      <c r="H884" s="387"/>
      <c r="I884" s="380" t="e">
        <f t="shared" si="55"/>
        <v>#REF!</v>
      </c>
      <c r="J884" s="386">
        <f>'[9]事業所(またはGH住居)名を入力してください_その②'!F303</f>
        <v>0</v>
      </c>
      <c r="K884" s="380">
        <f>IF(OR('[9]事業所(またはGH住居)名を入力してください_その②'!$B303="管理者",'[9]事業所(またはGH住居)名を入力してください_その②'!$B303="サービス管理責任者"),0,'[9]事業所(またはGH住居)名を入力してください_その②'!$AN303)</f>
        <v>0</v>
      </c>
    </row>
    <row r="885" spans="2:11">
      <c r="B885" s="381">
        <v>883</v>
      </c>
      <c r="C885" s="382" t="e">
        <f t="shared" si="52"/>
        <v>#N/A</v>
      </c>
      <c r="D885" s="382" t="e">
        <f t="shared" si="53"/>
        <v>#N/A</v>
      </c>
      <c r="E885" s="383" t="e">
        <f t="shared" si="54"/>
        <v>#N/A</v>
      </c>
      <c r="F885" s="378"/>
      <c r="H885" s="387"/>
      <c r="I885" s="380" t="e">
        <f t="shared" si="55"/>
        <v>#REF!</v>
      </c>
      <c r="J885" s="386">
        <f>'[9]事業所(またはGH住居)名を入力してください_その②'!F304</f>
        <v>0</v>
      </c>
      <c r="K885" s="380">
        <f>IF(OR('[9]事業所(またはGH住居)名を入力してください_その②'!$B304="管理者",'[9]事業所(またはGH住居)名を入力してください_その②'!$B304="サービス管理責任者"),0,'[9]事業所(またはGH住居)名を入力してください_その②'!$AN304)</f>
        <v>0</v>
      </c>
    </row>
    <row r="886" spans="2:11">
      <c r="B886" s="381">
        <v>884</v>
      </c>
      <c r="C886" s="382" t="e">
        <f t="shared" si="52"/>
        <v>#N/A</v>
      </c>
      <c r="D886" s="382" t="e">
        <f t="shared" si="53"/>
        <v>#N/A</v>
      </c>
      <c r="E886" s="383" t="e">
        <f t="shared" si="54"/>
        <v>#N/A</v>
      </c>
      <c r="F886" s="378"/>
      <c r="H886" s="387"/>
      <c r="I886" s="380" t="e">
        <f t="shared" si="55"/>
        <v>#REF!</v>
      </c>
      <c r="J886" s="386">
        <f>'[9]事業所(またはGH住居)名を入力してください_その②'!F305</f>
        <v>0</v>
      </c>
      <c r="K886" s="380">
        <f>IF(OR('[9]事業所(またはGH住居)名を入力してください_その②'!$B305="管理者",'[9]事業所(またはGH住居)名を入力してください_その②'!$B305="サービス管理責任者"),0,'[9]事業所(またはGH住居)名を入力してください_その②'!$AN305)</f>
        <v>0</v>
      </c>
    </row>
    <row r="887" spans="2:11">
      <c r="B887" s="381">
        <v>885</v>
      </c>
      <c r="C887" s="382" t="e">
        <f t="shared" si="52"/>
        <v>#N/A</v>
      </c>
      <c r="D887" s="382" t="e">
        <f t="shared" si="53"/>
        <v>#N/A</v>
      </c>
      <c r="E887" s="383" t="e">
        <f t="shared" si="54"/>
        <v>#N/A</v>
      </c>
      <c r="F887" s="378"/>
      <c r="H887" s="387"/>
      <c r="I887" s="380" t="e">
        <f t="shared" si="55"/>
        <v>#REF!</v>
      </c>
      <c r="J887" s="386">
        <f>'[9]事業所(またはGH住居)名を入力してください_その②'!F306</f>
        <v>0</v>
      </c>
      <c r="K887" s="380">
        <f>IF(OR('[9]事業所(またはGH住居)名を入力してください_その②'!$B306="管理者",'[9]事業所(またはGH住居)名を入力してください_その②'!$B306="サービス管理責任者"),0,'[9]事業所(またはGH住居)名を入力してください_その②'!$AN306)</f>
        <v>0</v>
      </c>
    </row>
    <row r="888" spans="2:11">
      <c r="B888" s="381">
        <v>886</v>
      </c>
      <c r="C888" s="382" t="e">
        <f t="shared" si="52"/>
        <v>#N/A</v>
      </c>
      <c r="D888" s="382" t="e">
        <f t="shared" si="53"/>
        <v>#N/A</v>
      </c>
      <c r="E888" s="383" t="e">
        <f t="shared" si="54"/>
        <v>#N/A</v>
      </c>
      <c r="F888" s="378"/>
      <c r="H888" s="387"/>
      <c r="I888" s="380" t="e">
        <f t="shared" si="55"/>
        <v>#REF!</v>
      </c>
      <c r="J888" s="386">
        <f>'[9]事業所(またはGH住居)名を入力してください_その②'!F307</f>
        <v>0</v>
      </c>
      <c r="K888" s="380">
        <f>IF(OR('[9]事業所(またはGH住居)名を入力してください_その②'!$B307="管理者",'[9]事業所(またはGH住居)名を入力してください_その②'!$B307="サービス管理責任者"),0,'[9]事業所(またはGH住居)名を入力してください_その②'!$AN307)</f>
        <v>0</v>
      </c>
    </row>
    <row r="889" spans="2:11">
      <c r="B889" s="381">
        <v>887</v>
      </c>
      <c r="C889" s="382" t="e">
        <f t="shared" si="52"/>
        <v>#N/A</v>
      </c>
      <c r="D889" s="382" t="e">
        <f t="shared" si="53"/>
        <v>#N/A</v>
      </c>
      <c r="E889" s="383" t="e">
        <f t="shared" si="54"/>
        <v>#N/A</v>
      </c>
      <c r="F889" s="378"/>
      <c r="H889" s="387"/>
      <c r="I889" s="380" t="e">
        <f t="shared" si="55"/>
        <v>#REF!</v>
      </c>
      <c r="J889" s="386">
        <f>'[9]事業所(またはGH住居)名を入力してください_その②'!F308</f>
        <v>0</v>
      </c>
      <c r="K889" s="380">
        <f>IF(OR('[9]事業所(またはGH住居)名を入力してください_その②'!$B308="管理者",'[9]事業所(またはGH住居)名を入力してください_その②'!$B308="サービス管理責任者"),0,'[9]事業所(またはGH住居)名を入力してください_その②'!$AN308)</f>
        <v>0</v>
      </c>
    </row>
    <row r="890" spans="2:11">
      <c r="B890" s="381">
        <v>888</v>
      </c>
      <c r="C890" s="382" t="e">
        <f t="shared" si="52"/>
        <v>#N/A</v>
      </c>
      <c r="D890" s="382" t="e">
        <f t="shared" si="53"/>
        <v>#N/A</v>
      </c>
      <c r="E890" s="383" t="e">
        <f t="shared" si="54"/>
        <v>#N/A</v>
      </c>
      <c r="F890" s="378"/>
      <c r="H890" s="387"/>
      <c r="I890" s="380" t="e">
        <f t="shared" si="55"/>
        <v>#REF!</v>
      </c>
      <c r="J890" s="386">
        <f>'[9]事業所(またはGH住居)名を入力してください_その②'!F309</f>
        <v>0</v>
      </c>
      <c r="K890" s="380">
        <f>IF(OR('[9]事業所(またはGH住居)名を入力してください_その②'!$B309="管理者",'[9]事業所(またはGH住居)名を入力してください_その②'!$B309="サービス管理責任者"),0,'[9]事業所(またはGH住居)名を入力してください_その②'!$AN309)</f>
        <v>0</v>
      </c>
    </row>
    <row r="891" spans="2:11">
      <c r="B891" s="381">
        <v>889</v>
      </c>
      <c r="C891" s="382" t="e">
        <f t="shared" si="52"/>
        <v>#N/A</v>
      </c>
      <c r="D891" s="382" t="e">
        <f t="shared" si="53"/>
        <v>#N/A</v>
      </c>
      <c r="E891" s="383" t="e">
        <f t="shared" si="54"/>
        <v>#N/A</v>
      </c>
      <c r="F891" s="378"/>
      <c r="H891" s="387"/>
      <c r="I891" s="380" t="e">
        <f t="shared" si="55"/>
        <v>#REF!</v>
      </c>
      <c r="J891" s="386">
        <f>'[9]事業所(またはGH住居)名を入力してください_その②'!F310</f>
        <v>0</v>
      </c>
      <c r="K891" s="380">
        <f>IF(OR('[9]事業所(またはGH住居)名を入力してください_その②'!$B310="管理者",'[9]事業所(またはGH住居)名を入力してください_その②'!$B310="サービス管理責任者"),0,'[9]事業所(またはGH住居)名を入力してください_その②'!$AN310)</f>
        <v>0</v>
      </c>
    </row>
    <row r="892" spans="2:11">
      <c r="B892" s="381">
        <v>890</v>
      </c>
      <c r="C892" s="382" t="e">
        <f t="shared" si="52"/>
        <v>#N/A</v>
      </c>
      <c r="D892" s="382" t="e">
        <f t="shared" si="53"/>
        <v>#N/A</v>
      </c>
      <c r="E892" s="383" t="e">
        <f t="shared" si="54"/>
        <v>#N/A</v>
      </c>
      <c r="F892" s="378"/>
      <c r="H892" s="387"/>
      <c r="I892" s="380" t="e">
        <f t="shared" si="55"/>
        <v>#REF!</v>
      </c>
      <c r="J892" s="386">
        <f>'[9]事業所(またはGH住居)名を入力してください_その②'!F311</f>
        <v>0</v>
      </c>
      <c r="K892" s="380">
        <f>IF(OR('[9]事業所(またはGH住居)名を入力してください_その②'!$B311="管理者",'[9]事業所(またはGH住居)名を入力してください_その②'!$B311="サービス管理責任者"),0,'[9]事業所(またはGH住居)名を入力してください_その②'!$AN311)</f>
        <v>0</v>
      </c>
    </row>
    <row r="893" spans="2:11">
      <c r="B893" s="381">
        <v>891</v>
      </c>
      <c r="C893" s="382" t="e">
        <f t="shared" si="52"/>
        <v>#N/A</v>
      </c>
      <c r="D893" s="382" t="e">
        <f t="shared" si="53"/>
        <v>#N/A</v>
      </c>
      <c r="E893" s="383" t="e">
        <f t="shared" si="54"/>
        <v>#N/A</v>
      </c>
      <c r="F893" s="378"/>
      <c r="H893" s="387"/>
      <c r="I893" s="380" t="e">
        <f t="shared" si="55"/>
        <v>#REF!</v>
      </c>
      <c r="J893" s="386">
        <f>'[9]事業所(またはGH住居)名を入力してください_その②'!F312</f>
        <v>0</v>
      </c>
      <c r="K893" s="380">
        <f>IF(OR('[9]事業所(またはGH住居)名を入力してください_その②'!$B312="管理者",'[9]事業所(またはGH住居)名を入力してください_その②'!$B312="サービス管理責任者"),0,'[9]事業所(またはGH住居)名を入力してください_その②'!$AN312)</f>
        <v>0</v>
      </c>
    </row>
    <row r="894" spans="2:11">
      <c r="B894" s="381">
        <v>892</v>
      </c>
      <c r="C894" s="382" t="e">
        <f t="shared" si="52"/>
        <v>#N/A</v>
      </c>
      <c r="D894" s="382" t="e">
        <f t="shared" si="53"/>
        <v>#N/A</v>
      </c>
      <c r="E894" s="383" t="e">
        <f t="shared" si="54"/>
        <v>#N/A</v>
      </c>
      <c r="F894" s="378"/>
      <c r="H894" s="387"/>
      <c r="I894" s="380" t="e">
        <f t="shared" si="55"/>
        <v>#REF!</v>
      </c>
      <c r="J894" s="386">
        <f>'[9]事業所(またはGH住居)名を入力してください_その②'!F313</f>
        <v>0</v>
      </c>
      <c r="K894" s="380">
        <f>IF(OR('[9]事業所(またはGH住居)名を入力してください_その②'!$B313="管理者",'[9]事業所(またはGH住居)名を入力してください_その②'!$B313="サービス管理責任者"),0,'[9]事業所(またはGH住居)名を入力してください_その②'!$AN313)</f>
        <v>0</v>
      </c>
    </row>
    <row r="895" spans="2:11">
      <c r="B895" s="381">
        <v>893</v>
      </c>
      <c r="C895" s="382" t="e">
        <f t="shared" si="52"/>
        <v>#N/A</v>
      </c>
      <c r="D895" s="382" t="e">
        <f t="shared" si="53"/>
        <v>#N/A</v>
      </c>
      <c r="E895" s="383" t="e">
        <f t="shared" si="54"/>
        <v>#N/A</v>
      </c>
      <c r="F895" s="378"/>
      <c r="H895" s="387"/>
      <c r="I895" s="380" t="e">
        <f t="shared" si="55"/>
        <v>#REF!</v>
      </c>
      <c r="J895" s="386">
        <f>'[9]事業所(またはGH住居)名を入力してください_その②'!F314</f>
        <v>0</v>
      </c>
      <c r="K895" s="380">
        <f>IF(OR('[9]事業所(またはGH住居)名を入力してください_その②'!$B314="管理者",'[9]事業所(またはGH住居)名を入力してください_その②'!$B314="サービス管理責任者"),0,'[9]事業所(またはGH住居)名を入力してください_その②'!$AN314)</f>
        <v>0</v>
      </c>
    </row>
    <row r="896" spans="2:11">
      <c r="B896" s="381">
        <v>894</v>
      </c>
      <c r="C896" s="382" t="e">
        <f t="shared" si="52"/>
        <v>#N/A</v>
      </c>
      <c r="D896" s="382" t="e">
        <f t="shared" si="53"/>
        <v>#N/A</v>
      </c>
      <c r="E896" s="383" t="e">
        <f t="shared" si="54"/>
        <v>#N/A</v>
      </c>
      <c r="F896" s="378"/>
      <c r="H896" s="387"/>
      <c r="I896" s="380" t="e">
        <f t="shared" si="55"/>
        <v>#REF!</v>
      </c>
      <c r="J896" s="386">
        <f>'[9]事業所(またはGH住居)名を入力してください_その②'!F315</f>
        <v>0</v>
      </c>
      <c r="K896" s="380">
        <f>IF(OR('[9]事業所(またはGH住居)名を入力してください_その②'!$B315="管理者",'[9]事業所(またはGH住居)名を入力してください_その②'!$B315="サービス管理責任者"),0,'[9]事業所(またはGH住居)名を入力してください_その②'!$AN315)</f>
        <v>0</v>
      </c>
    </row>
    <row r="897" spans="2:11">
      <c r="B897" s="381">
        <v>895</v>
      </c>
      <c r="C897" s="382" t="e">
        <f t="shared" si="52"/>
        <v>#N/A</v>
      </c>
      <c r="D897" s="382" t="e">
        <f t="shared" si="53"/>
        <v>#N/A</v>
      </c>
      <c r="E897" s="383" t="e">
        <f t="shared" si="54"/>
        <v>#N/A</v>
      </c>
      <c r="F897" s="378"/>
      <c r="H897" s="387"/>
      <c r="I897" s="380" t="e">
        <f t="shared" si="55"/>
        <v>#REF!</v>
      </c>
      <c r="J897" s="386">
        <f>'[9]事業所(またはGH住居)名を入力してください_その②'!F316</f>
        <v>0</v>
      </c>
      <c r="K897" s="380">
        <f>IF(OR('[9]事業所(またはGH住居)名を入力してください_その②'!$B316="管理者",'[9]事業所(またはGH住居)名を入力してください_その②'!$B316="サービス管理責任者"),0,'[9]事業所(またはGH住居)名を入力してください_その②'!$AN316)</f>
        <v>0</v>
      </c>
    </row>
    <row r="898" spans="2:11">
      <c r="B898" s="381">
        <v>896</v>
      </c>
      <c r="C898" s="382" t="e">
        <f t="shared" si="52"/>
        <v>#N/A</v>
      </c>
      <c r="D898" s="382" t="e">
        <f t="shared" si="53"/>
        <v>#N/A</v>
      </c>
      <c r="E898" s="383" t="e">
        <f t="shared" si="54"/>
        <v>#N/A</v>
      </c>
      <c r="F898" s="378"/>
      <c r="H898" s="387"/>
      <c r="I898" s="380" t="e">
        <f t="shared" si="55"/>
        <v>#REF!</v>
      </c>
      <c r="J898" s="386">
        <f>'[9]事業所(またはGH住居)名を入力してください_その②'!F317</f>
        <v>0</v>
      </c>
      <c r="K898" s="380">
        <f>IF(OR('[9]事業所(またはGH住居)名を入力してください_その②'!$B317="管理者",'[9]事業所(またはGH住居)名を入力してください_その②'!$B317="サービス管理責任者"),0,'[9]事業所(またはGH住居)名を入力してください_その②'!$AN317)</f>
        <v>0</v>
      </c>
    </row>
    <row r="899" spans="2:11">
      <c r="B899" s="381">
        <v>897</v>
      </c>
      <c r="C899" s="382" t="e">
        <f t="shared" ref="C899:C962" si="56">VLOOKUP(B899,$I:$K,2,FALSE)</f>
        <v>#N/A</v>
      </c>
      <c r="D899" s="382" t="e">
        <f t="shared" ref="D899:D962" si="57">VLOOKUP(B899,$I:$K,3,FALSE)</f>
        <v>#N/A</v>
      </c>
      <c r="E899" s="383" t="e">
        <f t="shared" si="54"/>
        <v>#N/A</v>
      </c>
      <c r="F899" s="378"/>
      <c r="H899" s="387"/>
      <c r="I899" s="380" t="e">
        <f t="shared" si="55"/>
        <v>#REF!</v>
      </c>
      <c r="J899" s="386">
        <f>'[9]事業所(またはGH住居)名を入力してください_その②'!F318</f>
        <v>0</v>
      </c>
      <c r="K899" s="380">
        <f>IF(OR('[9]事業所(またはGH住居)名を入力してください_その②'!$B318="管理者",'[9]事業所(またはGH住居)名を入力してください_その②'!$B318="サービス管理責任者"),0,'[9]事業所(またはGH住居)名を入力してください_その②'!$AN318)</f>
        <v>0</v>
      </c>
    </row>
    <row r="900" spans="2:11">
      <c r="B900" s="381">
        <v>898</v>
      </c>
      <c r="C900" s="382" t="e">
        <f t="shared" si="56"/>
        <v>#N/A</v>
      </c>
      <c r="D900" s="382" t="e">
        <f t="shared" si="57"/>
        <v>#N/A</v>
      </c>
      <c r="E900" s="383" t="e">
        <f t="shared" ref="E900:E963" si="58">SUMIF($C:$C,C900,$D:$D)</f>
        <v>#N/A</v>
      </c>
      <c r="F900" s="378"/>
      <c r="H900" s="387"/>
      <c r="I900" s="380" t="e">
        <f t="shared" ref="I900:I963" si="59">IF(J900=0,I899,I899+1)</f>
        <v>#REF!</v>
      </c>
      <c r="J900" s="386">
        <f>'[9]事業所(またはGH住居)名を入力してください_その②'!F319</f>
        <v>0</v>
      </c>
      <c r="K900" s="380">
        <f>IF(OR('[9]事業所(またはGH住居)名を入力してください_その②'!$B319="管理者",'[9]事業所(またはGH住居)名を入力してください_その②'!$B319="サービス管理責任者"),0,'[9]事業所(またはGH住居)名を入力してください_その②'!$AN319)</f>
        <v>0</v>
      </c>
    </row>
    <row r="901" spans="2:11">
      <c r="B901" s="381">
        <v>899</v>
      </c>
      <c r="C901" s="382" t="e">
        <f t="shared" si="56"/>
        <v>#N/A</v>
      </c>
      <c r="D901" s="382" t="e">
        <f t="shared" si="57"/>
        <v>#N/A</v>
      </c>
      <c r="E901" s="383" t="e">
        <f t="shared" si="58"/>
        <v>#N/A</v>
      </c>
      <c r="F901" s="378"/>
      <c r="H901" s="387"/>
      <c r="I901" s="380" t="e">
        <f t="shared" si="59"/>
        <v>#REF!</v>
      </c>
      <c r="J901" s="386">
        <f>'[9]事業所(またはGH住居)名を入力してください_その②'!F320</f>
        <v>0</v>
      </c>
      <c r="K901" s="380">
        <f>IF(OR('[9]事業所(またはGH住居)名を入力してください_その②'!$B320="管理者",'[9]事業所(またはGH住居)名を入力してください_その②'!$B320="サービス管理責任者"),0,'[9]事業所(またはGH住居)名を入力してください_その②'!$AN320)</f>
        <v>0</v>
      </c>
    </row>
    <row r="902" spans="2:11">
      <c r="B902" s="381">
        <v>900</v>
      </c>
      <c r="C902" s="382" t="e">
        <f t="shared" si="56"/>
        <v>#N/A</v>
      </c>
      <c r="D902" s="382" t="e">
        <f t="shared" si="57"/>
        <v>#N/A</v>
      </c>
      <c r="E902" s="383" t="e">
        <f t="shared" si="58"/>
        <v>#N/A</v>
      </c>
      <c r="F902" s="378"/>
      <c r="H902" s="387"/>
      <c r="I902" s="380" t="e">
        <f t="shared" si="59"/>
        <v>#REF!</v>
      </c>
      <c r="J902" s="386">
        <f>'[9]事業所(またはGH住居)名を入力してください_その②'!F321</f>
        <v>0</v>
      </c>
      <c r="K902" s="380">
        <f>IF(OR('[9]事業所(またはGH住居)名を入力してください_その②'!$B321="管理者",'[9]事業所(またはGH住居)名を入力してください_その②'!$B321="サービス管理責任者"),0,'[9]事業所(またはGH住居)名を入力してください_その②'!$AN321)</f>
        <v>0</v>
      </c>
    </row>
    <row r="903" spans="2:11">
      <c r="B903" s="381">
        <v>901</v>
      </c>
      <c r="C903" s="382" t="e">
        <f t="shared" si="56"/>
        <v>#N/A</v>
      </c>
      <c r="D903" s="382" t="e">
        <f t="shared" si="57"/>
        <v>#N/A</v>
      </c>
      <c r="E903" s="383" t="e">
        <f t="shared" si="58"/>
        <v>#N/A</v>
      </c>
      <c r="F903" s="378"/>
      <c r="H903" s="387"/>
      <c r="I903" s="380" t="e">
        <f t="shared" si="59"/>
        <v>#REF!</v>
      </c>
      <c r="J903" s="386">
        <f>'[9]事業所(またはGH住居)名を入力してください_その②'!F322</f>
        <v>0</v>
      </c>
      <c r="K903" s="380">
        <f>IF(OR('[9]事業所(またはGH住居)名を入力してください_その②'!$B322="管理者",'[9]事業所(またはGH住居)名を入力してください_その②'!$B322="サービス管理責任者"),0,'[9]事業所(またはGH住居)名を入力してください_その②'!$AN322)</f>
        <v>0</v>
      </c>
    </row>
    <row r="904" spans="2:11">
      <c r="B904" s="381">
        <v>902</v>
      </c>
      <c r="C904" s="382" t="e">
        <f t="shared" si="56"/>
        <v>#N/A</v>
      </c>
      <c r="D904" s="382" t="e">
        <f t="shared" si="57"/>
        <v>#N/A</v>
      </c>
      <c r="E904" s="383" t="e">
        <f t="shared" si="58"/>
        <v>#N/A</v>
      </c>
      <c r="F904" s="378"/>
      <c r="H904" s="387"/>
      <c r="I904" s="380" t="e">
        <f t="shared" si="59"/>
        <v>#REF!</v>
      </c>
      <c r="J904" s="386">
        <f>'[9]事業所(またはGH住居)名を入力してください_その②'!F323</f>
        <v>0</v>
      </c>
      <c r="K904" s="380">
        <f>IF(OR('[9]事業所(またはGH住居)名を入力してください_その②'!$B323="管理者",'[9]事業所(またはGH住居)名を入力してください_その②'!$B323="サービス管理責任者"),0,'[9]事業所(またはGH住居)名を入力してください_その②'!$AN323)</f>
        <v>0</v>
      </c>
    </row>
    <row r="905" spans="2:11">
      <c r="B905" s="381">
        <v>903</v>
      </c>
      <c r="C905" s="382" t="e">
        <f t="shared" si="56"/>
        <v>#N/A</v>
      </c>
      <c r="D905" s="382" t="e">
        <f t="shared" si="57"/>
        <v>#N/A</v>
      </c>
      <c r="E905" s="383" t="e">
        <f t="shared" si="58"/>
        <v>#N/A</v>
      </c>
      <c r="F905" s="378"/>
      <c r="H905" s="387"/>
      <c r="I905" s="380" t="e">
        <f t="shared" si="59"/>
        <v>#REF!</v>
      </c>
      <c r="J905" s="386">
        <f>'[9]事業所(またはGH住居)名を入力してください_その②'!F324</f>
        <v>0</v>
      </c>
      <c r="K905" s="380">
        <f>IF(OR('[9]事業所(またはGH住居)名を入力してください_その②'!$B324="管理者",'[9]事業所(またはGH住居)名を入力してください_その②'!$B324="サービス管理責任者"),0,'[9]事業所(またはGH住居)名を入力してください_その②'!$AN324)</f>
        <v>0</v>
      </c>
    </row>
    <row r="906" spans="2:11">
      <c r="B906" s="381">
        <v>904</v>
      </c>
      <c r="C906" s="382" t="e">
        <f t="shared" si="56"/>
        <v>#N/A</v>
      </c>
      <c r="D906" s="382" t="e">
        <f t="shared" si="57"/>
        <v>#N/A</v>
      </c>
      <c r="E906" s="383" t="e">
        <f t="shared" si="58"/>
        <v>#N/A</v>
      </c>
      <c r="F906" s="378"/>
      <c r="H906" s="387"/>
      <c r="I906" s="380" t="e">
        <f t="shared" si="59"/>
        <v>#REF!</v>
      </c>
      <c r="J906" s="386">
        <f>'[9]事業所(またはGH住居)名を入力してください_その②'!F325</f>
        <v>0</v>
      </c>
      <c r="K906" s="380">
        <f>IF(OR('[9]事業所(またはGH住居)名を入力してください_その②'!$B325="管理者",'[9]事業所(またはGH住居)名を入力してください_その②'!$B325="サービス管理責任者"),0,'[9]事業所(またはGH住居)名を入力してください_その②'!$AN325)</f>
        <v>0</v>
      </c>
    </row>
    <row r="907" spans="2:11">
      <c r="B907" s="381">
        <v>905</v>
      </c>
      <c r="C907" s="382" t="e">
        <f t="shared" si="56"/>
        <v>#N/A</v>
      </c>
      <c r="D907" s="382" t="e">
        <f t="shared" si="57"/>
        <v>#N/A</v>
      </c>
      <c r="E907" s="383" t="e">
        <f t="shared" si="58"/>
        <v>#N/A</v>
      </c>
      <c r="F907" s="378"/>
      <c r="H907" s="387"/>
      <c r="I907" s="380" t="e">
        <f t="shared" si="59"/>
        <v>#REF!</v>
      </c>
      <c r="J907" s="386">
        <f>'[9]事業所(またはGH住居)名を入力してください_その②'!F326</f>
        <v>0</v>
      </c>
      <c r="K907" s="380">
        <f>IF(OR('[9]事業所(またはGH住居)名を入力してください_その②'!$B326="管理者",'[9]事業所(またはGH住居)名を入力してください_その②'!$B326="サービス管理責任者"),0,'[9]事業所(またはGH住居)名を入力してください_その②'!$AN326)</f>
        <v>0</v>
      </c>
    </row>
    <row r="908" spans="2:11">
      <c r="B908" s="381">
        <v>906</v>
      </c>
      <c r="C908" s="382" t="e">
        <f t="shared" si="56"/>
        <v>#N/A</v>
      </c>
      <c r="D908" s="382" t="e">
        <f t="shared" si="57"/>
        <v>#N/A</v>
      </c>
      <c r="E908" s="383" t="e">
        <f t="shared" si="58"/>
        <v>#N/A</v>
      </c>
      <c r="F908" s="378"/>
      <c r="H908" s="387"/>
      <c r="I908" s="380" t="e">
        <f t="shared" si="59"/>
        <v>#REF!</v>
      </c>
      <c r="J908" s="386">
        <f>'[9]事業所(またはGH住居)名を入力してください_その②'!F327</f>
        <v>0</v>
      </c>
      <c r="K908" s="380">
        <f>IF(OR('[9]事業所(またはGH住居)名を入力してください_その②'!$B327="管理者",'[9]事業所(またはGH住居)名を入力してください_その②'!$B327="サービス管理責任者"),0,'[9]事業所(またはGH住居)名を入力してください_その②'!$AN327)</f>
        <v>0</v>
      </c>
    </row>
    <row r="909" spans="2:11">
      <c r="B909" s="381">
        <v>907</v>
      </c>
      <c r="C909" s="382" t="e">
        <f t="shared" si="56"/>
        <v>#N/A</v>
      </c>
      <c r="D909" s="382" t="e">
        <f t="shared" si="57"/>
        <v>#N/A</v>
      </c>
      <c r="E909" s="383" t="e">
        <f t="shared" si="58"/>
        <v>#N/A</v>
      </c>
      <c r="F909" s="378"/>
      <c r="H909" s="387"/>
      <c r="I909" s="380" t="e">
        <f t="shared" si="59"/>
        <v>#REF!</v>
      </c>
      <c r="J909" s="386">
        <f>'[9]事業所(またはGH住居)名を入力してください_その②'!F328</f>
        <v>0</v>
      </c>
      <c r="K909" s="380">
        <f>IF(OR('[9]事業所(またはGH住居)名を入力してください_その②'!$B328="管理者",'[9]事業所(またはGH住居)名を入力してください_その②'!$B328="サービス管理責任者"),0,'[9]事業所(またはGH住居)名を入力してください_その②'!$AN328)</f>
        <v>0</v>
      </c>
    </row>
    <row r="910" spans="2:11">
      <c r="B910" s="381">
        <v>908</v>
      </c>
      <c r="C910" s="382" t="e">
        <f t="shared" si="56"/>
        <v>#N/A</v>
      </c>
      <c r="D910" s="382" t="e">
        <f t="shared" si="57"/>
        <v>#N/A</v>
      </c>
      <c r="E910" s="383" t="e">
        <f t="shared" si="58"/>
        <v>#N/A</v>
      </c>
      <c r="F910" s="378"/>
      <c r="H910" s="387"/>
      <c r="I910" s="380" t="e">
        <f t="shared" si="59"/>
        <v>#REF!</v>
      </c>
      <c r="J910" s="386">
        <f>'[9]事業所(またはGH住居)名を入力してください_その②'!F329</f>
        <v>0</v>
      </c>
      <c r="K910" s="380">
        <f>IF(OR('[9]事業所(またはGH住居)名を入力してください_その②'!$B329="管理者",'[9]事業所(またはGH住居)名を入力してください_その②'!$B329="サービス管理責任者"),0,'[9]事業所(またはGH住居)名を入力してください_その②'!$AN329)</f>
        <v>0</v>
      </c>
    </row>
    <row r="911" spans="2:11">
      <c r="B911" s="381">
        <v>909</v>
      </c>
      <c r="C911" s="382" t="e">
        <f t="shared" si="56"/>
        <v>#N/A</v>
      </c>
      <c r="D911" s="382" t="e">
        <f t="shared" si="57"/>
        <v>#N/A</v>
      </c>
      <c r="E911" s="383" t="e">
        <f t="shared" si="58"/>
        <v>#N/A</v>
      </c>
      <c r="F911" s="378"/>
      <c r="H911" s="387"/>
      <c r="I911" s="380" t="e">
        <f t="shared" si="59"/>
        <v>#REF!</v>
      </c>
      <c r="J911" s="386">
        <f>'[9]事業所(またはGH住居)名を入力してください_その②'!F330</f>
        <v>0</v>
      </c>
      <c r="K911" s="380">
        <f>IF(OR('[9]事業所(またはGH住居)名を入力してください_その②'!$B330="管理者",'[9]事業所(またはGH住居)名を入力してください_その②'!$B330="サービス管理責任者"),0,'[9]事業所(またはGH住居)名を入力してください_その②'!$AN330)</f>
        <v>0</v>
      </c>
    </row>
    <row r="912" spans="2:11">
      <c r="B912" s="381">
        <v>910</v>
      </c>
      <c r="C912" s="382" t="e">
        <f t="shared" si="56"/>
        <v>#N/A</v>
      </c>
      <c r="D912" s="382" t="e">
        <f t="shared" si="57"/>
        <v>#N/A</v>
      </c>
      <c r="E912" s="383" t="e">
        <f t="shared" si="58"/>
        <v>#N/A</v>
      </c>
      <c r="F912" s="378"/>
      <c r="H912" s="387"/>
      <c r="I912" s="380" t="e">
        <f t="shared" si="59"/>
        <v>#REF!</v>
      </c>
      <c r="J912" s="386">
        <f>'[9]事業所(またはGH住居)名を入力してください_その②'!F331</f>
        <v>0</v>
      </c>
      <c r="K912" s="380">
        <f>IF(OR('[9]事業所(またはGH住居)名を入力してください_その②'!$B331="管理者",'[9]事業所(またはGH住居)名を入力してください_その②'!$B331="サービス管理責任者"),0,'[9]事業所(またはGH住居)名を入力してください_その②'!$AN331)</f>
        <v>0</v>
      </c>
    </row>
    <row r="913" spans="2:11">
      <c r="B913" s="381">
        <v>911</v>
      </c>
      <c r="C913" s="382" t="e">
        <f t="shared" si="56"/>
        <v>#N/A</v>
      </c>
      <c r="D913" s="382" t="e">
        <f t="shared" si="57"/>
        <v>#N/A</v>
      </c>
      <c r="E913" s="383" t="e">
        <f t="shared" si="58"/>
        <v>#N/A</v>
      </c>
      <c r="F913" s="378"/>
      <c r="H913" s="387"/>
      <c r="I913" s="380" t="e">
        <f t="shared" si="59"/>
        <v>#REF!</v>
      </c>
      <c r="J913" s="386">
        <f>'[9]事業所(またはGH住居)名を入力してください_その②'!F332</f>
        <v>0</v>
      </c>
      <c r="K913" s="380">
        <f>IF(OR('[9]事業所(またはGH住居)名を入力してください_その②'!$B332="管理者",'[9]事業所(またはGH住居)名を入力してください_その②'!$B332="サービス管理責任者"),0,'[9]事業所(またはGH住居)名を入力してください_その②'!$AN332)</f>
        <v>0</v>
      </c>
    </row>
    <row r="914" spans="2:11">
      <c r="B914" s="381">
        <v>912</v>
      </c>
      <c r="C914" s="382" t="e">
        <f t="shared" si="56"/>
        <v>#N/A</v>
      </c>
      <c r="D914" s="382" t="e">
        <f t="shared" si="57"/>
        <v>#N/A</v>
      </c>
      <c r="E914" s="383" t="e">
        <f t="shared" si="58"/>
        <v>#N/A</v>
      </c>
      <c r="F914" s="378"/>
      <c r="H914" s="387"/>
      <c r="I914" s="380" t="e">
        <f t="shared" si="59"/>
        <v>#REF!</v>
      </c>
      <c r="J914" s="386">
        <f>'[9]事業所(またはGH住居)名を入力してください_その②'!F333</f>
        <v>0</v>
      </c>
      <c r="K914" s="380">
        <f>IF(OR('[9]事業所(またはGH住居)名を入力してください_その②'!$B333="管理者",'[9]事業所(またはGH住居)名を入力してください_その②'!$B333="サービス管理責任者"),0,'[9]事業所(またはGH住居)名を入力してください_その②'!$AN333)</f>
        <v>0</v>
      </c>
    </row>
    <row r="915" spans="2:11">
      <c r="B915" s="381">
        <v>913</v>
      </c>
      <c r="C915" s="382" t="e">
        <f t="shared" si="56"/>
        <v>#N/A</v>
      </c>
      <c r="D915" s="382" t="e">
        <f t="shared" si="57"/>
        <v>#N/A</v>
      </c>
      <c r="E915" s="383" t="e">
        <f t="shared" si="58"/>
        <v>#N/A</v>
      </c>
      <c r="F915" s="378"/>
      <c r="H915" s="387"/>
      <c r="I915" s="380" t="e">
        <f t="shared" si="59"/>
        <v>#REF!</v>
      </c>
      <c r="J915" s="386">
        <f>'[9]事業所(またはGH住居)名を入力してください_その②'!F334</f>
        <v>0</v>
      </c>
      <c r="K915" s="380">
        <f>IF(OR('[9]事業所(またはGH住居)名を入力してください_その②'!$B334="管理者",'[9]事業所(またはGH住居)名を入力してください_その②'!$B334="サービス管理責任者"),0,'[9]事業所(またはGH住居)名を入力してください_その②'!$AN334)</f>
        <v>0</v>
      </c>
    </row>
    <row r="916" spans="2:11">
      <c r="B916" s="381">
        <v>914</v>
      </c>
      <c r="C916" s="382" t="e">
        <f t="shared" si="56"/>
        <v>#N/A</v>
      </c>
      <c r="D916" s="382" t="e">
        <f t="shared" si="57"/>
        <v>#N/A</v>
      </c>
      <c r="E916" s="383" t="e">
        <f t="shared" si="58"/>
        <v>#N/A</v>
      </c>
      <c r="F916" s="378"/>
      <c r="H916" s="387"/>
      <c r="I916" s="380" t="e">
        <f t="shared" si="59"/>
        <v>#REF!</v>
      </c>
      <c r="J916" s="386">
        <f>'[9]事業所(またはGH住居)名を入力してください_その②'!F335</f>
        <v>0</v>
      </c>
      <c r="K916" s="380">
        <f>IF(OR('[9]事業所(またはGH住居)名を入力してください_その②'!$B335="管理者",'[9]事業所(またはGH住居)名を入力してください_その②'!$B335="サービス管理責任者"),0,'[9]事業所(またはGH住居)名を入力してください_その②'!$AN335)</f>
        <v>0</v>
      </c>
    </row>
    <row r="917" spans="2:11">
      <c r="B917" s="381">
        <v>915</v>
      </c>
      <c r="C917" s="382" t="e">
        <f t="shared" si="56"/>
        <v>#N/A</v>
      </c>
      <c r="D917" s="382" t="e">
        <f t="shared" si="57"/>
        <v>#N/A</v>
      </c>
      <c r="E917" s="383" t="e">
        <f t="shared" si="58"/>
        <v>#N/A</v>
      </c>
      <c r="F917" s="378"/>
      <c r="H917" s="387"/>
      <c r="I917" s="380" t="e">
        <f t="shared" si="59"/>
        <v>#REF!</v>
      </c>
      <c r="J917" s="386">
        <f>'[9]事業所(またはGH住居)名を入力してください_その②'!F336</f>
        <v>0</v>
      </c>
      <c r="K917" s="380">
        <f>IF(OR('[9]事業所(またはGH住居)名を入力してください_その②'!$B336="管理者",'[9]事業所(またはGH住居)名を入力してください_その②'!$B336="サービス管理責任者"),0,'[9]事業所(またはGH住居)名を入力してください_その②'!$AN336)</f>
        <v>0</v>
      </c>
    </row>
    <row r="918" spans="2:11">
      <c r="B918" s="381">
        <v>916</v>
      </c>
      <c r="C918" s="382" t="e">
        <f t="shared" si="56"/>
        <v>#N/A</v>
      </c>
      <c r="D918" s="382" t="e">
        <f t="shared" si="57"/>
        <v>#N/A</v>
      </c>
      <c r="E918" s="383" t="e">
        <f t="shared" si="58"/>
        <v>#N/A</v>
      </c>
      <c r="F918" s="378"/>
      <c r="H918" s="387"/>
      <c r="I918" s="380" t="e">
        <f t="shared" si="59"/>
        <v>#REF!</v>
      </c>
      <c r="J918" s="386">
        <f>'[9]事業所(またはGH住居)名を入力してください_その②'!F337</f>
        <v>0</v>
      </c>
      <c r="K918" s="380">
        <f>IF(OR('[9]事業所(またはGH住居)名を入力してください_その②'!$B337="管理者",'[9]事業所(またはGH住居)名を入力してください_その②'!$B337="サービス管理責任者"),0,'[9]事業所(またはGH住居)名を入力してください_その②'!$AN337)</f>
        <v>0</v>
      </c>
    </row>
    <row r="919" spans="2:11">
      <c r="B919" s="381">
        <v>917</v>
      </c>
      <c r="C919" s="382" t="e">
        <f t="shared" si="56"/>
        <v>#N/A</v>
      </c>
      <c r="D919" s="382" t="e">
        <f t="shared" si="57"/>
        <v>#N/A</v>
      </c>
      <c r="E919" s="383" t="e">
        <f t="shared" si="58"/>
        <v>#N/A</v>
      </c>
      <c r="F919" s="378"/>
      <c r="H919" s="387"/>
      <c r="I919" s="380" t="e">
        <f t="shared" si="59"/>
        <v>#REF!</v>
      </c>
      <c r="J919" s="386">
        <f>'[9]事業所(またはGH住居)名を入力してください_その②'!F338</f>
        <v>0</v>
      </c>
      <c r="K919" s="380">
        <f>IF(OR('[9]事業所(またはGH住居)名を入力してください_その②'!$B338="管理者",'[9]事業所(またはGH住居)名を入力してください_その②'!$B338="サービス管理責任者"),0,'[9]事業所(またはGH住居)名を入力してください_その②'!$AN338)</f>
        <v>0</v>
      </c>
    </row>
    <row r="920" spans="2:11">
      <c r="B920" s="381">
        <v>918</v>
      </c>
      <c r="C920" s="382" t="e">
        <f t="shared" si="56"/>
        <v>#N/A</v>
      </c>
      <c r="D920" s="382" t="e">
        <f t="shared" si="57"/>
        <v>#N/A</v>
      </c>
      <c r="E920" s="383" t="e">
        <f t="shared" si="58"/>
        <v>#N/A</v>
      </c>
      <c r="F920" s="378"/>
      <c r="H920" s="387"/>
      <c r="I920" s="380" t="e">
        <f t="shared" si="59"/>
        <v>#REF!</v>
      </c>
      <c r="J920" s="386">
        <f>'[9]事業所(またはGH住居)名を入力してください_その②'!F339</f>
        <v>0</v>
      </c>
      <c r="K920" s="380">
        <f>IF(OR('[9]事業所(またはGH住居)名を入力してください_その②'!$B339="管理者",'[9]事業所(またはGH住居)名を入力してください_その②'!$B339="サービス管理責任者"),0,'[9]事業所(またはGH住居)名を入力してください_その②'!$AN339)</f>
        <v>0</v>
      </c>
    </row>
    <row r="921" spans="2:11">
      <c r="B921" s="381">
        <v>919</v>
      </c>
      <c r="C921" s="382" t="e">
        <f t="shared" si="56"/>
        <v>#N/A</v>
      </c>
      <c r="D921" s="382" t="e">
        <f t="shared" si="57"/>
        <v>#N/A</v>
      </c>
      <c r="E921" s="383" t="e">
        <f t="shared" si="58"/>
        <v>#N/A</v>
      </c>
      <c r="F921" s="378"/>
      <c r="H921" s="387"/>
      <c r="I921" s="380" t="e">
        <f t="shared" si="59"/>
        <v>#REF!</v>
      </c>
      <c r="J921" s="386">
        <f>'[9]事業所(またはGH住居)名を入力してください_その②'!F340</f>
        <v>0</v>
      </c>
      <c r="K921" s="380">
        <f>IF(OR('[9]事業所(またはGH住居)名を入力してください_その②'!$B340="管理者",'[9]事業所(またはGH住居)名を入力してください_その②'!$B340="サービス管理責任者"),0,'[9]事業所(またはGH住居)名を入力してください_その②'!$AN340)</f>
        <v>0</v>
      </c>
    </row>
    <row r="922" spans="2:11">
      <c r="B922" s="381">
        <v>920</v>
      </c>
      <c r="C922" s="382" t="e">
        <f t="shared" si="56"/>
        <v>#N/A</v>
      </c>
      <c r="D922" s="382" t="e">
        <f t="shared" si="57"/>
        <v>#N/A</v>
      </c>
      <c r="E922" s="383" t="e">
        <f t="shared" si="58"/>
        <v>#N/A</v>
      </c>
      <c r="F922" s="378"/>
      <c r="H922" s="387"/>
      <c r="I922" s="380" t="e">
        <f t="shared" si="59"/>
        <v>#REF!</v>
      </c>
      <c r="J922" s="386">
        <f>'[9]事業所(またはGH住居)名を入力してください_その②'!F341</f>
        <v>0</v>
      </c>
      <c r="K922" s="380">
        <f>IF(OR('[9]事業所(またはGH住居)名を入力してください_その②'!$B341="管理者",'[9]事業所(またはGH住居)名を入力してください_その②'!$B341="サービス管理責任者"),0,'[9]事業所(またはGH住居)名を入力してください_その②'!$AN341)</f>
        <v>0</v>
      </c>
    </row>
    <row r="923" spans="2:11">
      <c r="B923" s="381">
        <v>921</v>
      </c>
      <c r="C923" s="382" t="e">
        <f t="shared" si="56"/>
        <v>#N/A</v>
      </c>
      <c r="D923" s="382" t="e">
        <f t="shared" si="57"/>
        <v>#N/A</v>
      </c>
      <c r="E923" s="383" t="e">
        <f t="shared" si="58"/>
        <v>#N/A</v>
      </c>
      <c r="F923" s="378"/>
      <c r="H923" s="387"/>
      <c r="I923" s="380" t="e">
        <f t="shared" si="59"/>
        <v>#REF!</v>
      </c>
      <c r="J923" s="386">
        <f>'[9]事業所(またはGH住居)名を入力してください_その②'!F342</f>
        <v>0</v>
      </c>
      <c r="K923" s="380">
        <f>IF(OR('[9]事業所(またはGH住居)名を入力してください_その②'!$B342="管理者",'[9]事業所(またはGH住居)名を入力してください_その②'!$B342="サービス管理責任者"),0,'[9]事業所(またはGH住居)名を入力してください_その②'!$AN342)</f>
        <v>0</v>
      </c>
    </row>
    <row r="924" spans="2:11">
      <c r="B924" s="381">
        <v>922</v>
      </c>
      <c r="C924" s="382" t="e">
        <f t="shared" si="56"/>
        <v>#N/A</v>
      </c>
      <c r="D924" s="382" t="e">
        <f t="shared" si="57"/>
        <v>#N/A</v>
      </c>
      <c r="E924" s="383" t="e">
        <f t="shared" si="58"/>
        <v>#N/A</v>
      </c>
      <c r="F924" s="378"/>
      <c r="H924" s="387"/>
      <c r="I924" s="380" t="e">
        <f t="shared" si="59"/>
        <v>#REF!</v>
      </c>
      <c r="J924" s="386">
        <f>'[9]事業所(またはGH住居)名を入力してください_その②'!F343</f>
        <v>0</v>
      </c>
      <c r="K924" s="380">
        <f>IF(OR('[9]事業所(またはGH住居)名を入力してください_その②'!$B343="管理者",'[9]事業所(またはGH住居)名を入力してください_その②'!$B343="サービス管理責任者"),0,'[9]事業所(またはGH住居)名を入力してください_その②'!$AN343)</f>
        <v>0</v>
      </c>
    </row>
    <row r="925" spans="2:11">
      <c r="B925" s="381">
        <v>923</v>
      </c>
      <c r="C925" s="382" t="e">
        <f t="shared" si="56"/>
        <v>#N/A</v>
      </c>
      <c r="D925" s="382" t="e">
        <f t="shared" si="57"/>
        <v>#N/A</v>
      </c>
      <c r="E925" s="383" t="e">
        <f t="shared" si="58"/>
        <v>#N/A</v>
      </c>
      <c r="F925" s="378"/>
      <c r="H925" s="387"/>
      <c r="I925" s="380" t="e">
        <f t="shared" si="59"/>
        <v>#REF!</v>
      </c>
      <c r="J925" s="386">
        <f>'[9]事業所(またはGH住居)名を入力してください_その②'!F344</f>
        <v>0</v>
      </c>
      <c r="K925" s="380">
        <f>IF(OR('[9]事業所(またはGH住居)名を入力してください_その②'!$B344="管理者",'[9]事業所(またはGH住居)名を入力してください_その②'!$B344="サービス管理責任者"),0,'[9]事業所(またはGH住居)名を入力してください_その②'!$AN344)</f>
        <v>0</v>
      </c>
    </row>
    <row r="926" spans="2:11">
      <c r="B926" s="381">
        <v>924</v>
      </c>
      <c r="C926" s="382" t="e">
        <f t="shared" si="56"/>
        <v>#N/A</v>
      </c>
      <c r="D926" s="382" t="e">
        <f t="shared" si="57"/>
        <v>#N/A</v>
      </c>
      <c r="E926" s="383" t="e">
        <f t="shared" si="58"/>
        <v>#N/A</v>
      </c>
      <c r="F926" s="378"/>
      <c r="H926" s="387"/>
      <c r="I926" s="380" t="e">
        <f t="shared" si="59"/>
        <v>#REF!</v>
      </c>
      <c r="J926" s="386">
        <f>'[9]事業所(またはGH住居)名を入力してください_その②'!F345</f>
        <v>0</v>
      </c>
      <c r="K926" s="380">
        <f>IF(OR('[9]事業所(またはGH住居)名を入力してください_その②'!$B345="管理者",'[9]事業所(またはGH住居)名を入力してください_その②'!$B345="サービス管理責任者"),0,'[9]事業所(またはGH住居)名を入力してください_その②'!$AN345)</f>
        <v>0</v>
      </c>
    </row>
    <row r="927" spans="2:11">
      <c r="B927" s="381">
        <v>925</v>
      </c>
      <c r="C927" s="382" t="e">
        <f t="shared" si="56"/>
        <v>#N/A</v>
      </c>
      <c r="D927" s="382" t="e">
        <f t="shared" si="57"/>
        <v>#N/A</v>
      </c>
      <c r="E927" s="383" t="e">
        <f t="shared" si="58"/>
        <v>#N/A</v>
      </c>
      <c r="F927" s="378"/>
      <c r="H927" s="387"/>
      <c r="I927" s="380" t="e">
        <f t="shared" si="59"/>
        <v>#REF!</v>
      </c>
      <c r="J927" s="386">
        <f>'[9]事業所(またはGH住居)名を入力してください_その②'!F346</f>
        <v>0</v>
      </c>
      <c r="K927" s="380">
        <f>IF(OR('[9]事業所(またはGH住居)名を入力してください_その②'!$B346="管理者",'[9]事業所(またはGH住居)名を入力してください_その②'!$B346="サービス管理責任者"),0,'[9]事業所(またはGH住居)名を入力してください_その②'!$AN346)</f>
        <v>0</v>
      </c>
    </row>
    <row r="928" spans="2:11">
      <c r="B928" s="381">
        <v>926</v>
      </c>
      <c r="C928" s="382" t="e">
        <f t="shared" si="56"/>
        <v>#N/A</v>
      </c>
      <c r="D928" s="382" t="e">
        <f t="shared" si="57"/>
        <v>#N/A</v>
      </c>
      <c r="E928" s="383" t="e">
        <f t="shared" si="58"/>
        <v>#N/A</v>
      </c>
      <c r="F928" s="378"/>
      <c r="H928" s="387"/>
      <c r="I928" s="380" t="e">
        <f t="shared" si="59"/>
        <v>#REF!</v>
      </c>
      <c r="J928" s="386">
        <f>'[9]事業所(またはGH住居)名を入力してください_その②'!F347</f>
        <v>0</v>
      </c>
      <c r="K928" s="380">
        <f>IF(OR('[9]事業所(またはGH住居)名を入力してください_その②'!$B347="管理者",'[9]事業所(またはGH住居)名を入力してください_その②'!$B347="サービス管理責任者"),0,'[9]事業所(またはGH住居)名を入力してください_その②'!$AN347)</f>
        <v>0</v>
      </c>
    </row>
    <row r="929" spans="2:11">
      <c r="B929" s="381">
        <v>927</v>
      </c>
      <c r="C929" s="382" t="e">
        <f t="shared" si="56"/>
        <v>#N/A</v>
      </c>
      <c r="D929" s="382" t="e">
        <f t="shared" si="57"/>
        <v>#N/A</v>
      </c>
      <c r="E929" s="383" t="e">
        <f t="shared" si="58"/>
        <v>#N/A</v>
      </c>
      <c r="F929" s="378"/>
      <c r="H929" s="387"/>
      <c r="I929" s="380" t="e">
        <f t="shared" si="59"/>
        <v>#REF!</v>
      </c>
      <c r="J929" s="386">
        <f>'[9]事業所(またはGH住居)名を入力してください_その②'!F348</f>
        <v>0</v>
      </c>
      <c r="K929" s="380">
        <f>IF(OR('[9]事業所(またはGH住居)名を入力してください_その②'!$B348="管理者",'[9]事業所(またはGH住居)名を入力してください_その②'!$B348="サービス管理責任者"),0,'[9]事業所(またはGH住居)名を入力してください_その②'!$AN348)</f>
        <v>0</v>
      </c>
    </row>
    <row r="930" spans="2:11">
      <c r="B930" s="381">
        <v>928</v>
      </c>
      <c r="C930" s="382" t="e">
        <f t="shared" si="56"/>
        <v>#N/A</v>
      </c>
      <c r="D930" s="382" t="e">
        <f t="shared" si="57"/>
        <v>#N/A</v>
      </c>
      <c r="E930" s="383" t="e">
        <f t="shared" si="58"/>
        <v>#N/A</v>
      </c>
      <c r="F930" s="378"/>
      <c r="H930" s="387"/>
      <c r="I930" s="380" t="e">
        <f t="shared" si="59"/>
        <v>#REF!</v>
      </c>
      <c r="J930" s="386">
        <f>'[9]事業所(またはGH住居)名を入力してください_その②'!F349</f>
        <v>0</v>
      </c>
      <c r="K930" s="380">
        <f>IF(OR('[9]事業所(またはGH住居)名を入力してください_その②'!$B349="管理者",'[9]事業所(またはGH住居)名を入力してください_その②'!$B349="サービス管理責任者"),0,'[9]事業所(またはGH住居)名を入力してください_その②'!$AN349)</f>
        <v>0</v>
      </c>
    </row>
    <row r="931" spans="2:11">
      <c r="B931" s="381">
        <v>929</v>
      </c>
      <c r="C931" s="382" t="e">
        <f t="shared" si="56"/>
        <v>#N/A</v>
      </c>
      <c r="D931" s="382" t="e">
        <f t="shared" si="57"/>
        <v>#N/A</v>
      </c>
      <c r="E931" s="383" t="e">
        <f t="shared" si="58"/>
        <v>#N/A</v>
      </c>
      <c r="F931" s="378"/>
      <c r="H931" s="387"/>
      <c r="I931" s="380" t="e">
        <f t="shared" si="59"/>
        <v>#REF!</v>
      </c>
      <c r="J931" s="386">
        <f>'[9]事業所(またはGH住居)名を入力してください_その②'!F350</f>
        <v>0</v>
      </c>
      <c r="K931" s="380">
        <f>IF(OR('[9]事業所(またはGH住居)名を入力してください_その②'!$B350="管理者",'[9]事業所(またはGH住居)名を入力してください_その②'!$B350="サービス管理責任者"),0,'[9]事業所(またはGH住居)名を入力してください_その②'!$AN350)</f>
        <v>0</v>
      </c>
    </row>
    <row r="932" spans="2:11">
      <c r="B932" s="381">
        <v>930</v>
      </c>
      <c r="C932" s="382" t="e">
        <f t="shared" si="56"/>
        <v>#N/A</v>
      </c>
      <c r="D932" s="382" t="e">
        <f t="shared" si="57"/>
        <v>#N/A</v>
      </c>
      <c r="E932" s="383" t="e">
        <f t="shared" si="58"/>
        <v>#N/A</v>
      </c>
      <c r="F932" s="378"/>
      <c r="H932" s="387"/>
      <c r="I932" s="380" t="e">
        <f t="shared" si="59"/>
        <v>#REF!</v>
      </c>
      <c r="J932" s="386">
        <f>'[9]事業所(またはGH住居)名を入力してください_その②'!F351</f>
        <v>0</v>
      </c>
      <c r="K932" s="380">
        <f>IF(OR('[9]事業所(またはGH住居)名を入力してください_その②'!$B351="管理者",'[9]事業所(またはGH住居)名を入力してください_その②'!$B351="サービス管理責任者"),0,'[9]事業所(またはGH住居)名を入力してください_その②'!$AN351)</f>
        <v>0</v>
      </c>
    </row>
    <row r="933" spans="2:11">
      <c r="B933" s="381">
        <v>931</v>
      </c>
      <c r="C933" s="382" t="e">
        <f t="shared" si="56"/>
        <v>#N/A</v>
      </c>
      <c r="D933" s="382" t="e">
        <f t="shared" si="57"/>
        <v>#N/A</v>
      </c>
      <c r="E933" s="383" t="e">
        <f t="shared" si="58"/>
        <v>#N/A</v>
      </c>
      <c r="F933" s="378"/>
      <c r="H933" s="387"/>
      <c r="I933" s="380" t="e">
        <f t="shared" si="59"/>
        <v>#REF!</v>
      </c>
      <c r="J933" s="386">
        <f>'[9]事業所(またはGH住居)名を入力してください_その②'!F352</f>
        <v>0</v>
      </c>
      <c r="K933" s="380">
        <f>IF(OR('[9]事業所(またはGH住居)名を入力してください_その②'!$B352="管理者",'[9]事業所(またはGH住居)名を入力してください_その②'!$B352="サービス管理責任者"),0,'[9]事業所(またはGH住居)名を入力してください_その②'!$AN352)</f>
        <v>0</v>
      </c>
    </row>
    <row r="934" spans="2:11">
      <c r="B934" s="381">
        <v>932</v>
      </c>
      <c r="C934" s="382" t="e">
        <f t="shared" si="56"/>
        <v>#N/A</v>
      </c>
      <c r="D934" s="382" t="e">
        <f t="shared" si="57"/>
        <v>#N/A</v>
      </c>
      <c r="E934" s="383" t="e">
        <f t="shared" si="58"/>
        <v>#N/A</v>
      </c>
      <c r="F934" s="378"/>
      <c r="H934" s="387"/>
      <c r="I934" s="380" t="e">
        <f t="shared" si="59"/>
        <v>#REF!</v>
      </c>
      <c r="J934" s="386">
        <f>'[9]事業所(またはGH住居)名を入力してください_その②'!F353</f>
        <v>0</v>
      </c>
      <c r="K934" s="380">
        <f>IF(OR('[9]事業所(またはGH住居)名を入力してください_その②'!$B353="管理者",'[9]事業所(またはGH住居)名を入力してください_その②'!$B353="サービス管理責任者"),0,'[9]事業所(またはGH住居)名を入力してください_その②'!$AN353)</f>
        <v>0</v>
      </c>
    </row>
    <row r="935" spans="2:11">
      <c r="B935" s="381">
        <v>933</v>
      </c>
      <c r="C935" s="382" t="e">
        <f t="shared" si="56"/>
        <v>#N/A</v>
      </c>
      <c r="D935" s="382" t="e">
        <f t="shared" si="57"/>
        <v>#N/A</v>
      </c>
      <c r="E935" s="383" t="e">
        <f t="shared" si="58"/>
        <v>#N/A</v>
      </c>
      <c r="F935" s="378"/>
      <c r="H935" s="387"/>
      <c r="I935" s="380" t="e">
        <f t="shared" si="59"/>
        <v>#REF!</v>
      </c>
      <c r="J935" s="386">
        <f>'[9]事業所(またはGH住居)名を入力してください_その②'!F354</f>
        <v>0</v>
      </c>
      <c r="K935" s="380">
        <f>IF(OR('[9]事業所(またはGH住居)名を入力してください_その②'!$B354="管理者",'[9]事業所(またはGH住居)名を入力してください_その②'!$B354="サービス管理責任者"),0,'[9]事業所(またはGH住居)名を入力してください_その②'!$AN354)</f>
        <v>0</v>
      </c>
    </row>
    <row r="936" spans="2:11">
      <c r="B936" s="381">
        <v>934</v>
      </c>
      <c r="C936" s="382" t="e">
        <f t="shared" si="56"/>
        <v>#N/A</v>
      </c>
      <c r="D936" s="382" t="e">
        <f t="shared" si="57"/>
        <v>#N/A</v>
      </c>
      <c r="E936" s="383" t="e">
        <f t="shared" si="58"/>
        <v>#N/A</v>
      </c>
      <c r="F936" s="378"/>
      <c r="H936" s="387"/>
      <c r="I936" s="380" t="e">
        <f t="shared" si="59"/>
        <v>#REF!</v>
      </c>
      <c r="J936" s="386">
        <f>'[9]事業所(またはGH住居)名を入力してください_その②'!F355</f>
        <v>0</v>
      </c>
      <c r="K936" s="380">
        <f>IF(OR('[9]事業所(またはGH住居)名を入力してください_その②'!$B355="管理者",'[9]事業所(またはGH住居)名を入力してください_その②'!$B355="サービス管理責任者"),0,'[9]事業所(またはGH住居)名を入力してください_その②'!$AN355)</f>
        <v>0</v>
      </c>
    </row>
    <row r="937" spans="2:11">
      <c r="B937" s="381">
        <v>935</v>
      </c>
      <c r="C937" s="382" t="e">
        <f t="shared" si="56"/>
        <v>#N/A</v>
      </c>
      <c r="D937" s="382" t="e">
        <f t="shared" si="57"/>
        <v>#N/A</v>
      </c>
      <c r="E937" s="383" t="e">
        <f t="shared" si="58"/>
        <v>#N/A</v>
      </c>
      <c r="F937" s="378"/>
      <c r="H937" s="387"/>
      <c r="I937" s="380" t="e">
        <f t="shared" si="59"/>
        <v>#REF!</v>
      </c>
      <c r="J937" s="386">
        <f>'[9]事業所(またはGH住居)名を入力してください_その②'!F356</f>
        <v>0</v>
      </c>
      <c r="K937" s="380">
        <f>IF(OR('[9]事業所(またはGH住居)名を入力してください_その②'!$B356="管理者",'[9]事業所(またはGH住居)名を入力してください_その②'!$B356="サービス管理責任者"),0,'[9]事業所(またはGH住居)名を入力してください_その②'!$AN356)</f>
        <v>0</v>
      </c>
    </row>
    <row r="938" spans="2:11">
      <c r="B938" s="381">
        <v>936</v>
      </c>
      <c r="C938" s="382" t="e">
        <f t="shared" si="56"/>
        <v>#N/A</v>
      </c>
      <c r="D938" s="382" t="e">
        <f t="shared" si="57"/>
        <v>#N/A</v>
      </c>
      <c r="E938" s="383" t="e">
        <f t="shared" si="58"/>
        <v>#N/A</v>
      </c>
      <c r="F938" s="378"/>
      <c r="H938" s="387"/>
      <c r="I938" s="380" t="e">
        <f t="shared" si="59"/>
        <v>#REF!</v>
      </c>
      <c r="J938" s="386">
        <f>'[9]事業所(またはGH住居)名を入力してください_その②'!F357</f>
        <v>0</v>
      </c>
      <c r="K938" s="380">
        <f>IF(OR('[9]事業所(またはGH住居)名を入力してください_その②'!$B357="管理者",'[9]事業所(またはGH住居)名を入力してください_その②'!$B357="サービス管理責任者"),0,'[9]事業所(またはGH住居)名を入力してください_その②'!$AN357)</f>
        <v>0</v>
      </c>
    </row>
    <row r="939" spans="2:11">
      <c r="B939" s="381">
        <v>937</v>
      </c>
      <c r="C939" s="382" t="e">
        <f t="shared" si="56"/>
        <v>#N/A</v>
      </c>
      <c r="D939" s="382" t="e">
        <f t="shared" si="57"/>
        <v>#N/A</v>
      </c>
      <c r="E939" s="383" t="e">
        <f t="shared" si="58"/>
        <v>#N/A</v>
      </c>
      <c r="F939" s="378"/>
      <c r="H939" s="387"/>
      <c r="I939" s="380" t="e">
        <f t="shared" si="59"/>
        <v>#REF!</v>
      </c>
      <c r="J939" s="386">
        <f>'[9]事業所(またはGH住居)名を入力してください_その②'!F358</f>
        <v>0</v>
      </c>
      <c r="K939" s="380">
        <f>IF(OR('[9]事業所(またはGH住居)名を入力してください_その②'!$B358="管理者",'[9]事業所(またはGH住居)名を入力してください_その②'!$B358="サービス管理責任者"),0,'[9]事業所(またはGH住居)名を入力してください_その②'!$AN358)</f>
        <v>0</v>
      </c>
    </row>
    <row r="940" spans="2:11">
      <c r="B940" s="381">
        <v>938</v>
      </c>
      <c r="C940" s="382" t="e">
        <f t="shared" si="56"/>
        <v>#N/A</v>
      </c>
      <c r="D940" s="382" t="e">
        <f t="shared" si="57"/>
        <v>#N/A</v>
      </c>
      <c r="E940" s="383" t="e">
        <f t="shared" si="58"/>
        <v>#N/A</v>
      </c>
      <c r="F940" s="378"/>
      <c r="H940" s="387"/>
      <c r="I940" s="380" t="e">
        <f t="shared" si="59"/>
        <v>#REF!</v>
      </c>
      <c r="J940" s="386">
        <f>'[9]事業所(またはGH住居)名を入力してください_その②'!F359</f>
        <v>0</v>
      </c>
      <c r="K940" s="380">
        <f>IF(OR('[9]事業所(またはGH住居)名を入力してください_その②'!$B359="管理者",'[9]事業所(またはGH住居)名を入力してください_その②'!$B359="サービス管理責任者"),0,'[9]事業所(またはGH住居)名を入力してください_その②'!$AN359)</f>
        <v>0</v>
      </c>
    </row>
    <row r="941" spans="2:11">
      <c r="B941" s="381">
        <v>939</v>
      </c>
      <c r="C941" s="382" t="e">
        <f t="shared" si="56"/>
        <v>#N/A</v>
      </c>
      <c r="D941" s="382" t="e">
        <f t="shared" si="57"/>
        <v>#N/A</v>
      </c>
      <c r="E941" s="383" t="e">
        <f t="shared" si="58"/>
        <v>#N/A</v>
      </c>
      <c r="F941" s="378"/>
      <c r="H941" s="387"/>
      <c r="I941" s="380" t="e">
        <f t="shared" si="59"/>
        <v>#REF!</v>
      </c>
      <c r="J941" s="386">
        <f>'[9]事業所(またはGH住居)名を入力してください_その②'!F360</f>
        <v>0</v>
      </c>
      <c r="K941" s="380">
        <f>IF(OR('[9]事業所(またはGH住居)名を入力してください_その②'!$B360="管理者",'[9]事業所(またはGH住居)名を入力してください_その②'!$B360="サービス管理責任者"),0,'[9]事業所(またはGH住居)名を入力してください_その②'!$AN360)</f>
        <v>0</v>
      </c>
    </row>
    <row r="942" spans="2:11">
      <c r="B942" s="381">
        <v>940</v>
      </c>
      <c r="C942" s="382" t="e">
        <f t="shared" si="56"/>
        <v>#N/A</v>
      </c>
      <c r="D942" s="382" t="e">
        <f t="shared" si="57"/>
        <v>#N/A</v>
      </c>
      <c r="E942" s="383" t="e">
        <f t="shared" si="58"/>
        <v>#N/A</v>
      </c>
      <c r="F942" s="378"/>
      <c r="H942" s="387"/>
      <c r="I942" s="380" t="e">
        <f t="shared" si="59"/>
        <v>#REF!</v>
      </c>
      <c r="J942" s="386">
        <f>'[9]事業所(またはGH住居)名を入力してください_その②'!F361</f>
        <v>0</v>
      </c>
      <c r="K942" s="380">
        <f>IF(OR('[9]事業所(またはGH住居)名を入力してください_その②'!$B361="管理者",'[9]事業所(またはGH住居)名を入力してください_その②'!$B361="サービス管理責任者"),0,'[9]事業所(またはGH住居)名を入力してください_その②'!$AN361)</f>
        <v>0</v>
      </c>
    </row>
    <row r="943" spans="2:11">
      <c r="B943" s="381">
        <v>941</v>
      </c>
      <c r="C943" s="382" t="e">
        <f t="shared" si="56"/>
        <v>#N/A</v>
      </c>
      <c r="D943" s="382" t="e">
        <f t="shared" si="57"/>
        <v>#N/A</v>
      </c>
      <c r="E943" s="383" t="e">
        <f t="shared" si="58"/>
        <v>#N/A</v>
      </c>
      <c r="F943" s="378"/>
      <c r="H943" s="387"/>
      <c r="I943" s="380" t="e">
        <f t="shared" si="59"/>
        <v>#REF!</v>
      </c>
      <c r="J943" s="386">
        <f>'[9]事業所(またはGH住居)名を入力してください_その②'!F362</f>
        <v>0</v>
      </c>
      <c r="K943" s="380">
        <f>IF(OR('[9]事業所(またはGH住居)名を入力してください_その②'!$B362="管理者",'[9]事業所(またはGH住居)名を入力してください_その②'!$B362="サービス管理責任者"),0,'[9]事業所(またはGH住居)名を入力してください_その②'!$AN362)</f>
        <v>0</v>
      </c>
    </row>
    <row r="944" spans="2:11">
      <c r="B944" s="381">
        <v>942</v>
      </c>
      <c r="C944" s="382" t="e">
        <f t="shared" si="56"/>
        <v>#N/A</v>
      </c>
      <c r="D944" s="382" t="e">
        <f t="shared" si="57"/>
        <v>#N/A</v>
      </c>
      <c r="E944" s="383" t="e">
        <f t="shared" si="58"/>
        <v>#N/A</v>
      </c>
      <c r="F944" s="378"/>
      <c r="H944" s="387"/>
      <c r="I944" s="380" t="e">
        <f t="shared" si="59"/>
        <v>#REF!</v>
      </c>
      <c r="J944" s="386">
        <f>'[9]事業所(またはGH住居)名を入力してください_その②'!F363</f>
        <v>0</v>
      </c>
      <c r="K944" s="380">
        <f>IF(OR('[9]事業所(またはGH住居)名を入力してください_その②'!$B363="管理者",'[9]事業所(またはGH住居)名を入力してください_その②'!$B363="サービス管理責任者"),0,'[9]事業所(またはGH住居)名を入力してください_その②'!$AN363)</f>
        <v>0</v>
      </c>
    </row>
    <row r="945" spans="2:11">
      <c r="B945" s="381">
        <v>943</v>
      </c>
      <c r="C945" s="382" t="e">
        <f t="shared" si="56"/>
        <v>#N/A</v>
      </c>
      <c r="D945" s="382" t="e">
        <f t="shared" si="57"/>
        <v>#N/A</v>
      </c>
      <c r="E945" s="383" t="e">
        <f t="shared" si="58"/>
        <v>#N/A</v>
      </c>
      <c r="F945" s="378"/>
      <c r="H945" s="387"/>
      <c r="I945" s="380" t="e">
        <f t="shared" si="59"/>
        <v>#REF!</v>
      </c>
      <c r="J945" s="386">
        <f>'[9]事業所(またはGH住居)名を入力してください_その②'!F364</f>
        <v>0</v>
      </c>
      <c r="K945" s="380">
        <f>IF(OR('[9]事業所(またはGH住居)名を入力してください_その②'!$B364="管理者",'[9]事業所(またはGH住居)名を入力してください_その②'!$B364="サービス管理責任者"),0,'[9]事業所(またはGH住居)名を入力してください_その②'!$AN364)</f>
        <v>0</v>
      </c>
    </row>
    <row r="946" spans="2:11">
      <c r="B946" s="381">
        <v>944</v>
      </c>
      <c r="C946" s="382" t="e">
        <f t="shared" si="56"/>
        <v>#N/A</v>
      </c>
      <c r="D946" s="382" t="e">
        <f t="shared" si="57"/>
        <v>#N/A</v>
      </c>
      <c r="E946" s="383" t="e">
        <f t="shared" si="58"/>
        <v>#N/A</v>
      </c>
      <c r="F946" s="378"/>
      <c r="H946" s="387"/>
      <c r="I946" s="380" t="e">
        <f t="shared" si="59"/>
        <v>#REF!</v>
      </c>
      <c r="J946" s="386">
        <f>'[9]事業所(またはGH住居)名を入力してください_その②'!F365</f>
        <v>0</v>
      </c>
      <c r="K946" s="380">
        <f>IF(OR('[9]事業所(またはGH住居)名を入力してください_その②'!$B365="管理者",'[9]事業所(またはGH住居)名を入力してください_その②'!$B365="サービス管理責任者"),0,'[9]事業所(またはGH住居)名を入力してください_その②'!$AN365)</f>
        <v>0</v>
      </c>
    </row>
    <row r="947" spans="2:11">
      <c r="B947" s="381">
        <v>945</v>
      </c>
      <c r="C947" s="382" t="e">
        <f t="shared" si="56"/>
        <v>#N/A</v>
      </c>
      <c r="D947" s="382" t="e">
        <f t="shared" si="57"/>
        <v>#N/A</v>
      </c>
      <c r="E947" s="383" t="e">
        <f t="shared" si="58"/>
        <v>#N/A</v>
      </c>
      <c r="F947" s="378"/>
      <c r="H947" s="387"/>
      <c r="I947" s="380" t="e">
        <f t="shared" si="59"/>
        <v>#REF!</v>
      </c>
      <c r="J947" s="386">
        <f>'[9]事業所(またはGH住居)名を入力してください_その②'!F366</f>
        <v>0</v>
      </c>
      <c r="K947" s="380">
        <f>IF(OR('[9]事業所(またはGH住居)名を入力してください_その②'!$B366="管理者",'[9]事業所(またはGH住居)名を入力してください_その②'!$B366="サービス管理責任者"),0,'[9]事業所(またはGH住居)名を入力してください_その②'!$AN366)</f>
        <v>0</v>
      </c>
    </row>
    <row r="948" spans="2:11">
      <c r="B948" s="381">
        <v>946</v>
      </c>
      <c r="C948" s="382" t="e">
        <f t="shared" si="56"/>
        <v>#N/A</v>
      </c>
      <c r="D948" s="382" t="e">
        <f t="shared" si="57"/>
        <v>#N/A</v>
      </c>
      <c r="E948" s="383" t="e">
        <f t="shared" si="58"/>
        <v>#N/A</v>
      </c>
      <c r="F948" s="378"/>
      <c r="H948" s="387"/>
      <c r="I948" s="380" t="e">
        <f t="shared" si="59"/>
        <v>#REF!</v>
      </c>
      <c r="J948" s="386">
        <f>'[9]事業所(またはGH住居)名を入力してください_その②'!F367</f>
        <v>0</v>
      </c>
      <c r="K948" s="380">
        <f>IF(OR('[9]事業所(またはGH住居)名を入力してください_その②'!$B367="管理者",'[9]事業所(またはGH住居)名を入力してください_その②'!$B367="サービス管理責任者"),0,'[9]事業所(またはGH住居)名を入力してください_その②'!$AN367)</f>
        <v>0</v>
      </c>
    </row>
    <row r="949" spans="2:11">
      <c r="B949" s="381">
        <v>947</v>
      </c>
      <c r="C949" s="382" t="e">
        <f t="shared" si="56"/>
        <v>#N/A</v>
      </c>
      <c r="D949" s="382" t="e">
        <f t="shared" si="57"/>
        <v>#N/A</v>
      </c>
      <c r="E949" s="383" t="e">
        <f t="shared" si="58"/>
        <v>#N/A</v>
      </c>
      <c r="F949" s="378"/>
      <c r="H949" s="387"/>
      <c r="I949" s="380" t="e">
        <f t="shared" si="59"/>
        <v>#REF!</v>
      </c>
      <c r="J949" s="386">
        <f>'[9]事業所(またはGH住居)名を入力してください_その②'!F368</f>
        <v>0</v>
      </c>
      <c r="K949" s="380">
        <f>IF(OR('[9]事業所(またはGH住居)名を入力してください_その②'!$B368="管理者",'[9]事業所(またはGH住居)名を入力してください_その②'!$B368="サービス管理責任者"),0,'[9]事業所(またはGH住居)名を入力してください_その②'!$AN368)</f>
        <v>0</v>
      </c>
    </row>
    <row r="950" spans="2:11">
      <c r="B950" s="381">
        <v>948</v>
      </c>
      <c r="C950" s="382" t="e">
        <f t="shared" si="56"/>
        <v>#N/A</v>
      </c>
      <c r="D950" s="382" t="e">
        <f t="shared" si="57"/>
        <v>#N/A</v>
      </c>
      <c r="E950" s="383" t="e">
        <f t="shared" si="58"/>
        <v>#N/A</v>
      </c>
      <c r="F950" s="378"/>
      <c r="H950" s="387"/>
      <c r="I950" s="380" t="e">
        <f t="shared" si="59"/>
        <v>#REF!</v>
      </c>
      <c r="J950" s="386">
        <f>'[9]事業所(またはGH住居)名を入力してください_その②'!F369</f>
        <v>0</v>
      </c>
      <c r="K950" s="380">
        <f>IF(OR('[9]事業所(またはGH住居)名を入力してください_その②'!$B369="管理者",'[9]事業所(またはGH住居)名を入力してください_その②'!$B369="サービス管理責任者"),0,'[9]事業所(またはGH住居)名を入力してください_その②'!$AN369)</f>
        <v>0</v>
      </c>
    </row>
    <row r="951" spans="2:11">
      <c r="B951" s="381">
        <v>949</v>
      </c>
      <c r="C951" s="382" t="e">
        <f t="shared" si="56"/>
        <v>#N/A</v>
      </c>
      <c r="D951" s="382" t="e">
        <f t="shared" si="57"/>
        <v>#N/A</v>
      </c>
      <c r="E951" s="383" t="e">
        <f t="shared" si="58"/>
        <v>#N/A</v>
      </c>
      <c r="F951" s="378"/>
      <c r="H951" s="387"/>
      <c r="I951" s="380" t="e">
        <f t="shared" si="59"/>
        <v>#REF!</v>
      </c>
      <c r="J951" s="386">
        <f>'[9]事業所(またはGH住居)名を入力してください_その②'!F370</f>
        <v>0</v>
      </c>
      <c r="K951" s="380">
        <f>IF(OR('[9]事業所(またはGH住居)名を入力してください_その②'!$B370="管理者",'[9]事業所(またはGH住居)名を入力してください_その②'!$B370="サービス管理責任者"),0,'[9]事業所(またはGH住居)名を入力してください_その②'!$AN370)</f>
        <v>0</v>
      </c>
    </row>
    <row r="952" spans="2:11">
      <c r="B952" s="381">
        <v>950</v>
      </c>
      <c r="C952" s="382" t="e">
        <f t="shared" si="56"/>
        <v>#N/A</v>
      </c>
      <c r="D952" s="382" t="e">
        <f t="shared" si="57"/>
        <v>#N/A</v>
      </c>
      <c r="E952" s="383" t="e">
        <f t="shared" si="58"/>
        <v>#N/A</v>
      </c>
      <c r="F952" s="378"/>
      <c r="H952" s="387"/>
      <c r="I952" s="380" t="e">
        <f t="shared" si="59"/>
        <v>#REF!</v>
      </c>
      <c r="J952" s="386">
        <f>'[9]事業所(またはGH住居)名を入力してください_その②'!F371</f>
        <v>0</v>
      </c>
      <c r="K952" s="380">
        <f>IF(OR('[9]事業所(またはGH住居)名を入力してください_その②'!$B371="管理者",'[9]事業所(またはGH住居)名を入力してください_その②'!$B371="サービス管理責任者"),0,'[9]事業所(またはGH住居)名を入力してください_その②'!$AN371)</f>
        <v>0</v>
      </c>
    </row>
    <row r="953" spans="2:11">
      <c r="B953" s="381">
        <v>951</v>
      </c>
      <c r="C953" s="382" t="e">
        <f t="shared" si="56"/>
        <v>#N/A</v>
      </c>
      <c r="D953" s="382" t="e">
        <f t="shared" si="57"/>
        <v>#N/A</v>
      </c>
      <c r="E953" s="383" t="e">
        <f t="shared" si="58"/>
        <v>#N/A</v>
      </c>
      <c r="F953" s="378"/>
      <c r="H953" s="387"/>
      <c r="I953" s="380" t="e">
        <f t="shared" si="59"/>
        <v>#REF!</v>
      </c>
      <c r="J953" s="386">
        <f>'[9]事業所(またはGH住居)名を入力してください_その②'!F372</f>
        <v>0</v>
      </c>
      <c r="K953" s="380">
        <f>IF(OR('[9]事業所(またはGH住居)名を入力してください_その②'!$B372="管理者",'[9]事業所(またはGH住居)名を入力してください_その②'!$B372="サービス管理責任者"),0,'[9]事業所(またはGH住居)名を入力してください_その②'!$AN372)</f>
        <v>0</v>
      </c>
    </row>
    <row r="954" spans="2:11">
      <c r="B954" s="381">
        <v>952</v>
      </c>
      <c r="C954" s="382" t="e">
        <f t="shared" si="56"/>
        <v>#N/A</v>
      </c>
      <c r="D954" s="382" t="e">
        <f t="shared" si="57"/>
        <v>#N/A</v>
      </c>
      <c r="E954" s="383" t="e">
        <f t="shared" si="58"/>
        <v>#N/A</v>
      </c>
      <c r="F954" s="378"/>
      <c r="H954" s="387"/>
      <c r="I954" s="380" t="e">
        <f t="shared" si="59"/>
        <v>#REF!</v>
      </c>
      <c r="J954" s="386">
        <f>'[9]事業所(またはGH住居)名を入力してください_その②'!F373</f>
        <v>0</v>
      </c>
      <c r="K954" s="380">
        <f>IF(OR('[9]事業所(またはGH住居)名を入力してください_その②'!$B373="管理者",'[9]事業所(またはGH住居)名を入力してください_その②'!$B373="サービス管理責任者"),0,'[9]事業所(またはGH住居)名を入力してください_その②'!$AN373)</f>
        <v>0</v>
      </c>
    </row>
    <row r="955" spans="2:11">
      <c r="B955" s="381">
        <v>953</v>
      </c>
      <c r="C955" s="382" t="e">
        <f t="shared" si="56"/>
        <v>#N/A</v>
      </c>
      <c r="D955" s="382" t="e">
        <f t="shared" si="57"/>
        <v>#N/A</v>
      </c>
      <c r="E955" s="383" t="e">
        <f t="shared" si="58"/>
        <v>#N/A</v>
      </c>
      <c r="F955" s="378"/>
      <c r="H955" s="387"/>
      <c r="I955" s="380" t="e">
        <f t="shared" si="59"/>
        <v>#REF!</v>
      </c>
      <c r="J955" s="386">
        <f>'[9]事業所(またはGH住居)名を入力してください_その②'!F374</f>
        <v>0</v>
      </c>
      <c r="K955" s="380">
        <f>IF(OR('[9]事業所(またはGH住居)名を入力してください_その②'!$B374="管理者",'[9]事業所(またはGH住居)名を入力してください_その②'!$B374="サービス管理責任者"),0,'[9]事業所(またはGH住居)名を入力してください_その②'!$AN374)</f>
        <v>0</v>
      </c>
    </row>
    <row r="956" spans="2:11">
      <c r="B956" s="381">
        <v>954</v>
      </c>
      <c r="C956" s="382" t="e">
        <f t="shared" si="56"/>
        <v>#N/A</v>
      </c>
      <c r="D956" s="382" t="e">
        <f t="shared" si="57"/>
        <v>#N/A</v>
      </c>
      <c r="E956" s="383" t="e">
        <f t="shared" si="58"/>
        <v>#N/A</v>
      </c>
      <c r="F956" s="378"/>
      <c r="H956" s="387"/>
      <c r="I956" s="380" t="e">
        <f t="shared" si="59"/>
        <v>#REF!</v>
      </c>
      <c r="J956" s="386">
        <f>'[9]事業所(またはGH住居)名を入力してください_その②'!F375</f>
        <v>0</v>
      </c>
      <c r="K956" s="380">
        <f>IF(OR('[9]事業所(またはGH住居)名を入力してください_その②'!$B375="管理者",'[9]事業所(またはGH住居)名を入力してください_その②'!$B375="サービス管理責任者"),0,'[9]事業所(またはGH住居)名を入力してください_その②'!$AN375)</f>
        <v>0</v>
      </c>
    </row>
    <row r="957" spans="2:11">
      <c r="B957" s="381">
        <v>955</v>
      </c>
      <c r="C957" s="382" t="e">
        <f t="shared" si="56"/>
        <v>#N/A</v>
      </c>
      <c r="D957" s="382" t="e">
        <f t="shared" si="57"/>
        <v>#N/A</v>
      </c>
      <c r="E957" s="383" t="e">
        <f t="shared" si="58"/>
        <v>#N/A</v>
      </c>
      <c r="F957" s="378"/>
      <c r="H957" s="387"/>
      <c r="I957" s="380" t="e">
        <f t="shared" si="59"/>
        <v>#REF!</v>
      </c>
      <c r="J957" s="386">
        <f>'[9]事業所(またはGH住居)名を入力してください_その②'!F376</f>
        <v>0</v>
      </c>
      <c r="K957" s="380">
        <f>IF(OR('[9]事業所(またはGH住居)名を入力してください_その②'!$B376="管理者",'[9]事業所(またはGH住居)名を入力してください_その②'!$B376="サービス管理責任者"),0,'[9]事業所(またはGH住居)名を入力してください_その②'!$AN376)</f>
        <v>0</v>
      </c>
    </row>
    <row r="958" spans="2:11">
      <c r="B958" s="381">
        <v>956</v>
      </c>
      <c r="C958" s="382" t="e">
        <f t="shared" si="56"/>
        <v>#N/A</v>
      </c>
      <c r="D958" s="382" t="e">
        <f t="shared" si="57"/>
        <v>#N/A</v>
      </c>
      <c r="E958" s="383" t="e">
        <f t="shared" si="58"/>
        <v>#N/A</v>
      </c>
      <c r="F958" s="378"/>
      <c r="H958" s="387"/>
      <c r="I958" s="380" t="e">
        <f t="shared" si="59"/>
        <v>#REF!</v>
      </c>
      <c r="J958" s="386">
        <f>'[9]事業所(またはGH住居)名を入力してください_その②'!F377</f>
        <v>0</v>
      </c>
      <c r="K958" s="380">
        <f>IF(OR('[9]事業所(またはGH住居)名を入力してください_その②'!$B377="管理者",'[9]事業所(またはGH住居)名を入力してください_その②'!$B377="サービス管理責任者"),0,'[9]事業所(またはGH住居)名を入力してください_その②'!$AN377)</f>
        <v>0</v>
      </c>
    </row>
    <row r="959" spans="2:11">
      <c r="B959" s="381">
        <v>957</v>
      </c>
      <c r="C959" s="382" t="e">
        <f t="shared" si="56"/>
        <v>#N/A</v>
      </c>
      <c r="D959" s="382" t="e">
        <f t="shared" si="57"/>
        <v>#N/A</v>
      </c>
      <c r="E959" s="383" t="e">
        <f t="shared" si="58"/>
        <v>#N/A</v>
      </c>
      <c r="F959" s="378"/>
      <c r="H959" s="387"/>
      <c r="I959" s="380" t="e">
        <f t="shared" si="59"/>
        <v>#REF!</v>
      </c>
      <c r="J959" s="386">
        <f>'[9]事業所(またはGH住居)名を入力してください_その②'!F378</f>
        <v>0</v>
      </c>
      <c r="K959" s="380">
        <f>IF(OR('[9]事業所(またはGH住居)名を入力してください_その②'!$B378="管理者",'[9]事業所(またはGH住居)名を入力してください_その②'!$B378="サービス管理責任者"),0,'[9]事業所(またはGH住居)名を入力してください_その②'!$AN378)</f>
        <v>0</v>
      </c>
    </row>
    <row r="960" spans="2:11">
      <c r="B960" s="381">
        <v>958</v>
      </c>
      <c r="C960" s="382" t="e">
        <f t="shared" si="56"/>
        <v>#N/A</v>
      </c>
      <c r="D960" s="382" t="e">
        <f t="shared" si="57"/>
        <v>#N/A</v>
      </c>
      <c r="E960" s="383" t="e">
        <f t="shared" si="58"/>
        <v>#N/A</v>
      </c>
      <c r="F960" s="378"/>
      <c r="H960" s="387"/>
      <c r="I960" s="380" t="e">
        <f t="shared" si="59"/>
        <v>#REF!</v>
      </c>
      <c r="J960" s="386">
        <f>'[9]事業所(またはGH住居)名を入力してください_その②'!F379</f>
        <v>0</v>
      </c>
      <c r="K960" s="380">
        <f>IF(OR('[9]事業所(またはGH住居)名を入力してください_その②'!$B379="管理者",'[9]事業所(またはGH住居)名を入力してください_その②'!$B379="サービス管理責任者"),0,'[9]事業所(またはGH住居)名を入力してください_その②'!$AN379)</f>
        <v>0</v>
      </c>
    </row>
    <row r="961" spans="2:11">
      <c r="B961" s="381">
        <v>959</v>
      </c>
      <c r="C961" s="382" t="e">
        <f t="shared" si="56"/>
        <v>#N/A</v>
      </c>
      <c r="D961" s="382" t="e">
        <f t="shared" si="57"/>
        <v>#N/A</v>
      </c>
      <c r="E961" s="383" t="e">
        <f t="shared" si="58"/>
        <v>#N/A</v>
      </c>
      <c r="F961" s="378"/>
      <c r="H961" s="387"/>
      <c r="I961" s="380" t="e">
        <f t="shared" si="59"/>
        <v>#REF!</v>
      </c>
      <c r="J961" s="386">
        <f>'[9]事業所(またはGH住居)名を入力してください_その②'!F380</f>
        <v>0</v>
      </c>
      <c r="K961" s="380">
        <f>IF(OR('[9]事業所(またはGH住居)名を入力してください_その②'!$B380="管理者",'[9]事業所(またはGH住居)名を入力してください_その②'!$B380="サービス管理責任者"),0,'[9]事業所(またはGH住居)名を入力してください_その②'!$AN380)</f>
        <v>0</v>
      </c>
    </row>
    <row r="962" spans="2:11">
      <c r="B962" s="381">
        <v>960</v>
      </c>
      <c r="C962" s="382" t="e">
        <f t="shared" si="56"/>
        <v>#N/A</v>
      </c>
      <c r="D962" s="382" t="e">
        <f t="shared" si="57"/>
        <v>#N/A</v>
      </c>
      <c r="E962" s="383" t="e">
        <f t="shared" si="58"/>
        <v>#N/A</v>
      </c>
      <c r="F962" s="378"/>
      <c r="H962" s="387"/>
      <c r="I962" s="380" t="e">
        <f t="shared" si="59"/>
        <v>#REF!</v>
      </c>
      <c r="J962" s="386">
        <f>'[9]事業所(またはGH住居)名を入力してください_その②'!F381</f>
        <v>0</v>
      </c>
      <c r="K962" s="380">
        <f>IF(OR('[9]事業所(またはGH住居)名を入力してください_その②'!$B381="管理者",'[9]事業所(またはGH住居)名を入力してください_その②'!$B381="サービス管理責任者"),0,'[9]事業所(またはGH住居)名を入力してください_その②'!$AN381)</f>
        <v>0</v>
      </c>
    </row>
    <row r="963" spans="2:11">
      <c r="B963" s="381">
        <v>961</v>
      </c>
      <c r="C963" s="382" t="e">
        <f t="shared" ref="C963:C1026" si="60">VLOOKUP(B963,$I:$K,2,FALSE)</f>
        <v>#N/A</v>
      </c>
      <c r="D963" s="382" t="e">
        <f t="shared" ref="D963:D1026" si="61">VLOOKUP(B963,$I:$K,3,FALSE)</f>
        <v>#N/A</v>
      </c>
      <c r="E963" s="383" t="e">
        <f t="shared" si="58"/>
        <v>#N/A</v>
      </c>
      <c r="F963" s="378"/>
      <c r="H963" s="387"/>
      <c r="I963" s="380" t="e">
        <f t="shared" si="59"/>
        <v>#REF!</v>
      </c>
      <c r="J963" s="386">
        <f>'[9]事業所(またはGH住居)名を入力してください_その②'!F382</f>
        <v>0</v>
      </c>
      <c r="K963" s="380">
        <f>IF(OR('[9]事業所(またはGH住居)名を入力してください_その②'!$B382="管理者",'[9]事業所(またはGH住居)名を入力してください_その②'!$B382="サービス管理責任者"),0,'[9]事業所(またはGH住居)名を入力してください_その②'!$AN382)</f>
        <v>0</v>
      </c>
    </row>
    <row r="964" spans="2:11">
      <c r="B964" s="381">
        <v>962</v>
      </c>
      <c r="C964" s="382" t="e">
        <f t="shared" si="60"/>
        <v>#N/A</v>
      </c>
      <c r="D964" s="382" t="e">
        <f t="shared" si="61"/>
        <v>#N/A</v>
      </c>
      <c r="E964" s="383" t="e">
        <f t="shared" ref="E964:E1027" si="62">SUMIF($C:$C,C964,$D:$D)</f>
        <v>#N/A</v>
      </c>
      <c r="F964" s="378"/>
      <c r="H964" s="387"/>
      <c r="I964" s="380" t="e">
        <f t="shared" ref="I964:I1027" si="63">IF(J964=0,I963,I963+1)</f>
        <v>#REF!</v>
      </c>
      <c r="J964" s="386">
        <f>'[9]事業所(またはGH住居)名を入力してください_その②'!F383</f>
        <v>0</v>
      </c>
      <c r="K964" s="380">
        <f>IF(OR('[9]事業所(またはGH住居)名を入力してください_その②'!$B383="管理者",'[9]事業所(またはGH住居)名を入力してください_その②'!$B383="サービス管理責任者"),0,'[9]事業所(またはGH住居)名を入力してください_その②'!$AN383)</f>
        <v>0</v>
      </c>
    </row>
    <row r="965" spans="2:11">
      <c r="B965" s="381">
        <v>963</v>
      </c>
      <c r="C965" s="382" t="e">
        <f t="shared" si="60"/>
        <v>#N/A</v>
      </c>
      <c r="D965" s="382" t="e">
        <f t="shared" si="61"/>
        <v>#N/A</v>
      </c>
      <c r="E965" s="383" t="e">
        <f t="shared" si="62"/>
        <v>#N/A</v>
      </c>
      <c r="F965" s="378"/>
      <c r="H965" s="387"/>
      <c r="I965" s="380" t="e">
        <f t="shared" si="63"/>
        <v>#REF!</v>
      </c>
      <c r="J965" s="386">
        <f>'[9]事業所(またはGH住居)名を入力してください_その②'!F384</f>
        <v>0</v>
      </c>
      <c r="K965" s="380">
        <f>IF(OR('[9]事業所(またはGH住居)名を入力してください_その②'!$B384="管理者",'[9]事業所(またはGH住居)名を入力してください_その②'!$B384="サービス管理責任者"),0,'[9]事業所(またはGH住居)名を入力してください_その②'!$AN384)</f>
        <v>0</v>
      </c>
    </row>
    <row r="966" spans="2:11">
      <c r="B966" s="381">
        <v>964</v>
      </c>
      <c r="C966" s="382" t="e">
        <f t="shared" si="60"/>
        <v>#N/A</v>
      </c>
      <c r="D966" s="382" t="e">
        <f t="shared" si="61"/>
        <v>#N/A</v>
      </c>
      <c r="E966" s="383" t="e">
        <f t="shared" si="62"/>
        <v>#N/A</v>
      </c>
      <c r="F966" s="378"/>
      <c r="H966" s="387"/>
      <c r="I966" s="380" t="e">
        <f t="shared" si="63"/>
        <v>#REF!</v>
      </c>
      <c r="J966" s="386">
        <f>'[9]事業所(またはGH住居)名を入力してください_その②'!F385</f>
        <v>0</v>
      </c>
      <c r="K966" s="380">
        <f>IF(OR('[9]事業所(またはGH住居)名を入力してください_その②'!$B385="管理者",'[9]事業所(またはGH住居)名を入力してください_その②'!$B385="サービス管理責任者"),0,'[9]事業所(またはGH住居)名を入力してください_その②'!$AN385)</f>
        <v>0</v>
      </c>
    </row>
    <row r="967" spans="2:11">
      <c r="B967" s="381">
        <v>965</v>
      </c>
      <c r="C967" s="382" t="e">
        <f t="shared" si="60"/>
        <v>#N/A</v>
      </c>
      <c r="D967" s="382" t="e">
        <f t="shared" si="61"/>
        <v>#N/A</v>
      </c>
      <c r="E967" s="383" t="e">
        <f t="shared" si="62"/>
        <v>#N/A</v>
      </c>
      <c r="F967" s="378"/>
      <c r="H967" s="387"/>
      <c r="I967" s="380" t="e">
        <f t="shared" si="63"/>
        <v>#REF!</v>
      </c>
      <c r="J967" s="386">
        <f>'[9]事業所(またはGH住居)名を入力してください_その②'!F386</f>
        <v>0</v>
      </c>
      <c r="K967" s="380">
        <f>IF(OR('[9]事業所(またはGH住居)名を入力してください_その②'!$B386="管理者",'[9]事業所(またはGH住居)名を入力してください_その②'!$B386="サービス管理責任者"),0,'[9]事業所(またはGH住居)名を入力してください_その②'!$AN386)</f>
        <v>0</v>
      </c>
    </row>
    <row r="968" spans="2:11">
      <c r="B968" s="381">
        <v>966</v>
      </c>
      <c r="C968" s="382" t="e">
        <f t="shared" si="60"/>
        <v>#N/A</v>
      </c>
      <c r="D968" s="382" t="e">
        <f t="shared" si="61"/>
        <v>#N/A</v>
      </c>
      <c r="E968" s="383" t="e">
        <f t="shared" si="62"/>
        <v>#N/A</v>
      </c>
      <c r="F968" s="378"/>
      <c r="H968" s="387"/>
      <c r="I968" s="380" t="e">
        <f t="shared" si="63"/>
        <v>#REF!</v>
      </c>
      <c r="J968" s="386">
        <f>'[9]事業所(またはGH住居)名を入力してください_その②'!F387</f>
        <v>0</v>
      </c>
      <c r="K968" s="380">
        <f>IF(OR('[9]事業所(またはGH住居)名を入力してください_その②'!$B387="管理者",'[9]事業所(またはGH住居)名を入力してください_その②'!$B387="サービス管理責任者"),0,'[9]事業所(またはGH住居)名を入力してください_その②'!$AN387)</f>
        <v>0</v>
      </c>
    </row>
    <row r="969" spans="2:11">
      <c r="B969" s="381">
        <v>967</v>
      </c>
      <c r="C969" s="382" t="e">
        <f t="shared" si="60"/>
        <v>#N/A</v>
      </c>
      <c r="D969" s="382" t="e">
        <f t="shared" si="61"/>
        <v>#N/A</v>
      </c>
      <c r="E969" s="383" t="e">
        <f t="shared" si="62"/>
        <v>#N/A</v>
      </c>
      <c r="F969" s="378"/>
      <c r="H969" s="387"/>
      <c r="I969" s="380" t="e">
        <f t="shared" si="63"/>
        <v>#REF!</v>
      </c>
      <c r="J969" s="386">
        <f>'[9]事業所(またはGH住居)名を入力してください_その②'!F388</f>
        <v>0</v>
      </c>
      <c r="K969" s="380">
        <f>IF(OR('[9]事業所(またはGH住居)名を入力してください_その②'!$B388="管理者",'[9]事業所(またはGH住居)名を入力してください_その②'!$B388="サービス管理責任者"),0,'[9]事業所(またはGH住居)名を入力してください_その②'!$AN388)</f>
        <v>0</v>
      </c>
    </row>
    <row r="970" spans="2:11">
      <c r="B970" s="381">
        <v>968</v>
      </c>
      <c r="C970" s="382" t="e">
        <f t="shared" si="60"/>
        <v>#N/A</v>
      </c>
      <c r="D970" s="382" t="e">
        <f t="shared" si="61"/>
        <v>#N/A</v>
      </c>
      <c r="E970" s="383" t="e">
        <f t="shared" si="62"/>
        <v>#N/A</v>
      </c>
      <c r="F970" s="378"/>
      <c r="H970" s="387"/>
      <c r="I970" s="380" t="e">
        <f t="shared" si="63"/>
        <v>#REF!</v>
      </c>
      <c r="J970" s="386">
        <f>'[9]事業所(またはGH住居)名を入力してください_その②'!F389</f>
        <v>0</v>
      </c>
      <c r="K970" s="380">
        <f>IF(OR('[9]事業所(またはGH住居)名を入力してください_その②'!$B389="管理者",'[9]事業所(またはGH住居)名を入力してください_その②'!$B389="サービス管理責任者"),0,'[9]事業所(またはGH住居)名を入力してください_その②'!$AN389)</f>
        <v>0</v>
      </c>
    </row>
    <row r="971" spans="2:11">
      <c r="B971" s="381">
        <v>969</v>
      </c>
      <c r="C971" s="382" t="e">
        <f t="shared" si="60"/>
        <v>#N/A</v>
      </c>
      <c r="D971" s="382" t="e">
        <f t="shared" si="61"/>
        <v>#N/A</v>
      </c>
      <c r="E971" s="383" t="e">
        <f t="shared" si="62"/>
        <v>#N/A</v>
      </c>
      <c r="F971" s="378"/>
      <c r="H971" s="387"/>
      <c r="I971" s="380" t="e">
        <f t="shared" si="63"/>
        <v>#REF!</v>
      </c>
      <c r="J971" s="386">
        <f>'[9]事業所(またはGH住居)名を入力してください_その②'!F390</f>
        <v>0</v>
      </c>
      <c r="K971" s="380">
        <f>IF(OR('[9]事業所(またはGH住居)名を入力してください_その②'!$B390="管理者",'[9]事業所(またはGH住居)名を入力してください_その②'!$B390="サービス管理責任者"),0,'[9]事業所(またはGH住居)名を入力してください_その②'!$AN390)</f>
        <v>0</v>
      </c>
    </row>
    <row r="972" spans="2:11">
      <c r="B972" s="381">
        <v>970</v>
      </c>
      <c r="C972" s="382" t="e">
        <f t="shared" si="60"/>
        <v>#N/A</v>
      </c>
      <c r="D972" s="382" t="e">
        <f t="shared" si="61"/>
        <v>#N/A</v>
      </c>
      <c r="E972" s="383" t="e">
        <f t="shared" si="62"/>
        <v>#N/A</v>
      </c>
      <c r="F972" s="378"/>
      <c r="H972" s="387"/>
      <c r="I972" s="380" t="e">
        <f t="shared" si="63"/>
        <v>#REF!</v>
      </c>
      <c r="J972" s="386">
        <f>'[9]事業所(またはGH住居)名を入力してください_その②'!F391</f>
        <v>0</v>
      </c>
      <c r="K972" s="380">
        <f>IF(OR('[9]事業所(またはGH住居)名を入力してください_その②'!$B391="管理者",'[9]事業所(またはGH住居)名を入力してください_その②'!$B391="サービス管理責任者"),0,'[9]事業所(またはGH住居)名を入力してください_その②'!$AN391)</f>
        <v>0</v>
      </c>
    </row>
    <row r="973" spans="2:11">
      <c r="B973" s="381">
        <v>971</v>
      </c>
      <c r="C973" s="382" t="e">
        <f t="shared" si="60"/>
        <v>#N/A</v>
      </c>
      <c r="D973" s="382" t="e">
        <f t="shared" si="61"/>
        <v>#N/A</v>
      </c>
      <c r="E973" s="383" t="e">
        <f t="shared" si="62"/>
        <v>#N/A</v>
      </c>
      <c r="F973" s="378"/>
      <c r="H973" s="387"/>
      <c r="I973" s="380" t="e">
        <f t="shared" si="63"/>
        <v>#REF!</v>
      </c>
      <c r="J973" s="386">
        <f>'[9]事業所(またはGH住居)名を入力してください_その②'!F392</f>
        <v>0</v>
      </c>
      <c r="K973" s="380">
        <f>IF(OR('[9]事業所(またはGH住居)名を入力してください_その②'!$B392="管理者",'[9]事業所(またはGH住居)名を入力してください_その②'!$B392="サービス管理責任者"),0,'[9]事業所(またはGH住居)名を入力してください_その②'!$AN392)</f>
        <v>0</v>
      </c>
    </row>
    <row r="974" spans="2:11">
      <c r="B974" s="381">
        <v>972</v>
      </c>
      <c r="C974" s="382" t="e">
        <f t="shared" si="60"/>
        <v>#N/A</v>
      </c>
      <c r="D974" s="382" t="e">
        <f t="shared" si="61"/>
        <v>#N/A</v>
      </c>
      <c r="E974" s="383" t="e">
        <f t="shared" si="62"/>
        <v>#N/A</v>
      </c>
      <c r="F974" s="378"/>
      <c r="H974" s="387"/>
      <c r="I974" s="380" t="e">
        <f t="shared" si="63"/>
        <v>#REF!</v>
      </c>
      <c r="J974" s="386">
        <f>'[9]事業所(またはGH住居)名を入力してください_その②'!F393</f>
        <v>0</v>
      </c>
      <c r="K974" s="380">
        <f>IF(OR('[9]事業所(またはGH住居)名を入力してください_その②'!$B393="管理者",'[9]事業所(またはGH住居)名を入力してください_その②'!$B393="サービス管理責任者"),0,'[9]事業所(またはGH住居)名を入力してください_その②'!$AN393)</f>
        <v>0</v>
      </c>
    </row>
    <row r="975" spans="2:11">
      <c r="B975" s="381">
        <v>973</v>
      </c>
      <c r="C975" s="382" t="e">
        <f t="shared" si="60"/>
        <v>#N/A</v>
      </c>
      <c r="D975" s="382" t="e">
        <f t="shared" si="61"/>
        <v>#N/A</v>
      </c>
      <c r="E975" s="383" t="e">
        <f t="shared" si="62"/>
        <v>#N/A</v>
      </c>
      <c r="F975" s="378"/>
      <c r="H975" s="387"/>
      <c r="I975" s="380" t="e">
        <f t="shared" si="63"/>
        <v>#REF!</v>
      </c>
      <c r="J975" s="386">
        <f>'[9]事業所(またはGH住居)名を入力してください_その②'!F394</f>
        <v>0</v>
      </c>
      <c r="K975" s="380">
        <f>IF(OR('[9]事業所(またはGH住居)名を入力してください_その②'!$B394="管理者",'[9]事業所(またはGH住居)名を入力してください_その②'!$B394="サービス管理責任者"),0,'[9]事業所(またはGH住居)名を入力してください_その②'!$AN394)</f>
        <v>0</v>
      </c>
    </row>
    <row r="976" spans="2:11">
      <c r="B976" s="381">
        <v>974</v>
      </c>
      <c r="C976" s="382" t="e">
        <f t="shared" si="60"/>
        <v>#N/A</v>
      </c>
      <c r="D976" s="382" t="e">
        <f t="shared" si="61"/>
        <v>#N/A</v>
      </c>
      <c r="E976" s="383" t="e">
        <f t="shared" si="62"/>
        <v>#N/A</v>
      </c>
      <c r="F976" s="378"/>
      <c r="H976" s="387"/>
      <c r="I976" s="380" t="e">
        <f t="shared" si="63"/>
        <v>#REF!</v>
      </c>
      <c r="J976" s="386">
        <f>'[9]事業所(またはGH住居)名を入力してください_その②'!F395</f>
        <v>0</v>
      </c>
      <c r="K976" s="380">
        <f>IF(OR('[9]事業所(またはGH住居)名を入力してください_その②'!$B395="管理者",'[9]事業所(またはGH住居)名を入力してください_その②'!$B395="サービス管理責任者"),0,'[9]事業所(またはGH住居)名を入力してください_その②'!$AN395)</f>
        <v>0</v>
      </c>
    </row>
    <row r="977" spans="2:11">
      <c r="B977" s="381">
        <v>975</v>
      </c>
      <c r="C977" s="382" t="e">
        <f t="shared" si="60"/>
        <v>#N/A</v>
      </c>
      <c r="D977" s="382" t="e">
        <f t="shared" si="61"/>
        <v>#N/A</v>
      </c>
      <c r="E977" s="383" t="e">
        <f t="shared" si="62"/>
        <v>#N/A</v>
      </c>
      <c r="F977" s="378"/>
      <c r="H977" s="387"/>
      <c r="I977" s="380" t="e">
        <f t="shared" si="63"/>
        <v>#REF!</v>
      </c>
      <c r="J977" s="386">
        <f>'[9]事業所(またはGH住居)名を入力してください_その②'!F396</f>
        <v>0</v>
      </c>
      <c r="K977" s="380">
        <f>IF(OR('[9]事業所(またはGH住居)名を入力してください_その②'!$B396="管理者",'[9]事業所(またはGH住居)名を入力してください_その②'!$B396="サービス管理責任者"),0,'[9]事業所(またはGH住居)名を入力してください_その②'!$AN396)</f>
        <v>0</v>
      </c>
    </row>
    <row r="978" spans="2:11">
      <c r="B978" s="381">
        <v>976</v>
      </c>
      <c r="C978" s="382" t="e">
        <f t="shared" si="60"/>
        <v>#N/A</v>
      </c>
      <c r="D978" s="382" t="e">
        <f t="shared" si="61"/>
        <v>#N/A</v>
      </c>
      <c r="E978" s="383" t="e">
        <f t="shared" si="62"/>
        <v>#N/A</v>
      </c>
      <c r="F978" s="378"/>
      <c r="H978" s="387"/>
      <c r="I978" s="380" t="e">
        <f t="shared" si="63"/>
        <v>#REF!</v>
      </c>
      <c r="J978" s="386">
        <f>'[9]事業所(またはGH住居)名を入力してください_その②'!F397</f>
        <v>0</v>
      </c>
      <c r="K978" s="380">
        <f>IF(OR('[9]事業所(またはGH住居)名を入力してください_その②'!$B397="管理者",'[9]事業所(またはGH住居)名を入力してください_その②'!$B397="サービス管理責任者"),0,'[9]事業所(またはGH住居)名を入力してください_その②'!$AN397)</f>
        <v>0</v>
      </c>
    </row>
    <row r="979" spans="2:11">
      <c r="B979" s="381">
        <v>977</v>
      </c>
      <c r="C979" s="382" t="e">
        <f t="shared" si="60"/>
        <v>#N/A</v>
      </c>
      <c r="D979" s="382" t="e">
        <f t="shared" si="61"/>
        <v>#N/A</v>
      </c>
      <c r="E979" s="383" t="e">
        <f t="shared" si="62"/>
        <v>#N/A</v>
      </c>
      <c r="F979" s="378"/>
      <c r="H979" s="387"/>
      <c r="I979" s="380" t="e">
        <f t="shared" si="63"/>
        <v>#REF!</v>
      </c>
      <c r="J979" s="386">
        <f>'[9]事業所(またはGH住居)名を入力してください_その②'!F398</f>
        <v>0</v>
      </c>
      <c r="K979" s="380">
        <f>IF(OR('[9]事業所(またはGH住居)名を入力してください_その②'!$B398="管理者",'[9]事業所(またはGH住居)名を入力してください_その②'!$B398="サービス管理責任者"),0,'[9]事業所(またはGH住居)名を入力してください_その②'!$AN398)</f>
        <v>0</v>
      </c>
    </row>
    <row r="980" spans="2:11">
      <c r="B980" s="381">
        <v>978</v>
      </c>
      <c r="C980" s="382" t="e">
        <f t="shared" si="60"/>
        <v>#N/A</v>
      </c>
      <c r="D980" s="382" t="e">
        <f t="shared" si="61"/>
        <v>#N/A</v>
      </c>
      <c r="E980" s="383" t="e">
        <f t="shared" si="62"/>
        <v>#N/A</v>
      </c>
      <c r="F980" s="378"/>
      <c r="H980" s="387"/>
      <c r="I980" s="380" t="e">
        <f t="shared" si="63"/>
        <v>#REF!</v>
      </c>
      <c r="J980" s="386">
        <f>'[9]事業所(またはGH住居)名を入力してください_その②'!F399</f>
        <v>0</v>
      </c>
      <c r="K980" s="380">
        <f>IF(OR('[9]事業所(またはGH住居)名を入力してください_その②'!$B399="管理者",'[9]事業所(またはGH住居)名を入力してください_その②'!$B399="サービス管理責任者"),0,'[9]事業所(またはGH住居)名を入力してください_その②'!$AN399)</f>
        <v>0</v>
      </c>
    </row>
    <row r="981" spans="2:11">
      <c r="B981" s="381">
        <v>979</v>
      </c>
      <c r="C981" s="382" t="e">
        <f t="shared" si="60"/>
        <v>#N/A</v>
      </c>
      <c r="D981" s="382" t="e">
        <f t="shared" si="61"/>
        <v>#N/A</v>
      </c>
      <c r="E981" s="383" t="e">
        <f t="shared" si="62"/>
        <v>#N/A</v>
      </c>
      <c r="F981" s="378"/>
      <c r="H981" s="387"/>
      <c r="I981" s="380" t="e">
        <f t="shared" si="63"/>
        <v>#REF!</v>
      </c>
      <c r="J981" s="386">
        <f>'[9]事業所(またはGH住居)名を入力してください_その②'!F400</f>
        <v>0</v>
      </c>
      <c r="K981" s="380">
        <f>IF(OR('[9]事業所(またはGH住居)名を入力してください_その②'!$B400="管理者",'[9]事業所(またはGH住居)名を入力してください_その②'!$B400="サービス管理責任者"),0,'[9]事業所(またはGH住居)名を入力してください_その②'!$AN400)</f>
        <v>0</v>
      </c>
    </row>
    <row r="982" spans="2:11">
      <c r="B982" s="381">
        <v>980</v>
      </c>
      <c r="C982" s="382" t="e">
        <f t="shared" si="60"/>
        <v>#N/A</v>
      </c>
      <c r="D982" s="382" t="e">
        <f t="shared" si="61"/>
        <v>#N/A</v>
      </c>
      <c r="E982" s="383" t="e">
        <f t="shared" si="62"/>
        <v>#N/A</v>
      </c>
      <c r="F982" s="378"/>
      <c r="H982" s="387"/>
      <c r="I982" s="380" t="e">
        <f t="shared" si="63"/>
        <v>#REF!</v>
      </c>
      <c r="J982" s="386">
        <f>'[9]事業所(またはGH住居)名を入力してください_その②'!F401</f>
        <v>0</v>
      </c>
      <c r="K982" s="380">
        <f>IF(OR('[9]事業所(またはGH住居)名を入力してください_その②'!$B401="管理者",'[9]事業所(またはGH住居)名を入力してください_その②'!$B401="サービス管理責任者"),0,'[9]事業所(またはGH住居)名を入力してください_その②'!$AN401)</f>
        <v>0</v>
      </c>
    </row>
    <row r="983" spans="2:11">
      <c r="B983" s="381">
        <v>981</v>
      </c>
      <c r="C983" s="382" t="e">
        <f t="shared" si="60"/>
        <v>#N/A</v>
      </c>
      <c r="D983" s="382" t="e">
        <f t="shared" si="61"/>
        <v>#N/A</v>
      </c>
      <c r="E983" s="383" t="e">
        <f t="shared" si="62"/>
        <v>#N/A</v>
      </c>
      <c r="F983" s="378"/>
      <c r="H983" s="387"/>
      <c r="I983" s="380" t="e">
        <f t="shared" si="63"/>
        <v>#REF!</v>
      </c>
      <c r="J983" s="386">
        <f>'[9]事業所(またはGH住居)名を入力してください_その②'!F402</f>
        <v>0</v>
      </c>
      <c r="K983" s="380">
        <f>IF(OR('[9]事業所(またはGH住居)名を入力してください_その②'!$B402="管理者",'[9]事業所(またはGH住居)名を入力してください_その②'!$B402="サービス管理責任者"),0,'[9]事業所(またはGH住居)名を入力してください_その②'!$AN402)</f>
        <v>0</v>
      </c>
    </row>
    <row r="984" spans="2:11">
      <c r="B984" s="381">
        <v>982</v>
      </c>
      <c r="C984" s="382" t="e">
        <f t="shared" si="60"/>
        <v>#N/A</v>
      </c>
      <c r="D984" s="382" t="e">
        <f t="shared" si="61"/>
        <v>#N/A</v>
      </c>
      <c r="E984" s="383" t="e">
        <f t="shared" si="62"/>
        <v>#N/A</v>
      </c>
      <c r="F984" s="378"/>
      <c r="H984" s="387"/>
      <c r="I984" s="380" t="e">
        <f t="shared" si="63"/>
        <v>#REF!</v>
      </c>
      <c r="J984" s="386">
        <f>'[9]事業所(またはGH住居)名を入力してください_その②'!F403</f>
        <v>0</v>
      </c>
      <c r="K984" s="380">
        <f>IF(OR('[9]事業所(またはGH住居)名を入力してください_その②'!$B403="管理者",'[9]事業所(またはGH住居)名を入力してください_その②'!$B403="サービス管理責任者"),0,'[9]事業所(またはGH住居)名を入力してください_その②'!$AN403)</f>
        <v>0</v>
      </c>
    </row>
    <row r="985" spans="2:11">
      <c r="B985" s="381">
        <v>983</v>
      </c>
      <c r="C985" s="382" t="e">
        <f t="shared" si="60"/>
        <v>#N/A</v>
      </c>
      <c r="D985" s="382" t="e">
        <f t="shared" si="61"/>
        <v>#N/A</v>
      </c>
      <c r="E985" s="383" t="e">
        <f t="shared" si="62"/>
        <v>#N/A</v>
      </c>
      <c r="F985" s="378"/>
      <c r="H985" s="387"/>
      <c r="I985" s="380" t="e">
        <f t="shared" si="63"/>
        <v>#REF!</v>
      </c>
      <c r="J985" s="386">
        <f>'[9]事業所(またはGH住居)名を入力してください_その②'!F404</f>
        <v>0</v>
      </c>
      <c r="K985" s="380">
        <f>IF(OR('[9]事業所(またはGH住居)名を入力してください_その②'!$B404="管理者",'[9]事業所(またはGH住居)名を入力してください_その②'!$B404="サービス管理責任者"),0,'[9]事業所(またはGH住居)名を入力してください_その②'!$AN404)</f>
        <v>0</v>
      </c>
    </row>
    <row r="986" spans="2:11">
      <c r="B986" s="381">
        <v>984</v>
      </c>
      <c r="C986" s="382" t="e">
        <f t="shared" si="60"/>
        <v>#N/A</v>
      </c>
      <c r="D986" s="382" t="e">
        <f t="shared" si="61"/>
        <v>#N/A</v>
      </c>
      <c r="E986" s="383" t="e">
        <f t="shared" si="62"/>
        <v>#N/A</v>
      </c>
      <c r="F986" s="378"/>
      <c r="H986" s="387"/>
      <c r="I986" s="380" t="e">
        <f t="shared" si="63"/>
        <v>#REF!</v>
      </c>
      <c r="J986" s="386">
        <f>'[9]事業所(またはGH住居)名を入力してください_その②'!F405</f>
        <v>0</v>
      </c>
      <c r="K986" s="380">
        <f>IF(OR('[9]事業所(またはGH住居)名を入力してください_その②'!$B405="管理者",'[9]事業所(またはGH住居)名を入力してください_その②'!$B405="サービス管理責任者"),0,'[9]事業所(またはGH住居)名を入力してください_その②'!$AN405)</f>
        <v>0</v>
      </c>
    </row>
    <row r="987" spans="2:11">
      <c r="B987" s="381">
        <v>985</v>
      </c>
      <c r="C987" s="382" t="e">
        <f t="shared" si="60"/>
        <v>#N/A</v>
      </c>
      <c r="D987" s="382" t="e">
        <f t="shared" si="61"/>
        <v>#N/A</v>
      </c>
      <c r="E987" s="383" t="e">
        <f t="shared" si="62"/>
        <v>#N/A</v>
      </c>
      <c r="F987" s="378"/>
      <c r="H987" s="387"/>
      <c r="I987" s="380" t="e">
        <f t="shared" si="63"/>
        <v>#REF!</v>
      </c>
      <c r="J987" s="386">
        <f>'[9]事業所(またはGH住居)名を入力してください_その②'!F406</f>
        <v>0</v>
      </c>
      <c r="K987" s="380">
        <f>IF(OR('[9]事業所(またはGH住居)名を入力してください_その②'!$B406="管理者",'[9]事業所(またはGH住居)名を入力してください_その②'!$B406="サービス管理責任者"),0,'[9]事業所(またはGH住居)名を入力してください_その②'!$AN406)</f>
        <v>0</v>
      </c>
    </row>
    <row r="988" spans="2:11">
      <c r="B988" s="381">
        <v>986</v>
      </c>
      <c r="C988" s="382" t="e">
        <f t="shared" si="60"/>
        <v>#N/A</v>
      </c>
      <c r="D988" s="382" t="e">
        <f t="shared" si="61"/>
        <v>#N/A</v>
      </c>
      <c r="E988" s="383" t="e">
        <f t="shared" si="62"/>
        <v>#N/A</v>
      </c>
      <c r="F988" s="378"/>
      <c r="H988" s="387"/>
      <c r="I988" s="380" t="e">
        <f t="shared" si="63"/>
        <v>#REF!</v>
      </c>
      <c r="J988" s="386">
        <f>'[9]事業所(またはGH住居)名を入力してください_その②'!F407</f>
        <v>0</v>
      </c>
      <c r="K988" s="380">
        <f>IF(OR('[9]事業所(またはGH住居)名を入力してください_その②'!$B407="管理者",'[9]事業所(またはGH住居)名を入力してください_その②'!$B407="サービス管理責任者"),0,'[9]事業所(またはGH住居)名を入力してください_その②'!$AN407)</f>
        <v>0</v>
      </c>
    </row>
    <row r="989" spans="2:11">
      <c r="B989" s="381">
        <v>987</v>
      </c>
      <c r="C989" s="382" t="e">
        <f t="shared" si="60"/>
        <v>#N/A</v>
      </c>
      <c r="D989" s="382" t="e">
        <f t="shared" si="61"/>
        <v>#N/A</v>
      </c>
      <c r="E989" s="383" t="e">
        <f t="shared" si="62"/>
        <v>#N/A</v>
      </c>
      <c r="F989" s="378"/>
      <c r="H989" s="387"/>
      <c r="I989" s="380" t="e">
        <f t="shared" si="63"/>
        <v>#REF!</v>
      </c>
      <c r="J989" s="386">
        <f>'[9]事業所(またはGH住居)名を入力してください_その②'!F408</f>
        <v>0</v>
      </c>
      <c r="K989" s="380">
        <f>IF(OR('[9]事業所(またはGH住居)名を入力してください_その②'!$B408="管理者",'[9]事業所(またはGH住居)名を入力してください_その②'!$B408="サービス管理責任者"),0,'[9]事業所(またはGH住居)名を入力してください_その②'!$AN408)</f>
        <v>0</v>
      </c>
    </row>
    <row r="990" spans="2:11">
      <c r="B990" s="381">
        <v>988</v>
      </c>
      <c r="C990" s="382" t="e">
        <f t="shared" si="60"/>
        <v>#N/A</v>
      </c>
      <c r="D990" s="382" t="e">
        <f t="shared" si="61"/>
        <v>#N/A</v>
      </c>
      <c r="E990" s="383" t="e">
        <f t="shared" si="62"/>
        <v>#N/A</v>
      </c>
      <c r="F990" s="378"/>
      <c r="H990" s="387"/>
      <c r="I990" s="380" t="e">
        <f t="shared" si="63"/>
        <v>#REF!</v>
      </c>
      <c r="J990" s="386">
        <f>'[9]事業所(またはGH住居)名を入力してください_その②'!F409</f>
        <v>0</v>
      </c>
      <c r="K990" s="380">
        <f>IF(OR('[9]事業所(またはGH住居)名を入力してください_その②'!$B409="管理者",'[9]事業所(またはGH住居)名を入力してください_その②'!$B409="サービス管理責任者"),0,'[9]事業所(またはGH住居)名を入力してください_その②'!$AN409)</f>
        <v>0</v>
      </c>
    </row>
    <row r="991" spans="2:11">
      <c r="B991" s="381">
        <v>989</v>
      </c>
      <c r="C991" s="382" t="e">
        <f t="shared" si="60"/>
        <v>#N/A</v>
      </c>
      <c r="D991" s="382" t="e">
        <f t="shared" si="61"/>
        <v>#N/A</v>
      </c>
      <c r="E991" s="383" t="e">
        <f t="shared" si="62"/>
        <v>#N/A</v>
      </c>
      <c r="F991" s="378"/>
      <c r="H991" s="387"/>
      <c r="I991" s="380" t="e">
        <f t="shared" si="63"/>
        <v>#REF!</v>
      </c>
      <c r="J991" s="386">
        <f>'[9]事業所(またはGH住居)名を入力してください_その②'!F410</f>
        <v>0</v>
      </c>
      <c r="K991" s="380">
        <f>IF(OR('[9]事業所(またはGH住居)名を入力してください_その②'!$B410="管理者",'[9]事業所(またはGH住居)名を入力してください_その②'!$B410="サービス管理責任者"),0,'[9]事業所(またはGH住居)名を入力してください_その②'!$AN410)</f>
        <v>0</v>
      </c>
    </row>
    <row r="992" spans="2:11">
      <c r="B992" s="381">
        <v>990</v>
      </c>
      <c r="C992" s="382" t="e">
        <f t="shared" si="60"/>
        <v>#N/A</v>
      </c>
      <c r="D992" s="382" t="e">
        <f t="shared" si="61"/>
        <v>#N/A</v>
      </c>
      <c r="E992" s="383" t="e">
        <f t="shared" si="62"/>
        <v>#N/A</v>
      </c>
      <c r="F992" s="378"/>
      <c r="H992" s="387"/>
      <c r="I992" s="380" t="e">
        <f t="shared" si="63"/>
        <v>#REF!</v>
      </c>
      <c r="J992" s="386">
        <f>'[9]事業所(またはGH住居)名を入力してください_その②'!F411</f>
        <v>0</v>
      </c>
      <c r="K992" s="380">
        <f>IF(OR('[9]事業所(またはGH住居)名を入力してください_その②'!$B411="管理者",'[9]事業所(またはGH住居)名を入力してください_その②'!$B411="サービス管理責任者"),0,'[9]事業所(またはGH住居)名を入力してください_その②'!$AN411)</f>
        <v>0</v>
      </c>
    </row>
    <row r="993" spans="2:11">
      <c r="B993" s="381">
        <v>991</v>
      </c>
      <c r="C993" s="382" t="e">
        <f t="shared" si="60"/>
        <v>#N/A</v>
      </c>
      <c r="D993" s="382" t="e">
        <f t="shared" si="61"/>
        <v>#N/A</v>
      </c>
      <c r="E993" s="383" t="e">
        <f t="shared" si="62"/>
        <v>#N/A</v>
      </c>
      <c r="F993" s="378"/>
      <c r="H993" s="387"/>
      <c r="I993" s="380" t="e">
        <f t="shared" si="63"/>
        <v>#REF!</v>
      </c>
      <c r="J993" s="386">
        <f>'[9]事業所(またはGH住居)名を入力してください_その②'!F412</f>
        <v>0</v>
      </c>
      <c r="K993" s="380">
        <f>IF(OR('[9]事業所(またはGH住居)名を入力してください_その②'!$B412="管理者",'[9]事業所(またはGH住居)名を入力してください_その②'!$B412="サービス管理責任者"),0,'[9]事業所(またはGH住居)名を入力してください_その②'!$AN412)</f>
        <v>0</v>
      </c>
    </row>
    <row r="994" spans="2:11">
      <c r="B994" s="381">
        <v>992</v>
      </c>
      <c r="C994" s="382" t="e">
        <f t="shared" si="60"/>
        <v>#N/A</v>
      </c>
      <c r="D994" s="382" t="e">
        <f t="shared" si="61"/>
        <v>#N/A</v>
      </c>
      <c r="E994" s="383" t="e">
        <f t="shared" si="62"/>
        <v>#N/A</v>
      </c>
      <c r="F994" s="378"/>
      <c r="H994" s="387"/>
      <c r="I994" s="380" t="e">
        <f t="shared" si="63"/>
        <v>#REF!</v>
      </c>
      <c r="J994" s="386">
        <f>'[9]事業所(またはGH住居)名を入力してください_その②'!F413</f>
        <v>0</v>
      </c>
      <c r="K994" s="380">
        <f>IF(OR('[9]事業所(またはGH住居)名を入力してください_その②'!$B413="管理者",'[9]事業所(またはGH住居)名を入力してください_その②'!$B413="サービス管理責任者"),0,'[9]事業所(またはGH住居)名を入力してください_その②'!$AN413)</f>
        <v>0</v>
      </c>
    </row>
    <row r="995" spans="2:11">
      <c r="B995" s="381">
        <v>993</v>
      </c>
      <c r="C995" s="382" t="e">
        <f t="shared" si="60"/>
        <v>#N/A</v>
      </c>
      <c r="D995" s="382" t="e">
        <f t="shared" si="61"/>
        <v>#N/A</v>
      </c>
      <c r="E995" s="383" t="e">
        <f t="shared" si="62"/>
        <v>#N/A</v>
      </c>
      <c r="F995" s="378"/>
      <c r="H995" s="387"/>
      <c r="I995" s="380" t="e">
        <f t="shared" si="63"/>
        <v>#REF!</v>
      </c>
      <c r="J995" s="386">
        <f>'[9]事業所(またはGH住居)名を入力してください_その②'!F414</f>
        <v>0</v>
      </c>
      <c r="K995" s="380">
        <f>IF(OR('[9]事業所(またはGH住居)名を入力してください_その②'!$B414="管理者",'[9]事業所(またはGH住居)名を入力してください_その②'!$B414="サービス管理責任者"),0,'[9]事業所(またはGH住居)名を入力してください_その②'!$AN414)</f>
        <v>0</v>
      </c>
    </row>
    <row r="996" spans="2:11">
      <c r="B996" s="381">
        <v>994</v>
      </c>
      <c r="C996" s="382" t="e">
        <f t="shared" si="60"/>
        <v>#N/A</v>
      </c>
      <c r="D996" s="382" t="e">
        <f t="shared" si="61"/>
        <v>#N/A</v>
      </c>
      <c r="E996" s="383" t="e">
        <f t="shared" si="62"/>
        <v>#N/A</v>
      </c>
      <c r="F996" s="378"/>
      <c r="H996" s="387"/>
      <c r="I996" s="380" t="e">
        <f t="shared" si="63"/>
        <v>#REF!</v>
      </c>
      <c r="J996" s="386">
        <f>'[9]事業所(またはGH住居)名を入力してください_その②'!F415</f>
        <v>0</v>
      </c>
      <c r="K996" s="380">
        <f>IF(OR('[9]事業所(またはGH住居)名を入力してください_その②'!$B415="管理者",'[9]事業所(またはGH住居)名を入力してください_その②'!$B415="サービス管理責任者"),0,'[9]事業所(またはGH住居)名を入力してください_その②'!$AN415)</f>
        <v>0</v>
      </c>
    </row>
    <row r="997" spans="2:11">
      <c r="B997" s="381">
        <v>995</v>
      </c>
      <c r="C997" s="382" t="e">
        <f t="shared" si="60"/>
        <v>#N/A</v>
      </c>
      <c r="D997" s="382" t="e">
        <f t="shared" si="61"/>
        <v>#N/A</v>
      </c>
      <c r="E997" s="383" t="e">
        <f t="shared" si="62"/>
        <v>#N/A</v>
      </c>
      <c r="F997" s="378"/>
      <c r="H997" s="387"/>
      <c r="I997" s="380" t="e">
        <f t="shared" si="63"/>
        <v>#REF!</v>
      </c>
      <c r="J997" s="386">
        <f>'[9]事業所(またはGH住居)名を入力してください_その②'!F416</f>
        <v>0</v>
      </c>
      <c r="K997" s="380">
        <f>IF(OR('[9]事業所(またはGH住居)名を入力してください_その②'!$B416="管理者",'[9]事業所(またはGH住居)名を入力してください_その②'!$B416="サービス管理責任者"),0,'[9]事業所(またはGH住居)名を入力してください_その②'!$AN416)</f>
        <v>0</v>
      </c>
    </row>
    <row r="998" spans="2:11">
      <c r="B998" s="381">
        <v>996</v>
      </c>
      <c r="C998" s="382" t="e">
        <f t="shared" si="60"/>
        <v>#N/A</v>
      </c>
      <c r="D998" s="382" t="e">
        <f t="shared" si="61"/>
        <v>#N/A</v>
      </c>
      <c r="E998" s="383" t="e">
        <f t="shared" si="62"/>
        <v>#N/A</v>
      </c>
      <c r="F998" s="378"/>
      <c r="H998" s="387"/>
      <c r="I998" s="380" t="e">
        <f t="shared" si="63"/>
        <v>#REF!</v>
      </c>
      <c r="J998" s="386">
        <f>'[9]事業所(またはGH住居)名を入力してください_その②'!F417</f>
        <v>0</v>
      </c>
      <c r="K998" s="380">
        <f>IF(OR('[9]事業所(またはGH住居)名を入力してください_その②'!$B417="管理者",'[9]事業所(またはGH住居)名を入力してください_その②'!$B417="サービス管理責任者"),0,'[9]事業所(またはGH住居)名を入力してください_その②'!$AN417)</f>
        <v>0</v>
      </c>
    </row>
    <row r="999" spans="2:11">
      <c r="B999" s="381">
        <v>997</v>
      </c>
      <c r="C999" s="382" t="e">
        <f t="shared" si="60"/>
        <v>#N/A</v>
      </c>
      <c r="D999" s="382" t="e">
        <f t="shared" si="61"/>
        <v>#N/A</v>
      </c>
      <c r="E999" s="383" t="e">
        <f t="shared" si="62"/>
        <v>#N/A</v>
      </c>
      <c r="F999" s="378"/>
      <c r="H999" s="387"/>
      <c r="I999" s="380" t="e">
        <f t="shared" si="63"/>
        <v>#REF!</v>
      </c>
      <c r="J999" s="386">
        <f>'[9]事業所(またはGH住居)名を入力してください_その②'!F418</f>
        <v>0</v>
      </c>
      <c r="K999" s="380">
        <f>IF(OR('[9]事業所(またはGH住居)名を入力してください_その②'!$B418="管理者",'[9]事業所(またはGH住居)名を入力してください_その②'!$B418="サービス管理責任者"),0,'[9]事業所(またはGH住居)名を入力してください_その②'!$AN418)</f>
        <v>0</v>
      </c>
    </row>
    <row r="1000" spans="2:11">
      <c r="B1000" s="381">
        <v>998</v>
      </c>
      <c r="C1000" s="382" t="e">
        <f t="shared" si="60"/>
        <v>#N/A</v>
      </c>
      <c r="D1000" s="382" t="e">
        <f t="shared" si="61"/>
        <v>#N/A</v>
      </c>
      <c r="E1000" s="383" t="e">
        <f t="shared" si="62"/>
        <v>#N/A</v>
      </c>
      <c r="F1000" s="378"/>
      <c r="H1000" s="387"/>
      <c r="I1000" s="380" t="e">
        <f t="shared" si="63"/>
        <v>#REF!</v>
      </c>
      <c r="J1000" s="386">
        <f>'[9]事業所(またはGH住居)名を入力してください_その②'!F419</f>
        <v>0</v>
      </c>
      <c r="K1000" s="380">
        <f>IF(OR('[9]事業所(またはGH住居)名を入力してください_その②'!$B419="管理者",'[9]事業所(またはGH住居)名を入力してください_その②'!$B419="サービス管理責任者"),0,'[9]事業所(またはGH住居)名を入力してください_その②'!$AN419)</f>
        <v>0</v>
      </c>
    </row>
    <row r="1001" spans="2:11">
      <c r="B1001" s="381">
        <v>999</v>
      </c>
      <c r="C1001" s="382" t="e">
        <f t="shared" si="60"/>
        <v>#N/A</v>
      </c>
      <c r="D1001" s="382" t="e">
        <f t="shared" si="61"/>
        <v>#N/A</v>
      </c>
      <c r="E1001" s="383" t="e">
        <f t="shared" si="62"/>
        <v>#N/A</v>
      </c>
      <c r="F1001" s="378"/>
      <c r="H1001" s="387"/>
      <c r="I1001" s="380" t="e">
        <f t="shared" si="63"/>
        <v>#REF!</v>
      </c>
      <c r="J1001" s="386">
        <f>'[9]事業所(またはGH住居)名を入力してください_その②'!F420</f>
        <v>0</v>
      </c>
      <c r="K1001" s="380">
        <f>IF(OR('[9]事業所(またはGH住居)名を入力してください_その②'!$B420="管理者",'[9]事業所(またはGH住居)名を入力してください_その②'!$B420="サービス管理責任者"),0,'[9]事業所(またはGH住居)名を入力してください_その②'!$AN420)</f>
        <v>0</v>
      </c>
    </row>
    <row r="1002" spans="2:11">
      <c r="B1002" s="381">
        <v>1000</v>
      </c>
      <c r="C1002" s="382" t="e">
        <f t="shared" si="60"/>
        <v>#N/A</v>
      </c>
      <c r="D1002" s="382" t="e">
        <f t="shared" si="61"/>
        <v>#N/A</v>
      </c>
      <c r="E1002" s="383" t="e">
        <f t="shared" si="62"/>
        <v>#N/A</v>
      </c>
      <c r="F1002" s="378"/>
      <c r="H1002" s="387"/>
      <c r="I1002" s="380" t="e">
        <f t="shared" si="63"/>
        <v>#REF!</v>
      </c>
      <c r="J1002" s="386">
        <f>'[9]事業所(またはGH住居)名を入力してください_その②'!F421</f>
        <v>0</v>
      </c>
      <c r="K1002" s="380">
        <f>IF(OR('[9]事業所(またはGH住居)名を入力してください_その②'!$B421="管理者",'[9]事業所(またはGH住居)名を入力してください_その②'!$B421="サービス管理責任者"),0,'[9]事業所(またはGH住居)名を入力してください_その②'!$AN421)</f>
        <v>0</v>
      </c>
    </row>
    <row r="1003" spans="2:11">
      <c r="B1003" s="381">
        <v>1001</v>
      </c>
      <c r="C1003" s="382" t="e">
        <f t="shared" si="60"/>
        <v>#N/A</v>
      </c>
      <c r="D1003" s="382" t="e">
        <f t="shared" si="61"/>
        <v>#N/A</v>
      </c>
      <c r="E1003" s="383" t="e">
        <f t="shared" si="62"/>
        <v>#N/A</v>
      </c>
      <c r="F1003" s="378"/>
      <c r="H1003" s="387"/>
      <c r="I1003" s="380" t="e">
        <f t="shared" si="63"/>
        <v>#REF!</v>
      </c>
      <c r="J1003" s="386">
        <f>'[9]事業所(またはGH住居)名を入力してください_その②'!F422</f>
        <v>0</v>
      </c>
      <c r="K1003" s="380">
        <f>IF(OR('[9]事業所(またはGH住居)名を入力してください_その②'!$B422="管理者",'[9]事業所(またはGH住居)名を入力してください_その②'!$B422="サービス管理責任者"),0,'[9]事業所(またはGH住居)名を入力してください_その②'!$AN422)</f>
        <v>0</v>
      </c>
    </row>
    <row r="1004" spans="2:11">
      <c r="B1004" s="381">
        <v>1002</v>
      </c>
      <c r="C1004" s="382" t="e">
        <f t="shared" si="60"/>
        <v>#N/A</v>
      </c>
      <c r="D1004" s="382" t="e">
        <f t="shared" si="61"/>
        <v>#N/A</v>
      </c>
      <c r="E1004" s="383" t="e">
        <f t="shared" si="62"/>
        <v>#N/A</v>
      </c>
      <c r="F1004" s="378"/>
      <c r="H1004" s="387"/>
      <c r="I1004" s="380" t="e">
        <f t="shared" si="63"/>
        <v>#REF!</v>
      </c>
      <c r="J1004" s="386">
        <f>'[9]事業所(またはGH住居)名を入力してください_その②'!F423</f>
        <v>0</v>
      </c>
      <c r="K1004" s="380">
        <f>IF(OR('[9]事業所(またはGH住居)名を入力してください_その②'!$B423="管理者",'[9]事業所(またはGH住居)名を入力してください_その②'!$B423="サービス管理責任者"),0,'[9]事業所(またはGH住居)名を入力してください_その②'!$AN423)</f>
        <v>0</v>
      </c>
    </row>
    <row r="1005" spans="2:11">
      <c r="B1005" s="381">
        <v>1003</v>
      </c>
      <c r="C1005" s="382" t="e">
        <f t="shared" si="60"/>
        <v>#N/A</v>
      </c>
      <c r="D1005" s="382" t="e">
        <f t="shared" si="61"/>
        <v>#N/A</v>
      </c>
      <c r="E1005" s="383" t="e">
        <f t="shared" si="62"/>
        <v>#N/A</v>
      </c>
      <c r="F1005" s="378"/>
      <c r="H1005" s="387"/>
      <c r="I1005" s="380" t="e">
        <f t="shared" si="63"/>
        <v>#REF!</v>
      </c>
      <c r="J1005" s="386">
        <f>'[9]事業所(またはGH住居)名を入力してください_その②'!F424</f>
        <v>0</v>
      </c>
      <c r="K1005" s="380">
        <f>IF(OR('[9]事業所(またはGH住居)名を入力してください_その②'!$B424="管理者",'[9]事業所(またはGH住居)名を入力してください_その②'!$B424="サービス管理責任者"),0,'[9]事業所(またはGH住居)名を入力してください_その②'!$AN424)</f>
        <v>0</v>
      </c>
    </row>
    <row r="1006" spans="2:11">
      <c r="B1006" s="381">
        <v>1004</v>
      </c>
      <c r="C1006" s="382" t="e">
        <f t="shared" si="60"/>
        <v>#N/A</v>
      </c>
      <c r="D1006" s="382" t="e">
        <f t="shared" si="61"/>
        <v>#N/A</v>
      </c>
      <c r="E1006" s="383" t="e">
        <f t="shared" si="62"/>
        <v>#N/A</v>
      </c>
      <c r="F1006" s="378"/>
      <c r="H1006" s="387"/>
      <c r="I1006" s="380" t="e">
        <f t="shared" si="63"/>
        <v>#REF!</v>
      </c>
      <c r="J1006" s="386">
        <f>'[9]事業所(またはGH住居)名を入力してください_その②'!F425</f>
        <v>0</v>
      </c>
      <c r="K1006" s="380">
        <f>IF(OR('[9]事業所(またはGH住居)名を入力してください_その②'!$B425="管理者",'[9]事業所(またはGH住居)名を入力してください_その②'!$B425="サービス管理責任者"),0,'[9]事業所(またはGH住居)名を入力してください_その②'!$AN425)</f>
        <v>0</v>
      </c>
    </row>
    <row r="1007" spans="2:11">
      <c r="B1007" s="381">
        <v>1005</v>
      </c>
      <c r="C1007" s="382" t="e">
        <f t="shared" si="60"/>
        <v>#N/A</v>
      </c>
      <c r="D1007" s="382" t="e">
        <f t="shared" si="61"/>
        <v>#N/A</v>
      </c>
      <c r="E1007" s="383" t="e">
        <f t="shared" si="62"/>
        <v>#N/A</v>
      </c>
      <c r="F1007" s="378"/>
      <c r="H1007" s="387"/>
      <c r="I1007" s="380" t="e">
        <f t="shared" si="63"/>
        <v>#REF!</v>
      </c>
      <c r="J1007" s="386">
        <f>'[9]事業所(またはGH住居)名を入力してください_その②'!F426</f>
        <v>0</v>
      </c>
      <c r="K1007" s="380">
        <f>IF(OR('[9]事業所(またはGH住居)名を入力してください_その②'!$B426="管理者",'[9]事業所(またはGH住居)名を入力してください_その②'!$B426="サービス管理責任者"),0,'[9]事業所(またはGH住居)名を入力してください_その②'!$AN426)</f>
        <v>0</v>
      </c>
    </row>
    <row r="1008" spans="2:11">
      <c r="B1008" s="381">
        <v>1006</v>
      </c>
      <c r="C1008" s="382" t="e">
        <f t="shared" si="60"/>
        <v>#N/A</v>
      </c>
      <c r="D1008" s="382" t="e">
        <f t="shared" si="61"/>
        <v>#N/A</v>
      </c>
      <c r="E1008" s="383" t="e">
        <f t="shared" si="62"/>
        <v>#N/A</v>
      </c>
      <c r="F1008" s="378"/>
      <c r="H1008" s="387"/>
      <c r="I1008" s="380" t="e">
        <f t="shared" si="63"/>
        <v>#REF!</v>
      </c>
      <c r="J1008" s="386">
        <f>'[9]事業所(またはGH住居)名を入力してください_その②'!F427</f>
        <v>0</v>
      </c>
      <c r="K1008" s="380">
        <f>IF(OR('[9]事業所(またはGH住居)名を入力してください_その②'!$B427="管理者",'[9]事業所(またはGH住居)名を入力してください_その②'!$B427="サービス管理責任者"),0,'[9]事業所(またはGH住居)名を入力してください_その②'!$AN427)</f>
        <v>0</v>
      </c>
    </row>
    <row r="1009" spans="2:11">
      <c r="B1009" s="381">
        <v>1007</v>
      </c>
      <c r="C1009" s="382" t="e">
        <f t="shared" si="60"/>
        <v>#N/A</v>
      </c>
      <c r="D1009" s="382" t="e">
        <f t="shared" si="61"/>
        <v>#N/A</v>
      </c>
      <c r="E1009" s="383" t="e">
        <f t="shared" si="62"/>
        <v>#N/A</v>
      </c>
      <c r="F1009" s="378"/>
      <c r="H1009" s="387"/>
      <c r="I1009" s="380" t="e">
        <f t="shared" si="63"/>
        <v>#REF!</v>
      </c>
      <c r="J1009" s="386">
        <f>'[9]事業所(またはGH住居)名を入力してください_その②'!F428</f>
        <v>0</v>
      </c>
      <c r="K1009" s="380">
        <f>IF(OR('[9]事業所(またはGH住居)名を入力してください_その②'!$B428="管理者",'[9]事業所(またはGH住居)名を入力してください_その②'!$B428="サービス管理責任者"),0,'[9]事業所(またはGH住居)名を入力してください_その②'!$AN428)</f>
        <v>0</v>
      </c>
    </row>
    <row r="1010" spans="2:11">
      <c r="B1010" s="381">
        <v>1008</v>
      </c>
      <c r="C1010" s="382" t="e">
        <f t="shared" si="60"/>
        <v>#N/A</v>
      </c>
      <c r="D1010" s="382" t="e">
        <f t="shared" si="61"/>
        <v>#N/A</v>
      </c>
      <c r="E1010" s="383" t="e">
        <f t="shared" si="62"/>
        <v>#N/A</v>
      </c>
      <c r="F1010" s="378"/>
      <c r="H1010" s="387"/>
      <c r="I1010" s="380" t="e">
        <f t="shared" si="63"/>
        <v>#REF!</v>
      </c>
      <c r="J1010" s="386">
        <f>'[9]事業所(またはGH住居)名を入力してください_その②'!F429</f>
        <v>0</v>
      </c>
      <c r="K1010" s="380">
        <f>IF(OR('[9]事業所(またはGH住居)名を入力してください_その②'!$B429="管理者",'[9]事業所(またはGH住居)名を入力してください_その②'!$B429="サービス管理責任者"),0,'[9]事業所(またはGH住居)名を入力してください_その②'!$AN429)</f>
        <v>0</v>
      </c>
    </row>
    <row r="1011" spans="2:11">
      <c r="B1011" s="381">
        <v>1009</v>
      </c>
      <c r="C1011" s="382" t="e">
        <f t="shared" si="60"/>
        <v>#N/A</v>
      </c>
      <c r="D1011" s="382" t="e">
        <f t="shared" si="61"/>
        <v>#N/A</v>
      </c>
      <c r="E1011" s="383" t="e">
        <f t="shared" si="62"/>
        <v>#N/A</v>
      </c>
      <c r="F1011" s="378"/>
      <c r="H1011" s="387"/>
      <c r="I1011" s="380" t="e">
        <f t="shared" si="63"/>
        <v>#REF!</v>
      </c>
      <c r="J1011" s="386">
        <f>'[9]事業所(またはGH住居)名を入力してください_その②'!F430</f>
        <v>0</v>
      </c>
      <c r="K1011" s="380">
        <f>IF(OR('[9]事業所(またはGH住居)名を入力してください_その②'!$B430="管理者",'[9]事業所(またはGH住居)名を入力してください_その②'!$B430="サービス管理責任者"),0,'[9]事業所(またはGH住居)名を入力してください_その②'!$AN430)</f>
        <v>0</v>
      </c>
    </row>
    <row r="1012" spans="2:11">
      <c r="B1012" s="381">
        <v>1010</v>
      </c>
      <c r="C1012" s="382" t="e">
        <f t="shared" si="60"/>
        <v>#N/A</v>
      </c>
      <c r="D1012" s="382" t="e">
        <f t="shared" si="61"/>
        <v>#N/A</v>
      </c>
      <c r="E1012" s="383" t="e">
        <f t="shared" si="62"/>
        <v>#N/A</v>
      </c>
      <c r="F1012" s="378"/>
      <c r="H1012" s="387"/>
      <c r="I1012" s="380" t="e">
        <f t="shared" si="63"/>
        <v>#REF!</v>
      </c>
      <c r="J1012" s="386">
        <f>'[9]事業所(またはGH住居)名を入力してください_その②'!F431</f>
        <v>0</v>
      </c>
      <c r="K1012" s="380">
        <f>IF(OR('[9]事業所(またはGH住居)名を入力してください_その②'!$B431="管理者",'[9]事業所(またはGH住居)名を入力してください_その②'!$B431="サービス管理責任者"),0,'[9]事業所(またはGH住居)名を入力してください_その②'!$AN431)</f>
        <v>0</v>
      </c>
    </row>
    <row r="1013" spans="2:11">
      <c r="B1013" s="381">
        <v>1011</v>
      </c>
      <c r="C1013" s="382" t="e">
        <f t="shared" si="60"/>
        <v>#N/A</v>
      </c>
      <c r="D1013" s="382" t="e">
        <f t="shared" si="61"/>
        <v>#N/A</v>
      </c>
      <c r="E1013" s="383" t="e">
        <f t="shared" si="62"/>
        <v>#N/A</v>
      </c>
      <c r="F1013" s="378"/>
      <c r="H1013" s="387"/>
      <c r="I1013" s="380" t="e">
        <f t="shared" si="63"/>
        <v>#REF!</v>
      </c>
      <c r="J1013" s="386">
        <f>'[9]事業所(またはGH住居)名を入力してください_その②'!F432</f>
        <v>0</v>
      </c>
      <c r="K1013" s="380">
        <f>IF(OR('[9]事業所(またはGH住居)名を入力してください_その②'!$B432="管理者",'[9]事業所(またはGH住居)名を入力してください_その②'!$B432="サービス管理責任者"),0,'[9]事業所(またはGH住居)名を入力してください_その②'!$AN432)</f>
        <v>0</v>
      </c>
    </row>
    <row r="1014" spans="2:11">
      <c r="B1014" s="381">
        <v>1012</v>
      </c>
      <c r="C1014" s="382" t="e">
        <f t="shared" si="60"/>
        <v>#N/A</v>
      </c>
      <c r="D1014" s="382" t="e">
        <f t="shared" si="61"/>
        <v>#N/A</v>
      </c>
      <c r="E1014" s="383" t="e">
        <f t="shared" si="62"/>
        <v>#N/A</v>
      </c>
      <c r="F1014" s="378"/>
      <c r="H1014" s="387"/>
      <c r="I1014" s="380" t="e">
        <f t="shared" si="63"/>
        <v>#REF!</v>
      </c>
      <c r="J1014" s="386">
        <f>'[9]事業所(またはGH住居)名を入力してください_その②'!F433</f>
        <v>0</v>
      </c>
      <c r="K1014" s="380">
        <f>IF(OR('[9]事業所(またはGH住居)名を入力してください_その②'!$B433="管理者",'[9]事業所(またはGH住居)名を入力してください_その②'!$B433="サービス管理責任者"),0,'[9]事業所(またはGH住居)名を入力してください_その②'!$AN433)</f>
        <v>0</v>
      </c>
    </row>
    <row r="1015" spans="2:11">
      <c r="B1015" s="381">
        <v>1013</v>
      </c>
      <c r="C1015" s="382" t="e">
        <f t="shared" si="60"/>
        <v>#N/A</v>
      </c>
      <c r="D1015" s="382" t="e">
        <f t="shared" si="61"/>
        <v>#N/A</v>
      </c>
      <c r="E1015" s="383" t="e">
        <f t="shared" si="62"/>
        <v>#N/A</v>
      </c>
      <c r="F1015" s="378"/>
      <c r="H1015" s="387"/>
      <c r="I1015" s="380" t="e">
        <f t="shared" si="63"/>
        <v>#REF!</v>
      </c>
      <c r="J1015" s="386">
        <f>'[9]事業所(またはGH住居)名を入力してください_その②'!F434</f>
        <v>0</v>
      </c>
      <c r="K1015" s="380">
        <f>IF(OR('[9]事業所(またはGH住居)名を入力してください_その②'!$B434="管理者",'[9]事業所(またはGH住居)名を入力してください_その②'!$B434="サービス管理責任者"),0,'[9]事業所(またはGH住居)名を入力してください_その②'!$AN434)</f>
        <v>0</v>
      </c>
    </row>
    <row r="1016" spans="2:11">
      <c r="B1016" s="381">
        <v>1014</v>
      </c>
      <c r="C1016" s="382" t="e">
        <f t="shared" si="60"/>
        <v>#N/A</v>
      </c>
      <c r="D1016" s="382" t="e">
        <f t="shared" si="61"/>
        <v>#N/A</v>
      </c>
      <c r="E1016" s="383" t="e">
        <f t="shared" si="62"/>
        <v>#N/A</v>
      </c>
      <c r="F1016" s="378"/>
      <c r="H1016" s="387"/>
      <c r="I1016" s="380" t="e">
        <f t="shared" si="63"/>
        <v>#REF!</v>
      </c>
      <c r="J1016" s="386">
        <f>'[9]事業所(またはGH住居)名を入力してください_その②'!F435</f>
        <v>0</v>
      </c>
      <c r="K1016" s="380">
        <f>IF(OR('[9]事業所(またはGH住居)名を入力してください_その②'!$B435="管理者",'[9]事業所(またはGH住居)名を入力してください_その②'!$B435="サービス管理責任者"),0,'[9]事業所(またはGH住居)名を入力してください_その②'!$AN435)</f>
        <v>0</v>
      </c>
    </row>
    <row r="1017" spans="2:11">
      <c r="B1017" s="381">
        <v>1015</v>
      </c>
      <c r="C1017" s="382" t="e">
        <f t="shared" si="60"/>
        <v>#N/A</v>
      </c>
      <c r="D1017" s="382" t="e">
        <f t="shared" si="61"/>
        <v>#N/A</v>
      </c>
      <c r="E1017" s="383" t="e">
        <f t="shared" si="62"/>
        <v>#N/A</v>
      </c>
      <c r="F1017" s="378"/>
      <c r="H1017" s="387"/>
      <c r="I1017" s="380" t="e">
        <f t="shared" si="63"/>
        <v>#REF!</v>
      </c>
      <c r="J1017" s="386">
        <f>'[9]事業所(またはGH住居)名を入力してください_その②'!F436</f>
        <v>0</v>
      </c>
      <c r="K1017" s="380">
        <f>IF(OR('[9]事業所(またはGH住居)名を入力してください_その②'!$B436="管理者",'[9]事業所(またはGH住居)名を入力してください_その②'!$B436="サービス管理責任者"),0,'[9]事業所(またはGH住居)名を入力してください_その②'!$AN436)</f>
        <v>0</v>
      </c>
    </row>
    <row r="1018" spans="2:11">
      <c r="B1018" s="381">
        <v>1016</v>
      </c>
      <c r="C1018" s="382" t="e">
        <f t="shared" si="60"/>
        <v>#N/A</v>
      </c>
      <c r="D1018" s="382" t="e">
        <f t="shared" si="61"/>
        <v>#N/A</v>
      </c>
      <c r="E1018" s="383" t="e">
        <f t="shared" si="62"/>
        <v>#N/A</v>
      </c>
      <c r="F1018" s="378"/>
      <c r="H1018" s="387"/>
      <c r="I1018" s="380" t="e">
        <f t="shared" si="63"/>
        <v>#REF!</v>
      </c>
      <c r="J1018" s="386">
        <f>'[9]事業所(またはGH住居)名を入力してください_その②'!F437</f>
        <v>0</v>
      </c>
      <c r="K1018" s="380">
        <f>IF(OR('[9]事業所(またはGH住居)名を入力してください_その②'!$B437="管理者",'[9]事業所(またはGH住居)名を入力してください_その②'!$B437="サービス管理責任者"),0,'[9]事業所(またはGH住居)名を入力してください_その②'!$AN437)</f>
        <v>0</v>
      </c>
    </row>
    <row r="1019" spans="2:11">
      <c r="B1019" s="381">
        <v>1017</v>
      </c>
      <c r="C1019" s="382" t="e">
        <f t="shared" si="60"/>
        <v>#N/A</v>
      </c>
      <c r="D1019" s="382" t="e">
        <f t="shared" si="61"/>
        <v>#N/A</v>
      </c>
      <c r="E1019" s="383" t="e">
        <f t="shared" si="62"/>
        <v>#N/A</v>
      </c>
      <c r="F1019" s="378"/>
      <c r="H1019" s="387"/>
      <c r="I1019" s="380" t="e">
        <f t="shared" si="63"/>
        <v>#REF!</v>
      </c>
      <c r="J1019" s="386">
        <f>'[9]事業所(またはGH住居)名を入力してください_その②'!F438</f>
        <v>0</v>
      </c>
      <c r="K1019" s="380">
        <f>IF(OR('[9]事業所(またはGH住居)名を入力してください_その②'!$B438="管理者",'[9]事業所(またはGH住居)名を入力してください_その②'!$B438="サービス管理責任者"),0,'[9]事業所(またはGH住居)名を入力してください_その②'!$AN438)</f>
        <v>0</v>
      </c>
    </row>
    <row r="1020" spans="2:11">
      <c r="B1020" s="381">
        <v>1018</v>
      </c>
      <c r="C1020" s="382" t="e">
        <f t="shared" si="60"/>
        <v>#N/A</v>
      </c>
      <c r="D1020" s="382" t="e">
        <f t="shared" si="61"/>
        <v>#N/A</v>
      </c>
      <c r="E1020" s="383" t="e">
        <f t="shared" si="62"/>
        <v>#N/A</v>
      </c>
      <c r="F1020" s="378"/>
      <c r="H1020" s="387"/>
      <c r="I1020" s="380" t="e">
        <f t="shared" si="63"/>
        <v>#REF!</v>
      </c>
      <c r="J1020" s="386">
        <f>'[9]事業所(またはGH住居)名を入力してください_その②'!F439</f>
        <v>0</v>
      </c>
      <c r="K1020" s="380">
        <f>IF(OR('[9]事業所(またはGH住居)名を入力してください_その②'!$B439="管理者",'[9]事業所(またはGH住居)名を入力してください_その②'!$B439="サービス管理責任者"),0,'[9]事業所(またはGH住居)名を入力してください_その②'!$AN439)</f>
        <v>0</v>
      </c>
    </row>
    <row r="1021" spans="2:11">
      <c r="B1021" s="381">
        <v>1019</v>
      </c>
      <c r="C1021" s="382" t="e">
        <f t="shared" si="60"/>
        <v>#N/A</v>
      </c>
      <c r="D1021" s="382" t="e">
        <f t="shared" si="61"/>
        <v>#N/A</v>
      </c>
      <c r="E1021" s="383" t="e">
        <f t="shared" si="62"/>
        <v>#N/A</v>
      </c>
      <c r="F1021" s="378"/>
      <c r="H1021" s="387"/>
      <c r="I1021" s="380" t="e">
        <f t="shared" si="63"/>
        <v>#REF!</v>
      </c>
      <c r="J1021" s="386">
        <f>'[9]事業所(またはGH住居)名を入力してください_その②'!F440</f>
        <v>0</v>
      </c>
      <c r="K1021" s="380">
        <f>IF(OR('[9]事業所(またはGH住居)名を入力してください_その②'!$B440="管理者",'[9]事業所(またはGH住居)名を入力してください_その②'!$B440="サービス管理責任者"),0,'[9]事業所(またはGH住居)名を入力してください_その②'!$AN440)</f>
        <v>0</v>
      </c>
    </row>
    <row r="1022" spans="2:11">
      <c r="B1022" s="381">
        <v>1020</v>
      </c>
      <c r="C1022" s="382" t="e">
        <f t="shared" si="60"/>
        <v>#N/A</v>
      </c>
      <c r="D1022" s="382" t="e">
        <f t="shared" si="61"/>
        <v>#N/A</v>
      </c>
      <c r="E1022" s="383" t="e">
        <f t="shared" si="62"/>
        <v>#N/A</v>
      </c>
      <c r="F1022" s="378"/>
      <c r="H1022" s="387"/>
      <c r="I1022" s="380" t="e">
        <f t="shared" si="63"/>
        <v>#REF!</v>
      </c>
      <c r="J1022" s="386">
        <f>'[9]事業所(またはGH住居)名を入力してください_その②'!F441</f>
        <v>0</v>
      </c>
      <c r="K1022" s="380">
        <f>IF(OR('[9]事業所(またはGH住居)名を入力してください_その②'!$B441="管理者",'[9]事業所(またはGH住居)名を入力してください_その②'!$B441="サービス管理責任者"),0,'[9]事業所(またはGH住居)名を入力してください_その②'!$AN441)</f>
        <v>0</v>
      </c>
    </row>
    <row r="1023" spans="2:11">
      <c r="B1023" s="381">
        <v>1021</v>
      </c>
      <c r="C1023" s="382" t="e">
        <f t="shared" si="60"/>
        <v>#N/A</v>
      </c>
      <c r="D1023" s="382" t="e">
        <f t="shared" si="61"/>
        <v>#N/A</v>
      </c>
      <c r="E1023" s="383" t="e">
        <f t="shared" si="62"/>
        <v>#N/A</v>
      </c>
      <c r="F1023" s="378"/>
      <c r="H1023" s="387"/>
      <c r="I1023" s="380" t="e">
        <f t="shared" si="63"/>
        <v>#REF!</v>
      </c>
      <c r="J1023" s="386">
        <f>'[9]事業所(またはGH住居)名を入力してください_その②'!F442</f>
        <v>0</v>
      </c>
      <c r="K1023" s="380">
        <f>IF(OR('[9]事業所(またはGH住居)名を入力してください_その②'!$B442="管理者",'[9]事業所(またはGH住居)名を入力してください_その②'!$B442="サービス管理責任者"),0,'[9]事業所(またはGH住居)名を入力してください_その②'!$AN442)</f>
        <v>0</v>
      </c>
    </row>
    <row r="1024" spans="2:11">
      <c r="B1024" s="381">
        <v>1022</v>
      </c>
      <c r="C1024" s="382" t="e">
        <f t="shared" si="60"/>
        <v>#N/A</v>
      </c>
      <c r="D1024" s="382" t="e">
        <f t="shared" si="61"/>
        <v>#N/A</v>
      </c>
      <c r="E1024" s="383" t="e">
        <f t="shared" si="62"/>
        <v>#N/A</v>
      </c>
      <c r="F1024" s="378"/>
      <c r="H1024" s="387"/>
      <c r="I1024" s="380" t="e">
        <f t="shared" si="63"/>
        <v>#REF!</v>
      </c>
      <c r="J1024" s="386">
        <f>'[9]事業所(またはGH住居)名を入力してください_その②'!F443</f>
        <v>0</v>
      </c>
      <c r="K1024" s="380">
        <f>IF(OR('[9]事業所(またはGH住居)名を入力してください_その②'!$B443="管理者",'[9]事業所(またはGH住居)名を入力してください_その②'!$B443="サービス管理責任者"),0,'[9]事業所(またはGH住居)名を入力してください_その②'!$AN443)</f>
        <v>0</v>
      </c>
    </row>
    <row r="1025" spans="2:11">
      <c r="B1025" s="381">
        <v>1023</v>
      </c>
      <c r="C1025" s="382" t="e">
        <f t="shared" si="60"/>
        <v>#N/A</v>
      </c>
      <c r="D1025" s="382" t="e">
        <f t="shared" si="61"/>
        <v>#N/A</v>
      </c>
      <c r="E1025" s="383" t="e">
        <f t="shared" si="62"/>
        <v>#N/A</v>
      </c>
      <c r="F1025" s="378"/>
      <c r="H1025" s="387"/>
      <c r="I1025" s="380" t="e">
        <f t="shared" si="63"/>
        <v>#REF!</v>
      </c>
      <c r="J1025" s="386">
        <f>'[9]事業所(またはGH住居)名を入力してください_その②'!F444</f>
        <v>0</v>
      </c>
      <c r="K1025" s="380">
        <f>IF(OR('[9]事業所(またはGH住居)名を入力してください_その②'!$B444="管理者",'[9]事業所(またはGH住居)名を入力してください_その②'!$B444="サービス管理責任者"),0,'[9]事業所(またはGH住居)名を入力してください_その②'!$AN444)</f>
        <v>0</v>
      </c>
    </row>
    <row r="1026" spans="2:11">
      <c r="B1026" s="381">
        <v>1024</v>
      </c>
      <c r="C1026" s="382" t="e">
        <f t="shared" si="60"/>
        <v>#N/A</v>
      </c>
      <c r="D1026" s="382" t="e">
        <f t="shared" si="61"/>
        <v>#N/A</v>
      </c>
      <c r="E1026" s="383" t="e">
        <f t="shared" si="62"/>
        <v>#N/A</v>
      </c>
      <c r="F1026" s="378"/>
      <c r="H1026" s="387"/>
      <c r="I1026" s="380" t="e">
        <f t="shared" si="63"/>
        <v>#REF!</v>
      </c>
      <c r="J1026" s="386">
        <f>'[9]事業所(またはGH住居)名を入力してください_その②'!F445</f>
        <v>0</v>
      </c>
      <c r="K1026" s="380">
        <f>IF(OR('[9]事業所(またはGH住居)名を入力してください_その②'!$B445="管理者",'[9]事業所(またはGH住居)名を入力してください_その②'!$B445="サービス管理責任者"),0,'[9]事業所(またはGH住居)名を入力してください_その②'!$AN445)</f>
        <v>0</v>
      </c>
    </row>
    <row r="1027" spans="2:11">
      <c r="B1027" s="381">
        <v>1025</v>
      </c>
      <c r="C1027" s="382" t="e">
        <f t="shared" ref="C1027:C1090" si="64">VLOOKUP(B1027,$I:$K,2,FALSE)</f>
        <v>#N/A</v>
      </c>
      <c r="D1027" s="382" t="e">
        <f t="shared" ref="D1027:D1090" si="65">VLOOKUP(B1027,$I:$K,3,FALSE)</f>
        <v>#N/A</v>
      </c>
      <c r="E1027" s="383" t="e">
        <f t="shared" si="62"/>
        <v>#N/A</v>
      </c>
      <c r="F1027" s="378"/>
      <c r="H1027" s="387"/>
      <c r="I1027" s="380" t="e">
        <f t="shared" si="63"/>
        <v>#REF!</v>
      </c>
      <c r="J1027" s="386">
        <f>'[9]事業所(またはGH住居)名を入力してください_その②'!F446</f>
        <v>0</v>
      </c>
      <c r="K1027" s="380">
        <f>IF(OR('[9]事業所(またはGH住居)名を入力してください_その②'!$B446="管理者",'[9]事業所(またはGH住居)名を入力してください_その②'!$B446="サービス管理責任者"),0,'[9]事業所(またはGH住居)名を入力してください_その②'!$AN446)</f>
        <v>0</v>
      </c>
    </row>
    <row r="1028" spans="2:11">
      <c r="B1028" s="381">
        <v>1026</v>
      </c>
      <c r="C1028" s="382" t="e">
        <f t="shared" si="64"/>
        <v>#N/A</v>
      </c>
      <c r="D1028" s="382" t="e">
        <f t="shared" si="65"/>
        <v>#N/A</v>
      </c>
      <c r="E1028" s="383" t="e">
        <f t="shared" ref="E1028:E1091" si="66">SUMIF($C:$C,C1028,$D:$D)</f>
        <v>#N/A</v>
      </c>
      <c r="F1028" s="378"/>
      <c r="H1028" s="387"/>
      <c r="I1028" s="380" t="e">
        <f t="shared" ref="I1028:I1091" si="67">IF(J1028=0,I1027,I1027+1)</f>
        <v>#REF!</v>
      </c>
      <c r="J1028" s="386">
        <f>'[9]事業所(またはGH住居)名を入力してください_その②'!F447</f>
        <v>0</v>
      </c>
      <c r="K1028" s="380">
        <f>IF(OR('[9]事業所(またはGH住居)名を入力してください_その②'!$B447="管理者",'[9]事業所(またはGH住居)名を入力してください_その②'!$B447="サービス管理責任者"),0,'[9]事業所(またはGH住居)名を入力してください_その②'!$AN447)</f>
        <v>0</v>
      </c>
    </row>
    <row r="1029" spans="2:11">
      <c r="B1029" s="381">
        <v>1027</v>
      </c>
      <c r="C1029" s="382" t="e">
        <f t="shared" si="64"/>
        <v>#N/A</v>
      </c>
      <c r="D1029" s="382" t="e">
        <f t="shared" si="65"/>
        <v>#N/A</v>
      </c>
      <c r="E1029" s="383" t="e">
        <f t="shared" si="66"/>
        <v>#N/A</v>
      </c>
      <c r="F1029" s="378"/>
      <c r="H1029" s="387"/>
      <c r="I1029" s="380" t="e">
        <f t="shared" si="67"/>
        <v>#REF!</v>
      </c>
      <c r="J1029" s="386">
        <f>'[9]事業所(またはGH住居)名を入力してください_その②'!F448</f>
        <v>0</v>
      </c>
      <c r="K1029" s="380">
        <f>IF(OR('[9]事業所(またはGH住居)名を入力してください_その②'!$B448="管理者",'[9]事業所(またはGH住居)名を入力してください_その②'!$B448="サービス管理責任者"),0,'[9]事業所(またはGH住居)名を入力してください_その②'!$AN448)</f>
        <v>0</v>
      </c>
    </row>
    <row r="1030" spans="2:11">
      <c r="B1030" s="381">
        <v>1028</v>
      </c>
      <c r="C1030" s="382" t="e">
        <f t="shared" si="64"/>
        <v>#N/A</v>
      </c>
      <c r="D1030" s="382" t="e">
        <f t="shared" si="65"/>
        <v>#N/A</v>
      </c>
      <c r="E1030" s="383" t="e">
        <f t="shared" si="66"/>
        <v>#N/A</v>
      </c>
      <c r="F1030" s="378"/>
      <c r="H1030" s="387"/>
      <c r="I1030" s="380" t="e">
        <f t="shared" si="67"/>
        <v>#REF!</v>
      </c>
      <c r="J1030" s="386">
        <f>'[9]事業所(またはGH住居)名を入力してください_その②'!F449</f>
        <v>0</v>
      </c>
      <c r="K1030" s="380">
        <f>IF(OR('[9]事業所(またはGH住居)名を入力してください_その②'!$B449="管理者",'[9]事業所(またはGH住居)名を入力してください_その②'!$B449="サービス管理責任者"),0,'[9]事業所(またはGH住居)名を入力してください_その②'!$AN449)</f>
        <v>0</v>
      </c>
    </row>
    <row r="1031" spans="2:11">
      <c r="B1031" s="381">
        <v>1029</v>
      </c>
      <c r="C1031" s="382" t="e">
        <f t="shared" si="64"/>
        <v>#N/A</v>
      </c>
      <c r="D1031" s="382" t="e">
        <f t="shared" si="65"/>
        <v>#N/A</v>
      </c>
      <c r="E1031" s="383" t="e">
        <f t="shared" si="66"/>
        <v>#N/A</v>
      </c>
      <c r="F1031" s="378"/>
      <c r="H1031" s="387"/>
      <c r="I1031" s="380" t="e">
        <f t="shared" si="67"/>
        <v>#REF!</v>
      </c>
      <c r="J1031" s="386">
        <f>'[9]事業所(またはGH住居)名を入力してください_その②'!F450</f>
        <v>0</v>
      </c>
      <c r="K1031" s="380">
        <f>IF(OR('[9]事業所(またはGH住居)名を入力してください_その②'!$B450="管理者",'[9]事業所(またはGH住居)名を入力してください_その②'!$B450="サービス管理責任者"),0,'[9]事業所(またはGH住居)名を入力してください_その②'!$AN450)</f>
        <v>0</v>
      </c>
    </row>
    <row r="1032" spans="2:11">
      <c r="B1032" s="381">
        <v>1030</v>
      </c>
      <c r="C1032" s="382" t="e">
        <f t="shared" si="64"/>
        <v>#N/A</v>
      </c>
      <c r="D1032" s="382" t="e">
        <f t="shared" si="65"/>
        <v>#N/A</v>
      </c>
      <c r="E1032" s="383" t="e">
        <f t="shared" si="66"/>
        <v>#N/A</v>
      </c>
      <c r="F1032" s="378"/>
      <c r="H1032" s="387"/>
      <c r="I1032" s="380" t="e">
        <f t="shared" si="67"/>
        <v>#REF!</v>
      </c>
      <c r="J1032" s="386">
        <f>'[9]事業所(またはGH住居)名を入力してください_その②'!F451</f>
        <v>0</v>
      </c>
      <c r="K1032" s="380">
        <f>IF(OR('[9]事業所(またはGH住居)名を入力してください_その②'!$B451="管理者",'[9]事業所(またはGH住居)名を入力してください_その②'!$B451="サービス管理責任者"),0,'[9]事業所(またはGH住居)名を入力してください_その②'!$AN451)</f>
        <v>0</v>
      </c>
    </row>
    <row r="1033" spans="2:11">
      <c r="B1033" s="381">
        <v>1031</v>
      </c>
      <c r="C1033" s="382" t="e">
        <f t="shared" si="64"/>
        <v>#N/A</v>
      </c>
      <c r="D1033" s="382" t="e">
        <f t="shared" si="65"/>
        <v>#N/A</v>
      </c>
      <c r="E1033" s="383" t="e">
        <f t="shared" si="66"/>
        <v>#N/A</v>
      </c>
      <c r="F1033" s="378"/>
      <c r="H1033" s="387"/>
      <c r="I1033" s="380" t="e">
        <f t="shared" si="67"/>
        <v>#REF!</v>
      </c>
      <c r="J1033" s="386">
        <f>'[9]事業所(またはGH住居)名を入力してください_その②'!F452</f>
        <v>0</v>
      </c>
      <c r="K1033" s="380">
        <f>IF(OR('[9]事業所(またはGH住居)名を入力してください_その②'!$B452="管理者",'[9]事業所(またはGH住居)名を入力してください_その②'!$B452="サービス管理責任者"),0,'[9]事業所(またはGH住居)名を入力してください_その②'!$AN452)</f>
        <v>0</v>
      </c>
    </row>
    <row r="1034" spans="2:11">
      <c r="B1034" s="381">
        <v>1032</v>
      </c>
      <c r="C1034" s="382" t="e">
        <f t="shared" si="64"/>
        <v>#N/A</v>
      </c>
      <c r="D1034" s="382" t="e">
        <f t="shared" si="65"/>
        <v>#N/A</v>
      </c>
      <c r="E1034" s="383" t="e">
        <f t="shared" si="66"/>
        <v>#N/A</v>
      </c>
      <c r="F1034" s="378"/>
      <c r="H1034" s="387"/>
      <c r="I1034" s="380" t="e">
        <f t="shared" si="67"/>
        <v>#REF!</v>
      </c>
      <c r="J1034" s="386">
        <f>'[9]事業所(またはGH住居)名を入力してください_その②'!F453</f>
        <v>0</v>
      </c>
      <c r="K1034" s="380">
        <f>IF(OR('[9]事業所(またはGH住居)名を入力してください_その②'!$B453="管理者",'[9]事業所(またはGH住居)名を入力してください_その②'!$B453="サービス管理責任者"),0,'[9]事業所(またはGH住居)名を入力してください_その②'!$AN453)</f>
        <v>0</v>
      </c>
    </row>
    <row r="1035" spans="2:11">
      <c r="B1035" s="381">
        <v>1033</v>
      </c>
      <c r="C1035" s="382" t="e">
        <f t="shared" si="64"/>
        <v>#N/A</v>
      </c>
      <c r="D1035" s="382" t="e">
        <f t="shared" si="65"/>
        <v>#N/A</v>
      </c>
      <c r="E1035" s="383" t="e">
        <f t="shared" si="66"/>
        <v>#N/A</v>
      </c>
      <c r="F1035" s="378"/>
      <c r="H1035" s="387"/>
      <c r="I1035" s="380" t="e">
        <f t="shared" si="67"/>
        <v>#REF!</v>
      </c>
      <c r="J1035" s="386">
        <f>'[9]事業所(またはGH住居)名を入力してください_その②'!F454</f>
        <v>0</v>
      </c>
      <c r="K1035" s="380">
        <f>IF(OR('[9]事業所(またはGH住居)名を入力してください_その②'!$B454="管理者",'[9]事業所(またはGH住居)名を入力してください_その②'!$B454="サービス管理責任者"),0,'[9]事業所(またはGH住居)名を入力してください_その②'!$AN454)</f>
        <v>0</v>
      </c>
    </row>
    <row r="1036" spans="2:11">
      <c r="B1036" s="381">
        <v>1034</v>
      </c>
      <c r="C1036" s="382" t="e">
        <f t="shared" si="64"/>
        <v>#N/A</v>
      </c>
      <c r="D1036" s="382" t="e">
        <f t="shared" si="65"/>
        <v>#N/A</v>
      </c>
      <c r="E1036" s="383" t="e">
        <f t="shared" si="66"/>
        <v>#N/A</v>
      </c>
      <c r="F1036" s="378"/>
      <c r="H1036" s="387"/>
      <c r="I1036" s="380" t="e">
        <f t="shared" si="67"/>
        <v>#REF!</v>
      </c>
      <c r="J1036" s="386">
        <f>'[9]事業所(またはGH住居)名を入力してください_その②'!F455</f>
        <v>0</v>
      </c>
      <c r="K1036" s="380">
        <f>IF(OR('[9]事業所(またはGH住居)名を入力してください_その②'!$B455="管理者",'[9]事業所(またはGH住居)名を入力してください_その②'!$B455="サービス管理責任者"),0,'[9]事業所(またはGH住居)名を入力してください_その②'!$AN455)</f>
        <v>0</v>
      </c>
    </row>
    <row r="1037" spans="2:11">
      <c r="B1037" s="381">
        <v>1035</v>
      </c>
      <c r="C1037" s="382" t="e">
        <f t="shared" si="64"/>
        <v>#N/A</v>
      </c>
      <c r="D1037" s="382" t="e">
        <f t="shared" si="65"/>
        <v>#N/A</v>
      </c>
      <c r="E1037" s="383" t="e">
        <f t="shared" si="66"/>
        <v>#N/A</v>
      </c>
      <c r="F1037" s="378"/>
      <c r="H1037" s="387"/>
      <c r="I1037" s="380" t="e">
        <f t="shared" si="67"/>
        <v>#REF!</v>
      </c>
      <c r="J1037" s="386">
        <f>'[9]事業所(またはGH住居)名を入力してください_その②'!F456</f>
        <v>0</v>
      </c>
      <c r="K1037" s="380">
        <f>IF(OR('[9]事業所(またはGH住居)名を入力してください_その②'!$B456="管理者",'[9]事業所(またはGH住居)名を入力してください_その②'!$B456="サービス管理責任者"),0,'[9]事業所(またはGH住居)名を入力してください_その②'!$AN456)</f>
        <v>0</v>
      </c>
    </row>
    <row r="1038" spans="2:11">
      <c r="B1038" s="381">
        <v>1036</v>
      </c>
      <c r="C1038" s="382" t="e">
        <f t="shared" si="64"/>
        <v>#N/A</v>
      </c>
      <c r="D1038" s="382" t="e">
        <f t="shared" si="65"/>
        <v>#N/A</v>
      </c>
      <c r="E1038" s="383" t="e">
        <f t="shared" si="66"/>
        <v>#N/A</v>
      </c>
      <c r="F1038" s="378"/>
      <c r="H1038" s="387"/>
      <c r="I1038" s="380" t="e">
        <f t="shared" si="67"/>
        <v>#REF!</v>
      </c>
      <c r="J1038" s="386">
        <f>'[9]事業所(またはGH住居)名を入力してください_その②'!F457</f>
        <v>0</v>
      </c>
      <c r="K1038" s="380">
        <f>IF(OR('[9]事業所(またはGH住居)名を入力してください_その②'!$B457="管理者",'[9]事業所(またはGH住居)名を入力してください_その②'!$B457="サービス管理責任者"),0,'[9]事業所(またはGH住居)名を入力してください_その②'!$AN457)</f>
        <v>0</v>
      </c>
    </row>
    <row r="1039" spans="2:11">
      <c r="B1039" s="381">
        <v>1037</v>
      </c>
      <c r="C1039" s="382" t="e">
        <f t="shared" si="64"/>
        <v>#N/A</v>
      </c>
      <c r="D1039" s="382" t="e">
        <f t="shared" si="65"/>
        <v>#N/A</v>
      </c>
      <c r="E1039" s="383" t="e">
        <f t="shared" si="66"/>
        <v>#N/A</v>
      </c>
      <c r="F1039" s="378"/>
      <c r="H1039" s="387"/>
      <c r="I1039" s="380" t="e">
        <f t="shared" si="67"/>
        <v>#REF!</v>
      </c>
      <c r="J1039" s="386">
        <f>'[9]事業所(またはGH住居)名を入力してください_その②'!F458</f>
        <v>0</v>
      </c>
      <c r="K1039" s="380">
        <f>IF(OR('[9]事業所(またはGH住居)名を入力してください_その②'!$B458="管理者",'[9]事業所(またはGH住居)名を入力してください_その②'!$B458="サービス管理責任者"),0,'[9]事業所(またはGH住居)名を入力してください_その②'!$AN458)</f>
        <v>0</v>
      </c>
    </row>
    <row r="1040" spans="2:11">
      <c r="B1040" s="381">
        <v>1038</v>
      </c>
      <c r="C1040" s="382" t="e">
        <f t="shared" si="64"/>
        <v>#N/A</v>
      </c>
      <c r="D1040" s="382" t="e">
        <f t="shared" si="65"/>
        <v>#N/A</v>
      </c>
      <c r="E1040" s="383" t="e">
        <f t="shared" si="66"/>
        <v>#N/A</v>
      </c>
      <c r="F1040" s="378"/>
      <c r="H1040" s="387"/>
      <c r="I1040" s="380" t="e">
        <f t="shared" si="67"/>
        <v>#REF!</v>
      </c>
      <c r="J1040" s="386">
        <f>'[9]事業所(またはGH住居)名を入力してください_その②'!F459</f>
        <v>0</v>
      </c>
      <c r="K1040" s="380">
        <f>IF(OR('[9]事業所(またはGH住居)名を入力してください_その②'!$B459="管理者",'[9]事業所(またはGH住居)名を入力してください_その②'!$B459="サービス管理責任者"),0,'[9]事業所(またはGH住居)名を入力してください_その②'!$AN459)</f>
        <v>0</v>
      </c>
    </row>
    <row r="1041" spans="2:11">
      <c r="B1041" s="381">
        <v>1039</v>
      </c>
      <c r="C1041" s="382" t="e">
        <f t="shared" si="64"/>
        <v>#N/A</v>
      </c>
      <c r="D1041" s="382" t="e">
        <f t="shared" si="65"/>
        <v>#N/A</v>
      </c>
      <c r="E1041" s="383" t="e">
        <f t="shared" si="66"/>
        <v>#N/A</v>
      </c>
      <c r="F1041" s="378"/>
      <c r="H1041" s="387"/>
      <c r="I1041" s="380" t="e">
        <f t="shared" si="67"/>
        <v>#REF!</v>
      </c>
      <c r="J1041" s="386">
        <f>'[9]事業所(またはGH住居)名を入力してください_その②'!F460</f>
        <v>0</v>
      </c>
      <c r="K1041" s="380">
        <f>IF(OR('[9]事業所(またはGH住居)名を入力してください_その②'!$B460="管理者",'[9]事業所(またはGH住居)名を入力してください_その②'!$B460="サービス管理責任者"),0,'[9]事業所(またはGH住居)名を入力してください_その②'!$AN460)</f>
        <v>0</v>
      </c>
    </row>
    <row r="1042" spans="2:11">
      <c r="B1042" s="381">
        <v>1040</v>
      </c>
      <c r="C1042" s="382" t="e">
        <f t="shared" si="64"/>
        <v>#N/A</v>
      </c>
      <c r="D1042" s="382" t="e">
        <f t="shared" si="65"/>
        <v>#N/A</v>
      </c>
      <c r="E1042" s="383" t="e">
        <f t="shared" si="66"/>
        <v>#N/A</v>
      </c>
      <c r="F1042" s="378"/>
      <c r="H1042" s="387"/>
      <c r="I1042" s="380" t="e">
        <f t="shared" si="67"/>
        <v>#REF!</v>
      </c>
      <c r="J1042" s="386">
        <f>'[9]事業所(またはGH住居)名を入力してください_その②'!F461</f>
        <v>0</v>
      </c>
      <c r="K1042" s="380">
        <f>IF(OR('[9]事業所(またはGH住居)名を入力してください_その②'!$B461="管理者",'[9]事業所(またはGH住居)名を入力してください_その②'!$B461="サービス管理責任者"),0,'[9]事業所(またはGH住居)名を入力してください_その②'!$AN461)</f>
        <v>0</v>
      </c>
    </row>
    <row r="1043" spans="2:11">
      <c r="B1043" s="381">
        <v>1041</v>
      </c>
      <c r="C1043" s="382" t="e">
        <f t="shared" si="64"/>
        <v>#N/A</v>
      </c>
      <c r="D1043" s="382" t="e">
        <f t="shared" si="65"/>
        <v>#N/A</v>
      </c>
      <c r="E1043" s="383" t="e">
        <f t="shared" si="66"/>
        <v>#N/A</v>
      </c>
      <c r="F1043" s="378"/>
      <c r="H1043" s="387"/>
      <c r="I1043" s="380" t="e">
        <f t="shared" si="67"/>
        <v>#REF!</v>
      </c>
      <c r="J1043" s="386">
        <f>'[9]事業所(またはGH住居)名を入力してください_その②'!F462</f>
        <v>0</v>
      </c>
      <c r="K1043" s="380">
        <f>IF(OR('[9]事業所(またはGH住居)名を入力してください_その②'!$B462="管理者",'[9]事業所(またはGH住居)名を入力してください_その②'!$B462="サービス管理責任者"),0,'[9]事業所(またはGH住居)名を入力してください_その②'!$AN462)</f>
        <v>0</v>
      </c>
    </row>
    <row r="1044" spans="2:11">
      <c r="B1044" s="381">
        <v>1042</v>
      </c>
      <c r="C1044" s="382" t="e">
        <f t="shared" si="64"/>
        <v>#N/A</v>
      </c>
      <c r="D1044" s="382" t="e">
        <f t="shared" si="65"/>
        <v>#N/A</v>
      </c>
      <c r="E1044" s="383" t="e">
        <f t="shared" si="66"/>
        <v>#N/A</v>
      </c>
      <c r="F1044" s="378"/>
      <c r="H1044" s="387"/>
      <c r="I1044" s="380" t="e">
        <f t="shared" si="67"/>
        <v>#REF!</v>
      </c>
      <c r="J1044" s="386">
        <f>'[9]事業所(またはGH住居)名を入力してください_その②'!F463</f>
        <v>0</v>
      </c>
      <c r="K1044" s="380">
        <f>IF(OR('[9]事業所(またはGH住居)名を入力してください_その②'!$B463="管理者",'[9]事業所(またはGH住居)名を入力してください_その②'!$B463="サービス管理責任者"),0,'[9]事業所(またはGH住居)名を入力してください_その②'!$AN463)</f>
        <v>0</v>
      </c>
    </row>
    <row r="1045" spans="2:11">
      <c r="B1045" s="381">
        <v>1043</v>
      </c>
      <c r="C1045" s="382" t="e">
        <f t="shared" si="64"/>
        <v>#N/A</v>
      </c>
      <c r="D1045" s="382" t="e">
        <f t="shared" si="65"/>
        <v>#N/A</v>
      </c>
      <c r="E1045" s="383" t="e">
        <f t="shared" si="66"/>
        <v>#N/A</v>
      </c>
      <c r="F1045" s="378"/>
      <c r="H1045" s="387"/>
      <c r="I1045" s="380" t="e">
        <f t="shared" si="67"/>
        <v>#REF!</v>
      </c>
      <c r="J1045" s="386">
        <f>'[9]事業所(またはGH住居)名を入力してください_その②'!F464</f>
        <v>0</v>
      </c>
      <c r="K1045" s="380">
        <f>IF(OR('[9]事業所(またはGH住居)名を入力してください_その②'!$B464="管理者",'[9]事業所(またはGH住居)名を入力してください_その②'!$B464="サービス管理責任者"),0,'[9]事業所(またはGH住居)名を入力してください_その②'!$AN464)</f>
        <v>0</v>
      </c>
    </row>
    <row r="1046" spans="2:11">
      <c r="B1046" s="381">
        <v>1044</v>
      </c>
      <c r="C1046" s="382" t="e">
        <f t="shared" si="64"/>
        <v>#N/A</v>
      </c>
      <c r="D1046" s="382" t="e">
        <f t="shared" si="65"/>
        <v>#N/A</v>
      </c>
      <c r="E1046" s="383" t="e">
        <f t="shared" si="66"/>
        <v>#N/A</v>
      </c>
      <c r="F1046" s="378"/>
      <c r="H1046" s="387"/>
      <c r="I1046" s="380" t="e">
        <f t="shared" si="67"/>
        <v>#REF!</v>
      </c>
      <c r="J1046" s="386">
        <f>'[9]事業所(またはGH住居)名を入力してください_その②'!F465</f>
        <v>0</v>
      </c>
      <c r="K1046" s="380">
        <f>IF(OR('[9]事業所(またはGH住居)名を入力してください_その②'!$B465="管理者",'[9]事業所(またはGH住居)名を入力してください_その②'!$B465="サービス管理責任者"),0,'[9]事業所(またはGH住居)名を入力してください_その②'!$AN465)</f>
        <v>0</v>
      </c>
    </row>
    <row r="1047" spans="2:11">
      <c r="B1047" s="381">
        <v>1045</v>
      </c>
      <c r="C1047" s="382" t="e">
        <f t="shared" si="64"/>
        <v>#N/A</v>
      </c>
      <c r="D1047" s="382" t="e">
        <f t="shared" si="65"/>
        <v>#N/A</v>
      </c>
      <c r="E1047" s="383" t="e">
        <f t="shared" si="66"/>
        <v>#N/A</v>
      </c>
      <c r="F1047" s="378"/>
      <c r="H1047" s="387"/>
      <c r="I1047" s="380" t="e">
        <f t="shared" si="67"/>
        <v>#REF!</v>
      </c>
      <c r="J1047" s="386">
        <f>'[9]事業所(またはGH住居)名を入力してください_その②'!F466</f>
        <v>0</v>
      </c>
      <c r="K1047" s="380">
        <f>IF(OR('[9]事業所(またはGH住居)名を入力してください_その②'!$B466="管理者",'[9]事業所(またはGH住居)名を入力してください_その②'!$B466="サービス管理責任者"),0,'[9]事業所(またはGH住居)名を入力してください_その②'!$AN466)</f>
        <v>0</v>
      </c>
    </row>
    <row r="1048" spans="2:11">
      <c r="B1048" s="381">
        <v>1046</v>
      </c>
      <c r="C1048" s="382" t="e">
        <f t="shared" si="64"/>
        <v>#N/A</v>
      </c>
      <c r="D1048" s="382" t="e">
        <f t="shared" si="65"/>
        <v>#N/A</v>
      </c>
      <c r="E1048" s="383" t="e">
        <f t="shared" si="66"/>
        <v>#N/A</v>
      </c>
      <c r="F1048" s="378"/>
      <c r="H1048" s="387"/>
      <c r="I1048" s="380" t="e">
        <f t="shared" si="67"/>
        <v>#REF!</v>
      </c>
      <c r="J1048" s="386">
        <f>'[9]事業所(またはGH住居)名を入力してください_その②'!F467</f>
        <v>0</v>
      </c>
      <c r="K1048" s="380">
        <f>IF(OR('[9]事業所(またはGH住居)名を入力してください_その②'!$B467="管理者",'[9]事業所(またはGH住居)名を入力してください_その②'!$B467="サービス管理責任者"),0,'[9]事業所(またはGH住居)名を入力してください_その②'!$AN467)</f>
        <v>0</v>
      </c>
    </row>
    <row r="1049" spans="2:11">
      <c r="B1049" s="381">
        <v>1047</v>
      </c>
      <c r="C1049" s="382" t="e">
        <f t="shared" si="64"/>
        <v>#N/A</v>
      </c>
      <c r="D1049" s="382" t="e">
        <f t="shared" si="65"/>
        <v>#N/A</v>
      </c>
      <c r="E1049" s="383" t="e">
        <f t="shared" si="66"/>
        <v>#N/A</v>
      </c>
      <c r="F1049" s="378"/>
      <c r="H1049" s="387"/>
      <c r="I1049" s="380" t="e">
        <f t="shared" si="67"/>
        <v>#REF!</v>
      </c>
      <c r="J1049" s="386">
        <f>'[9]事業所(またはGH住居)名を入力してください_その②'!F468</f>
        <v>0</v>
      </c>
      <c r="K1049" s="380">
        <f>IF(OR('[9]事業所(またはGH住居)名を入力してください_その②'!$B468="管理者",'[9]事業所(またはGH住居)名を入力してください_その②'!$B468="サービス管理責任者"),0,'[9]事業所(またはGH住居)名を入力してください_その②'!$AN468)</f>
        <v>0</v>
      </c>
    </row>
    <row r="1050" spans="2:11">
      <c r="B1050" s="381">
        <v>1048</v>
      </c>
      <c r="C1050" s="382" t="e">
        <f t="shared" si="64"/>
        <v>#N/A</v>
      </c>
      <c r="D1050" s="382" t="e">
        <f t="shared" si="65"/>
        <v>#N/A</v>
      </c>
      <c r="E1050" s="383" t="e">
        <f t="shared" si="66"/>
        <v>#N/A</v>
      </c>
      <c r="F1050" s="378"/>
      <c r="H1050" s="387"/>
      <c r="I1050" s="380" t="e">
        <f t="shared" si="67"/>
        <v>#REF!</v>
      </c>
      <c r="J1050" s="386">
        <f>'[9]事業所(またはGH住居)名を入力してください_その②'!F469</f>
        <v>0</v>
      </c>
      <c r="K1050" s="380">
        <f>IF(OR('[9]事業所(またはGH住居)名を入力してください_その②'!$B469="管理者",'[9]事業所(またはGH住居)名を入力してください_その②'!$B469="サービス管理責任者"),0,'[9]事業所(またはGH住居)名を入力してください_その②'!$AN469)</f>
        <v>0</v>
      </c>
    </row>
    <row r="1051" spans="2:11">
      <c r="B1051" s="381">
        <v>1049</v>
      </c>
      <c r="C1051" s="382" t="e">
        <f t="shared" si="64"/>
        <v>#N/A</v>
      </c>
      <c r="D1051" s="382" t="e">
        <f t="shared" si="65"/>
        <v>#N/A</v>
      </c>
      <c r="E1051" s="383" t="e">
        <f t="shared" si="66"/>
        <v>#N/A</v>
      </c>
      <c r="F1051" s="378"/>
      <c r="H1051" s="387"/>
      <c r="I1051" s="380" t="e">
        <f t="shared" si="67"/>
        <v>#REF!</v>
      </c>
      <c r="J1051" s="386">
        <f>'[9]事業所(またはGH住居)名を入力してください_その②'!F470</f>
        <v>0</v>
      </c>
      <c r="K1051" s="380">
        <f>IF(OR('[9]事業所(またはGH住居)名を入力してください_その②'!$B470="管理者",'[9]事業所(またはGH住居)名を入力してください_その②'!$B470="サービス管理責任者"),0,'[9]事業所(またはGH住居)名を入力してください_その②'!$AN470)</f>
        <v>0</v>
      </c>
    </row>
    <row r="1052" spans="2:11">
      <c r="B1052" s="381">
        <v>1050</v>
      </c>
      <c r="C1052" s="382" t="e">
        <f t="shared" si="64"/>
        <v>#N/A</v>
      </c>
      <c r="D1052" s="382" t="e">
        <f t="shared" si="65"/>
        <v>#N/A</v>
      </c>
      <c r="E1052" s="383" t="e">
        <f t="shared" si="66"/>
        <v>#N/A</v>
      </c>
      <c r="F1052" s="378"/>
      <c r="H1052" s="387"/>
      <c r="I1052" s="380" t="e">
        <f t="shared" si="67"/>
        <v>#REF!</v>
      </c>
      <c r="J1052" s="386">
        <f>'[9]事業所(またはGH住居)名を入力してください_その②'!F471</f>
        <v>0</v>
      </c>
      <c r="K1052" s="380">
        <f>IF(OR('[9]事業所(またはGH住居)名を入力してください_その②'!$B471="管理者",'[9]事業所(またはGH住居)名を入力してください_その②'!$B471="サービス管理責任者"),0,'[9]事業所(またはGH住居)名を入力してください_その②'!$AN471)</f>
        <v>0</v>
      </c>
    </row>
    <row r="1053" spans="2:11">
      <c r="B1053" s="381">
        <v>1051</v>
      </c>
      <c r="C1053" s="382" t="e">
        <f t="shared" si="64"/>
        <v>#N/A</v>
      </c>
      <c r="D1053" s="382" t="e">
        <f t="shared" si="65"/>
        <v>#N/A</v>
      </c>
      <c r="E1053" s="383" t="e">
        <f t="shared" si="66"/>
        <v>#N/A</v>
      </c>
      <c r="F1053" s="378"/>
      <c r="H1053" s="387"/>
      <c r="I1053" s="380" t="e">
        <f t="shared" si="67"/>
        <v>#REF!</v>
      </c>
      <c r="J1053" s="386">
        <f>'[9]事業所(またはGH住居)名を入力してください_その②'!F472</f>
        <v>0</v>
      </c>
      <c r="K1053" s="380">
        <f>IF(OR('[9]事業所(またはGH住居)名を入力してください_その②'!$B472="管理者",'[9]事業所(またはGH住居)名を入力してください_その②'!$B472="サービス管理責任者"),0,'[9]事業所(またはGH住居)名を入力してください_その②'!$AN472)</f>
        <v>0</v>
      </c>
    </row>
    <row r="1054" spans="2:11">
      <c r="B1054" s="381">
        <v>1052</v>
      </c>
      <c r="C1054" s="382" t="e">
        <f t="shared" si="64"/>
        <v>#N/A</v>
      </c>
      <c r="D1054" s="382" t="e">
        <f t="shared" si="65"/>
        <v>#N/A</v>
      </c>
      <c r="E1054" s="383" t="e">
        <f t="shared" si="66"/>
        <v>#N/A</v>
      </c>
      <c r="F1054" s="378"/>
      <c r="H1054" s="387"/>
      <c r="I1054" s="380" t="e">
        <f t="shared" si="67"/>
        <v>#REF!</v>
      </c>
      <c r="J1054" s="386">
        <f>'[9]事業所(またはGH住居)名を入力してください_その②'!F473</f>
        <v>0</v>
      </c>
      <c r="K1054" s="380">
        <f>IF(OR('[9]事業所(またはGH住居)名を入力してください_その②'!$B473="管理者",'[9]事業所(またはGH住居)名を入力してください_その②'!$B473="サービス管理責任者"),0,'[9]事業所(またはGH住居)名を入力してください_その②'!$AN473)</f>
        <v>0</v>
      </c>
    </row>
    <row r="1055" spans="2:11">
      <c r="B1055" s="381">
        <v>1053</v>
      </c>
      <c r="C1055" s="382" t="e">
        <f t="shared" si="64"/>
        <v>#N/A</v>
      </c>
      <c r="D1055" s="382" t="e">
        <f t="shared" si="65"/>
        <v>#N/A</v>
      </c>
      <c r="E1055" s="383" t="e">
        <f t="shared" si="66"/>
        <v>#N/A</v>
      </c>
      <c r="F1055" s="378"/>
      <c r="H1055" s="387"/>
      <c r="I1055" s="380" t="e">
        <f t="shared" si="67"/>
        <v>#REF!</v>
      </c>
      <c r="J1055" s="386">
        <f>'[9]事業所(またはGH住居)名を入力してください_その②'!F474</f>
        <v>0</v>
      </c>
      <c r="K1055" s="380">
        <f>IF(OR('[9]事業所(またはGH住居)名を入力してください_その②'!$B474="管理者",'[9]事業所(またはGH住居)名を入力してください_その②'!$B474="サービス管理責任者"),0,'[9]事業所(またはGH住居)名を入力してください_その②'!$AN474)</f>
        <v>0</v>
      </c>
    </row>
    <row r="1056" spans="2:11">
      <c r="B1056" s="381">
        <v>1054</v>
      </c>
      <c r="C1056" s="382" t="e">
        <f t="shared" si="64"/>
        <v>#N/A</v>
      </c>
      <c r="D1056" s="382" t="e">
        <f t="shared" si="65"/>
        <v>#N/A</v>
      </c>
      <c r="E1056" s="383" t="e">
        <f t="shared" si="66"/>
        <v>#N/A</v>
      </c>
      <c r="F1056" s="378"/>
      <c r="H1056" s="387"/>
      <c r="I1056" s="380" t="e">
        <f t="shared" si="67"/>
        <v>#REF!</v>
      </c>
      <c r="J1056" s="386">
        <f>'[9]事業所(またはGH住居)名を入力してください_その②'!F475</f>
        <v>0</v>
      </c>
      <c r="K1056" s="380">
        <f>IF(OR('[9]事業所(またはGH住居)名を入力してください_その②'!$B475="管理者",'[9]事業所(またはGH住居)名を入力してください_その②'!$B475="サービス管理責任者"),0,'[9]事業所(またはGH住居)名を入力してください_その②'!$AN475)</f>
        <v>0</v>
      </c>
    </row>
    <row r="1057" spans="2:11">
      <c r="B1057" s="381">
        <v>1055</v>
      </c>
      <c r="C1057" s="382" t="e">
        <f t="shared" si="64"/>
        <v>#N/A</v>
      </c>
      <c r="D1057" s="382" t="e">
        <f t="shared" si="65"/>
        <v>#N/A</v>
      </c>
      <c r="E1057" s="383" t="e">
        <f t="shared" si="66"/>
        <v>#N/A</v>
      </c>
      <c r="F1057" s="378"/>
      <c r="H1057" s="387"/>
      <c r="I1057" s="380" t="e">
        <f t="shared" si="67"/>
        <v>#REF!</v>
      </c>
      <c r="J1057" s="386">
        <f>'[9]事業所(またはGH住居)名を入力してください_その②'!F476</f>
        <v>0</v>
      </c>
      <c r="K1057" s="380">
        <f>IF(OR('[9]事業所(またはGH住居)名を入力してください_その②'!$B476="管理者",'[9]事業所(またはGH住居)名を入力してください_その②'!$B476="サービス管理責任者"),0,'[9]事業所(またはGH住居)名を入力してください_その②'!$AN476)</f>
        <v>0</v>
      </c>
    </row>
    <row r="1058" spans="2:11">
      <c r="B1058" s="381">
        <v>1056</v>
      </c>
      <c r="C1058" s="382" t="e">
        <f t="shared" si="64"/>
        <v>#N/A</v>
      </c>
      <c r="D1058" s="382" t="e">
        <f t="shared" si="65"/>
        <v>#N/A</v>
      </c>
      <c r="E1058" s="383" t="e">
        <f t="shared" si="66"/>
        <v>#N/A</v>
      </c>
      <c r="F1058" s="378"/>
      <c r="H1058" s="387"/>
      <c r="I1058" s="380" t="e">
        <f t="shared" si="67"/>
        <v>#REF!</v>
      </c>
      <c r="J1058" s="386">
        <f>'[9]事業所(またはGH住居)名を入力してください_その②'!F477</f>
        <v>0</v>
      </c>
      <c r="K1058" s="380">
        <f>IF(OR('[9]事業所(またはGH住居)名を入力してください_その②'!$B477="管理者",'[9]事業所(またはGH住居)名を入力してください_その②'!$B477="サービス管理責任者"),0,'[9]事業所(またはGH住居)名を入力してください_その②'!$AN477)</f>
        <v>0</v>
      </c>
    </row>
    <row r="1059" spans="2:11">
      <c r="B1059" s="381">
        <v>1057</v>
      </c>
      <c r="C1059" s="382" t="e">
        <f t="shared" si="64"/>
        <v>#N/A</v>
      </c>
      <c r="D1059" s="382" t="e">
        <f t="shared" si="65"/>
        <v>#N/A</v>
      </c>
      <c r="E1059" s="383" t="e">
        <f t="shared" si="66"/>
        <v>#N/A</v>
      </c>
      <c r="F1059" s="378"/>
      <c r="H1059" s="387"/>
      <c r="I1059" s="380" t="e">
        <f t="shared" si="67"/>
        <v>#REF!</v>
      </c>
      <c r="J1059" s="386">
        <f>'[9]事業所(またはGH住居)名を入力してください_その②'!F478</f>
        <v>0</v>
      </c>
      <c r="K1059" s="380">
        <f>IF(OR('[9]事業所(またはGH住居)名を入力してください_その②'!$B478="管理者",'[9]事業所(またはGH住居)名を入力してください_その②'!$B478="サービス管理責任者"),0,'[9]事業所(またはGH住居)名を入力してください_その②'!$AN478)</f>
        <v>0</v>
      </c>
    </row>
    <row r="1060" spans="2:11">
      <c r="B1060" s="381">
        <v>1058</v>
      </c>
      <c r="C1060" s="382" t="e">
        <f t="shared" si="64"/>
        <v>#N/A</v>
      </c>
      <c r="D1060" s="382" t="e">
        <f t="shared" si="65"/>
        <v>#N/A</v>
      </c>
      <c r="E1060" s="383" t="e">
        <f t="shared" si="66"/>
        <v>#N/A</v>
      </c>
      <c r="F1060" s="378"/>
      <c r="H1060" s="387"/>
      <c r="I1060" s="380" t="e">
        <f t="shared" si="67"/>
        <v>#REF!</v>
      </c>
      <c r="J1060" s="386">
        <f>'[9]事業所(またはGH住居)名を入力してください_その②'!F479</f>
        <v>0</v>
      </c>
      <c r="K1060" s="380">
        <f>IF(OR('[9]事業所(またはGH住居)名を入力してください_その②'!$B479="管理者",'[9]事業所(またはGH住居)名を入力してください_その②'!$B479="サービス管理責任者"),0,'[9]事業所(またはGH住居)名を入力してください_その②'!$AN479)</f>
        <v>0</v>
      </c>
    </row>
    <row r="1061" spans="2:11">
      <c r="B1061" s="381">
        <v>1059</v>
      </c>
      <c r="C1061" s="382" t="e">
        <f t="shared" si="64"/>
        <v>#N/A</v>
      </c>
      <c r="D1061" s="382" t="e">
        <f t="shared" si="65"/>
        <v>#N/A</v>
      </c>
      <c r="E1061" s="383" t="e">
        <f t="shared" si="66"/>
        <v>#N/A</v>
      </c>
      <c r="F1061" s="378"/>
      <c r="H1061" s="387"/>
      <c r="I1061" s="380" t="e">
        <f t="shared" si="67"/>
        <v>#REF!</v>
      </c>
      <c r="J1061" s="386">
        <f>'[9]事業所(またはGH住居)名を入力してください_その②'!F480</f>
        <v>0</v>
      </c>
      <c r="K1061" s="380">
        <f>IF(OR('[9]事業所(またはGH住居)名を入力してください_その②'!$B480="管理者",'[9]事業所(またはGH住居)名を入力してください_その②'!$B480="サービス管理責任者"),0,'[9]事業所(またはGH住居)名を入力してください_その②'!$AN480)</f>
        <v>0</v>
      </c>
    </row>
    <row r="1062" spans="2:11">
      <c r="B1062" s="381">
        <v>1060</v>
      </c>
      <c r="C1062" s="382" t="e">
        <f t="shared" si="64"/>
        <v>#N/A</v>
      </c>
      <c r="D1062" s="382" t="e">
        <f t="shared" si="65"/>
        <v>#N/A</v>
      </c>
      <c r="E1062" s="383" t="e">
        <f t="shared" si="66"/>
        <v>#N/A</v>
      </c>
      <c r="F1062" s="378"/>
      <c r="H1062" s="387"/>
      <c r="I1062" s="380" t="e">
        <f t="shared" si="67"/>
        <v>#REF!</v>
      </c>
      <c r="J1062" s="386">
        <f>'[9]事業所(またはGH住居)名を入力してください_その②'!F481</f>
        <v>0</v>
      </c>
      <c r="K1062" s="380">
        <f>IF(OR('[9]事業所(またはGH住居)名を入力してください_その②'!$B481="管理者",'[9]事業所(またはGH住居)名を入力してください_その②'!$B481="サービス管理責任者"),0,'[9]事業所(またはGH住居)名を入力してください_その②'!$AN481)</f>
        <v>0</v>
      </c>
    </row>
    <row r="1063" spans="2:11">
      <c r="B1063" s="381">
        <v>1061</v>
      </c>
      <c r="C1063" s="382" t="e">
        <f t="shared" si="64"/>
        <v>#N/A</v>
      </c>
      <c r="D1063" s="382" t="e">
        <f t="shared" si="65"/>
        <v>#N/A</v>
      </c>
      <c r="E1063" s="383" t="e">
        <f t="shared" si="66"/>
        <v>#N/A</v>
      </c>
      <c r="F1063" s="378"/>
      <c r="H1063" s="387"/>
      <c r="I1063" s="380" t="e">
        <f t="shared" si="67"/>
        <v>#REF!</v>
      </c>
      <c r="J1063" s="386">
        <f>'[9]事業所(またはGH住居)名を入力してください_その②'!F482</f>
        <v>0</v>
      </c>
      <c r="K1063" s="380">
        <f>IF(OR('[9]事業所(またはGH住居)名を入力してください_その②'!$B482="管理者",'[9]事業所(またはGH住居)名を入力してください_その②'!$B482="サービス管理責任者"),0,'[9]事業所(またはGH住居)名を入力してください_その②'!$AN482)</f>
        <v>0</v>
      </c>
    </row>
    <row r="1064" spans="2:11">
      <c r="B1064" s="381">
        <v>1062</v>
      </c>
      <c r="C1064" s="382" t="e">
        <f t="shared" si="64"/>
        <v>#N/A</v>
      </c>
      <c r="D1064" s="382" t="e">
        <f t="shared" si="65"/>
        <v>#N/A</v>
      </c>
      <c r="E1064" s="383" t="e">
        <f t="shared" si="66"/>
        <v>#N/A</v>
      </c>
      <c r="F1064" s="378"/>
      <c r="H1064" s="387"/>
      <c r="I1064" s="380" t="e">
        <f t="shared" si="67"/>
        <v>#REF!</v>
      </c>
      <c r="J1064" s="386">
        <f>'[9]事業所(またはGH住居)名を入力してください_その②'!F483</f>
        <v>0</v>
      </c>
      <c r="K1064" s="380">
        <f>IF(OR('[9]事業所(またはGH住居)名を入力してください_その②'!$B483="管理者",'[9]事業所(またはGH住居)名を入力してください_その②'!$B483="サービス管理責任者"),0,'[9]事業所(またはGH住居)名を入力してください_その②'!$AN483)</f>
        <v>0</v>
      </c>
    </row>
    <row r="1065" spans="2:11">
      <c r="B1065" s="381">
        <v>1063</v>
      </c>
      <c r="C1065" s="382" t="e">
        <f t="shared" si="64"/>
        <v>#N/A</v>
      </c>
      <c r="D1065" s="382" t="e">
        <f t="shared" si="65"/>
        <v>#N/A</v>
      </c>
      <c r="E1065" s="383" t="e">
        <f t="shared" si="66"/>
        <v>#N/A</v>
      </c>
      <c r="F1065" s="378"/>
      <c r="H1065" s="387"/>
      <c r="I1065" s="380" t="e">
        <f t="shared" si="67"/>
        <v>#REF!</v>
      </c>
      <c r="J1065" s="386">
        <f>'[9]事業所(またはGH住居)名を入力してください_その②'!F484</f>
        <v>0</v>
      </c>
      <c r="K1065" s="380">
        <f>IF(OR('[9]事業所(またはGH住居)名を入力してください_その②'!$B484="管理者",'[9]事業所(またはGH住居)名を入力してください_その②'!$B484="サービス管理責任者"),0,'[9]事業所(またはGH住居)名を入力してください_その②'!$AN484)</f>
        <v>0</v>
      </c>
    </row>
    <row r="1066" spans="2:11">
      <c r="B1066" s="381">
        <v>1064</v>
      </c>
      <c r="C1066" s="382" t="e">
        <f t="shared" si="64"/>
        <v>#N/A</v>
      </c>
      <c r="D1066" s="382" t="e">
        <f t="shared" si="65"/>
        <v>#N/A</v>
      </c>
      <c r="E1066" s="383" t="e">
        <f t="shared" si="66"/>
        <v>#N/A</v>
      </c>
      <c r="F1066" s="378"/>
      <c r="H1066" s="387"/>
      <c r="I1066" s="380" t="e">
        <f t="shared" si="67"/>
        <v>#REF!</v>
      </c>
      <c r="J1066" s="386">
        <f>'[9]事業所(またはGH住居)名を入力してください_その②'!F485</f>
        <v>0</v>
      </c>
      <c r="K1066" s="380">
        <f>IF(OR('[9]事業所(またはGH住居)名を入力してください_その②'!$B485="管理者",'[9]事業所(またはGH住居)名を入力してください_その②'!$B485="サービス管理責任者"),0,'[9]事業所(またはGH住居)名を入力してください_その②'!$AN485)</f>
        <v>0</v>
      </c>
    </row>
    <row r="1067" spans="2:11">
      <c r="B1067" s="381">
        <v>1065</v>
      </c>
      <c r="C1067" s="382" t="e">
        <f t="shared" si="64"/>
        <v>#N/A</v>
      </c>
      <c r="D1067" s="382" t="e">
        <f t="shared" si="65"/>
        <v>#N/A</v>
      </c>
      <c r="E1067" s="383" t="e">
        <f t="shared" si="66"/>
        <v>#N/A</v>
      </c>
      <c r="F1067" s="378"/>
      <c r="H1067" s="387"/>
      <c r="I1067" s="380" t="e">
        <f t="shared" si="67"/>
        <v>#REF!</v>
      </c>
      <c r="J1067" s="386">
        <f>'[9]事業所(またはGH住居)名を入力してください_その②'!F486</f>
        <v>0</v>
      </c>
      <c r="K1067" s="380">
        <f>IF(OR('[9]事業所(またはGH住居)名を入力してください_その②'!$B486="管理者",'[9]事業所(またはGH住居)名を入力してください_その②'!$B486="サービス管理責任者"),0,'[9]事業所(またはGH住居)名を入力してください_その②'!$AN486)</f>
        <v>0</v>
      </c>
    </row>
    <row r="1068" spans="2:11">
      <c r="B1068" s="381">
        <v>1066</v>
      </c>
      <c r="C1068" s="382" t="e">
        <f t="shared" si="64"/>
        <v>#N/A</v>
      </c>
      <c r="D1068" s="382" t="e">
        <f t="shared" si="65"/>
        <v>#N/A</v>
      </c>
      <c r="E1068" s="383" t="e">
        <f t="shared" si="66"/>
        <v>#N/A</v>
      </c>
      <c r="F1068" s="378"/>
      <c r="H1068" s="387"/>
      <c r="I1068" s="380" t="e">
        <f t="shared" si="67"/>
        <v>#REF!</v>
      </c>
      <c r="J1068" s="386">
        <f>'[9]事業所(またはGH住居)名を入力してください_その②'!F487</f>
        <v>0</v>
      </c>
      <c r="K1068" s="380">
        <f>IF(OR('[9]事業所(またはGH住居)名を入力してください_その②'!$B487="管理者",'[9]事業所(またはGH住居)名を入力してください_その②'!$B487="サービス管理責任者"),0,'[9]事業所(またはGH住居)名を入力してください_その②'!$AN487)</f>
        <v>0</v>
      </c>
    </row>
    <row r="1069" spans="2:11">
      <c r="B1069" s="381">
        <v>1067</v>
      </c>
      <c r="C1069" s="382" t="e">
        <f t="shared" si="64"/>
        <v>#N/A</v>
      </c>
      <c r="D1069" s="382" t="e">
        <f t="shared" si="65"/>
        <v>#N/A</v>
      </c>
      <c r="E1069" s="383" t="e">
        <f t="shared" si="66"/>
        <v>#N/A</v>
      </c>
      <c r="F1069" s="378"/>
      <c r="H1069" s="387"/>
      <c r="I1069" s="380" t="e">
        <f t="shared" si="67"/>
        <v>#REF!</v>
      </c>
      <c r="J1069" s="386">
        <f>'[9]事業所(またはGH住居)名を入力してください_その②'!F488</f>
        <v>0</v>
      </c>
      <c r="K1069" s="380">
        <f>IF(OR('[9]事業所(またはGH住居)名を入力してください_その②'!$B488="管理者",'[9]事業所(またはGH住居)名を入力してください_その②'!$B488="サービス管理責任者"),0,'[9]事業所(またはGH住居)名を入力してください_その②'!$AN488)</f>
        <v>0</v>
      </c>
    </row>
    <row r="1070" spans="2:11">
      <c r="B1070" s="381">
        <v>1068</v>
      </c>
      <c r="C1070" s="382" t="e">
        <f t="shared" si="64"/>
        <v>#N/A</v>
      </c>
      <c r="D1070" s="382" t="e">
        <f t="shared" si="65"/>
        <v>#N/A</v>
      </c>
      <c r="E1070" s="383" t="e">
        <f t="shared" si="66"/>
        <v>#N/A</v>
      </c>
      <c r="F1070" s="378"/>
      <c r="H1070" s="387"/>
      <c r="I1070" s="380" t="e">
        <f t="shared" si="67"/>
        <v>#REF!</v>
      </c>
      <c r="J1070" s="386">
        <f>'[9]事業所(またはGH住居)名を入力してください_その②'!F489</f>
        <v>0</v>
      </c>
      <c r="K1070" s="380">
        <f>IF(OR('[9]事業所(またはGH住居)名を入力してください_その②'!$B489="管理者",'[9]事業所(またはGH住居)名を入力してください_その②'!$B489="サービス管理責任者"),0,'[9]事業所(またはGH住居)名を入力してください_その②'!$AN489)</f>
        <v>0</v>
      </c>
    </row>
    <row r="1071" spans="2:11">
      <c r="B1071" s="381">
        <v>1069</v>
      </c>
      <c r="C1071" s="382" t="e">
        <f t="shared" si="64"/>
        <v>#N/A</v>
      </c>
      <c r="D1071" s="382" t="e">
        <f t="shared" si="65"/>
        <v>#N/A</v>
      </c>
      <c r="E1071" s="383" t="e">
        <f t="shared" si="66"/>
        <v>#N/A</v>
      </c>
      <c r="F1071" s="378"/>
      <c r="H1071" s="387"/>
      <c r="I1071" s="380" t="e">
        <f t="shared" si="67"/>
        <v>#REF!</v>
      </c>
      <c r="J1071" s="386">
        <f>'[9]事業所(またはGH住居)名を入力してください_その②'!F490</f>
        <v>0</v>
      </c>
      <c r="K1071" s="380">
        <f>IF(OR('[9]事業所(またはGH住居)名を入力してください_その②'!$B490="管理者",'[9]事業所(またはGH住居)名を入力してください_その②'!$B490="サービス管理責任者"),0,'[9]事業所(またはGH住居)名を入力してください_その②'!$AN490)</f>
        <v>0</v>
      </c>
    </row>
    <row r="1072" spans="2:11">
      <c r="B1072" s="381">
        <v>1070</v>
      </c>
      <c r="C1072" s="382" t="e">
        <f t="shared" si="64"/>
        <v>#N/A</v>
      </c>
      <c r="D1072" s="382" t="e">
        <f t="shared" si="65"/>
        <v>#N/A</v>
      </c>
      <c r="E1072" s="383" t="e">
        <f t="shared" si="66"/>
        <v>#N/A</v>
      </c>
      <c r="F1072" s="378"/>
      <c r="H1072" s="387"/>
      <c r="I1072" s="380" t="e">
        <f t="shared" si="67"/>
        <v>#REF!</v>
      </c>
      <c r="J1072" s="386">
        <f>'[9]事業所(またはGH住居)名を入力してください_その②'!F491</f>
        <v>0</v>
      </c>
      <c r="K1072" s="380">
        <f>IF(OR('[9]事業所(またはGH住居)名を入力してください_その②'!$B491="管理者",'[9]事業所(またはGH住居)名を入力してください_その②'!$B491="サービス管理責任者"),0,'[9]事業所(またはGH住居)名を入力してください_その②'!$AN491)</f>
        <v>0</v>
      </c>
    </row>
    <row r="1073" spans="2:11">
      <c r="B1073" s="381">
        <v>1071</v>
      </c>
      <c r="C1073" s="382" t="e">
        <f t="shared" si="64"/>
        <v>#N/A</v>
      </c>
      <c r="D1073" s="382" t="e">
        <f t="shared" si="65"/>
        <v>#N/A</v>
      </c>
      <c r="E1073" s="383" t="e">
        <f t="shared" si="66"/>
        <v>#N/A</v>
      </c>
      <c r="F1073" s="378"/>
      <c r="H1073" s="387"/>
      <c r="I1073" s="380" t="e">
        <f t="shared" si="67"/>
        <v>#REF!</v>
      </c>
      <c r="J1073" s="386">
        <f>'[9]事業所(またはGH住居)名を入力してください_その②'!F492</f>
        <v>0</v>
      </c>
      <c r="K1073" s="380">
        <f>IF(OR('[9]事業所(またはGH住居)名を入力してください_その②'!$B492="管理者",'[9]事業所(またはGH住居)名を入力してください_その②'!$B492="サービス管理責任者"),0,'[9]事業所(またはGH住居)名を入力してください_その②'!$AN492)</f>
        <v>0</v>
      </c>
    </row>
    <row r="1074" spans="2:11">
      <c r="B1074" s="381">
        <v>1072</v>
      </c>
      <c r="C1074" s="382" t="e">
        <f t="shared" si="64"/>
        <v>#N/A</v>
      </c>
      <c r="D1074" s="382" t="e">
        <f t="shared" si="65"/>
        <v>#N/A</v>
      </c>
      <c r="E1074" s="383" t="e">
        <f t="shared" si="66"/>
        <v>#N/A</v>
      </c>
      <c r="F1074" s="378"/>
      <c r="H1074" s="387"/>
      <c r="I1074" s="380" t="e">
        <f t="shared" si="67"/>
        <v>#REF!</v>
      </c>
      <c r="J1074" s="386">
        <f>'[9]事業所(またはGH住居)名を入力してください_その②'!F493</f>
        <v>0</v>
      </c>
      <c r="K1074" s="380">
        <f>IF(OR('[9]事業所(またはGH住居)名を入力してください_その②'!$B493="管理者",'[9]事業所(またはGH住居)名を入力してください_その②'!$B493="サービス管理責任者"),0,'[9]事業所(またはGH住居)名を入力してください_その②'!$AN493)</f>
        <v>0</v>
      </c>
    </row>
    <row r="1075" spans="2:11">
      <c r="B1075" s="381">
        <v>1073</v>
      </c>
      <c r="C1075" s="382" t="e">
        <f t="shared" si="64"/>
        <v>#N/A</v>
      </c>
      <c r="D1075" s="382" t="e">
        <f t="shared" si="65"/>
        <v>#N/A</v>
      </c>
      <c r="E1075" s="383" t="e">
        <f t="shared" si="66"/>
        <v>#N/A</v>
      </c>
      <c r="F1075" s="378"/>
      <c r="H1075" s="387"/>
      <c r="I1075" s="380" t="e">
        <f t="shared" si="67"/>
        <v>#REF!</v>
      </c>
      <c r="J1075" s="386">
        <f>'[9]事業所(またはGH住居)名を入力してください_その②'!F494</f>
        <v>0</v>
      </c>
      <c r="K1075" s="380">
        <f>IF(OR('[9]事業所(またはGH住居)名を入力してください_その②'!$B494="管理者",'[9]事業所(またはGH住居)名を入力してください_その②'!$B494="サービス管理責任者"),0,'[9]事業所(またはGH住居)名を入力してください_その②'!$AN494)</f>
        <v>0</v>
      </c>
    </row>
    <row r="1076" spans="2:11">
      <c r="B1076" s="381">
        <v>1074</v>
      </c>
      <c r="C1076" s="382" t="e">
        <f t="shared" si="64"/>
        <v>#N/A</v>
      </c>
      <c r="D1076" s="382" t="e">
        <f t="shared" si="65"/>
        <v>#N/A</v>
      </c>
      <c r="E1076" s="383" t="e">
        <f t="shared" si="66"/>
        <v>#N/A</v>
      </c>
      <c r="F1076" s="378"/>
      <c r="H1076" s="387"/>
      <c r="I1076" s="380" t="e">
        <f t="shared" si="67"/>
        <v>#REF!</v>
      </c>
      <c r="J1076" s="386">
        <f>'[9]事業所(またはGH住居)名を入力してください_その②'!F495</f>
        <v>0</v>
      </c>
      <c r="K1076" s="380">
        <f>IF(OR('[9]事業所(またはGH住居)名を入力してください_その②'!$B495="管理者",'[9]事業所(またはGH住居)名を入力してください_その②'!$B495="サービス管理責任者"),0,'[9]事業所(またはGH住居)名を入力してください_その②'!$AN495)</f>
        <v>0</v>
      </c>
    </row>
    <row r="1077" spans="2:11">
      <c r="B1077" s="381">
        <v>1075</v>
      </c>
      <c r="C1077" s="382" t="e">
        <f t="shared" si="64"/>
        <v>#N/A</v>
      </c>
      <c r="D1077" s="382" t="e">
        <f t="shared" si="65"/>
        <v>#N/A</v>
      </c>
      <c r="E1077" s="383" t="e">
        <f t="shared" si="66"/>
        <v>#N/A</v>
      </c>
      <c r="F1077" s="378"/>
      <c r="H1077" s="387"/>
      <c r="I1077" s="380" t="e">
        <f t="shared" si="67"/>
        <v>#REF!</v>
      </c>
      <c r="J1077" s="386">
        <f>'[9]事業所(またはGH住居)名を入力してください_その②'!F496</f>
        <v>0</v>
      </c>
      <c r="K1077" s="380">
        <f>IF(OR('[9]事業所(またはGH住居)名を入力してください_その②'!$B496="管理者",'[9]事業所(またはGH住居)名を入力してください_その②'!$B496="サービス管理責任者"),0,'[9]事業所(またはGH住居)名を入力してください_その②'!$AN496)</f>
        <v>0</v>
      </c>
    </row>
    <row r="1078" spans="2:11">
      <c r="B1078" s="381">
        <v>1076</v>
      </c>
      <c r="C1078" s="382" t="e">
        <f t="shared" si="64"/>
        <v>#N/A</v>
      </c>
      <c r="D1078" s="382" t="e">
        <f t="shared" si="65"/>
        <v>#N/A</v>
      </c>
      <c r="E1078" s="383" t="e">
        <f t="shared" si="66"/>
        <v>#N/A</v>
      </c>
      <c r="F1078" s="378"/>
      <c r="H1078" s="387"/>
      <c r="I1078" s="380" t="e">
        <f t="shared" si="67"/>
        <v>#REF!</v>
      </c>
      <c r="J1078" s="386">
        <f>'[9]事業所(またはGH住居)名を入力してください_その②'!F497</f>
        <v>0</v>
      </c>
      <c r="K1078" s="380">
        <f>IF(OR('[9]事業所(またはGH住居)名を入力してください_その②'!$B497="管理者",'[9]事業所(またはGH住居)名を入力してください_その②'!$B497="サービス管理責任者"),0,'[9]事業所(またはGH住居)名を入力してください_その②'!$AN497)</f>
        <v>0</v>
      </c>
    </row>
    <row r="1079" spans="2:11">
      <c r="B1079" s="381">
        <v>1077</v>
      </c>
      <c r="C1079" s="382" t="e">
        <f t="shared" si="64"/>
        <v>#N/A</v>
      </c>
      <c r="D1079" s="382" t="e">
        <f t="shared" si="65"/>
        <v>#N/A</v>
      </c>
      <c r="E1079" s="383" t="e">
        <f t="shared" si="66"/>
        <v>#N/A</v>
      </c>
      <c r="F1079" s="378"/>
      <c r="H1079" s="387"/>
      <c r="I1079" s="380" t="e">
        <f t="shared" si="67"/>
        <v>#REF!</v>
      </c>
      <c r="J1079" s="386">
        <f>'[9]事業所(またはGH住居)名を入力してください_その②'!F498</f>
        <v>0</v>
      </c>
      <c r="K1079" s="380">
        <f>IF(OR('[9]事業所(またはGH住居)名を入力してください_その②'!$B498="管理者",'[9]事業所(またはGH住居)名を入力してください_その②'!$B498="サービス管理責任者"),0,'[9]事業所(またはGH住居)名を入力してください_その②'!$AN498)</f>
        <v>0</v>
      </c>
    </row>
    <row r="1080" spans="2:11">
      <c r="B1080" s="381">
        <v>1078</v>
      </c>
      <c r="C1080" s="382" t="e">
        <f t="shared" si="64"/>
        <v>#N/A</v>
      </c>
      <c r="D1080" s="382" t="e">
        <f t="shared" si="65"/>
        <v>#N/A</v>
      </c>
      <c r="E1080" s="383" t="e">
        <f t="shared" si="66"/>
        <v>#N/A</v>
      </c>
      <c r="F1080" s="378"/>
      <c r="H1080" s="387"/>
      <c r="I1080" s="380" t="e">
        <f t="shared" si="67"/>
        <v>#REF!</v>
      </c>
      <c r="J1080" s="386">
        <f>'[9]事業所(またはGH住居)名を入力してください_その②'!F499</f>
        <v>0</v>
      </c>
      <c r="K1080" s="380">
        <f>IF(OR('[9]事業所(またはGH住居)名を入力してください_その②'!$B499="管理者",'[9]事業所(またはGH住居)名を入力してください_その②'!$B499="サービス管理責任者"),0,'[9]事業所(またはGH住居)名を入力してください_その②'!$AN499)</f>
        <v>0</v>
      </c>
    </row>
    <row r="1081" spans="2:11">
      <c r="B1081" s="381">
        <v>1079</v>
      </c>
      <c r="C1081" s="382" t="e">
        <f t="shared" si="64"/>
        <v>#N/A</v>
      </c>
      <c r="D1081" s="382" t="e">
        <f t="shared" si="65"/>
        <v>#N/A</v>
      </c>
      <c r="E1081" s="383" t="e">
        <f t="shared" si="66"/>
        <v>#N/A</v>
      </c>
      <c r="F1081" s="378"/>
      <c r="H1081" s="387"/>
      <c r="I1081" s="380" t="e">
        <f t="shared" si="67"/>
        <v>#REF!</v>
      </c>
      <c r="J1081" s="386">
        <f>'[9]事業所(またはGH住居)名を入力してください_その②'!F500</f>
        <v>0</v>
      </c>
      <c r="K1081" s="380">
        <f>IF(OR('[9]事業所(またはGH住居)名を入力してください_その②'!$B500="管理者",'[9]事業所(またはGH住居)名を入力してください_その②'!$B500="サービス管理責任者"),0,'[9]事業所(またはGH住居)名を入力してください_その②'!$AN500)</f>
        <v>0</v>
      </c>
    </row>
    <row r="1082" spans="2:11">
      <c r="B1082" s="381">
        <v>1080</v>
      </c>
      <c r="C1082" s="382" t="e">
        <f t="shared" si="64"/>
        <v>#N/A</v>
      </c>
      <c r="D1082" s="382" t="e">
        <f t="shared" si="65"/>
        <v>#N/A</v>
      </c>
      <c r="E1082" s="383" t="e">
        <f t="shared" si="66"/>
        <v>#N/A</v>
      </c>
      <c r="F1082" s="378"/>
      <c r="H1082" s="387"/>
      <c r="I1082" s="380" t="e">
        <f t="shared" si="67"/>
        <v>#REF!</v>
      </c>
      <c r="J1082" s="386">
        <f>'[9]事業所(またはGH住居)名を入力してください_その②'!F501</f>
        <v>0</v>
      </c>
      <c r="K1082" s="380">
        <f>IF(OR('[9]事業所(またはGH住居)名を入力してください_その②'!$B501="管理者",'[9]事業所(またはGH住居)名を入力してください_その②'!$B501="サービス管理責任者"),0,'[9]事業所(またはGH住居)名を入力してください_その②'!$AN501)</f>
        <v>0</v>
      </c>
    </row>
    <row r="1083" spans="2:11">
      <c r="B1083" s="381">
        <v>1081</v>
      </c>
      <c r="C1083" s="382" t="e">
        <f t="shared" si="64"/>
        <v>#N/A</v>
      </c>
      <c r="D1083" s="382" t="e">
        <f t="shared" si="65"/>
        <v>#N/A</v>
      </c>
      <c r="E1083" s="383" t="e">
        <f t="shared" si="66"/>
        <v>#N/A</v>
      </c>
      <c r="F1083" s="378"/>
      <c r="H1083" s="387"/>
      <c r="I1083" s="380" t="e">
        <f t="shared" si="67"/>
        <v>#REF!</v>
      </c>
      <c r="J1083" s="386">
        <f>'[9]事業所(またはGH住居)名を入力してください_その②'!F502</f>
        <v>0</v>
      </c>
      <c r="K1083" s="380">
        <f>IF(OR('[9]事業所(またはGH住居)名を入力してください_その②'!$B502="管理者",'[9]事業所(またはGH住居)名を入力してください_その②'!$B502="サービス管理責任者"),0,'[9]事業所(またはGH住居)名を入力してください_その②'!$AN502)</f>
        <v>0</v>
      </c>
    </row>
    <row r="1084" spans="2:11">
      <c r="B1084" s="381">
        <v>1082</v>
      </c>
      <c r="C1084" s="382" t="e">
        <f t="shared" si="64"/>
        <v>#N/A</v>
      </c>
      <c r="D1084" s="382" t="e">
        <f t="shared" si="65"/>
        <v>#N/A</v>
      </c>
      <c r="E1084" s="383" t="e">
        <f t="shared" si="66"/>
        <v>#N/A</v>
      </c>
      <c r="F1084" s="378"/>
      <c r="H1084" s="387"/>
      <c r="I1084" s="380" t="e">
        <f t="shared" si="67"/>
        <v>#REF!</v>
      </c>
      <c r="J1084" s="386">
        <f>'[9]事業所(またはGH住居)名を入力してください_その②'!F503</f>
        <v>0</v>
      </c>
      <c r="K1084" s="380">
        <f>IF(OR('[9]事業所(またはGH住居)名を入力してください_その②'!$B503="管理者",'[9]事業所(またはGH住居)名を入力してください_その②'!$B503="サービス管理責任者"),0,'[9]事業所(またはGH住居)名を入力してください_その②'!$AN503)</f>
        <v>0</v>
      </c>
    </row>
    <row r="1085" spans="2:11">
      <c r="B1085" s="381">
        <v>1083</v>
      </c>
      <c r="C1085" s="382" t="e">
        <f t="shared" si="64"/>
        <v>#N/A</v>
      </c>
      <c r="D1085" s="382" t="e">
        <f t="shared" si="65"/>
        <v>#N/A</v>
      </c>
      <c r="E1085" s="383" t="e">
        <f t="shared" si="66"/>
        <v>#N/A</v>
      </c>
      <c r="F1085" s="378"/>
      <c r="H1085" s="387"/>
      <c r="I1085" s="380" t="e">
        <f t="shared" si="67"/>
        <v>#REF!</v>
      </c>
      <c r="J1085" s="386">
        <f>'[9]事業所(またはGH住居)名を入力してください_その②'!F504</f>
        <v>0</v>
      </c>
      <c r="K1085" s="380">
        <f>IF(OR('[9]事業所(またはGH住居)名を入力してください_その②'!$B504="管理者",'[9]事業所(またはGH住居)名を入力してください_その②'!$B504="サービス管理責任者"),0,'[9]事業所(またはGH住居)名を入力してください_その②'!$AN504)</f>
        <v>0</v>
      </c>
    </row>
    <row r="1086" spans="2:11">
      <c r="B1086" s="381">
        <v>1084</v>
      </c>
      <c r="C1086" s="382" t="e">
        <f t="shared" si="64"/>
        <v>#N/A</v>
      </c>
      <c r="D1086" s="382" t="e">
        <f t="shared" si="65"/>
        <v>#N/A</v>
      </c>
      <c r="E1086" s="383" t="e">
        <f t="shared" si="66"/>
        <v>#N/A</v>
      </c>
      <c r="F1086" s="378"/>
      <c r="H1086" s="387"/>
      <c r="I1086" s="380" t="e">
        <f t="shared" si="67"/>
        <v>#REF!</v>
      </c>
      <c r="J1086" s="386">
        <f>'[9]事業所(またはGH住居)名を入力してください_その②'!F505</f>
        <v>0</v>
      </c>
      <c r="K1086" s="380">
        <f>IF(OR('[9]事業所(またはGH住居)名を入力してください_その②'!$B505="管理者",'[9]事業所(またはGH住居)名を入力してください_その②'!$B505="サービス管理責任者"),0,'[9]事業所(またはGH住居)名を入力してください_その②'!$AN505)</f>
        <v>0</v>
      </c>
    </row>
    <row r="1087" spans="2:11">
      <c r="B1087" s="381">
        <v>1085</v>
      </c>
      <c r="C1087" s="382" t="e">
        <f t="shared" si="64"/>
        <v>#N/A</v>
      </c>
      <c r="D1087" s="382" t="e">
        <f t="shared" si="65"/>
        <v>#N/A</v>
      </c>
      <c r="E1087" s="383" t="e">
        <f t="shared" si="66"/>
        <v>#N/A</v>
      </c>
      <c r="F1087" s="378"/>
      <c r="H1087" s="387"/>
      <c r="I1087" s="380" t="e">
        <f t="shared" si="67"/>
        <v>#REF!</v>
      </c>
      <c r="J1087" s="386">
        <f>'[9]事業所(またはGH住居)名を入力してください_その②'!F506</f>
        <v>0</v>
      </c>
      <c r="K1087" s="380">
        <f>IF(OR('[9]事業所(またはGH住居)名を入力してください_その②'!$B506="管理者",'[9]事業所(またはGH住居)名を入力してください_その②'!$B506="サービス管理責任者"),0,'[9]事業所(またはGH住居)名を入力してください_その②'!$AN506)</f>
        <v>0</v>
      </c>
    </row>
    <row r="1088" spans="2:11">
      <c r="B1088" s="381">
        <v>1086</v>
      </c>
      <c r="C1088" s="382" t="e">
        <f t="shared" si="64"/>
        <v>#N/A</v>
      </c>
      <c r="D1088" s="382" t="e">
        <f t="shared" si="65"/>
        <v>#N/A</v>
      </c>
      <c r="E1088" s="383" t="e">
        <f t="shared" si="66"/>
        <v>#N/A</v>
      </c>
      <c r="F1088" s="378"/>
      <c r="H1088" s="387"/>
      <c r="I1088" s="380" t="e">
        <f t="shared" si="67"/>
        <v>#REF!</v>
      </c>
      <c r="J1088" s="386">
        <f>'[9]事業所(またはGH住居)名を入力してください_その②'!F507</f>
        <v>0</v>
      </c>
      <c r="K1088" s="380">
        <f>IF(OR('[9]事業所(またはGH住居)名を入力してください_その②'!$B507="管理者",'[9]事業所(またはGH住居)名を入力してください_その②'!$B507="サービス管理責任者"),0,'[9]事業所(またはGH住居)名を入力してください_その②'!$AN507)</f>
        <v>0</v>
      </c>
    </row>
    <row r="1089" spans="2:11">
      <c r="B1089" s="381">
        <v>1087</v>
      </c>
      <c r="C1089" s="382" t="e">
        <f t="shared" si="64"/>
        <v>#N/A</v>
      </c>
      <c r="D1089" s="382" t="e">
        <f t="shared" si="65"/>
        <v>#N/A</v>
      </c>
      <c r="E1089" s="383" t="e">
        <f t="shared" si="66"/>
        <v>#N/A</v>
      </c>
      <c r="F1089" s="378"/>
      <c r="H1089" s="387"/>
      <c r="I1089" s="380" t="e">
        <f t="shared" si="67"/>
        <v>#REF!</v>
      </c>
      <c r="J1089" s="386">
        <f>'[9]事業所(またはGH住居)名を入力してください_その②'!F508</f>
        <v>0</v>
      </c>
      <c r="K1089" s="380">
        <f>IF(OR('[9]事業所(またはGH住居)名を入力してください_その②'!$B508="管理者",'[9]事業所(またはGH住居)名を入力してください_その②'!$B508="サービス管理責任者"),0,'[9]事業所(またはGH住居)名を入力してください_その②'!$AN508)</f>
        <v>0</v>
      </c>
    </row>
    <row r="1090" spans="2:11">
      <c r="B1090" s="381">
        <v>1088</v>
      </c>
      <c r="C1090" s="382" t="e">
        <f t="shared" si="64"/>
        <v>#N/A</v>
      </c>
      <c r="D1090" s="382" t="e">
        <f t="shared" si="65"/>
        <v>#N/A</v>
      </c>
      <c r="E1090" s="383" t="e">
        <f t="shared" si="66"/>
        <v>#N/A</v>
      </c>
      <c r="F1090" s="378"/>
      <c r="H1090" s="387"/>
      <c r="I1090" s="380" t="e">
        <f t="shared" si="67"/>
        <v>#REF!</v>
      </c>
      <c r="J1090" s="386">
        <f>'[9]事業所(またはGH住居)名を入力してください_その②'!F509</f>
        <v>0</v>
      </c>
      <c r="K1090" s="380">
        <f>IF(OR('[9]事業所(またはGH住居)名を入力してください_その②'!$B509="管理者",'[9]事業所(またはGH住居)名を入力してください_その②'!$B509="サービス管理責任者"),0,'[9]事業所(またはGH住居)名を入力してください_その②'!$AN509)</f>
        <v>0</v>
      </c>
    </row>
    <row r="1091" spans="2:11">
      <c r="B1091" s="381">
        <v>1089</v>
      </c>
      <c r="C1091" s="382" t="e">
        <f t="shared" ref="C1091:C1154" si="68">VLOOKUP(B1091,$I:$K,2,FALSE)</f>
        <v>#N/A</v>
      </c>
      <c r="D1091" s="382" t="e">
        <f t="shared" ref="D1091:D1154" si="69">VLOOKUP(B1091,$I:$K,3,FALSE)</f>
        <v>#N/A</v>
      </c>
      <c r="E1091" s="383" t="e">
        <f t="shared" si="66"/>
        <v>#N/A</v>
      </c>
      <c r="F1091" s="378"/>
      <c r="H1091" s="387"/>
      <c r="I1091" s="380" t="e">
        <f t="shared" si="67"/>
        <v>#REF!</v>
      </c>
      <c r="J1091" s="386">
        <f>'[9]事業所(またはGH住居)名を入力してください_その②'!F510</f>
        <v>0</v>
      </c>
      <c r="K1091" s="380">
        <f>IF(OR('[9]事業所(またはGH住居)名を入力してください_その②'!$B510="管理者",'[9]事業所(またはGH住居)名を入力してください_その②'!$B510="サービス管理責任者"),0,'[9]事業所(またはGH住居)名を入力してください_その②'!$AN510)</f>
        <v>0</v>
      </c>
    </row>
    <row r="1092" spans="2:11">
      <c r="B1092" s="381">
        <v>1090</v>
      </c>
      <c r="C1092" s="382" t="e">
        <f t="shared" si="68"/>
        <v>#N/A</v>
      </c>
      <c r="D1092" s="382" t="e">
        <f t="shared" si="69"/>
        <v>#N/A</v>
      </c>
      <c r="E1092" s="383" t="e">
        <f t="shared" ref="E1092:E1155" si="70">SUMIF($C:$C,C1092,$D:$D)</f>
        <v>#N/A</v>
      </c>
      <c r="F1092" s="378"/>
      <c r="H1092" s="387"/>
      <c r="I1092" s="380" t="e">
        <f t="shared" ref="I1092:I1155" si="71">IF(J1092=0,I1091,I1091+1)</f>
        <v>#REF!</v>
      </c>
      <c r="J1092" s="386">
        <f>'[9]事業所(またはGH住居)名を入力してください_その②'!F511</f>
        <v>0</v>
      </c>
      <c r="K1092" s="380">
        <f>IF(OR('[9]事業所(またはGH住居)名を入力してください_その②'!$B511="管理者",'[9]事業所(またはGH住居)名を入力してください_その②'!$B511="サービス管理責任者"),0,'[9]事業所(またはGH住居)名を入力してください_その②'!$AN511)</f>
        <v>0</v>
      </c>
    </row>
    <row r="1093" spans="2:11">
      <c r="B1093" s="381">
        <v>1091</v>
      </c>
      <c r="C1093" s="382" t="e">
        <f t="shared" si="68"/>
        <v>#N/A</v>
      </c>
      <c r="D1093" s="382" t="e">
        <f t="shared" si="69"/>
        <v>#N/A</v>
      </c>
      <c r="E1093" s="383" t="e">
        <f t="shared" si="70"/>
        <v>#N/A</v>
      </c>
      <c r="F1093" s="378"/>
      <c r="H1093" s="387"/>
      <c r="I1093" s="380" t="e">
        <f t="shared" si="71"/>
        <v>#REF!</v>
      </c>
      <c r="J1093" s="386">
        <f>'[9]事業所(またはGH住居)名を入力してください_その②'!F512</f>
        <v>0</v>
      </c>
      <c r="K1093" s="380">
        <f>IF(OR('[9]事業所(またはGH住居)名を入力してください_その②'!$B512="管理者",'[9]事業所(またはGH住居)名を入力してください_その②'!$B512="サービス管理責任者"),0,'[9]事業所(またはGH住居)名を入力してください_その②'!$AN512)</f>
        <v>0</v>
      </c>
    </row>
    <row r="1094" spans="2:11">
      <c r="B1094" s="381">
        <v>1092</v>
      </c>
      <c r="C1094" s="382" t="e">
        <f t="shared" si="68"/>
        <v>#N/A</v>
      </c>
      <c r="D1094" s="382" t="e">
        <f t="shared" si="69"/>
        <v>#N/A</v>
      </c>
      <c r="E1094" s="383" t="e">
        <f t="shared" si="70"/>
        <v>#N/A</v>
      </c>
      <c r="F1094" s="378"/>
      <c r="H1094" s="387"/>
      <c r="I1094" s="380" t="e">
        <f t="shared" si="71"/>
        <v>#REF!</v>
      </c>
      <c r="J1094" s="386">
        <f>'[9]事業所(またはGH住居)名を入力してください_その②'!F513</f>
        <v>0</v>
      </c>
      <c r="K1094" s="380">
        <f>IF(OR('[9]事業所(またはGH住居)名を入力してください_その②'!$B513="管理者",'[9]事業所(またはGH住居)名を入力してください_その②'!$B513="サービス管理責任者"),0,'[9]事業所(またはGH住居)名を入力してください_その②'!$AN513)</f>
        <v>0</v>
      </c>
    </row>
    <row r="1095" spans="2:11">
      <c r="B1095" s="381">
        <v>1093</v>
      </c>
      <c r="C1095" s="382" t="e">
        <f t="shared" si="68"/>
        <v>#N/A</v>
      </c>
      <c r="D1095" s="382" t="e">
        <f t="shared" si="69"/>
        <v>#N/A</v>
      </c>
      <c r="E1095" s="383" t="e">
        <f t="shared" si="70"/>
        <v>#N/A</v>
      </c>
      <c r="F1095" s="378"/>
      <c r="H1095" s="387"/>
      <c r="I1095" s="380" t="e">
        <f t="shared" si="71"/>
        <v>#REF!</v>
      </c>
      <c r="J1095" s="386">
        <f>'[9]事業所(またはGH住居)名を入力してください_その②'!F514</f>
        <v>0</v>
      </c>
      <c r="K1095" s="380">
        <f>IF(OR('[9]事業所(またはGH住居)名を入力してください_その②'!$B514="管理者",'[9]事業所(またはGH住居)名を入力してください_その②'!$B514="サービス管理責任者"),0,'[9]事業所(またはGH住居)名を入力してください_その②'!$AN514)</f>
        <v>0</v>
      </c>
    </row>
    <row r="1096" spans="2:11">
      <c r="B1096" s="381">
        <v>1094</v>
      </c>
      <c r="C1096" s="382" t="e">
        <f t="shared" si="68"/>
        <v>#N/A</v>
      </c>
      <c r="D1096" s="382" t="e">
        <f t="shared" si="69"/>
        <v>#N/A</v>
      </c>
      <c r="E1096" s="383" t="e">
        <f t="shared" si="70"/>
        <v>#N/A</v>
      </c>
      <c r="F1096" s="378"/>
      <c r="H1096" s="387"/>
      <c r="I1096" s="380" t="e">
        <f t="shared" si="71"/>
        <v>#REF!</v>
      </c>
      <c r="J1096" s="386">
        <f>'[9]事業所(またはGH住居)名を入力してください_その②'!F515</f>
        <v>0</v>
      </c>
      <c r="K1096" s="380">
        <f>IF(OR('[9]事業所(またはGH住居)名を入力してください_その②'!$B515="管理者",'[9]事業所(またはGH住居)名を入力してください_その②'!$B515="サービス管理責任者"),0,'[9]事業所(またはGH住居)名を入力してください_その②'!$AN515)</f>
        <v>0</v>
      </c>
    </row>
    <row r="1097" spans="2:11">
      <c r="B1097" s="381">
        <v>1095</v>
      </c>
      <c r="C1097" s="382" t="e">
        <f t="shared" si="68"/>
        <v>#N/A</v>
      </c>
      <c r="D1097" s="382" t="e">
        <f t="shared" si="69"/>
        <v>#N/A</v>
      </c>
      <c r="E1097" s="383" t="e">
        <f t="shared" si="70"/>
        <v>#N/A</v>
      </c>
      <c r="F1097" s="378"/>
      <c r="H1097" s="387"/>
      <c r="I1097" s="380" t="e">
        <f t="shared" si="71"/>
        <v>#REF!</v>
      </c>
      <c r="J1097" s="386">
        <f>'[9]事業所(またはGH住居)名を入力してください_その②'!F516</f>
        <v>0</v>
      </c>
      <c r="K1097" s="380">
        <f>IF(OR('[9]事業所(またはGH住居)名を入力してください_その②'!$B516="管理者",'[9]事業所(またはGH住居)名を入力してください_その②'!$B516="サービス管理責任者"),0,'[9]事業所(またはGH住居)名を入力してください_その②'!$AN516)</f>
        <v>0</v>
      </c>
    </row>
    <row r="1098" spans="2:11">
      <c r="B1098" s="381">
        <v>1096</v>
      </c>
      <c r="C1098" s="382" t="e">
        <f t="shared" si="68"/>
        <v>#N/A</v>
      </c>
      <c r="D1098" s="382" t="e">
        <f t="shared" si="69"/>
        <v>#N/A</v>
      </c>
      <c r="E1098" s="383" t="e">
        <f t="shared" si="70"/>
        <v>#N/A</v>
      </c>
      <c r="F1098" s="378"/>
      <c r="H1098" s="387"/>
      <c r="I1098" s="380" t="e">
        <f t="shared" si="71"/>
        <v>#REF!</v>
      </c>
      <c r="J1098" s="386">
        <f>'[9]事業所(またはGH住居)名を入力してください_その②'!F517</f>
        <v>0</v>
      </c>
      <c r="K1098" s="380">
        <f>IF(OR('[9]事業所(またはGH住居)名を入力してください_その②'!$B517="管理者",'[9]事業所(またはGH住居)名を入力してください_その②'!$B517="サービス管理責任者"),0,'[9]事業所(またはGH住居)名を入力してください_その②'!$AN517)</f>
        <v>0</v>
      </c>
    </row>
    <row r="1099" spans="2:11">
      <c r="B1099" s="381">
        <v>1097</v>
      </c>
      <c r="C1099" s="382" t="e">
        <f t="shared" si="68"/>
        <v>#N/A</v>
      </c>
      <c r="D1099" s="382" t="e">
        <f t="shared" si="69"/>
        <v>#N/A</v>
      </c>
      <c r="E1099" s="383" t="e">
        <f t="shared" si="70"/>
        <v>#N/A</v>
      </c>
      <c r="F1099" s="378"/>
      <c r="H1099" s="387"/>
      <c r="I1099" s="380" t="e">
        <f t="shared" si="71"/>
        <v>#REF!</v>
      </c>
      <c r="J1099" s="386">
        <f>'[9]事業所(またはGH住居)名を入力してください_その②'!F518</f>
        <v>0</v>
      </c>
      <c r="K1099" s="380">
        <f>IF(OR('[9]事業所(またはGH住居)名を入力してください_その②'!$B518="管理者",'[9]事業所(またはGH住居)名を入力してください_その②'!$B518="サービス管理責任者"),0,'[9]事業所(またはGH住居)名を入力してください_その②'!$AN518)</f>
        <v>0</v>
      </c>
    </row>
    <row r="1100" spans="2:11">
      <c r="B1100" s="381">
        <v>1098</v>
      </c>
      <c r="C1100" s="382" t="e">
        <f t="shared" si="68"/>
        <v>#N/A</v>
      </c>
      <c r="D1100" s="382" t="e">
        <f t="shared" si="69"/>
        <v>#N/A</v>
      </c>
      <c r="E1100" s="383" t="e">
        <f t="shared" si="70"/>
        <v>#N/A</v>
      </c>
      <c r="F1100" s="378"/>
      <c r="H1100" s="387"/>
      <c r="I1100" s="380" t="e">
        <f t="shared" si="71"/>
        <v>#REF!</v>
      </c>
      <c r="J1100" s="386">
        <f>'[9]事業所(またはGH住居)名を入力してください_その②'!F519</f>
        <v>0</v>
      </c>
      <c r="K1100" s="380">
        <f>IF(OR('[9]事業所(またはGH住居)名を入力してください_その②'!$B519="管理者",'[9]事業所(またはGH住居)名を入力してください_その②'!$B519="サービス管理責任者"),0,'[9]事業所(またはGH住居)名を入力してください_その②'!$AN519)</f>
        <v>0</v>
      </c>
    </row>
    <row r="1101" spans="2:11">
      <c r="B1101" s="381">
        <v>1099</v>
      </c>
      <c r="C1101" s="382" t="e">
        <f t="shared" si="68"/>
        <v>#N/A</v>
      </c>
      <c r="D1101" s="382" t="e">
        <f t="shared" si="69"/>
        <v>#N/A</v>
      </c>
      <c r="E1101" s="383" t="e">
        <f t="shared" si="70"/>
        <v>#N/A</v>
      </c>
      <c r="F1101" s="378"/>
      <c r="H1101" s="387"/>
      <c r="I1101" s="380" t="e">
        <f t="shared" si="71"/>
        <v>#REF!</v>
      </c>
      <c r="J1101" s="386">
        <f>'[9]事業所(またはGH住居)名を入力してください_その②'!F520</f>
        <v>0</v>
      </c>
      <c r="K1101" s="380">
        <f>IF(OR('[9]事業所(またはGH住居)名を入力してください_その②'!$B520="管理者",'[9]事業所(またはGH住居)名を入力してください_その②'!$B520="サービス管理責任者"),0,'[9]事業所(またはGH住居)名を入力してください_その②'!$AN520)</f>
        <v>0</v>
      </c>
    </row>
    <row r="1102" spans="2:11">
      <c r="B1102" s="381">
        <v>1100</v>
      </c>
      <c r="C1102" s="382" t="e">
        <f t="shared" si="68"/>
        <v>#N/A</v>
      </c>
      <c r="D1102" s="382" t="e">
        <f t="shared" si="69"/>
        <v>#N/A</v>
      </c>
      <c r="E1102" s="383" t="e">
        <f t="shared" si="70"/>
        <v>#N/A</v>
      </c>
      <c r="F1102" s="378"/>
      <c r="H1102" s="387"/>
      <c r="I1102" s="380" t="e">
        <f t="shared" si="71"/>
        <v>#REF!</v>
      </c>
      <c r="J1102" s="386">
        <f>'[9]事業所(またはGH住居)名を入力してください_その②'!F521</f>
        <v>0</v>
      </c>
      <c r="K1102" s="380">
        <f>IF(OR('[9]事業所(またはGH住居)名を入力してください_その②'!$B521="管理者",'[9]事業所(またはGH住居)名を入力してください_その②'!$B521="サービス管理責任者"),0,'[9]事業所(またはGH住居)名を入力してください_その②'!$AN521)</f>
        <v>0</v>
      </c>
    </row>
    <row r="1103" spans="2:11">
      <c r="B1103" s="381">
        <v>1101</v>
      </c>
      <c r="C1103" s="382" t="e">
        <f t="shared" si="68"/>
        <v>#N/A</v>
      </c>
      <c r="D1103" s="382" t="e">
        <f t="shared" si="69"/>
        <v>#N/A</v>
      </c>
      <c r="E1103" s="383" t="e">
        <f t="shared" si="70"/>
        <v>#N/A</v>
      </c>
      <c r="F1103" s="378"/>
      <c r="H1103" s="387"/>
      <c r="I1103" s="380" t="e">
        <f t="shared" si="71"/>
        <v>#REF!</v>
      </c>
      <c r="J1103" s="386">
        <f>'[9]事業所(またはGH住居)名を入力してください_その②'!F522</f>
        <v>0</v>
      </c>
      <c r="K1103" s="380">
        <f>IF(OR('[9]事業所(またはGH住居)名を入力してください_その②'!$B522="管理者",'[9]事業所(またはGH住居)名を入力してください_その②'!$B522="サービス管理責任者"),0,'[9]事業所(またはGH住居)名を入力してください_その②'!$AN522)</f>
        <v>0</v>
      </c>
    </row>
    <row r="1104" spans="2:11">
      <c r="B1104" s="381">
        <v>1102</v>
      </c>
      <c r="C1104" s="382" t="e">
        <f t="shared" si="68"/>
        <v>#N/A</v>
      </c>
      <c r="D1104" s="382" t="e">
        <f t="shared" si="69"/>
        <v>#N/A</v>
      </c>
      <c r="E1104" s="383" t="e">
        <f t="shared" si="70"/>
        <v>#N/A</v>
      </c>
      <c r="F1104" s="378"/>
      <c r="H1104" s="387"/>
      <c r="I1104" s="380" t="e">
        <f t="shared" si="71"/>
        <v>#REF!</v>
      </c>
      <c r="J1104" s="386">
        <f>'[9]事業所(またはGH住居)名を入力してください_その②'!F523</f>
        <v>0</v>
      </c>
      <c r="K1104" s="380">
        <f>IF(OR('[9]事業所(またはGH住居)名を入力してください_その②'!$B523="管理者",'[9]事業所(またはGH住居)名を入力してください_その②'!$B523="サービス管理責任者"),0,'[9]事業所(またはGH住居)名を入力してください_その②'!$AN523)</f>
        <v>0</v>
      </c>
    </row>
    <row r="1105" spans="2:11">
      <c r="B1105" s="381">
        <v>1103</v>
      </c>
      <c r="C1105" s="382" t="e">
        <f t="shared" si="68"/>
        <v>#N/A</v>
      </c>
      <c r="D1105" s="382" t="e">
        <f t="shared" si="69"/>
        <v>#N/A</v>
      </c>
      <c r="E1105" s="383" t="e">
        <f t="shared" si="70"/>
        <v>#N/A</v>
      </c>
      <c r="F1105" s="378"/>
      <c r="H1105" s="387"/>
      <c r="I1105" s="380" t="e">
        <f t="shared" si="71"/>
        <v>#REF!</v>
      </c>
      <c r="J1105" s="386">
        <f>'[9]事業所(またはGH住居)名を入力してください_その②'!F524</f>
        <v>0</v>
      </c>
      <c r="K1105" s="380">
        <f>IF(OR('[9]事業所(またはGH住居)名を入力してください_その②'!$B524="管理者",'[9]事業所(またはGH住居)名を入力してください_その②'!$B524="サービス管理責任者"),0,'[9]事業所(またはGH住居)名を入力してください_その②'!$AN524)</f>
        <v>0</v>
      </c>
    </row>
    <row r="1106" spans="2:11">
      <c r="B1106" s="381">
        <v>1104</v>
      </c>
      <c r="C1106" s="382" t="e">
        <f t="shared" si="68"/>
        <v>#N/A</v>
      </c>
      <c r="D1106" s="382" t="e">
        <f t="shared" si="69"/>
        <v>#N/A</v>
      </c>
      <c r="E1106" s="383" t="e">
        <f t="shared" si="70"/>
        <v>#N/A</v>
      </c>
      <c r="F1106" s="378"/>
      <c r="H1106" s="387"/>
      <c r="I1106" s="380" t="e">
        <f t="shared" si="71"/>
        <v>#REF!</v>
      </c>
      <c r="J1106" s="386">
        <f>'[9]事業所(またはGH住居)名を入力してください_その②'!F525</f>
        <v>0</v>
      </c>
      <c r="K1106" s="380">
        <f>IF(OR('[9]事業所(またはGH住居)名を入力してください_その②'!$B525="管理者",'[9]事業所(またはGH住居)名を入力してください_その②'!$B525="サービス管理責任者"),0,'[9]事業所(またはGH住居)名を入力してください_その②'!$AN525)</f>
        <v>0</v>
      </c>
    </row>
    <row r="1107" spans="2:11">
      <c r="B1107" s="381">
        <v>1105</v>
      </c>
      <c r="C1107" s="382" t="e">
        <f t="shared" si="68"/>
        <v>#N/A</v>
      </c>
      <c r="D1107" s="382" t="e">
        <f t="shared" si="69"/>
        <v>#N/A</v>
      </c>
      <c r="E1107" s="383" t="e">
        <f t="shared" si="70"/>
        <v>#N/A</v>
      </c>
      <c r="F1107" s="378"/>
      <c r="H1107" s="387"/>
      <c r="I1107" s="380" t="e">
        <f t="shared" si="71"/>
        <v>#REF!</v>
      </c>
      <c r="J1107" s="386">
        <f>'[9]事業所(またはGH住居)名を入力してください_その②'!F526</f>
        <v>0</v>
      </c>
      <c r="K1107" s="380">
        <f>IF(OR('[9]事業所(またはGH住居)名を入力してください_その②'!$B526="管理者",'[9]事業所(またはGH住居)名を入力してください_その②'!$B526="サービス管理責任者"),0,'[9]事業所(またはGH住居)名を入力してください_その②'!$AN526)</f>
        <v>0</v>
      </c>
    </row>
    <row r="1108" spans="2:11">
      <c r="B1108" s="381">
        <v>1106</v>
      </c>
      <c r="C1108" s="382" t="e">
        <f t="shared" si="68"/>
        <v>#N/A</v>
      </c>
      <c r="D1108" s="382" t="e">
        <f t="shared" si="69"/>
        <v>#N/A</v>
      </c>
      <c r="E1108" s="383" t="e">
        <f t="shared" si="70"/>
        <v>#N/A</v>
      </c>
      <c r="F1108" s="378"/>
      <c r="H1108" s="387"/>
      <c r="I1108" s="380" t="e">
        <f t="shared" si="71"/>
        <v>#REF!</v>
      </c>
      <c r="J1108" s="386">
        <f>'[9]事業所(またはGH住居)名を入力してください_その②'!F527</f>
        <v>0</v>
      </c>
      <c r="K1108" s="380">
        <f>IF(OR('[9]事業所(またはGH住居)名を入力してください_その②'!$B527="管理者",'[9]事業所(またはGH住居)名を入力してください_その②'!$B527="サービス管理責任者"),0,'[9]事業所(またはGH住居)名を入力してください_その②'!$AN527)</f>
        <v>0</v>
      </c>
    </row>
    <row r="1109" spans="2:11">
      <c r="B1109" s="381">
        <v>1107</v>
      </c>
      <c r="C1109" s="382" t="e">
        <f t="shared" si="68"/>
        <v>#N/A</v>
      </c>
      <c r="D1109" s="382" t="e">
        <f t="shared" si="69"/>
        <v>#N/A</v>
      </c>
      <c r="E1109" s="383" t="e">
        <f t="shared" si="70"/>
        <v>#N/A</v>
      </c>
      <c r="F1109" s="378"/>
      <c r="H1109" s="387"/>
      <c r="I1109" s="380" t="e">
        <f t="shared" si="71"/>
        <v>#REF!</v>
      </c>
      <c r="J1109" s="386">
        <f>'[9]事業所(またはGH住居)名を入力してください_その②'!F528</f>
        <v>0</v>
      </c>
      <c r="K1109" s="380">
        <f>IF(OR('[9]事業所(またはGH住居)名を入力してください_その②'!$B528="管理者",'[9]事業所(またはGH住居)名を入力してください_その②'!$B528="サービス管理責任者"),0,'[9]事業所(またはGH住居)名を入力してください_その②'!$AN528)</f>
        <v>0</v>
      </c>
    </row>
    <row r="1110" spans="2:11">
      <c r="B1110" s="381">
        <v>1108</v>
      </c>
      <c r="C1110" s="382" t="e">
        <f t="shared" si="68"/>
        <v>#N/A</v>
      </c>
      <c r="D1110" s="382" t="e">
        <f t="shared" si="69"/>
        <v>#N/A</v>
      </c>
      <c r="E1110" s="383" t="e">
        <f t="shared" si="70"/>
        <v>#N/A</v>
      </c>
      <c r="F1110" s="378"/>
      <c r="H1110" s="387"/>
      <c r="I1110" s="380" t="e">
        <f t="shared" si="71"/>
        <v>#REF!</v>
      </c>
      <c r="J1110" s="386">
        <f>'[9]事業所(またはGH住居)名を入力してください_その②'!F529</f>
        <v>0</v>
      </c>
      <c r="K1110" s="380">
        <f>IF(OR('[9]事業所(またはGH住居)名を入力してください_その②'!$B529="管理者",'[9]事業所(またはGH住居)名を入力してください_その②'!$B529="サービス管理責任者"),0,'[9]事業所(またはGH住居)名を入力してください_その②'!$AN529)</f>
        <v>0</v>
      </c>
    </row>
    <row r="1111" spans="2:11">
      <c r="B1111" s="381">
        <v>1109</v>
      </c>
      <c r="C1111" s="382" t="e">
        <f t="shared" si="68"/>
        <v>#N/A</v>
      </c>
      <c r="D1111" s="382" t="e">
        <f t="shared" si="69"/>
        <v>#N/A</v>
      </c>
      <c r="E1111" s="383" t="e">
        <f t="shared" si="70"/>
        <v>#N/A</v>
      </c>
      <c r="F1111" s="378"/>
      <c r="H1111" s="387"/>
      <c r="I1111" s="380" t="e">
        <f t="shared" si="71"/>
        <v>#REF!</v>
      </c>
      <c r="J1111" s="386">
        <f>'[9]事業所(またはGH住居)名を入力してください_その②'!F530</f>
        <v>0</v>
      </c>
      <c r="K1111" s="380">
        <f>IF(OR('[9]事業所(またはGH住居)名を入力してください_その②'!$B530="管理者",'[9]事業所(またはGH住居)名を入力してください_その②'!$B530="サービス管理責任者"),0,'[9]事業所(またはGH住居)名を入力してください_その②'!$AN530)</f>
        <v>0</v>
      </c>
    </row>
    <row r="1112" spans="2:11">
      <c r="B1112" s="381">
        <v>1110</v>
      </c>
      <c r="C1112" s="382" t="e">
        <f t="shared" si="68"/>
        <v>#N/A</v>
      </c>
      <c r="D1112" s="382" t="e">
        <f t="shared" si="69"/>
        <v>#N/A</v>
      </c>
      <c r="E1112" s="383" t="e">
        <f t="shared" si="70"/>
        <v>#N/A</v>
      </c>
      <c r="F1112" s="378"/>
      <c r="H1112" s="387"/>
      <c r="I1112" s="380" t="e">
        <f t="shared" si="71"/>
        <v>#REF!</v>
      </c>
      <c r="J1112" s="386">
        <f>'[9]事業所(またはGH住居)名を入力してください_その②'!F531</f>
        <v>0</v>
      </c>
      <c r="K1112" s="380">
        <f>IF(OR('[9]事業所(またはGH住居)名を入力してください_その②'!$B531="管理者",'[9]事業所(またはGH住居)名を入力してください_その②'!$B531="サービス管理責任者"),0,'[9]事業所(またはGH住居)名を入力してください_その②'!$AN531)</f>
        <v>0</v>
      </c>
    </row>
    <row r="1113" spans="2:11">
      <c r="B1113" s="381">
        <v>1111</v>
      </c>
      <c r="C1113" s="382" t="e">
        <f t="shared" si="68"/>
        <v>#N/A</v>
      </c>
      <c r="D1113" s="382" t="e">
        <f t="shared" si="69"/>
        <v>#N/A</v>
      </c>
      <c r="E1113" s="383" t="e">
        <f t="shared" si="70"/>
        <v>#N/A</v>
      </c>
      <c r="F1113" s="378"/>
      <c r="H1113" s="387"/>
      <c r="I1113" s="380" t="e">
        <f t="shared" si="71"/>
        <v>#REF!</v>
      </c>
      <c r="J1113" s="386">
        <f>'[9]事業所(またはGH住居)名を入力してください_その②'!F532</f>
        <v>0</v>
      </c>
      <c r="K1113" s="380">
        <f>IF(OR('[9]事業所(またはGH住居)名を入力してください_その②'!$B532="管理者",'[9]事業所(またはGH住居)名を入力してください_その②'!$B532="サービス管理責任者"),0,'[9]事業所(またはGH住居)名を入力してください_その②'!$AN532)</f>
        <v>0</v>
      </c>
    </row>
    <row r="1114" spans="2:11">
      <c r="B1114" s="381">
        <v>1112</v>
      </c>
      <c r="C1114" s="382" t="e">
        <f t="shared" si="68"/>
        <v>#N/A</v>
      </c>
      <c r="D1114" s="382" t="e">
        <f t="shared" si="69"/>
        <v>#N/A</v>
      </c>
      <c r="E1114" s="383" t="e">
        <f t="shared" si="70"/>
        <v>#N/A</v>
      </c>
      <c r="F1114" s="378"/>
      <c r="H1114" s="387"/>
      <c r="I1114" s="380" t="e">
        <f t="shared" si="71"/>
        <v>#REF!</v>
      </c>
      <c r="J1114" s="386">
        <f>'[9]事業所(またはGH住居)名を入力してください_その②'!F533</f>
        <v>0</v>
      </c>
      <c r="K1114" s="380">
        <f>IF(OR('[9]事業所(またはGH住居)名を入力してください_その②'!$B533="管理者",'[9]事業所(またはGH住居)名を入力してください_その②'!$B533="サービス管理責任者"),0,'[9]事業所(またはGH住居)名を入力してください_その②'!$AN533)</f>
        <v>0</v>
      </c>
    </row>
    <row r="1115" spans="2:11">
      <c r="B1115" s="381">
        <v>1113</v>
      </c>
      <c r="C1115" s="382" t="e">
        <f t="shared" si="68"/>
        <v>#N/A</v>
      </c>
      <c r="D1115" s="382" t="e">
        <f t="shared" si="69"/>
        <v>#N/A</v>
      </c>
      <c r="E1115" s="383" t="e">
        <f t="shared" si="70"/>
        <v>#N/A</v>
      </c>
      <c r="F1115" s="378"/>
      <c r="H1115" s="387"/>
      <c r="I1115" s="380" t="e">
        <f t="shared" si="71"/>
        <v>#REF!</v>
      </c>
      <c r="J1115" s="386">
        <f>'[9]事業所(またはGH住居)名を入力してください_その②'!F534</f>
        <v>0</v>
      </c>
      <c r="K1115" s="380">
        <f>IF(OR('[9]事業所(またはGH住居)名を入力してください_その②'!$B534="管理者",'[9]事業所(またはGH住居)名を入力してください_その②'!$B534="サービス管理責任者"),0,'[9]事業所(またはGH住居)名を入力してください_その②'!$AN534)</f>
        <v>0</v>
      </c>
    </row>
    <row r="1116" spans="2:11">
      <c r="B1116" s="381">
        <v>1114</v>
      </c>
      <c r="C1116" s="382" t="e">
        <f t="shared" si="68"/>
        <v>#N/A</v>
      </c>
      <c r="D1116" s="382" t="e">
        <f t="shared" si="69"/>
        <v>#N/A</v>
      </c>
      <c r="E1116" s="383" t="e">
        <f t="shared" si="70"/>
        <v>#N/A</v>
      </c>
      <c r="F1116" s="378"/>
      <c r="H1116" s="387"/>
      <c r="I1116" s="380" t="e">
        <f t="shared" si="71"/>
        <v>#REF!</v>
      </c>
      <c r="J1116" s="386">
        <f>'[9]事業所(またはGH住居)名を入力してください_その②'!F535</f>
        <v>0</v>
      </c>
      <c r="K1116" s="380">
        <f>IF(OR('[9]事業所(またはGH住居)名を入力してください_その②'!$B535="管理者",'[9]事業所(またはGH住居)名を入力してください_その②'!$B535="サービス管理責任者"),0,'[9]事業所(またはGH住居)名を入力してください_その②'!$AN535)</f>
        <v>0</v>
      </c>
    </row>
    <row r="1117" spans="2:11">
      <c r="B1117" s="381">
        <v>1115</v>
      </c>
      <c r="C1117" s="382" t="e">
        <f t="shared" si="68"/>
        <v>#N/A</v>
      </c>
      <c r="D1117" s="382" t="e">
        <f t="shared" si="69"/>
        <v>#N/A</v>
      </c>
      <c r="E1117" s="383" t="e">
        <f t="shared" si="70"/>
        <v>#N/A</v>
      </c>
      <c r="F1117" s="378"/>
      <c r="H1117" s="387"/>
      <c r="I1117" s="380" t="e">
        <f t="shared" si="71"/>
        <v>#REF!</v>
      </c>
      <c r="J1117" s="386">
        <f>'[9]事業所(またはGH住居)名を入力してください_その②'!F536</f>
        <v>0</v>
      </c>
      <c r="K1117" s="380">
        <f>IF(OR('[9]事業所(またはGH住居)名を入力してください_その②'!$B536="管理者",'[9]事業所(またはGH住居)名を入力してください_その②'!$B536="サービス管理責任者"),0,'[9]事業所(またはGH住居)名を入力してください_その②'!$AN536)</f>
        <v>0</v>
      </c>
    </row>
    <row r="1118" spans="2:11">
      <c r="B1118" s="381">
        <v>1116</v>
      </c>
      <c r="C1118" s="382" t="e">
        <f t="shared" si="68"/>
        <v>#N/A</v>
      </c>
      <c r="D1118" s="382" t="e">
        <f t="shared" si="69"/>
        <v>#N/A</v>
      </c>
      <c r="E1118" s="383" t="e">
        <f t="shared" si="70"/>
        <v>#N/A</v>
      </c>
      <c r="F1118" s="378"/>
      <c r="H1118" s="387"/>
      <c r="I1118" s="380" t="e">
        <f t="shared" si="71"/>
        <v>#REF!</v>
      </c>
      <c r="J1118" s="386">
        <f>'[9]事業所(またはGH住居)名を入力してください_その②'!F537</f>
        <v>0</v>
      </c>
      <c r="K1118" s="380">
        <f>IF(OR('[9]事業所(またはGH住居)名を入力してください_その②'!$B537="管理者",'[9]事業所(またはGH住居)名を入力してください_その②'!$B537="サービス管理責任者"),0,'[9]事業所(またはGH住居)名を入力してください_その②'!$AN537)</f>
        <v>0</v>
      </c>
    </row>
    <row r="1119" spans="2:11">
      <c r="B1119" s="381">
        <v>1117</v>
      </c>
      <c r="C1119" s="382" t="e">
        <f t="shared" si="68"/>
        <v>#N/A</v>
      </c>
      <c r="D1119" s="382" t="e">
        <f t="shared" si="69"/>
        <v>#N/A</v>
      </c>
      <c r="E1119" s="383" t="e">
        <f t="shared" si="70"/>
        <v>#N/A</v>
      </c>
      <c r="F1119" s="378"/>
      <c r="H1119" s="387"/>
      <c r="I1119" s="380" t="e">
        <f t="shared" si="71"/>
        <v>#REF!</v>
      </c>
      <c r="J1119" s="386">
        <f>'[9]事業所(またはGH住居)名を入力してください_その②'!F538</f>
        <v>0</v>
      </c>
      <c r="K1119" s="380">
        <f>IF(OR('[9]事業所(またはGH住居)名を入力してください_その②'!$B538="管理者",'[9]事業所(またはGH住居)名を入力してください_その②'!$B538="サービス管理責任者"),0,'[9]事業所(またはGH住居)名を入力してください_その②'!$AN538)</f>
        <v>0</v>
      </c>
    </row>
    <row r="1120" spans="2:11">
      <c r="B1120" s="381">
        <v>1118</v>
      </c>
      <c r="C1120" s="382" t="e">
        <f t="shared" si="68"/>
        <v>#N/A</v>
      </c>
      <c r="D1120" s="382" t="e">
        <f t="shared" si="69"/>
        <v>#N/A</v>
      </c>
      <c r="E1120" s="383" t="e">
        <f t="shared" si="70"/>
        <v>#N/A</v>
      </c>
      <c r="F1120" s="378"/>
      <c r="H1120" s="387"/>
      <c r="I1120" s="380" t="e">
        <f t="shared" si="71"/>
        <v>#REF!</v>
      </c>
      <c r="J1120" s="386">
        <f>'[9]事業所(またはGH住居)名を入力してください_その②'!F539</f>
        <v>0</v>
      </c>
      <c r="K1120" s="380">
        <f>IF(OR('[9]事業所(またはGH住居)名を入力してください_その②'!$B539="管理者",'[9]事業所(またはGH住居)名を入力してください_その②'!$B539="サービス管理責任者"),0,'[9]事業所(またはGH住居)名を入力してください_その②'!$AN539)</f>
        <v>0</v>
      </c>
    </row>
    <row r="1121" spans="2:11">
      <c r="B1121" s="381">
        <v>1119</v>
      </c>
      <c r="C1121" s="382" t="e">
        <f t="shared" si="68"/>
        <v>#N/A</v>
      </c>
      <c r="D1121" s="382" t="e">
        <f t="shared" si="69"/>
        <v>#N/A</v>
      </c>
      <c r="E1121" s="383" t="e">
        <f t="shared" si="70"/>
        <v>#N/A</v>
      </c>
      <c r="F1121" s="378"/>
      <c r="H1121" s="387"/>
      <c r="I1121" s="380" t="e">
        <f t="shared" si="71"/>
        <v>#REF!</v>
      </c>
      <c r="J1121" s="386">
        <f>'[9]事業所(またはGH住居)名を入力してください_その②'!F540</f>
        <v>0</v>
      </c>
      <c r="K1121" s="380">
        <f>IF(OR('[9]事業所(またはGH住居)名を入力してください_その②'!$B540="管理者",'[9]事業所(またはGH住居)名を入力してください_その②'!$B540="サービス管理責任者"),0,'[9]事業所(またはGH住居)名を入力してください_その②'!$AN540)</f>
        <v>0</v>
      </c>
    </row>
    <row r="1122" spans="2:11">
      <c r="B1122" s="381">
        <v>1120</v>
      </c>
      <c r="C1122" s="382" t="e">
        <f t="shared" si="68"/>
        <v>#N/A</v>
      </c>
      <c r="D1122" s="382" t="e">
        <f t="shared" si="69"/>
        <v>#N/A</v>
      </c>
      <c r="E1122" s="383" t="e">
        <f t="shared" si="70"/>
        <v>#N/A</v>
      </c>
      <c r="F1122" s="378"/>
      <c r="H1122" s="387"/>
      <c r="I1122" s="380" t="e">
        <f t="shared" si="71"/>
        <v>#REF!</v>
      </c>
      <c r="J1122" s="386">
        <f>'[9]事業所(またはGH住居)名を入力してください_その②'!F541</f>
        <v>0</v>
      </c>
      <c r="K1122" s="380">
        <f>IF(OR('[9]事業所(またはGH住居)名を入力してください_その②'!$B541="管理者",'[9]事業所(またはGH住居)名を入力してください_その②'!$B541="サービス管理責任者"),0,'[9]事業所(またはGH住居)名を入力してください_その②'!$AN541)</f>
        <v>0</v>
      </c>
    </row>
    <row r="1123" spans="2:11">
      <c r="B1123" s="381">
        <v>1121</v>
      </c>
      <c r="C1123" s="382" t="e">
        <f t="shared" si="68"/>
        <v>#N/A</v>
      </c>
      <c r="D1123" s="382" t="e">
        <f t="shared" si="69"/>
        <v>#N/A</v>
      </c>
      <c r="E1123" s="383" t="e">
        <f t="shared" si="70"/>
        <v>#N/A</v>
      </c>
      <c r="F1123" s="378"/>
      <c r="H1123" s="387"/>
      <c r="I1123" s="380" t="e">
        <f t="shared" si="71"/>
        <v>#REF!</v>
      </c>
      <c r="J1123" s="386">
        <f>'[9]事業所(またはGH住居)名を入力してください_その②'!F542</f>
        <v>0</v>
      </c>
      <c r="K1123" s="380">
        <f>IF(OR('[9]事業所(またはGH住居)名を入力してください_その②'!$B542="管理者",'[9]事業所(またはGH住居)名を入力してください_その②'!$B542="サービス管理責任者"),0,'[9]事業所(またはGH住居)名を入力してください_その②'!$AN542)</f>
        <v>0</v>
      </c>
    </row>
    <row r="1124" spans="2:11">
      <c r="B1124" s="381">
        <v>1122</v>
      </c>
      <c r="C1124" s="382" t="e">
        <f t="shared" si="68"/>
        <v>#N/A</v>
      </c>
      <c r="D1124" s="382" t="e">
        <f t="shared" si="69"/>
        <v>#N/A</v>
      </c>
      <c r="E1124" s="383" t="e">
        <f t="shared" si="70"/>
        <v>#N/A</v>
      </c>
      <c r="F1124" s="378"/>
      <c r="H1124" s="387"/>
      <c r="I1124" s="380" t="e">
        <f t="shared" si="71"/>
        <v>#REF!</v>
      </c>
      <c r="J1124" s="386">
        <f>'[9]事業所(またはGH住居)名を入力してください_その②'!F543</f>
        <v>0</v>
      </c>
      <c r="K1124" s="380">
        <f>IF(OR('[9]事業所(またはGH住居)名を入力してください_その②'!$B543="管理者",'[9]事業所(またはGH住居)名を入力してください_その②'!$B543="サービス管理責任者"),0,'[9]事業所(またはGH住居)名を入力してください_その②'!$AN543)</f>
        <v>0</v>
      </c>
    </row>
    <row r="1125" spans="2:11">
      <c r="B1125" s="381">
        <v>1123</v>
      </c>
      <c r="C1125" s="382" t="e">
        <f t="shared" si="68"/>
        <v>#N/A</v>
      </c>
      <c r="D1125" s="382" t="e">
        <f t="shared" si="69"/>
        <v>#N/A</v>
      </c>
      <c r="E1125" s="383" t="e">
        <f t="shared" si="70"/>
        <v>#N/A</v>
      </c>
      <c r="F1125" s="378"/>
      <c r="H1125" s="387"/>
      <c r="I1125" s="380" t="e">
        <f t="shared" si="71"/>
        <v>#REF!</v>
      </c>
      <c r="J1125" s="386">
        <f>'[9]事業所(またはGH住居)名を入力してください_その②'!F544</f>
        <v>0</v>
      </c>
      <c r="K1125" s="380">
        <f>IF(OR('[9]事業所(またはGH住居)名を入力してください_その②'!$B544="管理者",'[9]事業所(またはGH住居)名を入力してください_その②'!$B544="サービス管理責任者"),0,'[9]事業所(またはGH住居)名を入力してください_その②'!$AN544)</f>
        <v>0</v>
      </c>
    </row>
    <row r="1126" spans="2:11">
      <c r="B1126" s="381">
        <v>1124</v>
      </c>
      <c r="C1126" s="382" t="e">
        <f t="shared" si="68"/>
        <v>#N/A</v>
      </c>
      <c r="D1126" s="382" t="e">
        <f t="shared" si="69"/>
        <v>#N/A</v>
      </c>
      <c r="E1126" s="383" t="e">
        <f t="shared" si="70"/>
        <v>#N/A</v>
      </c>
      <c r="F1126" s="378"/>
      <c r="H1126" s="387"/>
      <c r="I1126" s="380" t="e">
        <f t="shared" si="71"/>
        <v>#REF!</v>
      </c>
      <c r="J1126" s="386">
        <f>'[9]事業所(またはGH住居)名を入力してください_その②'!F545</f>
        <v>0</v>
      </c>
      <c r="K1126" s="380">
        <f>IF(OR('[9]事業所(またはGH住居)名を入力してください_その②'!$B545="管理者",'[9]事業所(またはGH住居)名を入力してください_その②'!$B545="サービス管理責任者"),0,'[9]事業所(またはGH住居)名を入力してください_その②'!$AN545)</f>
        <v>0</v>
      </c>
    </row>
    <row r="1127" spans="2:11">
      <c r="B1127" s="381">
        <v>1125</v>
      </c>
      <c r="C1127" s="382" t="e">
        <f t="shared" si="68"/>
        <v>#N/A</v>
      </c>
      <c r="D1127" s="382" t="e">
        <f t="shared" si="69"/>
        <v>#N/A</v>
      </c>
      <c r="E1127" s="383" t="e">
        <f t="shared" si="70"/>
        <v>#N/A</v>
      </c>
      <c r="F1127" s="378"/>
      <c r="H1127" s="387"/>
      <c r="I1127" s="380" t="e">
        <f t="shared" si="71"/>
        <v>#REF!</v>
      </c>
      <c r="J1127" s="386">
        <f>'[9]事業所(またはGH住居)名を入力してください_その②'!F546</f>
        <v>0</v>
      </c>
      <c r="K1127" s="380">
        <f>IF(OR('[9]事業所(またはGH住居)名を入力してください_その②'!$B546="管理者",'[9]事業所(またはGH住居)名を入力してください_その②'!$B546="サービス管理責任者"),0,'[9]事業所(またはGH住居)名を入力してください_その②'!$AN546)</f>
        <v>0</v>
      </c>
    </row>
    <row r="1128" spans="2:11">
      <c r="B1128" s="381">
        <v>1126</v>
      </c>
      <c r="C1128" s="382" t="e">
        <f t="shared" si="68"/>
        <v>#N/A</v>
      </c>
      <c r="D1128" s="382" t="e">
        <f t="shared" si="69"/>
        <v>#N/A</v>
      </c>
      <c r="E1128" s="383" t="e">
        <f t="shared" si="70"/>
        <v>#N/A</v>
      </c>
      <c r="F1128" s="378"/>
      <c r="H1128" s="387"/>
      <c r="I1128" s="380" t="e">
        <f t="shared" si="71"/>
        <v>#REF!</v>
      </c>
      <c r="J1128" s="386">
        <f>'[9]事業所(またはGH住居)名を入力してください_その②'!F547</f>
        <v>0</v>
      </c>
      <c r="K1128" s="380">
        <f>IF(OR('[9]事業所(またはGH住居)名を入力してください_その②'!$B547="管理者",'[9]事業所(またはGH住居)名を入力してください_その②'!$B547="サービス管理責任者"),0,'[9]事業所(またはGH住居)名を入力してください_その②'!$AN547)</f>
        <v>0</v>
      </c>
    </row>
    <row r="1129" spans="2:11">
      <c r="B1129" s="381">
        <v>1127</v>
      </c>
      <c r="C1129" s="382" t="e">
        <f t="shared" si="68"/>
        <v>#N/A</v>
      </c>
      <c r="D1129" s="382" t="e">
        <f t="shared" si="69"/>
        <v>#N/A</v>
      </c>
      <c r="E1129" s="383" t="e">
        <f t="shared" si="70"/>
        <v>#N/A</v>
      </c>
      <c r="F1129" s="378"/>
      <c r="H1129" s="387"/>
      <c r="I1129" s="380" t="e">
        <f t="shared" si="71"/>
        <v>#REF!</v>
      </c>
      <c r="J1129" s="386">
        <f>'[9]事業所(またはGH住居)名を入力してください_その②'!F548</f>
        <v>0</v>
      </c>
      <c r="K1129" s="380">
        <f>IF(OR('[9]事業所(またはGH住居)名を入力してください_その②'!$B548="管理者",'[9]事業所(またはGH住居)名を入力してください_その②'!$B548="サービス管理責任者"),0,'[9]事業所(またはGH住居)名を入力してください_その②'!$AN548)</f>
        <v>0</v>
      </c>
    </row>
    <row r="1130" spans="2:11">
      <c r="B1130" s="381">
        <v>1128</v>
      </c>
      <c r="C1130" s="382" t="e">
        <f t="shared" si="68"/>
        <v>#N/A</v>
      </c>
      <c r="D1130" s="382" t="e">
        <f t="shared" si="69"/>
        <v>#N/A</v>
      </c>
      <c r="E1130" s="383" t="e">
        <f t="shared" si="70"/>
        <v>#N/A</v>
      </c>
      <c r="F1130" s="378"/>
      <c r="H1130" s="387"/>
      <c r="I1130" s="380" t="e">
        <f t="shared" si="71"/>
        <v>#REF!</v>
      </c>
      <c r="J1130" s="386">
        <f>'[9]事業所(またはGH住居)名を入力してください_その②'!F549</f>
        <v>0</v>
      </c>
      <c r="K1130" s="380">
        <f>IF(OR('[9]事業所(またはGH住居)名を入力してください_その②'!$B549="管理者",'[9]事業所(またはGH住居)名を入力してください_その②'!$B549="サービス管理責任者"),0,'[9]事業所(またはGH住居)名を入力してください_その②'!$AN549)</f>
        <v>0</v>
      </c>
    </row>
    <row r="1131" spans="2:11">
      <c r="B1131" s="381">
        <v>1129</v>
      </c>
      <c r="C1131" s="382" t="e">
        <f t="shared" si="68"/>
        <v>#N/A</v>
      </c>
      <c r="D1131" s="382" t="e">
        <f t="shared" si="69"/>
        <v>#N/A</v>
      </c>
      <c r="E1131" s="383" t="e">
        <f t="shared" si="70"/>
        <v>#N/A</v>
      </c>
      <c r="F1131" s="378"/>
      <c r="H1131" s="387"/>
      <c r="I1131" s="380" t="e">
        <f t="shared" si="71"/>
        <v>#REF!</v>
      </c>
      <c r="J1131" s="386">
        <f>'[9]事業所(またはGH住居)名を入力してください_その②'!F550</f>
        <v>0</v>
      </c>
      <c r="K1131" s="380">
        <f>IF(OR('[9]事業所(またはGH住居)名を入力してください_その②'!$B550="管理者",'[9]事業所(またはGH住居)名を入力してください_その②'!$B550="サービス管理責任者"),0,'[9]事業所(またはGH住居)名を入力してください_その②'!$AN550)</f>
        <v>0</v>
      </c>
    </row>
    <row r="1132" spans="2:11">
      <c r="B1132" s="381">
        <v>1130</v>
      </c>
      <c r="C1132" s="382" t="e">
        <f t="shared" si="68"/>
        <v>#N/A</v>
      </c>
      <c r="D1132" s="382" t="e">
        <f t="shared" si="69"/>
        <v>#N/A</v>
      </c>
      <c r="E1132" s="383" t="e">
        <f t="shared" si="70"/>
        <v>#N/A</v>
      </c>
      <c r="F1132" s="378"/>
      <c r="H1132" s="387"/>
      <c r="I1132" s="380" t="e">
        <f t="shared" si="71"/>
        <v>#REF!</v>
      </c>
      <c r="J1132" s="386">
        <f>'[9]事業所(またはGH住居)名を入力してください_その②'!F551</f>
        <v>0</v>
      </c>
      <c r="K1132" s="380">
        <f>IF(OR('[9]事業所(またはGH住居)名を入力してください_その②'!$B551="管理者",'[9]事業所(またはGH住居)名を入力してください_その②'!$B551="サービス管理責任者"),0,'[9]事業所(またはGH住居)名を入力してください_その②'!$AN551)</f>
        <v>0</v>
      </c>
    </row>
    <row r="1133" spans="2:11">
      <c r="B1133" s="381">
        <v>1131</v>
      </c>
      <c r="C1133" s="382" t="e">
        <f t="shared" si="68"/>
        <v>#N/A</v>
      </c>
      <c r="D1133" s="382" t="e">
        <f t="shared" si="69"/>
        <v>#N/A</v>
      </c>
      <c r="E1133" s="383" t="e">
        <f t="shared" si="70"/>
        <v>#N/A</v>
      </c>
      <c r="F1133" s="378"/>
      <c r="H1133" s="387"/>
      <c r="I1133" s="380" t="e">
        <f t="shared" si="71"/>
        <v>#REF!</v>
      </c>
      <c r="J1133" s="386">
        <f>'[9]事業所(またはGH住居)名を入力してください_その②'!F552</f>
        <v>0</v>
      </c>
      <c r="K1133" s="380">
        <f>IF(OR('[9]事業所(またはGH住居)名を入力してください_その②'!$B552="管理者",'[9]事業所(またはGH住居)名を入力してください_その②'!$B552="サービス管理責任者"),0,'[9]事業所(またはGH住居)名を入力してください_その②'!$AN552)</f>
        <v>0</v>
      </c>
    </row>
    <row r="1134" spans="2:11">
      <c r="B1134" s="381">
        <v>1132</v>
      </c>
      <c r="C1134" s="382" t="e">
        <f t="shared" si="68"/>
        <v>#N/A</v>
      </c>
      <c r="D1134" s="382" t="e">
        <f t="shared" si="69"/>
        <v>#N/A</v>
      </c>
      <c r="E1134" s="383" t="e">
        <f t="shared" si="70"/>
        <v>#N/A</v>
      </c>
      <c r="F1134" s="378"/>
      <c r="H1134" s="387"/>
      <c r="I1134" s="380" t="e">
        <f t="shared" si="71"/>
        <v>#REF!</v>
      </c>
      <c r="J1134" s="386">
        <f>'[9]事業所(またはGH住居)名を入力してください_その②'!F553</f>
        <v>0</v>
      </c>
      <c r="K1134" s="380">
        <f>IF(OR('[9]事業所(またはGH住居)名を入力してください_その②'!$B553="管理者",'[9]事業所(またはGH住居)名を入力してください_その②'!$B553="サービス管理責任者"),0,'[9]事業所(またはGH住居)名を入力してください_その②'!$AN553)</f>
        <v>0</v>
      </c>
    </row>
    <row r="1135" spans="2:11">
      <c r="B1135" s="381">
        <v>1133</v>
      </c>
      <c r="C1135" s="382" t="e">
        <f t="shared" si="68"/>
        <v>#N/A</v>
      </c>
      <c r="D1135" s="382" t="e">
        <f t="shared" si="69"/>
        <v>#N/A</v>
      </c>
      <c r="E1135" s="383" t="e">
        <f t="shared" si="70"/>
        <v>#N/A</v>
      </c>
      <c r="F1135" s="378"/>
      <c r="H1135" s="387"/>
      <c r="I1135" s="380" t="e">
        <f t="shared" si="71"/>
        <v>#REF!</v>
      </c>
      <c r="J1135" s="386">
        <f>'[9]事業所(またはGH住居)名を入力してください_その②'!F554</f>
        <v>0</v>
      </c>
      <c r="K1135" s="380">
        <f>IF(OR('[9]事業所(またはGH住居)名を入力してください_その②'!$B554="管理者",'[9]事業所(またはGH住居)名を入力してください_その②'!$B554="サービス管理責任者"),0,'[9]事業所(またはGH住居)名を入力してください_その②'!$AN554)</f>
        <v>0</v>
      </c>
    </row>
    <row r="1136" spans="2:11">
      <c r="B1136" s="381">
        <v>1134</v>
      </c>
      <c r="C1136" s="382" t="e">
        <f t="shared" si="68"/>
        <v>#N/A</v>
      </c>
      <c r="D1136" s="382" t="e">
        <f t="shared" si="69"/>
        <v>#N/A</v>
      </c>
      <c r="E1136" s="383" t="e">
        <f t="shared" si="70"/>
        <v>#N/A</v>
      </c>
      <c r="F1136" s="378"/>
      <c r="H1136" s="387"/>
      <c r="I1136" s="380" t="e">
        <f t="shared" si="71"/>
        <v>#REF!</v>
      </c>
      <c r="J1136" s="386">
        <f>'[9]事業所(またはGH住居)名を入力してください_その②'!F555</f>
        <v>0</v>
      </c>
      <c r="K1136" s="380">
        <f>IF(OR('[9]事業所(またはGH住居)名を入力してください_その②'!$B555="管理者",'[9]事業所(またはGH住居)名を入力してください_その②'!$B555="サービス管理責任者"),0,'[9]事業所(またはGH住居)名を入力してください_その②'!$AN555)</f>
        <v>0</v>
      </c>
    </row>
    <row r="1137" spans="2:11">
      <c r="B1137" s="381">
        <v>1135</v>
      </c>
      <c r="C1137" s="382" t="e">
        <f t="shared" si="68"/>
        <v>#N/A</v>
      </c>
      <c r="D1137" s="382" t="e">
        <f t="shared" si="69"/>
        <v>#N/A</v>
      </c>
      <c r="E1137" s="383" t="e">
        <f t="shared" si="70"/>
        <v>#N/A</v>
      </c>
      <c r="F1137" s="378"/>
      <c r="H1137" s="387"/>
      <c r="I1137" s="380" t="e">
        <f t="shared" si="71"/>
        <v>#REF!</v>
      </c>
      <c r="J1137" s="386">
        <f>'[9]事業所(またはGH住居)名を入力してください_その②'!F556</f>
        <v>0</v>
      </c>
      <c r="K1137" s="380">
        <f>IF(OR('[9]事業所(またはGH住居)名を入力してください_その②'!$B556="管理者",'[9]事業所(またはGH住居)名を入力してください_その②'!$B556="サービス管理責任者"),0,'[9]事業所(またはGH住居)名を入力してください_その②'!$AN556)</f>
        <v>0</v>
      </c>
    </row>
    <row r="1138" spans="2:11">
      <c r="B1138" s="381">
        <v>1136</v>
      </c>
      <c r="C1138" s="382" t="e">
        <f t="shared" si="68"/>
        <v>#N/A</v>
      </c>
      <c r="D1138" s="382" t="e">
        <f t="shared" si="69"/>
        <v>#N/A</v>
      </c>
      <c r="E1138" s="383" t="e">
        <f t="shared" si="70"/>
        <v>#N/A</v>
      </c>
      <c r="F1138" s="378"/>
      <c r="H1138" s="387"/>
      <c r="I1138" s="380" t="e">
        <f t="shared" si="71"/>
        <v>#REF!</v>
      </c>
      <c r="J1138" s="386">
        <f>'[9]事業所(またはGH住居)名を入力してください_その②'!F557</f>
        <v>0</v>
      </c>
      <c r="K1138" s="380">
        <f>IF(OR('[9]事業所(またはGH住居)名を入力してください_その②'!$B557="管理者",'[9]事業所(またはGH住居)名を入力してください_その②'!$B557="サービス管理責任者"),0,'[9]事業所(またはGH住居)名を入力してください_その②'!$AN557)</f>
        <v>0</v>
      </c>
    </row>
    <row r="1139" spans="2:11">
      <c r="B1139" s="381">
        <v>1137</v>
      </c>
      <c r="C1139" s="382" t="e">
        <f t="shared" si="68"/>
        <v>#N/A</v>
      </c>
      <c r="D1139" s="382" t="e">
        <f t="shared" si="69"/>
        <v>#N/A</v>
      </c>
      <c r="E1139" s="383" t="e">
        <f t="shared" si="70"/>
        <v>#N/A</v>
      </c>
      <c r="F1139" s="378"/>
      <c r="H1139" s="387"/>
      <c r="I1139" s="380" t="e">
        <f t="shared" si="71"/>
        <v>#REF!</v>
      </c>
      <c r="J1139" s="386">
        <f>'[9]事業所(またはGH住居)名を入力してください_その②'!F558</f>
        <v>0</v>
      </c>
      <c r="K1139" s="380">
        <f>IF(OR('[9]事業所(またはGH住居)名を入力してください_その②'!$B558="管理者",'[9]事業所(またはGH住居)名を入力してください_その②'!$B558="サービス管理責任者"),0,'[9]事業所(またはGH住居)名を入力してください_その②'!$AN558)</f>
        <v>0</v>
      </c>
    </row>
    <row r="1140" spans="2:11">
      <c r="B1140" s="381">
        <v>1138</v>
      </c>
      <c r="C1140" s="382" t="e">
        <f t="shared" si="68"/>
        <v>#N/A</v>
      </c>
      <c r="D1140" s="382" t="e">
        <f t="shared" si="69"/>
        <v>#N/A</v>
      </c>
      <c r="E1140" s="383" t="e">
        <f t="shared" si="70"/>
        <v>#N/A</v>
      </c>
      <c r="F1140" s="378"/>
      <c r="H1140" s="387"/>
      <c r="I1140" s="380" t="e">
        <f t="shared" si="71"/>
        <v>#REF!</v>
      </c>
      <c r="J1140" s="386">
        <f>'[9]事業所(またはGH住居)名を入力してください_その②'!F559</f>
        <v>0</v>
      </c>
      <c r="K1140" s="380">
        <f>IF(OR('[9]事業所(またはGH住居)名を入力してください_その②'!$B559="管理者",'[9]事業所(またはGH住居)名を入力してください_その②'!$B559="サービス管理責任者"),0,'[9]事業所(またはGH住居)名を入力してください_その②'!$AN559)</f>
        <v>0</v>
      </c>
    </row>
    <row r="1141" spans="2:11">
      <c r="B1141" s="381">
        <v>1139</v>
      </c>
      <c r="C1141" s="382" t="e">
        <f t="shared" si="68"/>
        <v>#N/A</v>
      </c>
      <c r="D1141" s="382" t="e">
        <f t="shared" si="69"/>
        <v>#N/A</v>
      </c>
      <c r="E1141" s="383" t="e">
        <f t="shared" si="70"/>
        <v>#N/A</v>
      </c>
      <c r="F1141" s="378"/>
      <c r="H1141" s="387"/>
      <c r="I1141" s="380" t="e">
        <f t="shared" si="71"/>
        <v>#REF!</v>
      </c>
      <c r="J1141" s="386">
        <f>'[9]事業所(またはGH住居)名を入力してください_その②'!F560</f>
        <v>0</v>
      </c>
      <c r="K1141" s="380">
        <f>IF(OR('[9]事業所(またはGH住居)名を入力してください_その②'!$B560="管理者",'[9]事業所(またはGH住居)名を入力してください_その②'!$B560="サービス管理責任者"),0,'[9]事業所(またはGH住居)名を入力してください_その②'!$AN560)</f>
        <v>0</v>
      </c>
    </row>
    <row r="1142" spans="2:11">
      <c r="B1142" s="381">
        <v>1140</v>
      </c>
      <c r="C1142" s="382" t="e">
        <f t="shared" si="68"/>
        <v>#N/A</v>
      </c>
      <c r="D1142" s="382" t="e">
        <f t="shared" si="69"/>
        <v>#N/A</v>
      </c>
      <c r="E1142" s="383" t="e">
        <f t="shared" si="70"/>
        <v>#N/A</v>
      </c>
      <c r="F1142" s="378"/>
      <c r="H1142" s="387"/>
      <c r="I1142" s="380" t="e">
        <f t="shared" si="71"/>
        <v>#REF!</v>
      </c>
      <c r="J1142" s="386">
        <f>'[9]事業所(またはGH住居)名を入力してください_その②'!F561</f>
        <v>0</v>
      </c>
      <c r="K1142" s="380">
        <f>IF(OR('[9]事業所(またはGH住居)名を入力してください_その②'!$B561="管理者",'[9]事業所(またはGH住居)名を入力してください_その②'!$B561="サービス管理責任者"),0,'[9]事業所(またはGH住居)名を入力してください_その②'!$AN561)</f>
        <v>0</v>
      </c>
    </row>
    <row r="1143" spans="2:11">
      <c r="B1143" s="381">
        <v>1141</v>
      </c>
      <c r="C1143" s="382" t="e">
        <f t="shared" si="68"/>
        <v>#N/A</v>
      </c>
      <c r="D1143" s="382" t="e">
        <f t="shared" si="69"/>
        <v>#N/A</v>
      </c>
      <c r="E1143" s="383" t="e">
        <f t="shared" si="70"/>
        <v>#N/A</v>
      </c>
      <c r="F1143" s="378"/>
      <c r="H1143" s="387"/>
      <c r="I1143" s="380" t="e">
        <f t="shared" si="71"/>
        <v>#REF!</v>
      </c>
      <c r="J1143" s="386">
        <f>'[9]事業所(またはGH住居)名を入力してください_その②'!F562</f>
        <v>0</v>
      </c>
      <c r="K1143" s="380">
        <f>IF(OR('[9]事業所(またはGH住居)名を入力してください_その②'!$B562="管理者",'[9]事業所(またはGH住居)名を入力してください_その②'!$B562="サービス管理責任者"),0,'[9]事業所(またはGH住居)名を入力してください_その②'!$AN562)</f>
        <v>0</v>
      </c>
    </row>
    <row r="1144" spans="2:11">
      <c r="B1144" s="381">
        <v>1142</v>
      </c>
      <c r="C1144" s="382" t="e">
        <f t="shared" si="68"/>
        <v>#N/A</v>
      </c>
      <c r="D1144" s="382" t="e">
        <f t="shared" si="69"/>
        <v>#N/A</v>
      </c>
      <c r="E1144" s="383" t="e">
        <f t="shared" si="70"/>
        <v>#N/A</v>
      </c>
      <c r="F1144" s="378"/>
      <c r="H1144" s="387"/>
      <c r="I1144" s="380" t="e">
        <f t="shared" si="71"/>
        <v>#REF!</v>
      </c>
      <c r="J1144" s="386">
        <f>'[9]事業所(またはGH住居)名を入力してください_その②'!F563</f>
        <v>0</v>
      </c>
      <c r="K1144" s="380">
        <f>IF(OR('[9]事業所(またはGH住居)名を入力してください_その②'!$B563="管理者",'[9]事業所(またはGH住居)名を入力してください_その②'!$B563="サービス管理責任者"),0,'[9]事業所(またはGH住居)名を入力してください_その②'!$AN563)</f>
        <v>0</v>
      </c>
    </row>
    <row r="1145" spans="2:11">
      <c r="B1145" s="381">
        <v>1143</v>
      </c>
      <c r="C1145" s="382" t="e">
        <f t="shared" si="68"/>
        <v>#N/A</v>
      </c>
      <c r="D1145" s="382" t="e">
        <f t="shared" si="69"/>
        <v>#N/A</v>
      </c>
      <c r="E1145" s="383" t="e">
        <f t="shared" si="70"/>
        <v>#N/A</v>
      </c>
      <c r="F1145" s="378"/>
      <c r="H1145" s="387"/>
      <c r="I1145" s="380" t="e">
        <f t="shared" si="71"/>
        <v>#REF!</v>
      </c>
      <c r="J1145" s="386">
        <f>'[9]事業所(またはGH住居)名を入力してください_その②'!F564</f>
        <v>0</v>
      </c>
      <c r="K1145" s="380">
        <f>IF(OR('[9]事業所(またはGH住居)名を入力してください_その②'!$B564="管理者",'[9]事業所(またはGH住居)名を入力してください_その②'!$B564="サービス管理責任者"),0,'[9]事業所(またはGH住居)名を入力してください_その②'!$AN564)</f>
        <v>0</v>
      </c>
    </row>
    <row r="1146" spans="2:11">
      <c r="B1146" s="381">
        <v>1144</v>
      </c>
      <c r="C1146" s="382" t="e">
        <f t="shared" si="68"/>
        <v>#N/A</v>
      </c>
      <c r="D1146" s="382" t="e">
        <f t="shared" si="69"/>
        <v>#N/A</v>
      </c>
      <c r="E1146" s="383" t="e">
        <f t="shared" si="70"/>
        <v>#N/A</v>
      </c>
      <c r="F1146" s="378"/>
      <c r="H1146" s="387"/>
      <c r="I1146" s="380" t="e">
        <f t="shared" si="71"/>
        <v>#REF!</v>
      </c>
      <c r="J1146" s="386">
        <f>'[9]事業所(またはGH住居)名を入力してください_その②'!F565</f>
        <v>0</v>
      </c>
      <c r="K1146" s="380">
        <f>IF(OR('[9]事業所(またはGH住居)名を入力してください_その②'!$B565="管理者",'[9]事業所(またはGH住居)名を入力してください_その②'!$B565="サービス管理責任者"),0,'[9]事業所(またはGH住居)名を入力してください_その②'!$AN565)</f>
        <v>0</v>
      </c>
    </row>
    <row r="1147" spans="2:11">
      <c r="B1147" s="381">
        <v>1145</v>
      </c>
      <c r="C1147" s="382" t="e">
        <f t="shared" si="68"/>
        <v>#N/A</v>
      </c>
      <c r="D1147" s="382" t="e">
        <f t="shared" si="69"/>
        <v>#N/A</v>
      </c>
      <c r="E1147" s="383" t="e">
        <f t="shared" si="70"/>
        <v>#N/A</v>
      </c>
      <c r="F1147" s="378"/>
      <c r="H1147" s="387"/>
      <c r="I1147" s="380" t="e">
        <f t="shared" si="71"/>
        <v>#REF!</v>
      </c>
      <c r="J1147" s="386">
        <f>'[9]事業所(またはGH住居)名を入力してください_その②'!F566</f>
        <v>0</v>
      </c>
      <c r="K1147" s="380">
        <f>IF(OR('[9]事業所(またはGH住居)名を入力してください_その②'!$B566="管理者",'[9]事業所(またはGH住居)名を入力してください_その②'!$B566="サービス管理責任者"),0,'[9]事業所(またはGH住居)名を入力してください_その②'!$AN566)</f>
        <v>0</v>
      </c>
    </row>
    <row r="1148" spans="2:11">
      <c r="B1148" s="381">
        <v>1146</v>
      </c>
      <c r="C1148" s="382" t="e">
        <f t="shared" si="68"/>
        <v>#N/A</v>
      </c>
      <c r="D1148" s="382" t="e">
        <f t="shared" si="69"/>
        <v>#N/A</v>
      </c>
      <c r="E1148" s="383" t="e">
        <f t="shared" si="70"/>
        <v>#N/A</v>
      </c>
      <c r="F1148" s="378"/>
      <c r="H1148" s="387"/>
      <c r="I1148" s="380" t="e">
        <f t="shared" si="71"/>
        <v>#REF!</v>
      </c>
      <c r="J1148" s="386">
        <f>'[9]事業所(またはGH住居)名を入力してください_その②'!F567</f>
        <v>0</v>
      </c>
      <c r="K1148" s="380">
        <f>IF(OR('[9]事業所(またはGH住居)名を入力してください_その②'!$B567="管理者",'[9]事業所(またはGH住居)名を入力してください_その②'!$B567="サービス管理責任者"),0,'[9]事業所(またはGH住居)名を入力してください_その②'!$AN567)</f>
        <v>0</v>
      </c>
    </row>
    <row r="1149" spans="2:11">
      <c r="B1149" s="381">
        <v>1147</v>
      </c>
      <c r="C1149" s="382" t="e">
        <f t="shared" si="68"/>
        <v>#N/A</v>
      </c>
      <c r="D1149" s="382" t="e">
        <f t="shared" si="69"/>
        <v>#N/A</v>
      </c>
      <c r="E1149" s="383" t="e">
        <f t="shared" si="70"/>
        <v>#N/A</v>
      </c>
      <c r="F1149" s="378"/>
      <c r="H1149" s="387"/>
      <c r="I1149" s="380" t="e">
        <f t="shared" si="71"/>
        <v>#REF!</v>
      </c>
      <c r="J1149" s="386">
        <f>'[9]事業所(またはGH住居)名を入力してください_その②'!F568</f>
        <v>0</v>
      </c>
      <c r="K1149" s="380">
        <f>IF(OR('[9]事業所(またはGH住居)名を入力してください_その②'!$B568="管理者",'[9]事業所(またはGH住居)名を入力してください_その②'!$B568="サービス管理責任者"),0,'[9]事業所(またはGH住居)名を入力してください_その②'!$AN568)</f>
        <v>0</v>
      </c>
    </row>
    <row r="1150" spans="2:11">
      <c r="B1150" s="381">
        <v>1148</v>
      </c>
      <c r="C1150" s="382" t="e">
        <f t="shared" si="68"/>
        <v>#N/A</v>
      </c>
      <c r="D1150" s="382" t="e">
        <f t="shared" si="69"/>
        <v>#N/A</v>
      </c>
      <c r="E1150" s="383" t="e">
        <f t="shared" si="70"/>
        <v>#N/A</v>
      </c>
      <c r="F1150" s="378"/>
      <c r="H1150" s="387"/>
      <c r="I1150" s="380" t="e">
        <f t="shared" si="71"/>
        <v>#REF!</v>
      </c>
      <c r="J1150" s="386">
        <f>'[9]事業所(またはGH住居)名を入力してください_その②'!F569</f>
        <v>0</v>
      </c>
      <c r="K1150" s="380">
        <f>IF(OR('[9]事業所(またはGH住居)名を入力してください_その②'!$B569="管理者",'[9]事業所(またはGH住居)名を入力してください_その②'!$B569="サービス管理責任者"),0,'[9]事業所(またはGH住居)名を入力してください_その②'!$AN569)</f>
        <v>0</v>
      </c>
    </row>
    <row r="1151" spans="2:11">
      <c r="B1151" s="381">
        <v>1149</v>
      </c>
      <c r="C1151" s="382" t="e">
        <f t="shared" si="68"/>
        <v>#N/A</v>
      </c>
      <c r="D1151" s="382" t="e">
        <f t="shared" si="69"/>
        <v>#N/A</v>
      </c>
      <c r="E1151" s="383" t="e">
        <f t="shared" si="70"/>
        <v>#N/A</v>
      </c>
      <c r="F1151" s="378"/>
      <c r="H1151" s="387"/>
      <c r="I1151" s="380" t="e">
        <f t="shared" si="71"/>
        <v>#REF!</v>
      </c>
      <c r="J1151" s="386">
        <f>'[9]事業所(またはGH住居)名を入力してください_その②'!F570</f>
        <v>0</v>
      </c>
      <c r="K1151" s="380">
        <f>IF(OR('[9]事業所(またはGH住居)名を入力してください_その②'!$B570="管理者",'[9]事業所(またはGH住居)名を入力してください_その②'!$B570="サービス管理責任者"),0,'[9]事業所(またはGH住居)名を入力してください_その②'!$AN570)</f>
        <v>0</v>
      </c>
    </row>
    <row r="1152" spans="2:11">
      <c r="B1152" s="381">
        <v>1150</v>
      </c>
      <c r="C1152" s="382" t="e">
        <f t="shared" si="68"/>
        <v>#N/A</v>
      </c>
      <c r="D1152" s="382" t="e">
        <f t="shared" si="69"/>
        <v>#N/A</v>
      </c>
      <c r="E1152" s="383" t="e">
        <f t="shared" si="70"/>
        <v>#N/A</v>
      </c>
      <c r="F1152" s="378"/>
      <c r="H1152" s="387"/>
      <c r="I1152" s="380" t="e">
        <f t="shared" si="71"/>
        <v>#REF!</v>
      </c>
      <c r="J1152" s="386">
        <f>'[9]事業所(またはGH住居)名を入力してください_その②'!F571</f>
        <v>0</v>
      </c>
      <c r="K1152" s="380">
        <f>IF(OR('[9]事業所(またはGH住居)名を入力してください_その②'!$B571="管理者",'[9]事業所(またはGH住居)名を入力してください_その②'!$B571="サービス管理責任者"),0,'[9]事業所(またはGH住居)名を入力してください_その②'!$AN571)</f>
        <v>0</v>
      </c>
    </row>
    <row r="1153" spans="2:11">
      <c r="B1153" s="381">
        <v>1151</v>
      </c>
      <c r="C1153" s="382" t="e">
        <f t="shared" si="68"/>
        <v>#N/A</v>
      </c>
      <c r="D1153" s="382" t="e">
        <f t="shared" si="69"/>
        <v>#N/A</v>
      </c>
      <c r="E1153" s="383" t="e">
        <f t="shared" si="70"/>
        <v>#N/A</v>
      </c>
      <c r="F1153" s="378"/>
      <c r="H1153" s="387"/>
      <c r="I1153" s="380" t="e">
        <f t="shared" si="71"/>
        <v>#REF!</v>
      </c>
      <c r="J1153" s="386">
        <f>'[9]事業所(またはGH住居)名を入力してください_その②'!F572</f>
        <v>0</v>
      </c>
      <c r="K1153" s="380">
        <f>IF(OR('[9]事業所(またはGH住居)名を入力してください_その②'!$B572="管理者",'[9]事業所(またはGH住居)名を入力してください_その②'!$B572="サービス管理責任者"),0,'[9]事業所(またはGH住居)名を入力してください_その②'!$AN572)</f>
        <v>0</v>
      </c>
    </row>
    <row r="1154" spans="2:11">
      <c r="B1154" s="381">
        <v>1152</v>
      </c>
      <c r="C1154" s="382" t="e">
        <f t="shared" si="68"/>
        <v>#N/A</v>
      </c>
      <c r="D1154" s="382" t="e">
        <f t="shared" si="69"/>
        <v>#N/A</v>
      </c>
      <c r="E1154" s="383" t="e">
        <f t="shared" si="70"/>
        <v>#N/A</v>
      </c>
      <c r="F1154" s="378"/>
      <c r="H1154" s="387"/>
      <c r="I1154" s="380" t="e">
        <f t="shared" si="71"/>
        <v>#REF!</v>
      </c>
      <c r="J1154" s="386">
        <f>'[9]事業所(またはGH住居)名を入力してください_その②'!F573</f>
        <v>0</v>
      </c>
      <c r="K1154" s="380">
        <f>IF(OR('[9]事業所(またはGH住居)名を入力してください_その②'!$B573="管理者",'[9]事業所(またはGH住居)名を入力してください_その②'!$B573="サービス管理責任者"),0,'[9]事業所(またはGH住居)名を入力してください_その②'!$AN573)</f>
        <v>0</v>
      </c>
    </row>
    <row r="1155" spans="2:11">
      <c r="B1155" s="381">
        <v>1153</v>
      </c>
      <c r="C1155" s="382" t="e">
        <f t="shared" ref="C1155:C1218" si="72">VLOOKUP(B1155,$I:$K,2,FALSE)</f>
        <v>#N/A</v>
      </c>
      <c r="D1155" s="382" t="e">
        <f t="shared" ref="D1155:D1218" si="73">VLOOKUP(B1155,$I:$K,3,FALSE)</f>
        <v>#N/A</v>
      </c>
      <c r="E1155" s="383" t="e">
        <f t="shared" si="70"/>
        <v>#N/A</v>
      </c>
      <c r="F1155" s="378"/>
      <c r="H1155" s="387"/>
      <c r="I1155" s="380" t="e">
        <f t="shared" si="71"/>
        <v>#REF!</v>
      </c>
      <c r="J1155" s="386">
        <f>'[9]事業所(またはGH住居)名を入力してください_その②'!F574</f>
        <v>0</v>
      </c>
      <c r="K1155" s="380">
        <f>IF(OR('[9]事業所(またはGH住居)名を入力してください_その②'!$B574="管理者",'[9]事業所(またはGH住居)名を入力してください_その②'!$B574="サービス管理責任者"),0,'[9]事業所(またはGH住居)名を入力してください_その②'!$AN574)</f>
        <v>0</v>
      </c>
    </row>
    <row r="1156" spans="2:11">
      <c r="B1156" s="381">
        <v>1154</v>
      </c>
      <c r="C1156" s="382" t="e">
        <f t="shared" si="72"/>
        <v>#N/A</v>
      </c>
      <c r="D1156" s="382" t="e">
        <f t="shared" si="73"/>
        <v>#N/A</v>
      </c>
      <c r="E1156" s="383" t="e">
        <f t="shared" ref="E1156:E1219" si="74">SUMIF($C:$C,C1156,$D:$D)</f>
        <v>#N/A</v>
      </c>
      <c r="F1156" s="378"/>
      <c r="H1156" s="387"/>
      <c r="I1156" s="380" t="e">
        <f t="shared" ref="I1156:I1219" si="75">IF(J1156=0,I1155,I1155+1)</f>
        <v>#REF!</v>
      </c>
      <c r="J1156" s="386">
        <f>'[9]事業所(またはGH住居)名を入力してください_その②'!F575</f>
        <v>0</v>
      </c>
      <c r="K1156" s="380">
        <f>IF(OR('[9]事業所(またはGH住居)名を入力してください_その②'!$B575="管理者",'[9]事業所(またはGH住居)名を入力してください_その②'!$B575="サービス管理責任者"),0,'[9]事業所(またはGH住居)名を入力してください_その②'!$AN575)</f>
        <v>0</v>
      </c>
    </row>
    <row r="1157" spans="2:11">
      <c r="B1157" s="381">
        <v>1155</v>
      </c>
      <c r="C1157" s="382" t="e">
        <f t="shared" si="72"/>
        <v>#N/A</v>
      </c>
      <c r="D1157" s="382" t="e">
        <f t="shared" si="73"/>
        <v>#N/A</v>
      </c>
      <c r="E1157" s="383" t="e">
        <f t="shared" si="74"/>
        <v>#N/A</v>
      </c>
      <c r="F1157" s="378"/>
      <c r="H1157" s="387"/>
      <c r="I1157" s="380" t="e">
        <f t="shared" si="75"/>
        <v>#REF!</v>
      </c>
      <c r="J1157" s="386">
        <f>'[9]事業所(またはGH住居)名を入力してください_その②'!F576</f>
        <v>0</v>
      </c>
      <c r="K1157" s="380">
        <f>IF(OR('[9]事業所(またはGH住居)名を入力してください_その②'!$B576="管理者",'[9]事業所(またはGH住居)名を入力してください_その②'!$B576="サービス管理責任者"),0,'[9]事業所(またはGH住居)名を入力してください_その②'!$AN576)</f>
        <v>0</v>
      </c>
    </row>
    <row r="1158" spans="2:11">
      <c r="B1158" s="381">
        <v>1156</v>
      </c>
      <c r="C1158" s="382" t="e">
        <f t="shared" si="72"/>
        <v>#N/A</v>
      </c>
      <c r="D1158" s="382" t="e">
        <f t="shared" si="73"/>
        <v>#N/A</v>
      </c>
      <c r="E1158" s="383" t="e">
        <f t="shared" si="74"/>
        <v>#N/A</v>
      </c>
      <c r="F1158" s="378"/>
      <c r="H1158" s="387"/>
      <c r="I1158" s="380" t="e">
        <f t="shared" si="75"/>
        <v>#REF!</v>
      </c>
      <c r="J1158" s="386">
        <f>'[9]事業所(またはGH住居)名を入力してください_その②'!F577</f>
        <v>0</v>
      </c>
      <c r="K1158" s="380">
        <f>IF(OR('[9]事業所(またはGH住居)名を入力してください_その②'!$B577="管理者",'[9]事業所(またはGH住居)名を入力してください_その②'!$B577="サービス管理責任者"),0,'[9]事業所(またはGH住居)名を入力してください_その②'!$AN577)</f>
        <v>0</v>
      </c>
    </row>
    <row r="1159" spans="2:11">
      <c r="B1159" s="381">
        <v>1157</v>
      </c>
      <c r="C1159" s="382" t="e">
        <f t="shared" si="72"/>
        <v>#N/A</v>
      </c>
      <c r="D1159" s="382" t="e">
        <f t="shared" si="73"/>
        <v>#N/A</v>
      </c>
      <c r="E1159" s="383" t="e">
        <f t="shared" si="74"/>
        <v>#N/A</v>
      </c>
      <c r="F1159" s="378"/>
      <c r="H1159" s="387"/>
      <c r="I1159" s="380" t="e">
        <f t="shared" si="75"/>
        <v>#REF!</v>
      </c>
      <c r="J1159" s="386">
        <f>'[9]事業所(またはGH住居)名を入力してください_その②'!F578</f>
        <v>0</v>
      </c>
      <c r="K1159" s="380">
        <f>IF(OR('[9]事業所(またはGH住居)名を入力してください_その②'!$B578="管理者",'[9]事業所(またはGH住居)名を入力してください_その②'!$B578="サービス管理責任者"),0,'[9]事業所(またはGH住居)名を入力してください_その②'!$AN578)</f>
        <v>0</v>
      </c>
    </row>
    <row r="1160" spans="2:11">
      <c r="B1160" s="381">
        <v>1158</v>
      </c>
      <c r="C1160" s="382" t="e">
        <f t="shared" si="72"/>
        <v>#N/A</v>
      </c>
      <c r="D1160" s="382" t="e">
        <f t="shared" si="73"/>
        <v>#N/A</v>
      </c>
      <c r="E1160" s="383" t="e">
        <f t="shared" si="74"/>
        <v>#N/A</v>
      </c>
      <c r="F1160" s="378"/>
      <c r="H1160" s="387"/>
      <c r="I1160" s="380" t="e">
        <f t="shared" si="75"/>
        <v>#REF!</v>
      </c>
      <c r="J1160" s="386">
        <f>'[9]事業所(またはGH住居)名を入力してください_その②'!F579</f>
        <v>0</v>
      </c>
      <c r="K1160" s="380">
        <f>IF(OR('[9]事業所(またはGH住居)名を入力してください_その②'!$B579="管理者",'[9]事業所(またはGH住居)名を入力してください_その②'!$B579="サービス管理責任者"),0,'[9]事業所(またはGH住居)名を入力してください_その②'!$AN579)</f>
        <v>0</v>
      </c>
    </row>
    <row r="1161" spans="2:11">
      <c r="B1161" s="381">
        <v>1159</v>
      </c>
      <c r="C1161" s="382" t="e">
        <f t="shared" si="72"/>
        <v>#N/A</v>
      </c>
      <c r="D1161" s="382" t="e">
        <f t="shared" si="73"/>
        <v>#N/A</v>
      </c>
      <c r="E1161" s="383" t="e">
        <f t="shared" si="74"/>
        <v>#N/A</v>
      </c>
      <c r="F1161" s="378"/>
      <c r="H1161" s="387"/>
      <c r="I1161" s="380" t="e">
        <f t="shared" si="75"/>
        <v>#REF!</v>
      </c>
      <c r="J1161" s="386">
        <f>'[9]事業所(またはGH住居)名を入力してください_その②'!F580</f>
        <v>0</v>
      </c>
      <c r="K1161" s="380">
        <f>IF(OR('[9]事業所(またはGH住居)名を入力してください_その②'!$B580="管理者",'[9]事業所(またはGH住居)名を入力してください_その②'!$B580="サービス管理責任者"),0,'[9]事業所(またはGH住居)名を入力してください_その②'!$AN580)</f>
        <v>0</v>
      </c>
    </row>
    <row r="1162" spans="2:11">
      <c r="B1162" s="381">
        <v>1160</v>
      </c>
      <c r="C1162" s="382" t="e">
        <f t="shared" si="72"/>
        <v>#N/A</v>
      </c>
      <c r="D1162" s="382" t="e">
        <f t="shared" si="73"/>
        <v>#N/A</v>
      </c>
      <c r="E1162" s="383" t="e">
        <f t="shared" si="74"/>
        <v>#N/A</v>
      </c>
      <c r="F1162" s="378"/>
      <c r="H1162" s="387"/>
      <c r="I1162" s="380" t="e">
        <f t="shared" si="75"/>
        <v>#REF!</v>
      </c>
      <c r="J1162" s="386">
        <f>'[9]事業所(またはGH住居)名を入力してください_その②'!F581</f>
        <v>0</v>
      </c>
      <c r="K1162" s="380">
        <f>IF(OR('[9]事業所(またはGH住居)名を入力してください_その②'!$B581="管理者",'[9]事業所(またはGH住居)名を入力してください_その②'!$B581="サービス管理責任者"),0,'[9]事業所(またはGH住居)名を入力してください_その②'!$AN581)</f>
        <v>0</v>
      </c>
    </row>
    <row r="1163" spans="2:11">
      <c r="B1163" s="381">
        <v>1161</v>
      </c>
      <c r="C1163" s="382" t="e">
        <f t="shared" si="72"/>
        <v>#N/A</v>
      </c>
      <c r="D1163" s="382" t="e">
        <f t="shared" si="73"/>
        <v>#N/A</v>
      </c>
      <c r="E1163" s="383" t="e">
        <f t="shared" si="74"/>
        <v>#N/A</v>
      </c>
      <c r="F1163" s="378"/>
      <c r="H1163" s="387"/>
      <c r="I1163" s="380" t="e">
        <f t="shared" si="75"/>
        <v>#REF!</v>
      </c>
      <c r="J1163" s="386">
        <f>'[9]事業所(またはGH住居)名を入力してください_その②'!F582</f>
        <v>0</v>
      </c>
      <c r="K1163" s="380">
        <f>IF(OR('[9]事業所(またはGH住居)名を入力してください_その②'!$B582="管理者",'[9]事業所(またはGH住居)名を入力してください_その②'!$B582="サービス管理責任者"),0,'[9]事業所(またはGH住居)名を入力してください_その②'!$AN582)</f>
        <v>0</v>
      </c>
    </row>
    <row r="1164" spans="2:11">
      <c r="B1164" s="381">
        <v>1162</v>
      </c>
      <c r="C1164" s="382" t="e">
        <f t="shared" si="72"/>
        <v>#N/A</v>
      </c>
      <c r="D1164" s="382" t="e">
        <f t="shared" si="73"/>
        <v>#N/A</v>
      </c>
      <c r="E1164" s="383" t="e">
        <f t="shared" si="74"/>
        <v>#N/A</v>
      </c>
      <c r="F1164" s="378"/>
      <c r="H1164" s="387"/>
      <c r="I1164" s="380" t="e">
        <f t="shared" si="75"/>
        <v>#REF!</v>
      </c>
      <c r="J1164" s="386">
        <f>'[9]事業所(またはGH住居)名を入力してください_その②'!F583</f>
        <v>0</v>
      </c>
      <c r="K1164" s="380">
        <f>IF(OR('[9]事業所(またはGH住居)名を入力してください_その②'!$B583="管理者",'[9]事業所(またはGH住居)名を入力してください_その②'!$B583="サービス管理責任者"),0,'[9]事業所(またはGH住居)名を入力してください_その②'!$AN583)</f>
        <v>0</v>
      </c>
    </row>
    <row r="1165" spans="2:11">
      <c r="B1165" s="381">
        <v>1163</v>
      </c>
      <c r="C1165" s="382" t="e">
        <f t="shared" si="72"/>
        <v>#N/A</v>
      </c>
      <c r="D1165" s="382" t="e">
        <f t="shared" si="73"/>
        <v>#N/A</v>
      </c>
      <c r="E1165" s="383" t="e">
        <f t="shared" si="74"/>
        <v>#N/A</v>
      </c>
      <c r="F1165" s="378"/>
      <c r="H1165" s="387"/>
      <c r="I1165" s="380" t="e">
        <f t="shared" si="75"/>
        <v>#REF!</v>
      </c>
      <c r="J1165" s="386">
        <f>'[9]事業所(またはGH住居)名を入力してください_その②'!F584</f>
        <v>0</v>
      </c>
      <c r="K1165" s="380">
        <f>IF(OR('[9]事業所(またはGH住居)名を入力してください_その②'!$B584="管理者",'[9]事業所(またはGH住居)名を入力してください_その②'!$B584="サービス管理責任者"),0,'[9]事業所(またはGH住居)名を入力してください_その②'!$AN584)</f>
        <v>0</v>
      </c>
    </row>
    <row r="1166" spans="2:11">
      <c r="B1166" s="381">
        <v>1164</v>
      </c>
      <c r="C1166" s="382" t="e">
        <f t="shared" si="72"/>
        <v>#N/A</v>
      </c>
      <c r="D1166" s="382" t="e">
        <f t="shared" si="73"/>
        <v>#N/A</v>
      </c>
      <c r="E1166" s="383" t="e">
        <f t="shared" si="74"/>
        <v>#N/A</v>
      </c>
      <c r="F1166" s="378"/>
      <c r="H1166" s="387"/>
      <c r="I1166" s="380" t="e">
        <f t="shared" si="75"/>
        <v>#REF!</v>
      </c>
      <c r="J1166" s="386">
        <f>'[9]事業所(またはGH住居)名を入力してください_その②'!F585</f>
        <v>0</v>
      </c>
      <c r="K1166" s="380">
        <f>IF(OR('[9]事業所(またはGH住居)名を入力してください_その②'!$B585="管理者",'[9]事業所(またはGH住居)名を入力してください_その②'!$B585="サービス管理責任者"),0,'[9]事業所(またはGH住居)名を入力してください_その②'!$AN585)</f>
        <v>0</v>
      </c>
    </row>
    <row r="1167" spans="2:11">
      <c r="B1167" s="381">
        <v>1165</v>
      </c>
      <c r="C1167" s="382" t="e">
        <f t="shared" si="72"/>
        <v>#N/A</v>
      </c>
      <c r="D1167" s="382" t="e">
        <f t="shared" si="73"/>
        <v>#N/A</v>
      </c>
      <c r="E1167" s="383" t="e">
        <f t="shared" si="74"/>
        <v>#N/A</v>
      </c>
      <c r="F1167" s="378"/>
      <c r="H1167" s="387"/>
      <c r="I1167" s="380" t="e">
        <f t="shared" si="75"/>
        <v>#REF!</v>
      </c>
      <c r="J1167" s="386">
        <f>'[9]事業所(またはGH住居)名を入力してください_その②'!F586</f>
        <v>0</v>
      </c>
      <c r="K1167" s="380">
        <f>IF(OR('[9]事業所(またはGH住居)名を入力してください_その②'!$B586="管理者",'[9]事業所(またはGH住居)名を入力してください_その②'!$B586="サービス管理責任者"),0,'[9]事業所(またはGH住居)名を入力してください_その②'!$AN586)</f>
        <v>0</v>
      </c>
    </row>
    <row r="1168" spans="2:11">
      <c r="B1168" s="381">
        <v>1166</v>
      </c>
      <c r="C1168" s="382" t="e">
        <f t="shared" si="72"/>
        <v>#N/A</v>
      </c>
      <c r="D1168" s="382" t="e">
        <f t="shared" si="73"/>
        <v>#N/A</v>
      </c>
      <c r="E1168" s="383" t="e">
        <f t="shared" si="74"/>
        <v>#N/A</v>
      </c>
      <c r="F1168" s="378"/>
      <c r="H1168" s="387"/>
      <c r="I1168" s="380" t="e">
        <f t="shared" si="75"/>
        <v>#REF!</v>
      </c>
      <c r="J1168" s="386">
        <f>'[9]事業所(またはGH住居)名を入力してください_その②'!F587</f>
        <v>0</v>
      </c>
      <c r="K1168" s="380">
        <f>IF(OR('[9]事業所(またはGH住居)名を入力してください_その②'!$B587="管理者",'[9]事業所(またはGH住居)名を入力してください_その②'!$B587="サービス管理責任者"),0,'[9]事業所(またはGH住居)名を入力してください_その②'!$AN587)</f>
        <v>0</v>
      </c>
    </row>
    <row r="1169" spans="2:11">
      <c r="B1169" s="381">
        <v>1167</v>
      </c>
      <c r="C1169" s="382" t="e">
        <f t="shared" si="72"/>
        <v>#N/A</v>
      </c>
      <c r="D1169" s="382" t="e">
        <f t="shared" si="73"/>
        <v>#N/A</v>
      </c>
      <c r="E1169" s="383" t="e">
        <f t="shared" si="74"/>
        <v>#N/A</v>
      </c>
      <c r="F1169" s="378"/>
      <c r="H1169" s="387"/>
      <c r="I1169" s="380" t="e">
        <f t="shared" si="75"/>
        <v>#REF!</v>
      </c>
      <c r="J1169" s="386">
        <f>'[9]事業所(またはGH住居)名を入力してください_その②'!F588</f>
        <v>0</v>
      </c>
      <c r="K1169" s="380">
        <f>IF(OR('[9]事業所(またはGH住居)名を入力してください_その②'!$B588="管理者",'[9]事業所(またはGH住居)名を入力してください_その②'!$B588="サービス管理責任者"),0,'[9]事業所(またはGH住居)名を入力してください_その②'!$AN588)</f>
        <v>0</v>
      </c>
    </row>
    <row r="1170" spans="2:11">
      <c r="B1170" s="381">
        <v>1168</v>
      </c>
      <c r="C1170" s="382" t="e">
        <f t="shared" si="72"/>
        <v>#N/A</v>
      </c>
      <c r="D1170" s="382" t="e">
        <f t="shared" si="73"/>
        <v>#N/A</v>
      </c>
      <c r="E1170" s="383" t="e">
        <f t="shared" si="74"/>
        <v>#N/A</v>
      </c>
      <c r="F1170" s="378"/>
      <c r="H1170" s="387"/>
      <c r="I1170" s="380" t="e">
        <f t="shared" si="75"/>
        <v>#REF!</v>
      </c>
      <c r="J1170" s="386">
        <f>'[9]事業所(またはGH住居)名を入力してください_その②'!F589</f>
        <v>0</v>
      </c>
      <c r="K1170" s="380">
        <f>IF(OR('[9]事業所(またはGH住居)名を入力してください_その②'!$B589="管理者",'[9]事業所(またはGH住居)名を入力してください_その②'!$B589="サービス管理責任者"),0,'[9]事業所(またはGH住居)名を入力してください_その②'!$AN589)</f>
        <v>0</v>
      </c>
    </row>
    <row r="1171" spans="2:11">
      <c r="B1171" s="381">
        <v>1169</v>
      </c>
      <c r="C1171" s="382" t="e">
        <f t="shared" si="72"/>
        <v>#N/A</v>
      </c>
      <c r="D1171" s="382" t="e">
        <f t="shared" si="73"/>
        <v>#N/A</v>
      </c>
      <c r="E1171" s="383" t="e">
        <f t="shared" si="74"/>
        <v>#N/A</v>
      </c>
      <c r="F1171" s="378"/>
      <c r="H1171" s="387"/>
      <c r="I1171" s="380" t="e">
        <f t="shared" si="75"/>
        <v>#REF!</v>
      </c>
      <c r="J1171" s="386">
        <f>'[9]事業所(またはGH住居)名を入力してください_その②'!F590</f>
        <v>0</v>
      </c>
      <c r="K1171" s="380">
        <f>IF(OR('[9]事業所(またはGH住居)名を入力してください_その②'!$B590="管理者",'[9]事業所(またはGH住居)名を入力してください_その②'!$B590="サービス管理責任者"),0,'[9]事業所(またはGH住居)名を入力してください_その②'!$AN590)</f>
        <v>0</v>
      </c>
    </row>
    <row r="1172" spans="2:11">
      <c r="B1172" s="381">
        <v>1170</v>
      </c>
      <c r="C1172" s="382" t="e">
        <f t="shared" si="72"/>
        <v>#N/A</v>
      </c>
      <c r="D1172" s="382" t="e">
        <f t="shared" si="73"/>
        <v>#N/A</v>
      </c>
      <c r="E1172" s="383" t="e">
        <f t="shared" si="74"/>
        <v>#N/A</v>
      </c>
      <c r="F1172" s="378"/>
      <c r="H1172" s="387"/>
      <c r="I1172" s="380" t="e">
        <f t="shared" si="75"/>
        <v>#REF!</v>
      </c>
      <c r="J1172" s="386">
        <f>'[9]事業所(またはGH住居)名を入力してください_その②'!F591</f>
        <v>0</v>
      </c>
      <c r="K1172" s="380">
        <f>IF(OR('[9]事業所(またはGH住居)名を入力してください_その②'!$B591="管理者",'[9]事業所(またはGH住居)名を入力してください_その②'!$B591="サービス管理責任者"),0,'[9]事業所(またはGH住居)名を入力してください_その②'!$AN591)</f>
        <v>0</v>
      </c>
    </row>
    <row r="1173" spans="2:11">
      <c r="B1173" s="381">
        <v>1171</v>
      </c>
      <c r="C1173" s="382" t="e">
        <f t="shared" si="72"/>
        <v>#N/A</v>
      </c>
      <c r="D1173" s="382" t="e">
        <f t="shared" si="73"/>
        <v>#N/A</v>
      </c>
      <c r="E1173" s="383" t="e">
        <f t="shared" si="74"/>
        <v>#N/A</v>
      </c>
      <c r="F1173" s="378"/>
      <c r="H1173" s="387"/>
      <c r="I1173" s="380" t="e">
        <f t="shared" si="75"/>
        <v>#REF!</v>
      </c>
      <c r="J1173" s="386">
        <f>'[9]事業所(またはGH住居)名を入力してください_その②'!F592</f>
        <v>0</v>
      </c>
      <c r="K1173" s="380">
        <f>IF(OR('[9]事業所(またはGH住居)名を入力してください_その②'!$B592="管理者",'[9]事業所(またはGH住居)名を入力してください_その②'!$B592="サービス管理責任者"),0,'[9]事業所(またはGH住居)名を入力してください_その②'!$AN592)</f>
        <v>0</v>
      </c>
    </row>
    <row r="1174" spans="2:11">
      <c r="B1174" s="381">
        <v>1172</v>
      </c>
      <c r="C1174" s="382" t="e">
        <f t="shared" si="72"/>
        <v>#N/A</v>
      </c>
      <c r="D1174" s="382" t="e">
        <f t="shared" si="73"/>
        <v>#N/A</v>
      </c>
      <c r="E1174" s="383" t="e">
        <f t="shared" si="74"/>
        <v>#N/A</v>
      </c>
      <c r="F1174" s="378"/>
      <c r="H1174" s="387"/>
      <c r="I1174" s="380" t="e">
        <f t="shared" si="75"/>
        <v>#REF!</v>
      </c>
      <c r="J1174" s="386">
        <f>'[9]事業所(またはGH住居)名を入力してください_その②'!F593</f>
        <v>0</v>
      </c>
      <c r="K1174" s="380">
        <f>IF(OR('[9]事業所(またはGH住居)名を入力してください_その②'!$B593="管理者",'[9]事業所(またはGH住居)名を入力してください_その②'!$B593="サービス管理責任者"),0,'[9]事業所(またはGH住居)名を入力してください_その②'!$AN593)</f>
        <v>0</v>
      </c>
    </row>
    <row r="1175" spans="2:11">
      <c r="B1175" s="381">
        <v>1173</v>
      </c>
      <c r="C1175" s="382" t="e">
        <f t="shared" si="72"/>
        <v>#N/A</v>
      </c>
      <c r="D1175" s="382" t="e">
        <f t="shared" si="73"/>
        <v>#N/A</v>
      </c>
      <c r="E1175" s="383" t="e">
        <f t="shared" si="74"/>
        <v>#N/A</v>
      </c>
      <c r="F1175" s="378"/>
      <c r="H1175" s="387"/>
      <c r="I1175" s="380" t="e">
        <f t="shared" si="75"/>
        <v>#REF!</v>
      </c>
      <c r="J1175" s="386">
        <f>'[9]事業所(またはGH住居)名を入力してください_その②'!F594</f>
        <v>0</v>
      </c>
      <c r="K1175" s="380">
        <f>IF(OR('[9]事業所(またはGH住居)名を入力してください_その②'!$B594="管理者",'[9]事業所(またはGH住居)名を入力してください_その②'!$B594="サービス管理責任者"),0,'[9]事業所(またはGH住居)名を入力してください_その②'!$AN594)</f>
        <v>0</v>
      </c>
    </row>
    <row r="1176" spans="2:11">
      <c r="B1176" s="381">
        <v>1174</v>
      </c>
      <c r="C1176" s="382" t="e">
        <f t="shared" si="72"/>
        <v>#N/A</v>
      </c>
      <c r="D1176" s="382" t="e">
        <f t="shared" si="73"/>
        <v>#N/A</v>
      </c>
      <c r="E1176" s="383" t="e">
        <f t="shared" si="74"/>
        <v>#N/A</v>
      </c>
      <c r="F1176" s="378"/>
      <c r="H1176" s="387"/>
      <c r="I1176" s="380" t="e">
        <f t="shared" si="75"/>
        <v>#REF!</v>
      </c>
      <c r="J1176" s="386">
        <f>'[9]事業所(またはGH住居)名を入力してください_その②'!F595</f>
        <v>0</v>
      </c>
      <c r="K1176" s="380">
        <f>IF(OR('[9]事業所(またはGH住居)名を入力してください_その②'!$B595="管理者",'[9]事業所(またはGH住居)名を入力してください_その②'!$B595="サービス管理責任者"),0,'[9]事業所(またはGH住居)名を入力してください_その②'!$AN595)</f>
        <v>0</v>
      </c>
    </row>
    <row r="1177" spans="2:11">
      <c r="B1177" s="381">
        <v>1175</v>
      </c>
      <c r="C1177" s="382" t="e">
        <f t="shared" si="72"/>
        <v>#N/A</v>
      </c>
      <c r="D1177" s="382" t="e">
        <f t="shared" si="73"/>
        <v>#N/A</v>
      </c>
      <c r="E1177" s="383" t="e">
        <f t="shared" si="74"/>
        <v>#N/A</v>
      </c>
      <c r="F1177" s="378"/>
      <c r="H1177" s="387"/>
      <c r="I1177" s="380" t="e">
        <f t="shared" si="75"/>
        <v>#REF!</v>
      </c>
      <c r="J1177" s="386">
        <f>'[9]事業所(またはGH住居)名を入力してください_その②'!F596</f>
        <v>0</v>
      </c>
      <c r="K1177" s="380">
        <f>IF(OR('[9]事業所(またはGH住居)名を入力してください_その②'!$B596="管理者",'[9]事業所(またはGH住居)名を入力してください_その②'!$B596="サービス管理責任者"),0,'[9]事業所(またはGH住居)名を入力してください_その②'!$AN596)</f>
        <v>0</v>
      </c>
    </row>
    <row r="1178" spans="2:11">
      <c r="B1178" s="381">
        <v>1176</v>
      </c>
      <c r="C1178" s="382" t="e">
        <f t="shared" si="72"/>
        <v>#N/A</v>
      </c>
      <c r="D1178" s="382" t="e">
        <f t="shared" si="73"/>
        <v>#N/A</v>
      </c>
      <c r="E1178" s="383" t="e">
        <f t="shared" si="74"/>
        <v>#N/A</v>
      </c>
      <c r="F1178" s="378"/>
      <c r="H1178" s="387"/>
      <c r="I1178" s="380" t="e">
        <f t="shared" si="75"/>
        <v>#REF!</v>
      </c>
      <c r="J1178" s="386">
        <f>'[9]事業所(またはGH住居)名を入力してください_その②'!F597</f>
        <v>0</v>
      </c>
      <c r="K1178" s="380">
        <f>IF(OR('[9]事業所(またはGH住居)名を入力してください_その②'!$B597="管理者",'[9]事業所(またはGH住居)名を入力してください_その②'!$B597="サービス管理責任者"),0,'[9]事業所(またはGH住居)名を入力してください_その②'!$AN597)</f>
        <v>0</v>
      </c>
    </row>
    <row r="1179" spans="2:11">
      <c r="B1179" s="381">
        <v>1177</v>
      </c>
      <c r="C1179" s="382" t="e">
        <f t="shared" si="72"/>
        <v>#N/A</v>
      </c>
      <c r="D1179" s="382" t="e">
        <f t="shared" si="73"/>
        <v>#N/A</v>
      </c>
      <c r="E1179" s="383" t="e">
        <f t="shared" si="74"/>
        <v>#N/A</v>
      </c>
      <c r="F1179" s="378"/>
      <c r="H1179" s="387"/>
      <c r="I1179" s="380" t="e">
        <f t="shared" si="75"/>
        <v>#REF!</v>
      </c>
      <c r="J1179" s="386">
        <f>'[9]事業所(またはGH住居)名を入力してください_その②'!F598</f>
        <v>0</v>
      </c>
      <c r="K1179" s="380">
        <f>IF(OR('[9]事業所(またはGH住居)名を入力してください_その②'!$B598="管理者",'[9]事業所(またはGH住居)名を入力してください_その②'!$B598="サービス管理責任者"),0,'[9]事業所(またはGH住居)名を入力してください_その②'!$AN598)</f>
        <v>0</v>
      </c>
    </row>
    <row r="1180" spans="2:11">
      <c r="B1180" s="381">
        <v>1178</v>
      </c>
      <c r="C1180" s="382" t="e">
        <f t="shared" si="72"/>
        <v>#N/A</v>
      </c>
      <c r="D1180" s="382" t="e">
        <f t="shared" si="73"/>
        <v>#N/A</v>
      </c>
      <c r="E1180" s="383" t="e">
        <f t="shared" si="74"/>
        <v>#N/A</v>
      </c>
      <c r="F1180" s="378"/>
      <c r="H1180" s="387"/>
      <c r="I1180" s="380" t="e">
        <f t="shared" si="75"/>
        <v>#REF!</v>
      </c>
      <c r="J1180" s="386">
        <f>'[9]事業所(またはGH住居)名を入力してください_その②'!F599</f>
        <v>0</v>
      </c>
      <c r="K1180" s="380">
        <f>IF(OR('[9]事業所(またはGH住居)名を入力してください_その②'!$B599="管理者",'[9]事業所(またはGH住居)名を入力してください_その②'!$B599="サービス管理責任者"),0,'[9]事業所(またはGH住居)名を入力してください_その②'!$AN599)</f>
        <v>0</v>
      </c>
    </row>
    <row r="1181" spans="2:11">
      <c r="B1181" s="381">
        <v>1179</v>
      </c>
      <c r="C1181" s="382" t="e">
        <f t="shared" si="72"/>
        <v>#N/A</v>
      </c>
      <c r="D1181" s="382" t="e">
        <f t="shared" si="73"/>
        <v>#N/A</v>
      </c>
      <c r="E1181" s="383" t="e">
        <f t="shared" si="74"/>
        <v>#N/A</v>
      </c>
      <c r="F1181" s="378"/>
      <c r="H1181" s="387"/>
      <c r="I1181" s="380" t="e">
        <f t="shared" si="75"/>
        <v>#REF!</v>
      </c>
      <c r="J1181" s="386">
        <f>'[9]事業所(またはGH住居)名を入力してください_その②'!F600</f>
        <v>0</v>
      </c>
      <c r="K1181" s="380">
        <f>IF(OR('[9]事業所(またはGH住居)名を入力してください_その②'!$B600="管理者",'[9]事業所(またはGH住居)名を入力してください_その②'!$B600="サービス管理責任者"),0,'[9]事業所(またはGH住居)名を入力してください_その②'!$AN600)</f>
        <v>0</v>
      </c>
    </row>
    <row r="1182" spans="2:11">
      <c r="B1182" s="381">
        <v>1180</v>
      </c>
      <c r="C1182" s="382" t="e">
        <f t="shared" si="72"/>
        <v>#N/A</v>
      </c>
      <c r="D1182" s="382" t="e">
        <f t="shared" si="73"/>
        <v>#N/A</v>
      </c>
      <c r="E1182" s="383" t="e">
        <f t="shared" si="74"/>
        <v>#N/A</v>
      </c>
      <c r="F1182" s="378"/>
      <c r="H1182" s="387"/>
      <c r="I1182" s="380" t="e">
        <f t="shared" si="75"/>
        <v>#REF!</v>
      </c>
      <c r="J1182" s="386">
        <f>'[9]事業所(またはGH住居)名を入力してください_その②'!F601</f>
        <v>0</v>
      </c>
      <c r="K1182" s="380">
        <f>IF(OR('[9]事業所(またはGH住居)名を入力してください_その②'!$B601="管理者",'[9]事業所(またはGH住居)名を入力してください_その②'!$B601="サービス管理責任者"),0,'[9]事業所(またはGH住居)名を入力してください_その②'!$AN601)</f>
        <v>0</v>
      </c>
    </row>
    <row r="1183" spans="2:11">
      <c r="B1183" s="381">
        <v>1181</v>
      </c>
      <c r="C1183" s="382" t="e">
        <f t="shared" si="72"/>
        <v>#N/A</v>
      </c>
      <c r="D1183" s="382" t="e">
        <f t="shared" si="73"/>
        <v>#N/A</v>
      </c>
      <c r="E1183" s="383" t="e">
        <f t="shared" si="74"/>
        <v>#N/A</v>
      </c>
      <c r="F1183" s="378"/>
      <c r="H1183" s="387"/>
      <c r="I1183" s="380" t="e">
        <f t="shared" si="75"/>
        <v>#REF!</v>
      </c>
      <c r="J1183" s="386">
        <f>'[9]事業所(またはGH住居)名を入力してください_その②'!F602</f>
        <v>0</v>
      </c>
      <c r="K1183" s="380">
        <f>IF(OR('[9]事業所(またはGH住居)名を入力してください_その②'!$B602="管理者",'[9]事業所(またはGH住居)名を入力してください_その②'!$B602="サービス管理責任者"),0,'[9]事業所(またはGH住居)名を入力してください_その②'!$AN602)</f>
        <v>0</v>
      </c>
    </row>
    <row r="1184" spans="2:11">
      <c r="B1184" s="381">
        <v>1182</v>
      </c>
      <c r="C1184" s="382" t="e">
        <f t="shared" si="72"/>
        <v>#N/A</v>
      </c>
      <c r="D1184" s="382" t="e">
        <f t="shared" si="73"/>
        <v>#N/A</v>
      </c>
      <c r="E1184" s="383" t="e">
        <f t="shared" si="74"/>
        <v>#N/A</v>
      </c>
      <c r="F1184" s="378"/>
      <c r="H1184" s="387"/>
      <c r="I1184" s="380" t="e">
        <f t="shared" si="75"/>
        <v>#REF!</v>
      </c>
      <c r="J1184" s="386">
        <f>'[9]事業所(またはGH住居)名を入力してください_その②'!F603</f>
        <v>0</v>
      </c>
      <c r="K1184" s="380">
        <f>IF(OR('[9]事業所(またはGH住居)名を入力してください_その②'!$B603="管理者",'[9]事業所(またはGH住居)名を入力してください_その②'!$B603="サービス管理責任者"),0,'[9]事業所(またはGH住居)名を入力してください_その②'!$AN603)</f>
        <v>0</v>
      </c>
    </row>
    <row r="1185" spans="2:11">
      <c r="B1185" s="381">
        <v>1183</v>
      </c>
      <c r="C1185" s="382" t="e">
        <f t="shared" si="72"/>
        <v>#N/A</v>
      </c>
      <c r="D1185" s="382" t="e">
        <f t="shared" si="73"/>
        <v>#N/A</v>
      </c>
      <c r="E1185" s="383" t="e">
        <f t="shared" si="74"/>
        <v>#N/A</v>
      </c>
      <c r="F1185" s="378"/>
      <c r="H1185" s="387"/>
      <c r="I1185" s="380" t="e">
        <f t="shared" si="75"/>
        <v>#REF!</v>
      </c>
      <c r="J1185" s="386">
        <f>'[9]事業所(またはGH住居)名を入力してください_その②'!F604</f>
        <v>0</v>
      </c>
      <c r="K1185" s="380">
        <f>IF(OR('[9]事業所(またはGH住居)名を入力してください_その②'!$B604="管理者",'[9]事業所(またはGH住居)名を入力してください_その②'!$B604="サービス管理責任者"),0,'[9]事業所(またはGH住居)名を入力してください_その②'!$AN604)</f>
        <v>0</v>
      </c>
    </row>
    <row r="1186" spans="2:11">
      <c r="B1186" s="381">
        <v>1184</v>
      </c>
      <c r="C1186" s="382" t="e">
        <f t="shared" si="72"/>
        <v>#N/A</v>
      </c>
      <c r="D1186" s="382" t="e">
        <f t="shared" si="73"/>
        <v>#N/A</v>
      </c>
      <c r="E1186" s="383" t="e">
        <f t="shared" si="74"/>
        <v>#N/A</v>
      </c>
      <c r="F1186" s="378"/>
      <c r="H1186" s="387"/>
      <c r="I1186" s="380" t="e">
        <f t="shared" si="75"/>
        <v>#REF!</v>
      </c>
      <c r="J1186" s="386">
        <f>'[9]事業所(またはGH住居)名を入力してください_その②'!F605</f>
        <v>0</v>
      </c>
      <c r="K1186" s="380">
        <f>IF(OR('[9]事業所(またはGH住居)名を入力してください_その②'!$B605="管理者",'[9]事業所(またはGH住居)名を入力してください_その②'!$B605="サービス管理責任者"),0,'[9]事業所(またはGH住居)名を入力してください_その②'!$AN605)</f>
        <v>0</v>
      </c>
    </row>
    <row r="1187" spans="2:11">
      <c r="B1187" s="381">
        <v>1185</v>
      </c>
      <c r="C1187" s="382" t="e">
        <f t="shared" si="72"/>
        <v>#N/A</v>
      </c>
      <c r="D1187" s="382" t="e">
        <f t="shared" si="73"/>
        <v>#N/A</v>
      </c>
      <c r="E1187" s="383" t="e">
        <f t="shared" si="74"/>
        <v>#N/A</v>
      </c>
      <c r="F1187" s="378"/>
      <c r="H1187" s="387"/>
      <c r="I1187" s="380" t="e">
        <f t="shared" si="75"/>
        <v>#REF!</v>
      </c>
      <c r="J1187" s="386">
        <f>'[9]事業所(またはGH住居)名を入力してください_その②'!F606</f>
        <v>0</v>
      </c>
      <c r="K1187" s="380">
        <f>IF(OR('[9]事業所(またはGH住居)名を入力してください_その②'!$B606="管理者",'[9]事業所(またはGH住居)名を入力してください_その②'!$B606="サービス管理責任者"),0,'[9]事業所(またはGH住居)名を入力してください_その②'!$AN606)</f>
        <v>0</v>
      </c>
    </row>
    <row r="1188" spans="2:11">
      <c r="B1188" s="381">
        <v>1186</v>
      </c>
      <c r="C1188" s="382" t="e">
        <f t="shared" si="72"/>
        <v>#N/A</v>
      </c>
      <c r="D1188" s="382" t="e">
        <f t="shared" si="73"/>
        <v>#N/A</v>
      </c>
      <c r="E1188" s="383" t="e">
        <f t="shared" si="74"/>
        <v>#N/A</v>
      </c>
      <c r="F1188" s="378"/>
      <c r="H1188" s="387"/>
      <c r="I1188" s="380" t="e">
        <f t="shared" si="75"/>
        <v>#REF!</v>
      </c>
      <c r="J1188" s="386">
        <f>'[9]事業所(またはGH住居)名を入力してください_その②'!F607</f>
        <v>0</v>
      </c>
      <c r="K1188" s="380">
        <f>IF(OR('[9]事業所(またはGH住居)名を入力してください_その②'!$B607="管理者",'[9]事業所(またはGH住居)名を入力してください_その②'!$B607="サービス管理責任者"),0,'[9]事業所(またはGH住居)名を入力してください_その②'!$AN607)</f>
        <v>0</v>
      </c>
    </row>
    <row r="1189" spans="2:11">
      <c r="B1189" s="381">
        <v>1187</v>
      </c>
      <c r="C1189" s="382" t="e">
        <f t="shared" si="72"/>
        <v>#N/A</v>
      </c>
      <c r="D1189" s="382" t="e">
        <f t="shared" si="73"/>
        <v>#N/A</v>
      </c>
      <c r="E1189" s="383" t="e">
        <f t="shared" si="74"/>
        <v>#N/A</v>
      </c>
      <c r="F1189" s="378"/>
      <c r="H1189" s="387"/>
      <c r="I1189" s="380" t="e">
        <f t="shared" si="75"/>
        <v>#REF!</v>
      </c>
      <c r="J1189" s="386">
        <f>'[9]事業所(またはGH住居)名を入力してください_その②'!F608</f>
        <v>0</v>
      </c>
      <c r="K1189" s="380">
        <f>IF(OR('[9]事業所(またはGH住居)名を入力してください_その②'!$B608="管理者",'[9]事業所(またはGH住居)名を入力してください_その②'!$B608="サービス管理責任者"),0,'[9]事業所(またはGH住居)名を入力してください_その②'!$AN608)</f>
        <v>0</v>
      </c>
    </row>
    <row r="1190" spans="2:11">
      <c r="B1190" s="381">
        <v>1188</v>
      </c>
      <c r="C1190" s="382" t="e">
        <f t="shared" si="72"/>
        <v>#N/A</v>
      </c>
      <c r="D1190" s="382" t="e">
        <f t="shared" si="73"/>
        <v>#N/A</v>
      </c>
      <c r="E1190" s="383" t="e">
        <f t="shared" si="74"/>
        <v>#N/A</v>
      </c>
      <c r="F1190" s="378"/>
      <c r="H1190" s="387"/>
      <c r="I1190" s="380" t="e">
        <f t="shared" si="75"/>
        <v>#REF!</v>
      </c>
      <c r="J1190" s="386">
        <f>'[9]事業所(またはGH住居)名を入力してください_その②'!F609</f>
        <v>0</v>
      </c>
      <c r="K1190" s="380">
        <f>IF(OR('[9]事業所(またはGH住居)名を入力してください_その②'!$B609="管理者",'[9]事業所(またはGH住居)名を入力してください_その②'!$B609="サービス管理責任者"),0,'[9]事業所(またはGH住居)名を入力してください_その②'!$AN609)</f>
        <v>0</v>
      </c>
    </row>
    <row r="1191" spans="2:11">
      <c r="B1191" s="381">
        <v>1189</v>
      </c>
      <c r="C1191" s="382" t="e">
        <f t="shared" si="72"/>
        <v>#N/A</v>
      </c>
      <c r="D1191" s="382" t="e">
        <f t="shared" si="73"/>
        <v>#N/A</v>
      </c>
      <c r="E1191" s="383" t="e">
        <f t="shared" si="74"/>
        <v>#N/A</v>
      </c>
      <c r="F1191" s="378"/>
      <c r="H1191" s="387"/>
      <c r="I1191" s="380" t="e">
        <f t="shared" si="75"/>
        <v>#REF!</v>
      </c>
      <c r="J1191" s="386">
        <f>'[9]事業所(またはGH住居)名を入力してください_その②'!F610</f>
        <v>0</v>
      </c>
      <c r="K1191" s="380">
        <f>IF(OR('[9]事業所(またはGH住居)名を入力してください_その②'!$B610="管理者",'[9]事業所(またはGH住居)名を入力してください_その②'!$B610="サービス管理責任者"),0,'[9]事業所(またはGH住居)名を入力してください_その②'!$AN610)</f>
        <v>0</v>
      </c>
    </row>
    <row r="1192" spans="2:11">
      <c r="B1192" s="381">
        <v>1190</v>
      </c>
      <c r="C1192" s="382" t="e">
        <f t="shared" si="72"/>
        <v>#N/A</v>
      </c>
      <c r="D1192" s="382" t="e">
        <f t="shared" si="73"/>
        <v>#N/A</v>
      </c>
      <c r="E1192" s="383" t="e">
        <f t="shared" si="74"/>
        <v>#N/A</v>
      </c>
      <c r="F1192" s="378"/>
      <c r="H1192" s="387"/>
      <c r="I1192" s="380" t="e">
        <f t="shared" si="75"/>
        <v>#REF!</v>
      </c>
      <c r="J1192" s="386">
        <f>'[9]事業所(またはGH住居)名を入力してください_その②'!F611</f>
        <v>0</v>
      </c>
      <c r="K1192" s="380">
        <f>IF(OR('[9]事業所(またはGH住居)名を入力してください_その②'!$B611="管理者",'[9]事業所(またはGH住居)名を入力してください_その②'!$B611="サービス管理責任者"),0,'[9]事業所(またはGH住居)名を入力してください_その②'!$AN611)</f>
        <v>0</v>
      </c>
    </row>
    <row r="1193" spans="2:11">
      <c r="B1193" s="381">
        <v>1191</v>
      </c>
      <c r="C1193" s="382" t="e">
        <f t="shared" si="72"/>
        <v>#N/A</v>
      </c>
      <c r="D1193" s="382" t="e">
        <f t="shared" si="73"/>
        <v>#N/A</v>
      </c>
      <c r="E1193" s="383" t="e">
        <f t="shared" si="74"/>
        <v>#N/A</v>
      </c>
      <c r="F1193" s="378"/>
      <c r="H1193" s="387"/>
      <c r="I1193" s="380" t="e">
        <f t="shared" si="75"/>
        <v>#REF!</v>
      </c>
      <c r="J1193" s="386">
        <f>'[9]事業所(またはGH住居)名を入力してください_その②'!F612</f>
        <v>0</v>
      </c>
      <c r="K1193" s="380">
        <f>IF(OR('[9]事業所(またはGH住居)名を入力してください_その②'!$B612="管理者",'[9]事業所(またはGH住居)名を入力してください_その②'!$B612="サービス管理責任者"),0,'[9]事業所(またはGH住居)名を入力してください_その②'!$AN612)</f>
        <v>0</v>
      </c>
    </row>
    <row r="1194" spans="2:11">
      <c r="B1194" s="381">
        <v>1192</v>
      </c>
      <c r="C1194" s="382" t="e">
        <f t="shared" si="72"/>
        <v>#N/A</v>
      </c>
      <c r="D1194" s="382" t="e">
        <f t="shared" si="73"/>
        <v>#N/A</v>
      </c>
      <c r="E1194" s="383" t="e">
        <f t="shared" si="74"/>
        <v>#N/A</v>
      </c>
      <c r="F1194" s="378"/>
      <c r="H1194" s="387"/>
      <c r="I1194" s="380" t="e">
        <f t="shared" si="75"/>
        <v>#REF!</v>
      </c>
      <c r="J1194" s="386">
        <f>'[9]事業所(またはGH住居)名を入力してください_その②'!F613</f>
        <v>0</v>
      </c>
      <c r="K1194" s="380">
        <f>IF(OR('[9]事業所(またはGH住居)名を入力してください_その②'!$B613="管理者",'[9]事業所(またはGH住居)名を入力してください_その②'!$B613="サービス管理責任者"),0,'[9]事業所(またはGH住居)名を入力してください_その②'!$AN613)</f>
        <v>0</v>
      </c>
    </row>
    <row r="1195" spans="2:11">
      <c r="B1195" s="381">
        <v>1193</v>
      </c>
      <c r="C1195" s="382" t="e">
        <f t="shared" si="72"/>
        <v>#N/A</v>
      </c>
      <c r="D1195" s="382" t="e">
        <f t="shared" si="73"/>
        <v>#N/A</v>
      </c>
      <c r="E1195" s="383" t="e">
        <f t="shared" si="74"/>
        <v>#N/A</v>
      </c>
      <c r="F1195" s="378"/>
      <c r="H1195" s="387"/>
      <c r="I1195" s="380" t="e">
        <f t="shared" si="75"/>
        <v>#REF!</v>
      </c>
      <c r="J1195" s="386">
        <f>'[9]事業所(またはGH住居)名を入力してください_その②'!F614</f>
        <v>0</v>
      </c>
      <c r="K1195" s="380">
        <f>IF(OR('[9]事業所(またはGH住居)名を入力してください_その②'!$B614="管理者",'[9]事業所(またはGH住居)名を入力してください_その②'!$B614="サービス管理責任者"),0,'[9]事業所(またはGH住居)名を入力してください_その②'!$AN614)</f>
        <v>0</v>
      </c>
    </row>
    <row r="1196" spans="2:11">
      <c r="B1196" s="381">
        <v>1194</v>
      </c>
      <c r="C1196" s="382" t="e">
        <f t="shared" si="72"/>
        <v>#N/A</v>
      </c>
      <c r="D1196" s="382" t="e">
        <f t="shared" si="73"/>
        <v>#N/A</v>
      </c>
      <c r="E1196" s="383" t="e">
        <f t="shared" si="74"/>
        <v>#N/A</v>
      </c>
      <c r="F1196" s="378"/>
      <c r="H1196" s="387"/>
      <c r="I1196" s="380" t="e">
        <f t="shared" si="75"/>
        <v>#REF!</v>
      </c>
      <c r="J1196" s="386">
        <f>'[9]事業所(またはGH住居)名を入力してください_その②'!F615</f>
        <v>0</v>
      </c>
      <c r="K1196" s="380">
        <f>IF(OR('[9]事業所(またはGH住居)名を入力してください_その②'!$B615="管理者",'[9]事業所(またはGH住居)名を入力してください_その②'!$B615="サービス管理責任者"),0,'[9]事業所(またはGH住居)名を入力してください_その②'!$AN615)</f>
        <v>0</v>
      </c>
    </row>
    <row r="1197" spans="2:11">
      <c r="B1197" s="381">
        <v>1195</v>
      </c>
      <c r="C1197" s="382" t="e">
        <f t="shared" si="72"/>
        <v>#N/A</v>
      </c>
      <c r="D1197" s="382" t="e">
        <f t="shared" si="73"/>
        <v>#N/A</v>
      </c>
      <c r="E1197" s="383" t="e">
        <f t="shared" si="74"/>
        <v>#N/A</v>
      </c>
      <c r="F1197" s="378"/>
      <c r="H1197" s="387"/>
      <c r="I1197" s="380" t="e">
        <f t="shared" si="75"/>
        <v>#REF!</v>
      </c>
      <c r="J1197" s="386">
        <f>'[9]事業所(またはGH住居)名を入力してください_その②'!F616</f>
        <v>0</v>
      </c>
      <c r="K1197" s="380">
        <f>IF(OR('[9]事業所(またはGH住居)名を入力してください_その②'!$B616="管理者",'[9]事業所(またはGH住居)名を入力してください_その②'!$B616="サービス管理責任者"),0,'[9]事業所(またはGH住居)名を入力してください_その②'!$AN616)</f>
        <v>0</v>
      </c>
    </row>
    <row r="1198" spans="2:11">
      <c r="B1198" s="381">
        <v>1196</v>
      </c>
      <c r="C1198" s="382" t="e">
        <f t="shared" si="72"/>
        <v>#N/A</v>
      </c>
      <c r="D1198" s="382" t="e">
        <f t="shared" si="73"/>
        <v>#N/A</v>
      </c>
      <c r="E1198" s="383" t="e">
        <f t="shared" si="74"/>
        <v>#N/A</v>
      </c>
      <c r="F1198" s="378"/>
      <c r="H1198" s="387"/>
      <c r="I1198" s="380" t="e">
        <f t="shared" si="75"/>
        <v>#REF!</v>
      </c>
      <c r="J1198" s="386">
        <f>'[9]事業所(またはGH住居)名を入力してください_その②'!F617</f>
        <v>0</v>
      </c>
      <c r="K1198" s="380">
        <f>IF(OR('[9]事業所(またはGH住居)名を入力してください_その②'!$B617="管理者",'[9]事業所(またはGH住居)名を入力してください_その②'!$B617="サービス管理責任者"),0,'[9]事業所(またはGH住居)名を入力してください_その②'!$AN617)</f>
        <v>0</v>
      </c>
    </row>
    <row r="1199" spans="2:11">
      <c r="B1199" s="381">
        <v>1197</v>
      </c>
      <c r="C1199" s="382" t="e">
        <f t="shared" si="72"/>
        <v>#N/A</v>
      </c>
      <c r="D1199" s="382" t="e">
        <f t="shared" si="73"/>
        <v>#N/A</v>
      </c>
      <c r="E1199" s="383" t="e">
        <f t="shared" si="74"/>
        <v>#N/A</v>
      </c>
      <c r="F1199" s="378"/>
      <c r="H1199" s="387"/>
      <c r="I1199" s="380" t="e">
        <f t="shared" si="75"/>
        <v>#REF!</v>
      </c>
      <c r="J1199" s="386">
        <f>'[9]事業所(またはGH住居)名を入力してください_その②'!F618</f>
        <v>0</v>
      </c>
      <c r="K1199" s="380">
        <f>IF(OR('[9]事業所(またはGH住居)名を入力してください_その②'!$B618="管理者",'[9]事業所(またはGH住居)名を入力してください_その②'!$B618="サービス管理責任者"),0,'[9]事業所(またはGH住居)名を入力してください_その②'!$AN618)</f>
        <v>0</v>
      </c>
    </row>
    <row r="1200" spans="2:11">
      <c r="B1200" s="381">
        <v>1198</v>
      </c>
      <c r="C1200" s="382" t="e">
        <f t="shared" si="72"/>
        <v>#N/A</v>
      </c>
      <c r="D1200" s="382" t="e">
        <f t="shared" si="73"/>
        <v>#N/A</v>
      </c>
      <c r="E1200" s="383" t="e">
        <f t="shared" si="74"/>
        <v>#N/A</v>
      </c>
      <c r="F1200" s="378"/>
      <c r="H1200" s="387"/>
      <c r="I1200" s="380" t="e">
        <f t="shared" si="75"/>
        <v>#REF!</v>
      </c>
      <c r="J1200" s="386">
        <f>'[9]事業所(またはGH住居)名を入力してください_その②'!F619</f>
        <v>0</v>
      </c>
      <c r="K1200" s="380">
        <f>IF(OR('[9]事業所(またはGH住居)名を入力してください_その②'!$B619="管理者",'[9]事業所(またはGH住居)名を入力してください_その②'!$B619="サービス管理責任者"),0,'[9]事業所(またはGH住居)名を入力してください_その②'!$AN619)</f>
        <v>0</v>
      </c>
    </row>
    <row r="1201" spans="2:12">
      <c r="B1201" s="381">
        <v>1199</v>
      </c>
      <c r="C1201" s="382" t="e">
        <f t="shared" si="72"/>
        <v>#N/A</v>
      </c>
      <c r="D1201" s="382" t="e">
        <f t="shared" si="73"/>
        <v>#N/A</v>
      </c>
      <c r="E1201" s="383" t="e">
        <f t="shared" si="74"/>
        <v>#N/A</v>
      </c>
      <c r="F1201" s="378"/>
      <c r="H1201" s="387"/>
      <c r="I1201" s="380" t="e">
        <f t="shared" si="75"/>
        <v>#REF!</v>
      </c>
      <c r="J1201" s="386">
        <f>'[9]事業所(またはGH住居)名を入力してください_その②'!F620</f>
        <v>0</v>
      </c>
      <c r="K1201" s="380">
        <f>IF(OR('[9]事業所(またはGH住居)名を入力してください_その②'!$B620="管理者",'[9]事業所(またはGH住居)名を入力してください_その②'!$B620="サービス管理責任者"),0,'[9]事業所(またはGH住居)名を入力してください_その②'!$AN620)</f>
        <v>0</v>
      </c>
    </row>
    <row r="1202" spans="2:12">
      <c r="B1202" s="381">
        <v>1200</v>
      </c>
      <c r="C1202" s="382" t="e">
        <f t="shared" si="72"/>
        <v>#N/A</v>
      </c>
      <c r="D1202" s="382" t="e">
        <f t="shared" si="73"/>
        <v>#N/A</v>
      </c>
      <c r="E1202" s="383" t="e">
        <f t="shared" si="74"/>
        <v>#N/A</v>
      </c>
      <c r="F1202" s="378"/>
      <c r="H1202" s="387"/>
      <c r="I1202" s="380" t="e">
        <f t="shared" si="75"/>
        <v>#REF!</v>
      </c>
      <c r="J1202" s="386">
        <f>'[9]事業所(またはGH住居)名を入力してください_その②'!F621</f>
        <v>0</v>
      </c>
      <c r="K1202" s="380">
        <f>IF(OR('[9]事業所(またはGH住居)名を入力してください_その②'!$B621="管理者",'[9]事業所(またはGH住居)名を入力してください_その②'!$B621="サービス管理責任者"),0,'[9]事業所(またはGH住居)名を入力してください_その②'!$AN621)</f>
        <v>0</v>
      </c>
    </row>
    <row r="1203" spans="2:12">
      <c r="B1203" s="381">
        <v>1201</v>
      </c>
      <c r="C1203" s="382" t="e">
        <f t="shared" si="72"/>
        <v>#N/A</v>
      </c>
      <c r="D1203" s="382" t="e">
        <f t="shared" si="73"/>
        <v>#N/A</v>
      </c>
      <c r="E1203" s="383" t="e">
        <f t="shared" si="74"/>
        <v>#N/A</v>
      </c>
      <c r="F1203" s="378"/>
      <c r="H1203" s="388"/>
      <c r="I1203" s="380" t="e">
        <f t="shared" si="75"/>
        <v>#REF!</v>
      </c>
      <c r="J1203" s="386">
        <f>'[9]事業所(またはGH住居)名を入力してください_その②'!F622</f>
        <v>0</v>
      </c>
      <c r="K1203" s="380">
        <f>IF(OR('[9]事業所(またはGH住居)名を入力してください_その②'!$B622="管理者",'[9]事業所(またはGH住居)名を入力してください_その②'!$B622="サービス管理責任者"),0,'[9]事業所(またはGH住居)名を入力してください_その②'!$AN622)</f>
        <v>0</v>
      </c>
    </row>
    <row r="1204" spans="2:12">
      <c r="B1204" s="381">
        <v>1202</v>
      </c>
      <c r="C1204" s="382" t="e">
        <f t="shared" si="72"/>
        <v>#N/A</v>
      </c>
      <c r="D1204" s="382" t="e">
        <f t="shared" si="73"/>
        <v>#N/A</v>
      </c>
      <c r="E1204" s="383" t="e">
        <f t="shared" si="74"/>
        <v>#N/A</v>
      </c>
      <c r="F1204" s="378"/>
      <c r="H1204" s="389" t="s">
        <v>607</v>
      </c>
      <c r="I1204" s="380" t="e">
        <f t="shared" si="75"/>
        <v>#REF!</v>
      </c>
      <c r="J1204" s="389">
        <f>'[9]事業所(またはGH住居)名を入力してください_その③'!F23</f>
        <v>0</v>
      </c>
      <c r="K1204" s="380">
        <f>IF(OR('[9]事業所(またはGH住居)名を入力してください_その③'!$B23="管理者",'[9]事業所(またはGH住居)名を入力してください_その③'!$B23="サービス管理責任者"),0,'[9]事業所(またはGH住居)名を入力してください_その③'!$AN23)</f>
        <v>0</v>
      </c>
    </row>
    <row r="1205" spans="2:12">
      <c r="B1205" s="381">
        <v>1203</v>
      </c>
      <c r="C1205" s="382" t="e">
        <f t="shared" si="72"/>
        <v>#N/A</v>
      </c>
      <c r="D1205" s="382" t="e">
        <f t="shared" si="73"/>
        <v>#N/A</v>
      </c>
      <c r="E1205" s="383" t="e">
        <f t="shared" si="74"/>
        <v>#N/A</v>
      </c>
      <c r="F1205" s="378"/>
      <c r="H1205" s="390"/>
      <c r="I1205" s="380" t="e">
        <f t="shared" si="75"/>
        <v>#REF!</v>
      </c>
      <c r="J1205" s="389">
        <f>'[9]事業所(またはGH住居)名を入力してください_その③'!F24</f>
        <v>0</v>
      </c>
      <c r="K1205" s="380">
        <f>IF(OR('[9]事業所(またはGH住居)名を入力してください_その③'!$B24="管理者",'[9]事業所(またはGH住居)名を入力してください_その③'!$B24="サービス管理責任者"),0,'[9]事業所(またはGH住居)名を入力してください_その③'!$AN24)</f>
        <v>0</v>
      </c>
    </row>
    <row r="1206" spans="2:12">
      <c r="B1206" s="381">
        <v>1204</v>
      </c>
      <c r="C1206" s="382" t="e">
        <f t="shared" si="72"/>
        <v>#N/A</v>
      </c>
      <c r="D1206" s="382" t="e">
        <f t="shared" si="73"/>
        <v>#N/A</v>
      </c>
      <c r="E1206" s="383" t="e">
        <f t="shared" si="74"/>
        <v>#N/A</v>
      </c>
      <c r="F1206" s="378"/>
      <c r="H1206" s="390"/>
      <c r="I1206" s="380" t="e">
        <f t="shared" si="75"/>
        <v>#REF!</v>
      </c>
      <c r="J1206" s="389">
        <f>'[9]事業所(またはGH住居)名を入力してください_その③'!F25</f>
        <v>0</v>
      </c>
      <c r="K1206" s="380">
        <f>IF(OR('[9]事業所(またはGH住居)名を入力してください_その③'!$B25="管理者",'[9]事業所(またはGH住居)名を入力してください_その③'!$B25="サービス管理責任者"),0,'[9]事業所(またはGH住居)名を入力してください_その③'!$AN25)</f>
        <v>0</v>
      </c>
      <c r="L1206" s="374"/>
    </row>
    <row r="1207" spans="2:12">
      <c r="B1207" s="381">
        <v>1205</v>
      </c>
      <c r="C1207" s="382" t="e">
        <f t="shared" si="72"/>
        <v>#N/A</v>
      </c>
      <c r="D1207" s="382" t="e">
        <f t="shared" si="73"/>
        <v>#N/A</v>
      </c>
      <c r="E1207" s="383" t="e">
        <f t="shared" si="74"/>
        <v>#N/A</v>
      </c>
      <c r="F1207" s="378"/>
      <c r="H1207" s="390"/>
      <c r="I1207" s="380" t="e">
        <f t="shared" si="75"/>
        <v>#REF!</v>
      </c>
      <c r="J1207" s="389">
        <f>'[9]事業所(またはGH住居)名を入力してください_その③'!F26</f>
        <v>0</v>
      </c>
      <c r="K1207" s="380">
        <f>IF(OR('[9]事業所(またはGH住居)名を入力してください_その③'!$B26="管理者",'[9]事業所(またはGH住居)名を入力してください_その③'!$B26="サービス管理責任者"),0,'[9]事業所(またはGH住居)名を入力してください_その③'!$AN26)</f>
        <v>0</v>
      </c>
    </row>
    <row r="1208" spans="2:12">
      <c r="B1208" s="381">
        <v>1206</v>
      </c>
      <c r="C1208" s="382" t="e">
        <f t="shared" si="72"/>
        <v>#N/A</v>
      </c>
      <c r="D1208" s="382" t="e">
        <f t="shared" si="73"/>
        <v>#N/A</v>
      </c>
      <c r="E1208" s="383" t="e">
        <f t="shared" si="74"/>
        <v>#N/A</v>
      </c>
      <c r="F1208" s="378"/>
      <c r="H1208" s="390"/>
      <c r="I1208" s="380" t="e">
        <f t="shared" si="75"/>
        <v>#REF!</v>
      </c>
      <c r="J1208" s="389">
        <f>'[9]事業所(またはGH住居)名を入力してください_その③'!F27</f>
        <v>0</v>
      </c>
      <c r="K1208" s="380">
        <f>IF(OR('[9]事業所(またはGH住居)名を入力してください_その③'!$B27="管理者",'[9]事業所(またはGH住居)名を入力してください_その③'!$B27="サービス管理責任者"),0,'[9]事業所(またはGH住居)名を入力してください_その③'!$AN27)</f>
        <v>0</v>
      </c>
    </row>
    <row r="1209" spans="2:12">
      <c r="B1209" s="381">
        <v>1207</v>
      </c>
      <c r="C1209" s="382" t="e">
        <f t="shared" si="72"/>
        <v>#N/A</v>
      </c>
      <c r="D1209" s="382" t="e">
        <f t="shared" si="73"/>
        <v>#N/A</v>
      </c>
      <c r="E1209" s="383" t="e">
        <f t="shared" si="74"/>
        <v>#N/A</v>
      </c>
      <c r="F1209" s="378"/>
      <c r="H1209" s="390"/>
      <c r="I1209" s="380" t="e">
        <f t="shared" si="75"/>
        <v>#REF!</v>
      </c>
      <c r="J1209" s="389">
        <f>'[9]事業所(またはGH住居)名を入力してください_その③'!F28</f>
        <v>0</v>
      </c>
      <c r="K1209" s="380">
        <f>IF(OR('[9]事業所(またはGH住居)名を入力してください_その③'!$B28="管理者",'[9]事業所(またはGH住居)名を入力してください_その③'!$B28="サービス管理責任者"),0,'[9]事業所(またはGH住居)名を入力してください_その③'!$AN28)</f>
        <v>0</v>
      </c>
    </row>
    <row r="1210" spans="2:12">
      <c r="B1210" s="381">
        <v>1208</v>
      </c>
      <c r="C1210" s="382" t="e">
        <f t="shared" si="72"/>
        <v>#N/A</v>
      </c>
      <c r="D1210" s="382" t="e">
        <f t="shared" si="73"/>
        <v>#N/A</v>
      </c>
      <c r="E1210" s="383" t="e">
        <f t="shared" si="74"/>
        <v>#N/A</v>
      </c>
      <c r="F1210" s="378"/>
      <c r="H1210" s="390"/>
      <c r="I1210" s="380" t="e">
        <f t="shared" si="75"/>
        <v>#REF!</v>
      </c>
      <c r="J1210" s="389">
        <f>'[9]事業所(またはGH住居)名を入力してください_その③'!F29</f>
        <v>0</v>
      </c>
      <c r="K1210" s="380">
        <f>IF(OR('[9]事業所(またはGH住居)名を入力してください_その③'!$B29="管理者",'[9]事業所(またはGH住居)名を入力してください_その③'!$B29="サービス管理責任者"),0,'[9]事業所(またはGH住居)名を入力してください_その③'!$AN29)</f>
        <v>0</v>
      </c>
    </row>
    <row r="1211" spans="2:12">
      <c r="B1211" s="381">
        <v>1209</v>
      </c>
      <c r="C1211" s="382" t="e">
        <f t="shared" si="72"/>
        <v>#N/A</v>
      </c>
      <c r="D1211" s="382" t="e">
        <f t="shared" si="73"/>
        <v>#N/A</v>
      </c>
      <c r="E1211" s="383" t="e">
        <f t="shared" si="74"/>
        <v>#N/A</v>
      </c>
      <c r="F1211" s="378"/>
      <c r="H1211" s="390"/>
      <c r="I1211" s="380" t="e">
        <f t="shared" si="75"/>
        <v>#REF!</v>
      </c>
      <c r="J1211" s="389">
        <f>'[9]事業所(またはGH住居)名を入力してください_その③'!F30</f>
        <v>0</v>
      </c>
      <c r="K1211" s="380">
        <f>IF(OR('[9]事業所(またはGH住居)名を入力してください_その③'!$B30="管理者",'[9]事業所(またはGH住居)名を入力してください_その③'!$B30="サービス管理責任者"),0,'[9]事業所(またはGH住居)名を入力してください_その③'!$AN30)</f>
        <v>0</v>
      </c>
    </row>
    <row r="1212" spans="2:12">
      <c r="B1212" s="381">
        <v>1210</v>
      </c>
      <c r="C1212" s="382" t="e">
        <f t="shared" si="72"/>
        <v>#N/A</v>
      </c>
      <c r="D1212" s="382" t="e">
        <f t="shared" si="73"/>
        <v>#N/A</v>
      </c>
      <c r="E1212" s="383" t="e">
        <f t="shared" si="74"/>
        <v>#N/A</v>
      </c>
      <c r="F1212" s="378"/>
      <c r="H1212" s="390"/>
      <c r="I1212" s="380" t="e">
        <f t="shared" si="75"/>
        <v>#REF!</v>
      </c>
      <c r="J1212" s="389">
        <f>'[9]事業所(またはGH住居)名を入力してください_その③'!F31</f>
        <v>0</v>
      </c>
      <c r="K1212" s="380">
        <f>IF(OR('[9]事業所(またはGH住居)名を入力してください_その③'!$B31="管理者",'[9]事業所(またはGH住居)名を入力してください_その③'!$B31="サービス管理責任者"),0,'[9]事業所(またはGH住居)名を入力してください_その③'!$AN31)</f>
        <v>0</v>
      </c>
    </row>
    <row r="1213" spans="2:12">
      <c r="B1213" s="381">
        <v>1211</v>
      </c>
      <c r="C1213" s="382" t="e">
        <f t="shared" si="72"/>
        <v>#N/A</v>
      </c>
      <c r="D1213" s="382" t="e">
        <f t="shared" si="73"/>
        <v>#N/A</v>
      </c>
      <c r="E1213" s="383" t="e">
        <f t="shared" si="74"/>
        <v>#N/A</v>
      </c>
      <c r="F1213" s="378"/>
      <c r="H1213" s="390"/>
      <c r="I1213" s="380" t="e">
        <f t="shared" si="75"/>
        <v>#REF!</v>
      </c>
      <c r="J1213" s="389">
        <f>'[9]事業所(またはGH住居)名を入力してください_その③'!F32</f>
        <v>0</v>
      </c>
      <c r="K1213" s="380">
        <f>IF(OR('[9]事業所(またはGH住居)名を入力してください_その③'!$B32="管理者",'[9]事業所(またはGH住居)名を入力してください_その③'!$B32="サービス管理責任者"),0,'[9]事業所(またはGH住居)名を入力してください_その③'!$AN32)</f>
        <v>0</v>
      </c>
    </row>
    <row r="1214" spans="2:12">
      <c r="B1214" s="381">
        <v>1212</v>
      </c>
      <c r="C1214" s="382" t="e">
        <f t="shared" si="72"/>
        <v>#N/A</v>
      </c>
      <c r="D1214" s="382" t="e">
        <f t="shared" si="73"/>
        <v>#N/A</v>
      </c>
      <c r="E1214" s="383" t="e">
        <f t="shared" si="74"/>
        <v>#N/A</v>
      </c>
      <c r="F1214" s="378"/>
      <c r="H1214" s="390"/>
      <c r="I1214" s="380" t="e">
        <f t="shared" si="75"/>
        <v>#REF!</v>
      </c>
      <c r="J1214" s="389">
        <f>'[9]事業所(またはGH住居)名を入力してください_その③'!F33</f>
        <v>0</v>
      </c>
      <c r="K1214" s="380">
        <f>IF(OR('[9]事業所(またはGH住居)名を入力してください_その③'!$B33="管理者",'[9]事業所(またはGH住居)名を入力してください_その③'!$B33="サービス管理責任者"),0,'[9]事業所(またはGH住居)名を入力してください_その③'!$AN33)</f>
        <v>0</v>
      </c>
    </row>
    <row r="1215" spans="2:12">
      <c r="B1215" s="381">
        <v>1213</v>
      </c>
      <c r="C1215" s="382" t="e">
        <f t="shared" si="72"/>
        <v>#N/A</v>
      </c>
      <c r="D1215" s="382" t="e">
        <f t="shared" si="73"/>
        <v>#N/A</v>
      </c>
      <c r="E1215" s="383" t="e">
        <f t="shared" si="74"/>
        <v>#N/A</v>
      </c>
      <c r="F1215" s="378"/>
      <c r="H1215" s="390"/>
      <c r="I1215" s="380" t="e">
        <f t="shared" si="75"/>
        <v>#REF!</v>
      </c>
      <c r="J1215" s="389">
        <f>'[9]事業所(またはGH住居)名を入力してください_その③'!F34</f>
        <v>0</v>
      </c>
      <c r="K1215" s="380">
        <f>IF(OR('[9]事業所(またはGH住居)名を入力してください_その③'!$B34="管理者",'[9]事業所(またはGH住居)名を入力してください_その③'!$B34="サービス管理責任者"),0,'[9]事業所(またはGH住居)名を入力してください_その③'!$AN34)</f>
        <v>0</v>
      </c>
    </row>
    <row r="1216" spans="2:12">
      <c r="B1216" s="381">
        <v>1214</v>
      </c>
      <c r="C1216" s="382" t="e">
        <f t="shared" si="72"/>
        <v>#N/A</v>
      </c>
      <c r="D1216" s="382" t="e">
        <f t="shared" si="73"/>
        <v>#N/A</v>
      </c>
      <c r="E1216" s="383" t="e">
        <f t="shared" si="74"/>
        <v>#N/A</v>
      </c>
      <c r="F1216" s="378"/>
      <c r="H1216" s="390"/>
      <c r="I1216" s="380" t="e">
        <f t="shared" si="75"/>
        <v>#REF!</v>
      </c>
      <c r="J1216" s="389">
        <f>'[9]事業所(またはGH住居)名を入力してください_その③'!F35</f>
        <v>0</v>
      </c>
      <c r="K1216" s="380">
        <f>IF(OR('[9]事業所(またはGH住居)名を入力してください_その③'!$B35="管理者",'[9]事業所(またはGH住居)名を入力してください_その③'!$B35="サービス管理責任者"),0,'[9]事業所(またはGH住居)名を入力してください_その③'!$AN35)</f>
        <v>0</v>
      </c>
    </row>
    <row r="1217" spans="2:11">
      <c r="B1217" s="381">
        <v>1215</v>
      </c>
      <c r="C1217" s="382" t="e">
        <f t="shared" si="72"/>
        <v>#N/A</v>
      </c>
      <c r="D1217" s="382" t="e">
        <f t="shared" si="73"/>
        <v>#N/A</v>
      </c>
      <c r="E1217" s="383" t="e">
        <f t="shared" si="74"/>
        <v>#N/A</v>
      </c>
      <c r="F1217" s="378"/>
      <c r="H1217" s="390"/>
      <c r="I1217" s="380" t="e">
        <f t="shared" si="75"/>
        <v>#REF!</v>
      </c>
      <c r="J1217" s="389">
        <f>'[9]事業所(またはGH住居)名を入力してください_その③'!F36</f>
        <v>0</v>
      </c>
      <c r="K1217" s="380">
        <f>IF(OR('[9]事業所(またはGH住居)名を入力してください_その③'!$B36="管理者",'[9]事業所(またはGH住居)名を入力してください_その③'!$B36="サービス管理責任者"),0,'[9]事業所(またはGH住居)名を入力してください_その③'!$AN36)</f>
        <v>0</v>
      </c>
    </row>
    <row r="1218" spans="2:11">
      <c r="B1218" s="381">
        <v>1216</v>
      </c>
      <c r="C1218" s="382" t="e">
        <f t="shared" si="72"/>
        <v>#N/A</v>
      </c>
      <c r="D1218" s="382" t="e">
        <f t="shared" si="73"/>
        <v>#N/A</v>
      </c>
      <c r="E1218" s="383" t="e">
        <f t="shared" si="74"/>
        <v>#N/A</v>
      </c>
      <c r="F1218" s="378"/>
      <c r="H1218" s="390"/>
      <c r="I1218" s="380" t="e">
        <f t="shared" si="75"/>
        <v>#REF!</v>
      </c>
      <c r="J1218" s="389">
        <f>'[9]事業所(またはGH住居)名を入力してください_その③'!F37</f>
        <v>0</v>
      </c>
      <c r="K1218" s="380">
        <f>IF(OR('[9]事業所(またはGH住居)名を入力してください_その③'!$B37="管理者",'[9]事業所(またはGH住居)名を入力してください_その③'!$B37="サービス管理責任者"),0,'[9]事業所(またはGH住居)名を入力してください_その③'!$AN37)</f>
        <v>0</v>
      </c>
    </row>
    <row r="1219" spans="2:11">
      <c r="B1219" s="381">
        <v>1217</v>
      </c>
      <c r="C1219" s="382" t="e">
        <f t="shared" ref="C1219:C1282" si="76">VLOOKUP(B1219,$I:$K,2,FALSE)</f>
        <v>#N/A</v>
      </c>
      <c r="D1219" s="382" t="e">
        <f t="shared" ref="D1219:D1282" si="77">VLOOKUP(B1219,$I:$K,3,FALSE)</f>
        <v>#N/A</v>
      </c>
      <c r="E1219" s="383" t="e">
        <f t="shared" si="74"/>
        <v>#N/A</v>
      </c>
      <c r="F1219" s="378"/>
      <c r="H1219" s="390"/>
      <c r="I1219" s="380" t="e">
        <f t="shared" si="75"/>
        <v>#REF!</v>
      </c>
      <c r="J1219" s="389">
        <f>'[9]事業所(またはGH住居)名を入力してください_その③'!F38</f>
        <v>0</v>
      </c>
      <c r="K1219" s="380">
        <f>IF(OR('[9]事業所(またはGH住居)名を入力してください_その③'!$B38="管理者",'[9]事業所(またはGH住居)名を入力してください_その③'!$B38="サービス管理責任者"),0,'[9]事業所(またはGH住居)名を入力してください_その③'!$AN38)</f>
        <v>0</v>
      </c>
    </row>
    <row r="1220" spans="2:11">
      <c r="B1220" s="381">
        <v>1218</v>
      </c>
      <c r="C1220" s="382" t="e">
        <f t="shared" si="76"/>
        <v>#N/A</v>
      </c>
      <c r="D1220" s="382" t="e">
        <f t="shared" si="77"/>
        <v>#N/A</v>
      </c>
      <c r="E1220" s="383" t="e">
        <f t="shared" ref="E1220:E1283" si="78">SUMIF($C:$C,C1220,$D:$D)</f>
        <v>#N/A</v>
      </c>
      <c r="F1220" s="378"/>
      <c r="H1220" s="390"/>
      <c r="I1220" s="380" t="e">
        <f t="shared" ref="I1220:I1283" si="79">IF(J1220=0,I1219,I1219+1)</f>
        <v>#REF!</v>
      </c>
      <c r="J1220" s="389">
        <f>'[9]事業所(またはGH住居)名を入力してください_その③'!F39</f>
        <v>0</v>
      </c>
      <c r="K1220" s="380">
        <f>IF(OR('[9]事業所(またはGH住居)名を入力してください_その③'!$B39="管理者",'[9]事業所(またはGH住居)名を入力してください_その③'!$B39="サービス管理責任者"),0,'[9]事業所(またはGH住居)名を入力してください_その③'!$AN39)</f>
        <v>0</v>
      </c>
    </row>
    <row r="1221" spans="2:11">
      <c r="B1221" s="381">
        <v>1219</v>
      </c>
      <c r="C1221" s="382" t="e">
        <f t="shared" si="76"/>
        <v>#N/A</v>
      </c>
      <c r="D1221" s="382" t="e">
        <f t="shared" si="77"/>
        <v>#N/A</v>
      </c>
      <c r="E1221" s="383" t="e">
        <f t="shared" si="78"/>
        <v>#N/A</v>
      </c>
      <c r="F1221" s="378"/>
      <c r="H1221" s="390"/>
      <c r="I1221" s="380" t="e">
        <f t="shared" si="79"/>
        <v>#REF!</v>
      </c>
      <c r="J1221" s="389">
        <f>'[9]事業所(またはGH住居)名を入力してください_その③'!F40</f>
        <v>0</v>
      </c>
      <c r="K1221" s="380">
        <f>IF(OR('[9]事業所(またはGH住居)名を入力してください_その③'!$B40="管理者",'[9]事業所(またはGH住居)名を入力してください_その③'!$B40="サービス管理責任者"),0,'[9]事業所(またはGH住居)名を入力してください_その③'!$AN40)</f>
        <v>0</v>
      </c>
    </row>
    <row r="1222" spans="2:11">
      <c r="B1222" s="381">
        <v>1220</v>
      </c>
      <c r="C1222" s="382" t="e">
        <f t="shared" si="76"/>
        <v>#N/A</v>
      </c>
      <c r="D1222" s="382" t="e">
        <f t="shared" si="77"/>
        <v>#N/A</v>
      </c>
      <c r="E1222" s="383" t="e">
        <f t="shared" si="78"/>
        <v>#N/A</v>
      </c>
      <c r="F1222" s="378"/>
      <c r="H1222" s="390"/>
      <c r="I1222" s="380" t="e">
        <f t="shared" si="79"/>
        <v>#REF!</v>
      </c>
      <c r="J1222" s="389">
        <f>'[9]事業所(またはGH住居)名を入力してください_その③'!F41</f>
        <v>0</v>
      </c>
      <c r="K1222" s="380">
        <f>IF(OR('[9]事業所(またはGH住居)名を入力してください_その③'!$B41="管理者",'[9]事業所(またはGH住居)名を入力してください_その③'!$B41="サービス管理責任者"),0,'[9]事業所(またはGH住居)名を入力してください_その③'!$AN41)</f>
        <v>0</v>
      </c>
    </row>
    <row r="1223" spans="2:11">
      <c r="B1223" s="381">
        <v>1221</v>
      </c>
      <c r="C1223" s="382" t="e">
        <f t="shared" si="76"/>
        <v>#N/A</v>
      </c>
      <c r="D1223" s="382" t="e">
        <f t="shared" si="77"/>
        <v>#N/A</v>
      </c>
      <c r="E1223" s="383" t="e">
        <f t="shared" si="78"/>
        <v>#N/A</v>
      </c>
      <c r="F1223" s="378"/>
      <c r="H1223" s="390"/>
      <c r="I1223" s="380" t="e">
        <f t="shared" si="79"/>
        <v>#REF!</v>
      </c>
      <c r="J1223" s="389">
        <f>'[9]事業所(またはGH住居)名を入力してください_その③'!F42</f>
        <v>0</v>
      </c>
      <c r="K1223" s="380">
        <f>IF(OR('[9]事業所(またはGH住居)名を入力してください_その③'!$B42="管理者",'[9]事業所(またはGH住居)名を入力してください_その③'!$B42="サービス管理責任者"),0,'[9]事業所(またはGH住居)名を入力してください_その③'!$AN42)</f>
        <v>0</v>
      </c>
    </row>
    <row r="1224" spans="2:11">
      <c r="B1224" s="381">
        <v>1222</v>
      </c>
      <c r="C1224" s="382" t="e">
        <f t="shared" si="76"/>
        <v>#N/A</v>
      </c>
      <c r="D1224" s="382" t="e">
        <f t="shared" si="77"/>
        <v>#N/A</v>
      </c>
      <c r="E1224" s="383" t="e">
        <f t="shared" si="78"/>
        <v>#N/A</v>
      </c>
      <c r="F1224" s="378"/>
      <c r="H1224" s="390"/>
      <c r="I1224" s="380" t="e">
        <f t="shared" si="79"/>
        <v>#REF!</v>
      </c>
      <c r="J1224" s="389">
        <f>'[9]事業所(またはGH住居)名を入力してください_その③'!F43</f>
        <v>0</v>
      </c>
      <c r="K1224" s="380">
        <f>IF(OR('[9]事業所(またはGH住居)名を入力してください_その③'!$B43="管理者",'[9]事業所(またはGH住居)名を入力してください_その③'!$B43="サービス管理責任者"),0,'[9]事業所(またはGH住居)名を入力してください_その③'!$AN43)</f>
        <v>0</v>
      </c>
    </row>
    <row r="1225" spans="2:11">
      <c r="B1225" s="381">
        <v>1223</v>
      </c>
      <c r="C1225" s="382" t="e">
        <f t="shared" si="76"/>
        <v>#N/A</v>
      </c>
      <c r="D1225" s="382" t="e">
        <f t="shared" si="77"/>
        <v>#N/A</v>
      </c>
      <c r="E1225" s="383" t="e">
        <f t="shared" si="78"/>
        <v>#N/A</v>
      </c>
      <c r="F1225" s="378"/>
      <c r="H1225" s="390"/>
      <c r="I1225" s="380" t="e">
        <f t="shared" si="79"/>
        <v>#REF!</v>
      </c>
      <c r="J1225" s="389">
        <f>'[9]事業所(またはGH住居)名を入力してください_その③'!F44</f>
        <v>0</v>
      </c>
      <c r="K1225" s="380">
        <f>IF(OR('[9]事業所(またはGH住居)名を入力してください_その③'!$B44="管理者",'[9]事業所(またはGH住居)名を入力してください_その③'!$B44="サービス管理責任者"),0,'[9]事業所(またはGH住居)名を入力してください_その③'!$AN44)</f>
        <v>0</v>
      </c>
    </row>
    <row r="1226" spans="2:11">
      <c r="B1226" s="381">
        <v>1224</v>
      </c>
      <c r="C1226" s="382" t="e">
        <f t="shared" si="76"/>
        <v>#N/A</v>
      </c>
      <c r="D1226" s="382" t="e">
        <f t="shared" si="77"/>
        <v>#N/A</v>
      </c>
      <c r="E1226" s="383" t="e">
        <f t="shared" si="78"/>
        <v>#N/A</v>
      </c>
      <c r="F1226" s="378"/>
      <c r="H1226" s="390"/>
      <c r="I1226" s="380" t="e">
        <f t="shared" si="79"/>
        <v>#REF!</v>
      </c>
      <c r="J1226" s="389">
        <f>'[9]事業所(またはGH住居)名を入力してください_その③'!F45</f>
        <v>0</v>
      </c>
      <c r="K1226" s="380">
        <f>IF(OR('[9]事業所(またはGH住居)名を入力してください_その③'!$B45="管理者",'[9]事業所(またはGH住居)名を入力してください_その③'!$B45="サービス管理責任者"),0,'[9]事業所(またはGH住居)名を入力してください_その③'!$AN45)</f>
        <v>0</v>
      </c>
    </row>
    <row r="1227" spans="2:11">
      <c r="B1227" s="381">
        <v>1225</v>
      </c>
      <c r="C1227" s="382" t="e">
        <f t="shared" si="76"/>
        <v>#N/A</v>
      </c>
      <c r="D1227" s="382" t="e">
        <f t="shared" si="77"/>
        <v>#N/A</v>
      </c>
      <c r="E1227" s="383" t="e">
        <f t="shared" si="78"/>
        <v>#N/A</v>
      </c>
      <c r="F1227" s="378"/>
      <c r="H1227" s="390"/>
      <c r="I1227" s="380" t="e">
        <f t="shared" si="79"/>
        <v>#REF!</v>
      </c>
      <c r="J1227" s="389">
        <f>'[9]事業所(またはGH住居)名を入力してください_その③'!F46</f>
        <v>0</v>
      </c>
      <c r="K1227" s="380">
        <f>IF(OR('[9]事業所(またはGH住居)名を入力してください_その③'!$B46="管理者",'[9]事業所(またはGH住居)名を入力してください_その③'!$B46="サービス管理責任者"),0,'[9]事業所(またはGH住居)名を入力してください_その③'!$AN46)</f>
        <v>0</v>
      </c>
    </row>
    <row r="1228" spans="2:11">
      <c r="B1228" s="381">
        <v>1226</v>
      </c>
      <c r="C1228" s="382" t="e">
        <f t="shared" si="76"/>
        <v>#N/A</v>
      </c>
      <c r="D1228" s="382" t="e">
        <f t="shared" si="77"/>
        <v>#N/A</v>
      </c>
      <c r="E1228" s="383" t="e">
        <f t="shared" si="78"/>
        <v>#N/A</v>
      </c>
      <c r="F1228" s="378"/>
      <c r="H1228" s="390"/>
      <c r="I1228" s="380" t="e">
        <f t="shared" si="79"/>
        <v>#REF!</v>
      </c>
      <c r="J1228" s="389">
        <f>'[9]事業所(またはGH住居)名を入力してください_その③'!F47</f>
        <v>0</v>
      </c>
      <c r="K1228" s="380">
        <f>IF(OR('[9]事業所(またはGH住居)名を入力してください_その③'!$B47="管理者",'[9]事業所(またはGH住居)名を入力してください_その③'!$B47="サービス管理責任者"),0,'[9]事業所(またはGH住居)名を入力してください_その③'!$AN47)</f>
        <v>0</v>
      </c>
    </row>
    <row r="1229" spans="2:11">
      <c r="B1229" s="381">
        <v>1227</v>
      </c>
      <c r="C1229" s="382" t="e">
        <f t="shared" si="76"/>
        <v>#N/A</v>
      </c>
      <c r="D1229" s="382" t="e">
        <f t="shared" si="77"/>
        <v>#N/A</v>
      </c>
      <c r="E1229" s="383" t="e">
        <f t="shared" si="78"/>
        <v>#N/A</v>
      </c>
      <c r="F1229" s="378"/>
      <c r="H1229" s="390"/>
      <c r="I1229" s="380" t="e">
        <f t="shared" si="79"/>
        <v>#REF!</v>
      </c>
      <c r="J1229" s="389">
        <f>'[9]事業所(またはGH住居)名を入力してください_その③'!F48</f>
        <v>0</v>
      </c>
      <c r="K1229" s="380">
        <f>IF(OR('[9]事業所(またはGH住居)名を入力してください_その③'!$B48="管理者",'[9]事業所(またはGH住居)名を入力してください_その③'!$B48="サービス管理責任者"),0,'[9]事業所(またはGH住居)名を入力してください_その③'!$AN48)</f>
        <v>0</v>
      </c>
    </row>
    <row r="1230" spans="2:11">
      <c r="B1230" s="381">
        <v>1228</v>
      </c>
      <c r="C1230" s="382" t="e">
        <f t="shared" si="76"/>
        <v>#N/A</v>
      </c>
      <c r="D1230" s="382" t="e">
        <f t="shared" si="77"/>
        <v>#N/A</v>
      </c>
      <c r="E1230" s="383" t="e">
        <f t="shared" si="78"/>
        <v>#N/A</v>
      </c>
      <c r="F1230" s="378"/>
      <c r="H1230" s="390"/>
      <c r="I1230" s="380" t="e">
        <f t="shared" si="79"/>
        <v>#REF!</v>
      </c>
      <c r="J1230" s="389">
        <f>'[9]事業所(またはGH住居)名を入力してください_その③'!F49</f>
        <v>0</v>
      </c>
      <c r="K1230" s="380">
        <f>IF(OR('[9]事業所(またはGH住居)名を入力してください_その③'!$B49="管理者",'[9]事業所(またはGH住居)名を入力してください_その③'!$B49="サービス管理責任者"),0,'[9]事業所(またはGH住居)名を入力してください_その③'!$AN49)</f>
        <v>0</v>
      </c>
    </row>
    <row r="1231" spans="2:11">
      <c r="B1231" s="381">
        <v>1229</v>
      </c>
      <c r="C1231" s="382" t="e">
        <f t="shared" si="76"/>
        <v>#N/A</v>
      </c>
      <c r="D1231" s="382" t="e">
        <f t="shared" si="77"/>
        <v>#N/A</v>
      </c>
      <c r="E1231" s="383" t="e">
        <f t="shared" si="78"/>
        <v>#N/A</v>
      </c>
      <c r="F1231" s="378"/>
      <c r="H1231" s="390"/>
      <c r="I1231" s="380" t="e">
        <f t="shared" si="79"/>
        <v>#REF!</v>
      </c>
      <c r="J1231" s="389">
        <f>'[9]事業所(またはGH住居)名を入力してください_その③'!F50</f>
        <v>0</v>
      </c>
      <c r="K1231" s="380">
        <f>IF(OR('[9]事業所(またはGH住居)名を入力してください_その③'!$B50="管理者",'[9]事業所(またはGH住居)名を入力してください_その③'!$B50="サービス管理責任者"),0,'[9]事業所(またはGH住居)名を入力してください_その③'!$AN50)</f>
        <v>0</v>
      </c>
    </row>
    <row r="1232" spans="2:11">
      <c r="B1232" s="381">
        <v>1230</v>
      </c>
      <c r="C1232" s="382" t="e">
        <f t="shared" si="76"/>
        <v>#N/A</v>
      </c>
      <c r="D1232" s="382" t="e">
        <f t="shared" si="77"/>
        <v>#N/A</v>
      </c>
      <c r="E1232" s="383" t="e">
        <f t="shared" si="78"/>
        <v>#N/A</v>
      </c>
      <c r="F1232" s="378"/>
      <c r="H1232" s="390"/>
      <c r="I1232" s="380" t="e">
        <f t="shared" si="79"/>
        <v>#REF!</v>
      </c>
      <c r="J1232" s="389">
        <f>'[9]事業所(またはGH住居)名を入力してください_その③'!F51</f>
        <v>0</v>
      </c>
      <c r="K1232" s="380">
        <f>IF(OR('[9]事業所(またはGH住居)名を入力してください_その③'!$B51="管理者",'[9]事業所(またはGH住居)名を入力してください_その③'!$B51="サービス管理責任者"),0,'[9]事業所(またはGH住居)名を入力してください_その③'!$AN51)</f>
        <v>0</v>
      </c>
    </row>
    <row r="1233" spans="2:11">
      <c r="B1233" s="381">
        <v>1231</v>
      </c>
      <c r="C1233" s="382" t="e">
        <f t="shared" si="76"/>
        <v>#N/A</v>
      </c>
      <c r="D1233" s="382" t="e">
        <f t="shared" si="77"/>
        <v>#N/A</v>
      </c>
      <c r="E1233" s="383" t="e">
        <f t="shared" si="78"/>
        <v>#N/A</v>
      </c>
      <c r="F1233" s="378"/>
      <c r="H1233" s="390"/>
      <c r="I1233" s="380" t="e">
        <f t="shared" si="79"/>
        <v>#REF!</v>
      </c>
      <c r="J1233" s="389">
        <f>'[9]事業所(またはGH住居)名を入力してください_その③'!F52</f>
        <v>0</v>
      </c>
      <c r="K1233" s="380">
        <f>IF(OR('[9]事業所(またはGH住居)名を入力してください_その③'!$B52="管理者",'[9]事業所(またはGH住居)名を入力してください_その③'!$B52="サービス管理責任者"),0,'[9]事業所(またはGH住居)名を入力してください_その③'!$AN52)</f>
        <v>0</v>
      </c>
    </row>
    <row r="1234" spans="2:11">
      <c r="B1234" s="381">
        <v>1232</v>
      </c>
      <c r="C1234" s="382" t="e">
        <f t="shared" si="76"/>
        <v>#N/A</v>
      </c>
      <c r="D1234" s="382" t="e">
        <f t="shared" si="77"/>
        <v>#N/A</v>
      </c>
      <c r="E1234" s="383" t="e">
        <f t="shared" si="78"/>
        <v>#N/A</v>
      </c>
      <c r="F1234" s="378"/>
      <c r="H1234" s="390"/>
      <c r="I1234" s="380" t="e">
        <f t="shared" si="79"/>
        <v>#REF!</v>
      </c>
      <c r="J1234" s="389">
        <f>'[9]事業所(またはGH住居)名を入力してください_その③'!F53</f>
        <v>0</v>
      </c>
      <c r="K1234" s="380">
        <f>IF(OR('[9]事業所(またはGH住居)名を入力してください_その③'!$B53="管理者",'[9]事業所(またはGH住居)名を入力してください_その③'!$B53="サービス管理責任者"),0,'[9]事業所(またはGH住居)名を入力してください_その③'!$AN53)</f>
        <v>0</v>
      </c>
    </row>
    <row r="1235" spans="2:11">
      <c r="B1235" s="381">
        <v>1233</v>
      </c>
      <c r="C1235" s="382" t="e">
        <f t="shared" si="76"/>
        <v>#N/A</v>
      </c>
      <c r="D1235" s="382" t="e">
        <f t="shared" si="77"/>
        <v>#N/A</v>
      </c>
      <c r="E1235" s="383" t="e">
        <f t="shared" si="78"/>
        <v>#N/A</v>
      </c>
      <c r="F1235" s="378"/>
      <c r="H1235" s="390"/>
      <c r="I1235" s="380" t="e">
        <f t="shared" si="79"/>
        <v>#REF!</v>
      </c>
      <c r="J1235" s="389">
        <f>'[9]事業所(またはGH住居)名を入力してください_その③'!F54</f>
        <v>0</v>
      </c>
      <c r="K1235" s="380">
        <f>IF(OR('[9]事業所(またはGH住居)名を入力してください_その③'!$B54="管理者",'[9]事業所(またはGH住居)名を入力してください_その③'!$B54="サービス管理責任者"),0,'[9]事業所(またはGH住居)名を入力してください_その③'!$AN54)</f>
        <v>0</v>
      </c>
    </row>
    <row r="1236" spans="2:11">
      <c r="B1236" s="381">
        <v>1234</v>
      </c>
      <c r="C1236" s="382" t="e">
        <f t="shared" si="76"/>
        <v>#N/A</v>
      </c>
      <c r="D1236" s="382" t="e">
        <f t="shared" si="77"/>
        <v>#N/A</v>
      </c>
      <c r="E1236" s="383" t="e">
        <f t="shared" si="78"/>
        <v>#N/A</v>
      </c>
      <c r="F1236" s="378"/>
      <c r="H1236" s="390"/>
      <c r="I1236" s="380" t="e">
        <f t="shared" si="79"/>
        <v>#REF!</v>
      </c>
      <c r="J1236" s="389">
        <f>'[9]事業所(またはGH住居)名を入力してください_その③'!F55</f>
        <v>0</v>
      </c>
      <c r="K1236" s="380">
        <f>IF(OR('[9]事業所(またはGH住居)名を入力してください_その③'!$B55="管理者",'[9]事業所(またはGH住居)名を入力してください_その③'!$B55="サービス管理責任者"),0,'[9]事業所(またはGH住居)名を入力してください_その③'!$AN55)</f>
        <v>0</v>
      </c>
    </row>
    <row r="1237" spans="2:11">
      <c r="B1237" s="381">
        <v>1235</v>
      </c>
      <c r="C1237" s="382" t="e">
        <f t="shared" si="76"/>
        <v>#N/A</v>
      </c>
      <c r="D1237" s="382" t="e">
        <f t="shared" si="77"/>
        <v>#N/A</v>
      </c>
      <c r="E1237" s="383" t="e">
        <f t="shared" si="78"/>
        <v>#N/A</v>
      </c>
      <c r="F1237" s="378"/>
      <c r="H1237" s="390"/>
      <c r="I1237" s="380" t="e">
        <f t="shared" si="79"/>
        <v>#REF!</v>
      </c>
      <c r="J1237" s="389">
        <f>'[9]事業所(またはGH住居)名を入力してください_その③'!F56</f>
        <v>0</v>
      </c>
      <c r="K1237" s="380">
        <f>IF(OR('[9]事業所(またはGH住居)名を入力してください_その③'!$B56="管理者",'[9]事業所(またはGH住居)名を入力してください_その③'!$B56="サービス管理責任者"),0,'[9]事業所(またはGH住居)名を入力してください_その③'!$AN56)</f>
        <v>0</v>
      </c>
    </row>
    <row r="1238" spans="2:11">
      <c r="B1238" s="381">
        <v>1236</v>
      </c>
      <c r="C1238" s="382" t="e">
        <f t="shared" si="76"/>
        <v>#N/A</v>
      </c>
      <c r="D1238" s="382" t="e">
        <f t="shared" si="77"/>
        <v>#N/A</v>
      </c>
      <c r="E1238" s="383" t="e">
        <f t="shared" si="78"/>
        <v>#N/A</v>
      </c>
      <c r="F1238" s="378"/>
      <c r="H1238" s="390"/>
      <c r="I1238" s="380" t="e">
        <f t="shared" si="79"/>
        <v>#REF!</v>
      </c>
      <c r="J1238" s="389">
        <f>'[9]事業所(またはGH住居)名を入力してください_その③'!F57</f>
        <v>0</v>
      </c>
      <c r="K1238" s="380">
        <f>IF(OR('[9]事業所(またはGH住居)名を入力してください_その③'!$B57="管理者",'[9]事業所(またはGH住居)名を入力してください_その③'!$B57="サービス管理責任者"),0,'[9]事業所(またはGH住居)名を入力してください_その③'!$AN57)</f>
        <v>0</v>
      </c>
    </row>
    <row r="1239" spans="2:11">
      <c r="B1239" s="381">
        <v>1237</v>
      </c>
      <c r="C1239" s="382" t="e">
        <f t="shared" si="76"/>
        <v>#N/A</v>
      </c>
      <c r="D1239" s="382" t="e">
        <f t="shared" si="77"/>
        <v>#N/A</v>
      </c>
      <c r="E1239" s="383" t="e">
        <f t="shared" si="78"/>
        <v>#N/A</v>
      </c>
      <c r="F1239" s="378"/>
      <c r="H1239" s="390"/>
      <c r="I1239" s="380" t="e">
        <f t="shared" si="79"/>
        <v>#REF!</v>
      </c>
      <c r="J1239" s="389">
        <f>'[9]事業所(またはGH住居)名を入力してください_その③'!F58</f>
        <v>0</v>
      </c>
      <c r="K1239" s="380">
        <f>IF(OR('[9]事業所(またはGH住居)名を入力してください_その③'!$B58="管理者",'[9]事業所(またはGH住居)名を入力してください_その③'!$B58="サービス管理責任者"),0,'[9]事業所(またはGH住居)名を入力してください_その③'!$AN58)</f>
        <v>0</v>
      </c>
    </row>
    <row r="1240" spans="2:11">
      <c r="B1240" s="381">
        <v>1238</v>
      </c>
      <c r="C1240" s="382" t="e">
        <f t="shared" si="76"/>
        <v>#N/A</v>
      </c>
      <c r="D1240" s="382" t="e">
        <f t="shared" si="77"/>
        <v>#N/A</v>
      </c>
      <c r="E1240" s="383" t="e">
        <f t="shared" si="78"/>
        <v>#N/A</v>
      </c>
      <c r="F1240" s="378"/>
      <c r="H1240" s="390"/>
      <c r="I1240" s="380" t="e">
        <f t="shared" si="79"/>
        <v>#REF!</v>
      </c>
      <c r="J1240" s="389">
        <f>'[9]事業所(またはGH住居)名を入力してください_その③'!F59</f>
        <v>0</v>
      </c>
      <c r="K1240" s="380">
        <f>IF(OR('[9]事業所(またはGH住居)名を入力してください_その③'!$B59="管理者",'[9]事業所(またはGH住居)名を入力してください_その③'!$B59="サービス管理責任者"),0,'[9]事業所(またはGH住居)名を入力してください_その③'!$AN59)</f>
        <v>0</v>
      </c>
    </row>
    <row r="1241" spans="2:11">
      <c r="B1241" s="381">
        <v>1239</v>
      </c>
      <c r="C1241" s="382" t="e">
        <f t="shared" si="76"/>
        <v>#N/A</v>
      </c>
      <c r="D1241" s="382" t="e">
        <f t="shared" si="77"/>
        <v>#N/A</v>
      </c>
      <c r="E1241" s="383" t="e">
        <f t="shared" si="78"/>
        <v>#N/A</v>
      </c>
      <c r="F1241" s="378"/>
      <c r="H1241" s="390"/>
      <c r="I1241" s="380" t="e">
        <f t="shared" si="79"/>
        <v>#REF!</v>
      </c>
      <c r="J1241" s="389">
        <f>'[9]事業所(またはGH住居)名を入力してください_その③'!F60</f>
        <v>0</v>
      </c>
      <c r="K1241" s="380">
        <f>IF(OR('[9]事業所(またはGH住居)名を入力してください_その③'!$B60="管理者",'[9]事業所(またはGH住居)名を入力してください_その③'!$B60="サービス管理責任者"),0,'[9]事業所(またはGH住居)名を入力してください_その③'!$AN60)</f>
        <v>0</v>
      </c>
    </row>
    <row r="1242" spans="2:11">
      <c r="B1242" s="381">
        <v>1240</v>
      </c>
      <c r="C1242" s="382" t="e">
        <f t="shared" si="76"/>
        <v>#N/A</v>
      </c>
      <c r="D1242" s="382" t="e">
        <f t="shared" si="77"/>
        <v>#N/A</v>
      </c>
      <c r="E1242" s="383" t="e">
        <f t="shared" si="78"/>
        <v>#N/A</v>
      </c>
      <c r="F1242" s="378"/>
      <c r="H1242" s="390"/>
      <c r="I1242" s="380" t="e">
        <f t="shared" si="79"/>
        <v>#REF!</v>
      </c>
      <c r="J1242" s="389">
        <f>'[9]事業所(またはGH住居)名を入力してください_その③'!F61</f>
        <v>0</v>
      </c>
      <c r="K1242" s="380">
        <f>IF(OR('[9]事業所(またはGH住居)名を入力してください_その③'!$B61="管理者",'[9]事業所(またはGH住居)名を入力してください_その③'!$B61="サービス管理責任者"),0,'[9]事業所(またはGH住居)名を入力してください_その③'!$AN61)</f>
        <v>0</v>
      </c>
    </row>
    <row r="1243" spans="2:11">
      <c r="B1243" s="381">
        <v>1241</v>
      </c>
      <c r="C1243" s="382" t="e">
        <f t="shared" si="76"/>
        <v>#N/A</v>
      </c>
      <c r="D1243" s="382" t="e">
        <f t="shared" si="77"/>
        <v>#N/A</v>
      </c>
      <c r="E1243" s="383" t="e">
        <f t="shared" si="78"/>
        <v>#N/A</v>
      </c>
      <c r="F1243" s="378"/>
      <c r="H1243" s="390"/>
      <c r="I1243" s="380" t="e">
        <f t="shared" si="79"/>
        <v>#REF!</v>
      </c>
      <c r="J1243" s="389">
        <f>'[9]事業所(またはGH住居)名を入力してください_その③'!F62</f>
        <v>0</v>
      </c>
      <c r="K1243" s="380">
        <f>IF(OR('[9]事業所(またはGH住居)名を入力してください_その③'!$B62="管理者",'[9]事業所(またはGH住居)名を入力してください_その③'!$B62="サービス管理責任者"),0,'[9]事業所(またはGH住居)名を入力してください_その③'!$AN62)</f>
        <v>0</v>
      </c>
    </row>
    <row r="1244" spans="2:11">
      <c r="B1244" s="381">
        <v>1242</v>
      </c>
      <c r="C1244" s="382" t="e">
        <f t="shared" si="76"/>
        <v>#N/A</v>
      </c>
      <c r="D1244" s="382" t="e">
        <f t="shared" si="77"/>
        <v>#N/A</v>
      </c>
      <c r="E1244" s="383" t="e">
        <f t="shared" si="78"/>
        <v>#N/A</v>
      </c>
      <c r="F1244" s="378"/>
      <c r="H1244" s="390"/>
      <c r="I1244" s="380" t="e">
        <f t="shared" si="79"/>
        <v>#REF!</v>
      </c>
      <c r="J1244" s="389">
        <f>'[9]事業所(またはGH住居)名を入力してください_その③'!F63</f>
        <v>0</v>
      </c>
      <c r="K1244" s="380">
        <f>IF(OR('[9]事業所(またはGH住居)名を入力してください_その③'!$B63="管理者",'[9]事業所(またはGH住居)名を入力してください_その③'!$B63="サービス管理責任者"),0,'[9]事業所(またはGH住居)名を入力してください_その③'!$AN63)</f>
        <v>0</v>
      </c>
    </row>
    <row r="1245" spans="2:11">
      <c r="B1245" s="381">
        <v>1243</v>
      </c>
      <c r="C1245" s="382" t="e">
        <f t="shared" si="76"/>
        <v>#N/A</v>
      </c>
      <c r="D1245" s="382" t="e">
        <f t="shared" si="77"/>
        <v>#N/A</v>
      </c>
      <c r="E1245" s="383" t="e">
        <f t="shared" si="78"/>
        <v>#N/A</v>
      </c>
      <c r="F1245" s="378"/>
      <c r="H1245" s="390"/>
      <c r="I1245" s="380" t="e">
        <f t="shared" si="79"/>
        <v>#REF!</v>
      </c>
      <c r="J1245" s="389">
        <f>'[9]事業所(またはGH住居)名を入力してください_その③'!F64</f>
        <v>0</v>
      </c>
      <c r="K1245" s="380">
        <f>IF(OR('[9]事業所(またはGH住居)名を入力してください_その③'!$B64="管理者",'[9]事業所(またはGH住居)名を入力してください_その③'!$B64="サービス管理責任者"),0,'[9]事業所(またはGH住居)名を入力してください_その③'!$AN64)</f>
        <v>0</v>
      </c>
    </row>
    <row r="1246" spans="2:11">
      <c r="B1246" s="381">
        <v>1244</v>
      </c>
      <c r="C1246" s="382" t="e">
        <f t="shared" si="76"/>
        <v>#N/A</v>
      </c>
      <c r="D1246" s="382" t="e">
        <f t="shared" si="77"/>
        <v>#N/A</v>
      </c>
      <c r="E1246" s="383" t="e">
        <f t="shared" si="78"/>
        <v>#N/A</v>
      </c>
      <c r="F1246" s="378"/>
      <c r="H1246" s="390"/>
      <c r="I1246" s="380" t="e">
        <f t="shared" si="79"/>
        <v>#REF!</v>
      </c>
      <c r="J1246" s="389">
        <f>'[9]事業所(またはGH住居)名を入力してください_その③'!F65</f>
        <v>0</v>
      </c>
      <c r="K1246" s="380">
        <f>IF(OR('[9]事業所(またはGH住居)名を入力してください_その③'!$B65="管理者",'[9]事業所(またはGH住居)名を入力してください_その③'!$B65="サービス管理責任者"),0,'[9]事業所(またはGH住居)名を入力してください_その③'!$AN65)</f>
        <v>0</v>
      </c>
    </row>
    <row r="1247" spans="2:11">
      <c r="B1247" s="381">
        <v>1245</v>
      </c>
      <c r="C1247" s="382" t="e">
        <f t="shared" si="76"/>
        <v>#N/A</v>
      </c>
      <c r="D1247" s="382" t="e">
        <f t="shared" si="77"/>
        <v>#N/A</v>
      </c>
      <c r="E1247" s="383" t="e">
        <f t="shared" si="78"/>
        <v>#N/A</v>
      </c>
      <c r="F1247" s="378"/>
      <c r="H1247" s="390"/>
      <c r="I1247" s="380" t="e">
        <f t="shared" si="79"/>
        <v>#REF!</v>
      </c>
      <c r="J1247" s="389">
        <f>'[9]事業所(またはGH住居)名を入力してください_その③'!F66</f>
        <v>0</v>
      </c>
      <c r="K1247" s="380">
        <f>IF(OR('[9]事業所(またはGH住居)名を入力してください_その③'!$B66="管理者",'[9]事業所(またはGH住居)名を入力してください_その③'!$B66="サービス管理責任者"),0,'[9]事業所(またはGH住居)名を入力してください_その③'!$AN66)</f>
        <v>0</v>
      </c>
    </row>
    <row r="1248" spans="2:11">
      <c r="B1248" s="381">
        <v>1246</v>
      </c>
      <c r="C1248" s="382" t="e">
        <f t="shared" si="76"/>
        <v>#N/A</v>
      </c>
      <c r="D1248" s="382" t="e">
        <f t="shared" si="77"/>
        <v>#N/A</v>
      </c>
      <c r="E1248" s="383" t="e">
        <f t="shared" si="78"/>
        <v>#N/A</v>
      </c>
      <c r="F1248" s="378"/>
      <c r="H1248" s="390"/>
      <c r="I1248" s="380" t="e">
        <f t="shared" si="79"/>
        <v>#REF!</v>
      </c>
      <c r="J1248" s="389">
        <f>'[9]事業所(またはGH住居)名を入力してください_その③'!F67</f>
        <v>0</v>
      </c>
      <c r="K1248" s="380">
        <f>IF(OR('[9]事業所(またはGH住居)名を入力してください_その③'!$B67="管理者",'[9]事業所(またはGH住居)名を入力してください_その③'!$B67="サービス管理責任者"),0,'[9]事業所(またはGH住居)名を入力してください_その③'!$AN67)</f>
        <v>0</v>
      </c>
    </row>
    <row r="1249" spans="2:11">
      <c r="B1249" s="381">
        <v>1247</v>
      </c>
      <c r="C1249" s="382" t="e">
        <f t="shared" si="76"/>
        <v>#N/A</v>
      </c>
      <c r="D1249" s="382" t="e">
        <f t="shared" si="77"/>
        <v>#N/A</v>
      </c>
      <c r="E1249" s="383" t="e">
        <f t="shared" si="78"/>
        <v>#N/A</v>
      </c>
      <c r="F1249" s="378"/>
      <c r="H1249" s="390"/>
      <c r="I1249" s="380" t="e">
        <f t="shared" si="79"/>
        <v>#REF!</v>
      </c>
      <c r="J1249" s="389">
        <f>'[9]事業所(またはGH住居)名を入力してください_その③'!F68</f>
        <v>0</v>
      </c>
      <c r="K1249" s="380">
        <f>IF(OR('[9]事業所(またはGH住居)名を入力してください_その③'!$B68="管理者",'[9]事業所(またはGH住居)名を入力してください_その③'!$B68="サービス管理責任者"),0,'[9]事業所(またはGH住居)名を入力してください_その③'!$AN68)</f>
        <v>0</v>
      </c>
    </row>
    <row r="1250" spans="2:11">
      <c r="B1250" s="381">
        <v>1248</v>
      </c>
      <c r="C1250" s="382" t="e">
        <f t="shared" si="76"/>
        <v>#N/A</v>
      </c>
      <c r="D1250" s="382" t="e">
        <f t="shared" si="77"/>
        <v>#N/A</v>
      </c>
      <c r="E1250" s="383" t="e">
        <f t="shared" si="78"/>
        <v>#N/A</v>
      </c>
      <c r="F1250" s="378"/>
      <c r="H1250" s="390"/>
      <c r="I1250" s="380" t="e">
        <f t="shared" si="79"/>
        <v>#REF!</v>
      </c>
      <c r="J1250" s="389">
        <f>'[9]事業所(またはGH住居)名を入力してください_その③'!F69</f>
        <v>0</v>
      </c>
      <c r="K1250" s="380">
        <f>IF(OR('[9]事業所(またはGH住居)名を入力してください_その③'!$B69="管理者",'[9]事業所(またはGH住居)名を入力してください_その③'!$B69="サービス管理責任者"),0,'[9]事業所(またはGH住居)名を入力してください_その③'!$AN69)</f>
        <v>0</v>
      </c>
    </row>
    <row r="1251" spans="2:11">
      <c r="B1251" s="381">
        <v>1249</v>
      </c>
      <c r="C1251" s="382" t="e">
        <f t="shared" si="76"/>
        <v>#N/A</v>
      </c>
      <c r="D1251" s="382" t="e">
        <f t="shared" si="77"/>
        <v>#N/A</v>
      </c>
      <c r="E1251" s="383" t="e">
        <f t="shared" si="78"/>
        <v>#N/A</v>
      </c>
      <c r="F1251" s="378"/>
      <c r="H1251" s="390"/>
      <c r="I1251" s="380" t="e">
        <f t="shared" si="79"/>
        <v>#REF!</v>
      </c>
      <c r="J1251" s="389">
        <f>'[9]事業所(またはGH住居)名を入力してください_その③'!F70</f>
        <v>0</v>
      </c>
      <c r="K1251" s="380">
        <f>IF(OR('[9]事業所(またはGH住居)名を入力してください_その③'!$B70="管理者",'[9]事業所(またはGH住居)名を入力してください_その③'!$B70="サービス管理責任者"),0,'[9]事業所(またはGH住居)名を入力してください_その③'!$AN70)</f>
        <v>0</v>
      </c>
    </row>
    <row r="1252" spans="2:11">
      <c r="B1252" s="381">
        <v>1250</v>
      </c>
      <c r="C1252" s="382" t="e">
        <f t="shared" si="76"/>
        <v>#N/A</v>
      </c>
      <c r="D1252" s="382" t="e">
        <f t="shared" si="77"/>
        <v>#N/A</v>
      </c>
      <c r="E1252" s="383" t="e">
        <f t="shared" si="78"/>
        <v>#N/A</v>
      </c>
      <c r="F1252" s="378"/>
      <c r="H1252" s="390"/>
      <c r="I1252" s="380" t="e">
        <f t="shared" si="79"/>
        <v>#REF!</v>
      </c>
      <c r="J1252" s="389">
        <f>'[9]事業所(またはGH住居)名を入力してください_その③'!F71</f>
        <v>0</v>
      </c>
      <c r="K1252" s="380">
        <f>IF(OR('[9]事業所(またはGH住居)名を入力してください_その③'!$B71="管理者",'[9]事業所(またはGH住居)名を入力してください_その③'!$B71="サービス管理責任者"),0,'[9]事業所(またはGH住居)名を入力してください_その③'!$AN71)</f>
        <v>0</v>
      </c>
    </row>
    <row r="1253" spans="2:11">
      <c r="B1253" s="381">
        <v>1251</v>
      </c>
      <c r="C1253" s="382" t="e">
        <f t="shared" si="76"/>
        <v>#N/A</v>
      </c>
      <c r="D1253" s="382" t="e">
        <f t="shared" si="77"/>
        <v>#N/A</v>
      </c>
      <c r="E1253" s="383" t="e">
        <f t="shared" si="78"/>
        <v>#N/A</v>
      </c>
      <c r="F1253" s="378"/>
      <c r="H1253" s="390"/>
      <c r="I1253" s="380" t="e">
        <f t="shared" si="79"/>
        <v>#REF!</v>
      </c>
      <c r="J1253" s="389">
        <f>'[9]事業所(またはGH住居)名を入力してください_その③'!F72</f>
        <v>0</v>
      </c>
      <c r="K1253" s="380">
        <f>IF(OR('[9]事業所(またはGH住居)名を入力してください_その③'!$B72="管理者",'[9]事業所(またはGH住居)名を入力してください_その③'!$B72="サービス管理責任者"),0,'[9]事業所(またはGH住居)名を入力してください_その③'!$AN72)</f>
        <v>0</v>
      </c>
    </row>
    <row r="1254" spans="2:11">
      <c r="B1254" s="381">
        <v>1252</v>
      </c>
      <c r="C1254" s="382" t="e">
        <f t="shared" si="76"/>
        <v>#N/A</v>
      </c>
      <c r="D1254" s="382" t="e">
        <f t="shared" si="77"/>
        <v>#N/A</v>
      </c>
      <c r="E1254" s="383" t="e">
        <f t="shared" si="78"/>
        <v>#N/A</v>
      </c>
      <c r="F1254" s="378"/>
      <c r="H1254" s="390"/>
      <c r="I1254" s="380" t="e">
        <f t="shared" si="79"/>
        <v>#REF!</v>
      </c>
      <c r="J1254" s="389">
        <f>'[9]事業所(またはGH住居)名を入力してください_その③'!F73</f>
        <v>0</v>
      </c>
      <c r="K1254" s="380">
        <f>IF(OR('[9]事業所(またはGH住居)名を入力してください_その③'!$B73="管理者",'[9]事業所(またはGH住居)名を入力してください_その③'!$B73="サービス管理責任者"),0,'[9]事業所(またはGH住居)名を入力してください_その③'!$AN73)</f>
        <v>0</v>
      </c>
    </row>
    <row r="1255" spans="2:11">
      <c r="B1255" s="381">
        <v>1253</v>
      </c>
      <c r="C1255" s="382" t="e">
        <f t="shared" si="76"/>
        <v>#N/A</v>
      </c>
      <c r="D1255" s="382" t="e">
        <f t="shared" si="77"/>
        <v>#N/A</v>
      </c>
      <c r="E1255" s="383" t="e">
        <f t="shared" si="78"/>
        <v>#N/A</v>
      </c>
      <c r="F1255" s="378"/>
      <c r="H1255" s="390"/>
      <c r="I1255" s="380" t="e">
        <f t="shared" si="79"/>
        <v>#REF!</v>
      </c>
      <c r="J1255" s="389">
        <f>'[9]事業所(またはGH住居)名を入力してください_その③'!F74</f>
        <v>0</v>
      </c>
      <c r="K1255" s="380">
        <f>IF(OR('[9]事業所(またはGH住居)名を入力してください_その③'!$B74="管理者",'[9]事業所(またはGH住居)名を入力してください_その③'!$B74="サービス管理責任者"),0,'[9]事業所(またはGH住居)名を入力してください_その③'!$AN74)</f>
        <v>0</v>
      </c>
    </row>
    <row r="1256" spans="2:11">
      <c r="B1256" s="381">
        <v>1254</v>
      </c>
      <c r="C1256" s="382" t="e">
        <f t="shared" si="76"/>
        <v>#N/A</v>
      </c>
      <c r="D1256" s="382" t="e">
        <f t="shared" si="77"/>
        <v>#N/A</v>
      </c>
      <c r="E1256" s="383" t="e">
        <f t="shared" si="78"/>
        <v>#N/A</v>
      </c>
      <c r="F1256" s="378"/>
      <c r="H1256" s="390"/>
      <c r="I1256" s="380" t="e">
        <f t="shared" si="79"/>
        <v>#REF!</v>
      </c>
      <c r="J1256" s="389">
        <f>'[9]事業所(またはGH住居)名を入力してください_その③'!F75</f>
        <v>0</v>
      </c>
      <c r="K1256" s="380">
        <f>IF(OR('[9]事業所(またはGH住居)名を入力してください_その③'!$B75="管理者",'[9]事業所(またはGH住居)名を入力してください_その③'!$B75="サービス管理責任者"),0,'[9]事業所(またはGH住居)名を入力してください_その③'!$AN75)</f>
        <v>0</v>
      </c>
    </row>
    <row r="1257" spans="2:11">
      <c r="B1257" s="381">
        <v>1255</v>
      </c>
      <c r="C1257" s="382" t="e">
        <f t="shared" si="76"/>
        <v>#N/A</v>
      </c>
      <c r="D1257" s="382" t="e">
        <f t="shared" si="77"/>
        <v>#N/A</v>
      </c>
      <c r="E1257" s="383" t="e">
        <f t="shared" si="78"/>
        <v>#N/A</v>
      </c>
      <c r="F1257" s="378"/>
      <c r="H1257" s="390"/>
      <c r="I1257" s="380" t="e">
        <f t="shared" si="79"/>
        <v>#REF!</v>
      </c>
      <c r="J1257" s="389">
        <f>'[9]事業所(またはGH住居)名を入力してください_その③'!F76</f>
        <v>0</v>
      </c>
      <c r="K1257" s="380">
        <f>IF(OR('[9]事業所(またはGH住居)名を入力してください_その③'!$B76="管理者",'[9]事業所(またはGH住居)名を入力してください_その③'!$B76="サービス管理責任者"),0,'[9]事業所(またはGH住居)名を入力してください_その③'!$AN76)</f>
        <v>0</v>
      </c>
    </row>
    <row r="1258" spans="2:11">
      <c r="B1258" s="381">
        <v>1256</v>
      </c>
      <c r="C1258" s="382" t="e">
        <f t="shared" si="76"/>
        <v>#N/A</v>
      </c>
      <c r="D1258" s="382" t="e">
        <f t="shared" si="77"/>
        <v>#N/A</v>
      </c>
      <c r="E1258" s="383" t="e">
        <f t="shared" si="78"/>
        <v>#N/A</v>
      </c>
      <c r="F1258" s="378"/>
      <c r="H1258" s="390"/>
      <c r="I1258" s="380" t="e">
        <f t="shared" si="79"/>
        <v>#REF!</v>
      </c>
      <c r="J1258" s="389">
        <f>'[9]事業所(またはGH住居)名を入力してください_その③'!F77</f>
        <v>0</v>
      </c>
      <c r="K1258" s="380">
        <f>IF(OR('[9]事業所(またはGH住居)名を入力してください_その③'!$B77="管理者",'[9]事業所(またはGH住居)名を入力してください_その③'!$B77="サービス管理責任者"),0,'[9]事業所(またはGH住居)名を入力してください_その③'!$AN77)</f>
        <v>0</v>
      </c>
    </row>
    <row r="1259" spans="2:11">
      <c r="B1259" s="381">
        <v>1257</v>
      </c>
      <c r="C1259" s="382" t="e">
        <f t="shared" si="76"/>
        <v>#N/A</v>
      </c>
      <c r="D1259" s="382" t="e">
        <f t="shared" si="77"/>
        <v>#N/A</v>
      </c>
      <c r="E1259" s="383" t="e">
        <f t="shared" si="78"/>
        <v>#N/A</v>
      </c>
      <c r="F1259" s="378"/>
      <c r="H1259" s="390"/>
      <c r="I1259" s="380" t="e">
        <f t="shared" si="79"/>
        <v>#REF!</v>
      </c>
      <c r="J1259" s="389">
        <f>'[9]事業所(またはGH住居)名を入力してください_その③'!F78</f>
        <v>0</v>
      </c>
      <c r="K1259" s="380">
        <f>IF(OR('[9]事業所(またはGH住居)名を入力してください_その③'!$B78="管理者",'[9]事業所(またはGH住居)名を入力してください_その③'!$B78="サービス管理責任者"),0,'[9]事業所(またはGH住居)名を入力してください_その③'!$AN78)</f>
        <v>0</v>
      </c>
    </row>
    <row r="1260" spans="2:11">
      <c r="B1260" s="381">
        <v>1258</v>
      </c>
      <c r="C1260" s="382" t="e">
        <f t="shared" si="76"/>
        <v>#N/A</v>
      </c>
      <c r="D1260" s="382" t="e">
        <f t="shared" si="77"/>
        <v>#N/A</v>
      </c>
      <c r="E1260" s="383" t="e">
        <f t="shared" si="78"/>
        <v>#N/A</v>
      </c>
      <c r="F1260" s="378"/>
      <c r="H1260" s="390"/>
      <c r="I1260" s="380" t="e">
        <f t="shared" si="79"/>
        <v>#REF!</v>
      </c>
      <c r="J1260" s="389">
        <f>'[9]事業所(またはGH住居)名を入力してください_その③'!F79</f>
        <v>0</v>
      </c>
      <c r="K1260" s="380">
        <f>IF(OR('[9]事業所(またはGH住居)名を入力してください_その③'!$B79="管理者",'[9]事業所(またはGH住居)名を入力してください_その③'!$B79="サービス管理責任者"),0,'[9]事業所(またはGH住居)名を入力してください_その③'!$AN79)</f>
        <v>0</v>
      </c>
    </row>
    <row r="1261" spans="2:11">
      <c r="B1261" s="381">
        <v>1259</v>
      </c>
      <c r="C1261" s="382" t="e">
        <f t="shared" si="76"/>
        <v>#N/A</v>
      </c>
      <c r="D1261" s="382" t="e">
        <f t="shared" si="77"/>
        <v>#N/A</v>
      </c>
      <c r="E1261" s="383" t="e">
        <f t="shared" si="78"/>
        <v>#N/A</v>
      </c>
      <c r="F1261" s="378"/>
      <c r="H1261" s="390"/>
      <c r="I1261" s="380" t="e">
        <f t="shared" si="79"/>
        <v>#REF!</v>
      </c>
      <c r="J1261" s="389">
        <f>'[9]事業所(またはGH住居)名を入力してください_その③'!F80</f>
        <v>0</v>
      </c>
      <c r="K1261" s="380">
        <f>IF(OR('[9]事業所(またはGH住居)名を入力してください_その③'!$B80="管理者",'[9]事業所(またはGH住居)名を入力してください_その③'!$B80="サービス管理責任者"),0,'[9]事業所(またはGH住居)名を入力してください_その③'!$AN80)</f>
        <v>0</v>
      </c>
    </row>
    <row r="1262" spans="2:11">
      <c r="B1262" s="381">
        <v>1260</v>
      </c>
      <c r="C1262" s="382" t="e">
        <f t="shared" si="76"/>
        <v>#N/A</v>
      </c>
      <c r="D1262" s="382" t="e">
        <f t="shared" si="77"/>
        <v>#N/A</v>
      </c>
      <c r="E1262" s="383" t="e">
        <f t="shared" si="78"/>
        <v>#N/A</v>
      </c>
      <c r="F1262" s="378"/>
      <c r="H1262" s="390"/>
      <c r="I1262" s="380" t="e">
        <f t="shared" si="79"/>
        <v>#REF!</v>
      </c>
      <c r="J1262" s="389">
        <f>'[9]事業所(またはGH住居)名を入力してください_その③'!F81</f>
        <v>0</v>
      </c>
      <c r="K1262" s="380">
        <f>IF(OR('[9]事業所(またはGH住居)名を入力してください_その③'!$B81="管理者",'[9]事業所(またはGH住居)名を入力してください_その③'!$B81="サービス管理責任者"),0,'[9]事業所(またはGH住居)名を入力してください_その③'!$AN81)</f>
        <v>0</v>
      </c>
    </row>
    <row r="1263" spans="2:11">
      <c r="B1263" s="381">
        <v>1261</v>
      </c>
      <c r="C1263" s="382" t="e">
        <f t="shared" si="76"/>
        <v>#N/A</v>
      </c>
      <c r="D1263" s="382" t="e">
        <f t="shared" si="77"/>
        <v>#N/A</v>
      </c>
      <c r="E1263" s="383" t="e">
        <f t="shared" si="78"/>
        <v>#N/A</v>
      </c>
      <c r="F1263" s="378"/>
      <c r="H1263" s="390"/>
      <c r="I1263" s="380" t="e">
        <f t="shared" si="79"/>
        <v>#REF!</v>
      </c>
      <c r="J1263" s="389">
        <f>'[9]事業所(またはGH住居)名を入力してください_その③'!F82</f>
        <v>0</v>
      </c>
      <c r="K1263" s="380">
        <f>IF(OR('[9]事業所(またはGH住居)名を入力してください_その③'!$B82="管理者",'[9]事業所(またはGH住居)名を入力してください_その③'!$B82="サービス管理責任者"),0,'[9]事業所(またはGH住居)名を入力してください_その③'!$AN82)</f>
        <v>0</v>
      </c>
    </row>
    <row r="1264" spans="2:11">
      <c r="B1264" s="381">
        <v>1262</v>
      </c>
      <c r="C1264" s="382" t="e">
        <f t="shared" si="76"/>
        <v>#N/A</v>
      </c>
      <c r="D1264" s="382" t="e">
        <f t="shared" si="77"/>
        <v>#N/A</v>
      </c>
      <c r="E1264" s="383" t="e">
        <f t="shared" si="78"/>
        <v>#N/A</v>
      </c>
      <c r="F1264" s="378"/>
      <c r="H1264" s="390"/>
      <c r="I1264" s="380" t="e">
        <f t="shared" si="79"/>
        <v>#REF!</v>
      </c>
      <c r="J1264" s="389">
        <f>'[9]事業所(またはGH住居)名を入力してください_その③'!F83</f>
        <v>0</v>
      </c>
      <c r="K1264" s="380">
        <f>IF(OR('[9]事業所(またはGH住居)名を入力してください_その③'!$B83="管理者",'[9]事業所(またはGH住居)名を入力してください_その③'!$B83="サービス管理責任者"),0,'[9]事業所(またはGH住居)名を入力してください_その③'!$AN83)</f>
        <v>0</v>
      </c>
    </row>
    <row r="1265" spans="2:11">
      <c r="B1265" s="381">
        <v>1263</v>
      </c>
      <c r="C1265" s="382" t="e">
        <f t="shared" si="76"/>
        <v>#N/A</v>
      </c>
      <c r="D1265" s="382" t="e">
        <f t="shared" si="77"/>
        <v>#N/A</v>
      </c>
      <c r="E1265" s="383" t="e">
        <f t="shared" si="78"/>
        <v>#N/A</v>
      </c>
      <c r="F1265" s="378"/>
      <c r="H1265" s="390"/>
      <c r="I1265" s="380" t="e">
        <f t="shared" si="79"/>
        <v>#REF!</v>
      </c>
      <c r="J1265" s="389">
        <f>'[9]事業所(またはGH住居)名を入力してください_その③'!F84</f>
        <v>0</v>
      </c>
      <c r="K1265" s="380">
        <f>IF(OR('[9]事業所(またはGH住居)名を入力してください_その③'!$B84="管理者",'[9]事業所(またはGH住居)名を入力してください_その③'!$B84="サービス管理責任者"),0,'[9]事業所(またはGH住居)名を入力してください_その③'!$AN84)</f>
        <v>0</v>
      </c>
    </row>
    <row r="1266" spans="2:11">
      <c r="B1266" s="381">
        <v>1264</v>
      </c>
      <c r="C1266" s="382" t="e">
        <f t="shared" si="76"/>
        <v>#N/A</v>
      </c>
      <c r="D1266" s="382" t="e">
        <f t="shared" si="77"/>
        <v>#N/A</v>
      </c>
      <c r="E1266" s="383" t="e">
        <f t="shared" si="78"/>
        <v>#N/A</v>
      </c>
      <c r="F1266" s="378"/>
      <c r="H1266" s="390"/>
      <c r="I1266" s="380" t="e">
        <f t="shared" si="79"/>
        <v>#REF!</v>
      </c>
      <c r="J1266" s="389">
        <f>'[9]事業所(またはGH住居)名を入力してください_その③'!F85</f>
        <v>0</v>
      </c>
      <c r="K1266" s="380">
        <f>IF(OR('[9]事業所(またはGH住居)名を入力してください_その③'!$B85="管理者",'[9]事業所(またはGH住居)名を入力してください_その③'!$B85="サービス管理責任者"),0,'[9]事業所(またはGH住居)名を入力してください_その③'!$AN85)</f>
        <v>0</v>
      </c>
    </row>
    <row r="1267" spans="2:11">
      <c r="B1267" s="381">
        <v>1265</v>
      </c>
      <c r="C1267" s="382" t="e">
        <f t="shared" si="76"/>
        <v>#N/A</v>
      </c>
      <c r="D1267" s="382" t="e">
        <f t="shared" si="77"/>
        <v>#N/A</v>
      </c>
      <c r="E1267" s="383" t="e">
        <f t="shared" si="78"/>
        <v>#N/A</v>
      </c>
      <c r="F1267" s="378"/>
      <c r="H1267" s="390"/>
      <c r="I1267" s="380" t="e">
        <f t="shared" si="79"/>
        <v>#REF!</v>
      </c>
      <c r="J1267" s="389">
        <f>'[9]事業所(またはGH住居)名を入力してください_その③'!F86</f>
        <v>0</v>
      </c>
      <c r="K1267" s="380">
        <f>IF(OR('[9]事業所(またはGH住居)名を入力してください_その③'!$B86="管理者",'[9]事業所(またはGH住居)名を入力してください_その③'!$B86="サービス管理責任者"),0,'[9]事業所(またはGH住居)名を入力してください_その③'!$AN86)</f>
        <v>0</v>
      </c>
    </row>
    <row r="1268" spans="2:11">
      <c r="B1268" s="381">
        <v>1266</v>
      </c>
      <c r="C1268" s="382" t="e">
        <f t="shared" si="76"/>
        <v>#N/A</v>
      </c>
      <c r="D1268" s="382" t="e">
        <f t="shared" si="77"/>
        <v>#N/A</v>
      </c>
      <c r="E1268" s="383" t="e">
        <f t="shared" si="78"/>
        <v>#N/A</v>
      </c>
      <c r="F1268" s="378"/>
      <c r="H1268" s="390"/>
      <c r="I1268" s="380" t="e">
        <f t="shared" si="79"/>
        <v>#REF!</v>
      </c>
      <c r="J1268" s="389">
        <f>'[9]事業所(またはGH住居)名を入力してください_その③'!F87</f>
        <v>0</v>
      </c>
      <c r="K1268" s="380">
        <f>IF(OR('[9]事業所(またはGH住居)名を入力してください_その③'!$B87="管理者",'[9]事業所(またはGH住居)名を入力してください_その③'!$B87="サービス管理責任者"),0,'[9]事業所(またはGH住居)名を入力してください_その③'!$AN87)</f>
        <v>0</v>
      </c>
    </row>
    <row r="1269" spans="2:11">
      <c r="B1269" s="381">
        <v>1267</v>
      </c>
      <c r="C1269" s="382" t="e">
        <f t="shared" si="76"/>
        <v>#N/A</v>
      </c>
      <c r="D1269" s="382" t="e">
        <f t="shared" si="77"/>
        <v>#N/A</v>
      </c>
      <c r="E1269" s="383" t="e">
        <f t="shared" si="78"/>
        <v>#N/A</v>
      </c>
      <c r="F1269" s="378"/>
      <c r="H1269" s="390"/>
      <c r="I1269" s="380" t="e">
        <f t="shared" si="79"/>
        <v>#REF!</v>
      </c>
      <c r="J1269" s="389">
        <f>'[9]事業所(またはGH住居)名を入力してください_その③'!F88</f>
        <v>0</v>
      </c>
      <c r="K1269" s="380">
        <f>IF(OR('[9]事業所(またはGH住居)名を入力してください_その③'!$B88="管理者",'[9]事業所(またはGH住居)名を入力してください_その③'!$B88="サービス管理責任者"),0,'[9]事業所(またはGH住居)名を入力してください_その③'!$AN88)</f>
        <v>0</v>
      </c>
    </row>
    <row r="1270" spans="2:11">
      <c r="B1270" s="381">
        <v>1268</v>
      </c>
      <c r="C1270" s="382" t="e">
        <f t="shared" si="76"/>
        <v>#N/A</v>
      </c>
      <c r="D1270" s="382" t="e">
        <f t="shared" si="77"/>
        <v>#N/A</v>
      </c>
      <c r="E1270" s="383" t="e">
        <f t="shared" si="78"/>
        <v>#N/A</v>
      </c>
      <c r="F1270" s="378"/>
      <c r="H1270" s="390"/>
      <c r="I1270" s="380" t="e">
        <f t="shared" si="79"/>
        <v>#REF!</v>
      </c>
      <c r="J1270" s="389">
        <f>'[9]事業所(またはGH住居)名を入力してください_その③'!F89</f>
        <v>0</v>
      </c>
      <c r="K1270" s="380">
        <f>IF(OR('[9]事業所(またはGH住居)名を入力してください_その③'!$B89="管理者",'[9]事業所(またはGH住居)名を入力してください_その③'!$B89="サービス管理責任者"),0,'[9]事業所(またはGH住居)名を入力してください_その③'!$AN89)</f>
        <v>0</v>
      </c>
    </row>
    <row r="1271" spans="2:11">
      <c r="B1271" s="381">
        <v>1269</v>
      </c>
      <c r="C1271" s="382" t="e">
        <f t="shared" si="76"/>
        <v>#N/A</v>
      </c>
      <c r="D1271" s="382" t="e">
        <f t="shared" si="77"/>
        <v>#N/A</v>
      </c>
      <c r="E1271" s="383" t="e">
        <f t="shared" si="78"/>
        <v>#N/A</v>
      </c>
      <c r="F1271" s="378"/>
      <c r="H1271" s="390"/>
      <c r="I1271" s="380" t="e">
        <f t="shared" si="79"/>
        <v>#REF!</v>
      </c>
      <c r="J1271" s="389">
        <f>'[9]事業所(またはGH住居)名を入力してください_その③'!F90</f>
        <v>0</v>
      </c>
      <c r="K1271" s="380">
        <f>IF(OR('[9]事業所(またはGH住居)名を入力してください_その③'!$B90="管理者",'[9]事業所(またはGH住居)名を入力してください_その③'!$B90="サービス管理責任者"),0,'[9]事業所(またはGH住居)名を入力してください_その③'!$AN90)</f>
        <v>0</v>
      </c>
    </row>
    <row r="1272" spans="2:11">
      <c r="B1272" s="381">
        <v>1270</v>
      </c>
      <c r="C1272" s="382" t="e">
        <f t="shared" si="76"/>
        <v>#N/A</v>
      </c>
      <c r="D1272" s="382" t="e">
        <f t="shared" si="77"/>
        <v>#N/A</v>
      </c>
      <c r="E1272" s="383" t="e">
        <f t="shared" si="78"/>
        <v>#N/A</v>
      </c>
      <c r="F1272" s="378"/>
      <c r="H1272" s="390"/>
      <c r="I1272" s="380" t="e">
        <f t="shared" si="79"/>
        <v>#REF!</v>
      </c>
      <c r="J1272" s="389">
        <f>'[9]事業所(またはGH住居)名を入力してください_その③'!F91</f>
        <v>0</v>
      </c>
      <c r="K1272" s="380">
        <f>IF(OR('[9]事業所(またはGH住居)名を入力してください_その③'!$B91="管理者",'[9]事業所(またはGH住居)名を入力してください_その③'!$B91="サービス管理責任者"),0,'[9]事業所(またはGH住居)名を入力してください_その③'!$AN91)</f>
        <v>0</v>
      </c>
    </row>
    <row r="1273" spans="2:11">
      <c r="B1273" s="381">
        <v>1271</v>
      </c>
      <c r="C1273" s="382" t="e">
        <f t="shared" si="76"/>
        <v>#N/A</v>
      </c>
      <c r="D1273" s="382" t="e">
        <f t="shared" si="77"/>
        <v>#N/A</v>
      </c>
      <c r="E1273" s="383" t="e">
        <f t="shared" si="78"/>
        <v>#N/A</v>
      </c>
      <c r="F1273" s="378"/>
      <c r="H1273" s="390"/>
      <c r="I1273" s="380" t="e">
        <f t="shared" si="79"/>
        <v>#REF!</v>
      </c>
      <c r="J1273" s="389">
        <f>'[9]事業所(またはGH住居)名を入力してください_その③'!F92</f>
        <v>0</v>
      </c>
      <c r="K1273" s="380">
        <f>IF(OR('[9]事業所(またはGH住居)名を入力してください_その③'!$B92="管理者",'[9]事業所(またはGH住居)名を入力してください_その③'!$B92="サービス管理責任者"),0,'[9]事業所(またはGH住居)名を入力してください_その③'!$AN92)</f>
        <v>0</v>
      </c>
    </row>
    <row r="1274" spans="2:11">
      <c r="B1274" s="381">
        <v>1272</v>
      </c>
      <c r="C1274" s="382" t="e">
        <f t="shared" si="76"/>
        <v>#N/A</v>
      </c>
      <c r="D1274" s="382" t="e">
        <f t="shared" si="77"/>
        <v>#N/A</v>
      </c>
      <c r="E1274" s="383" t="e">
        <f t="shared" si="78"/>
        <v>#N/A</v>
      </c>
      <c r="F1274" s="378"/>
      <c r="H1274" s="390"/>
      <c r="I1274" s="380" t="e">
        <f t="shared" si="79"/>
        <v>#REF!</v>
      </c>
      <c r="J1274" s="389">
        <f>'[9]事業所(またはGH住居)名を入力してください_その③'!F93</f>
        <v>0</v>
      </c>
      <c r="K1274" s="380">
        <f>IF(OR('[9]事業所(またはGH住居)名を入力してください_その③'!$B93="管理者",'[9]事業所(またはGH住居)名を入力してください_その③'!$B93="サービス管理責任者"),0,'[9]事業所(またはGH住居)名を入力してください_その③'!$AN93)</f>
        <v>0</v>
      </c>
    </row>
    <row r="1275" spans="2:11">
      <c r="B1275" s="381">
        <v>1273</v>
      </c>
      <c r="C1275" s="382" t="e">
        <f t="shared" si="76"/>
        <v>#N/A</v>
      </c>
      <c r="D1275" s="382" t="e">
        <f t="shared" si="77"/>
        <v>#N/A</v>
      </c>
      <c r="E1275" s="383" t="e">
        <f t="shared" si="78"/>
        <v>#N/A</v>
      </c>
      <c r="F1275" s="378"/>
      <c r="H1275" s="390"/>
      <c r="I1275" s="380" t="e">
        <f t="shared" si="79"/>
        <v>#REF!</v>
      </c>
      <c r="J1275" s="389">
        <f>'[9]事業所(またはGH住居)名を入力してください_その③'!F94</f>
        <v>0</v>
      </c>
      <c r="K1275" s="380">
        <f>IF(OR('[9]事業所(またはGH住居)名を入力してください_その③'!$B94="管理者",'[9]事業所(またはGH住居)名を入力してください_その③'!$B94="サービス管理責任者"),0,'[9]事業所(またはGH住居)名を入力してください_その③'!$AN94)</f>
        <v>0</v>
      </c>
    </row>
    <row r="1276" spans="2:11">
      <c r="B1276" s="381">
        <v>1274</v>
      </c>
      <c r="C1276" s="382" t="e">
        <f t="shared" si="76"/>
        <v>#N/A</v>
      </c>
      <c r="D1276" s="382" t="e">
        <f t="shared" si="77"/>
        <v>#N/A</v>
      </c>
      <c r="E1276" s="383" t="e">
        <f t="shared" si="78"/>
        <v>#N/A</v>
      </c>
      <c r="F1276" s="378"/>
      <c r="H1276" s="390"/>
      <c r="I1276" s="380" t="e">
        <f t="shared" si="79"/>
        <v>#REF!</v>
      </c>
      <c r="J1276" s="389">
        <f>'[9]事業所(またはGH住居)名を入力してください_その③'!F95</f>
        <v>0</v>
      </c>
      <c r="K1276" s="380">
        <f>IF(OR('[9]事業所(またはGH住居)名を入力してください_その③'!$B95="管理者",'[9]事業所(またはGH住居)名を入力してください_その③'!$B95="サービス管理責任者"),0,'[9]事業所(またはGH住居)名を入力してください_その③'!$AN95)</f>
        <v>0</v>
      </c>
    </row>
    <row r="1277" spans="2:11">
      <c r="B1277" s="381">
        <v>1275</v>
      </c>
      <c r="C1277" s="382" t="e">
        <f t="shared" si="76"/>
        <v>#N/A</v>
      </c>
      <c r="D1277" s="382" t="e">
        <f t="shared" si="77"/>
        <v>#N/A</v>
      </c>
      <c r="E1277" s="383" t="e">
        <f t="shared" si="78"/>
        <v>#N/A</v>
      </c>
      <c r="F1277" s="378"/>
      <c r="H1277" s="390"/>
      <c r="I1277" s="380" t="e">
        <f t="shared" si="79"/>
        <v>#REF!</v>
      </c>
      <c r="J1277" s="389">
        <f>'[9]事業所(またはGH住居)名を入力してください_その③'!F96</f>
        <v>0</v>
      </c>
      <c r="K1277" s="380">
        <f>IF(OR('[9]事業所(またはGH住居)名を入力してください_その③'!$B96="管理者",'[9]事業所(またはGH住居)名を入力してください_その③'!$B96="サービス管理責任者"),0,'[9]事業所(またはGH住居)名を入力してください_その③'!$AN96)</f>
        <v>0</v>
      </c>
    </row>
    <row r="1278" spans="2:11">
      <c r="B1278" s="381">
        <v>1276</v>
      </c>
      <c r="C1278" s="382" t="e">
        <f t="shared" si="76"/>
        <v>#N/A</v>
      </c>
      <c r="D1278" s="382" t="e">
        <f t="shared" si="77"/>
        <v>#N/A</v>
      </c>
      <c r="E1278" s="383" t="e">
        <f t="shared" si="78"/>
        <v>#N/A</v>
      </c>
      <c r="F1278" s="378"/>
      <c r="H1278" s="390"/>
      <c r="I1278" s="380" t="e">
        <f t="shared" si="79"/>
        <v>#REF!</v>
      </c>
      <c r="J1278" s="389">
        <f>'[9]事業所(またはGH住居)名を入力してください_その③'!F97</f>
        <v>0</v>
      </c>
      <c r="K1278" s="380">
        <f>IF(OR('[9]事業所(またはGH住居)名を入力してください_その③'!$B97="管理者",'[9]事業所(またはGH住居)名を入力してください_その③'!$B97="サービス管理責任者"),0,'[9]事業所(またはGH住居)名を入力してください_その③'!$AN97)</f>
        <v>0</v>
      </c>
    </row>
    <row r="1279" spans="2:11">
      <c r="B1279" s="381">
        <v>1277</v>
      </c>
      <c r="C1279" s="382" t="e">
        <f t="shared" si="76"/>
        <v>#N/A</v>
      </c>
      <c r="D1279" s="382" t="e">
        <f t="shared" si="77"/>
        <v>#N/A</v>
      </c>
      <c r="E1279" s="383" t="e">
        <f t="shared" si="78"/>
        <v>#N/A</v>
      </c>
      <c r="F1279" s="378"/>
      <c r="H1279" s="390"/>
      <c r="I1279" s="380" t="e">
        <f t="shared" si="79"/>
        <v>#REF!</v>
      </c>
      <c r="J1279" s="389">
        <f>'[9]事業所(またはGH住居)名を入力してください_その③'!F98</f>
        <v>0</v>
      </c>
      <c r="K1279" s="380">
        <f>IF(OR('[9]事業所(またはGH住居)名を入力してください_その③'!$B98="管理者",'[9]事業所(またはGH住居)名を入力してください_その③'!$B98="サービス管理責任者"),0,'[9]事業所(またはGH住居)名を入力してください_その③'!$AN98)</f>
        <v>0</v>
      </c>
    </row>
    <row r="1280" spans="2:11">
      <c r="B1280" s="381">
        <v>1278</v>
      </c>
      <c r="C1280" s="382" t="e">
        <f t="shared" si="76"/>
        <v>#N/A</v>
      </c>
      <c r="D1280" s="382" t="e">
        <f t="shared" si="77"/>
        <v>#N/A</v>
      </c>
      <c r="E1280" s="383" t="e">
        <f t="shared" si="78"/>
        <v>#N/A</v>
      </c>
      <c r="F1280" s="378"/>
      <c r="H1280" s="390"/>
      <c r="I1280" s="380" t="e">
        <f t="shared" si="79"/>
        <v>#REF!</v>
      </c>
      <c r="J1280" s="389">
        <f>'[9]事業所(またはGH住居)名を入力してください_その③'!F99</f>
        <v>0</v>
      </c>
      <c r="K1280" s="380">
        <f>IF(OR('[9]事業所(またはGH住居)名を入力してください_その③'!$B99="管理者",'[9]事業所(またはGH住居)名を入力してください_その③'!$B99="サービス管理責任者"),0,'[9]事業所(またはGH住居)名を入力してください_その③'!$AN99)</f>
        <v>0</v>
      </c>
    </row>
    <row r="1281" spans="2:11">
      <c r="B1281" s="381">
        <v>1279</v>
      </c>
      <c r="C1281" s="382" t="e">
        <f t="shared" si="76"/>
        <v>#N/A</v>
      </c>
      <c r="D1281" s="382" t="e">
        <f t="shared" si="77"/>
        <v>#N/A</v>
      </c>
      <c r="E1281" s="383" t="e">
        <f t="shared" si="78"/>
        <v>#N/A</v>
      </c>
      <c r="F1281" s="378"/>
      <c r="H1281" s="390"/>
      <c r="I1281" s="380" t="e">
        <f t="shared" si="79"/>
        <v>#REF!</v>
      </c>
      <c r="J1281" s="389">
        <f>'[9]事業所(またはGH住居)名を入力してください_その③'!F100</f>
        <v>0</v>
      </c>
      <c r="K1281" s="380">
        <f>IF(OR('[9]事業所(またはGH住居)名を入力してください_その③'!$B100="管理者",'[9]事業所(またはGH住居)名を入力してください_その③'!$B100="サービス管理責任者"),0,'[9]事業所(またはGH住居)名を入力してください_その③'!$AN100)</f>
        <v>0</v>
      </c>
    </row>
    <row r="1282" spans="2:11">
      <c r="B1282" s="381">
        <v>1280</v>
      </c>
      <c r="C1282" s="382" t="e">
        <f t="shared" si="76"/>
        <v>#N/A</v>
      </c>
      <c r="D1282" s="382" t="e">
        <f t="shared" si="77"/>
        <v>#N/A</v>
      </c>
      <c r="E1282" s="383" t="e">
        <f t="shared" si="78"/>
        <v>#N/A</v>
      </c>
      <c r="F1282" s="378"/>
      <c r="H1282" s="390"/>
      <c r="I1282" s="380" t="e">
        <f t="shared" si="79"/>
        <v>#REF!</v>
      </c>
      <c r="J1282" s="389">
        <f>'[9]事業所(またはGH住居)名を入力してください_その③'!F101</f>
        <v>0</v>
      </c>
      <c r="K1282" s="380">
        <f>IF(OR('[9]事業所(またはGH住居)名を入力してください_その③'!$B101="管理者",'[9]事業所(またはGH住居)名を入力してください_その③'!$B101="サービス管理責任者"),0,'[9]事業所(またはGH住居)名を入力してください_その③'!$AN101)</f>
        <v>0</v>
      </c>
    </row>
    <row r="1283" spans="2:11">
      <c r="B1283" s="381">
        <v>1281</v>
      </c>
      <c r="C1283" s="382" t="e">
        <f t="shared" ref="C1283:C1346" si="80">VLOOKUP(B1283,$I:$K,2,FALSE)</f>
        <v>#N/A</v>
      </c>
      <c r="D1283" s="382" t="e">
        <f t="shared" ref="D1283:D1346" si="81">VLOOKUP(B1283,$I:$K,3,FALSE)</f>
        <v>#N/A</v>
      </c>
      <c r="E1283" s="383" t="e">
        <f t="shared" si="78"/>
        <v>#N/A</v>
      </c>
      <c r="F1283" s="378"/>
      <c r="H1283" s="390"/>
      <c r="I1283" s="380" t="e">
        <f t="shared" si="79"/>
        <v>#REF!</v>
      </c>
      <c r="J1283" s="389">
        <f>'[9]事業所(またはGH住居)名を入力してください_その③'!F102</f>
        <v>0</v>
      </c>
      <c r="K1283" s="380">
        <f>IF(OR('[9]事業所(またはGH住居)名を入力してください_その③'!$B102="管理者",'[9]事業所(またはGH住居)名を入力してください_その③'!$B102="サービス管理責任者"),0,'[9]事業所(またはGH住居)名を入力してください_その③'!$AN102)</f>
        <v>0</v>
      </c>
    </row>
    <row r="1284" spans="2:11">
      <c r="B1284" s="381">
        <v>1282</v>
      </c>
      <c r="C1284" s="382" t="e">
        <f t="shared" si="80"/>
        <v>#N/A</v>
      </c>
      <c r="D1284" s="382" t="e">
        <f t="shared" si="81"/>
        <v>#N/A</v>
      </c>
      <c r="E1284" s="383" t="e">
        <f t="shared" ref="E1284:E1347" si="82">SUMIF($C:$C,C1284,$D:$D)</f>
        <v>#N/A</v>
      </c>
      <c r="F1284" s="378"/>
      <c r="H1284" s="390"/>
      <c r="I1284" s="380" t="e">
        <f t="shared" ref="I1284:I1347" si="83">IF(J1284=0,I1283,I1283+1)</f>
        <v>#REF!</v>
      </c>
      <c r="J1284" s="389">
        <f>'[9]事業所(またはGH住居)名を入力してください_その③'!F103</f>
        <v>0</v>
      </c>
      <c r="K1284" s="380">
        <f>IF(OR('[9]事業所(またはGH住居)名を入力してください_その③'!$B103="管理者",'[9]事業所(またはGH住居)名を入力してください_その③'!$B103="サービス管理責任者"),0,'[9]事業所(またはGH住居)名を入力してください_その③'!$AN103)</f>
        <v>0</v>
      </c>
    </row>
    <row r="1285" spans="2:11">
      <c r="B1285" s="381">
        <v>1283</v>
      </c>
      <c r="C1285" s="382" t="e">
        <f t="shared" si="80"/>
        <v>#N/A</v>
      </c>
      <c r="D1285" s="382" t="e">
        <f t="shared" si="81"/>
        <v>#N/A</v>
      </c>
      <c r="E1285" s="383" t="e">
        <f t="shared" si="82"/>
        <v>#N/A</v>
      </c>
      <c r="F1285" s="378"/>
      <c r="H1285" s="390"/>
      <c r="I1285" s="380" t="e">
        <f t="shared" si="83"/>
        <v>#REF!</v>
      </c>
      <c r="J1285" s="389">
        <f>'[9]事業所(またはGH住居)名を入力してください_その③'!F104</f>
        <v>0</v>
      </c>
      <c r="K1285" s="380">
        <f>IF(OR('[9]事業所(またはGH住居)名を入力してください_その③'!$B104="管理者",'[9]事業所(またはGH住居)名を入力してください_その③'!$B104="サービス管理責任者"),0,'[9]事業所(またはGH住居)名を入力してください_その③'!$AN104)</f>
        <v>0</v>
      </c>
    </row>
    <row r="1286" spans="2:11">
      <c r="B1286" s="381">
        <v>1284</v>
      </c>
      <c r="C1286" s="382" t="e">
        <f t="shared" si="80"/>
        <v>#N/A</v>
      </c>
      <c r="D1286" s="382" t="e">
        <f t="shared" si="81"/>
        <v>#N/A</v>
      </c>
      <c r="E1286" s="383" t="e">
        <f t="shared" si="82"/>
        <v>#N/A</v>
      </c>
      <c r="F1286" s="378"/>
      <c r="H1286" s="390"/>
      <c r="I1286" s="380" t="e">
        <f t="shared" si="83"/>
        <v>#REF!</v>
      </c>
      <c r="J1286" s="389">
        <f>'[9]事業所(またはGH住居)名を入力してください_その③'!F105</f>
        <v>0</v>
      </c>
      <c r="K1286" s="380">
        <f>IF(OR('[9]事業所(またはGH住居)名を入力してください_その③'!$B105="管理者",'[9]事業所(またはGH住居)名を入力してください_その③'!$B105="サービス管理責任者"),0,'[9]事業所(またはGH住居)名を入力してください_その③'!$AN105)</f>
        <v>0</v>
      </c>
    </row>
    <row r="1287" spans="2:11">
      <c r="B1287" s="381">
        <v>1285</v>
      </c>
      <c r="C1287" s="382" t="e">
        <f t="shared" si="80"/>
        <v>#N/A</v>
      </c>
      <c r="D1287" s="382" t="e">
        <f t="shared" si="81"/>
        <v>#N/A</v>
      </c>
      <c r="E1287" s="383" t="e">
        <f t="shared" si="82"/>
        <v>#N/A</v>
      </c>
      <c r="F1287" s="378"/>
      <c r="H1287" s="390"/>
      <c r="I1287" s="380" t="e">
        <f t="shared" si="83"/>
        <v>#REF!</v>
      </c>
      <c r="J1287" s="389">
        <f>'[9]事業所(またはGH住居)名を入力してください_その③'!F106</f>
        <v>0</v>
      </c>
      <c r="K1287" s="380">
        <f>IF(OR('[9]事業所(またはGH住居)名を入力してください_その③'!$B106="管理者",'[9]事業所(またはGH住居)名を入力してください_その③'!$B106="サービス管理責任者"),0,'[9]事業所(またはGH住居)名を入力してください_その③'!$AN106)</f>
        <v>0</v>
      </c>
    </row>
    <row r="1288" spans="2:11">
      <c r="B1288" s="381">
        <v>1286</v>
      </c>
      <c r="C1288" s="382" t="e">
        <f t="shared" si="80"/>
        <v>#N/A</v>
      </c>
      <c r="D1288" s="382" t="e">
        <f t="shared" si="81"/>
        <v>#N/A</v>
      </c>
      <c r="E1288" s="383" t="e">
        <f t="shared" si="82"/>
        <v>#N/A</v>
      </c>
      <c r="F1288" s="378"/>
      <c r="H1288" s="390"/>
      <c r="I1288" s="380" t="e">
        <f t="shared" si="83"/>
        <v>#REF!</v>
      </c>
      <c r="J1288" s="389">
        <f>'[9]事業所(またはGH住居)名を入力してください_その③'!F107</f>
        <v>0</v>
      </c>
      <c r="K1288" s="380">
        <f>IF(OR('[9]事業所(またはGH住居)名を入力してください_その③'!$B107="管理者",'[9]事業所(またはGH住居)名を入力してください_その③'!$B107="サービス管理責任者"),0,'[9]事業所(またはGH住居)名を入力してください_その③'!$AN107)</f>
        <v>0</v>
      </c>
    </row>
    <row r="1289" spans="2:11">
      <c r="B1289" s="381">
        <v>1287</v>
      </c>
      <c r="C1289" s="382" t="e">
        <f t="shared" si="80"/>
        <v>#N/A</v>
      </c>
      <c r="D1289" s="382" t="e">
        <f t="shared" si="81"/>
        <v>#N/A</v>
      </c>
      <c r="E1289" s="383" t="e">
        <f t="shared" si="82"/>
        <v>#N/A</v>
      </c>
      <c r="F1289" s="378"/>
      <c r="H1289" s="390"/>
      <c r="I1289" s="380" t="e">
        <f t="shared" si="83"/>
        <v>#REF!</v>
      </c>
      <c r="J1289" s="389">
        <f>'[9]事業所(またはGH住居)名を入力してください_その③'!F108</f>
        <v>0</v>
      </c>
      <c r="K1289" s="380">
        <f>IF(OR('[9]事業所(またはGH住居)名を入力してください_その③'!$B108="管理者",'[9]事業所(またはGH住居)名を入力してください_その③'!$B108="サービス管理責任者"),0,'[9]事業所(またはGH住居)名を入力してください_その③'!$AN108)</f>
        <v>0</v>
      </c>
    </row>
    <row r="1290" spans="2:11">
      <c r="B1290" s="381">
        <v>1288</v>
      </c>
      <c r="C1290" s="382" t="e">
        <f t="shared" si="80"/>
        <v>#N/A</v>
      </c>
      <c r="D1290" s="382" t="e">
        <f t="shared" si="81"/>
        <v>#N/A</v>
      </c>
      <c r="E1290" s="383" t="e">
        <f t="shared" si="82"/>
        <v>#N/A</v>
      </c>
      <c r="F1290" s="378"/>
      <c r="H1290" s="390"/>
      <c r="I1290" s="380" t="e">
        <f t="shared" si="83"/>
        <v>#REF!</v>
      </c>
      <c r="J1290" s="389">
        <f>'[9]事業所(またはGH住居)名を入力してください_その③'!F109</f>
        <v>0</v>
      </c>
      <c r="K1290" s="380">
        <f>IF(OR('[9]事業所(またはGH住居)名を入力してください_その③'!$B109="管理者",'[9]事業所(またはGH住居)名を入力してください_その③'!$B109="サービス管理責任者"),0,'[9]事業所(またはGH住居)名を入力してください_その③'!$AN109)</f>
        <v>0</v>
      </c>
    </row>
    <row r="1291" spans="2:11">
      <c r="B1291" s="381">
        <v>1289</v>
      </c>
      <c r="C1291" s="382" t="e">
        <f t="shared" si="80"/>
        <v>#N/A</v>
      </c>
      <c r="D1291" s="382" t="e">
        <f t="shared" si="81"/>
        <v>#N/A</v>
      </c>
      <c r="E1291" s="383" t="e">
        <f t="shared" si="82"/>
        <v>#N/A</v>
      </c>
      <c r="F1291" s="378"/>
      <c r="H1291" s="390"/>
      <c r="I1291" s="380" t="e">
        <f t="shared" si="83"/>
        <v>#REF!</v>
      </c>
      <c r="J1291" s="389">
        <f>'[9]事業所(またはGH住居)名を入力してください_その③'!F110</f>
        <v>0</v>
      </c>
      <c r="K1291" s="380">
        <f>IF(OR('[9]事業所(またはGH住居)名を入力してください_その③'!$B110="管理者",'[9]事業所(またはGH住居)名を入力してください_その③'!$B110="サービス管理責任者"),0,'[9]事業所(またはGH住居)名を入力してください_その③'!$AN110)</f>
        <v>0</v>
      </c>
    </row>
    <row r="1292" spans="2:11">
      <c r="B1292" s="381">
        <v>1290</v>
      </c>
      <c r="C1292" s="382" t="e">
        <f t="shared" si="80"/>
        <v>#N/A</v>
      </c>
      <c r="D1292" s="382" t="e">
        <f t="shared" si="81"/>
        <v>#N/A</v>
      </c>
      <c r="E1292" s="383" t="e">
        <f t="shared" si="82"/>
        <v>#N/A</v>
      </c>
      <c r="F1292" s="378"/>
      <c r="H1292" s="390"/>
      <c r="I1292" s="380" t="e">
        <f t="shared" si="83"/>
        <v>#REF!</v>
      </c>
      <c r="J1292" s="389">
        <f>'[9]事業所(またはGH住居)名を入力してください_その③'!F111</f>
        <v>0</v>
      </c>
      <c r="K1292" s="380">
        <f>IF(OR('[9]事業所(またはGH住居)名を入力してください_その③'!$B111="管理者",'[9]事業所(またはGH住居)名を入力してください_その③'!$B111="サービス管理責任者"),0,'[9]事業所(またはGH住居)名を入力してください_その③'!$AN111)</f>
        <v>0</v>
      </c>
    </row>
    <row r="1293" spans="2:11">
      <c r="B1293" s="381">
        <v>1291</v>
      </c>
      <c r="C1293" s="382" t="e">
        <f t="shared" si="80"/>
        <v>#N/A</v>
      </c>
      <c r="D1293" s="382" t="e">
        <f t="shared" si="81"/>
        <v>#N/A</v>
      </c>
      <c r="E1293" s="383" t="e">
        <f t="shared" si="82"/>
        <v>#N/A</v>
      </c>
      <c r="F1293" s="378"/>
      <c r="H1293" s="390"/>
      <c r="I1293" s="380" t="e">
        <f t="shared" si="83"/>
        <v>#REF!</v>
      </c>
      <c r="J1293" s="389">
        <f>'[9]事業所(またはGH住居)名を入力してください_その③'!F112</f>
        <v>0</v>
      </c>
      <c r="K1293" s="380">
        <f>IF(OR('[9]事業所(またはGH住居)名を入力してください_その③'!$B112="管理者",'[9]事業所(またはGH住居)名を入力してください_その③'!$B112="サービス管理責任者"),0,'[9]事業所(またはGH住居)名を入力してください_その③'!$AN112)</f>
        <v>0</v>
      </c>
    </row>
    <row r="1294" spans="2:11">
      <c r="B1294" s="381">
        <v>1292</v>
      </c>
      <c r="C1294" s="382" t="e">
        <f t="shared" si="80"/>
        <v>#N/A</v>
      </c>
      <c r="D1294" s="382" t="e">
        <f t="shared" si="81"/>
        <v>#N/A</v>
      </c>
      <c r="E1294" s="383" t="e">
        <f t="shared" si="82"/>
        <v>#N/A</v>
      </c>
      <c r="F1294" s="378"/>
      <c r="H1294" s="390"/>
      <c r="I1294" s="380" t="e">
        <f t="shared" si="83"/>
        <v>#REF!</v>
      </c>
      <c r="J1294" s="389">
        <f>'[9]事業所(またはGH住居)名を入力してください_その③'!F113</f>
        <v>0</v>
      </c>
      <c r="K1294" s="380">
        <f>IF(OR('[9]事業所(またはGH住居)名を入力してください_その③'!$B113="管理者",'[9]事業所(またはGH住居)名を入力してください_その③'!$B113="サービス管理責任者"),0,'[9]事業所(またはGH住居)名を入力してください_その③'!$AN113)</f>
        <v>0</v>
      </c>
    </row>
    <row r="1295" spans="2:11">
      <c r="B1295" s="381">
        <v>1293</v>
      </c>
      <c r="C1295" s="382" t="e">
        <f t="shared" si="80"/>
        <v>#N/A</v>
      </c>
      <c r="D1295" s="382" t="e">
        <f t="shared" si="81"/>
        <v>#N/A</v>
      </c>
      <c r="E1295" s="383" t="e">
        <f t="shared" si="82"/>
        <v>#N/A</v>
      </c>
      <c r="F1295" s="378"/>
      <c r="H1295" s="390"/>
      <c r="I1295" s="380" t="e">
        <f t="shared" si="83"/>
        <v>#REF!</v>
      </c>
      <c r="J1295" s="389">
        <f>'[9]事業所(またはGH住居)名を入力してください_その③'!F114</f>
        <v>0</v>
      </c>
      <c r="K1295" s="380">
        <f>IF(OR('[9]事業所(またはGH住居)名を入力してください_その③'!$B114="管理者",'[9]事業所(またはGH住居)名を入力してください_その③'!$B114="サービス管理責任者"),0,'[9]事業所(またはGH住居)名を入力してください_その③'!$AN114)</f>
        <v>0</v>
      </c>
    </row>
    <row r="1296" spans="2:11">
      <c r="B1296" s="381">
        <v>1294</v>
      </c>
      <c r="C1296" s="382" t="e">
        <f t="shared" si="80"/>
        <v>#N/A</v>
      </c>
      <c r="D1296" s="382" t="e">
        <f t="shared" si="81"/>
        <v>#N/A</v>
      </c>
      <c r="E1296" s="383" t="e">
        <f t="shared" si="82"/>
        <v>#N/A</v>
      </c>
      <c r="F1296" s="378"/>
      <c r="H1296" s="390"/>
      <c r="I1296" s="380" t="e">
        <f t="shared" si="83"/>
        <v>#REF!</v>
      </c>
      <c r="J1296" s="389">
        <f>'[9]事業所(またはGH住居)名を入力してください_その③'!F115</f>
        <v>0</v>
      </c>
      <c r="K1296" s="380">
        <f>IF(OR('[9]事業所(またはGH住居)名を入力してください_その③'!$B115="管理者",'[9]事業所(またはGH住居)名を入力してください_その③'!$B115="サービス管理責任者"),0,'[9]事業所(またはGH住居)名を入力してください_その③'!$AN115)</f>
        <v>0</v>
      </c>
    </row>
    <row r="1297" spans="2:11">
      <c r="B1297" s="381">
        <v>1295</v>
      </c>
      <c r="C1297" s="382" t="e">
        <f t="shared" si="80"/>
        <v>#N/A</v>
      </c>
      <c r="D1297" s="382" t="e">
        <f t="shared" si="81"/>
        <v>#N/A</v>
      </c>
      <c r="E1297" s="383" t="e">
        <f t="shared" si="82"/>
        <v>#N/A</v>
      </c>
      <c r="F1297" s="378"/>
      <c r="H1297" s="390"/>
      <c r="I1297" s="380" t="e">
        <f t="shared" si="83"/>
        <v>#REF!</v>
      </c>
      <c r="J1297" s="389">
        <f>'[9]事業所(またはGH住居)名を入力してください_その③'!F116</f>
        <v>0</v>
      </c>
      <c r="K1297" s="380">
        <f>IF(OR('[9]事業所(またはGH住居)名を入力してください_その③'!$B116="管理者",'[9]事業所(またはGH住居)名を入力してください_その③'!$B116="サービス管理責任者"),0,'[9]事業所(またはGH住居)名を入力してください_その③'!$AN116)</f>
        <v>0</v>
      </c>
    </row>
    <row r="1298" spans="2:11">
      <c r="B1298" s="381">
        <v>1296</v>
      </c>
      <c r="C1298" s="382" t="e">
        <f t="shared" si="80"/>
        <v>#N/A</v>
      </c>
      <c r="D1298" s="382" t="e">
        <f t="shared" si="81"/>
        <v>#N/A</v>
      </c>
      <c r="E1298" s="383" t="e">
        <f t="shared" si="82"/>
        <v>#N/A</v>
      </c>
      <c r="F1298" s="378"/>
      <c r="H1298" s="390"/>
      <c r="I1298" s="380" t="e">
        <f t="shared" si="83"/>
        <v>#REF!</v>
      </c>
      <c r="J1298" s="389">
        <f>'[9]事業所(またはGH住居)名を入力してください_その③'!F117</f>
        <v>0</v>
      </c>
      <c r="K1298" s="380">
        <f>IF(OR('[9]事業所(またはGH住居)名を入力してください_その③'!$B117="管理者",'[9]事業所(またはGH住居)名を入力してください_その③'!$B117="サービス管理責任者"),0,'[9]事業所(またはGH住居)名を入力してください_その③'!$AN117)</f>
        <v>0</v>
      </c>
    </row>
    <row r="1299" spans="2:11">
      <c r="B1299" s="381">
        <v>1297</v>
      </c>
      <c r="C1299" s="382" t="e">
        <f t="shared" si="80"/>
        <v>#N/A</v>
      </c>
      <c r="D1299" s="382" t="e">
        <f t="shared" si="81"/>
        <v>#N/A</v>
      </c>
      <c r="E1299" s="383" t="e">
        <f t="shared" si="82"/>
        <v>#N/A</v>
      </c>
      <c r="F1299" s="378"/>
      <c r="H1299" s="390"/>
      <c r="I1299" s="380" t="e">
        <f t="shared" si="83"/>
        <v>#REF!</v>
      </c>
      <c r="J1299" s="389">
        <f>'[9]事業所(またはGH住居)名を入力してください_その③'!F118</f>
        <v>0</v>
      </c>
      <c r="K1299" s="380">
        <f>IF(OR('[9]事業所(またはGH住居)名を入力してください_その③'!$B118="管理者",'[9]事業所(またはGH住居)名を入力してください_その③'!$B118="サービス管理責任者"),0,'[9]事業所(またはGH住居)名を入力してください_その③'!$AN118)</f>
        <v>0</v>
      </c>
    </row>
    <row r="1300" spans="2:11">
      <c r="B1300" s="381">
        <v>1298</v>
      </c>
      <c r="C1300" s="382" t="e">
        <f t="shared" si="80"/>
        <v>#N/A</v>
      </c>
      <c r="D1300" s="382" t="e">
        <f t="shared" si="81"/>
        <v>#N/A</v>
      </c>
      <c r="E1300" s="383" t="e">
        <f t="shared" si="82"/>
        <v>#N/A</v>
      </c>
      <c r="F1300" s="378"/>
      <c r="H1300" s="390"/>
      <c r="I1300" s="380" t="e">
        <f t="shared" si="83"/>
        <v>#REF!</v>
      </c>
      <c r="J1300" s="389">
        <f>'[9]事業所(またはGH住居)名を入力してください_その③'!F119</f>
        <v>0</v>
      </c>
      <c r="K1300" s="380">
        <f>IF(OR('[9]事業所(またはGH住居)名を入力してください_その③'!$B119="管理者",'[9]事業所(またはGH住居)名を入力してください_その③'!$B119="サービス管理責任者"),0,'[9]事業所(またはGH住居)名を入力してください_その③'!$AN119)</f>
        <v>0</v>
      </c>
    </row>
    <row r="1301" spans="2:11">
      <c r="B1301" s="381">
        <v>1299</v>
      </c>
      <c r="C1301" s="382" t="e">
        <f t="shared" si="80"/>
        <v>#N/A</v>
      </c>
      <c r="D1301" s="382" t="e">
        <f t="shared" si="81"/>
        <v>#N/A</v>
      </c>
      <c r="E1301" s="383" t="e">
        <f t="shared" si="82"/>
        <v>#N/A</v>
      </c>
      <c r="F1301" s="378"/>
      <c r="H1301" s="390"/>
      <c r="I1301" s="380" t="e">
        <f t="shared" si="83"/>
        <v>#REF!</v>
      </c>
      <c r="J1301" s="389">
        <f>'[9]事業所(またはGH住居)名を入力してください_その③'!F120</f>
        <v>0</v>
      </c>
      <c r="K1301" s="380">
        <f>IF(OR('[9]事業所(またはGH住居)名を入力してください_その③'!$B120="管理者",'[9]事業所(またはGH住居)名を入力してください_その③'!$B120="サービス管理責任者"),0,'[9]事業所(またはGH住居)名を入力してください_その③'!$AN120)</f>
        <v>0</v>
      </c>
    </row>
    <row r="1302" spans="2:11">
      <c r="B1302" s="381">
        <v>1300</v>
      </c>
      <c r="C1302" s="382" t="e">
        <f t="shared" si="80"/>
        <v>#N/A</v>
      </c>
      <c r="D1302" s="382" t="e">
        <f t="shared" si="81"/>
        <v>#N/A</v>
      </c>
      <c r="E1302" s="383" t="e">
        <f t="shared" si="82"/>
        <v>#N/A</v>
      </c>
      <c r="F1302" s="378"/>
      <c r="H1302" s="390"/>
      <c r="I1302" s="380" t="e">
        <f t="shared" si="83"/>
        <v>#REF!</v>
      </c>
      <c r="J1302" s="389">
        <f>'[9]事業所(またはGH住居)名を入力してください_その③'!F121</f>
        <v>0</v>
      </c>
      <c r="K1302" s="380">
        <f>IF(OR('[9]事業所(またはGH住居)名を入力してください_その③'!$B121="管理者",'[9]事業所(またはGH住居)名を入力してください_その③'!$B121="サービス管理責任者"),0,'[9]事業所(またはGH住居)名を入力してください_その③'!$AN121)</f>
        <v>0</v>
      </c>
    </row>
    <row r="1303" spans="2:11">
      <c r="B1303" s="381">
        <v>1301</v>
      </c>
      <c r="C1303" s="382" t="e">
        <f t="shared" si="80"/>
        <v>#N/A</v>
      </c>
      <c r="D1303" s="382" t="e">
        <f t="shared" si="81"/>
        <v>#N/A</v>
      </c>
      <c r="E1303" s="383" t="e">
        <f t="shared" si="82"/>
        <v>#N/A</v>
      </c>
      <c r="F1303" s="378"/>
      <c r="H1303" s="390"/>
      <c r="I1303" s="380" t="e">
        <f t="shared" si="83"/>
        <v>#REF!</v>
      </c>
      <c r="J1303" s="389">
        <f>'[9]事業所(またはGH住居)名を入力してください_その③'!F122</f>
        <v>0</v>
      </c>
      <c r="K1303" s="380">
        <f>IF(OR('[9]事業所(またはGH住居)名を入力してください_その③'!$B122="管理者",'[9]事業所(またはGH住居)名を入力してください_その③'!$B122="サービス管理責任者"),0,'[9]事業所(またはGH住居)名を入力してください_その③'!$AN122)</f>
        <v>0</v>
      </c>
    </row>
    <row r="1304" spans="2:11">
      <c r="B1304" s="381">
        <v>1302</v>
      </c>
      <c r="C1304" s="382" t="e">
        <f t="shared" si="80"/>
        <v>#N/A</v>
      </c>
      <c r="D1304" s="382" t="e">
        <f t="shared" si="81"/>
        <v>#N/A</v>
      </c>
      <c r="E1304" s="383" t="e">
        <f t="shared" si="82"/>
        <v>#N/A</v>
      </c>
      <c r="F1304" s="378"/>
      <c r="H1304" s="390"/>
      <c r="I1304" s="380" t="e">
        <f t="shared" si="83"/>
        <v>#REF!</v>
      </c>
      <c r="J1304" s="389">
        <f>'[9]事業所(またはGH住居)名を入力してください_その③'!F123</f>
        <v>0</v>
      </c>
      <c r="K1304" s="380">
        <f>IF(OR('[9]事業所(またはGH住居)名を入力してください_その③'!$B123="管理者",'[9]事業所(またはGH住居)名を入力してください_その③'!$B123="サービス管理責任者"),0,'[9]事業所(またはGH住居)名を入力してください_その③'!$AN123)</f>
        <v>0</v>
      </c>
    </row>
    <row r="1305" spans="2:11">
      <c r="B1305" s="381">
        <v>1303</v>
      </c>
      <c r="C1305" s="382" t="e">
        <f t="shared" si="80"/>
        <v>#N/A</v>
      </c>
      <c r="D1305" s="382" t="e">
        <f t="shared" si="81"/>
        <v>#N/A</v>
      </c>
      <c r="E1305" s="383" t="e">
        <f t="shared" si="82"/>
        <v>#N/A</v>
      </c>
      <c r="F1305" s="378"/>
      <c r="H1305" s="390"/>
      <c r="I1305" s="380" t="e">
        <f t="shared" si="83"/>
        <v>#REF!</v>
      </c>
      <c r="J1305" s="389">
        <f>'[9]事業所(またはGH住居)名を入力してください_その③'!F124</f>
        <v>0</v>
      </c>
      <c r="K1305" s="380">
        <f>IF(OR('[9]事業所(またはGH住居)名を入力してください_その③'!$B124="管理者",'[9]事業所(またはGH住居)名を入力してください_その③'!$B124="サービス管理責任者"),0,'[9]事業所(またはGH住居)名を入力してください_その③'!$AN124)</f>
        <v>0</v>
      </c>
    </row>
    <row r="1306" spans="2:11">
      <c r="B1306" s="381">
        <v>1304</v>
      </c>
      <c r="C1306" s="382" t="e">
        <f t="shared" si="80"/>
        <v>#N/A</v>
      </c>
      <c r="D1306" s="382" t="e">
        <f t="shared" si="81"/>
        <v>#N/A</v>
      </c>
      <c r="E1306" s="383" t="e">
        <f t="shared" si="82"/>
        <v>#N/A</v>
      </c>
      <c r="F1306" s="378"/>
      <c r="H1306" s="390"/>
      <c r="I1306" s="380" t="e">
        <f t="shared" si="83"/>
        <v>#REF!</v>
      </c>
      <c r="J1306" s="389">
        <f>'[9]事業所(またはGH住居)名を入力してください_その③'!F125</f>
        <v>0</v>
      </c>
      <c r="K1306" s="380">
        <f>IF(OR('[9]事業所(またはGH住居)名を入力してください_その③'!$B125="管理者",'[9]事業所(またはGH住居)名を入力してください_その③'!$B125="サービス管理責任者"),0,'[9]事業所(またはGH住居)名を入力してください_その③'!$AN125)</f>
        <v>0</v>
      </c>
    </row>
    <row r="1307" spans="2:11">
      <c r="B1307" s="381">
        <v>1305</v>
      </c>
      <c r="C1307" s="382" t="e">
        <f t="shared" si="80"/>
        <v>#N/A</v>
      </c>
      <c r="D1307" s="382" t="e">
        <f t="shared" si="81"/>
        <v>#N/A</v>
      </c>
      <c r="E1307" s="383" t="e">
        <f t="shared" si="82"/>
        <v>#N/A</v>
      </c>
      <c r="F1307" s="378"/>
      <c r="H1307" s="390"/>
      <c r="I1307" s="380" t="e">
        <f t="shared" si="83"/>
        <v>#REF!</v>
      </c>
      <c r="J1307" s="389">
        <f>'[9]事業所(またはGH住居)名を入力してください_その③'!F126</f>
        <v>0</v>
      </c>
      <c r="K1307" s="380">
        <f>IF(OR('[9]事業所(またはGH住居)名を入力してください_その③'!$B126="管理者",'[9]事業所(またはGH住居)名を入力してください_その③'!$B126="サービス管理責任者"),0,'[9]事業所(またはGH住居)名を入力してください_その③'!$AN126)</f>
        <v>0</v>
      </c>
    </row>
    <row r="1308" spans="2:11">
      <c r="B1308" s="381">
        <v>1306</v>
      </c>
      <c r="C1308" s="382" t="e">
        <f t="shared" si="80"/>
        <v>#N/A</v>
      </c>
      <c r="D1308" s="382" t="e">
        <f t="shared" si="81"/>
        <v>#N/A</v>
      </c>
      <c r="E1308" s="383" t="e">
        <f t="shared" si="82"/>
        <v>#N/A</v>
      </c>
      <c r="F1308" s="378"/>
      <c r="H1308" s="390"/>
      <c r="I1308" s="380" t="e">
        <f t="shared" si="83"/>
        <v>#REF!</v>
      </c>
      <c r="J1308" s="389">
        <f>'[9]事業所(またはGH住居)名を入力してください_その③'!F127</f>
        <v>0</v>
      </c>
      <c r="K1308" s="380">
        <f>IF(OR('[9]事業所(またはGH住居)名を入力してください_その③'!$B127="管理者",'[9]事業所(またはGH住居)名を入力してください_その③'!$B127="サービス管理責任者"),0,'[9]事業所(またはGH住居)名を入力してください_その③'!$AN127)</f>
        <v>0</v>
      </c>
    </row>
    <row r="1309" spans="2:11">
      <c r="B1309" s="381">
        <v>1307</v>
      </c>
      <c r="C1309" s="382" t="e">
        <f t="shared" si="80"/>
        <v>#N/A</v>
      </c>
      <c r="D1309" s="382" t="e">
        <f t="shared" si="81"/>
        <v>#N/A</v>
      </c>
      <c r="E1309" s="383" t="e">
        <f t="shared" si="82"/>
        <v>#N/A</v>
      </c>
      <c r="F1309" s="378"/>
      <c r="H1309" s="390"/>
      <c r="I1309" s="380" t="e">
        <f t="shared" si="83"/>
        <v>#REF!</v>
      </c>
      <c r="J1309" s="389">
        <f>'[9]事業所(またはGH住居)名を入力してください_その③'!F128</f>
        <v>0</v>
      </c>
      <c r="K1309" s="380">
        <f>IF(OR('[9]事業所(またはGH住居)名を入力してください_その③'!$B128="管理者",'[9]事業所(またはGH住居)名を入力してください_その③'!$B128="サービス管理責任者"),0,'[9]事業所(またはGH住居)名を入力してください_その③'!$AN128)</f>
        <v>0</v>
      </c>
    </row>
    <row r="1310" spans="2:11">
      <c r="B1310" s="381">
        <v>1308</v>
      </c>
      <c r="C1310" s="382" t="e">
        <f t="shared" si="80"/>
        <v>#N/A</v>
      </c>
      <c r="D1310" s="382" t="e">
        <f t="shared" si="81"/>
        <v>#N/A</v>
      </c>
      <c r="E1310" s="383" t="e">
        <f t="shared" si="82"/>
        <v>#N/A</v>
      </c>
      <c r="F1310" s="378"/>
      <c r="H1310" s="390"/>
      <c r="I1310" s="380" t="e">
        <f t="shared" si="83"/>
        <v>#REF!</v>
      </c>
      <c r="J1310" s="389">
        <f>'[9]事業所(またはGH住居)名を入力してください_その③'!F129</f>
        <v>0</v>
      </c>
      <c r="K1310" s="380">
        <f>IF(OR('[9]事業所(またはGH住居)名を入力してください_その③'!$B129="管理者",'[9]事業所(またはGH住居)名を入力してください_その③'!$B129="サービス管理責任者"),0,'[9]事業所(またはGH住居)名を入力してください_その③'!$AN129)</f>
        <v>0</v>
      </c>
    </row>
    <row r="1311" spans="2:11">
      <c r="B1311" s="381">
        <v>1309</v>
      </c>
      <c r="C1311" s="382" t="e">
        <f t="shared" si="80"/>
        <v>#N/A</v>
      </c>
      <c r="D1311" s="382" t="e">
        <f t="shared" si="81"/>
        <v>#N/A</v>
      </c>
      <c r="E1311" s="383" t="e">
        <f t="shared" si="82"/>
        <v>#N/A</v>
      </c>
      <c r="F1311" s="378"/>
      <c r="H1311" s="390"/>
      <c r="I1311" s="380" t="e">
        <f t="shared" si="83"/>
        <v>#REF!</v>
      </c>
      <c r="J1311" s="389">
        <f>'[9]事業所(またはGH住居)名を入力してください_その③'!F130</f>
        <v>0</v>
      </c>
      <c r="K1311" s="380">
        <f>IF(OR('[9]事業所(またはGH住居)名を入力してください_その③'!$B130="管理者",'[9]事業所(またはGH住居)名を入力してください_その③'!$B130="サービス管理責任者"),0,'[9]事業所(またはGH住居)名を入力してください_その③'!$AN130)</f>
        <v>0</v>
      </c>
    </row>
    <row r="1312" spans="2:11">
      <c r="B1312" s="381">
        <v>1310</v>
      </c>
      <c r="C1312" s="382" t="e">
        <f t="shared" si="80"/>
        <v>#N/A</v>
      </c>
      <c r="D1312" s="382" t="e">
        <f t="shared" si="81"/>
        <v>#N/A</v>
      </c>
      <c r="E1312" s="383" t="e">
        <f t="shared" si="82"/>
        <v>#N/A</v>
      </c>
      <c r="F1312" s="378"/>
      <c r="H1312" s="390"/>
      <c r="I1312" s="380" t="e">
        <f t="shared" si="83"/>
        <v>#REF!</v>
      </c>
      <c r="J1312" s="389">
        <f>'[9]事業所(またはGH住居)名を入力してください_その③'!F131</f>
        <v>0</v>
      </c>
      <c r="K1312" s="380">
        <f>IF(OR('[9]事業所(またはGH住居)名を入力してください_その③'!$B131="管理者",'[9]事業所(またはGH住居)名を入力してください_その③'!$B131="サービス管理責任者"),0,'[9]事業所(またはGH住居)名を入力してください_その③'!$AN131)</f>
        <v>0</v>
      </c>
    </row>
    <row r="1313" spans="2:11">
      <c r="B1313" s="381">
        <v>1311</v>
      </c>
      <c r="C1313" s="382" t="e">
        <f t="shared" si="80"/>
        <v>#N/A</v>
      </c>
      <c r="D1313" s="382" t="e">
        <f t="shared" si="81"/>
        <v>#N/A</v>
      </c>
      <c r="E1313" s="383" t="e">
        <f t="shared" si="82"/>
        <v>#N/A</v>
      </c>
      <c r="F1313" s="378"/>
      <c r="H1313" s="390"/>
      <c r="I1313" s="380" t="e">
        <f t="shared" si="83"/>
        <v>#REF!</v>
      </c>
      <c r="J1313" s="389">
        <f>'[9]事業所(またはGH住居)名を入力してください_その③'!F132</f>
        <v>0</v>
      </c>
      <c r="K1313" s="380">
        <f>IF(OR('[9]事業所(またはGH住居)名を入力してください_その③'!$B132="管理者",'[9]事業所(またはGH住居)名を入力してください_その③'!$B132="サービス管理責任者"),0,'[9]事業所(またはGH住居)名を入力してください_その③'!$AN132)</f>
        <v>0</v>
      </c>
    </row>
    <row r="1314" spans="2:11">
      <c r="B1314" s="381">
        <v>1312</v>
      </c>
      <c r="C1314" s="382" t="e">
        <f t="shared" si="80"/>
        <v>#N/A</v>
      </c>
      <c r="D1314" s="382" t="e">
        <f t="shared" si="81"/>
        <v>#N/A</v>
      </c>
      <c r="E1314" s="383" t="e">
        <f t="shared" si="82"/>
        <v>#N/A</v>
      </c>
      <c r="F1314" s="378"/>
      <c r="H1314" s="390"/>
      <c r="I1314" s="380" t="e">
        <f t="shared" si="83"/>
        <v>#REF!</v>
      </c>
      <c r="J1314" s="389">
        <f>'[9]事業所(またはGH住居)名を入力してください_その③'!F133</f>
        <v>0</v>
      </c>
      <c r="K1314" s="380">
        <f>IF(OR('[9]事業所(またはGH住居)名を入力してください_その③'!$B133="管理者",'[9]事業所(またはGH住居)名を入力してください_その③'!$B133="サービス管理責任者"),0,'[9]事業所(またはGH住居)名を入力してください_その③'!$AN133)</f>
        <v>0</v>
      </c>
    </row>
    <row r="1315" spans="2:11">
      <c r="B1315" s="381">
        <v>1313</v>
      </c>
      <c r="C1315" s="382" t="e">
        <f t="shared" si="80"/>
        <v>#N/A</v>
      </c>
      <c r="D1315" s="382" t="e">
        <f t="shared" si="81"/>
        <v>#N/A</v>
      </c>
      <c r="E1315" s="383" t="e">
        <f t="shared" si="82"/>
        <v>#N/A</v>
      </c>
      <c r="F1315" s="378"/>
      <c r="H1315" s="390"/>
      <c r="I1315" s="380" t="e">
        <f t="shared" si="83"/>
        <v>#REF!</v>
      </c>
      <c r="J1315" s="389">
        <f>'[9]事業所(またはGH住居)名を入力してください_その③'!F134</f>
        <v>0</v>
      </c>
      <c r="K1315" s="380">
        <f>IF(OR('[9]事業所(またはGH住居)名を入力してください_その③'!$B134="管理者",'[9]事業所(またはGH住居)名を入力してください_その③'!$B134="サービス管理責任者"),0,'[9]事業所(またはGH住居)名を入力してください_その③'!$AN134)</f>
        <v>0</v>
      </c>
    </row>
    <row r="1316" spans="2:11">
      <c r="B1316" s="381">
        <v>1314</v>
      </c>
      <c r="C1316" s="382" t="e">
        <f t="shared" si="80"/>
        <v>#N/A</v>
      </c>
      <c r="D1316" s="382" t="e">
        <f t="shared" si="81"/>
        <v>#N/A</v>
      </c>
      <c r="E1316" s="383" t="e">
        <f t="shared" si="82"/>
        <v>#N/A</v>
      </c>
      <c r="F1316" s="378"/>
      <c r="H1316" s="390"/>
      <c r="I1316" s="380" t="e">
        <f t="shared" si="83"/>
        <v>#REF!</v>
      </c>
      <c r="J1316" s="389">
        <f>'[9]事業所(またはGH住居)名を入力してください_その③'!F135</f>
        <v>0</v>
      </c>
      <c r="K1316" s="380">
        <f>IF(OR('[9]事業所(またはGH住居)名を入力してください_その③'!$B135="管理者",'[9]事業所(またはGH住居)名を入力してください_その③'!$B135="サービス管理責任者"),0,'[9]事業所(またはGH住居)名を入力してください_その③'!$AN135)</f>
        <v>0</v>
      </c>
    </row>
    <row r="1317" spans="2:11">
      <c r="B1317" s="381">
        <v>1315</v>
      </c>
      <c r="C1317" s="382" t="e">
        <f t="shared" si="80"/>
        <v>#N/A</v>
      </c>
      <c r="D1317" s="382" t="e">
        <f t="shared" si="81"/>
        <v>#N/A</v>
      </c>
      <c r="E1317" s="383" t="e">
        <f t="shared" si="82"/>
        <v>#N/A</v>
      </c>
      <c r="F1317" s="378"/>
      <c r="H1317" s="390"/>
      <c r="I1317" s="380" t="e">
        <f t="shared" si="83"/>
        <v>#REF!</v>
      </c>
      <c r="J1317" s="389">
        <f>'[9]事業所(またはGH住居)名を入力してください_その③'!F136</f>
        <v>0</v>
      </c>
      <c r="K1317" s="380">
        <f>IF(OR('[9]事業所(またはGH住居)名を入力してください_その③'!$B136="管理者",'[9]事業所(またはGH住居)名を入力してください_その③'!$B136="サービス管理責任者"),0,'[9]事業所(またはGH住居)名を入力してください_その③'!$AN136)</f>
        <v>0</v>
      </c>
    </row>
    <row r="1318" spans="2:11">
      <c r="B1318" s="381">
        <v>1316</v>
      </c>
      <c r="C1318" s="382" t="e">
        <f t="shared" si="80"/>
        <v>#N/A</v>
      </c>
      <c r="D1318" s="382" t="e">
        <f t="shared" si="81"/>
        <v>#N/A</v>
      </c>
      <c r="E1318" s="383" t="e">
        <f t="shared" si="82"/>
        <v>#N/A</v>
      </c>
      <c r="F1318" s="378"/>
      <c r="H1318" s="390"/>
      <c r="I1318" s="380" t="e">
        <f t="shared" si="83"/>
        <v>#REF!</v>
      </c>
      <c r="J1318" s="389">
        <f>'[9]事業所(またはGH住居)名を入力してください_その③'!F137</f>
        <v>0</v>
      </c>
      <c r="K1318" s="380">
        <f>IF(OR('[9]事業所(またはGH住居)名を入力してください_その③'!$B137="管理者",'[9]事業所(またはGH住居)名を入力してください_その③'!$B137="サービス管理責任者"),0,'[9]事業所(またはGH住居)名を入力してください_その③'!$AN137)</f>
        <v>0</v>
      </c>
    </row>
    <row r="1319" spans="2:11">
      <c r="B1319" s="381">
        <v>1317</v>
      </c>
      <c r="C1319" s="382" t="e">
        <f t="shared" si="80"/>
        <v>#N/A</v>
      </c>
      <c r="D1319" s="382" t="e">
        <f t="shared" si="81"/>
        <v>#N/A</v>
      </c>
      <c r="E1319" s="383" t="e">
        <f t="shared" si="82"/>
        <v>#N/A</v>
      </c>
      <c r="F1319" s="378"/>
      <c r="H1319" s="390"/>
      <c r="I1319" s="380" t="e">
        <f t="shared" si="83"/>
        <v>#REF!</v>
      </c>
      <c r="J1319" s="389">
        <f>'[9]事業所(またはGH住居)名を入力してください_その③'!F138</f>
        <v>0</v>
      </c>
      <c r="K1319" s="380">
        <f>IF(OR('[9]事業所(またはGH住居)名を入力してください_その③'!$B138="管理者",'[9]事業所(またはGH住居)名を入力してください_その③'!$B138="サービス管理責任者"),0,'[9]事業所(またはGH住居)名を入力してください_その③'!$AN138)</f>
        <v>0</v>
      </c>
    </row>
    <row r="1320" spans="2:11">
      <c r="B1320" s="381">
        <v>1318</v>
      </c>
      <c r="C1320" s="382" t="e">
        <f t="shared" si="80"/>
        <v>#N/A</v>
      </c>
      <c r="D1320" s="382" t="e">
        <f t="shared" si="81"/>
        <v>#N/A</v>
      </c>
      <c r="E1320" s="383" t="e">
        <f t="shared" si="82"/>
        <v>#N/A</v>
      </c>
      <c r="F1320" s="378"/>
      <c r="H1320" s="390"/>
      <c r="I1320" s="380" t="e">
        <f t="shared" si="83"/>
        <v>#REF!</v>
      </c>
      <c r="J1320" s="389">
        <f>'[9]事業所(またはGH住居)名を入力してください_その③'!F139</f>
        <v>0</v>
      </c>
      <c r="K1320" s="380">
        <f>IF(OR('[9]事業所(またはGH住居)名を入力してください_その③'!$B139="管理者",'[9]事業所(またはGH住居)名を入力してください_その③'!$B139="サービス管理責任者"),0,'[9]事業所(またはGH住居)名を入力してください_その③'!$AN139)</f>
        <v>0</v>
      </c>
    </row>
    <row r="1321" spans="2:11">
      <c r="B1321" s="381">
        <v>1319</v>
      </c>
      <c r="C1321" s="382" t="e">
        <f t="shared" si="80"/>
        <v>#N/A</v>
      </c>
      <c r="D1321" s="382" t="e">
        <f t="shared" si="81"/>
        <v>#N/A</v>
      </c>
      <c r="E1321" s="383" t="e">
        <f t="shared" si="82"/>
        <v>#N/A</v>
      </c>
      <c r="F1321" s="378"/>
      <c r="H1321" s="390"/>
      <c r="I1321" s="380" t="e">
        <f t="shared" si="83"/>
        <v>#REF!</v>
      </c>
      <c r="J1321" s="389">
        <f>'[9]事業所(またはGH住居)名を入力してください_その③'!F140</f>
        <v>0</v>
      </c>
      <c r="K1321" s="380">
        <f>IF(OR('[9]事業所(またはGH住居)名を入力してください_その③'!$B140="管理者",'[9]事業所(またはGH住居)名を入力してください_その③'!$B140="サービス管理責任者"),0,'[9]事業所(またはGH住居)名を入力してください_その③'!$AN140)</f>
        <v>0</v>
      </c>
    </row>
    <row r="1322" spans="2:11">
      <c r="B1322" s="381">
        <v>1320</v>
      </c>
      <c r="C1322" s="382" t="e">
        <f t="shared" si="80"/>
        <v>#N/A</v>
      </c>
      <c r="D1322" s="382" t="e">
        <f t="shared" si="81"/>
        <v>#N/A</v>
      </c>
      <c r="E1322" s="383" t="e">
        <f t="shared" si="82"/>
        <v>#N/A</v>
      </c>
      <c r="F1322" s="378"/>
      <c r="H1322" s="390"/>
      <c r="I1322" s="380" t="e">
        <f t="shared" si="83"/>
        <v>#REF!</v>
      </c>
      <c r="J1322" s="389">
        <f>'[9]事業所(またはGH住居)名を入力してください_その③'!F141</f>
        <v>0</v>
      </c>
      <c r="K1322" s="380">
        <f>IF(OR('[9]事業所(またはGH住居)名を入力してください_その③'!$B141="管理者",'[9]事業所(またはGH住居)名を入力してください_その③'!$B141="サービス管理責任者"),0,'[9]事業所(またはGH住居)名を入力してください_その③'!$AN141)</f>
        <v>0</v>
      </c>
    </row>
    <row r="1323" spans="2:11">
      <c r="B1323" s="381">
        <v>1321</v>
      </c>
      <c r="C1323" s="382" t="e">
        <f t="shared" si="80"/>
        <v>#N/A</v>
      </c>
      <c r="D1323" s="382" t="e">
        <f t="shared" si="81"/>
        <v>#N/A</v>
      </c>
      <c r="E1323" s="383" t="e">
        <f t="shared" si="82"/>
        <v>#N/A</v>
      </c>
      <c r="F1323" s="378"/>
      <c r="H1323" s="390"/>
      <c r="I1323" s="380" t="e">
        <f t="shared" si="83"/>
        <v>#REF!</v>
      </c>
      <c r="J1323" s="389">
        <f>'[9]事業所(またはGH住居)名を入力してください_その③'!F142</f>
        <v>0</v>
      </c>
      <c r="K1323" s="380">
        <f>IF(OR('[9]事業所(またはGH住居)名を入力してください_その③'!$B142="管理者",'[9]事業所(またはGH住居)名を入力してください_その③'!$B142="サービス管理責任者"),0,'[9]事業所(またはGH住居)名を入力してください_その③'!$AN142)</f>
        <v>0</v>
      </c>
    </row>
    <row r="1324" spans="2:11">
      <c r="B1324" s="381">
        <v>1322</v>
      </c>
      <c r="C1324" s="382" t="e">
        <f t="shared" si="80"/>
        <v>#N/A</v>
      </c>
      <c r="D1324" s="382" t="e">
        <f t="shared" si="81"/>
        <v>#N/A</v>
      </c>
      <c r="E1324" s="383" t="e">
        <f t="shared" si="82"/>
        <v>#N/A</v>
      </c>
      <c r="F1324" s="378"/>
      <c r="H1324" s="390"/>
      <c r="I1324" s="380" t="e">
        <f t="shared" si="83"/>
        <v>#REF!</v>
      </c>
      <c r="J1324" s="389">
        <f>'[9]事業所(またはGH住居)名を入力してください_その③'!F143</f>
        <v>0</v>
      </c>
      <c r="K1324" s="380">
        <f>IF(OR('[9]事業所(またはGH住居)名を入力してください_その③'!$B143="管理者",'[9]事業所(またはGH住居)名を入力してください_その③'!$B143="サービス管理責任者"),0,'[9]事業所(またはGH住居)名を入力してください_その③'!$AN143)</f>
        <v>0</v>
      </c>
    </row>
    <row r="1325" spans="2:11">
      <c r="B1325" s="381">
        <v>1323</v>
      </c>
      <c r="C1325" s="382" t="e">
        <f t="shared" si="80"/>
        <v>#N/A</v>
      </c>
      <c r="D1325" s="382" t="e">
        <f t="shared" si="81"/>
        <v>#N/A</v>
      </c>
      <c r="E1325" s="383" t="e">
        <f t="shared" si="82"/>
        <v>#N/A</v>
      </c>
      <c r="F1325" s="378"/>
      <c r="H1325" s="390"/>
      <c r="I1325" s="380" t="e">
        <f t="shared" si="83"/>
        <v>#REF!</v>
      </c>
      <c r="J1325" s="389">
        <f>'[9]事業所(またはGH住居)名を入力してください_その③'!F144</f>
        <v>0</v>
      </c>
      <c r="K1325" s="380">
        <f>IF(OR('[9]事業所(またはGH住居)名を入力してください_その③'!$B144="管理者",'[9]事業所(またはGH住居)名を入力してください_その③'!$B144="サービス管理責任者"),0,'[9]事業所(またはGH住居)名を入力してください_その③'!$AN144)</f>
        <v>0</v>
      </c>
    </row>
    <row r="1326" spans="2:11">
      <c r="B1326" s="381">
        <v>1324</v>
      </c>
      <c r="C1326" s="382" t="e">
        <f t="shared" si="80"/>
        <v>#N/A</v>
      </c>
      <c r="D1326" s="382" t="e">
        <f t="shared" si="81"/>
        <v>#N/A</v>
      </c>
      <c r="E1326" s="383" t="e">
        <f t="shared" si="82"/>
        <v>#N/A</v>
      </c>
      <c r="F1326" s="378"/>
      <c r="H1326" s="390"/>
      <c r="I1326" s="380" t="e">
        <f t="shared" si="83"/>
        <v>#REF!</v>
      </c>
      <c r="J1326" s="389">
        <f>'[9]事業所(またはGH住居)名を入力してください_その③'!F145</f>
        <v>0</v>
      </c>
      <c r="K1326" s="380">
        <f>IF(OR('[9]事業所(またはGH住居)名を入力してください_その③'!$B145="管理者",'[9]事業所(またはGH住居)名を入力してください_その③'!$B145="サービス管理責任者"),0,'[9]事業所(またはGH住居)名を入力してください_その③'!$AN145)</f>
        <v>0</v>
      </c>
    </row>
    <row r="1327" spans="2:11">
      <c r="B1327" s="381">
        <v>1325</v>
      </c>
      <c r="C1327" s="382" t="e">
        <f t="shared" si="80"/>
        <v>#N/A</v>
      </c>
      <c r="D1327" s="382" t="e">
        <f t="shared" si="81"/>
        <v>#N/A</v>
      </c>
      <c r="E1327" s="383" t="e">
        <f t="shared" si="82"/>
        <v>#N/A</v>
      </c>
      <c r="F1327" s="378"/>
      <c r="H1327" s="390"/>
      <c r="I1327" s="380" t="e">
        <f t="shared" si="83"/>
        <v>#REF!</v>
      </c>
      <c r="J1327" s="389">
        <f>'[9]事業所(またはGH住居)名を入力してください_その③'!F146</f>
        <v>0</v>
      </c>
      <c r="K1327" s="380">
        <f>IF(OR('[9]事業所(またはGH住居)名を入力してください_その③'!$B146="管理者",'[9]事業所(またはGH住居)名を入力してください_その③'!$B146="サービス管理責任者"),0,'[9]事業所(またはGH住居)名を入力してください_その③'!$AN146)</f>
        <v>0</v>
      </c>
    </row>
    <row r="1328" spans="2:11">
      <c r="B1328" s="381">
        <v>1326</v>
      </c>
      <c r="C1328" s="382" t="e">
        <f t="shared" si="80"/>
        <v>#N/A</v>
      </c>
      <c r="D1328" s="382" t="e">
        <f t="shared" si="81"/>
        <v>#N/A</v>
      </c>
      <c r="E1328" s="383" t="e">
        <f t="shared" si="82"/>
        <v>#N/A</v>
      </c>
      <c r="F1328" s="378"/>
      <c r="H1328" s="390"/>
      <c r="I1328" s="380" t="e">
        <f t="shared" si="83"/>
        <v>#REF!</v>
      </c>
      <c r="J1328" s="389">
        <f>'[9]事業所(またはGH住居)名を入力してください_その③'!F147</f>
        <v>0</v>
      </c>
      <c r="K1328" s="380">
        <f>IF(OR('[9]事業所(またはGH住居)名を入力してください_その③'!$B147="管理者",'[9]事業所(またはGH住居)名を入力してください_その③'!$B147="サービス管理責任者"),0,'[9]事業所(またはGH住居)名を入力してください_その③'!$AN147)</f>
        <v>0</v>
      </c>
    </row>
    <row r="1329" spans="2:11">
      <c r="B1329" s="381">
        <v>1327</v>
      </c>
      <c r="C1329" s="382" t="e">
        <f t="shared" si="80"/>
        <v>#N/A</v>
      </c>
      <c r="D1329" s="382" t="e">
        <f t="shared" si="81"/>
        <v>#N/A</v>
      </c>
      <c r="E1329" s="383" t="e">
        <f t="shared" si="82"/>
        <v>#N/A</v>
      </c>
      <c r="F1329" s="378"/>
      <c r="H1329" s="390"/>
      <c r="I1329" s="380" t="e">
        <f t="shared" si="83"/>
        <v>#REF!</v>
      </c>
      <c r="J1329" s="389">
        <f>'[9]事業所(またはGH住居)名を入力してください_その③'!F148</f>
        <v>0</v>
      </c>
      <c r="K1329" s="380">
        <f>IF(OR('[9]事業所(またはGH住居)名を入力してください_その③'!$B148="管理者",'[9]事業所(またはGH住居)名を入力してください_その③'!$B148="サービス管理責任者"),0,'[9]事業所(またはGH住居)名を入力してください_その③'!$AN148)</f>
        <v>0</v>
      </c>
    </row>
    <row r="1330" spans="2:11">
      <c r="B1330" s="381">
        <v>1328</v>
      </c>
      <c r="C1330" s="382" t="e">
        <f t="shared" si="80"/>
        <v>#N/A</v>
      </c>
      <c r="D1330" s="382" t="e">
        <f t="shared" si="81"/>
        <v>#N/A</v>
      </c>
      <c r="E1330" s="383" t="e">
        <f t="shared" si="82"/>
        <v>#N/A</v>
      </c>
      <c r="F1330" s="378"/>
      <c r="H1330" s="390"/>
      <c r="I1330" s="380" t="e">
        <f t="shared" si="83"/>
        <v>#REF!</v>
      </c>
      <c r="J1330" s="389">
        <f>'[9]事業所(またはGH住居)名を入力してください_その③'!F149</f>
        <v>0</v>
      </c>
      <c r="K1330" s="380">
        <f>IF(OR('[9]事業所(またはGH住居)名を入力してください_その③'!$B149="管理者",'[9]事業所(またはGH住居)名を入力してください_その③'!$B149="サービス管理責任者"),0,'[9]事業所(またはGH住居)名を入力してください_その③'!$AN149)</f>
        <v>0</v>
      </c>
    </row>
    <row r="1331" spans="2:11">
      <c r="B1331" s="381">
        <v>1329</v>
      </c>
      <c r="C1331" s="382" t="e">
        <f t="shared" si="80"/>
        <v>#N/A</v>
      </c>
      <c r="D1331" s="382" t="e">
        <f t="shared" si="81"/>
        <v>#N/A</v>
      </c>
      <c r="E1331" s="383" t="e">
        <f t="shared" si="82"/>
        <v>#N/A</v>
      </c>
      <c r="F1331" s="378"/>
      <c r="H1331" s="390"/>
      <c r="I1331" s="380" t="e">
        <f t="shared" si="83"/>
        <v>#REF!</v>
      </c>
      <c r="J1331" s="389">
        <f>'[9]事業所(またはGH住居)名を入力してください_その③'!F150</f>
        <v>0</v>
      </c>
      <c r="K1331" s="380">
        <f>IF(OR('[9]事業所(またはGH住居)名を入力してください_その③'!$B150="管理者",'[9]事業所(またはGH住居)名を入力してください_その③'!$B150="サービス管理責任者"),0,'[9]事業所(またはGH住居)名を入力してください_その③'!$AN150)</f>
        <v>0</v>
      </c>
    </row>
    <row r="1332" spans="2:11">
      <c r="B1332" s="381">
        <v>1330</v>
      </c>
      <c r="C1332" s="382" t="e">
        <f t="shared" si="80"/>
        <v>#N/A</v>
      </c>
      <c r="D1332" s="382" t="e">
        <f t="shared" si="81"/>
        <v>#N/A</v>
      </c>
      <c r="E1332" s="383" t="e">
        <f t="shared" si="82"/>
        <v>#N/A</v>
      </c>
      <c r="F1332" s="378"/>
      <c r="H1332" s="390"/>
      <c r="I1332" s="380" t="e">
        <f t="shared" si="83"/>
        <v>#REF!</v>
      </c>
      <c r="J1332" s="389">
        <f>'[9]事業所(またはGH住居)名を入力してください_その③'!F151</f>
        <v>0</v>
      </c>
      <c r="K1332" s="380">
        <f>IF(OR('[9]事業所(またはGH住居)名を入力してください_その③'!$B151="管理者",'[9]事業所(またはGH住居)名を入力してください_その③'!$B151="サービス管理責任者"),0,'[9]事業所(またはGH住居)名を入力してください_その③'!$AN151)</f>
        <v>0</v>
      </c>
    </row>
    <row r="1333" spans="2:11">
      <c r="B1333" s="381">
        <v>1331</v>
      </c>
      <c r="C1333" s="382" t="e">
        <f t="shared" si="80"/>
        <v>#N/A</v>
      </c>
      <c r="D1333" s="382" t="e">
        <f t="shared" si="81"/>
        <v>#N/A</v>
      </c>
      <c r="E1333" s="383" t="e">
        <f t="shared" si="82"/>
        <v>#N/A</v>
      </c>
      <c r="F1333" s="378"/>
      <c r="H1333" s="390"/>
      <c r="I1333" s="380" t="e">
        <f t="shared" si="83"/>
        <v>#REF!</v>
      </c>
      <c r="J1333" s="389">
        <f>'[9]事業所(またはGH住居)名を入力してください_その③'!F152</f>
        <v>0</v>
      </c>
      <c r="K1333" s="380">
        <f>IF(OR('[9]事業所(またはGH住居)名を入力してください_その③'!$B152="管理者",'[9]事業所(またはGH住居)名を入力してください_その③'!$B152="サービス管理責任者"),0,'[9]事業所(またはGH住居)名を入力してください_その③'!$AN152)</f>
        <v>0</v>
      </c>
    </row>
    <row r="1334" spans="2:11">
      <c r="B1334" s="381">
        <v>1332</v>
      </c>
      <c r="C1334" s="382" t="e">
        <f t="shared" si="80"/>
        <v>#N/A</v>
      </c>
      <c r="D1334" s="382" t="e">
        <f t="shared" si="81"/>
        <v>#N/A</v>
      </c>
      <c r="E1334" s="383" t="e">
        <f t="shared" si="82"/>
        <v>#N/A</v>
      </c>
      <c r="F1334" s="378"/>
      <c r="H1334" s="390"/>
      <c r="I1334" s="380" t="e">
        <f t="shared" si="83"/>
        <v>#REF!</v>
      </c>
      <c r="J1334" s="389">
        <f>'[9]事業所(またはGH住居)名を入力してください_その③'!F153</f>
        <v>0</v>
      </c>
      <c r="K1334" s="380">
        <f>IF(OR('[9]事業所(またはGH住居)名を入力してください_その③'!$B153="管理者",'[9]事業所(またはGH住居)名を入力してください_その③'!$B153="サービス管理責任者"),0,'[9]事業所(またはGH住居)名を入力してください_その③'!$AN153)</f>
        <v>0</v>
      </c>
    </row>
    <row r="1335" spans="2:11">
      <c r="B1335" s="381">
        <v>1333</v>
      </c>
      <c r="C1335" s="382" t="e">
        <f t="shared" si="80"/>
        <v>#N/A</v>
      </c>
      <c r="D1335" s="382" t="e">
        <f t="shared" si="81"/>
        <v>#N/A</v>
      </c>
      <c r="E1335" s="383" t="e">
        <f t="shared" si="82"/>
        <v>#N/A</v>
      </c>
      <c r="F1335" s="378"/>
      <c r="H1335" s="390"/>
      <c r="I1335" s="380" t="e">
        <f t="shared" si="83"/>
        <v>#REF!</v>
      </c>
      <c r="J1335" s="389">
        <f>'[9]事業所(またはGH住居)名を入力してください_その③'!F154</f>
        <v>0</v>
      </c>
      <c r="K1335" s="380">
        <f>IF(OR('[9]事業所(またはGH住居)名を入力してください_その③'!$B154="管理者",'[9]事業所(またはGH住居)名を入力してください_その③'!$B154="サービス管理責任者"),0,'[9]事業所(またはGH住居)名を入力してください_その③'!$AN154)</f>
        <v>0</v>
      </c>
    </row>
    <row r="1336" spans="2:11">
      <c r="B1336" s="381">
        <v>1334</v>
      </c>
      <c r="C1336" s="382" t="e">
        <f t="shared" si="80"/>
        <v>#N/A</v>
      </c>
      <c r="D1336" s="382" t="e">
        <f t="shared" si="81"/>
        <v>#N/A</v>
      </c>
      <c r="E1336" s="383" t="e">
        <f t="shared" si="82"/>
        <v>#N/A</v>
      </c>
      <c r="F1336" s="378"/>
      <c r="H1336" s="390"/>
      <c r="I1336" s="380" t="e">
        <f t="shared" si="83"/>
        <v>#REF!</v>
      </c>
      <c r="J1336" s="389">
        <f>'[9]事業所(またはGH住居)名を入力してください_その③'!F155</f>
        <v>0</v>
      </c>
      <c r="K1336" s="380">
        <f>IF(OR('[9]事業所(またはGH住居)名を入力してください_その③'!$B155="管理者",'[9]事業所(またはGH住居)名を入力してください_その③'!$B155="サービス管理責任者"),0,'[9]事業所(またはGH住居)名を入力してください_その③'!$AN155)</f>
        <v>0</v>
      </c>
    </row>
    <row r="1337" spans="2:11">
      <c r="B1337" s="381">
        <v>1335</v>
      </c>
      <c r="C1337" s="382" t="e">
        <f t="shared" si="80"/>
        <v>#N/A</v>
      </c>
      <c r="D1337" s="382" t="e">
        <f t="shared" si="81"/>
        <v>#N/A</v>
      </c>
      <c r="E1337" s="383" t="e">
        <f t="shared" si="82"/>
        <v>#N/A</v>
      </c>
      <c r="F1337" s="378"/>
      <c r="H1337" s="390"/>
      <c r="I1337" s="380" t="e">
        <f t="shared" si="83"/>
        <v>#REF!</v>
      </c>
      <c r="J1337" s="389">
        <f>'[9]事業所(またはGH住居)名を入力してください_その③'!F156</f>
        <v>0</v>
      </c>
      <c r="K1337" s="380">
        <f>IF(OR('[9]事業所(またはGH住居)名を入力してください_その③'!$B156="管理者",'[9]事業所(またはGH住居)名を入力してください_その③'!$B156="サービス管理責任者"),0,'[9]事業所(またはGH住居)名を入力してください_その③'!$AN156)</f>
        <v>0</v>
      </c>
    </row>
    <row r="1338" spans="2:11">
      <c r="B1338" s="381">
        <v>1336</v>
      </c>
      <c r="C1338" s="382" t="e">
        <f t="shared" si="80"/>
        <v>#N/A</v>
      </c>
      <c r="D1338" s="382" t="e">
        <f t="shared" si="81"/>
        <v>#N/A</v>
      </c>
      <c r="E1338" s="383" t="e">
        <f t="shared" si="82"/>
        <v>#N/A</v>
      </c>
      <c r="F1338" s="378"/>
      <c r="H1338" s="390"/>
      <c r="I1338" s="380" t="e">
        <f t="shared" si="83"/>
        <v>#REF!</v>
      </c>
      <c r="J1338" s="389">
        <f>'[9]事業所(またはGH住居)名を入力してください_その③'!F157</f>
        <v>0</v>
      </c>
      <c r="K1338" s="380">
        <f>IF(OR('[9]事業所(またはGH住居)名を入力してください_その③'!$B157="管理者",'[9]事業所(またはGH住居)名を入力してください_その③'!$B157="サービス管理責任者"),0,'[9]事業所(またはGH住居)名を入力してください_その③'!$AN157)</f>
        <v>0</v>
      </c>
    </row>
    <row r="1339" spans="2:11">
      <c r="B1339" s="381">
        <v>1337</v>
      </c>
      <c r="C1339" s="382" t="e">
        <f t="shared" si="80"/>
        <v>#N/A</v>
      </c>
      <c r="D1339" s="382" t="e">
        <f t="shared" si="81"/>
        <v>#N/A</v>
      </c>
      <c r="E1339" s="383" t="e">
        <f t="shared" si="82"/>
        <v>#N/A</v>
      </c>
      <c r="F1339" s="378"/>
      <c r="H1339" s="390"/>
      <c r="I1339" s="380" t="e">
        <f t="shared" si="83"/>
        <v>#REF!</v>
      </c>
      <c r="J1339" s="389">
        <f>'[9]事業所(またはGH住居)名を入力してください_その③'!F158</f>
        <v>0</v>
      </c>
      <c r="K1339" s="380">
        <f>IF(OR('[9]事業所(またはGH住居)名を入力してください_その③'!$B158="管理者",'[9]事業所(またはGH住居)名を入力してください_その③'!$B158="サービス管理責任者"),0,'[9]事業所(またはGH住居)名を入力してください_その③'!$AN158)</f>
        <v>0</v>
      </c>
    </row>
    <row r="1340" spans="2:11">
      <c r="B1340" s="381">
        <v>1338</v>
      </c>
      <c r="C1340" s="382" t="e">
        <f t="shared" si="80"/>
        <v>#N/A</v>
      </c>
      <c r="D1340" s="382" t="e">
        <f t="shared" si="81"/>
        <v>#N/A</v>
      </c>
      <c r="E1340" s="383" t="e">
        <f t="shared" si="82"/>
        <v>#N/A</v>
      </c>
      <c r="F1340" s="378"/>
      <c r="H1340" s="390"/>
      <c r="I1340" s="380" t="e">
        <f t="shared" si="83"/>
        <v>#REF!</v>
      </c>
      <c r="J1340" s="389">
        <f>'[9]事業所(またはGH住居)名を入力してください_その③'!F159</f>
        <v>0</v>
      </c>
      <c r="K1340" s="380">
        <f>IF(OR('[9]事業所(またはGH住居)名を入力してください_その③'!$B159="管理者",'[9]事業所(またはGH住居)名を入力してください_その③'!$B159="サービス管理責任者"),0,'[9]事業所(またはGH住居)名を入力してください_その③'!$AN159)</f>
        <v>0</v>
      </c>
    </row>
    <row r="1341" spans="2:11">
      <c r="B1341" s="381">
        <v>1339</v>
      </c>
      <c r="C1341" s="382" t="e">
        <f t="shared" si="80"/>
        <v>#N/A</v>
      </c>
      <c r="D1341" s="382" t="e">
        <f t="shared" si="81"/>
        <v>#N/A</v>
      </c>
      <c r="E1341" s="383" t="e">
        <f t="shared" si="82"/>
        <v>#N/A</v>
      </c>
      <c r="F1341" s="378"/>
      <c r="H1341" s="390"/>
      <c r="I1341" s="380" t="e">
        <f t="shared" si="83"/>
        <v>#REF!</v>
      </c>
      <c r="J1341" s="389">
        <f>'[9]事業所(またはGH住居)名を入力してください_その③'!F160</f>
        <v>0</v>
      </c>
      <c r="K1341" s="380">
        <f>IF(OR('[9]事業所(またはGH住居)名を入力してください_その③'!$B160="管理者",'[9]事業所(またはGH住居)名を入力してください_その③'!$B160="サービス管理責任者"),0,'[9]事業所(またはGH住居)名を入力してください_その③'!$AN160)</f>
        <v>0</v>
      </c>
    </row>
    <row r="1342" spans="2:11">
      <c r="B1342" s="381">
        <v>1340</v>
      </c>
      <c r="C1342" s="382" t="e">
        <f t="shared" si="80"/>
        <v>#N/A</v>
      </c>
      <c r="D1342" s="382" t="e">
        <f t="shared" si="81"/>
        <v>#N/A</v>
      </c>
      <c r="E1342" s="383" t="e">
        <f t="shared" si="82"/>
        <v>#N/A</v>
      </c>
      <c r="F1342" s="378"/>
      <c r="H1342" s="390"/>
      <c r="I1342" s="380" t="e">
        <f t="shared" si="83"/>
        <v>#REF!</v>
      </c>
      <c r="J1342" s="389">
        <f>'[9]事業所(またはGH住居)名を入力してください_その③'!F161</f>
        <v>0</v>
      </c>
      <c r="K1342" s="380">
        <f>IF(OR('[9]事業所(またはGH住居)名を入力してください_その③'!$B161="管理者",'[9]事業所(またはGH住居)名を入力してください_その③'!$B161="サービス管理責任者"),0,'[9]事業所(またはGH住居)名を入力してください_その③'!$AN161)</f>
        <v>0</v>
      </c>
    </row>
    <row r="1343" spans="2:11">
      <c r="B1343" s="381">
        <v>1341</v>
      </c>
      <c r="C1343" s="382" t="e">
        <f t="shared" si="80"/>
        <v>#N/A</v>
      </c>
      <c r="D1343" s="382" t="e">
        <f t="shared" si="81"/>
        <v>#N/A</v>
      </c>
      <c r="E1343" s="383" t="e">
        <f t="shared" si="82"/>
        <v>#N/A</v>
      </c>
      <c r="F1343" s="378"/>
      <c r="H1343" s="390"/>
      <c r="I1343" s="380" t="e">
        <f t="shared" si="83"/>
        <v>#REF!</v>
      </c>
      <c r="J1343" s="389">
        <f>'[9]事業所(またはGH住居)名を入力してください_その③'!F162</f>
        <v>0</v>
      </c>
      <c r="K1343" s="380">
        <f>IF(OR('[9]事業所(またはGH住居)名を入力してください_その③'!$B162="管理者",'[9]事業所(またはGH住居)名を入力してください_その③'!$B162="サービス管理責任者"),0,'[9]事業所(またはGH住居)名を入力してください_その③'!$AN162)</f>
        <v>0</v>
      </c>
    </row>
    <row r="1344" spans="2:11">
      <c r="B1344" s="381">
        <v>1342</v>
      </c>
      <c r="C1344" s="382" t="e">
        <f t="shared" si="80"/>
        <v>#N/A</v>
      </c>
      <c r="D1344" s="382" t="e">
        <f t="shared" si="81"/>
        <v>#N/A</v>
      </c>
      <c r="E1344" s="383" t="e">
        <f t="shared" si="82"/>
        <v>#N/A</v>
      </c>
      <c r="F1344" s="378"/>
      <c r="H1344" s="390"/>
      <c r="I1344" s="380" t="e">
        <f t="shared" si="83"/>
        <v>#REF!</v>
      </c>
      <c r="J1344" s="389">
        <f>'[9]事業所(またはGH住居)名を入力してください_その③'!F163</f>
        <v>0</v>
      </c>
      <c r="K1344" s="380">
        <f>IF(OR('[9]事業所(またはGH住居)名を入力してください_その③'!$B163="管理者",'[9]事業所(またはGH住居)名を入力してください_その③'!$B163="サービス管理責任者"),0,'[9]事業所(またはGH住居)名を入力してください_その③'!$AN163)</f>
        <v>0</v>
      </c>
    </row>
    <row r="1345" spans="2:11">
      <c r="B1345" s="381">
        <v>1343</v>
      </c>
      <c r="C1345" s="382" t="e">
        <f t="shared" si="80"/>
        <v>#N/A</v>
      </c>
      <c r="D1345" s="382" t="e">
        <f t="shared" si="81"/>
        <v>#N/A</v>
      </c>
      <c r="E1345" s="383" t="e">
        <f t="shared" si="82"/>
        <v>#N/A</v>
      </c>
      <c r="F1345" s="378"/>
      <c r="H1345" s="390"/>
      <c r="I1345" s="380" t="e">
        <f t="shared" si="83"/>
        <v>#REF!</v>
      </c>
      <c r="J1345" s="389">
        <f>'[9]事業所(またはGH住居)名を入力してください_その③'!F164</f>
        <v>0</v>
      </c>
      <c r="K1345" s="380">
        <f>IF(OR('[9]事業所(またはGH住居)名を入力してください_その③'!$B164="管理者",'[9]事業所(またはGH住居)名を入力してください_その③'!$B164="サービス管理責任者"),0,'[9]事業所(またはGH住居)名を入力してください_その③'!$AN164)</f>
        <v>0</v>
      </c>
    </row>
    <row r="1346" spans="2:11">
      <c r="B1346" s="381">
        <v>1344</v>
      </c>
      <c r="C1346" s="382" t="e">
        <f t="shared" si="80"/>
        <v>#N/A</v>
      </c>
      <c r="D1346" s="382" t="e">
        <f t="shared" si="81"/>
        <v>#N/A</v>
      </c>
      <c r="E1346" s="383" t="e">
        <f t="shared" si="82"/>
        <v>#N/A</v>
      </c>
      <c r="F1346" s="378"/>
      <c r="H1346" s="390"/>
      <c r="I1346" s="380" t="e">
        <f t="shared" si="83"/>
        <v>#REF!</v>
      </c>
      <c r="J1346" s="389">
        <f>'[9]事業所(またはGH住居)名を入力してください_その③'!F165</f>
        <v>0</v>
      </c>
      <c r="K1346" s="380">
        <f>IF(OR('[9]事業所(またはGH住居)名を入力してください_その③'!$B165="管理者",'[9]事業所(またはGH住居)名を入力してください_その③'!$B165="サービス管理責任者"),0,'[9]事業所(またはGH住居)名を入力してください_その③'!$AN165)</f>
        <v>0</v>
      </c>
    </row>
    <row r="1347" spans="2:11">
      <c r="B1347" s="381">
        <v>1345</v>
      </c>
      <c r="C1347" s="382" t="e">
        <f t="shared" ref="C1347:C1410" si="84">VLOOKUP(B1347,$I:$K,2,FALSE)</f>
        <v>#N/A</v>
      </c>
      <c r="D1347" s="382" t="e">
        <f t="shared" ref="D1347:D1410" si="85">VLOOKUP(B1347,$I:$K,3,FALSE)</f>
        <v>#N/A</v>
      </c>
      <c r="E1347" s="383" t="e">
        <f t="shared" si="82"/>
        <v>#N/A</v>
      </c>
      <c r="F1347" s="378"/>
      <c r="H1347" s="390"/>
      <c r="I1347" s="380" t="e">
        <f t="shared" si="83"/>
        <v>#REF!</v>
      </c>
      <c r="J1347" s="389">
        <f>'[9]事業所(またはGH住居)名を入力してください_その③'!F166</f>
        <v>0</v>
      </c>
      <c r="K1347" s="380">
        <f>IF(OR('[9]事業所(またはGH住居)名を入力してください_その③'!$B166="管理者",'[9]事業所(またはGH住居)名を入力してください_その③'!$B166="サービス管理責任者"),0,'[9]事業所(またはGH住居)名を入力してください_その③'!$AN166)</f>
        <v>0</v>
      </c>
    </row>
    <row r="1348" spans="2:11">
      <c r="B1348" s="381">
        <v>1346</v>
      </c>
      <c r="C1348" s="382" t="e">
        <f t="shared" si="84"/>
        <v>#N/A</v>
      </c>
      <c r="D1348" s="382" t="e">
        <f t="shared" si="85"/>
        <v>#N/A</v>
      </c>
      <c r="E1348" s="383" t="e">
        <f t="shared" ref="E1348:E1411" si="86">SUMIF($C:$C,C1348,$D:$D)</f>
        <v>#N/A</v>
      </c>
      <c r="F1348" s="378"/>
      <c r="H1348" s="390"/>
      <c r="I1348" s="380" t="e">
        <f t="shared" ref="I1348:I1411" si="87">IF(J1348=0,I1347,I1347+1)</f>
        <v>#REF!</v>
      </c>
      <c r="J1348" s="389">
        <f>'[9]事業所(またはGH住居)名を入力してください_その③'!F167</f>
        <v>0</v>
      </c>
      <c r="K1348" s="380">
        <f>IF(OR('[9]事業所(またはGH住居)名を入力してください_その③'!$B167="管理者",'[9]事業所(またはGH住居)名を入力してください_その③'!$B167="サービス管理責任者"),0,'[9]事業所(またはGH住居)名を入力してください_その③'!$AN167)</f>
        <v>0</v>
      </c>
    </row>
    <row r="1349" spans="2:11">
      <c r="B1349" s="381">
        <v>1347</v>
      </c>
      <c r="C1349" s="382" t="e">
        <f t="shared" si="84"/>
        <v>#N/A</v>
      </c>
      <c r="D1349" s="382" t="e">
        <f t="shared" si="85"/>
        <v>#N/A</v>
      </c>
      <c r="E1349" s="383" t="e">
        <f t="shared" si="86"/>
        <v>#N/A</v>
      </c>
      <c r="F1349" s="378"/>
      <c r="H1349" s="390"/>
      <c r="I1349" s="380" t="e">
        <f t="shared" si="87"/>
        <v>#REF!</v>
      </c>
      <c r="J1349" s="389">
        <f>'[9]事業所(またはGH住居)名を入力してください_その③'!F168</f>
        <v>0</v>
      </c>
      <c r="K1349" s="380">
        <f>IF(OR('[9]事業所(またはGH住居)名を入力してください_その③'!$B168="管理者",'[9]事業所(またはGH住居)名を入力してください_その③'!$B168="サービス管理責任者"),0,'[9]事業所(またはGH住居)名を入力してください_その③'!$AN168)</f>
        <v>0</v>
      </c>
    </row>
    <row r="1350" spans="2:11">
      <c r="B1350" s="381">
        <v>1348</v>
      </c>
      <c r="C1350" s="382" t="e">
        <f t="shared" si="84"/>
        <v>#N/A</v>
      </c>
      <c r="D1350" s="382" t="e">
        <f t="shared" si="85"/>
        <v>#N/A</v>
      </c>
      <c r="E1350" s="383" t="e">
        <f t="shared" si="86"/>
        <v>#N/A</v>
      </c>
      <c r="F1350" s="378"/>
      <c r="H1350" s="390"/>
      <c r="I1350" s="380" t="e">
        <f t="shared" si="87"/>
        <v>#REF!</v>
      </c>
      <c r="J1350" s="389">
        <f>'[9]事業所(またはGH住居)名を入力してください_その③'!F169</f>
        <v>0</v>
      </c>
      <c r="K1350" s="380">
        <f>IF(OR('[9]事業所(またはGH住居)名を入力してください_その③'!$B169="管理者",'[9]事業所(またはGH住居)名を入力してください_その③'!$B169="サービス管理責任者"),0,'[9]事業所(またはGH住居)名を入力してください_その③'!$AN169)</f>
        <v>0</v>
      </c>
    </row>
    <row r="1351" spans="2:11">
      <c r="B1351" s="381">
        <v>1349</v>
      </c>
      <c r="C1351" s="382" t="e">
        <f t="shared" si="84"/>
        <v>#N/A</v>
      </c>
      <c r="D1351" s="382" t="e">
        <f t="shared" si="85"/>
        <v>#N/A</v>
      </c>
      <c r="E1351" s="383" t="e">
        <f t="shared" si="86"/>
        <v>#N/A</v>
      </c>
      <c r="F1351" s="378"/>
      <c r="H1351" s="390"/>
      <c r="I1351" s="380" t="e">
        <f t="shared" si="87"/>
        <v>#REF!</v>
      </c>
      <c r="J1351" s="389">
        <f>'[9]事業所(またはGH住居)名を入力してください_その③'!F170</f>
        <v>0</v>
      </c>
      <c r="K1351" s="380">
        <f>IF(OR('[9]事業所(またはGH住居)名を入力してください_その③'!$B170="管理者",'[9]事業所(またはGH住居)名を入力してください_その③'!$B170="サービス管理責任者"),0,'[9]事業所(またはGH住居)名を入力してください_その③'!$AN170)</f>
        <v>0</v>
      </c>
    </row>
    <row r="1352" spans="2:11">
      <c r="B1352" s="381">
        <v>1350</v>
      </c>
      <c r="C1352" s="382" t="e">
        <f t="shared" si="84"/>
        <v>#N/A</v>
      </c>
      <c r="D1352" s="382" t="e">
        <f t="shared" si="85"/>
        <v>#N/A</v>
      </c>
      <c r="E1352" s="383" t="e">
        <f t="shared" si="86"/>
        <v>#N/A</v>
      </c>
      <c r="F1352" s="378"/>
      <c r="H1352" s="390"/>
      <c r="I1352" s="380" t="e">
        <f t="shared" si="87"/>
        <v>#REF!</v>
      </c>
      <c r="J1352" s="389">
        <f>'[9]事業所(またはGH住居)名を入力してください_その③'!F171</f>
        <v>0</v>
      </c>
      <c r="K1352" s="380">
        <f>IF(OR('[9]事業所(またはGH住居)名を入力してください_その③'!$B171="管理者",'[9]事業所(またはGH住居)名を入力してください_その③'!$B171="サービス管理責任者"),0,'[9]事業所(またはGH住居)名を入力してください_その③'!$AN171)</f>
        <v>0</v>
      </c>
    </row>
    <row r="1353" spans="2:11">
      <c r="B1353" s="381">
        <v>1351</v>
      </c>
      <c r="C1353" s="382" t="e">
        <f t="shared" si="84"/>
        <v>#N/A</v>
      </c>
      <c r="D1353" s="382" t="e">
        <f t="shared" si="85"/>
        <v>#N/A</v>
      </c>
      <c r="E1353" s="383" t="e">
        <f t="shared" si="86"/>
        <v>#N/A</v>
      </c>
      <c r="F1353" s="378"/>
      <c r="H1353" s="390"/>
      <c r="I1353" s="380" t="e">
        <f t="shared" si="87"/>
        <v>#REF!</v>
      </c>
      <c r="J1353" s="389">
        <f>'[9]事業所(またはGH住居)名を入力してください_その③'!F172</f>
        <v>0</v>
      </c>
      <c r="K1353" s="380">
        <f>IF(OR('[9]事業所(またはGH住居)名を入力してください_その③'!$B172="管理者",'[9]事業所(またはGH住居)名を入力してください_その③'!$B172="サービス管理責任者"),0,'[9]事業所(またはGH住居)名を入力してください_その③'!$AN172)</f>
        <v>0</v>
      </c>
    </row>
    <row r="1354" spans="2:11">
      <c r="B1354" s="381">
        <v>1352</v>
      </c>
      <c r="C1354" s="382" t="e">
        <f t="shared" si="84"/>
        <v>#N/A</v>
      </c>
      <c r="D1354" s="382" t="e">
        <f t="shared" si="85"/>
        <v>#N/A</v>
      </c>
      <c r="E1354" s="383" t="e">
        <f t="shared" si="86"/>
        <v>#N/A</v>
      </c>
      <c r="F1354" s="378"/>
      <c r="H1354" s="390"/>
      <c r="I1354" s="380" t="e">
        <f t="shared" si="87"/>
        <v>#REF!</v>
      </c>
      <c r="J1354" s="389">
        <f>'[9]事業所(またはGH住居)名を入力してください_その③'!F173</f>
        <v>0</v>
      </c>
      <c r="K1354" s="380">
        <f>IF(OR('[9]事業所(またはGH住居)名を入力してください_その③'!$B173="管理者",'[9]事業所(またはGH住居)名を入力してください_その③'!$B173="サービス管理責任者"),0,'[9]事業所(またはGH住居)名を入力してください_その③'!$AN173)</f>
        <v>0</v>
      </c>
    </row>
    <row r="1355" spans="2:11">
      <c r="B1355" s="381">
        <v>1353</v>
      </c>
      <c r="C1355" s="382" t="e">
        <f t="shared" si="84"/>
        <v>#N/A</v>
      </c>
      <c r="D1355" s="382" t="e">
        <f t="shared" si="85"/>
        <v>#N/A</v>
      </c>
      <c r="E1355" s="383" t="e">
        <f t="shared" si="86"/>
        <v>#N/A</v>
      </c>
      <c r="F1355" s="378"/>
      <c r="H1355" s="390"/>
      <c r="I1355" s="380" t="e">
        <f t="shared" si="87"/>
        <v>#REF!</v>
      </c>
      <c r="J1355" s="389">
        <f>'[9]事業所(またはGH住居)名を入力してください_その③'!F174</f>
        <v>0</v>
      </c>
      <c r="K1355" s="380">
        <f>IF(OR('[9]事業所(またはGH住居)名を入力してください_その③'!$B174="管理者",'[9]事業所(またはGH住居)名を入力してください_その③'!$B174="サービス管理責任者"),0,'[9]事業所(またはGH住居)名を入力してください_その③'!$AN174)</f>
        <v>0</v>
      </c>
    </row>
    <row r="1356" spans="2:11">
      <c r="B1356" s="381">
        <v>1354</v>
      </c>
      <c r="C1356" s="382" t="e">
        <f t="shared" si="84"/>
        <v>#N/A</v>
      </c>
      <c r="D1356" s="382" t="e">
        <f t="shared" si="85"/>
        <v>#N/A</v>
      </c>
      <c r="E1356" s="383" t="e">
        <f t="shared" si="86"/>
        <v>#N/A</v>
      </c>
      <c r="F1356" s="378"/>
      <c r="H1356" s="390"/>
      <c r="I1356" s="380" t="e">
        <f t="shared" si="87"/>
        <v>#REF!</v>
      </c>
      <c r="J1356" s="389">
        <f>'[9]事業所(またはGH住居)名を入力してください_その③'!F175</f>
        <v>0</v>
      </c>
      <c r="K1356" s="380">
        <f>IF(OR('[9]事業所(またはGH住居)名を入力してください_その③'!$B175="管理者",'[9]事業所(またはGH住居)名を入力してください_その③'!$B175="サービス管理責任者"),0,'[9]事業所(またはGH住居)名を入力してください_その③'!$AN175)</f>
        <v>0</v>
      </c>
    </row>
    <row r="1357" spans="2:11">
      <c r="B1357" s="381">
        <v>1355</v>
      </c>
      <c r="C1357" s="382" t="e">
        <f t="shared" si="84"/>
        <v>#N/A</v>
      </c>
      <c r="D1357" s="382" t="e">
        <f t="shared" si="85"/>
        <v>#N/A</v>
      </c>
      <c r="E1357" s="383" t="e">
        <f t="shared" si="86"/>
        <v>#N/A</v>
      </c>
      <c r="F1357" s="378"/>
      <c r="H1357" s="390"/>
      <c r="I1357" s="380" t="e">
        <f t="shared" si="87"/>
        <v>#REF!</v>
      </c>
      <c r="J1357" s="389">
        <f>'[9]事業所(またはGH住居)名を入力してください_その③'!F176</f>
        <v>0</v>
      </c>
      <c r="K1357" s="380">
        <f>IF(OR('[9]事業所(またはGH住居)名を入力してください_その③'!$B176="管理者",'[9]事業所(またはGH住居)名を入力してください_その③'!$B176="サービス管理責任者"),0,'[9]事業所(またはGH住居)名を入力してください_その③'!$AN176)</f>
        <v>0</v>
      </c>
    </row>
    <row r="1358" spans="2:11">
      <c r="B1358" s="381">
        <v>1356</v>
      </c>
      <c r="C1358" s="382" t="e">
        <f t="shared" si="84"/>
        <v>#N/A</v>
      </c>
      <c r="D1358" s="382" t="e">
        <f t="shared" si="85"/>
        <v>#N/A</v>
      </c>
      <c r="E1358" s="383" t="e">
        <f t="shared" si="86"/>
        <v>#N/A</v>
      </c>
      <c r="F1358" s="378"/>
      <c r="H1358" s="390"/>
      <c r="I1358" s="380" t="e">
        <f t="shared" si="87"/>
        <v>#REF!</v>
      </c>
      <c r="J1358" s="389">
        <f>'[9]事業所(またはGH住居)名を入力してください_その③'!F177</f>
        <v>0</v>
      </c>
      <c r="K1358" s="380">
        <f>IF(OR('[9]事業所(またはGH住居)名を入力してください_その③'!$B177="管理者",'[9]事業所(またはGH住居)名を入力してください_その③'!$B177="サービス管理責任者"),0,'[9]事業所(またはGH住居)名を入力してください_その③'!$AN177)</f>
        <v>0</v>
      </c>
    </row>
    <row r="1359" spans="2:11">
      <c r="B1359" s="381">
        <v>1357</v>
      </c>
      <c r="C1359" s="382" t="e">
        <f t="shared" si="84"/>
        <v>#N/A</v>
      </c>
      <c r="D1359" s="382" t="e">
        <f t="shared" si="85"/>
        <v>#N/A</v>
      </c>
      <c r="E1359" s="383" t="e">
        <f t="shared" si="86"/>
        <v>#N/A</v>
      </c>
      <c r="F1359" s="378"/>
      <c r="H1359" s="390"/>
      <c r="I1359" s="380" t="e">
        <f t="shared" si="87"/>
        <v>#REF!</v>
      </c>
      <c r="J1359" s="389">
        <f>'[9]事業所(またはGH住居)名を入力してください_その③'!F178</f>
        <v>0</v>
      </c>
      <c r="K1359" s="380">
        <f>IF(OR('[9]事業所(またはGH住居)名を入力してください_その③'!$B178="管理者",'[9]事業所(またはGH住居)名を入力してください_その③'!$B178="サービス管理責任者"),0,'[9]事業所(またはGH住居)名を入力してください_その③'!$AN178)</f>
        <v>0</v>
      </c>
    </row>
    <row r="1360" spans="2:11">
      <c r="B1360" s="381">
        <v>1358</v>
      </c>
      <c r="C1360" s="382" t="e">
        <f t="shared" si="84"/>
        <v>#N/A</v>
      </c>
      <c r="D1360" s="382" t="e">
        <f t="shared" si="85"/>
        <v>#N/A</v>
      </c>
      <c r="E1360" s="383" t="e">
        <f t="shared" si="86"/>
        <v>#N/A</v>
      </c>
      <c r="F1360" s="378"/>
      <c r="H1360" s="390"/>
      <c r="I1360" s="380" t="e">
        <f t="shared" si="87"/>
        <v>#REF!</v>
      </c>
      <c r="J1360" s="389">
        <f>'[9]事業所(またはGH住居)名を入力してください_その③'!F179</f>
        <v>0</v>
      </c>
      <c r="K1360" s="380">
        <f>IF(OR('[9]事業所(またはGH住居)名を入力してください_その③'!$B179="管理者",'[9]事業所(またはGH住居)名を入力してください_その③'!$B179="サービス管理責任者"),0,'[9]事業所(またはGH住居)名を入力してください_その③'!$AN179)</f>
        <v>0</v>
      </c>
    </row>
    <row r="1361" spans="2:11">
      <c r="B1361" s="381">
        <v>1359</v>
      </c>
      <c r="C1361" s="382" t="e">
        <f t="shared" si="84"/>
        <v>#N/A</v>
      </c>
      <c r="D1361" s="382" t="e">
        <f t="shared" si="85"/>
        <v>#N/A</v>
      </c>
      <c r="E1361" s="383" t="e">
        <f t="shared" si="86"/>
        <v>#N/A</v>
      </c>
      <c r="F1361" s="378"/>
      <c r="H1361" s="390"/>
      <c r="I1361" s="380" t="e">
        <f t="shared" si="87"/>
        <v>#REF!</v>
      </c>
      <c r="J1361" s="389">
        <f>'[9]事業所(またはGH住居)名を入力してください_その③'!F180</f>
        <v>0</v>
      </c>
      <c r="K1361" s="380">
        <f>IF(OR('[9]事業所(またはGH住居)名を入力してください_その③'!$B180="管理者",'[9]事業所(またはGH住居)名を入力してください_その③'!$B180="サービス管理責任者"),0,'[9]事業所(またはGH住居)名を入力してください_その③'!$AN180)</f>
        <v>0</v>
      </c>
    </row>
    <row r="1362" spans="2:11">
      <c r="B1362" s="381">
        <v>1360</v>
      </c>
      <c r="C1362" s="382" t="e">
        <f t="shared" si="84"/>
        <v>#N/A</v>
      </c>
      <c r="D1362" s="382" t="e">
        <f t="shared" si="85"/>
        <v>#N/A</v>
      </c>
      <c r="E1362" s="383" t="e">
        <f t="shared" si="86"/>
        <v>#N/A</v>
      </c>
      <c r="F1362" s="378"/>
      <c r="H1362" s="390"/>
      <c r="I1362" s="380" t="e">
        <f t="shared" si="87"/>
        <v>#REF!</v>
      </c>
      <c r="J1362" s="389">
        <f>'[9]事業所(またはGH住居)名を入力してください_その③'!F181</f>
        <v>0</v>
      </c>
      <c r="K1362" s="380">
        <f>IF(OR('[9]事業所(またはGH住居)名を入力してください_その③'!$B181="管理者",'[9]事業所(またはGH住居)名を入力してください_その③'!$B181="サービス管理責任者"),0,'[9]事業所(またはGH住居)名を入力してください_その③'!$AN181)</f>
        <v>0</v>
      </c>
    </row>
    <row r="1363" spans="2:11">
      <c r="B1363" s="381">
        <v>1361</v>
      </c>
      <c r="C1363" s="382" t="e">
        <f t="shared" si="84"/>
        <v>#N/A</v>
      </c>
      <c r="D1363" s="382" t="e">
        <f t="shared" si="85"/>
        <v>#N/A</v>
      </c>
      <c r="E1363" s="383" t="e">
        <f t="shared" si="86"/>
        <v>#N/A</v>
      </c>
      <c r="F1363" s="378"/>
      <c r="H1363" s="390"/>
      <c r="I1363" s="380" t="e">
        <f t="shared" si="87"/>
        <v>#REF!</v>
      </c>
      <c r="J1363" s="389">
        <f>'[9]事業所(またはGH住居)名を入力してください_その③'!F182</f>
        <v>0</v>
      </c>
      <c r="K1363" s="380">
        <f>IF(OR('[9]事業所(またはGH住居)名を入力してください_その③'!$B182="管理者",'[9]事業所(またはGH住居)名を入力してください_その③'!$B182="サービス管理責任者"),0,'[9]事業所(またはGH住居)名を入力してください_その③'!$AN182)</f>
        <v>0</v>
      </c>
    </row>
    <row r="1364" spans="2:11">
      <c r="B1364" s="381">
        <v>1362</v>
      </c>
      <c r="C1364" s="382" t="e">
        <f t="shared" si="84"/>
        <v>#N/A</v>
      </c>
      <c r="D1364" s="382" t="e">
        <f t="shared" si="85"/>
        <v>#N/A</v>
      </c>
      <c r="E1364" s="383" t="e">
        <f t="shared" si="86"/>
        <v>#N/A</v>
      </c>
      <c r="F1364" s="378"/>
      <c r="H1364" s="390"/>
      <c r="I1364" s="380" t="e">
        <f t="shared" si="87"/>
        <v>#REF!</v>
      </c>
      <c r="J1364" s="389">
        <f>'[9]事業所(またはGH住居)名を入力してください_その③'!F183</f>
        <v>0</v>
      </c>
      <c r="K1364" s="380">
        <f>IF(OR('[9]事業所(またはGH住居)名を入力してください_その③'!$B183="管理者",'[9]事業所(またはGH住居)名を入力してください_その③'!$B183="サービス管理責任者"),0,'[9]事業所(またはGH住居)名を入力してください_その③'!$AN183)</f>
        <v>0</v>
      </c>
    </row>
    <row r="1365" spans="2:11">
      <c r="B1365" s="381">
        <v>1363</v>
      </c>
      <c r="C1365" s="382" t="e">
        <f t="shared" si="84"/>
        <v>#N/A</v>
      </c>
      <c r="D1365" s="382" t="e">
        <f t="shared" si="85"/>
        <v>#N/A</v>
      </c>
      <c r="E1365" s="383" t="e">
        <f t="shared" si="86"/>
        <v>#N/A</v>
      </c>
      <c r="F1365" s="378"/>
      <c r="H1365" s="390"/>
      <c r="I1365" s="380" t="e">
        <f t="shared" si="87"/>
        <v>#REF!</v>
      </c>
      <c r="J1365" s="389">
        <f>'[9]事業所(またはGH住居)名を入力してください_その③'!F184</f>
        <v>0</v>
      </c>
      <c r="K1365" s="380">
        <f>IF(OR('[9]事業所(またはGH住居)名を入力してください_その③'!$B184="管理者",'[9]事業所(またはGH住居)名を入力してください_その③'!$B184="サービス管理責任者"),0,'[9]事業所(またはGH住居)名を入力してください_その③'!$AN184)</f>
        <v>0</v>
      </c>
    </row>
    <row r="1366" spans="2:11">
      <c r="B1366" s="381">
        <v>1364</v>
      </c>
      <c r="C1366" s="382" t="e">
        <f t="shared" si="84"/>
        <v>#N/A</v>
      </c>
      <c r="D1366" s="382" t="e">
        <f t="shared" si="85"/>
        <v>#N/A</v>
      </c>
      <c r="E1366" s="383" t="e">
        <f t="shared" si="86"/>
        <v>#N/A</v>
      </c>
      <c r="F1366" s="378"/>
      <c r="H1366" s="390"/>
      <c r="I1366" s="380" t="e">
        <f t="shared" si="87"/>
        <v>#REF!</v>
      </c>
      <c r="J1366" s="389">
        <f>'[9]事業所(またはGH住居)名を入力してください_その③'!F185</f>
        <v>0</v>
      </c>
      <c r="K1366" s="380">
        <f>IF(OR('[9]事業所(またはGH住居)名を入力してください_その③'!$B185="管理者",'[9]事業所(またはGH住居)名を入力してください_その③'!$B185="サービス管理責任者"),0,'[9]事業所(またはGH住居)名を入力してください_その③'!$AN185)</f>
        <v>0</v>
      </c>
    </row>
    <row r="1367" spans="2:11">
      <c r="B1367" s="381">
        <v>1365</v>
      </c>
      <c r="C1367" s="382" t="e">
        <f t="shared" si="84"/>
        <v>#N/A</v>
      </c>
      <c r="D1367" s="382" t="e">
        <f t="shared" si="85"/>
        <v>#N/A</v>
      </c>
      <c r="E1367" s="383" t="e">
        <f t="shared" si="86"/>
        <v>#N/A</v>
      </c>
      <c r="F1367" s="378"/>
      <c r="H1367" s="390"/>
      <c r="I1367" s="380" t="e">
        <f t="shared" si="87"/>
        <v>#REF!</v>
      </c>
      <c r="J1367" s="389">
        <f>'[9]事業所(またはGH住居)名を入力してください_その③'!F186</f>
        <v>0</v>
      </c>
      <c r="K1367" s="380">
        <f>IF(OR('[9]事業所(またはGH住居)名を入力してください_その③'!$B186="管理者",'[9]事業所(またはGH住居)名を入力してください_その③'!$B186="サービス管理責任者"),0,'[9]事業所(またはGH住居)名を入力してください_その③'!$AN186)</f>
        <v>0</v>
      </c>
    </row>
    <row r="1368" spans="2:11">
      <c r="B1368" s="381">
        <v>1366</v>
      </c>
      <c r="C1368" s="382" t="e">
        <f t="shared" si="84"/>
        <v>#N/A</v>
      </c>
      <c r="D1368" s="382" t="e">
        <f t="shared" si="85"/>
        <v>#N/A</v>
      </c>
      <c r="E1368" s="383" t="e">
        <f t="shared" si="86"/>
        <v>#N/A</v>
      </c>
      <c r="F1368" s="378"/>
      <c r="H1368" s="390"/>
      <c r="I1368" s="380" t="e">
        <f t="shared" si="87"/>
        <v>#REF!</v>
      </c>
      <c r="J1368" s="389">
        <f>'[9]事業所(またはGH住居)名を入力してください_その③'!F187</f>
        <v>0</v>
      </c>
      <c r="K1368" s="380">
        <f>IF(OR('[9]事業所(またはGH住居)名を入力してください_その③'!$B187="管理者",'[9]事業所(またはGH住居)名を入力してください_その③'!$B187="サービス管理責任者"),0,'[9]事業所(またはGH住居)名を入力してください_その③'!$AN187)</f>
        <v>0</v>
      </c>
    </row>
    <row r="1369" spans="2:11">
      <c r="B1369" s="381">
        <v>1367</v>
      </c>
      <c r="C1369" s="382" t="e">
        <f t="shared" si="84"/>
        <v>#N/A</v>
      </c>
      <c r="D1369" s="382" t="e">
        <f t="shared" si="85"/>
        <v>#N/A</v>
      </c>
      <c r="E1369" s="383" t="e">
        <f t="shared" si="86"/>
        <v>#N/A</v>
      </c>
      <c r="F1369" s="378"/>
      <c r="H1369" s="390"/>
      <c r="I1369" s="380" t="e">
        <f t="shared" si="87"/>
        <v>#REF!</v>
      </c>
      <c r="J1369" s="389">
        <f>'[9]事業所(またはGH住居)名を入力してください_その③'!F188</f>
        <v>0</v>
      </c>
      <c r="K1369" s="380">
        <f>IF(OR('[9]事業所(またはGH住居)名を入力してください_その③'!$B188="管理者",'[9]事業所(またはGH住居)名を入力してください_その③'!$B188="サービス管理責任者"),0,'[9]事業所(またはGH住居)名を入力してください_その③'!$AN188)</f>
        <v>0</v>
      </c>
    </row>
    <row r="1370" spans="2:11">
      <c r="B1370" s="381">
        <v>1368</v>
      </c>
      <c r="C1370" s="382" t="e">
        <f t="shared" si="84"/>
        <v>#N/A</v>
      </c>
      <c r="D1370" s="382" t="e">
        <f t="shared" si="85"/>
        <v>#N/A</v>
      </c>
      <c r="E1370" s="383" t="e">
        <f t="shared" si="86"/>
        <v>#N/A</v>
      </c>
      <c r="F1370" s="378"/>
      <c r="H1370" s="390"/>
      <c r="I1370" s="380" t="e">
        <f t="shared" si="87"/>
        <v>#REF!</v>
      </c>
      <c r="J1370" s="389">
        <f>'[9]事業所(またはGH住居)名を入力してください_その③'!F189</f>
        <v>0</v>
      </c>
      <c r="K1370" s="380">
        <f>IF(OR('[9]事業所(またはGH住居)名を入力してください_その③'!$B189="管理者",'[9]事業所(またはGH住居)名を入力してください_その③'!$B189="サービス管理責任者"),0,'[9]事業所(またはGH住居)名を入力してください_その③'!$AN189)</f>
        <v>0</v>
      </c>
    </row>
    <row r="1371" spans="2:11">
      <c r="B1371" s="381">
        <v>1369</v>
      </c>
      <c r="C1371" s="382" t="e">
        <f t="shared" si="84"/>
        <v>#N/A</v>
      </c>
      <c r="D1371" s="382" t="e">
        <f t="shared" si="85"/>
        <v>#N/A</v>
      </c>
      <c r="E1371" s="383" t="e">
        <f t="shared" si="86"/>
        <v>#N/A</v>
      </c>
      <c r="F1371" s="378"/>
      <c r="H1371" s="390"/>
      <c r="I1371" s="380" t="e">
        <f t="shared" si="87"/>
        <v>#REF!</v>
      </c>
      <c r="J1371" s="389">
        <f>'[9]事業所(またはGH住居)名を入力してください_その③'!F190</f>
        <v>0</v>
      </c>
      <c r="K1371" s="380">
        <f>IF(OR('[9]事業所(またはGH住居)名を入力してください_その③'!$B190="管理者",'[9]事業所(またはGH住居)名を入力してください_その③'!$B190="サービス管理責任者"),0,'[9]事業所(またはGH住居)名を入力してください_その③'!$AN190)</f>
        <v>0</v>
      </c>
    </row>
    <row r="1372" spans="2:11">
      <c r="B1372" s="381">
        <v>1370</v>
      </c>
      <c r="C1372" s="382" t="e">
        <f t="shared" si="84"/>
        <v>#N/A</v>
      </c>
      <c r="D1372" s="382" t="e">
        <f t="shared" si="85"/>
        <v>#N/A</v>
      </c>
      <c r="E1372" s="383" t="e">
        <f t="shared" si="86"/>
        <v>#N/A</v>
      </c>
      <c r="F1372" s="378"/>
      <c r="H1372" s="390"/>
      <c r="I1372" s="380" t="e">
        <f t="shared" si="87"/>
        <v>#REF!</v>
      </c>
      <c r="J1372" s="389">
        <f>'[9]事業所(またはGH住居)名を入力してください_その③'!F191</f>
        <v>0</v>
      </c>
      <c r="K1372" s="380">
        <f>IF(OR('[9]事業所(またはGH住居)名を入力してください_その③'!$B191="管理者",'[9]事業所(またはGH住居)名を入力してください_その③'!$B191="サービス管理責任者"),0,'[9]事業所(またはGH住居)名を入力してください_その③'!$AN191)</f>
        <v>0</v>
      </c>
    </row>
    <row r="1373" spans="2:11">
      <c r="B1373" s="381">
        <v>1371</v>
      </c>
      <c r="C1373" s="382" t="e">
        <f t="shared" si="84"/>
        <v>#N/A</v>
      </c>
      <c r="D1373" s="382" t="e">
        <f t="shared" si="85"/>
        <v>#N/A</v>
      </c>
      <c r="E1373" s="383" t="e">
        <f t="shared" si="86"/>
        <v>#N/A</v>
      </c>
      <c r="F1373" s="378"/>
      <c r="H1373" s="390"/>
      <c r="I1373" s="380" t="e">
        <f t="shared" si="87"/>
        <v>#REF!</v>
      </c>
      <c r="J1373" s="389">
        <f>'[9]事業所(またはGH住居)名を入力してください_その③'!F192</f>
        <v>0</v>
      </c>
      <c r="K1373" s="380">
        <f>IF(OR('[9]事業所(またはGH住居)名を入力してください_その③'!$B192="管理者",'[9]事業所(またはGH住居)名を入力してください_その③'!$B192="サービス管理責任者"),0,'[9]事業所(またはGH住居)名を入力してください_その③'!$AN192)</f>
        <v>0</v>
      </c>
    </row>
    <row r="1374" spans="2:11">
      <c r="B1374" s="381">
        <v>1372</v>
      </c>
      <c r="C1374" s="382" t="e">
        <f t="shared" si="84"/>
        <v>#N/A</v>
      </c>
      <c r="D1374" s="382" t="e">
        <f t="shared" si="85"/>
        <v>#N/A</v>
      </c>
      <c r="E1374" s="383" t="e">
        <f t="shared" si="86"/>
        <v>#N/A</v>
      </c>
      <c r="F1374" s="378"/>
      <c r="H1374" s="390"/>
      <c r="I1374" s="380" t="e">
        <f t="shared" si="87"/>
        <v>#REF!</v>
      </c>
      <c r="J1374" s="389">
        <f>'[9]事業所(またはGH住居)名を入力してください_その③'!F193</f>
        <v>0</v>
      </c>
      <c r="K1374" s="380">
        <f>IF(OR('[9]事業所(またはGH住居)名を入力してください_その③'!$B193="管理者",'[9]事業所(またはGH住居)名を入力してください_その③'!$B193="サービス管理責任者"),0,'[9]事業所(またはGH住居)名を入力してください_その③'!$AN193)</f>
        <v>0</v>
      </c>
    </row>
    <row r="1375" spans="2:11">
      <c r="B1375" s="381">
        <v>1373</v>
      </c>
      <c r="C1375" s="382" t="e">
        <f t="shared" si="84"/>
        <v>#N/A</v>
      </c>
      <c r="D1375" s="382" t="e">
        <f t="shared" si="85"/>
        <v>#N/A</v>
      </c>
      <c r="E1375" s="383" t="e">
        <f t="shared" si="86"/>
        <v>#N/A</v>
      </c>
      <c r="F1375" s="378"/>
      <c r="H1375" s="390"/>
      <c r="I1375" s="380" t="e">
        <f t="shared" si="87"/>
        <v>#REF!</v>
      </c>
      <c r="J1375" s="389">
        <f>'[9]事業所(またはGH住居)名を入力してください_その③'!F194</f>
        <v>0</v>
      </c>
      <c r="K1375" s="380">
        <f>IF(OR('[9]事業所(またはGH住居)名を入力してください_その③'!$B194="管理者",'[9]事業所(またはGH住居)名を入力してください_その③'!$B194="サービス管理責任者"),0,'[9]事業所(またはGH住居)名を入力してください_その③'!$AN194)</f>
        <v>0</v>
      </c>
    </row>
    <row r="1376" spans="2:11">
      <c r="B1376" s="381">
        <v>1374</v>
      </c>
      <c r="C1376" s="382" t="e">
        <f t="shared" si="84"/>
        <v>#N/A</v>
      </c>
      <c r="D1376" s="382" t="e">
        <f t="shared" si="85"/>
        <v>#N/A</v>
      </c>
      <c r="E1376" s="383" t="e">
        <f t="shared" si="86"/>
        <v>#N/A</v>
      </c>
      <c r="F1376" s="378"/>
      <c r="H1376" s="390"/>
      <c r="I1376" s="380" t="e">
        <f t="shared" si="87"/>
        <v>#REF!</v>
      </c>
      <c r="J1376" s="389">
        <f>'[9]事業所(またはGH住居)名を入力してください_その③'!F195</f>
        <v>0</v>
      </c>
      <c r="K1376" s="380">
        <f>IF(OR('[9]事業所(またはGH住居)名を入力してください_その③'!$B195="管理者",'[9]事業所(またはGH住居)名を入力してください_その③'!$B195="サービス管理責任者"),0,'[9]事業所(またはGH住居)名を入力してください_その③'!$AN195)</f>
        <v>0</v>
      </c>
    </row>
    <row r="1377" spans="2:11">
      <c r="B1377" s="381">
        <v>1375</v>
      </c>
      <c r="C1377" s="382" t="e">
        <f t="shared" si="84"/>
        <v>#N/A</v>
      </c>
      <c r="D1377" s="382" t="e">
        <f t="shared" si="85"/>
        <v>#N/A</v>
      </c>
      <c r="E1377" s="383" t="e">
        <f t="shared" si="86"/>
        <v>#N/A</v>
      </c>
      <c r="F1377" s="378"/>
      <c r="H1377" s="390"/>
      <c r="I1377" s="380" t="e">
        <f t="shared" si="87"/>
        <v>#REF!</v>
      </c>
      <c r="J1377" s="389">
        <f>'[9]事業所(またはGH住居)名を入力してください_その③'!F196</f>
        <v>0</v>
      </c>
      <c r="K1377" s="380">
        <f>IF(OR('[9]事業所(またはGH住居)名を入力してください_その③'!$B196="管理者",'[9]事業所(またはGH住居)名を入力してください_その③'!$B196="サービス管理責任者"),0,'[9]事業所(またはGH住居)名を入力してください_その③'!$AN196)</f>
        <v>0</v>
      </c>
    </row>
    <row r="1378" spans="2:11">
      <c r="B1378" s="381">
        <v>1376</v>
      </c>
      <c r="C1378" s="382" t="e">
        <f t="shared" si="84"/>
        <v>#N/A</v>
      </c>
      <c r="D1378" s="382" t="e">
        <f t="shared" si="85"/>
        <v>#N/A</v>
      </c>
      <c r="E1378" s="383" t="e">
        <f t="shared" si="86"/>
        <v>#N/A</v>
      </c>
      <c r="F1378" s="378"/>
      <c r="H1378" s="390"/>
      <c r="I1378" s="380" t="e">
        <f t="shared" si="87"/>
        <v>#REF!</v>
      </c>
      <c r="J1378" s="389">
        <f>'[9]事業所(またはGH住居)名を入力してください_その③'!F197</f>
        <v>0</v>
      </c>
      <c r="K1378" s="380">
        <f>IF(OR('[9]事業所(またはGH住居)名を入力してください_その③'!$B197="管理者",'[9]事業所(またはGH住居)名を入力してください_その③'!$B197="サービス管理責任者"),0,'[9]事業所(またはGH住居)名を入力してください_その③'!$AN197)</f>
        <v>0</v>
      </c>
    </row>
    <row r="1379" spans="2:11">
      <c r="B1379" s="381">
        <v>1377</v>
      </c>
      <c r="C1379" s="382" t="e">
        <f t="shared" si="84"/>
        <v>#N/A</v>
      </c>
      <c r="D1379" s="382" t="e">
        <f t="shared" si="85"/>
        <v>#N/A</v>
      </c>
      <c r="E1379" s="383" t="e">
        <f t="shared" si="86"/>
        <v>#N/A</v>
      </c>
      <c r="F1379" s="378"/>
      <c r="H1379" s="390"/>
      <c r="I1379" s="380" t="e">
        <f t="shared" si="87"/>
        <v>#REF!</v>
      </c>
      <c r="J1379" s="389">
        <f>'[9]事業所(またはGH住居)名を入力してください_その③'!F198</f>
        <v>0</v>
      </c>
      <c r="K1379" s="380">
        <f>IF(OR('[9]事業所(またはGH住居)名を入力してください_その③'!$B198="管理者",'[9]事業所(またはGH住居)名を入力してください_その③'!$B198="サービス管理責任者"),0,'[9]事業所(またはGH住居)名を入力してください_その③'!$AN198)</f>
        <v>0</v>
      </c>
    </row>
    <row r="1380" spans="2:11">
      <c r="B1380" s="381">
        <v>1378</v>
      </c>
      <c r="C1380" s="382" t="e">
        <f t="shared" si="84"/>
        <v>#N/A</v>
      </c>
      <c r="D1380" s="382" t="e">
        <f t="shared" si="85"/>
        <v>#N/A</v>
      </c>
      <c r="E1380" s="383" t="e">
        <f t="shared" si="86"/>
        <v>#N/A</v>
      </c>
      <c r="F1380" s="378"/>
      <c r="H1380" s="390"/>
      <c r="I1380" s="380" t="e">
        <f t="shared" si="87"/>
        <v>#REF!</v>
      </c>
      <c r="J1380" s="389">
        <f>'[9]事業所(またはGH住居)名を入力してください_その③'!F199</f>
        <v>0</v>
      </c>
      <c r="K1380" s="380">
        <f>IF(OR('[9]事業所(またはGH住居)名を入力してください_その③'!$B199="管理者",'[9]事業所(またはGH住居)名を入力してください_その③'!$B199="サービス管理責任者"),0,'[9]事業所(またはGH住居)名を入力してください_その③'!$AN199)</f>
        <v>0</v>
      </c>
    </row>
    <row r="1381" spans="2:11">
      <c r="B1381" s="381">
        <v>1379</v>
      </c>
      <c r="C1381" s="382" t="e">
        <f t="shared" si="84"/>
        <v>#N/A</v>
      </c>
      <c r="D1381" s="382" t="e">
        <f t="shared" si="85"/>
        <v>#N/A</v>
      </c>
      <c r="E1381" s="383" t="e">
        <f t="shared" si="86"/>
        <v>#N/A</v>
      </c>
      <c r="F1381" s="378"/>
      <c r="H1381" s="390"/>
      <c r="I1381" s="380" t="e">
        <f t="shared" si="87"/>
        <v>#REF!</v>
      </c>
      <c r="J1381" s="389">
        <f>'[9]事業所(またはGH住居)名を入力してください_その③'!F200</f>
        <v>0</v>
      </c>
      <c r="K1381" s="380">
        <f>IF(OR('[9]事業所(またはGH住居)名を入力してください_その③'!$B200="管理者",'[9]事業所(またはGH住居)名を入力してください_その③'!$B200="サービス管理責任者"),0,'[9]事業所(またはGH住居)名を入力してください_その③'!$AN200)</f>
        <v>0</v>
      </c>
    </row>
    <row r="1382" spans="2:11">
      <c r="B1382" s="381">
        <v>1380</v>
      </c>
      <c r="C1382" s="382" t="e">
        <f t="shared" si="84"/>
        <v>#N/A</v>
      </c>
      <c r="D1382" s="382" t="e">
        <f t="shared" si="85"/>
        <v>#N/A</v>
      </c>
      <c r="E1382" s="383" t="e">
        <f t="shared" si="86"/>
        <v>#N/A</v>
      </c>
      <c r="F1382" s="378"/>
      <c r="H1382" s="390"/>
      <c r="I1382" s="380" t="e">
        <f t="shared" si="87"/>
        <v>#REF!</v>
      </c>
      <c r="J1382" s="389">
        <f>'[9]事業所(またはGH住居)名を入力してください_その③'!F201</f>
        <v>0</v>
      </c>
      <c r="K1382" s="380">
        <f>IF(OR('[9]事業所(またはGH住居)名を入力してください_その③'!$B201="管理者",'[9]事業所(またはGH住居)名を入力してください_その③'!$B201="サービス管理責任者"),0,'[9]事業所(またはGH住居)名を入力してください_その③'!$AN201)</f>
        <v>0</v>
      </c>
    </row>
    <row r="1383" spans="2:11">
      <c r="B1383" s="381">
        <v>1381</v>
      </c>
      <c r="C1383" s="382" t="e">
        <f t="shared" si="84"/>
        <v>#N/A</v>
      </c>
      <c r="D1383" s="382" t="e">
        <f t="shared" si="85"/>
        <v>#N/A</v>
      </c>
      <c r="E1383" s="383" t="e">
        <f t="shared" si="86"/>
        <v>#N/A</v>
      </c>
      <c r="F1383" s="378"/>
      <c r="H1383" s="390"/>
      <c r="I1383" s="380" t="e">
        <f t="shared" si="87"/>
        <v>#REF!</v>
      </c>
      <c r="J1383" s="389">
        <f>'[9]事業所(またはGH住居)名を入力してください_その③'!F202</f>
        <v>0</v>
      </c>
      <c r="K1383" s="380">
        <f>IF(OR('[9]事業所(またはGH住居)名を入力してください_その③'!$B202="管理者",'[9]事業所(またはGH住居)名を入力してください_その③'!$B202="サービス管理責任者"),0,'[9]事業所(またはGH住居)名を入力してください_その③'!$AN202)</f>
        <v>0</v>
      </c>
    </row>
    <row r="1384" spans="2:11">
      <c r="B1384" s="381">
        <v>1382</v>
      </c>
      <c r="C1384" s="382" t="e">
        <f t="shared" si="84"/>
        <v>#N/A</v>
      </c>
      <c r="D1384" s="382" t="e">
        <f t="shared" si="85"/>
        <v>#N/A</v>
      </c>
      <c r="E1384" s="383" t="e">
        <f t="shared" si="86"/>
        <v>#N/A</v>
      </c>
      <c r="F1384" s="378"/>
      <c r="H1384" s="390"/>
      <c r="I1384" s="380" t="e">
        <f t="shared" si="87"/>
        <v>#REF!</v>
      </c>
      <c r="J1384" s="389">
        <f>'[9]事業所(またはGH住居)名を入力してください_その③'!F203</f>
        <v>0</v>
      </c>
      <c r="K1384" s="380">
        <f>IF(OR('[9]事業所(またはGH住居)名を入力してください_その③'!$B203="管理者",'[9]事業所(またはGH住居)名を入力してください_その③'!$B203="サービス管理責任者"),0,'[9]事業所(またはGH住居)名を入力してください_その③'!$AN203)</f>
        <v>0</v>
      </c>
    </row>
    <row r="1385" spans="2:11">
      <c r="B1385" s="381">
        <v>1383</v>
      </c>
      <c r="C1385" s="382" t="e">
        <f t="shared" si="84"/>
        <v>#N/A</v>
      </c>
      <c r="D1385" s="382" t="e">
        <f t="shared" si="85"/>
        <v>#N/A</v>
      </c>
      <c r="E1385" s="383" t="e">
        <f t="shared" si="86"/>
        <v>#N/A</v>
      </c>
      <c r="F1385" s="378"/>
      <c r="H1385" s="390"/>
      <c r="I1385" s="380" t="e">
        <f t="shared" si="87"/>
        <v>#REF!</v>
      </c>
      <c r="J1385" s="389">
        <f>'[9]事業所(またはGH住居)名を入力してください_その③'!F204</f>
        <v>0</v>
      </c>
      <c r="K1385" s="380">
        <f>IF(OR('[9]事業所(またはGH住居)名を入力してください_その③'!$B204="管理者",'[9]事業所(またはGH住居)名を入力してください_その③'!$B204="サービス管理責任者"),0,'[9]事業所(またはGH住居)名を入力してください_その③'!$AN204)</f>
        <v>0</v>
      </c>
    </row>
    <row r="1386" spans="2:11">
      <c r="B1386" s="381">
        <v>1384</v>
      </c>
      <c r="C1386" s="382" t="e">
        <f t="shared" si="84"/>
        <v>#N/A</v>
      </c>
      <c r="D1386" s="382" t="e">
        <f t="shared" si="85"/>
        <v>#N/A</v>
      </c>
      <c r="E1386" s="383" t="e">
        <f t="shared" si="86"/>
        <v>#N/A</v>
      </c>
      <c r="F1386" s="378"/>
      <c r="H1386" s="390"/>
      <c r="I1386" s="380" t="e">
        <f t="shared" si="87"/>
        <v>#REF!</v>
      </c>
      <c r="J1386" s="389">
        <f>'[9]事業所(またはGH住居)名を入力してください_その③'!F205</f>
        <v>0</v>
      </c>
      <c r="K1386" s="380">
        <f>IF(OR('[9]事業所(またはGH住居)名を入力してください_その③'!$B205="管理者",'[9]事業所(またはGH住居)名を入力してください_その③'!$B205="サービス管理責任者"),0,'[9]事業所(またはGH住居)名を入力してください_その③'!$AN205)</f>
        <v>0</v>
      </c>
    </row>
    <row r="1387" spans="2:11">
      <c r="B1387" s="381">
        <v>1385</v>
      </c>
      <c r="C1387" s="382" t="e">
        <f t="shared" si="84"/>
        <v>#N/A</v>
      </c>
      <c r="D1387" s="382" t="e">
        <f t="shared" si="85"/>
        <v>#N/A</v>
      </c>
      <c r="E1387" s="383" t="e">
        <f t="shared" si="86"/>
        <v>#N/A</v>
      </c>
      <c r="F1387" s="378"/>
      <c r="H1387" s="390"/>
      <c r="I1387" s="380" t="e">
        <f t="shared" si="87"/>
        <v>#REF!</v>
      </c>
      <c r="J1387" s="389">
        <f>'[9]事業所(またはGH住居)名を入力してください_その③'!F206</f>
        <v>0</v>
      </c>
      <c r="K1387" s="380">
        <f>IF(OR('[9]事業所(またはGH住居)名を入力してください_その③'!$B206="管理者",'[9]事業所(またはGH住居)名を入力してください_その③'!$B206="サービス管理責任者"),0,'[9]事業所(またはGH住居)名を入力してください_その③'!$AN206)</f>
        <v>0</v>
      </c>
    </row>
    <row r="1388" spans="2:11">
      <c r="B1388" s="381">
        <v>1386</v>
      </c>
      <c r="C1388" s="382" t="e">
        <f t="shared" si="84"/>
        <v>#N/A</v>
      </c>
      <c r="D1388" s="382" t="e">
        <f t="shared" si="85"/>
        <v>#N/A</v>
      </c>
      <c r="E1388" s="383" t="e">
        <f t="shared" si="86"/>
        <v>#N/A</v>
      </c>
      <c r="F1388" s="378"/>
      <c r="H1388" s="390"/>
      <c r="I1388" s="380" t="e">
        <f t="shared" si="87"/>
        <v>#REF!</v>
      </c>
      <c r="J1388" s="389">
        <f>'[9]事業所(またはGH住居)名を入力してください_その③'!F207</f>
        <v>0</v>
      </c>
      <c r="K1388" s="380">
        <f>IF(OR('[9]事業所(またはGH住居)名を入力してください_その③'!$B207="管理者",'[9]事業所(またはGH住居)名を入力してください_その③'!$B207="サービス管理責任者"),0,'[9]事業所(またはGH住居)名を入力してください_その③'!$AN207)</f>
        <v>0</v>
      </c>
    </row>
    <row r="1389" spans="2:11">
      <c r="B1389" s="381">
        <v>1387</v>
      </c>
      <c r="C1389" s="382" t="e">
        <f t="shared" si="84"/>
        <v>#N/A</v>
      </c>
      <c r="D1389" s="382" t="e">
        <f t="shared" si="85"/>
        <v>#N/A</v>
      </c>
      <c r="E1389" s="383" t="e">
        <f t="shared" si="86"/>
        <v>#N/A</v>
      </c>
      <c r="F1389" s="378"/>
      <c r="H1389" s="390"/>
      <c r="I1389" s="380" t="e">
        <f t="shared" si="87"/>
        <v>#REF!</v>
      </c>
      <c r="J1389" s="389">
        <f>'[9]事業所(またはGH住居)名を入力してください_その③'!F208</f>
        <v>0</v>
      </c>
      <c r="K1389" s="380">
        <f>IF(OR('[9]事業所(またはGH住居)名を入力してください_その③'!$B208="管理者",'[9]事業所(またはGH住居)名を入力してください_その③'!$B208="サービス管理責任者"),0,'[9]事業所(またはGH住居)名を入力してください_その③'!$AN208)</f>
        <v>0</v>
      </c>
    </row>
    <row r="1390" spans="2:11">
      <c r="B1390" s="381">
        <v>1388</v>
      </c>
      <c r="C1390" s="382" t="e">
        <f t="shared" si="84"/>
        <v>#N/A</v>
      </c>
      <c r="D1390" s="382" t="e">
        <f t="shared" si="85"/>
        <v>#N/A</v>
      </c>
      <c r="E1390" s="383" t="e">
        <f t="shared" si="86"/>
        <v>#N/A</v>
      </c>
      <c r="F1390" s="378"/>
      <c r="H1390" s="390"/>
      <c r="I1390" s="380" t="e">
        <f t="shared" si="87"/>
        <v>#REF!</v>
      </c>
      <c r="J1390" s="389">
        <f>'[9]事業所(またはGH住居)名を入力してください_その③'!F209</f>
        <v>0</v>
      </c>
      <c r="K1390" s="380">
        <f>IF(OR('[9]事業所(またはGH住居)名を入力してください_その③'!$B209="管理者",'[9]事業所(またはGH住居)名を入力してください_その③'!$B209="サービス管理責任者"),0,'[9]事業所(またはGH住居)名を入力してください_その③'!$AN209)</f>
        <v>0</v>
      </c>
    </row>
    <row r="1391" spans="2:11">
      <c r="B1391" s="381">
        <v>1389</v>
      </c>
      <c r="C1391" s="382" t="e">
        <f t="shared" si="84"/>
        <v>#N/A</v>
      </c>
      <c r="D1391" s="382" t="e">
        <f t="shared" si="85"/>
        <v>#N/A</v>
      </c>
      <c r="E1391" s="383" t="e">
        <f t="shared" si="86"/>
        <v>#N/A</v>
      </c>
      <c r="F1391" s="378"/>
      <c r="H1391" s="390"/>
      <c r="I1391" s="380" t="e">
        <f t="shared" si="87"/>
        <v>#REF!</v>
      </c>
      <c r="J1391" s="389">
        <f>'[9]事業所(またはGH住居)名を入力してください_その③'!F210</f>
        <v>0</v>
      </c>
      <c r="K1391" s="380">
        <f>IF(OR('[9]事業所(またはGH住居)名を入力してください_その③'!$B210="管理者",'[9]事業所(またはGH住居)名を入力してください_その③'!$B210="サービス管理責任者"),0,'[9]事業所(またはGH住居)名を入力してください_その③'!$AN210)</f>
        <v>0</v>
      </c>
    </row>
    <row r="1392" spans="2:11">
      <c r="B1392" s="381">
        <v>1390</v>
      </c>
      <c r="C1392" s="382" t="e">
        <f t="shared" si="84"/>
        <v>#N/A</v>
      </c>
      <c r="D1392" s="382" t="e">
        <f t="shared" si="85"/>
        <v>#N/A</v>
      </c>
      <c r="E1392" s="383" t="e">
        <f t="shared" si="86"/>
        <v>#N/A</v>
      </c>
      <c r="F1392" s="378"/>
      <c r="H1392" s="390"/>
      <c r="I1392" s="380" t="e">
        <f t="shared" si="87"/>
        <v>#REF!</v>
      </c>
      <c r="J1392" s="389">
        <f>'[9]事業所(またはGH住居)名を入力してください_その③'!F211</f>
        <v>0</v>
      </c>
      <c r="K1392" s="380">
        <f>IF(OR('[9]事業所(またはGH住居)名を入力してください_その③'!$B211="管理者",'[9]事業所(またはGH住居)名を入力してください_その③'!$B211="サービス管理責任者"),0,'[9]事業所(またはGH住居)名を入力してください_その③'!$AN211)</f>
        <v>0</v>
      </c>
    </row>
    <row r="1393" spans="2:11">
      <c r="B1393" s="381">
        <v>1391</v>
      </c>
      <c r="C1393" s="382" t="e">
        <f t="shared" si="84"/>
        <v>#N/A</v>
      </c>
      <c r="D1393" s="382" t="e">
        <f t="shared" si="85"/>
        <v>#N/A</v>
      </c>
      <c r="E1393" s="383" t="e">
        <f t="shared" si="86"/>
        <v>#N/A</v>
      </c>
      <c r="F1393" s="378"/>
      <c r="H1393" s="390"/>
      <c r="I1393" s="380" t="e">
        <f t="shared" si="87"/>
        <v>#REF!</v>
      </c>
      <c r="J1393" s="389">
        <f>'[9]事業所(またはGH住居)名を入力してください_その③'!F212</f>
        <v>0</v>
      </c>
      <c r="K1393" s="380">
        <f>IF(OR('[9]事業所(またはGH住居)名を入力してください_その③'!$B212="管理者",'[9]事業所(またはGH住居)名を入力してください_その③'!$B212="サービス管理責任者"),0,'[9]事業所(またはGH住居)名を入力してください_その③'!$AN212)</f>
        <v>0</v>
      </c>
    </row>
    <row r="1394" spans="2:11">
      <c r="B1394" s="381">
        <v>1392</v>
      </c>
      <c r="C1394" s="382" t="e">
        <f t="shared" si="84"/>
        <v>#N/A</v>
      </c>
      <c r="D1394" s="382" t="e">
        <f t="shared" si="85"/>
        <v>#N/A</v>
      </c>
      <c r="E1394" s="383" t="e">
        <f t="shared" si="86"/>
        <v>#N/A</v>
      </c>
      <c r="F1394" s="378"/>
      <c r="H1394" s="390"/>
      <c r="I1394" s="380" t="e">
        <f t="shared" si="87"/>
        <v>#REF!</v>
      </c>
      <c r="J1394" s="389">
        <f>'[9]事業所(またはGH住居)名を入力してください_その③'!F213</f>
        <v>0</v>
      </c>
      <c r="K1394" s="380">
        <f>IF(OR('[9]事業所(またはGH住居)名を入力してください_その③'!$B213="管理者",'[9]事業所(またはGH住居)名を入力してください_その③'!$B213="サービス管理責任者"),0,'[9]事業所(またはGH住居)名を入力してください_その③'!$AN213)</f>
        <v>0</v>
      </c>
    </row>
    <row r="1395" spans="2:11">
      <c r="B1395" s="381">
        <v>1393</v>
      </c>
      <c r="C1395" s="382" t="e">
        <f t="shared" si="84"/>
        <v>#N/A</v>
      </c>
      <c r="D1395" s="382" t="e">
        <f t="shared" si="85"/>
        <v>#N/A</v>
      </c>
      <c r="E1395" s="383" t="e">
        <f t="shared" si="86"/>
        <v>#N/A</v>
      </c>
      <c r="F1395" s="378"/>
      <c r="H1395" s="390"/>
      <c r="I1395" s="380" t="e">
        <f t="shared" si="87"/>
        <v>#REF!</v>
      </c>
      <c r="J1395" s="389">
        <f>'[9]事業所(またはGH住居)名を入力してください_その③'!F214</f>
        <v>0</v>
      </c>
      <c r="K1395" s="380">
        <f>IF(OR('[9]事業所(またはGH住居)名を入力してください_その③'!$B214="管理者",'[9]事業所(またはGH住居)名を入力してください_その③'!$B214="サービス管理責任者"),0,'[9]事業所(またはGH住居)名を入力してください_その③'!$AN214)</f>
        <v>0</v>
      </c>
    </row>
    <row r="1396" spans="2:11">
      <c r="B1396" s="381">
        <v>1394</v>
      </c>
      <c r="C1396" s="382" t="e">
        <f t="shared" si="84"/>
        <v>#N/A</v>
      </c>
      <c r="D1396" s="382" t="e">
        <f t="shared" si="85"/>
        <v>#N/A</v>
      </c>
      <c r="E1396" s="383" t="e">
        <f t="shared" si="86"/>
        <v>#N/A</v>
      </c>
      <c r="F1396" s="378"/>
      <c r="H1396" s="390"/>
      <c r="I1396" s="380" t="e">
        <f t="shared" si="87"/>
        <v>#REF!</v>
      </c>
      <c r="J1396" s="389">
        <f>'[9]事業所(またはGH住居)名を入力してください_その③'!F215</f>
        <v>0</v>
      </c>
      <c r="K1396" s="380">
        <f>IF(OR('[9]事業所(またはGH住居)名を入力してください_その③'!$B215="管理者",'[9]事業所(またはGH住居)名を入力してください_その③'!$B215="サービス管理責任者"),0,'[9]事業所(またはGH住居)名を入力してください_その③'!$AN215)</f>
        <v>0</v>
      </c>
    </row>
    <row r="1397" spans="2:11">
      <c r="B1397" s="381">
        <v>1395</v>
      </c>
      <c r="C1397" s="382" t="e">
        <f t="shared" si="84"/>
        <v>#N/A</v>
      </c>
      <c r="D1397" s="382" t="e">
        <f t="shared" si="85"/>
        <v>#N/A</v>
      </c>
      <c r="E1397" s="383" t="e">
        <f t="shared" si="86"/>
        <v>#N/A</v>
      </c>
      <c r="F1397" s="378"/>
      <c r="H1397" s="390"/>
      <c r="I1397" s="380" t="e">
        <f t="shared" si="87"/>
        <v>#REF!</v>
      </c>
      <c r="J1397" s="389">
        <f>'[9]事業所(またはGH住居)名を入力してください_その③'!F216</f>
        <v>0</v>
      </c>
      <c r="K1397" s="380">
        <f>IF(OR('[9]事業所(またはGH住居)名を入力してください_その③'!$B216="管理者",'[9]事業所(またはGH住居)名を入力してください_その③'!$B216="サービス管理責任者"),0,'[9]事業所(またはGH住居)名を入力してください_その③'!$AN216)</f>
        <v>0</v>
      </c>
    </row>
    <row r="1398" spans="2:11">
      <c r="B1398" s="381">
        <v>1396</v>
      </c>
      <c r="C1398" s="382" t="e">
        <f t="shared" si="84"/>
        <v>#N/A</v>
      </c>
      <c r="D1398" s="382" t="e">
        <f t="shared" si="85"/>
        <v>#N/A</v>
      </c>
      <c r="E1398" s="383" t="e">
        <f t="shared" si="86"/>
        <v>#N/A</v>
      </c>
      <c r="F1398" s="378"/>
      <c r="H1398" s="390"/>
      <c r="I1398" s="380" t="e">
        <f t="shared" si="87"/>
        <v>#REF!</v>
      </c>
      <c r="J1398" s="389">
        <f>'[9]事業所(またはGH住居)名を入力してください_その③'!F217</f>
        <v>0</v>
      </c>
      <c r="K1398" s="380">
        <f>IF(OR('[9]事業所(またはGH住居)名を入力してください_その③'!$B217="管理者",'[9]事業所(またはGH住居)名を入力してください_その③'!$B217="サービス管理責任者"),0,'[9]事業所(またはGH住居)名を入力してください_その③'!$AN217)</f>
        <v>0</v>
      </c>
    </row>
    <row r="1399" spans="2:11">
      <c r="B1399" s="381">
        <v>1397</v>
      </c>
      <c r="C1399" s="382" t="e">
        <f t="shared" si="84"/>
        <v>#N/A</v>
      </c>
      <c r="D1399" s="382" t="e">
        <f t="shared" si="85"/>
        <v>#N/A</v>
      </c>
      <c r="E1399" s="383" t="e">
        <f t="shared" si="86"/>
        <v>#N/A</v>
      </c>
      <c r="F1399" s="378"/>
      <c r="H1399" s="390"/>
      <c r="I1399" s="380" t="e">
        <f t="shared" si="87"/>
        <v>#REF!</v>
      </c>
      <c r="J1399" s="389">
        <f>'[9]事業所(またはGH住居)名を入力してください_その③'!F218</f>
        <v>0</v>
      </c>
      <c r="K1399" s="380">
        <f>IF(OR('[9]事業所(またはGH住居)名を入力してください_その③'!$B218="管理者",'[9]事業所(またはGH住居)名を入力してください_その③'!$B218="サービス管理責任者"),0,'[9]事業所(またはGH住居)名を入力してください_その③'!$AN218)</f>
        <v>0</v>
      </c>
    </row>
    <row r="1400" spans="2:11">
      <c r="B1400" s="381">
        <v>1398</v>
      </c>
      <c r="C1400" s="382" t="e">
        <f t="shared" si="84"/>
        <v>#N/A</v>
      </c>
      <c r="D1400" s="382" t="e">
        <f t="shared" si="85"/>
        <v>#N/A</v>
      </c>
      <c r="E1400" s="383" t="e">
        <f t="shared" si="86"/>
        <v>#N/A</v>
      </c>
      <c r="F1400" s="378"/>
      <c r="H1400" s="390"/>
      <c r="I1400" s="380" t="e">
        <f t="shared" si="87"/>
        <v>#REF!</v>
      </c>
      <c r="J1400" s="389">
        <f>'[9]事業所(またはGH住居)名を入力してください_その③'!F219</f>
        <v>0</v>
      </c>
      <c r="K1400" s="380">
        <f>IF(OR('[9]事業所(またはGH住居)名を入力してください_その③'!$B219="管理者",'[9]事業所(またはGH住居)名を入力してください_その③'!$B219="サービス管理責任者"),0,'[9]事業所(またはGH住居)名を入力してください_その③'!$AN219)</f>
        <v>0</v>
      </c>
    </row>
    <row r="1401" spans="2:11">
      <c r="B1401" s="381">
        <v>1399</v>
      </c>
      <c r="C1401" s="382" t="e">
        <f t="shared" si="84"/>
        <v>#N/A</v>
      </c>
      <c r="D1401" s="382" t="e">
        <f t="shared" si="85"/>
        <v>#N/A</v>
      </c>
      <c r="E1401" s="383" t="e">
        <f t="shared" si="86"/>
        <v>#N/A</v>
      </c>
      <c r="F1401" s="378"/>
      <c r="H1401" s="390"/>
      <c r="I1401" s="380" t="e">
        <f t="shared" si="87"/>
        <v>#REF!</v>
      </c>
      <c r="J1401" s="389">
        <f>'[9]事業所(またはGH住居)名を入力してください_その③'!F220</f>
        <v>0</v>
      </c>
      <c r="K1401" s="380">
        <f>IF(OR('[9]事業所(またはGH住居)名を入力してください_その③'!$B220="管理者",'[9]事業所(またはGH住居)名を入力してください_その③'!$B220="サービス管理責任者"),0,'[9]事業所(またはGH住居)名を入力してください_その③'!$AN220)</f>
        <v>0</v>
      </c>
    </row>
    <row r="1402" spans="2:11">
      <c r="B1402" s="381">
        <v>1400</v>
      </c>
      <c r="C1402" s="382" t="e">
        <f t="shared" si="84"/>
        <v>#N/A</v>
      </c>
      <c r="D1402" s="382" t="e">
        <f t="shared" si="85"/>
        <v>#N/A</v>
      </c>
      <c r="E1402" s="383" t="e">
        <f t="shared" si="86"/>
        <v>#N/A</v>
      </c>
      <c r="F1402" s="378"/>
      <c r="H1402" s="390"/>
      <c r="I1402" s="380" t="e">
        <f t="shared" si="87"/>
        <v>#REF!</v>
      </c>
      <c r="J1402" s="389">
        <f>'[9]事業所(またはGH住居)名を入力してください_その③'!F221</f>
        <v>0</v>
      </c>
      <c r="K1402" s="380">
        <f>IF(OR('[9]事業所(またはGH住居)名を入力してください_その③'!$B221="管理者",'[9]事業所(またはGH住居)名を入力してください_その③'!$B221="サービス管理責任者"),0,'[9]事業所(またはGH住居)名を入力してください_その③'!$AN221)</f>
        <v>0</v>
      </c>
    </row>
    <row r="1403" spans="2:11">
      <c r="B1403" s="381">
        <v>1401</v>
      </c>
      <c r="C1403" s="382" t="e">
        <f t="shared" si="84"/>
        <v>#N/A</v>
      </c>
      <c r="D1403" s="382" t="e">
        <f t="shared" si="85"/>
        <v>#N/A</v>
      </c>
      <c r="E1403" s="383" t="e">
        <f t="shared" si="86"/>
        <v>#N/A</v>
      </c>
      <c r="F1403" s="378"/>
      <c r="H1403" s="390"/>
      <c r="I1403" s="380" t="e">
        <f t="shared" si="87"/>
        <v>#REF!</v>
      </c>
      <c r="J1403" s="389">
        <f>'[9]事業所(またはGH住居)名を入力してください_その③'!F222</f>
        <v>0</v>
      </c>
      <c r="K1403" s="380">
        <f>IF(OR('[9]事業所(またはGH住居)名を入力してください_その③'!$B222="管理者",'[9]事業所(またはGH住居)名を入力してください_その③'!$B222="サービス管理責任者"),0,'[9]事業所(またはGH住居)名を入力してください_その③'!$AN222)</f>
        <v>0</v>
      </c>
    </row>
    <row r="1404" spans="2:11">
      <c r="B1404" s="381">
        <v>1402</v>
      </c>
      <c r="C1404" s="382" t="e">
        <f t="shared" si="84"/>
        <v>#N/A</v>
      </c>
      <c r="D1404" s="382" t="e">
        <f t="shared" si="85"/>
        <v>#N/A</v>
      </c>
      <c r="E1404" s="383" t="e">
        <f t="shared" si="86"/>
        <v>#N/A</v>
      </c>
      <c r="F1404" s="378"/>
      <c r="H1404" s="390"/>
      <c r="I1404" s="380" t="e">
        <f t="shared" si="87"/>
        <v>#REF!</v>
      </c>
      <c r="J1404" s="389">
        <f>'[9]事業所(またはGH住居)名を入力してください_その③'!F223</f>
        <v>0</v>
      </c>
      <c r="K1404" s="380">
        <f>IF(OR('[9]事業所(またはGH住居)名を入力してください_その③'!$B223="管理者",'[9]事業所(またはGH住居)名を入力してください_その③'!$B223="サービス管理責任者"),0,'[9]事業所(またはGH住居)名を入力してください_その③'!$AN223)</f>
        <v>0</v>
      </c>
    </row>
    <row r="1405" spans="2:11">
      <c r="B1405" s="381">
        <v>1403</v>
      </c>
      <c r="C1405" s="382" t="e">
        <f t="shared" si="84"/>
        <v>#N/A</v>
      </c>
      <c r="D1405" s="382" t="e">
        <f t="shared" si="85"/>
        <v>#N/A</v>
      </c>
      <c r="E1405" s="383" t="e">
        <f t="shared" si="86"/>
        <v>#N/A</v>
      </c>
      <c r="F1405" s="378"/>
      <c r="H1405" s="390"/>
      <c r="I1405" s="380" t="e">
        <f t="shared" si="87"/>
        <v>#REF!</v>
      </c>
      <c r="J1405" s="389">
        <f>'[9]事業所(またはGH住居)名を入力してください_その③'!F224</f>
        <v>0</v>
      </c>
      <c r="K1405" s="380">
        <f>IF(OR('[9]事業所(またはGH住居)名を入力してください_その③'!$B224="管理者",'[9]事業所(またはGH住居)名を入力してください_その③'!$B224="サービス管理責任者"),0,'[9]事業所(またはGH住居)名を入力してください_その③'!$AN224)</f>
        <v>0</v>
      </c>
    </row>
    <row r="1406" spans="2:11">
      <c r="B1406" s="381">
        <v>1404</v>
      </c>
      <c r="C1406" s="382" t="e">
        <f t="shared" si="84"/>
        <v>#N/A</v>
      </c>
      <c r="D1406" s="382" t="e">
        <f t="shared" si="85"/>
        <v>#N/A</v>
      </c>
      <c r="E1406" s="383" t="e">
        <f t="shared" si="86"/>
        <v>#N/A</v>
      </c>
      <c r="F1406" s="378"/>
      <c r="H1406" s="390"/>
      <c r="I1406" s="380" t="e">
        <f t="shared" si="87"/>
        <v>#REF!</v>
      </c>
      <c r="J1406" s="389">
        <f>'[9]事業所(またはGH住居)名を入力してください_その③'!F225</f>
        <v>0</v>
      </c>
      <c r="K1406" s="380">
        <f>IF(OR('[9]事業所(またはGH住居)名を入力してください_その③'!$B225="管理者",'[9]事業所(またはGH住居)名を入力してください_その③'!$B225="サービス管理責任者"),0,'[9]事業所(またはGH住居)名を入力してください_その③'!$AN225)</f>
        <v>0</v>
      </c>
    </row>
    <row r="1407" spans="2:11">
      <c r="B1407" s="381">
        <v>1405</v>
      </c>
      <c r="C1407" s="382" t="e">
        <f t="shared" si="84"/>
        <v>#N/A</v>
      </c>
      <c r="D1407" s="382" t="e">
        <f t="shared" si="85"/>
        <v>#N/A</v>
      </c>
      <c r="E1407" s="383" t="e">
        <f t="shared" si="86"/>
        <v>#N/A</v>
      </c>
      <c r="F1407" s="378"/>
      <c r="H1407" s="390"/>
      <c r="I1407" s="380" t="e">
        <f t="shared" si="87"/>
        <v>#REF!</v>
      </c>
      <c r="J1407" s="389">
        <f>'[9]事業所(またはGH住居)名を入力してください_その③'!F226</f>
        <v>0</v>
      </c>
      <c r="K1407" s="380">
        <f>IF(OR('[9]事業所(またはGH住居)名を入力してください_その③'!$B226="管理者",'[9]事業所(またはGH住居)名を入力してください_その③'!$B226="サービス管理責任者"),0,'[9]事業所(またはGH住居)名を入力してください_その③'!$AN226)</f>
        <v>0</v>
      </c>
    </row>
    <row r="1408" spans="2:11">
      <c r="B1408" s="381">
        <v>1406</v>
      </c>
      <c r="C1408" s="382" t="e">
        <f t="shared" si="84"/>
        <v>#N/A</v>
      </c>
      <c r="D1408" s="382" t="e">
        <f t="shared" si="85"/>
        <v>#N/A</v>
      </c>
      <c r="E1408" s="383" t="e">
        <f t="shared" si="86"/>
        <v>#N/A</v>
      </c>
      <c r="F1408" s="378"/>
      <c r="H1408" s="390"/>
      <c r="I1408" s="380" t="e">
        <f t="shared" si="87"/>
        <v>#REF!</v>
      </c>
      <c r="J1408" s="389">
        <f>'[9]事業所(またはGH住居)名を入力してください_その③'!F227</f>
        <v>0</v>
      </c>
      <c r="K1408" s="380">
        <f>IF(OR('[9]事業所(またはGH住居)名を入力してください_その③'!$B227="管理者",'[9]事業所(またはGH住居)名を入力してください_その③'!$B227="サービス管理責任者"),0,'[9]事業所(またはGH住居)名を入力してください_その③'!$AN227)</f>
        <v>0</v>
      </c>
    </row>
    <row r="1409" spans="2:11">
      <c r="B1409" s="381">
        <v>1407</v>
      </c>
      <c r="C1409" s="382" t="e">
        <f t="shared" si="84"/>
        <v>#N/A</v>
      </c>
      <c r="D1409" s="382" t="e">
        <f t="shared" si="85"/>
        <v>#N/A</v>
      </c>
      <c r="E1409" s="383" t="e">
        <f t="shared" si="86"/>
        <v>#N/A</v>
      </c>
      <c r="F1409" s="378"/>
      <c r="H1409" s="390"/>
      <c r="I1409" s="380" t="e">
        <f t="shared" si="87"/>
        <v>#REF!</v>
      </c>
      <c r="J1409" s="389">
        <f>'[9]事業所(またはGH住居)名を入力してください_その③'!F228</f>
        <v>0</v>
      </c>
      <c r="K1409" s="380">
        <f>IF(OR('[9]事業所(またはGH住居)名を入力してください_その③'!$B228="管理者",'[9]事業所(またはGH住居)名を入力してください_その③'!$B228="サービス管理責任者"),0,'[9]事業所(またはGH住居)名を入力してください_その③'!$AN228)</f>
        <v>0</v>
      </c>
    </row>
    <row r="1410" spans="2:11">
      <c r="B1410" s="381">
        <v>1408</v>
      </c>
      <c r="C1410" s="382" t="e">
        <f t="shared" si="84"/>
        <v>#N/A</v>
      </c>
      <c r="D1410" s="382" t="e">
        <f t="shared" si="85"/>
        <v>#N/A</v>
      </c>
      <c r="E1410" s="383" t="e">
        <f t="shared" si="86"/>
        <v>#N/A</v>
      </c>
      <c r="F1410" s="378"/>
      <c r="H1410" s="390"/>
      <c r="I1410" s="380" t="e">
        <f t="shared" si="87"/>
        <v>#REF!</v>
      </c>
      <c r="J1410" s="389">
        <f>'[9]事業所(またはGH住居)名を入力してください_その③'!F229</f>
        <v>0</v>
      </c>
      <c r="K1410" s="380">
        <f>IF(OR('[9]事業所(またはGH住居)名を入力してください_その③'!$B229="管理者",'[9]事業所(またはGH住居)名を入力してください_その③'!$B229="サービス管理責任者"),0,'[9]事業所(またはGH住居)名を入力してください_その③'!$AN229)</f>
        <v>0</v>
      </c>
    </row>
    <row r="1411" spans="2:11">
      <c r="B1411" s="381">
        <v>1409</v>
      </c>
      <c r="C1411" s="382" t="e">
        <f t="shared" ref="C1411:C1474" si="88">VLOOKUP(B1411,$I:$K,2,FALSE)</f>
        <v>#N/A</v>
      </c>
      <c r="D1411" s="382" t="e">
        <f t="shared" ref="D1411:D1474" si="89">VLOOKUP(B1411,$I:$K,3,FALSE)</f>
        <v>#N/A</v>
      </c>
      <c r="E1411" s="383" t="e">
        <f t="shared" si="86"/>
        <v>#N/A</v>
      </c>
      <c r="F1411" s="378"/>
      <c r="H1411" s="390"/>
      <c r="I1411" s="380" t="e">
        <f t="shared" si="87"/>
        <v>#REF!</v>
      </c>
      <c r="J1411" s="389">
        <f>'[9]事業所(またはGH住居)名を入力してください_その③'!F230</f>
        <v>0</v>
      </c>
      <c r="K1411" s="380">
        <f>IF(OR('[9]事業所(またはGH住居)名を入力してください_その③'!$B230="管理者",'[9]事業所(またはGH住居)名を入力してください_その③'!$B230="サービス管理責任者"),0,'[9]事業所(またはGH住居)名を入力してください_その③'!$AN230)</f>
        <v>0</v>
      </c>
    </row>
    <row r="1412" spans="2:11">
      <c r="B1412" s="381">
        <v>1410</v>
      </c>
      <c r="C1412" s="382" t="e">
        <f t="shared" si="88"/>
        <v>#N/A</v>
      </c>
      <c r="D1412" s="382" t="e">
        <f t="shared" si="89"/>
        <v>#N/A</v>
      </c>
      <c r="E1412" s="383" t="e">
        <f t="shared" ref="E1412:E1475" si="90">SUMIF($C:$C,C1412,$D:$D)</f>
        <v>#N/A</v>
      </c>
      <c r="F1412" s="378"/>
      <c r="H1412" s="390"/>
      <c r="I1412" s="380" t="e">
        <f t="shared" ref="I1412:I1475" si="91">IF(J1412=0,I1411,I1411+1)</f>
        <v>#REF!</v>
      </c>
      <c r="J1412" s="389">
        <f>'[9]事業所(またはGH住居)名を入力してください_その③'!F231</f>
        <v>0</v>
      </c>
      <c r="K1412" s="380">
        <f>IF(OR('[9]事業所(またはGH住居)名を入力してください_その③'!$B231="管理者",'[9]事業所(またはGH住居)名を入力してください_その③'!$B231="サービス管理責任者"),0,'[9]事業所(またはGH住居)名を入力してください_その③'!$AN231)</f>
        <v>0</v>
      </c>
    </row>
    <row r="1413" spans="2:11">
      <c r="B1413" s="381">
        <v>1411</v>
      </c>
      <c r="C1413" s="382" t="e">
        <f t="shared" si="88"/>
        <v>#N/A</v>
      </c>
      <c r="D1413" s="382" t="e">
        <f t="shared" si="89"/>
        <v>#N/A</v>
      </c>
      <c r="E1413" s="383" t="e">
        <f t="shared" si="90"/>
        <v>#N/A</v>
      </c>
      <c r="F1413" s="378"/>
      <c r="H1413" s="390"/>
      <c r="I1413" s="380" t="e">
        <f t="shared" si="91"/>
        <v>#REF!</v>
      </c>
      <c r="J1413" s="389">
        <f>'[9]事業所(またはGH住居)名を入力してください_その③'!F232</f>
        <v>0</v>
      </c>
      <c r="K1413" s="380">
        <f>IF(OR('[9]事業所(またはGH住居)名を入力してください_その③'!$B232="管理者",'[9]事業所(またはGH住居)名を入力してください_その③'!$B232="サービス管理責任者"),0,'[9]事業所(またはGH住居)名を入力してください_その③'!$AN232)</f>
        <v>0</v>
      </c>
    </row>
    <row r="1414" spans="2:11">
      <c r="B1414" s="381">
        <v>1412</v>
      </c>
      <c r="C1414" s="382" t="e">
        <f t="shared" si="88"/>
        <v>#N/A</v>
      </c>
      <c r="D1414" s="382" t="e">
        <f t="shared" si="89"/>
        <v>#N/A</v>
      </c>
      <c r="E1414" s="383" t="e">
        <f t="shared" si="90"/>
        <v>#N/A</v>
      </c>
      <c r="F1414" s="378"/>
      <c r="H1414" s="390"/>
      <c r="I1414" s="380" t="e">
        <f t="shared" si="91"/>
        <v>#REF!</v>
      </c>
      <c r="J1414" s="389">
        <f>'[9]事業所(またはGH住居)名を入力してください_その③'!F233</f>
        <v>0</v>
      </c>
      <c r="K1414" s="380">
        <f>IF(OR('[9]事業所(またはGH住居)名を入力してください_その③'!$B233="管理者",'[9]事業所(またはGH住居)名を入力してください_その③'!$B233="サービス管理責任者"),0,'[9]事業所(またはGH住居)名を入力してください_その③'!$AN233)</f>
        <v>0</v>
      </c>
    </row>
    <row r="1415" spans="2:11">
      <c r="B1415" s="381">
        <v>1413</v>
      </c>
      <c r="C1415" s="382" t="e">
        <f t="shared" si="88"/>
        <v>#N/A</v>
      </c>
      <c r="D1415" s="382" t="e">
        <f t="shared" si="89"/>
        <v>#N/A</v>
      </c>
      <c r="E1415" s="383" t="e">
        <f t="shared" si="90"/>
        <v>#N/A</v>
      </c>
      <c r="F1415" s="378"/>
      <c r="H1415" s="390"/>
      <c r="I1415" s="380" t="e">
        <f t="shared" si="91"/>
        <v>#REF!</v>
      </c>
      <c r="J1415" s="389">
        <f>'[9]事業所(またはGH住居)名を入力してください_その③'!F234</f>
        <v>0</v>
      </c>
      <c r="K1415" s="380">
        <f>IF(OR('[9]事業所(またはGH住居)名を入力してください_その③'!$B234="管理者",'[9]事業所(またはGH住居)名を入力してください_その③'!$B234="サービス管理責任者"),0,'[9]事業所(またはGH住居)名を入力してください_その③'!$AN234)</f>
        <v>0</v>
      </c>
    </row>
    <row r="1416" spans="2:11">
      <c r="B1416" s="381">
        <v>1414</v>
      </c>
      <c r="C1416" s="382" t="e">
        <f t="shared" si="88"/>
        <v>#N/A</v>
      </c>
      <c r="D1416" s="382" t="e">
        <f t="shared" si="89"/>
        <v>#N/A</v>
      </c>
      <c r="E1416" s="383" t="e">
        <f t="shared" si="90"/>
        <v>#N/A</v>
      </c>
      <c r="F1416" s="378"/>
      <c r="H1416" s="390"/>
      <c r="I1416" s="380" t="e">
        <f t="shared" si="91"/>
        <v>#REF!</v>
      </c>
      <c r="J1416" s="389">
        <f>'[9]事業所(またはGH住居)名を入力してください_その③'!F235</f>
        <v>0</v>
      </c>
      <c r="K1416" s="380">
        <f>IF(OR('[9]事業所(またはGH住居)名を入力してください_その③'!$B235="管理者",'[9]事業所(またはGH住居)名を入力してください_その③'!$B235="サービス管理責任者"),0,'[9]事業所(またはGH住居)名を入力してください_その③'!$AN235)</f>
        <v>0</v>
      </c>
    </row>
    <row r="1417" spans="2:11">
      <c r="B1417" s="381">
        <v>1415</v>
      </c>
      <c r="C1417" s="382" t="e">
        <f t="shared" si="88"/>
        <v>#N/A</v>
      </c>
      <c r="D1417" s="382" t="e">
        <f t="shared" si="89"/>
        <v>#N/A</v>
      </c>
      <c r="E1417" s="383" t="e">
        <f t="shared" si="90"/>
        <v>#N/A</v>
      </c>
      <c r="F1417" s="378"/>
      <c r="H1417" s="390"/>
      <c r="I1417" s="380" t="e">
        <f t="shared" si="91"/>
        <v>#REF!</v>
      </c>
      <c r="J1417" s="389">
        <f>'[9]事業所(またはGH住居)名を入力してください_その③'!F236</f>
        <v>0</v>
      </c>
      <c r="K1417" s="380">
        <f>IF(OR('[9]事業所(またはGH住居)名を入力してください_その③'!$B236="管理者",'[9]事業所(またはGH住居)名を入力してください_その③'!$B236="サービス管理責任者"),0,'[9]事業所(またはGH住居)名を入力してください_その③'!$AN236)</f>
        <v>0</v>
      </c>
    </row>
    <row r="1418" spans="2:11">
      <c r="B1418" s="381">
        <v>1416</v>
      </c>
      <c r="C1418" s="382" t="e">
        <f t="shared" si="88"/>
        <v>#N/A</v>
      </c>
      <c r="D1418" s="382" t="e">
        <f t="shared" si="89"/>
        <v>#N/A</v>
      </c>
      <c r="E1418" s="383" t="e">
        <f t="shared" si="90"/>
        <v>#N/A</v>
      </c>
      <c r="F1418" s="378"/>
      <c r="H1418" s="390"/>
      <c r="I1418" s="380" t="e">
        <f t="shared" si="91"/>
        <v>#REF!</v>
      </c>
      <c r="J1418" s="389">
        <f>'[9]事業所(またはGH住居)名を入力してください_その③'!F237</f>
        <v>0</v>
      </c>
      <c r="K1418" s="380">
        <f>IF(OR('[9]事業所(またはGH住居)名を入力してください_その③'!$B237="管理者",'[9]事業所(またはGH住居)名を入力してください_その③'!$B237="サービス管理責任者"),0,'[9]事業所(またはGH住居)名を入力してください_その③'!$AN237)</f>
        <v>0</v>
      </c>
    </row>
    <row r="1419" spans="2:11">
      <c r="B1419" s="381">
        <v>1417</v>
      </c>
      <c r="C1419" s="382" t="e">
        <f t="shared" si="88"/>
        <v>#N/A</v>
      </c>
      <c r="D1419" s="382" t="e">
        <f t="shared" si="89"/>
        <v>#N/A</v>
      </c>
      <c r="E1419" s="383" t="e">
        <f t="shared" si="90"/>
        <v>#N/A</v>
      </c>
      <c r="F1419" s="378"/>
      <c r="H1419" s="390"/>
      <c r="I1419" s="380" t="e">
        <f t="shared" si="91"/>
        <v>#REF!</v>
      </c>
      <c r="J1419" s="389">
        <f>'[9]事業所(またはGH住居)名を入力してください_その③'!F238</f>
        <v>0</v>
      </c>
      <c r="K1419" s="380">
        <f>IF(OR('[9]事業所(またはGH住居)名を入力してください_その③'!$B238="管理者",'[9]事業所(またはGH住居)名を入力してください_その③'!$B238="サービス管理責任者"),0,'[9]事業所(またはGH住居)名を入力してください_その③'!$AN238)</f>
        <v>0</v>
      </c>
    </row>
    <row r="1420" spans="2:11">
      <c r="B1420" s="381">
        <v>1418</v>
      </c>
      <c r="C1420" s="382" t="e">
        <f t="shared" si="88"/>
        <v>#N/A</v>
      </c>
      <c r="D1420" s="382" t="e">
        <f t="shared" si="89"/>
        <v>#N/A</v>
      </c>
      <c r="E1420" s="383" t="e">
        <f t="shared" si="90"/>
        <v>#N/A</v>
      </c>
      <c r="F1420" s="378"/>
      <c r="H1420" s="390"/>
      <c r="I1420" s="380" t="e">
        <f t="shared" si="91"/>
        <v>#REF!</v>
      </c>
      <c r="J1420" s="389">
        <f>'[9]事業所(またはGH住居)名を入力してください_その③'!F239</f>
        <v>0</v>
      </c>
      <c r="K1420" s="380">
        <f>IF(OR('[9]事業所(またはGH住居)名を入力してください_その③'!$B239="管理者",'[9]事業所(またはGH住居)名を入力してください_その③'!$B239="サービス管理責任者"),0,'[9]事業所(またはGH住居)名を入力してください_その③'!$AN239)</f>
        <v>0</v>
      </c>
    </row>
    <row r="1421" spans="2:11">
      <c r="B1421" s="381">
        <v>1419</v>
      </c>
      <c r="C1421" s="382" t="e">
        <f t="shared" si="88"/>
        <v>#N/A</v>
      </c>
      <c r="D1421" s="382" t="e">
        <f t="shared" si="89"/>
        <v>#N/A</v>
      </c>
      <c r="E1421" s="383" t="e">
        <f t="shared" si="90"/>
        <v>#N/A</v>
      </c>
      <c r="F1421" s="378"/>
      <c r="H1421" s="390"/>
      <c r="I1421" s="380" t="e">
        <f t="shared" si="91"/>
        <v>#REF!</v>
      </c>
      <c r="J1421" s="389">
        <f>'[9]事業所(またはGH住居)名を入力してください_その③'!F240</f>
        <v>0</v>
      </c>
      <c r="K1421" s="380">
        <f>IF(OR('[9]事業所(またはGH住居)名を入力してください_その③'!$B240="管理者",'[9]事業所(またはGH住居)名を入力してください_その③'!$B240="サービス管理責任者"),0,'[9]事業所(またはGH住居)名を入力してください_その③'!$AN240)</f>
        <v>0</v>
      </c>
    </row>
    <row r="1422" spans="2:11">
      <c r="B1422" s="381">
        <v>1420</v>
      </c>
      <c r="C1422" s="382" t="e">
        <f t="shared" si="88"/>
        <v>#N/A</v>
      </c>
      <c r="D1422" s="382" t="e">
        <f t="shared" si="89"/>
        <v>#N/A</v>
      </c>
      <c r="E1422" s="383" t="e">
        <f t="shared" si="90"/>
        <v>#N/A</v>
      </c>
      <c r="F1422" s="378"/>
      <c r="H1422" s="390"/>
      <c r="I1422" s="380" t="e">
        <f t="shared" si="91"/>
        <v>#REF!</v>
      </c>
      <c r="J1422" s="389">
        <f>'[9]事業所(またはGH住居)名を入力してください_その③'!F241</f>
        <v>0</v>
      </c>
      <c r="K1422" s="380">
        <f>IF(OR('[9]事業所(またはGH住居)名を入力してください_その③'!$B241="管理者",'[9]事業所(またはGH住居)名を入力してください_その③'!$B241="サービス管理責任者"),0,'[9]事業所(またはGH住居)名を入力してください_その③'!$AN241)</f>
        <v>0</v>
      </c>
    </row>
    <row r="1423" spans="2:11">
      <c r="B1423" s="381">
        <v>1421</v>
      </c>
      <c r="C1423" s="382" t="e">
        <f t="shared" si="88"/>
        <v>#N/A</v>
      </c>
      <c r="D1423" s="382" t="e">
        <f t="shared" si="89"/>
        <v>#N/A</v>
      </c>
      <c r="E1423" s="383" t="e">
        <f t="shared" si="90"/>
        <v>#N/A</v>
      </c>
      <c r="F1423" s="378"/>
      <c r="H1423" s="390"/>
      <c r="I1423" s="380" t="e">
        <f t="shared" si="91"/>
        <v>#REF!</v>
      </c>
      <c r="J1423" s="389">
        <f>'[9]事業所(またはGH住居)名を入力してください_その③'!F242</f>
        <v>0</v>
      </c>
      <c r="K1423" s="380">
        <f>IF(OR('[9]事業所(またはGH住居)名を入力してください_その③'!$B242="管理者",'[9]事業所(またはGH住居)名を入力してください_その③'!$B242="サービス管理責任者"),0,'[9]事業所(またはGH住居)名を入力してください_その③'!$AN242)</f>
        <v>0</v>
      </c>
    </row>
    <row r="1424" spans="2:11">
      <c r="B1424" s="381">
        <v>1422</v>
      </c>
      <c r="C1424" s="382" t="e">
        <f t="shared" si="88"/>
        <v>#N/A</v>
      </c>
      <c r="D1424" s="382" t="e">
        <f t="shared" si="89"/>
        <v>#N/A</v>
      </c>
      <c r="E1424" s="383" t="e">
        <f t="shared" si="90"/>
        <v>#N/A</v>
      </c>
      <c r="F1424" s="378"/>
      <c r="H1424" s="390"/>
      <c r="I1424" s="380" t="e">
        <f t="shared" si="91"/>
        <v>#REF!</v>
      </c>
      <c r="J1424" s="389">
        <f>'[9]事業所(またはGH住居)名を入力してください_その③'!F243</f>
        <v>0</v>
      </c>
      <c r="K1424" s="380">
        <f>IF(OR('[9]事業所(またはGH住居)名を入力してください_その③'!$B243="管理者",'[9]事業所(またはGH住居)名を入力してください_その③'!$B243="サービス管理責任者"),0,'[9]事業所(またはGH住居)名を入力してください_その③'!$AN243)</f>
        <v>0</v>
      </c>
    </row>
    <row r="1425" spans="2:11">
      <c r="B1425" s="381">
        <v>1423</v>
      </c>
      <c r="C1425" s="382" t="e">
        <f t="shared" si="88"/>
        <v>#N/A</v>
      </c>
      <c r="D1425" s="382" t="e">
        <f t="shared" si="89"/>
        <v>#N/A</v>
      </c>
      <c r="E1425" s="383" t="e">
        <f t="shared" si="90"/>
        <v>#N/A</v>
      </c>
      <c r="F1425" s="378"/>
      <c r="H1425" s="390"/>
      <c r="I1425" s="380" t="e">
        <f t="shared" si="91"/>
        <v>#REF!</v>
      </c>
      <c r="J1425" s="389">
        <f>'[9]事業所(またはGH住居)名を入力してください_その③'!F244</f>
        <v>0</v>
      </c>
      <c r="K1425" s="380">
        <f>IF(OR('[9]事業所(またはGH住居)名を入力してください_その③'!$B244="管理者",'[9]事業所(またはGH住居)名を入力してください_その③'!$B244="サービス管理責任者"),0,'[9]事業所(またはGH住居)名を入力してください_その③'!$AN244)</f>
        <v>0</v>
      </c>
    </row>
    <row r="1426" spans="2:11">
      <c r="B1426" s="381">
        <v>1424</v>
      </c>
      <c r="C1426" s="382" t="e">
        <f t="shared" si="88"/>
        <v>#N/A</v>
      </c>
      <c r="D1426" s="382" t="e">
        <f t="shared" si="89"/>
        <v>#N/A</v>
      </c>
      <c r="E1426" s="383" t="e">
        <f t="shared" si="90"/>
        <v>#N/A</v>
      </c>
      <c r="F1426" s="378"/>
      <c r="H1426" s="390"/>
      <c r="I1426" s="380" t="e">
        <f t="shared" si="91"/>
        <v>#REF!</v>
      </c>
      <c r="J1426" s="389">
        <f>'[9]事業所(またはGH住居)名を入力してください_その③'!F245</f>
        <v>0</v>
      </c>
      <c r="K1426" s="380">
        <f>IF(OR('[9]事業所(またはGH住居)名を入力してください_その③'!$B245="管理者",'[9]事業所(またはGH住居)名を入力してください_その③'!$B245="サービス管理責任者"),0,'[9]事業所(またはGH住居)名を入力してください_その③'!$AN245)</f>
        <v>0</v>
      </c>
    </row>
    <row r="1427" spans="2:11">
      <c r="B1427" s="381">
        <v>1425</v>
      </c>
      <c r="C1427" s="382" t="e">
        <f t="shared" si="88"/>
        <v>#N/A</v>
      </c>
      <c r="D1427" s="382" t="e">
        <f t="shared" si="89"/>
        <v>#N/A</v>
      </c>
      <c r="E1427" s="383" t="e">
        <f t="shared" si="90"/>
        <v>#N/A</v>
      </c>
      <c r="F1427" s="378"/>
      <c r="H1427" s="390"/>
      <c r="I1427" s="380" t="e">
        <f t="shared" si="91"/>
        <v>#REF!</v>
      </c>
      <c r="J1427" s="389">
        <f>'[9]事業所(またはGH住居)名を入力してください_その③'!F246</f>
        <v>0</v>
      </c>
      <c r="K1427" s="380">
        <f>IF(OR('[9]事業所(またはGH住居)名を入力してください_その③'!$B246="管理者",'[9]事業所(またはGH住居)名を入力してください_その③'!$B246="サービス管理責任者"),0,'[9]事業所(またはGH住居)名を入力してください_その③'!$AN246)</f>
        <v>0</v>
      </c>
    </row>
    <row r="1428" spans="2:11">
      <c r="B1428" s="381">
        <v>1426</v>
      </c>
      <c r="C1428" s="382" t="e">
        <f t="shared" si="88"/>
        <v>#N/A</v>
      </c>
      <c r="D1428" s="382" t="e">
        <f t="shared" si="89"/>
        <v>#N/A</v>
      </c>
      <c r="E1428" s="383" t="e">
        <f t="shared" si="90"/>
        <v>#N/A</v>
      </c>
      <c r="F1428" s="378"/>
      <c r="H1428" s="390"/>
      <c r="I1428" s="380" t="e">
        <f t="shared" si="91"/>
        <v>#REF!</v>
      </c>
      <c r="J1428" s="389">
        <f>'[9]事業所(またはGH住居)名を入力してください_その③'!F247</f>
        <v>0</v>
      </c>
      <c r="K1428" s="380">
        <f>IF(OR('[9]事業所(またはGH住居)名を入力してください_その③'!$B247="管理者",'[9]事業所(またはGH住居)名を入力してください_その③'!$B247="サービス管理責任者"),0,'[9]事業所(またはGH住居)名を入力してください_その③'!$AN247)</f>
        <v>0</v>
      </c>
    </row>
    <row r="1429" spans="2:11">
      <c r="B1429" s="381">
        <v>1427</v>
      </c>
      <c r="C1429" s="382" t="e">
        <f t="shared" si="88"/>
        <v>#N/A</v>
      </c>
      <c r="D1429" s="382" t="e">
        <f t="shared" si="89"/>
        <v>#N/A</v>
      </c>
      <c r="E1429" s="383" t="e">
        <f t="shared" si="90"/>
        <v>#N/A</v>
      </c>
      <c r="F1429" s="378"/>
      <c r="H1429" s="390"/>
      <c r="I1429" s="380" t="e">
        <f t="shared" si="91"/>
        <v>#REF!</v>
      </c>
      <c r="J1429" s="389">
        <f>'[9]事業所(またはGH住居)名を入力してください_その③'!F248</f>
        <v>0</v>
      </c>
      <c r="K1429" s="380">
        <f>IF(OR('[9]事業所(またはGH住居)名を入力してください_その③'!$B248="管理者",'[9]事業所(またはGH住居)名を入力してください_その③'!$B248="サービス管理責任者"),0,'[9]事業所(またはGH住居)名を入力してください_その③'!$AN248)</f>
        <v>0</v>
      </c>
    </row>
    <row r="1430" spans="2:11">
      <c r="B1430" s="381">
        <v>1428</v>
      </c>
      <c r="C1430" s="382" t="e">
        <f t="shared" si="88"/>
        <v>#N/A</v>
      </c>
      <c r="D1430" s="382" t="e">
        <f t="shared" si="89"/>
        <v>#N/A</v>
      </c>
      <c r="E1430" s="383" t="e">
        <f t="shared" si="90"/>
        <v>#N/A</v>
      </c>
      <c r="F1430" s="378"/>
      <c r="H1430" s="390"/>
      <c r="I1430" s="380" t="e">
        <f t="shared" si="91"/>
        <v>#REF!</v>
      </c>
      <c r="J1430" s="389">
        <f>'[9]事業所(またはGH住居)名を入力してください_その③'!F249</f>
        <v>0</v>
      </c>
      <c r="K1430" s="380">
        <f>IF(OR('[9]事業所(またはGH住居)名を入力してください_その③'!$B249="管理者",'[9]事業所(またはGH住居)名を入力してください_その③'!$B249="サービス管理責任者"),0,'[9]事業所(またはGH住居)名を入力してください_その③'!$AN249)</f>
        <v>0</v>
      </c>
    </row>
    <row r="1431" spans="2:11">
      <c r="B1431" s="381">
        <v>1429</v>
      </c>
      <c r="C1431" s="382" t="e">
        <f t="shared" si="88"/>
        <v>#N/A</v>
      </c>
      <c r="D1431" s="382" t="e">
        <f t="shared" si="89"/>
        <v>#N/A</v>
      </c>
      <c r="E1431" s="383" t="e">
        <f t="shared" si="90"/>
        <v>#N/A</v>
      </c>
      <c r="F1431" s="378"/>
      <c r="H1431" s="390"/>
      <c r="I1431" s="380" t="e">
        <f t="shared" si="91"/>
        <v>#REF!</v>
      </c>
      <c r="J1431" s="389">
        <f>'[9]事業所(またはGH住居)名を入力してください_その③'!F250</f>
        <v>0</v>
      </c>
      <c r="K1431" s="380">
        <f>IF(OR('[9]事業所(またはGH住居)名を入力してください_その③'!$B250="管理者",'[9]事業所(またはGH住居)名を入力してください_その③'!$B250="サービス管理責任者"),0,'[9]事業所(またはGH住居)名を入力してください_その③'!$AN250)</f>
        <v>0</v>
      </c>
    </row>
    <row r="1432" spans="2:11">
      <c r="B1432" s="381">
        <v>1430</v>
      </c>
      <c r="C1432" s="382" t="e">
        <f t="shared" si="88"/>
        <v>#N/A</v>
      </c>
      <c r="D1432" s="382" t="e">
        <f t="shared" si="89"/>
        <v>#N/A</v>
      </c>
      <c r="E1432" s="383" t="e">
        <f t="shared" si="90"/>
        <v>#N/A</v>
      </c>
      <c r="F1432" s="378"/>
      <c r="H1432" s="390"/>
      <c r="I1432" s="380" t="e">
        <f t="shared" si="91"/>
        <v>#REF!</v>
      </c>
      <c r="J1432" s="389">
        <f>'[9]事業所(またはGH住居)名を入力してください_その③'!F251</f>
        <v>0</v>
      </c>
      <c r="K1432" s="380">
        <f>IF(OR('[9]事業所(またはGH住居)名を入力してください_その③'!$B251="管理者",'[9]事業所(またはGH住居)名を入力してください_その③'!$B251="サービス管理責任者"),0,'[9]事業所(またはGH住居)名を入力してください_その③'!$AN251)</f>
        <v>0</v>
      </c>
    </row>
    <row r="1433" spans="2:11">
      <c r="B1433" s="381">
        <v>1431</v>
      </c>
      <c r="C1433" s="382" t="e">
        <f t="shared" si="88"/>
        <v>#N/A</v>
      </c>
      <c r="D1433" s="382" t="e">
        <f t="shared" si="89"/>
        <v>#N/A</v>
      </c>
      <c r="E1433" s="383" t="e">
        <f t="shared" si="90"/>
        <v>#N/A</v>
      </c>
      <c r="F1433" s="378"/>
      <c r="H1433" s="390"/>
      <c r="I1433" s="380" t="e">
        <f t="shared" si="91"/>
        <v>#REF!</v>
      </c>
      <c r="J1433" s="389">
        <f>'[9]事業所(またはGH住居)名を入力してください_その③'!F252</f>
        <v>0</v>
      </c>
      <c r="K1433" s="380">
        <f>IF(OR('[9]事業所(またはGH住居)名を入力してください_その③'!$B252="管理者",'[9]事業所(またはGH住居)名を入力してください_その③'!$B252="サービス管理責任者"),0,'[9]事業所(またはGH住居)名を入力してください_その③'!$AN252)</f>
        <v>0</v>
      </c>
    </row>
    <row r="1434" spans="2:11">
      <c r="B1434" s="381">
        <v>1432</v>
      </c>
      <c r="C1434" s="382" t="e">
        <f t="shared" si="88"/>
        <v>#N/A</v>
      </c>
      <c r="D1434" s="382" t="e">
        <f t="shared" si="89"/>
        <v>#N/A</v>
      </c>
      <c r="E1434" s="383" t="e">
        <f t="shared" si="90"/>
        <v>#N/A</v>
      </c>
      <c r="F1434" s="378"/>
      <c r="H1434" s="390"/>
      <c r="I1434" s="380" t="e">
        <f t="shared" si="91"/>
        <v>#REF!</v>
      </c>
      <c r="J1434" s="389">
        <f>'[9]事業所(またはGH住居)名を入力してください_その③'!F253</f>
        <v>0</v>
      </c>
      <c r="K1434" s="380">
        <f>IF(OR('[9]事業所(またはGH住居)名を入力してください_その③'!$B253="管理者",'[9]事業所(またはGH住居)名を入力してください_その③'!$B253="サービス管理責任者"),0,'[9]事業所(またはGH住居)名を入力してください_その③'!$AN253)</f>
        <v>0</v>
      </c>
    </row>
    <row r="1435" spans="2:11">
      <c r="B1435" s="381">
        <v>1433</v>
      </c>
      <c r="C1435" s="382" t="e">
        <f t="shared" si="88"/>
        <v>#N/A</v>
      </c>
      <c r="D1435" s="382" t="e">
        <f t="shared" si="89"/>
        <v>#N/A</v>
      </c>
      <c r="E1435" s="383" t="e">
        <f t="shared" si="90"/>
        <v>#N/A</v>
      </c>
      <c r="F1435" s="378"/>
      <c r="H1435" s="390"/>
      <c r="I1435" s="380" t="e">
        <f t="shared" si="91"/>
        <v>#REF!</v>
      </c>
      <c r="J1435" s="389">
        <f>'[9]事業所(またはGH住居)名を入力してください_その③'!F254</f>
        <v>0</v>
      </c>
      <c r="K1435" s="380">
        <f>IF(OR('[9]事業所(またはGH住居)名を入力してください_その③'!$B254="管理者",'[9]事業所(またはGH住居)名を入力してください_その③'!$B254="サービス管理責任者"),0,'[9]事業所(またはGH住居)名を入力してください_その③'!$AN254)</f>
        <v>0</v>
      </c>
    </row>
    <row r="1436" spans="2:11">
      <c r="B1436" s="381">
        <v>1434</v>
      </c>
      <c r="C1436" s="382" t="e">
        <f t="shared" si="88"/>
        <v>#N/A</v>
      </c>
      <c r="D1436" s="382" t="e">
        <f t="shared" si="89"/>
        <v>#N/A</v>
      </c>
      <c r="E1436" s="383" t="e">
        <f t="shared" si="90"/>
        <v>#N/A</v>
      </c>
      <c r="F1436" s="378"/>
      <c r="H1436" s="390"/>
      <c r="I1436" s="380" t="e">
        <f t="shared" si="91"/>
        <v>#REF!</v>
      </c>
      <c r="J1436" s="389">
        <f>'[9]事業所(またはGH住居)名を入力してください_その③'!F255</f>
        <v>0</v>
      </c>
      <c r="K1436" s="380">
        <f>IF(OR('[9]事業所(またはGH住居)名を入力してください_その③'!$B255="管理者",'[9]事業所(またはGH住居)名を入力してください_その③'!$B255="サービス管理責任者"),0,'[9]事業所(またはGH住居)名を入力してください_その③'!$AN255)</f>
        <v>0</v>
      </c>
    </row>
    <row r="1437" spans="2:11">
      <c r="B1437" s="381">
        <v>1435</v>
      </c>
      <c r="C1437" s="382" t="e">
        <f t="shared" si="88"/>
        <v>#N/A</v>
      </c>
      <c r="D1437" s="382" t="e">
        <f t="shared" si="89"/>
        <v>#N/A</v>
      </c>
      <c r="E1437" s="383" t="e">
        <f t="shared" si="90"/>
        <v>#N/A</v>
      </c>
      <c r="F1437" s="378"/>
      <c r="H1437" s="390"/>
      <c r="I1437" s="380" t="e">
        <f t="shared" si="91"/>
        <v>#REF!</v>
      </c>
      <c r="J1437" s="389">
        <f>'[9]事業所(またはGH住居)名を入力してください_その③'!F256</f>
        <v>0</v>
      </c>
      <c r="K1437" s="380">
        <f>IF(OR('[9]事業所(またはGH住居)名を入力してください_その③'!$B256="管理者",'[9]事業所(またはGH住居)名を入力してください_その③'!$B256="サービス管理責任者"),0,'[9]事業所(またはGH住居)名を入力してください_その③'!$AN256)</f>
        <v>0</v>
      </c>
    </row>
    <row r="1438" spans="2:11">
      <c r="B1438" s="381">
        <v>1436</v>
      </c>
      <c r="C1438" s="382" t="e">
        <f t="shared" si="88"/>
        <v>#N/A</v>
      </c>
      <c r="D1438" s="382" t="e">
        <f t="shared" si="89"/>
        <v>#N/A</v>
      </c>
      <c r="E1438" s="383" t="e">
        <f t="shared" si="90"/>
        <v>#N/A</v>
      </c>
      <c r="F1438" s="378"/>
      <c r="H1438" s="390"/>
      <c r="I1438" s="380" t="e">
        <f t="shared" si="91"/>
        <v>#REF!</v>
      </c>
      <c r="J1438" s="389">
        <f>'[9]事業所(またはGH住居)名を入力してください_その③'!F257</f>
        <v>0</v>
      </c>
      <c r="K1438" s="380">
        <f>IF(OR('[9]事業所(またはGH住居)名を入力してください_その③'!$B257="管理者",'[9]事業所(またはGH住居)名を入力してください_その③'!$B257="サービス管理責任者"),0,'[9]事業所(またはGH住居)名を入力してください_その③'!$AN257)</f>
        <v>0</v>
      </c>
    </row>
    <row r="1439" spans="2:11">
      <c r="B1439" s="381">
        <v>1437</v>
      </c>
      <c r="C1439" s="382" t="e">
        <f t="shared" si="88"/>
        <v>#N/A</v>
      </c>
      <c r="D1439" s="382" t="e">
        <f t="shared" si="89"/>
        <v>#N/A</v>
      </c>
      <c r="E1439" s="383" t="e">
        <f t="shared" si="90"/>
        <v>#N/A</v>
      </c>
      <c r="F1439" s="378"/>
      <c r="H1439" s="390"/>
      <c r="I1439" s="380" t="e">
        <f t="shared" si="91"/>
        <v>#REF!</v>
      </c>
      <c r="J1439" s="389">
        <f>'[9]事業所(またはGH住居)名を入力してください_その③'!F258</f>
        <v>0</v>
      </c>
      <c r="K1439" s="380">
        <f>IF(OR('[9]事業所(またはGH住居)名を入力してください_その③'!$B258="管理者",'[9]事業所(またはGH住居)名を入力してください_その③'!$B258="サービス管理責任者"),0,'[9]事業所(またはGH住居)名を入力してください_その③'!$AN258)</f>
        <v>0</v>
      </c>
    </row>
    <row r="1440" spans="2:11">
      <c r="B1440" s="381">
        <v>1438</v>
      </c>
      <c r="C1440" s="382" t="e">
        <f t="shared" si="88"/>
        <v>#N/A</v>
      </c>
      <c r="D1440" s="382" t="e">
        <f t="shared" si="89"/>
        <v>#N/A</v>
      </c>
      <c r="E1440" s="383" t="e">
        <f t="shared" si="90"/>
        <v>#N/A</v>
      </c>
      <c r="F1440" s="378"/>
      <c r="H1440" s="390"/>
      <c r="I1440" s="380" t="e">
        <f t="shared" si="91"/>
        <v>#REF!</v>
      </c>
      <c r="J1440" s="389">
        <f>'[9]事業所(またはGH住居)名を入力してください_その③'!F259</f>
        <v>0</v>
      </c>
      <c r="K1440" s="380">
        <f>IF(OR('[9]事業所(またはGH住居)名を入力してください_その③'!$B259="管理者",'[9]事業所(またはGH住居)名を入力してください_その③'!$B259="サービス管理責任者"),0,'[9]事業所(またはGH住居)名を入力してください_その③'!$AN259)</f>
        <v>0</v>
      </c>
    </row>
    <row r="1441" spans="2:11">
      <c r="B1441" s="381">
        <v>1439</v>
      </c>
      <c r="C1441" s="382" t="e">
        <f t="shared" si="88"/>
        <v>#N/A</v>
      </c>
      <c r="D1441" s="382" t="e">
        <f t="shared" si="89"/>
        <v>#N/A</v>
      </c>
      <c r="E1441" s="383" t="e">
        <f t="shared" si="90"/>
        <v>#N/A</v>
      </c>
      <c r="F1441" s="378"/>
      <c r="H1441" s="390"/>
      <c r="I1441" s="380" t="e">
        <f t="shared" si="91"/>
        <v>#REF!</v>
      </c>
      <c r="J1441" s="389">
        <f>'[9]事業所(またはGH住居)名を入力してください_その③'!F260</f>
        <v>0</v>
      </c>
      <c r="K1441" s="380">
        <f>IF(OR('[9]事業所(またはGH住居)名を入力してください_その③'!$B260="管理者",'[9]事業所(またはGH住居)名を入力してください_その③'!$B260="サービス管理責任者"),0,'[9]事業所(またはGH住居)名を入力してください_その③'!$AN260)</f>
        <v>0</v>
      </c>
    </row>
    <row r="1442" spans="2:11">
      <c r="B1442" s="381">
        <v>1440</v>
      </c>
      <c r="C1442" s="382" t="e">
        <f t="shared" si="88"/>
        <v>#N/A</v>
      </c>
      <c r="D1442" s="382" t="e">
        <f t="shared" si="89"/>
        <v>#N/A</v>
      </c>
      <c r="E1442" s="383" t="e">
        <f t="shared" si="90"/>
        <v>#N/A</v>
      </c>
      <c r="F1442" s="378"/>
      <c r="H1442" s="390"/>
      <c r="I1442" s="380" t="e">
        <f t="shared" si="91"/>
        <v>#REF!</v>
      </c>
      <c r="J1442" s="389">
        <f>'[9]事業所(またはGH住居)名を入力してください_その③'!F261</f>
        <v>0</v>
      </c>
      <c r="K1442" s="380">
        <f>IF(OR('[9]事業所(またはGH住居)名を入力してください_その③'!$B261="管理者",'[9]事業所(またはGH住居)名を入力してください_その③'!$B261="サービス管理責任者"),0,'[9]事業所(またはGH住居)名を入力してください_その③'!$AN261)</f>
        <v>0</v>
      </c>
    </row>
    <row r="1443" spans="2:11">
      <c r="B1443" s="381">
        <v>1441</v>
      </c>
      <c r="C1443" s="382" t="e">
        <f t="shared" si="88"/>
        <v>#N/A</v>
      </c>
      <c r="D1443" s="382" t="e">
        <f t="shared" si="89"/>
        <v>#N/A</v>
      </c>
      <c r="E1443" s="383" t="e">
        <f t="shared" si="90"/>
        <v>#N/A</v>
      </c>
      <c r="F1443" s="378"/>
      <c r="H1443" s="390"/>
      <c r="I1443" s="380" t="e">
        <f t="shared" si="91"/>
        <v>#REF!</v>
      </c>
      <c r="J1443" s="389">
        <f>'[9]事業所(またはGH住居)名を入力してください_その③'!F262</f>
        <v>0</v>
      </c>
      <c r="K1443" s="380">
        <f>IF(OR('[9]事業所(またはGH住居)名を入力してください_その③'!$B262="管理者",'[9]事業所(またはGH住居)名を入力してください_その③'!$B262="サービス管理責任者"),0,'[9]事業所(またはGH住居)名を入力してください_その③'!$AN262)</f>
        <v>0</v>
      </c>
    </row>
    <row r="1444" spans="2:11">
      <c r="B1444" s="381">
        <v>1442</v>
      </c>
      <c r="C1444" s="382" t="e">
        <f t="shared" si="88"/>
        <v>#N/A</v>
      </c>
      <c r="D1444" s="382" t="e">
        <f t="shared" si="89"/>
        <v>#N/A</v>
      </c>
      <c r="E1444" s="383" t="e">
        <f t="shared" si="90"/>
        <v>#N/A</v>
      </c>
      <c r="F1444" s="378"/>
      <c r="H1444" s="390"/>
      <c r="I1444" s="380" t="e">
        <f t="shared" si="91"/>
        <v>#REF!</v>
      </c>
      <c r="J1444" s="389">
        <f>'[9]事業所(またはGH住居)名を入力してください_その③'!F263</f>
        <v>0</v>
      </c>
      <c r="K1444" s="380">
        <f>IF(OR('[9]事業所(またはGH住居)名を入力してください_その③'!$B263="管理者",'[9]事業所(またはGH住居)名を入力してください_その③'!$B263="サービス管理責任者"),0,'[9]事業所(またはGH住居)名を入力してください_その③'!$AN263)</f>
        <v>0</v>
      </c>
    </row>
    <row r="1445" spans="2:11">
      <c r="B1445" s="381">
        <v>1443</v>
      </c>
      <c r="C1445" s="382" t="e">
        <f t="shared" si="88"/>
        <v>#N/A</v>
      </c>
      <c r="D1445" s="382" t="e">
        <f t="shared" si="89"/>
        <v>#N/A</v>
      </c>
      <c r="E1445" s="383" t="e">
        <f t="shared" si="90"/>
        <v>#N/A</v>
      </c>
      <c r="F1445" s="378"/>
      <c r="H1445" s="390"/>
      <c r="I1445" s="380" t="e">
        <f t="shared" si="91"/>
        <v>#REF!</v>
      </c>
      <c r="J1445" s="389">
        <f>'[9]事業所(またはGH住居)名を入力してください_その③'!F264</f>
        <v>0</v>
      </c>
      <c r="K1445" s="380">
        <f>IF(OR('[9]事業所(またはGH住居)名を入力してください_その③'!$B264="管理者",'[9]事業所(またはGH住居)名を入力してください_その③'!$B264="サービス管理責任者"),0,'[9]事業所(またはGH住居)名を入力してください_その③'!$AN264)</f>
        <v>0</v>
      </c>
    </row>
    <row r="1446" spans="2:11">
      <c r="B1446" s="381">
        <v>1444</v>
      </c>
      <c r="C1446" s="382" t="e">
        <f t="shared" si="88"/>
        <v>#N/A</v>
      </c>
      <c r="D1446" s="382" t="e">
        <f t="shared" si="89"/>
        <v>#N/A</v>
      </c>
      <c r="E1446" s="383" t="e">
        <f t="shared" si="90"/>
        <v>#N/A</v>
      </c>
      <c r="F1446" s="378"/>
      <c r="H1446" s="390"/>
      <c r="I1446" s="380" t="e">
        <f t="shared" si="91"/>
        <v>#REF!</v>
      </c>
      <c r="J1446" s="389">
        <f>'[9]事業所(またはGH住居)名を入力してください_その③'!F265</f>
        <v>0</v>
      </c>
      <c r="K1446" s="380">
        <f>IF(OR('[9]事業所(またはGH住居)名を入力してください_その③'!$B265="管理者",'[9]事業所(またはGH住居)名を入力してください_その③'!$B265="サービス管理責任者"),0,'[9]事業所(またはGH住居)名を入力してください_その③'!$AN265)</f>
        <v>0</v>
      </c>
    </row>
    <row r="1447" spans="2:11">
      <c r="B1447" s="381">
        <v>1445</v>
      </c>
      <c r="C1447" s="382" t="e">
        <f t="shared" si="88"/>
        <v>#N/A</v>
      </c>
      <c r="D1447" s="382" t="e">
        <f t="shared" si="89"/>
        <v>#N/A</v>
      </c>
      <c r="E1447" s="383" t="e">
        <f t="shared" si="90"/>
        <v>#N/A</v>
      </c>
      <c r="F1447" s="378"/>
      <c r="H1447" s="390"/>
      <c r="I1447" s="380" t="e">
        <f t="shared" si="91"/>
        <v>#REF!</v>
      </c>
      <c r="J1447" s="389">
        <f>'[9]事業所(またはGH住居)名を入力してください_その③'!F266</f>
        <v>0</v>
      </c>
      <c r="K1447" s="380">
        <f>IF(OR('[9]事業所(またはGH住居)名を入力してください_その③'!$B266="管理者",'[9]事業所(またはGH住居)名を入力してください_その③'!$B266="サービス管理責任者"),0,'[9]事業所(またはGH住居)名を入力してください_その③'!$AN266)</f>
        <v>0</v>
      </c>
    </row>
    <row r="1448" spans="2:11">
      <c r="B1448" s="381">
        <v>1446</v>
      </c>
      <c r="C1448" s="382" t="e">
        <f t="shared" si="88"/>
        <v>#N/A</v>
      </c>
      <c r="D1448" s="382" t="e">
        <f t="shared" si="89"/>
        <v>#N/A</v>
      </c>
      <c r="E1448" s="383" t="e">
        <f t="shared" si="90"/>
        <v>#N/A</v>
      </c>
      <c r="F1448" s="378"/>
      <c r="H1448" s="390"/>
      <c r="I1448" s="380" t="e">
        <f t="shared" si="91"/>
        <v>#REF!</v>
      </c>
      <c r="J1448" s="389">
        <f>'[9]事業所(またはGH住居)名を入力してください_その③'!F267</f>
        <v>0</v>
      </c>
      <c r="K1448" s="380">
        <f>IF(OR('[9]事業所(またはGH住居)名を入力してください_その③'!$B267="管理者",'[9]事業所(またはGH住居)名を入力してください_その③'!$B267="サービス管理責任者"),0,'[9]事業所(またはGH住居)名を入力してください_その③'!$AN267)</f>
        <v>0</v>
      </c>
    </row>
    <row r="1449" spans="2:11">
      <c r="B1449" s="381">
        <v>1447</v>
      </c>
      <c r="C1449" s="382" t="e">
        <f t="shared" si="88"/>
        <v>#N/A</v>
      </c>
      <c r="D1449" s="382" t="e">
        <f t="shared" si="89"/>
        <v>#N/A</v>
      </c>
      <c r="E1449" s="383" t="e">
        <f t="shared" si="90"/>
        <v>#N/A</v>
      </c>
      <c r="F1449" s="378"/>
      <c r="H1449" s="390"/>
      <c r="I1449" s="380" t="e">
        <f t="shared" si="91"/>
        <v>#REF!</v>
      </c>
      <c r="J1449" s="389">
        <f>'[9]事業所(またはGH住居)名を入力してください_その③'!F268</f>
        <v>0</v>
      </c>
      <c r="K1449" s="380">
        <f>IF(OR('[9]事業所(またはGH住居)名を入力してください_その③'!$B268="管理者",'[9]事業所(またはGH住居)名を入力してください_その③'!$B268="サービス管理責任者"),0,'[9]事業所(またはGH住居)名を入力してください_その③'!$AN268)</f>
        <v>0</v>
      </c>
    </row>
    <row r="1450" spans="2:11">
      <c r="B1450" s="381">
        <v>1448</v>
      </c>
      <c r="C1450" s="382" t="e">
        <f t="shared" si="88"/>
        <v>#N/A</v>
      </c>
      <c r="D1450" s="382" t="e">
        <f t="shared" si="89"/>
        <v>#N/A</v>
      </c>
      <c r="E1450" s="383" t="e">
        <f t="shared" si="90"/>
        <v>#N/A</v>
      </c>
      <c r="F1450" s="378"/>
      <c r="H1450" s="390"/>
      <c r="I1450" s="380" t="e">
        <f t="shared" si="91"/>
        <v>#REF!</v>
      </c>
      <c r="J1450" s="389">
        <f>'[9]事業所(またはGH住居)名を入力してください_その③'!F269</f>
        <v>0</v>
      </c>
      <c r="K1450" s="380">
        <f>IF(OR('[9]事業所(またはGH住居)名を入力してください_その③'!$B269="管理者",'[9]事業所(またはGH住居)名を入力してください_その③'!$B269="サービス管理責任者"),0,'[9]事業所(またはGH住居)名を入力してください_その③'!$AN269)</f>
        <v>0</v>
      </c>
    </row>
    <row r="1451" spans="2:11">
      <c r="B1451" s="381">
        <v>1449</v>
      </c>
      <c r="C1451" s="382" t="e">
        <f t="shared" si="88"/>
        <v>#N/A</v>
      </c>
      <c r="D1451" s="382" t="e">
        <f t="shared" si="89"/>
        <v>#N/A</v>
      </c>
      <c r="E1451" s="383" t="e">
        <f t="shared" si="90"/>
        <v>#N/A</v>
      </c>
      <c r="F1451" s="378"/>
      <c r="H1451" s="390"/>
      <c r="I1451" s="380" t="e">
        <f t="shared" si="91"/>
        <v>#REF!</v>
      </c>
      <c r="J1451" s="389">
        <f>'[9]事業所(またはGH住居)名を入力してください_その③'!F270</f>
        <v>0</v>
      </c>
      <c r="K1451" s="380">
        <f>IF(OR('[9]事業所(またはGH住居)名を入力してください_その③'!$B270="管理者",'[9]事業所(またはGH住居)名を入力してください_その③'!$B270="サービス管理責任者"),0,'[9]事業所(またはGH住居)名を入力してください_その③'!$AN270)</f>
        <v>0</v>
      </c>
    </row>
    <row r="1452" spans="2:11">
      <c r="B1452" s="381">
        <v>1450</v>
      </c>
      <c r="C1452" s="382" t="e">
        <f t="shared" si="88"/>
        <v>#N/A</v>
      </c>
      <c r="D1452" s="382" t="e">
        <f t="shared" si="89"/>
        <v>#N/A</v>
      </c>
      <c r="E1452" s="383" t="e">
        <f t="shared" si="90"/>
        <v>#N/A</v>
      </c>
      <c r="F1452" s="378"/>
      <c r="H1452" s="390"/>
      <c r="I1452" s="380" t="e">
        <f t="shared" si="91"/>
        <v>#REF!</v>
      </c>
      <c r="J1452" s="389">
        <f>'[9]事業所(またはGH住居)名を入力してください_その③'!F271</f>
        <v>0</v>
      </c>
      <c r="K1452" s="380">
        <f>IF(OR('[9]事業所(またはGH住居)名を入力してください_その③'!$B271="管理者",'[9]事業所(またはGH住居)名を入力してください_その③'!$B271="サービス管理責任者"),0,'[9]事業所(またはGH住居)名を入力してください_その③'!$AN271)</f>
        <v>0</v>
      </c>
    </row>
    <row r="1453" spans="2:11">
      <c r="B1453" s="381">
        <v>1451</v>
      </c>
      <c r="C1453" s="382" t="e">
        <f t="shared" si="88"/>
        <v>#N/A</v>
      </c>
      <c r="D1453" s="382" t="e">
        <f t="shared" si="89"/>
        <v>#N/A</v>
      </c>
      <c r="E1453" s="383" t="e">
        <f t="shared" si="90"/>
        <v>#N/A</v>
      </c>
      <c r="F1453" s="378"/>
      <c r="H1453" s="390"/>
      <c r="I1453" s="380" t="e">
        <f t="shared" si="91"/>
        <v>#REF!</v>
      </c>
      <c r="J1453" s="389">
        <f>'[9]事業所(またはGH住居)名を入力してください_その③'!F272</f>
        <v>0</v>
      </c>
      <c r="K1453" s="380">
        <f>IF(OR('[9]事業所(またはGH住居)名を入力してください_その③'!$B272="管理者",'[9]事業所(またはGH住居)名を入力してください_その③'!$B272="サービス管理責任者"),0,'[9]事業所(またはGH住居)名を入力してください_その③'!$AN272)</f>
        <v>0</v>
      </c>
    </row>
    <row r="1454" spans="2:11">
      <c r="B1454" s="381">
        <v>1452</v>
      </c>
      <c r="C1454" s="382" t="e">
        <f t="shared" si="88"/>
        <v>#N/A</v>
      </c>
      <c r="D1454" s="382" t="e">
        <f t="shared" si="89"/>
        <v>#N/A</v>
      </c>
      <c r="E1454" s="383" t="e">
        <f t="shared" si="90"/>
        <v>#N/A</v>
      </c>
      <c r="F1454" s="378"/>
      <c r="H1454" s="390"/>
      <c r="I1454" s="380" t="e">
        <f t="shared" si="91"/>
        <v>#REF!</v>
      </c>
      <c r="J1454" s="389">
        <f>'[9]事業所(またはGH住居)名を入力してください_その③'!F273</f>
        <v>0</v>
      </c>
      <c r="K1454" s="380">
        <f>IF(OR('[9]事業所(またはGH住居)名を入力してください_その③'!$B273="管理者",'[9]事業所(またはGH住居)名を入力してください_その③'!$B273="サービス管理責任者"),0,'[9]事業所(またはGH住居)名を入力してください_その③'!$AN273)</f>
        <v>0</v>
      </c>
    </row>
    <row r="1455" spans="2:11">
      <c r="B1455" s="381">
        <v>1453</v>
      </c>
      <c r="C1455" s="382" t="e">
        <f t="shared" si="88"/>
        <v>#N/A</v>
      </c>
      <c r="D1455" s="382" t="e">
        <f t="shared" si="89"/>
        <v>#N/A</v>
      </c>
      <c r="E1455" s="383" t="e">
        <f t="shared" si="90"/>
        <v>#N/A</v>
      </c>
      <c r="F1455" s="378"/>
      <c r="H1455" s="390"/>
      <c r="I1455" s="380" t="e">
        <f t="shared" si="91"/>
        <v>#REF!</v>
      </c>
      <c r="J1455" s="389">
        <f>'[9]事業所(またはGH住居)名を入力してください_その③'!F274</f>
        <v>0</v>
      </c>
      <c r="K1455" s="380">
        <f>IF(OR('[9]事業所(またはGH住居)名を入力してください_その③'!$B274="管理者",'[9]事業所(またはGH住居)名を入力してください_その③'!$B274="サービス管理責任者"),0,'[9]事業所(またはGH住居)名を入力してください_その③'!$AN274)</f>
        <v>0</v>
      </c>
    </row>
    <row r="1456" spans="2:11">
      <c r="B1456" s="381">
        <v>1454</v>
      </c>
      <c r="C1456" s="382" t="e">
        <f t="shared" si="88"/>
        <v>#N/A</v>
      </c>
      <c r="D1456" s="382" t="e">
        <f t="shared" si="89"/>
        <v>#N/A</v>
      </c>
      <c r="E1456" s="383" t="e">
        <f t="shared" si="90"/>
        <v>#N/A</v>
      </c>
      <c r="F1456" s="378"/>
      <c r="H1456" s="390"/>
      <c r="I1456" s="380" t="e">
        <f t="shared" si="91"/>
        <v>#REF!</v>
      </c>
      <c r="J1456" s="389">
        <f>'[9]事業所(またはGH住居)名を入力してください_その③'!F275</f>
        <v>0</v>
      </c>
      <c r="K1456" s="380">
        <f>IF(OR('[9]事業所(またはGH住居)名を入力してください_その③'!$B275="管理者",'[9]事業所(またはGH住居)名を入力してください_その③'!$B275="サービス管理責任者"),0,'[9]事業所(またはGH住居)名を入力してください_その③'!$AN275)</f>
        <v>0</v>
      </c>
    </row>
    <row r="1457" spans="2:11">
      <c r="B1457" s="381">
        <v>1455</v>
      </c>
      <c r="C1457" s="382" t="e">
        <f t="shared" si="88"/>
        <v>#N/A</v>
      </c>
      <c r="D1457" s="382" t="e">
        <f t="shared" si="89"/>
        <v>#N/A</v>
      </c>
      <c r="E1457" s="383" t="e">
        <f t="shared" si="90"/>
        <v>#N/A</v>
      </c>
      <c r="F1457" s="378"/>
      <c r="H1457" s="390"/>
      <c r="I1457" s="380" t="e">
        <f t="shared" si="91"/>
        <v>#REF!</v>
      </c>
      <c r="J1457" s="389">
        <f>'[9]事業所(またはGH住居)名を入力してください_その③'!F276</f>
        <v>0</v>
      </c>
      <c r="K1457" s="380">
        <f>IF(OR('[9]事業所(またはGH住居)名を入力してください_その③'!$B276="管理者",'[9]事業所(またはGH住居)名を入力してください_その③'!$B276="サービス管理責任者"),0,'[9]事業所(またはGH住居)名を入力してください_その③'!$AN276)</f>
        <v>0</v>
      </c>
    </row>
    <row r="1458" spans="2:11">
      <c r="B1458" s="381">
        <v>1456</v>
      </c>
      <c r="C1458" s="382" t="e">
        <f t="shared" si="88"/>
        <v>#N/A</v>
      </c>
      <c r="D1458" s="382" t="e">
        <f t="shared" si="89"/>
        <v>#N/A</v>
      </c>
      <c r="E1458" s="383" t="e">
        <f t="shared" si="90"/>
        <v>#N/A</v>
      </c>
      <c r="F1458" s="378"/>
      <c r="H1458" s="390"/>
      <c r="I1458" s="380" t="e">
        <f t="shared" si="91"/>
        <v>#REF!</v>
      </c>
      <c r="J1458" s="389">
        <f>'[9]事業所(またはGH住居)名を入力してください_その③'!F277</f>
        <v>0</v>
      </c>
      <c r="K1458" s="380">
        <f>IF(OR('[9]事業所(またはGH住居)名を入力してください_その③'!$B277="管理者",'[9]事業所(またはGH住居)名を入力してください_その③'!$B277="サービス管理責任者"),0,'[9]事業所(またはGH住居)名を入力してください_その③'!$AN277)</f>
        <v>0</v>
      </c>
    </row>
    <row r="1459" spans="2:11">
      <c r="B1459" s="381">
        <v>1457</v>
      </c>
      <c r="C1459" s="382" t="e">
        <f t="shared" si="88"/>
        <v>#N/A</v>
      </c>
      <c r="D1459" s="382" t="e">
        <f t="shared" si="89"/>
        <v>#N/A</v>
      </c>
      <c r="E1459" s="383" t="e">
        <f t="shared" si="90"/>
        <v>#N/A</v>
      </c>
      <c r="F1459" s="378"/>
      <c r="H1459" s="390"/>
      <c r="I1459" s="380" t="e">
        <f t="shared" si="91"/>
        <v>#REF!</v>
      </c>
      <c r="J1459" s="389">
        <f>'[9]事業所(またはGH住居)名を入力してください_その③'!F278</f>
        <v>0</v>
      </c>
      <c r="K1459" s="380">
        <f>IF(OR('[9]事業所(またはGH住居)名を入力してください_その③'!$B278="管理者",'[9]事業所(またはGH住居)名を入力してください_その③'!$B278="サービス管理責任者"),0,'[9]事業所(またはGH住居)名を入力してください_その③'!$AN278)</f>
        <v>0</v>
      </c>
    </row>
    <row r="1460" spans="2:11">
      <c r="B1460" s="381">
        <v>1458</v>
      </c>
      <c r="C1460" s="382" t="e">
        <f t="shared" si="88"/>
        <v>#N/A</v>
      </c>
      <c r="D1460" s="382" t="e">
        <f t="shared" si="89"/>
        <v>#N/A</v>
      </c>
      <c r="E1460" s="383" t="e">
        <f t="shared" si="90"/>
        <v>#N/A</v>
      </c>
      <c r="F1460" s="378"/>
      <c r="H1460" s="390"/>
      <c r="I1460" s="380" t="e">
        <f t="shared" si="91"/>
        <v>#REF!</v>
      </c>
      <c r="J1460" s="389">
        <f>'[9]事業所(またはGH住居)名を入力してください_その③'!F279</f>
        <v>0</v>
      </c>
      <c r="K1460" s="380">
        <f>IF(OR('[9]事業所(またはGH住居)名を入力してください_その③'!$B279="管理者",'[9]事業所(またはGH住居)名を入力してください_その③'!$B279="サービス管理責任者"),0,'[9]事業所(またはGH住居)名を入力してください_その③'!$AN279)</f>
        <v>0</v>
      </c>
    </row>
    <row r="1461" spans="2:11">
      <c r="B1461" s="381">
        <v>1459</v>
      </c>
      <c r="C1461" s="382" t="e">
        <f t="shared" si="88"/>
        <v>#N/A</v>
      </c>
      <c r="D1461" s="382" t="e">
        <f t="shared" si="89"/>
        <v>#N/A</v>
      </c>
      <c r="E1461" s="383" t="e">
        <f t="shared" si="90"/>
        <v>#N/A</v>
      </c>
      <c r="F1461" s="378"/>
      <c r="H1461" s="390"/>
      <c r="I1461" s="380" t="e">
        <f t="shared" si="91"/>
        <v>#REF!</v>
      </c>
      <c r="J1461" s="389">
        <f>'[9]事業所(またはGH住居)名を入力してください_その③'!F280</f>
        <v>0</v>
      </c>
      <c r="K1461" s="380">
        <f>IF(OR('[9]事業所(またはGH住居)名を入力してください_その③'!$B280="管理者",'[9]事業所(またはGH住居)名を入力してください_その③'!$B280="サービス管理責任者"),0,'[9]事業所(またはGH住居)名を入力してください_その③'!$AN280)</f>
        <v>0</v>
      </c>
    </row>
    <row r="1462" spans="2:11">
      <c r="B1462" s="381">
        <v>1460</v>
      </c>
      <c r="C1462" s="382" t="e">
        <f t="shared" si="88"/>
        <v>#N/A</v>
      </c>
      <c r="D1462" s="382" t="e">
        <f t="shared" si="89"/>
        <v>#N/A</v>
      </c>
      <c r="E1462" s="383" t="e">
        <f t="shared" si="90"/>
        <v>#N/A</v>
      </c>
      <c r="F1462" s="378"/>
      <c r="H1462" s="390"/>
      <c r="I1462" s="380" t="e">
        <f t="shared" si="91"/>
        <v>#REF!</v>
      </c>
      <c r="J1462" s="389">
        <f>'[9]事業所(またはGH住居)名を入力してください_その③'!F281</f>
        <v>0</v>
      </c>
      <c r="K1462" s="380">
        <f>IF(OR('[9]事業所(またはGH住居)名を入力してください_その③'!$B281="管理者",'[9]事業所(またはGH住居)名を入力してください_その③'!$B281="サービス管理責任者"),0,'[9]事業所(またはGH住居)名を入力してください_その③'!$AN281)</f>
        <v>0</v>
      </c>
    </row>
    <row r="1463" spans="2:11">
      <c r="B1463" s="381">
        <v>1461</v>
      </c>
      <c r="C1463" s="382" t="e">
        <f t="shared" si="88"/>
        <v>#N/A</v>
      </c>
      <c r="D1463" s="382" t="e">
        <f t="shared" si="89"/>
        <v>#N/A</v>
      </c>
      <c r="E1463" s="383" t="e">
        <f t="shared" si="90"/>
        <v>#N/A</v>
      </c>
      <c r="F1463" s="378"/>
      <c r="H1463" s="390"/>
      <c r="I1463" s="380" t="e">
        <f t="shared" si="91"/>
        <v>#REF!</v>
      </c>
      <c r="J1463" s="389">
        <f>'[9]事業所(またはGH住居)名を入力してください_その③'!F282</f>
        <v>0</v>
      </c>
      <c r="K1463" s="380">
        <f>IF(OR('[9]事業所(またはGH住居)名を入力してください_その③'!$B282="管理者",'[9]事業所(またはGH住居)名を入力してください_その③'!$B282="サービス管理責任者"),0,'[9]事業所(またはGH住居)名を入力してください_その③'!$AN282)</f>
        <v>0</v>
      </c>
    </row>
    <row r="1464" spans="2:11">
      <c r="B1464" s="381">
        <v>1462</v>
      </c>
      <c r="C1464" s="382" t="e">
        <f t="shared" si="88"/>
        <v>#N/A</v>
      </c>
      <c r="D1464" s="382" t="e">
        <f t="shared" si="89"/>
        <v>#N/A</v>
      </c>
      <c r="E1464" s="383" t="e">
        <f t="shared" si="90"/>
        <v>#N/A</v>
      </c>
      <c r="F1464" s="378"/>
      <c r="H1464" s="390"/>
      <c r="I1464" s="380" t="e">
        <f t="shared" si="91"/>
        <v>#REF!</v>
      </c>
      <c r="J1464" s="389">
        <f>'[9]事業所(またはGH住居)名を入力してください_その③'!F283</f>
        <v>0</v>
      </c>
      <c r="K1464" s="380">
        <f>IF(OR('[9]事業所(またはGH住居)名を入力してください_その③'!$B283="管理者",'[9]事業所(またはGH住居)名を入力してください_その③'!$B283="サービス管理責任者"),0,'[9]事業所(またはGH住居)名を入力してください_その③'!$AN283)</f>
        <v>0</v>
      </c>
    </row>
    <row r="1465" spans="2:11">
      <c r="B1465" s="381">
        <v>1463</v>
      </c>
      <c r="C1465" s="382" t="e">
        <f t="shared" si="88"/>
        <v>#N/A</v>
      </c>
      <c r="D1465" s="382" t="e">
        <f t="shared" si="89"/>
        <v>#N/A</v>
      </c>
      <c r="E1465" s="383" t="e">
        <f t="shared" si="90"/>
        <v>#N/A</v>
      </c>
      <c r="F1465" s="378"/>
      <c r="H1465" s="390"/>
      <c r="I1465" s="380" t="e">
        <f t="shared" si="91"/>
        <v>#REF!</v>
      </c>
      <c r="J1465" s="389">
        <f>'[9]事業所(またはGH住居)名を入力してください_その③'!F284</f>
        <v>0</v>
      </c>
      <c r="K1465" s="380">
        <f>IF(OR('[9]事業所(またはGH住居)名を入力してください_その③'!$B284="管理者",'[9]事業所(またはGH住居)名を入力してください_その③'!$B284="サービス管理責任者"),0,'[9]事業所(またはGH住居)名を入力してください_その③'!$AN284)</f>
        <v>0</v>
      </c>
    </row>
    <row r="1466" spans="2:11">
      <c r="B1466" s="381">
        <v>1464</v>
      </c>
      <c r="C1466" s="382" t="e">
        <f t="shared" si="88"/>
        <v>#N/A</v>
      </c>
      <c r="D1466" s="382" t="e">
        <f t="shared" si="89"/>
        <v>#N/A</v>
      </c>
      <c r="E1466" s="383" t="e">
        <f t="shared" si="90"/>
        <v>#N/A</v>
      </c>
      <c r="F1466" s="378"/>
      <c r="H1466" s="390"/>
      <c r="I1466" s="380" t="e">
        <f t="shared" si="91"/>
        <v>#REF!</v>
      </c>
      <c r="J1466" s="389">
        <f>'[9]事業所(またはGH住居)名を入力してください_その③'!F285</f>
        <v>0</v>
      </c>
      <c r="K1466" s="380">
        <f>IF(OR('[9]事業所(またはGH住居)名を入力してください_その③'!$B285="管理者",'[9]事業所(またはGH住居)名を入力してください_その③'!$B285="サービス管理責任者"),0,'[9]事業所(またはGH住居)名を入力してください_その③'!$AN285)</f>
        <v>0</v>
      </c>
    </row>
    <row r="1467" spans="2:11">
      <c r="B1467" s="381">
        <v>1465</v>
      </c>
      <c r="C1467" s="382" t="e">
        <f t="shared" si="88"/>
        <v>#N/A</v>
      </c>
      <c r="D1467" s="382" t="e">
        <f t="shared" si="89"/>
        <v>#N/A</v>
      </c>
      <c r="E1467" s="383" t="e">
        <f t="shared" si="90"/>
        <v>#N/A</v>
      </c>
      <c r="F1467" s="378"/>
      <c r="H1467" s="390"/>
      <c r="I1467" s="380" t="e">
        <f t="shared" si="91"/>
        <v>#REF!</v>
      </c>
      <c r="J1467" s="389">
        <f>'[9]事業所(またはGH住居)名を入力してください_その③'!F286</f>
        <v>0</v>
      </c>
      <c r="K1467" s="380">
        <f>IF(OR('[9]事業所(またはGH住居)名を入力してください_その③'!$B286="管理者",'[9]事業所(またはGH住居)名を入力してください_その③'!$B286="サービス管理責任者"),0,'[9]事業所(またはGH住居)名を入力してください_その③'!$AN286)</f>
        <v>0</v>
      </c>
    </row>
    <row r="1468" spans="2:11">
      <c r="B1468" s="381">
        <v>1466</v>
      </c>
      <c r="C1468" s="382" t="e">
        <f t="shared" si="88"/>
        <v>#N/A</v>
      </c>
      <c r="D1468" s="382" t="e">
        <f t="shared" si="89"/>
        <v>#N/A</v>
      </c>
      <c r="E1468" s="383" t="e">
        <f t="shared" si="90"/>
        <v>#N/A</v>
      </c>
      <c r="F1468" s="378"/>
      <c r="H1468" s="390"/>
      <c r="I1468" s="380" t="e">
        <f t="shared" si="91"/>
        <v>#REF!</v>
      </c>
      <c r="J1468" s="389">
        <f>'[9]事業所(またはGH住居)名を入力してください_その③'!F287</f>
        <v>0</v>
      </c>
      <c r="K1468" s="380">
        <f>IF(OR('[9]事業所(またはGH住居)名を入力してください_その③'!$B287="管理者",'[9]事業所(またはGH住居)名を入力してください_その③'!$B287="サービス管理責任者"),0,'[9]事業所(またはGH住居)名を入力してください_その③'!$AN287)</f>
        <v>0</v>
      </c>
    </row>
    <row r="1469" spans="2:11">
      <c r="B1469" s="381">
        <v>1467</v>
      </c>
      <c r="C1469" s="382" t="e">
        <f t="shared" si="88"/>
        <v>#N/A</v>
      </c>
      <c r="D1469" s="382" t="e">
        <f t="shared" si="89"/>
        <v>#N/A</v>
      </c>
      <c r="E1469" s="383" t="e">
        <f t="shared" si="90"/>
        <v>#N/A</v>
      </c>
      <c r="F1469" s="378"/>
      <c r="H1469" s="390"/>
      <c r="I1469" s="380" t="e">
        <f t="shared" si="91"/>
        <v>#REF!</v>
      </c>
      <c r="J1469" s="389">
        <f>'[9]事業所(またはGH住居)名を入力してください_その③'!F288</f>
        <v>0</v>
      </c>
      <c r="K1469" s="380">
        <f>IF(OR('[9]事業所(またはGH住居)名を入力してください_その③'!$B288="管理者",'[9]事業所(またはGH住居)名を入力してください_その③'!$B288="サービス管理責任者"),0,'[9]事業所(またはGH住居)名を入力してください_その③'!$AN288)</f>
        <v>0</v>
      </c>
    </row>
    <row r="1470" spans="2:11">
      <c r="B1470" s="381">
        <v>1468</v>
      </c>
      <c r="C1470" s="382" t="e">
        <f t="shared" si="88"/>
        <v>#N/A</v>
      </c>
      <c r="D1470" s="382" t="e">
        <f t="shared" si="89"/>
        <v>#N/A</v>
      </c>
      <c r="E1470" s="383" t="e">
        <f t="shared" si="90"/>
        <v>#N/A</v>
      </c>
      <c r="F1470" s="378"/>
      <c r="H1470" s="390"/>
      <c r="I1470" s="380" t="e">
        <f t="shared" si="91"/>
        <v>#REF!</v>
      </c>
      <c r="J1470" s="389">
        <f>'[9]事業所(またはGH住居)名を入力してください_その③'!F289</f>
        <v>0</v>
      </c>
      <c r="K1470" s="380">
        <f>IF(OR('[9]事業所(またはGH住居)名を入力してください_その③'!$B289="管理者",'[9]事業所(またはGH住居)名を入力してください_その③'!$B289="サービス管理責任者"),0,'[9]事業所(またはGH住居)名を入力してください_その③'!$AN289)</f>
        <v>0</v>
      </c>
    </row>
    <row r="1471" spans="2:11">
      <c r="B1471" s="381">
        <v>1469</v>
      </c>
      <c r="C1471" s="382" t="e">
        <f t="shared" si="88"/>
        <v>#N/A</v>
      </c>
      <c r="D1471" s="382" t="e">
        <f t="shared" si="89"/>
        <v>#N/A</v>
      </c>
      <c r="E1471" s="383" t="e">
        <f t="shared" si="90"/>
        <v>#N/A</v>
      </c>
      <c r="F1471" s="378"/>
      <c r="H1471" s="390"/>
      <c r="I1471" s="380" t="e">
        <f t="shared" si="91"/>
        <v>#REF!</v>
      </c>
      <c r="J1471" s="389">
        <f>'[9]事業所(またはGH住居)名を入力してください_その③'!F290</f>
        <v>0</v>
      </c>
      <c r="K1471" s="380">
        <f>IF(OR('[9]事業所(またはGH住居)名を入力してください_その③'!$B290="管理者",'[9]事業所(またはGH住居)名を入力してください_その③'!$B290="サービス管理責任者"),0,'[9]事業所(またはGH住居)名を入力してください_その③'!$AN290)</f>
        <v>0</v>
      </c>
    </row>
    <row r="1472" spans="2:11">
      <c r="B1472" s="381">
        <v>1470</v>
      </c>
      <c r="C1472" s="382" t="e">
        <f t="shared" si="88"/>
        <v>#N/A</v>
      </c>
      <c r="D1472" s="382" t="e">
        <f t="shared" si="89"/>
        <v>#N/A</v>
      </c>
      <c r="E1472" s="383" t="e">
        <f t="shared" si="90"/>
        <v>#N/A</v>
      </c>
      <c r="F1472" s="378"/>
      <c r="H1472" s="390"/>
      <c r="I1472" s="380" t="e">
        <f t="shared" si="91"/>
        <v>#REF!</v>
      </c>
      <c r="J1472" s="389">
        <f>'[9]事業所(またはGH住居)名を入力してください_その③'!F291</f>
        <v>0</v>
      </c>
      <c r="K1472" s="380">
        <f>IF(OR('[9]事業所(またはGH住居)名を入力してください_その③'!$B291="管理者",'[9]事業所(またはGH住居)名を入力してください_その③'!$B291="サービス管理責任者"),0,'[9]事業所(またはGH住居)名を入力してください_その③'!$AN291)</f>
        <v>0</v>
      </c>
    </row>
    <row r="1473" spans="2:11">
      <c r="B1473" s="381">
        <v>1471</v>
      </c>
      <c r="C1473" s="382" t="e">
        <f t="shared" si="88"/>
        <v>#N/A</v>
      </c>
      <c r="D1473" s="382" t="e">
        <f t="shared" si="89"/>
        <v>#N/A</v>
      </c>
      <c r="E1473" s="383" t="e">
        <f t="shared" si="90"/>
        <v>#N/A</v>
      </c>
      <c r="F1473" s="378"/>
      <c r="H1473" s="390"/>
      <c r="I1473" s="380" t="e">
        <f t="shared" si="91"/>
        <v>#REF!</v>
      </c>
      <c r="J1473" s="389">
        <f>'[9]事業所(またはGH住居)名を入力してください_その③'!F292</f>
        <v>0</v>
      </c>
      <c r="K1473" s="380">
        <f>IF(OR('[9]事業所(またはGH住居)名を入力してください_その③'!$B292="管理者",'[9]事業所(またはGH住居)名を入力してください_その③'!$B292="サービス管理責任者"),0,'[9]事業所(またはGH住居)名を入力してください_その③'!$AN292)</f>
        <v>0</v>
      </c>
    </row>
    <row r="1474" spans="2:11">
      <c r="B1474" s="381">
        <v>1472</v>
      </c>
      <c r="C1474" s="382" t="e">
        <f t="shared" si="88"/>
        <v>#N/A</v>
      </c>
      <c r="D1474" s="382" t="e">
        <f t="shared" si="89"/>
        <v>#N/A</v>
      </c>
      <c r="E1474" s="383" t="e">
        <f t="shared" si="90"/>
        <v>#N/A</v>
      </c>
      <c r="F1474" s="378"/>
      <c r="H1474" s="390"/>
      <c r="I1474" s="380" t="e">
        <f t="shared" si="91"/>
        <v>#REF!</v>
      </c>
      <c r="J1474" s="389">
        <f>'[9]事業所(またはGH住居)名を入力してください_その③'!F293</f>
        <v>0</v>
      </c>
      <c r="K1474" s="380">
        <f>IF(OR('[9]事業所(またはGH住居)名を入力してください_その③'!$B293="管理者",'[9]事業所(またはGH住居)名を入力してください_その③'!$B293="サービス管理責任者"),0,'[9]事業所(またはGH住居)名を入力してください_その③'!$AN293)</f>
        <v>0</v>
      </c>
    </row>
    <row r="1475" spans="2:11">
      <c r="B1475" s="381">
        <v>1473</v>
      </c>
      <c r="C1475" s="382" t="e">
        <f t="shared" ref="C1475:C1538" si="92">VLOOKUP(B1475,$I:$K,2,FALSE)</f>
        <v>#N/A</v>
      </c>
      <c r="D1475" s="382" t="e">
        <f t="shared" ref="D1475:D1538" si="93">VLOOKUP(B1475,$I:$K,3,FALSE)</f>
        <v>#N/A</v>
      </c>
      <c r="E1475" s="383" t="e">
        <f t="shared" si="90"/>
        <v>#N/A</v>
      </c>
      <c r="F1475" s="378"/>
      <c r="H1475" s="390"/>
      <c r="I1475" s="380" t="e">
        <f t="shared" si="91"/>
        <v>#REF!</v>
      </c>
      <c r="J1475" s="389">
        <f>'[9]事業所(またはGH住居)名を入力してください_その③'!F294</f>
        <v>0</v>
      </c>
      <c r="K1475" s="380">
        <f>IF(OR('[9]事業所(またはGH住居)名を入力してください_その③'!$B294="管理者",'[9]事業所(またはGH住居)名を入力してください_その③'!$B294="サービス管理責任者"),0,'[9]事業所(またはGH住居)名を入力してください_その③'!$AN294)</f>
        <v>0</v>
      </c>
    </row>
    <row r="1476" spans="2:11">
      <c r="B1476" s="381">
        <v>1474</v>
      </c>
      <c r="C1476" s="382" t="e">
        <f t="shared" si="92"/>
        <v>#N/A</v>
      </c>
      <c r="D1476" s="382" t="e">
        <f t="shared" si="93"/>
        <v>#N/A</v>
      </c>
      <c r="E1476" s="383" t="e">
        <f t="shared" ref="E1476:E1539" si="94">SUMIF($C:$C,C1476,$D:$D)</f>
        <v>#N/A</v>
      </c>
      <c r="F1476" s="378"/>
      <c r="H1476" s="390"/>
      <c r="I1476" s="380" t="e">
        <f t="shared" ref="I1476:I1539" si="95">IF(J1476=0,I1475,I1475+1)</f>
        <v>#REF!</v>
      </c>
      <c r="J1476" s="389">
        <f>'[9]事業所(またはGH住居)名を入力してください_その③'!F295</f>
        <v>0</v>
      </c>
      <c r="K1476" s="380">
        <f>IF(OR('[9]事業所(またはGH住居)名を入力してください_その③'!$B295="管理者",'[9]事業所(またはGH住居)名を入力してください_その③'!$B295="サービス管理責任者"),0,'[9]事業所(またはGH住居)名を入力してください_その③'!$AN295)</f>
        <v>0</v>
      </c>
    </row>
    <row r="1477" spans="2:11">
      <c r="B1477" s="381">
        <v>1475</v>
      </c>
      <c r="C1477" s="382" t="e">
        <f t="shared" si="92"/>
        <v>#N/A</v>
      </c>
      <c r="D1477" s="382" t="e">
        <f t="shared" si="93"/>
        <v>#N/A</v>
      </c>
      <c r="E1477" s="383" t="e">
        <f t="shared" si="94"/>
        <v>#N/A</v>
      </c>
      <c r="F1477" s="378"/>
      <c r="H1477" s="390"/>
      <c r="I1477" s="380" t="e">
        <f t="shared" si="95"/>
        <v>#REF!</v>
      </c>
      <c r="J1477" s="389">
        <f>'[9]事業所(またはGH住居)名を入力してください_その③'!F296</f>
        <v>0</v>
      </c>
      <c r="K1477" s="380">
        <f>IF(OR('[9]事業所(またはGH住居)名を入力してください_その③'!$B296="管理者",'[9]事業所(またはGH住居)名を入力してください_その③'!$B296="サービス管理責任者"),0,'[9]事業所(またはGH住居)名を入力してください_その③'!$AN296)</f>
        <v>0</v>
      </c>
    </row>
    <row r="1478" spans="2:11">
      <c r="B1478" s="381">
        <v>1476</v>
      </c>
      <c r="C1478" s="382" t="e">
        <f t="shared" si="92"/>
        <v>#N/A</v>
      </c>
      <c r="D1478" s="382" t="e">
        <f t="shared" si="93"/>
        <v>#N/A</v>
      </c>
      <c r="E1478" s="383" t="e">
        <f t="shared" si="94"/>
        <v>#N/A</v>
      </c>
      <c r="F1478" s="378"/>
      <c r="H1478" s="390"/>
      <c r="I1478" s="380" t="e">
        <f t="shared" si="95"/>
        <v>#REF!</v>
      </c>
      <c r="J1478" s="389">
        <f>'[9]事業所(またはGH住居)名を入力してください_その③'!F297</f>
        <v>0</v>
      </c>
      <c r="K1478" s="380">
        <f>IF(OR('[9]事業所(またはGH住居)名を入力してください_その③'!$B297="管理者",'[9]事業所(またはGH住居)名を入力してください_その③'!$B297="サービス管理責任者"),0,'[9]事業所(またはGH住居)名を入力してください_その③'!$AN297)</f>
        <v>0</v>
      </c>
    </row>
    <row r="1479" spans="2:11">
      <c r="B1479" s="381">
        <v>1477</v>
      </c>
      <c r="C1479" s="382" t="e">
        <f t="shared" si="92"/>
        <v>#N/A</v>
      </c>
      <c r="D1479" s="382" t="e">
        <f t="shared" si="93"/>
        <v>#N/A</v>
      </c>
      <c r="E1479" s="383" t="e">
        <f t="shared" si="94"/>
        <v>#N/A</v>
      </c>
      <c r="F1479" s="378"/>
      <c r="H1479" s="390"/>
      <c r="I1479" s="380" t="e">
        <f t="shared" si="95"/>
        <v>#REF!</v>
      </c>
      <c r="J1479" s="389">
        <f>'[9]事業所(またはGH住居)名を入力してください_その③'!F298</f>
        <v>0</v>
      </c>
      <c r="K1479" s="380">
        <f>IF(OR('[9]事業所(またはGH住居)名を入力してください_その③'!$B298="管理者",'[9]事業所(またはGH住居)名を入力してください_その③'!$B298="サービス管理責任者"),0,'[9]事業所(またはGH住居)名を入力してください_その③'!$AN298)</f>
        <v>0</v>
      </c>
    </row>
    <row r="1480" spans="2:11">
      <c r="B1480" s="381">
        <v>1478</v>
      </c>
      <c r="C1480" s="382" t="e">
        <f t="shared" si="92"/>
        <v>#N/A</v>
      </c>
      <c r="D1480" s="382" t="e">
        <f t="shared" si="93"/>
        <v>#N/A</v>
      </c>
      <c r="E1480" s="383" t="e">
        <f t="shared" si="94"/>
        <v>#N/A</v>
      </c>
      <c r="F1480" s="378"/>
      <c r="H1480" s="390"/>
      <c r="I1480" s="380" t="e">
        <f t="shared" si="95"/>
        <v>#REF!</v>
      </c>
      <c r="J1480" s="389">
        <f>'[9]事業所(またはGH住居)名を入力してください_その③'!F299</f>
        <v>0</v>
      </c>
      <c r="K1480" s="380">
        <f>IF(OR('[9]事業所(またはGH住居)名を入力してください_その③'!$B299="管理者",'[9]事業所(またはGH住居)名を入力してください_その③'!$B299="サービス管理責任者"),0,'[9]事業所(またはGH住居)名を入力してください_その③'!$AN299)</f>
        <v>0</v>
      </c>
    </row>
    <row r="1481" spans="2:11">
      <c r="B1481" s="381">
        <v>1479</v>
      </c>
      <c r="C1481" s="382" t="e">
        <f t="shared" si="92"/>
        <v>#N/A</v>
      </c>
      <c r="D1481" s="382" t="e">
        <f t="shared" si="93"/>
        <v>#N/A</v>
      </c>
      <c r="E1481" s="383" t="e">
        <f t="shared" si="94"/>
        <v>#N/A</v>
      </c>
      <c r="F1481" s="378"/>
      <c r="H1481" s="390"/>
      <c r="I1481" s="380" t="e">
        <f t="shared" si="95"/>
        <v>#REF!</v>
      </c>
      <c r="J1481" s="389">
        <f>'[9]事業所(またはGH住居)名を入力してください_その③'!F300</f>
        <v>0</v>
      </c>
      <c r="K1481" s="380">
        <f>IF(OR('[9]事業所(またはGH住居)名を入力してください_その③'!$B300="管理者",'[9]事業所(またはGH住居)名を入力してください_その③'!$B300="サービス管理責任者"),0,'[9]事業所(またはGH住居)名を入力してください_その③'!$AN300)</f>
        <v>0</v>
      </c>
    </row>
    <row r="1482" spans="2:11">
      <c r="B1482" s="381">
        <v>1480</v>
      </c>
      <c r="C1482" s="382" t="e">
        <f t="shared" si="92"/>
        <v>#N/A</v>
      </c>
      <c r="D1482" s="382" t="e">
        <f t="shared" si="93"/>
        <v>#N/A</v>
      </c>
      <c r="E1482" s="383" t="e">
        <f t="shared" si="94"/>
        <v>#N/A</v>
      </c>
      <c r="F1482" s="378"/>
      <c r="H1482" s="390"/>
      <c r="I1482" s="380" t="e">
        <f t="shared" si="95"/>
        <v>#REF!</v>
      </c>
      <c r="J1482" s="389">
        <f>'[9]事業所(またはGH住居)名を入力してください_その③'!F301</f>
        <v>0</v>
      </c>
      <c r="K1482" s="380">
        <f>IF(OR('[9]事業所(またはGH住居)名を入力してください_その③'!$B301="管理者",'[9]事業所(またはGH住居)名を入力してください_その③'!$B301="サービス管理責任者"),0,'[9]事業所(またはGH住居)名を入力してください_その③'!$AN301)</f>
        <v>0</v>
      </c>
    </row>
    <row r="1483" spans="2:11">
      <c r="B1483" s="381">
        <v>1481</v>
      </c>
      <c r="C1483" s="382" t="e">
        <f t="shared" si="92"/>
        <v>#N/A</v>
      </c>
      <c r="D1483" s="382" t="e">
        <f t="shared" si="93"/>
        <v>#N/A</v>
      </c>
      <c r="E1483" s="383" t="e">
        <f t="shared" si="94"/>
        <v>#N/A</v>
      </c>
      <c r="F1483" s="378"/>
      <c r="H1483" s="390"/>
      <c r="I1483" s="380" t="e">
        <f t="shared" si="95"/>
        <v>#REF!</v>
      </c>
      <c r="J1483" s="389">
        <f>'[9]事業所(またはGH住居)名を入力してください_その③'!F302</f>
        <v>0</v>
      </c>
      <c r="K1483" s="380">
        <f>IF(OR('[9]事業所(またはGH住居)名を入力してください_その③'!$B302="管理者",'[9]事業所(またはGH住居)名を入力してください_その③'!$B302="サービス管理責任者"),0,'[9]事業所(またはGH住居)名を入力してください_その③'!$AN302)</f>
        <v>0</v>
      </c>
    </row>
    <row r="1484" spans="2:11">
      <c r="B1484" s="381">
        <v>1482</v>
      </c>
      <c r="C1484" s="382" t="e">
        <f t="shared" si="92"/>
        <v>#N/A</v>
      </c>
      <c r="D1484" s="382" t="e">
        <f t="shared" si="93"/>
        <v>#N/A</v>
      </c>
      <c r="E1484" s="383" t="e">
        <f t="shared" si="94"/>
        <v>#N/A</v>
      </c>
      <c r="F1484" s="378"/>
      <c r="H1484" s="390"/>
      <c r="I1484" s="380" t="e">
        <f t="shared" si="95"/>
        <v>#REF!</v>
      </c>
      <c r="J1484" s="389">
        <f>'[9]事業所(またはGH住居)名を入力してください_その③'!F303</f>
        <v>0</v>
      </c>
      <c r="K1484" s="380">
        <f>IF(OR('[9]事業所(またはGH住居)名を入力してください_その③'!$B303="管理者",'[9]事業所(またはGH住居)名を入力してください_その③'!$B303="サービス管理責任者"),0,'[9]事業所(またはGH住居)名を入力してください_その③'!$AN303)</f>
        <v>0</v>
      </c>
    </row>
    <row r="1485" spans="2:11">
      <c r="B1485" s="381">
        <v>1483</v>
      </c>
      <c r="C1485" s="382" t="e">
        <f t="shared" si="92"/>
        <v>#N/A</v>
      </c>
      <c r="D1485" s="382" t="e">
        <f t="shared" si="93"/>
        <v>#N/A</v>
      </c>
      <c r="E1485" s="383" t="e">
        <f t="shared" si="94"/>
        <v>#N/A</v>
      </c>
      <c r="F1485" s="378"/>
      <c r="H1485" s="390"/>
      <c r="I1485" s="380" t="e">
        <f t="shared" si="95"/>
        <v>#REF!</v>
      </c>
      <c r="J1485" s="389">
        <f>'[9]事業所(またはGH住居)名を入力してください_その③'!F304</f>
        <v>0</v>
      </c>
      <c r="K1485" s="380">
        <f>IF(OR('[9]事業所(またはGH住居)名を入力してください_その③'!$B304="管理者",'[9]事業所(またはGH住居)名を入力してください_その③'!$B304="サービス管理責任者"),0,'[9]事業所(またはGH住居)名を入力してください_その③'!$AN304)</f>
        <v>0</v>
      </c>
    </row>
    <row r="1486" spans="2:11">
      <c r="B1486" s="381">
        <v>1484</v>
      </c>
      <c r="C1486" s="382" t="e">
        <f t="shared" si="92"/>
        <v>#N/A</v>
      </c>
      <c r="D1486" s="382" t="e">
        <f t="shared" si="93"/>
        <v>#N/A</v>
      </c>
      <c r="E1486" s="383" t="e">
        <f t="shared" si="94"/>
        <v>#N/A</v>
      </c>
      <c r="F1486" s="378"/>
      <c r="H1486" s="390"/>
      <c r="I1486" s="380" t="e">
        <f t="shared" si="95"/>
        <v>#REF!</v>
      </c>
      <c r="J1486" s="389">
        <f>'[9]事業所(またはGH住居)名を入力してください_その③'!F305</f>
        <v>0</v>
      </c>
      <c r="K1486" s="380">
        <f>IF(OR('[9]事業所(またはGH住居)名を入力してください_その③'!$B305="管理者",'[9]事業所(またはGH住居)名を入力してください_その③'!$B305="サービス管理責任者"),0,'[9]事業所(またはGH住居)名を入力してください_その③'!$AN305)</f>
        <v>0</v>
      </c>
    </row>
    <row r="1487" spans="2:11">
      <c r="B1487" s="381">
        <v>1485</v>
      </c>
      <c r="C1487" s="382" t="e">
        <f t="shared" si="92"/>
        <v>#N/A</v>
      </c>
      <c r="D1487" s="382" t="e">
        <f t="shared" si="93"/>
        <v>#N/A</v>
      </c>
      <c r="E1487" s="383" t="e">
        <f t="shared" si="94"/>
        <v>#N/A</v>
      </c>
      <c r="F1487" s="378"/>
      <c r="H1487" s="390"/>
      <c r="I1487" s="380" t="e">
        <f t="shared" si="95"/>
        <v>#REF!</v>
      </c>
      <c r="J1487" s="389">
        <f>'[9]事業所(またはGH住居)名を入力してください_その③'!F306</f>
        <v>0</v>
      </c>
      <c r="K1487" s="380">
        <f>IF(OR('[9]事業所(またはGH住居)名を入力してください_その③'!$B306="管理者",'[9]事業所(またはGH住居)名を入力してください_その③'!$B306="サービス管理責任者"),0,'[9]事業所(またはGH住居)名を入力してください_その③'!$AN306)</f>
        <v>0</v>
      </c>
    </row>
    <row r="1488" spans="2:11">
      <c r="B1488" s="381">
        <v>1486</v>
      </c>
      <c r="C1488" s="382" t="e">
        <f t="shared" si="92"/>
        <v>#N/A</v>
      </c>
      <c r="D1488" s="382" t="e">
        <f t="shared" si="93"/>
        <v>#N/A</v>
      </c>
      <c r="E1488" s="383" t="e">
        <f t="shared" si="94"/>
        <v>#N/A</v>
      </c>
      <c r="F1488" s="378"/>
      <c r="H1488" s="390"/>
      <c r="I1488" s="380" t="e">
        <f t="shared" si="95"/>
        <v>#REF!</v>
      </c>
      <c r="J1488" s="389">
        <f>'[9]事業所(またはGH住居)名を入力してください_その③'!F307</f>
        <v>0</v>
      </c>
      <c r="K1488" s="380">
        <f>IF(OR('[9]事業所(またはGH住居)名を入力してください_その③'!$B307="管理者",'[9]事業所(またはGH住居)名を入力してください_その③'!$B307="サービス管理責任者"),0,'[9]事業所(またはGH住居)名を入力してください_その③'!$AN307)</f>
        <v>0</v>
      </c>
    </row>
    <row r="1489" spans="2:11">
      <c r="B1489" s="381">
        <v>1487</v>
      </c>
      <c r="C1489" s="382" t="e">
        <f t="shared" si="92"/>
        <v>#N/A</v>
      </c>
      <c r="D1489" s="382" t="e">
        <f t="shared" si="93"/>
        <v>#N/A</v>
      </c>
      <c r="E1489" s="383" t="e">
        <f t="shared" si="94"/>
        <v>#N/A</v>
      </c>
      <c r="F1489" s="378"/>
      <c r="H1489" s="390"/>
      <c r="I1489" s="380" t="e">
        <f t="shared" si="95"/>
        <v>#REF!</v>
      </c>
      <c r="J1489" s="389">
        <f>'[9]事業所(またはGH住居)名を入力してください_その③'!F308</f>
        <v>0</v>
      </c>
      <c r="K1489" s="380">
        <f>IF(OR('[9]事業所(またはGH住居)名を入力してください_その③'!$B308="管理者",'[9]事業所(またはGH住居)名を入力してください_その③'!$B308="サービス管理責任者"),0,'[9]事業所(またはGH住居)名を入力してください_その③'!$AN308)</f>
        <v>0</v>
      </c>
    </row>
    <row r="1490" spans="2:11">
      <c r="B1490" s="381">
        <v>1488</v>
      </c>
      <c r="C1490" s="382" t="e">
        <f t="shared" si="92"/>
        <v>#N/A</v>
      </c>
      <c r="D1490" s="382" t="e">
        <f t="shared" si="93"/>
        <v>#N/A</v>
      </c>
      <c r="E1490" s="383" t="e">
        <f t="shared" si="94"/>
        <v>#N/A</v>
      </c>
      <c r="F1490" s="378"/>
      <c r="H1490" s="390"/>
      <c r="I1490" s="380" t="e">
        <f t="shared" si="95"/>
        <v>#REF!</v>
      </c>
      <c r="J1490" s="389">
        <f>'[9]事業所(またはGH住居)名を入力してください_その③'!F309</f>
        <v>0</v>
      </c>
      <c r="K1490" s="380">
        <f>IF(OR('[9]事業所(またはGH住居)名を入力してください_その③'!$B309="管理者",'[9]事業所(またはGH住居)名を入力してください_その③'!$B309="サービス管理責任者"),0,'[9]事業所(またはGH住居)名を入力してください_その③'!$AN309)</f>
        <v>0</v>
      </c>
    </row>
    <row r="1491" spans="2:11">
      <c r="B1491" s="381">
        <v>1489</v>
      </c>
      <c r="C1491" s="382" t="e">
        <f t="shared" si="92"/>
        <v>#N/A</v>
      </c>
      <c r="D1491" s="382" t="e">
        <f t="shared" si="93"/>
        <v>#N/A</v>
      </c>
      <c r="E1491" s="383" t="e">
        <f t="shared" si="94"/>
        <v>#N/A</v>
      </c>
      <c r="F1491" s="378"/>
      <c r="H1491" s="390"/>
      <c r="I1491" s="380" t="e">
        <f t="shared" si="95"/>
        <v>#REF!</v>
      </c>
      <c r="J1491" s="389">
        <f>'[9]事業所(またはGH住居)名を入力してください_その③'!F310</f>
        <v>0</v>
      </c>
      <c r="K1491" s="380">
        <f>IF(OR('[9]事業所(またはGH住居)名を入力してください_その③'!$B310="管理者",'[9]事業所(またはGH住居)名を入力してください_その③'!$B310="サービス管理責任者"),0,'[9]事業所(またはGH住居)名を入力してください_その③'!$AN310)</f>
        <v>0</v>
      </c>
    </row>
    <row r="1492" spans="2:11">
      <c r="B1492" s="381">
        <v>1490</v>
      </c>
      <c r="C1492" s="382" t="e">
        <f t="shared" si="92"/>
        <v>#N/A</v>
      </c>
      <c r="D1492" s="382" t="e">
        <f t="shared" si="93"/>
        <v>#N/A</v>
      </c>
      <c r="E1492" s="383" t="e">
        <f t="shared" si="94"/>
        <v>#N/A</v>
      </c>
      <c r="F1492" s="378"/>
      <c r="H1492" s="390"/>
      <c r="I1492" s="380" t="e">
        <f t="shared" si="95"/>
        <v>#REF!</v>
      </c>
      <c r="J1492" s="389">
        <f>'[9]事業所(またはGH住居)名を入力してください_その③'!F311</f>
        <v>0</v>
      </c>
      <c r="K1492" s="380">
        <f>IF(OR('[9]事業所(またはGH住居)名を入力してください_その③'!$B311="管理者",'[9]事業所(またはGH住居)名を入力してください_その③'!$B311="サービス管理責任者"),0,'[9]事業所(またはGH住居)名を入力してください_その③'!$AN311)</f>
        <v>0</v>
      </c>
    </row>
    <row r="1493" spans="2:11">
      <c r="B1493" s="381">
        <v>1491</v>
      </c>
      <c r="C1493" s="382" t="e">
        <f t="shared" si="92"/>
        <v>#N/A</v>
      </c>
      <c r="D1493" s="382" t="e">
        <f t="shared" si="93"/>
        <v>#N/A</v>
      </c>
      <c r="E1493" s="383" t="e">
        <f t="shared" si="94"/>
        <v>#N/A</v>
      </c>
      <c r="F1493" s="378"/>
      <c r="H1493" s="390"/>
      <c r="I1493" s="380" t="e">
        <f t="shared" si="95"/>
        <v>#REF!</v>
      </c>
      <c r="J1493" s="389">
        <f>'[9]事業所(またはGH住居)名を入力してください_その③'!F312</f>
        <v>0</v>
      </c>
      <c r="K1493" s="380">
        <f>IF(OR('[9]事業所(またはGH住居)名を入力してください_その③'!$B312="管理者",'[9]事業所(またはGH住居)名を入力してください_その③'!$B312="サービス管理責任者"),0,'[9]事業所(またはGH住居)名を入力してください_その③'!$AN312)</f>
        <v>0</v>
      </c>
    </row>
    <row r="1494" spans="2:11">
      <c r="B1494" s="381">
        <v>1492</v>
      </c>
      <c r="C1494" s="382" t="e">
        <f t="shared" si="92"/>
        <v>#N/A</v>
      </c>
      <c r="D1494" s="382" t="e">
        <f t="shared" si="93"/>
        <v>#N/A</v>
      </c>
      <c r="E1494" s="383" t="e">
        <f t="shared" si="94"/>
        <v>#N/A</v>
      </c>
      <c r="F1494" s="378"/>
      <c r="H1494" s="390"/>
      <c r="I1494" s="380" t="e">
        <f t="shared" si="95"/>
        <v>#REF!</v>
      </c>
      <c r="J1494" s="389">
        <f>'[9]事業所(またはGH住居)名を入力してください_その③'!F313</f>
        <v>0</v>
      </c>
      <c r="K1494" s="380">
        <f>IF(OR('[9]事業所(またはGH住居)名を入力してください_その③'!$B313="管理者",'[9]事業所(またはGH住居)名を入力してください_その③'!$B313="サービス管理責任者"),0,'[9]事業所(またはGH住居)名を入力してください_その③'!$AN313)</f>
        <v>0</v>
      </c>
    </row>
    <row r="1495" spans="2:11">
      <c r="B1495" s="381">
        <v>1493</v>
      </c>
      <c r="C1495" s="382" t="e">
        <f t="shared" si="92"/>
        <v>#N/A</v>
      </c>
      <c r="D1495" s="382" t="e">
        <f t="shared" si="93"/>
        <v>#N/A</v>
      </c>
      <c r="E1495" s="383" t="e">
        <f t="shared" si="94"/>
        <v>#N/A</v>
      </c>
      <c r="F1495" s="378"/>
      <c r="H1495" s="390"/>
      <c r="I1495" s="380" t="e">
        <f t="shared" si="95"/>
        <v>#REF!</v>
      </c>
      <c r="J1495" s="389">
        <f>'[9]事業所(またはGH住居)名を入力してください_その③'!F314</f>
        <v>0</v>
      </c>
      <c r="K1495" s="380">
        <f>IF(OR('[9]事業所(またはGH住居)名を入力してください_その③'!$B314="管理者",'[9]事業所(またはGH住居)名を入力してください_その③'!$B314="サービス管理責任者"),0,'[9]事業所(またはGH住居)名を入力してください_その③'!$AN314)</f>
        <v>0</v>
      </c>
    </row>
    <row r="1496" spans="2:11">
      <c r="B1496" s="381">
        <v>1494</v>
      </c>
      <c r="C1496" s="382" t="e">
        <f t="shared" si="92"/>
        <v>#N/A</v>
      </c>
      <c r="D1496" s="382" t="e">
        <f t="shared" si="93"/>
        <v>#N/A</v>
      </c>
      <c r="E1496" s="383" t="e">
        <f t="shared" si="94"/>
        <v>#N/A</v>
      </c>
      <c r="F1496" s="378"/>
      <c r="H1496" s="390"/>
      <c r="I1496" s="380" t="e">
        <f t="shared" si="95"/>
        <v>#REF!</v>
      </c>
      <c r="J1496" s="389">
        <f>'[9]事業所(またはGH住居)名を入力してください_その③'!F315</f>
        <v>0</v>
      </c>
      <c r="K1496" s="380">
        <f>IF(OR('[9]事業所(またはGH住居)名を入力してください_その③'!$B315="管理者",'[9]事業所(またはGH住居)名を入力してください_その③'!$B315="サービス管理責任者"),0,'[9]事業所(またはGH住居)名を入力してください_その③'!$AN315)</f>
        <v>0</v>
      </c>
    </row>
    <row r="1497" spans="2:11">
      <c r="B1497" s="381">
        <v>1495</v>
      </c>
      <c r="C1497" s="382" t="e">
        <f t="shared" si="92"/>
        <v>#N/A</v>
      </c>
      <c r="D1497" s="382" t="e">
        <f t="shared" si="93"/>
        <v>#N/A</v>
      </c>
      <c r="E1497" s="383" t="e">
        <f t="shared" si="94"/>
        <v>#N/A</v>
      </c>
      <c r="F1497" s="378"/>
      <c r="H1497" s="390"/>
      <c r="I1497" s="380" t="e">
        <f t="shared" si="95"/>
        <v>#REF!</v>
      </c>
      <c r="J1497" s="389">
        <f>'[9]事業所(またはGH住居)名を入力してください_その③'!F316</f>
        <v>0</v>
      </c>
      <c r="K1497" s="380">
        <f>IF(OR('[9]事業所(またはGH住居)名を入力してください_その③'!$B316="管理者",'[9]事業所(またはGH住居)名を入力してください_その③'!$B316="サービス管理責任者"),0,'[9]事業所(またはGH住居)名を入力してください_その③'!$AN316)</f>
        <v>0</v>
      </c>
    </row>
    <row r="1498" spans="2:11">
      <c r="B1498" s="381">
        <v>1496</v>
      </c>
      <c r="C1498" s="382" t="e">
        <f t="shared" si="92"/>
        <v>#N/A</v>
      </c>
      <c r="D1498" s="382" t="e">
        <f t="shared" si="93"/>
        <v>#N/A</v>
      </c>
      <c r="E1498" s="383" t="e">
        <f t="shared" si="94"/>
        <v>#N/A</v>
      </c>
      <c r="F1498" s="378"/>
      <c r="H1498" s="390"/>
      <c r="I1498" s="380" t="e">
        <f t="shared" si="95"/>
        <v>#REF!</v>
      </c>
      <c r="J1498" s="389">
        <f>'[9]事業所(またはGH住居)名を入力してください_その③'!F317</f>
        <v>0</v>
      </c>
      <c r="K1498" s="380">
        <f>IF(OR('[9]事業所(またはGH住居)名を入力してください_その③'!$B317="管理者",'[9]事業所(またはGH住居)名を入力してください_その③'!$B317="サービス管理責任者"),0,'[9]事業所(またはGH住居)名を入力してください_その③'!$AN317)</f>
        <v>0</v>
      </c>
    </row>
    <row r="1499" spans="2:11">
      <c r="B1499" s="381">
        <v>1497</v>
      </c>
      <c r="C1499" s="382" t="e">
        <f t="shared" si="92"/>
        <v>#N/A</v>
      </c>
      <c r="D1499" s="382" t="e">
        <f t="shared" si="93"/>
        <v>#N/A</v>
      </c>
      <c r="E1499" s="383" t="e">
        <f t="shared" si="94"/>
        <v>#N/A</v>
      </c>
      <c r="F1499" s="378"/>
      <c r="H1499" s="390"/>
      <c r="I1499" s="380" t="e">
        <f t="shared" si="95"/>
        <v>#REF!</v>
      </c>
      <c r="J1499" s="389">
        <f>'[9]事業所(またはGH住居)名を入力してください_その③'!F318</f>
        <v>0</v>
      </c>
      <c r="K1499" s="380">
        <f>IF(OR('[9]事業所(またはGH住居)名を入力してください_その③'!$B318="管理者",'[9]事業所(またはGH住居)名を入力してください_その③'!$B318="サービス管理責任者"),0,'[9]事業所(またはGH住居)名を入力してください_その③'!$AN318)</f>
        <v>0</v>
      </c>
    </row>
    <row r="1500" spans="2:11">
      <c r="B1500" s="381">
        <v>1498</v>
      </c>
      <c r="C1500" s="382" t="e">
        <f t="shared" si="92"/>
        <v>#N/A</v>
      </c>
      <c r="D1500" s="382" t="e">
        <f t="shared" si="93"/>
        <v>#N/A</v>
      </c>
      <c r="E1500" s="383" t="e">
        <f t="shared" si="94"/>
        <v>#N/A</v>
      </c>
      <c r="F1500" s="378"/>
      <c r="H1500" s="390"/>
      <c r="I1500" s="380" t="e">
        <f t="shared" si="95"/>
        <v>#REF!</v>
      </c>
      <c r="J1500" s="389">
        <f>'[9]事業所(またはGH住居)名を入力してください_その③'!F319</f>
        <v>0</v>
      </c>
      <c r="K1500" s="380">
        <f>IF(OR('[9]事業所(またはGH住居)名を入力してください_その③'!$B319="管理者",'[9]事業所(またはGH住居)名を入力してください_その③'!$B319="サービス管理責任者"),0,'[9]事業所(またはGH住居)名を入力してください_その③'!$AN319)</f>
        <v>0</v>
      </c>
    </row>
    <row r="1501" spans="2:11">
      <c r="B1501" s="381">
        <v>1499</v>
      </c>
      <c r="C1501" s="382" t="e">
        <f t="shared" si="92"/>
        <v>#N/A</v>
      </c>
      <c r="D1501" s="382" t="e">
        <f t="shared" si="93"/>
        <v>#N/A</v>
      </c>
      <c r="E1501" s="383" t="e">
        <f t="shared" si="94"/>
        <v>#N/A</v>
      </c>
      <c r="F1501" s="378"/>
      <c r="H1501" s="390"/>
      <c r="I1501" s="380" t="e">
        <f t="shared" si="95"/>
        <v>#REF!</v>
      </c>
      <c r="J1501" s="389">
        <f>'[9]事業所(またはGH住居)名を入力してください_その③'!F320</f>
        <v>0</v>
      </c>
      <c r="K1501" s="380">
        <f>IF(OR('[9]事業所(またはGH住居)名を入力してください_その③'!$B320="管理者",'[9]事業所(またはGH住居)名を入力してください_その③'!$B320="サービス管理責任者"),0,'[9]事業所(またはGH住居)名を入力してください_その③'!$AN320)</f>
        <v>0</v>
      </c>
    </row>
    <row r="1502" spans="2:11">
      <c r="B1502" s="381">
        <v>1500</v>
      </c>
      <c r="C1502" s="382" t="e">
        <f t="shared" si="92"/>
        <v>#N/A</v>
      </c>
      <c r="D1502" s="382" t="e">
        <f t="shared" si="93"/>
        <v>#N/A</v>
      </c>
      <c r="E1502" s="383" t="e">
        <f t="shared" si="94"/>
        <v>#N/A</v>
      </c>
      <c r="F1502" s="378"/>
      <c r="H1502" s="390"/>
      <c r="I1502" s="380" t="e">
        <f t="shared" si="95"/>
        <v>#REF!</v>
      </c>
      <c r="J1502" s="389">
        <f>'[9]事業所(またはGH住居)名を入力してください_その③'!F321</f>
        <v>0</v>
      </c>
      <c r="K1502" s="380">
        <f>IF(OR('[9]事業所(またはGH住居)名を入力してください_その③'!$B321="管理者",'[9]事業所(またはGH住居)名を入力してください_その③'!$B321="サービス管理責任者"),0,'[9]事業所(またはGH住居)名を入力してください_その③'!$AN321)</f>
        <v>0</v>
      </c>
    </row>
    <row r="1503" spans="2:11">
      <c r="B1503" s="381">
        <v>1501</v>
      </c>
      <c r="C1503" s="382" t="e">
        <f t="shared" si="92"/>
        <v>#N/A</v>
      </c>
      <c r="D1503" s="382" t="e">
        <f t="shared" si="93"/>
        <v>#N/A</v>
      </c>
      <c r="E1503" s="383" t="e">
        <f t="shared" si="94"/>
        <v>#N/A</v>
      </c>
      <c r="F1503" s="378"/>
      <c r="H1503" s="390"/>
      <c r="I1503" s="380" t="e">
        <f t="shared" si="95"/>
        <v>#REF!</v>
      </c>
      <c r="J1503" s="389">
        <f>'[9]事業所(またはGH住居)名を入力してください_その③'!F322</f>
        <v>0</v>
      </c>
      <c r="K1503" s="380">
        <f>IF(OR('[9]事業所(またはGH住居)名を入力してください_その③'!$B322="管理者",'[9]事業所(またはGH住居)名を入力してください_その③'!$B322="サービス管理責任者"),0,'[9]事業所(またはGH住居)名を入力してください_その③'!$AN322)</f>
        <v>0</v>
      </c>
    </row>
    <row r="1504" spans="2:11">
      <c r="B1504" s="381">
        <v>1502</v>
      </c>
      <c r="C1504" s="382" t="e">
        <f t="shared" si="92"/>
        <v>#N/A</v>
      </c>
      <c r="D1504" s="382" t="e">
        <f t="shared" si="93"/>
        <v>#N/A</v>
      </c>
      <c r="E1504" s="383" t="e">
        <f t="shared" si="94"/>
        <v>#N/A</v>
      </c>
      <c r="F1504" s="378"/>
      <c r="H1504" s="390"/>
      <c r="I1504" s="380" t="e">
        <f t="shared" si="95"/>
        <v>#REF!</v>
      </c>
      <c r="J1504" s="389">
        <f>'[9]事業所(またはGH住居)名を入力してください_その③'!F323</f>
        <v>0</v>
      </c>
      <c r="K1504" s="380">
        <f>IF(OR('[9]事業所(またはGH住居)名を入力してください_その③'!$B323="管理者",'[9]事業所(またはGH住居)名を入力してください_その③'!$B323="サービス管理責任者"),0,'[9]事業所(またはGH住居)名を入力してください_その③'!$AN323)</f>
        <v>0</v>
      </c>
    </row>
    <row r="1505" spans="2:11">
      <c r="B1505" s="381">
        <v>1503</v>
      </c>
      <c r="C1505" s="382" t="e">
        <f t="shared" si="92"/>
        <v>#N/A</v>
      </c>
      <c r="D1505" s="382" t="e">
        <f t="shared" si="93"/>
        <v>#N/A</v>
      </c>
      <c r="E1505" s="383" t="e">
        <f t="shared" si="94"/>
        <v>#N/A</v>
      </c>
      <c r="F1505" s="378"/>
      <c r="H1505" s="390"/>
      <c r="I1505" s="380" t="e">
        <f t="shared" si="95"/>
        <v>#REF!</v>
      </c>
      <c r="J1505" s="389">
        <f>'[9]事業所(またはGH住居)名を入力してください_その③'!F324</f>
        <v>0</v>
      </c>
      <c r="K1505" s="380">
        <f>IF(OR('[9]事業所(またはGH住居)名を入力してください_その③'!$B324="管理者",'[9]事業所(またはGH住居)名を入力してください_その③'!$B324="サービス管理責任者"),0,'[9]事業所(またはGH住居)名を入力してください_その③'!$AN324)</f>
        <v>0</v>
      </c>
    </row>
    <row r="1506" spans="2:11">
      <c r="B1506" s="381">
        <v>1504</v>
      </c>
      <c r="C1506" s="382" t="e">
        <f t="shared" si="92"/>
        <v>#N/A</v>
      </c>
      <c r="D1506" s="382" t="e">
        <f t="shared" si="93"/>
        <v>#N/A</v>
      </c>
      <c r="E1506" s="383" t="e">
        <f t="shared" si="94"/>
        <v>#N/A</v>
      </c>
      <c r="F1506" s="378"/>
      <c r="H1506" s="390"/>
      <c r="I1506" s="380" t="e">
        <f t="shared" si="95"/>
        <v>#REF!</v>
      </c>
      <c r="J1506" s="389">
        <f>'[9]事業所(またはGH住居)名を入力してください_その③'!F325</f>
        <v>0</v>
      </c>
      <c r="K1506" s="380">
        <f>IF(OR('[9]事業所(またはGH住居)名を入力してください_その③'!$B325="管理者",'[9]事業所(またはGH住居)名を入力してください_その③'!$B325="サービス管理責任者"),0,'[9]事業所(またはGH住居)名を入力してください_その③'!$AN325)</f>
        <v>0</v>
      </c>
    </row>
    <row r="1507" spans="2:11">
      <c r="B1507" s="381">
        <v>1505</v>
      </c>
      <c r="C1507" s="382" t="e">
        <f t="shared" si="92"/>
        <v>#N/A</v>
      </c>
      <c r="D1507" s="382" t="e">
        <f t="shared" si="93"/>
        <v>#N/A</v>
      </c>
      <c r="E1507" s="383" t="e">
        <f t="shared" si="94"/>
        <v>#N/A</v>
      </c>
      <c r="F1507" s="378"/>
      <c r="H1507" s="390"/>
      <c r="I1507" s="380" t="e">
        <f t="shared" si="95"/>
        <v>#REF!</v>
      </c>
      <c r="J1507" s="389">
        <f>'[9]事業所(またはGH住居)名を入力してください_その③'!F326</f>
        <v>0</v>
      </c>
      <c r="K1507" s="380">
        <f>IF(OR('[9]事業所(またはGH住居)名を入力してください_その③'!$B326="管理者",'[9]事業所(またはGH住居)名を入力してください_その③'!$B326="サービス管理責任者"),0,'[9]事業所(またはGH住居)名を入力してください_その③'!$AN326)</f>
        <v>0</v>
      </c>
    </row>
    <row r="1508" spans="2:11">
      <c r="B1508" s="381">
        <v>1506</v>
      </c>
      <c r="C1508" s="382" t="e">
        <f t="shared" si="92"/>
        <v>#N/A</v>
      </c>
      <c r="D1508" s="382" t="e">
        <f t="shared" si="93"/>
        <v>#N/A</v>
      </c>
      <c r="E1508" s="383" t="e">
        <f t="shared" si="94"/>
        <v>#N/A</v>
      </c>
      <c r="F1508" s="378"/>
      <c r="H1508" s="390"/>
      <c r="I1508" s="380" t="e">
        <f t="shared" si="95"/>
        <v>#REF!</v>
      </c>
      <c r="J1508" s="389">
        <f>'[9]事業所(またはGH住居)名を入力してください_その③'!F327</f>
        <v>0</v>
      </c>
      <c r="K1508" s="380">
        <f>IF(OR('[9]事業所(またはGH住居)名を入力してください_その③'!$B327="管理者",'[9]事業所(またはGH住居)名を入力してください_その③'!$B327="サービス管理責任者"),0,'[9]事業所(またはGH住居)名を入力してください_その③'!$AN327)</f>
        <v>0</v>
      </c>
    </row>
    <row r="1509" spans="2:11">
      <c r="B1509" s="381">
        <v>1507</v>
      </c>
      <c r="C1509" s="382" t="e">
        <f t="shared" si="92"/>
        <v>#N/A</v>
      </c>
      <c r="D1509" s="382" t="e">
        <f t="shared" si="93"/>
        <v>#N/A</v>
      </c>
      <c r="E1509" s="383" t="e">
        <f t="shared" si="94"/>
        <v>#N/A</v>
      </c>
      <c r="F1509" s="378"/>
      <c r="H1509" s="390"/>
      <c r="I1509" s="380" t="e">
        <f t="shared" si="95"/>
        <v>#REF!</v>
      </c>
      <c r="J1509" s="389">
        <f>'[9]事業所(またはGH住居)名を入力してください_その③'!F328</f>
        <v>0</v>
      </c>
      <c r="K1509" s="380">
        <f>IF(OR('[9]事業所(またはGH住居)名を入力してください_その③'!$B328="管理者",'[9]事業所(またはGH住居)名を入力してください_その③'!$B328="サービス管理責任者"),0,'[9]事業所(またはGH住居)名を入力してください_その③'!$AN328)</f>
        <v>0</v>
      </c>
    </row>
    <row r="1510" spans="2:11">
      <c r="B1510" s="381">
        <v>1508</v>
      </c>
      <c r="C1510" s="382" t="e">
        <f t="shared" si="92"/>
        <v>#N/A</v>
      </c>
      <c r="D1510" s="382" t="e">
        <f t="shared" si="93"/>
        <v>#N/A</v>
      </c>
      <c r="E1510" s="383" t="e">
        <f t="shared" si="94"/>
        <v>#N/A</v>
      </c>
      <c r="F1510" s="378"/>
      <c r="H1510" s="390"/>
      <c r="I1510" s="380" t="e">
        <f t="shared" si="95"/>
        <v>#REF!</v>
      </c>
      <c r="J1510" s="389">
        <f>'[9]事業所(またはGH住居)名を入力してください_その③'!F329</f>
        <v>0</v>
      </c>
      <c r="K1510" s="380">
        <f>IF(OR('[9]事業所(またはGH住居)名を入力してください_その③'!$B329="管理者",'[9]事業所(またはGH住居)名を入力してください_その③'!$B329="サービス管理責任者"),0,'[9]事業所(またはGH住居)名を入力してください_その③'!$AN329)</f>
        <v>0</v>
      </c>
    </row>
    <row r="1511" spans="2:11">
      <c r="B1511" s="381">
        <v>1509</v>
      </c>
      <c r="C1511" s="382" t="e">
        <f t="shared" si="92"/>
        <v>#N/A</v>
      </c>
      <c r="D1511" s="382" t="e">
        <f t="shared" si="93"/>
        <v>#N/A</v>
      </c>
      <c r="E1511" s="383" t="e">
        <f t="shared" si="94"/>
        <v>#N/A</v>
      </c>
      <c r="F1511" s="378"/>
      <c r="H1511" s="390"/>
      <c r="I1511" s="380" t="e">
        <f t="shared" si="95"/>
        <v>#REF!</v>
      </c>
      <c r="J1511" s="389">
        <f>'[9]事業所(またはGH住居)名を入力してください_その③'!F330</f>
        <v>0</v>
      </c>
      <c r="K1511" s="380">
        <f>IF(OR('[9]事業所(またはGH住居)名を入力してください_その③'!$B330="管理者",'[9]事業所(またはGH住居)名を入力してください_その③'!$B330="サービス管理責任者"),0,'[9]事業所(またはGH住居)名を入力してください_その③'!$AN330)</f>
        <v>0</v>
      </c>
    </row>
    <row r="1512" spans="2:11">
      <c r="B1512" s="381">
        <v>1510</v>
      </c>
      <c r="C1512" s="382" t="e">
        <f t="shared" si="92"/>
        <v>#N/A</v>
      </c>
      <c r="D1512" s="382" t="e">
        <f t="shared" si="93"/>
        <v>#N/A</v>
      </c>
      <c r="E1512" s="383" t="e">
        <f t="shared" si="94"/>
        <v>#N/A</v>
      </c>
      <c r="F1512" s="378"/>
      <c r="H1512" s="390"/>
      <c r="I1512" s="380" t="e">
        <f t="shared" si="95"/>
        <v>#REF!</v>
      </c>
      <c r="J1512" s="389">
        <f>'[9]事業所(またはGH住居)名を入力してください_その③'!F331</f>
        <v>0</v>
      </c>
      <c r="K1512" s="380">
        <f>IF(OR('[9]事業所(またはGH住居)名を入力してください_その③'!$B331="管理者",'[9]事業所(またはGH住居)名を入力してください_その③'!$B331="サービス管理責任者"),0,'[9]事業所(またはGH住居)名を入力してください_その③'!$AN331)</f>
        <v>0</v>
      </c>
    </row>
    <row r="1513" spans="2:11">
      <c r="B1513" s="381">
        <v>1511</v>
      </c>
      <c r="C1513" s="382" t="e">
        <f t="shared" si="92"/>
        <v>#N/A</v>
      </c>
      <c r="D1513" s="382" t="e">
        <f t="shared" si="93"/>
        <v>#N/A</v>
      </c>
      <c r="E1513" s="383" t="e">
        <f t="shared" si="94"/>
        <v>#N/A</v>
      </c>
      <c r="F1513" s="378"/>
      <c r="H1513" s="390"/>
      <c r="I1513" s="380" t="e">
        <f t="shared" si="95"/>
        <v>#REF!</v>
      </c>
      <c r="J1513" s="389">
        <f>'[9]事業所(またはGH住居)名を入力してください_その③'!F332</f>
        <v>0</v>
      </c>
      <c r="K1513" s="380">
        <f>IF(OR('[9]事業所(またはGH住居)名を入力してください_その③'!$B332="管理者",'[9]事業所(またはGH住居)名を入力してください_その③'!$B332="サービス管理責任者"),0,'[9]事業所(またはGH住居)名を入力してください_その③'!$AN332)</f>
        <v>0</v>
      </c>
    </row>
    <row r="1514" spans="2:11">
      <c r="B1514" s="381">
        <v>1512</v>
      </c>
      <c r="C1514" s="382" t="e">
        <f t="shared" si="92"/>
        <v>#N/A</v>
      </c>
      <c r="D1514" s="382" t="e">
        <f t="shared" si="93"/>
        <v>#N/A</v>
      </c>
      <c r="E1514" s="383" t="e">
        <f t="shared" si="94"/>
        <v>#N/A</v>
      </c>
      <c r="F1514" s="378"/>
      <c r="H1514" s="390"/>
      <c r="I1514" s="380" t="e">
        <f t="shared" si="95"/>
        <v>#REF!</v>
      </c>
      <c r="J1514" s="389">
        <f>'[9]事業所(またはGH住居)名を入力してください_その③'!F333</f>
        <v>0</v>
      </c>
      <c r="K1514" s="380">
        <f>IF(OR('[9]事業所(またはGH住居)名を入力してください_その③'!$B333="管理者",'[9]事業所(またはGH住居)名を入力してください_その③'!$B333="サービス管理責任者"),0,'[9]事業所(またはGH住居)名を入力してください_その③'!$AN333)</f>
        <v>0</v>
      </c>
    </row>
    <row r="1515" spans="2:11">
      <c r="B1515" s="381">
        <v>1513</v>
      </c>
      <c r="C1515" s="382" t="e">
        <f t="shared" si="92"/>
        <v>#N/A</v>
      </c>
      <c r="D1515" s="382" t="e">
        <f t="shared" si="93"/>
        <v>#N/A</v>
      </c>
      <c r="E1515" s="383" t="e">
        <f t="shared" si="94"/>
        <v>#N/A</v>
      </c>
      <c r="F1515" s="378"/>
      <c r="H1515" s="390"/>
      <c r="I1515" s="380" t="e">
        <f t="shared" si="95"/>
        <v>#REF!</v>
      </c>
      <c r="J1515" s="389">
        <f>'[9]事業所(またはGH住居)名を入力してください_その③'!F334</f>
        <v>0</v>
      </c>
      <c r="K1515" s="380">
        <f>IF(OR('[9]事業所(またはGH住居)名を入力してください_その③'!$B334="管理者",'[9]事業所(またはGH住居)名を入力してください_その③'!$B334="サービス管理責任者"),0,'[9]事業所(またはGH住居)名を入力してください_その③'!$AN334)</f>
        <v>0</v>
      </c>
    </row>
    <row r="1516" spans="2:11">
      <c r="B1516" s="381">
        <v>1514</v>
      </c>
      <c r="C1516" s="382" t="e">
        <f t="shared" si="92"/>
        <v>#N/A</v>
      </c>
      <c r="D1516" s="382" t="e">
        <f t="shared" si="93"/>
        <v>#N/A</v>
      </c>
      <c r="E1516" s="383" t="e">
        <f t="shared" si="94"/>
        <v>#N/A</v>
      </c>
      <c r="F1516" s="378"/>
      <c r="H1516" s="390"/>
      <c r="I1516" s="380" t="e">
        <f t="shared" si="95"/>
        <v>#REF!</v>
      </c>
      <c r="J1516" s="389">
        <f>'[9]事業所(またはGH住居)名を入力してください_その③'!F335</f>
        <v>0</v>
      </c>
      <c r="K1516" s="380">
        <f>IF(OR('[9]事業所(またはGH住居)名を入力してください_その③'!$B335="管理者",'[9]事業所(またはGH住居)名を入力してください_その③'!$B335="サービス管理責任者"),0,'[9]事業所(またはGH住居)名を入力してください_その③'!$AN335)</f>
        <v>0</v>
      </c>
    </row>
    <row r="1517" spans="2:11">
      <c r="B1517" s="381">
        <v>1515</v>
      </c>
      <c r="C1517" s="382" t="e">
        <f t="shared" si="92"/>
        <v>#N/A</v>
      </c>
      <c r="D1517" s="382" t="e">
        <f t="shared" si="93"/>
        <v>#N/A</v>
      </c>
      <c r="E1517" s="383" t="e">
        <f t="shared" si="94"/>
        <v>#N/A</v>
      </c>
      <c r="F1517" s="378"/>
      <c r="H1517" s="390"/>
      <c r="I1517" s="380" t="e">
        <f t="shared" si="95"/>
        <v>#REF!</v>
      </c>
      <c r="J1517" s="389">
        <f>'[9]事業所(またはGH住居)名を入力してください_その③'!F336</f>
        <v>0</v>
      </c>
      <c r="K1517" s="380">
        <f>IF(OR('[9]事業所(またはGH住居)名を入力してください_その③'!$B336="管理者",'[9]事業所(またはGH住居)名を入力してください_その③'!$B336="サービス管理責任者"),0,'[9]事業所(またはGH住居)名を入力してください_その③'!$AN336)</f>
        <v>0</v>
      </c>
    </row>
    <row r="1518" spans="2:11">
      <c r="B1518" s="381">
        <v>1516</v>
      </c>
      <c r="C1518" s="382" t="e">
        <f t="shared" si="92"/>
        <v>#N/A</v>
      </c>
      <c r="D1518" s="382" t="e">
        <f t="shared" si="93"/>
        <v>#N/A</v>
      </c>
      <c r="E1518" s="383" t="e">
        <f t="shared" si="94"/>
        <v>#N/A</v>
      </c>
      <c r="F1518" s="378"/>
      <c r="H1518" s="390"/>
      <c r="I1518" s="380" t="e">
        <f t="shared" si="95"/>
        <v>#REF!</v>
      </c>
      <c r="J1518" s="389">
        <f>'[9]事業所(またはGH住居)名を入力してください_その③'!F337</f>
        <v>0</v>
      </c>
      <c r="K1518" s="380">
        <f>IF(OR('[9]事業所(またはGH住居)名を入力してください_その③'!$B337="管理者",'[9]事業所(またはGH住居)名を入力してください_その③'!$B337="サービス管理責任者"),0,'[9]事業所(またはGH住居)名を入力してください_その③'!$AN337)</f>
        <v>0</v>
      </c>
    </row>
    <row r="1519" spans="2:11">
      <c r="B1519" s="381">
        <v>1517</v>
      </c>
      <c r="C1519" s="382" t="e">
        <f t="shared" si="92"/>
        <v>#N/A</v>
      </c>
      <c r="D1519" s="382" t="e">
        <f t="shared" si="93"/>
        <v>#N/A</v>
      </c>
      <c r="E1519" s="383" t="e">
        <f t="shared" si="94"/>
        <v>#N/A</v>
      </c>
      <c r="F1519" s="378"/>
      <c r="H1519" s="390"/>
      <c r="I1519" s="380" t="e">
        <f t="shared" si="95"/>
        <v>#REF!</v>
      </c>
      <c r="J1519" s="389">
        <f>'[9]事業所(またはGH住居)名を入力してください_その③'!F338</f>
        <v>0</v>
      </c>
      <c r="K1519" s="380">
        <f>IF(OR('[9]事業所(またはGH住居)名を入力してください_その③'!$B338="管理者",'[9]事業所(またはGH住居)名を入力してください_その③'!$B338="サービス管理責任者"),0,'[9]事業所(またはGH住居)名を入力してください_その③'!$AN338)</f>
        <v>0</v>
      </c>
    </row>
    <row r="1520" spans="2:11">
      <c r="B1520" s="381">
        <v>1518</v>
      </c>
      <c r="C1520" s="382" t="e">
        <f t="shared" si="92"/>
        <v>#N/A</v>
      </c>
      <c r="D1520" s="382" t="e">
        <f t="shared" si="93"/>
        <v>#N/A</v>
      </c>
      <c r="E1520" s="383" t="e">
        <f t="shared" si="94"/>
        <v>#N/A</v>
      </c>
      <c r="F1520" s="378"/>
      <c r="H1520" s="390"/>
      <c r="I1520" s="380" t="e">
        <f t="shared" si="95"/>
        <v>#REF!</v>
      </c>
      <c r="J1520" s="389">
        <f>'[9]事業所(またはGH住居)名を入力してください_その③'!F339</f>
        <v>0</v>
      </c>
      <c r="K1520" s="380">
        <f>IF(OR('[9]事業所(またはGH住居)名を入力してください_その③'!$B339="管理者",'[9]事業所(またはGH住居)名を入力してください_その③'!$B339="サービス管理責任者"),0,'[9]事業所(またはGH住居)名を入力してください_その③'!$AN339)</f>
        <v>0</v>
      </c>
    </row>
    <row r="1521" spans="2:11">
      <c r="B1521" s="381">
        <v>1519</v>
      </c>
      <c r="C1521" s="382" t="e">
        <f t="shared" si="92"/>
        <v>#N/A</v>
      </c>
      <c r="D1521" s="382" t="e">
        <f t="shared" si="93"/>
        <v>#N/A</v>
      </c>
      <c r="E1521" s="383" t="e">
        <f t="shared" si="94"/>
        <v>#N/A</v>
      </c>
      <c r="F1521" s="378"/>
      <c r="H1521" s="390"/>
      <c r="I1521" s="380" t="e">
        <f t="shared" si="95"/>
        <v>#REF!</v>
      </c>
      <c r="J1521" s="389">
        <f>'[9]事業所(またはGH住居)名を入力してください_その③'!F340</f>
        <v>0</v>
      </c>
      <c r="K1521" s="380">
        <f>IF(OR('[9]事業所(またはGH住居)名を入力してください_その③'!$B340="管理者",'[9]事業所(またはGH住居)名を入力してください_その③'!$B340="サービス管理責任者"),0,'[9]事業所(またはGH住居)名を入力してください_その③'!$AN340)</f>
        <v>0</v>
      </c>
    </row>
    <row r="1522" spans="2:11">
      <c r="B1522" s="381">
        <v>1520</v>
      </c>
      <c r="C1522" s="382" t="e">
        <f t="shared" si="92"/>
        <v>#N/A</v>
      </c>
      <c r="D1522" s="382" t="e">
        <f t="shared" si="93"/>
        <v>#N/A</v>
      </c>
      <c r="E1522" s="383" t="e">
        <f t="shared" si="94"/>
        <v>#N/A</v>
      </c>
      <c r="F1522" s="378"/>
      <c r="H1522" s="390"/>
      <c r="I1522" s="380" t="e">
        <f t="shared" si="95"/>
        <v>#REF!</v>
      </c>
      <c r="J1522" s="389">
        <f>'[9]事業所(またはGH住居)名を入力してください_その③'!F341</f>
        <v>0</v>
      </c>
      <c r="K1522" s="380">
        <f>IF(OR('[9]事業所(またはGH住居)名を入力してください_その③'!$B341="管理者",'[9]事業所(またはGH住居)名を入力してください_その③'!$B341="サービス管理責任者"),0,'[9]事業所(またはGH住居)名を入力してください_その③'!$AN341)</f>
        <v>0</v>
      </c>
    </row>
    <row r="1523" spans="2:11">
      <c r="B1523" s="381">
        <v>1521</v>
      </c>
      <c r="C1523" s="382" t="e">
        <f t="shared" si="92"/>
        <v>#N/A</v>
      </c>
      <c r="D1523" s="382" t="e">
        <f t="shared" si="93"/>
        <v>#N/A</v>
      </c>
      <c r="E1523" s="383" t="e">
        <f t="shared" si="94"/>
        <v>#N/A</v>
      </c>
      <c r="F1523" s="378"/>
      <c r="H1523" s="390"/>
      <c r="I1523" s="380" t="e">
        <f t="shared" si="95"/>
        <v>#REF!</v>
      </c>
      <c r="J1523" s="389">
        <f>'[9]事業所(またはGH住居)名を入力してください_その③'!F342</f>
        <v>0</v>
      </c>
      <c r="K1523" s="380">
        <f>IF(OR('[9]事業所(またはGH住居)名を入力してください_その③'!$B342="管理者",'[9]事業所(またはGH住居)名を入力してください_その③'!$B342="サービス管理責任者"),0,'[9]事業所(またはGH住居)名を入力してください_その③'!$AN342)</f>
        <v>0</v>
      </c>
    </row>
    <row r="1524" spans="2:11">
      <c r="B1524" s="381">
        <v>1522</v>
      </c>
      <c r="C1524" s="382" t="e">
        <f t="shared" si="92"/>
        <v>#N/A</v>
      </c>
      <c r="D1524" s="382" t="e">
        <f t="shared" si="93"/>
        <v>#N/A</v>
      </c>
      <c r="E1524" s="383" t="e">
        <f t="shared" si="94"/>
        <v>#N/A</v>
      </c>
      <c r="F1524" s="378"/>
      <c r="H1524" s="390"/>
      <c r="I1524" s="380" t="e">
        <f t="shared" si="95"/>
        <v>#REF!</v>
      </c>
      <c r="J1524" s="389">
        <f>'[9]事業所(またはGH住居)名を入力してください_その③'!F343</f>
        <v>0</v>
      </c>
      <c r="K1524" s="380">
        <f>IF(OR('[9]事業所(またはGH住居)名を入力してください_その③'!$B343="管理者",'[9]事業所(またはGH住居)名を入力してください_その③'!$B343="サービス管理責任者"),0,'[9]事業所(またはGH住居)名を入力してください_その③'!$AN343)</f>
        <v>0</v>
      </c>
    </row>
    <row r="1525" spans="2:11">
      <c r="B1525" s="381">
        <v>1523</v>
      </c>
      <c r="C1525" s="382" t="e">
        <f t="shared" si="92"/>
        <v>#N/A</v>
      </c>
      <c r="D1525" s="382" t="e">
        <f t="shared" si="93"/>
        <v>#N/A</v>
      </c>
      <c r="E1525" s="383" t="e">
        <f t="shared" si="94"/>
        <v>#N/A</v>
      </c>
      <c r="F1525" s="378"/>
      <c r="H1525" s="390"/>
      <c r="I1525" s="380" t="e">
        <f t="shared" si="95"/>
        <v>#REF!</v>
      </c>
      <c r="J1525" s="389">
        <f>'[9]事業所(またはGH住居)名を入力してください_その③'!F344</f>
        <v>0</v>
      </c>
      <c r="K1525" s="380">
        <f>IF(OR('[9]事業所(またはGH住居)名を入力してください_その③'!$B344="管理者",'[9]事業所(またはGH住居)名を入力してください_その③'!$B344="サービス管理責任者"),0,'[9]事業所(またはGH住居)名を入力してください_その③'!$AN344)</f>
        <v>0</v>
      </c>
    </row>
    <row r="1526" spans="2:11">
      <c r="B1526" s="381">
        <v>1524</v>
      </c>
      <c r="C1526" s="382" t="e">
        <f t="shared" si="92"/>
        <v>#N/A</v>
      </c>
      <c r="D1526" s="382" t="e">
        <f t="shared" si="93"/>
        <v>#N/A</v>
      </c>
      <c r="E1526" s="383" t="e">
        <f t="shared" si="94"/>
        <v>#N/A</v>
      </c>
      <c r="F1526" s="378"/>
      <c r="H1526" s="390"/>
      <c r="I1526" s="380" t="e">
        <f t="shared" si="95"/>
        <v>#REF!</v>
      </c>
      <c r="J1526" s="389">
        <f>'[9]事業所(またはGH住居)名を入力してください_その③'!F345</f>
        <v>0</v>
      </c>
      <c r="K1526" s="380">
        <f>IF(OR('[9]事業所(またはGH住居)名を入力してください_その③'!$B345="管理者",'[9]事業所(またはGH住居)名を入力してください_その③'!$B345="サービス管理責任者"),0,'[9]事業所(またはGH住居)名を入力してください_その③'!$AN345)</f>
        <v>0</v>
      </c>
    </row>
    <row r="1527" spans="2:11">
      <c r="B1527" s="381">
        <v>1525</v>
      </c>
      <c r="C1527" s="382" t="e">
        <f t="shared" si="92"/>
        <v>#N/A</v>
      </c>
      <c r="D1527" s="382" t="e">
        <f t="shared" si="93"/>
        <v>#N/A</v>
      </c>
      <c r="E1527" s="383" t="e">
        <f t="shared" si="94"/>
        <v>#N/A</v>
      </c>
      <c r="F1527" s="378"/>
      <c r="H1527" s="390"/>
      <c r="I1527" s="380" t="e">
        <f t="shared" si="95"/>
        <v>#REF!</v>
      </c>
      <c r="J1527" s="389">
        <f>'[9]事業所(またはGH住居)名を入力してください_その③'!F346</f>
        <v>0</v>
      </c>
      <c r="K1527" s="380">
        <f>IF(OR('[9]事業所(またはGH住居)名を入力してください_その③'!$B346="管理者",'[9]事業所(またはGH住居)名を入力してください_その③'!$B346="サービス管理責任者"),0,'[9]事業所(またはGH住居)名を入力してください_その③'!$AN346)</f>
        <v>0</v>
      </c>
    </row>
    <row r="1528" spans="2:11">
      <c r="B1528" s="381">
        <v>1526</v>
      </c>
      <c r="C1528" s="382" t="e">
        <f t="shared" si="92"/>
        <v>#N/A</v>
      </c>
      <c r="D1528" s="382" t="e">
        <f t="shared" si="93"/>
        <v>#N/A</v>
      </c>
      <c r="E1528" s="383" t="e">
        <f t="shared" si="94"/>
        <v>#N/A</v>
      </c>
      <c r="F1528" s="378"/>
      <c r="H1528" s="390"/>
      <c r="I1528" s="380" t="e">
        <f t="shared" si="95"/>
        <v>#REF!</v>
      </c>
      <c r="J1528" s="389">
        <f>'[9]事業所(またはGH住居)名を入力してください_その③'!F347</f>
        <v>0</v>
      </c>
      <c r="K1528" s="380">
        <f>IF(OR('[9]事業所(またはGH住居)名を入力してください_その③'!$B347="管理者",'[9]事業所(またはGH住居)名を入力してください_その③'!$B347="サービス管理責任者"),0,'[9]事業所(またはGH住居)名を入力してください_その③'!$AN347)</f>
        <v>0</v>
      </c>
    </row>
    <row r="1529" spans="2:11">
      <c r="B1529" s="381">
        <v>1527</v>
      </c>
      <c r="C1529" s="382" t="e">
        <f t="shared" si="92"/>
        <v>#N/A</v>
      </c>
      <c r="D1529" s="382" t="e">
        <f t="shared" si="93"/>
        <v>#N/A</v>
      </c>
      <c r="E1529" s="383" t="e">
        <f t="shared" si="94"/>
        <v>#N/A</v>
      </c>
      <c r="F1529" s="378"/>
      <c r="H1529" s="390"/>
      <c r="I1529" s="380" t="e">
        <f t="shared" si="95"/>
        <v>#REF!</v>
      </c>
      <c r="J1529" s="389">
        <f>'[9]事業所(またはGH住居)名を入力してください_その③'!F348</f>
        <v>0</v>
      </c>
      <c r="K1529" s="380">
        <f>IF(OR('[9]事業所(またはGH住居)名を入力してください_その③'!$B348="管理者",'[9]事業所(またはGH住居)名を入力してください_その③'!$B348="サービス管理責任者"),0,'[9]事業所(またはGH住居)名を入力してください_その③'!$AN348)</f>
        <v>0</v>
      </c>
    </row>
    <row r="1530" spans="2:11">
      <c r="B1530" s="381">
        <v>1528</v>
      </c>
      <c r="C1530" s="382" t="e">
        <f t="shared" si="92"/>
        <v>#N/A</v>
      </c>
      <c r="D1530" s="382" t="e">
        <f t="shared" si="93"/>
        <v>#N/A</v>
      </c>
      <c r="E1530" s="383" t="e">
        <f t="shared" si="94"/>
        <v>#N/A</v>
      </c>
      <c r="F1530" s="378"/>
      <c r="H1530" s="390"/>
      <c r="I1530" s="380" t="e">
        <f t="shared" si="95"/>
        <v>#REF!</v>
      </c>
      <c r="J1530" s="389">
        <f>'[9]事業所(またはGH住居)名を入力してください_その③'!F349</f>
        <v>0</v>
      </c>
      <c r="K1530" s="380">
        <f>IF(OR('[9]事業所(またはGH住居)名を入力してください_その③'!$B349="管理者",'[9]事業所(またはGH住居)名を入力してください_その③'!$B349="サービス管理責任者"),0,'[9]事業所(またはGH住居)名を入力してください_その③'!$AN349)</f>
        <v>0</v>
      </c>
    </row>
    <row r="1531" spans="2:11">
      <c r="B1531" s="381">
        <v>1529</v>
      </c>
      <c r="C1531" s="382" t="e">
        <f t="shared" si="92"/>
        <v>#N/A</v>
      </c>
      <c r="D1531" s="382" t="e">
        <f t="shared" si="93"/>
        <v>#N/A</v>
      </c>
      <c r="E1531" s="383" t="e">
        <f t="shared" si="94"/>
        <v>#N/A</v>
      </c>
      <c r="F1531" s="378"/>
      <c r="H1531" s="390"/>
      <c r="I1531" s="380" t="e">
        <f t="shared" si="95"/>
        <v>#REF!</v>
      </c>
      <c r="J1531" s="389">
        <f>'[9]事業所(またはGH住居)名を入力してください_その③'!F350</f>
        <v>0</v>
      </c>
      <c r="K1531" s="380">
        <f>IF(OR('[9]事業所(またはGH住居)名を入力してください_その③'!$B350="管理者",'[9]事業所(またはGH住居)名を入力してください_その③'!$B350="サービス管理責任者"),0,'[9]事業所(またはGH住居)名を入力してください_その③'!$AN350)</f>
        <v>0</v>
      </c>
    </row>
    <row r="1532" spans="2:11">
      <c r="B1532" s="381">
        <v>1530</v>
      </c>
      <c r="C1532" s="382" t="e">
        <f t="shared" si="92"/>
        <v>#N/A</v>
      </c>
      <c r="D1532" s="382" t="e">
        <f t="shared" si="93"/>
        <v>#N/A</v>
      </c>
      <c r="E1532" s="383" t="e">
        <f t="shared" si="94"/>
        <v>#N/A</v>
      </c>
      <c r="F1532" s="378"/>
      <c r="H1532" s="390"/>
      <c r="I1532" s="380" t="e">
        <f t="shared" si="95"/>
        <v>#REF!</v>
      </c>
      <c r="J1532" s="389">
        <f>'[9]事業所(またはGH住居)名を入力してください_その③'!F351</f>
        <v>0</v>
      </c>
      <c r="K1532" s="380">
        <f>IF(OR('[9]事業所(またはGH住居)名を入力してください_その③'!$B351="管理者",'[9]事業所(またはGH住居)名を入力してください_その③'!$B351="サービス管理責任者"),0,'[9]事業所(またはGH住居)名を入力してください_その③'!$AN351)</f>
        <v>0</v>
      </c>
    </row>
    <row r="1533" spans="2:11">
      <c r="B1533" s="381">
        <v>1531</v>
      </c>
      <c r="C1533" s="382" t="e">
        <f t="shared" si="92"/>
        <v>#N/A</v>
      </c>
      <c r="D1533" s="382" t="e">
        <f t="shared" si="93"/>
        <v>#N/A</v>
      </c>
      <c r="E1533" s="383" t="e">
        <f t="shared" si="94"/>
        <v>#N/A</v>
      </c>
      <c r="F1533" s="378"/>
      <c r="H1533" s="390"/>
      <c r="I1533" s="380" t="e">
        <f t="shared" si="95"/>
        <v>#REF!</v>
      </c>
      <c r="J1533" s="389">
        <f>'[9]事業所(またはGH住居)名を入力してください_その③'!F352</f>
        <v>0</v>
      </c>
      <c r="K1533" s="380">
        <f>IF(OR('[9]事業所(またはGH住居)名を入力してください_その③'!$B352="管理者",'[9]事業所(またはGH住居)名を入力してください_その③'!$B352="サービス管理責任者"),0,'[9]事業所(またはGH住居)名を入力してください_その③'!$AN352)</f>
        <v>0</v>
      </c>
    </row>
    <row r="1534" spans="2:11">
      <c r="B1534" s="381">
        <v>1532</v>
      </c>
      <c r="C1534" s="382" t="e">
        <f t="shared" si="92"/>
        <v>#N/A</v>
      </c>
      <c r="D1534" s="382" t="e">
        <f t="shared" si="93"/>
        <v>#N/A</v>
      </c>
      <c r="E1534" s="383" t="e">
        <f t="shared" si="94"/>
        <v>#N/A</v>
      </c>
      <c r="F1534" s="378"/>
      <c r="H1534" s="390"/>
      <c r="I1534" s="380" t="e">
        <f t="shared" si="95"/>
        <v>#REF!</v>
      </c>
      <c r="J1534" s="389">
        <f>'[9]事業所(またはGH住居)名を入力してください_その③'!F353</f>
        <v>0</v>
      </c>
      <c r="K1534" s="380">
        <f>IF(OR('[9]事業所(またはGH住居)名を入力してください_その③'!$B353="管理者",'[9]事業所(またはGH住居)名を入力してください_その③'!$B353="サービス管理責任者"),0,'[9]事業所(またはGH住居)名を入力してください_その③'!$AN353)</f>
        <v>0</v>
      </c>
    </row>
    <row r="1535" spans="2:11">
      <c r="B1535" s="381">
        <v>1533</v>
      </c>
      <c r="C1535" s="382" t="e">
        <f t="shared" si="92"/>
        <v>#N/A</v>
      </c>
      <c r="D1535" s="382" t="e">
        <f t="shared" si="93"/>
        <v>#N/A</v>
      </c>
      <c r="E1535" s="383" t="e">
        <f t="shared" si="94"/>
        <v>#N/A</v>
      </c>
      <c r="F1535" s="378"/>
      <c r="H1535" s="390"/>
      <c r="I1535" s="380" t="e">
        <f t="shared" si="95"/>
        <v>#REF!</v>
      </c>
      <c r="J1535" s="389">
        <f>'[9]事業所(またはGH住居)名を入力してください_その③'!F354</f>
        <v>0</v>
      </c>
      <c r="K1535" s="380">
        <f>IF(OR('[9]事業所(またはGH住居)名を入力してください_その③'!$B354="管理者",'[9]事業所(またはGH住居)名を入力してください_その③'!$B354="サービス管理責任者"),0,'[9]事業所(またはGH住居)名を入力してください_その③'!$AN354)</f>
        <v>0</v>
      </c>
    </row>
    <row r="1536" spans="2:11">
      <c r="B1536" s="381">
        <v>1534</v>
      </c>
      <c r="C1536" s="382" t="e">
        <f t="shared" si="92"/>
        <v>#N/A</v>
      </c>
      <c r="D1536" s="382" t="e">
        <f t="shared" si="93"/>
        <v>#N/A</v>
      </c>
      <c r="E1536" s="383" t="e">
        <f t="shared" si="94"/>
        <v>#N/A</v>
      </c>
      <c r="F1536" s="378"/>
      <c r="H1536" s="390"/>
      <c r="I1536" s="380" t="e">
        <f t="shared" si="95"/>
        <v>#REF!</v>
      </c>
      <c r="J1536" s="389">
        <f>'[9]事業所(またはGH住居)名を入力してください_その③'!F355</f>
        <v>0</v>
      </c>
      <c r="K1536" s="380">
        <f>IF(OR('[9]事業所(またはGH住居)名を入力してください_その③'!$B355="管理者",'[9]事業所(またはGH住居)名を入力してください_その③'!$B355="サービス管理責任者"),0,'[9]事業所(またはGH住居)名を入力してください_その③'!$AN355)</f>
        <v>0</v>
      </c>
    </row>
    <row r="1537" spans="2:11">
      <c r="B1537" s="381">
        <v>1535</v>
      </c>
      <c r="C1537" s="382" t="e">
        <f t="shared" si="92"/>
        <v>#N/A</v>
      </c>
      <c r="D1537" s="382" t="e">
        <f t="shared" si="93"/>
        <v>#N/A</v>
      </c>
      <c r="E1537" s="383" t="e">
        <f t="shared" si="94"/>
        <v>#N/A</v>
      </c>
      <c r="F1537" s="378"/>
      <c r="H1537" s="390"/>
      <c r="I1537" s="380" t="e">
        <f t="shared" si="95"/>
        <v>#REF!</v>
      </c>
      <c r="J1537" s="389">
        <f>'[9]事業所(またはGH住居)名を入力してください_その③'!F356</f>
        <v>0</v>
      </c>
      <c r="K1537" s="380">
        <f>IF(OR('[9]事業所(またはGH住居)名を入力してください_その③'!$B356="管理者",'[9]事業所(またはGH住居)名を入力してください_その③'!$B356="サービス管理責任者"),0,'[9]事業所(またはGH住居)名を入力してください_その③'!$AN356)</f>
        <v>0</v>
      </c>
    </row>
    <row r="1538" spans="2:11">
      <c r="B1538" s="381">
        <v>1536</v>
      </c>
      <c r="C1538" s="382" t="e">
        <f t="shared" si="92"/>
        <v>#N/A</v>
      </c>
      <c r="D1538" s="382" t="e">
        <f t="shared" si="93"/>
        <v>#N/A</v>
      </c>
      <c r="E1538" s="383" t="e">
        <f t="shared" si="94"/>
        <v>#N/A</v>
      </c>
      <c r="F1538" s="378"/>
      <c r="H1538" s="390"/>
      <c r="I1538" s="380" t="e">
        <f t="shared" si="95"/>
        <v>#REF!</v>
      </c>
      <c r="J1538" s="389">
        <f>'[9]事業所(またはGH住居)名を入力してください_その③'!F357</f>
        <v>0</v>
      </c>
      <c r="K1538" s="380">
        <f>IF(OR('[9]事業所(またはGH住居)名を入力してください_その③'!$B357="管理者",'[9]事業所(またはGH住居)名を入力してください_その③'!$B357="サービス管理責任者"),0,'[9]事業所(またはGH住居)名を入力してください_その③'!$AN357)</f>
        <v>0</v>
      </c>
    </row>
    <row r="1539" spans="2:11">
      <c r="B1539" s="381">
        <v>1537</v>
      </c>
      <c r="C1539" s="382" t="e">
        <f t="shared" ref="C1539:C1602" si="96">VLOOKUP(B1539,$I:$K,2,FALSE)</f>
        <v>#N/A</v>
      </c>
      <c r="D1539" s="382" t="e">
        <f t="shared" ref="D1539:D1602" si="97">VLOOKUP(B1539,$I:$K,3,FALSE)</f>
        <v>#N/A</v>
      </c>
      <c r="E1539" s="383" t="e">
        <f t="shared" si="94"/>
        <v>#N/A</v>
      </c>
      <c r="F1539" s="378"/>
      <c r="H1539" s="390"/>
      <c r="I1539" s="380" t="e">
        <f t="shared" si="95"/>
        <v>#REF!</v>
      </c>
      <c r="J1539" s="389">
        <f>'[9]事業所(またはGH住居)名を入力してください_その③'!F358</f>
        <v>0</v>
      </c>
      <c r="K1539" s="380">
        <f>IF(OR('[9]事業所(またはGH住居)名を入力してください_その③'!$B358="管理者",'[9]事業所(またはGH住居)名を入力してください_その③'!$B358="サービス管理責任者"),0,'[9]事業所(またはGH住居)名を入力してください_その③'!$AN358)</f>
        <v>0</v>
      </c>
    </row>
    <row r="1540" spans="2:11">
      <c r="B1540" s="381">
        <v>1538</v>
      </c>
      <c r="C1540" s="382" t="e">
        <f t="shared" si="96"/>
        <v>#N/A</v>
      </c>
      <c r="D1540" s="382" t="e">
        <f t="shared" si="97"/>
        <v>#N/A</v>
      </c>
      <c r="E1540" s="383" t="e">
        <f t="shared" ref="E1540:E1603" si="98">SUMIF($C:$C,C1540,$D:$D)</f>
        <v>#N/A</v>
      </c>
      <c r="F1540" s="378"/>
      <c r="H1540" s="390"/>
      <c r="I1540" s="380" t="e">
        <f t="shared" ref="I1540:I1603" si="99">IF(J1540=0,I1539,I1539+1)</f>
        <v>#REF!</v>
      </c>
      <c r="J1540" s="389">
        <f>'[9]事業所(またはGH住居)名を入力してください_その③'!F359</f>
        <v>0</v>
      </c>
      <c r="K1540" s="380">
        <f>IF(OR('[9]事業所(またはGH住居)名を入力してください_その③'!$B359="管理者",'[9]事業所(またはGH住居)名を入力してください_その③'!$B359="サービス管理責任者"),0,'[9]事業所(またはGH住居)名を入力してください_その③'!$AN359)</f>
        <v>0</v>
      </c>
    </row>
    <row r="1541" spans="2:11">
      <c r="B1541" s="381">
        <v>1539</v>
      </c>
      <c r="C1541" s="382" t="e">
        <f t="shared" si="96"/>
        <v>#N/A</v>
      </c>
      <c r="D1541" s="382" t="e">
        <f t="shared" si="97"/>
        <v>#N/A</v>
      </c>
      <c r="E1541" s="383" t="e">
        <f t="shared" si="98"/>
        <v>#N/A</v>
      </c>
      <c r="F1541" s="378"/>
      <c r="H1541" s="390"/>
      <c r="I1541" s="380" t="e">
        <f t="shared" si="99"/>
        <v>#REF!</v>
      </c>
      <c r="J1541" s="389">
        <f>'[9]事業所(またはGH住居)名を入力してください_その③'!F360</f>
        <v>0</v>
      </c>
      <c r="K1541" s="380">
        <f>IF(OR('[9]事業所(またはGH住居)名を入力してください_その③'!$B360="管理者",'[9]事業所(またはGH住居)名を入力してください_その③'!$B360="サービス管理責任者"),0,'[9]事業所(またはGH住居)名を入力してください_その③'!$AN360)</f>
        <v>0</v>
      </c>
    </row>
    <row r="1542" spans="2:11">
      <c r="B1542" s="381">
        <v>1540</v>
      </c>
      <c r="C1542" s="382" t="e">
        <f t="shared" si="96"/>
        <v>#N/A</v>
      </c>
      <c r="D1542" s="382" t="e">
        <f t="shared" si="97"/>
        <v>#N/A</v>
      </c>
      <c r="E1542" s="383" t="e">
        <f t="shared" si="98"/>
        <v>#N/A</v>
      </c>
      <c r="F1542" s="378"/>
      <c r="H1542" s="390"/>
      <c r="I1542" s="380" t="e">
        <f t="shared" si="99"/>
        <v>#REF!</v>
      </c>
      <c r="J1542" s="389">
        <f>'[9]事業所(またはGH住居)名を入力してください_その③'!F361</f>
        <v>0</v>
      </c>
      <c r="K1542" s="380">
        <f>IF(OR('[9]事業所(またはGH住居)名を入力してください_その③'!$B361="管理者",'[9]事業所(またはGH住居)名を入力してください_その③'!$B361="サービス管理責任者"),0,'[9]事業所(またはGH住居)名を入力してください_その③'!$AN361)</f>
        <v>0</v>
      </c>
    </row>
    <row r="1543" spans="2:11">
      <c r="B1543" s="381">
        <v>1541</v>
      </c>
      <c r="C1543" s="382" t="e">
        <f t="shared" si="96"/>
        <v>#N/A</v>
      </c>
      <c r="D1543" s="382" t="e">
        <f t="shared" si="97"/>
        <v>#N/A</v>
      </c>
      <c r="E1543" s="383" t="e">
        <f t="shared" si="98"/>
        <v>#N/A</v>
      </c>
      <c r="F1543" s="378"/>
      <c r="H1543" s="390"/>
      <c r="I1543" s="380" t="e">
        <f t="shared" si="99"/>
        <v>#REF!</v>
      </c>
      <c r="J1543" s="389">
        <f>'[9]事業所(またはGH住居)名を入力してください_その③'!F362</f>
        <v>0</v>
      </c>
      <c r="K1543" s="380">
        <f>IF(OR('[9]事業所(またはGH住居)名を入力してください_その③'!$B362="管理者",'[9]事業所(またはGH住居)名を入力してください_その③'!$B362="サービス管理責任者"),0,'[9]事業所(またはGH住居)名を入力してください_その③'!$AN362)</f>
        <v>0</v>
      </c>
    </row>
    <row r="1544" spans="2:11">
      <c r="B1544" s="381">
        <v>1542</v>
      </c>
      <c r="C1544" s="382" t="e">
        <f t="shared" si="96"/>
        <v>#N/A</v>
      </c>
      <c r="D1544" s="382" t="e">
        <f t="shared" si="97"/>
        <v>#N/A</v>
      </c>
      <c r="E1544" s="383" t="e">
        <f t="shared" si="98"/>
        <v>#N/A</v>
      </c>
      <c r="F1544" s="378"/>
      <c r="H1544" s="390"/>
      <c r="I1544" s="380" t="e">
        <f t="shared" si="99"/>
        <v>#REF!</v>
      </c>
      <c r="J1544" s="389">
        <f>'[9]事業所(またはGH住居)名を入力してください_その③'!F363</f>
        <v>0</v>
      </c>
      <c r="K1544" s="380">
        <f>IF(OR('[9]事業所(またはGH住居)名を入力してください_その③'!$B363="管理者",'[9]事業所(またはGH住居)名を入力してください_その③'!$B363="サービス管理責任者"),0,'[9]事業所(またはGH住居)名を入力してください_その③'!$AN363)</f>
        <v>0</v>
      </c>
    </row>
    <row r="1545" spans="2:11">
      <c r="B1545" s="381">
        <v>1543</v>
      </c>
      <c r="C1545" s="382" t="e">
        <f t="shared" si="96"/>
        <v>#N/A</v>
      </c>
      <c r="D1545" s="382" t="e">
        <f t="shared" si="97"/>
        <v>#N/A</v>
      </c>
      <c r="E1545" s="383" t="e">
        <f t="shared" si="98"/>
        <v>#N/A</v>
      </c>
      <c r="F1545" s="378"/>
      <c r="H1545" s="390"/>
      <c r="I1545" s="380" t="e">
        <f t="shared" si="99"/>
        <v>#REF!</v>
      </c>
      <c r="J1545" s="389">
        <f>'[9]事業所(またはGH住居)名を入力してください_その③'!F364</f>
        <v>0</v>
      </c>
      <c r="K1545" s="380">
        <f>IF(OR('[9]事業所(またはGH住居)名を入力してください_その③'!$B364="管理者",'[9]事業所(またはGH住居)名を入力してください_その③'!$B364="サービス管理責任者"),0,'[9]事業所(またはGH住居)名を入力してください_その③'!$AN364)</f>
        <v>0</v>
      </c>
    </row>
    <row r="1546" spans="2:11">
      <c r="B1546" s="381">
        <v>1544</v>
      </c>
      <c r="C1546" s="382" t="e">
        <f t="shared" si="96"/>
        <v>#N/A</v>
      </c>
      <c r="D1546" s="382" t="e">
        <f t="shared" si="97"/>
        <v>#N/A</v>
      </c>
      <c r="E1546" s="383" t="e">
        <f t="shared" si="98"/>
        <v>#N/A</v>
      </c>
      <c r="F1546" s="378"/>
      <c r="H1546" s="390"/>
      <c r="I1546" s="380" t="e">
        <f t="shared" si="99"/>
        <v>#REF!</v>
      </c>
      <c r="J1546" s="389">
        <f>'[9]事業所(またはGH住居)名を入力してください_その③'!F365</f>
        <v>0</v>
      </c>
      <c r="K1546" s="380">
        <f>IF(OR('[9]事業所(またはGH住居)名を入力してください_その③'!$B365="管理者",'[9]事業所(またはGH住居)名を入力してください_その③'!$B365="サービス管理責任者"),0,'[9]事業所(またはGH住居)名を入力してください_その③'!$AN365)</f>
        <v>0</v>
      </c>
    </row>
    <row r="1547" spans="2:11">
      <c r="B1547" s="381">
        <v>1545</v>
      </c>
      <c r="C1547" s="382" t="e">
        <f t="shared" si="96"/>
        <v>#N/A</v>
      </c>
      <c r="D1547" s="382" t="e">
        <f t="shared" si="97"/>
        <v>#N/A</v>
      </c>
      <c r="E1547" s="383" t="e">
        <f t="shared" si="98"/>
        <v>#N/A</v>
      </c>
      <c r="F1547" s="378"/>
      <c r="H1547" s="390"/>
      <c r="I1547" s="380" t="e">
        <f t="shared" si="99"/>
        <v>#REF!</v>
      </c>
      <c r="J1547" s="389">
        <f>'[9]事業所(またはGH住居)名を入力してください_その③'!F366</f>
        <v>0</v>
      </c>
      <c r="K1547" s="380">
        <f>IF(OR('[9]事業所(またはGH住居)名を入力してください_その③'!$B366="管理者",'[9]事業所(またはGH住居)名を入力してください_その③'!$B366="サービス管理責任者"),0,'[9]事業所(またはGH住居)名を入力してください_その③'!$AN366)</f>
        <v>0</v>
      </c>
    </row>
    <row r="1548" spans="2:11">
      <c r="B1548" s="381">
        <v>1546</v>
      </c>
      <c r="C1548" s="382" t="e">
        <f t="shared" si="96"/>
        <v>#N/A</v>
      </c>
      <c r="D1548" s="382" t="e">
        <f t="shared" si="97"/>
        <v>#N/A</v>
      </c>
      <c r="E1548" s="383" t="e">
        <f t="shared" si="98"/>
        <v>#N/A</v>
      </c>
      <c r="F1548" s="378"/>
      <c r="H1548" s="390"/>
      <c r="I1548" s="380" t="e">
        <f t="shared" si="99"/>
        <v>#REF!</v>
      </c>
      <c r="J1548" s="389">
        <f>'[9]事業所(またはGH住居)名を入力してください_その③'!F367</f>
        <v>0</v>
      </c>
      <c r="K1548" s="380">
        <f>IF(OR('[9]事業所(またはGH住居)名を入力してください_その③'!$B367="管理者",'[9]事業所(またはGH住居)名を入力してください_その③'!$B367="サービス管理責任者"),0,'[9]事業所(またはGH住居)名を入力してください_その③'!$AN367)</f>
        <v>0</v>
      </c>
    </row>
    <row r="1549" spans="2:11">
      <c r="B1549" s="381">
        <v>1547</v>
      </c>
      <c r="C1549" s="382" t="e">
        <f t="shared" si="96"/>
        <v>#N/A</v>
      </c>
      <c r="D1549" s="382" t="e">
        <f t="shared" si="97"/>
        <v>#N/A</v>
      </c>
      <c r="E1549" s="383" t="e">
        <f t="shared" si="98"/>
        <v>#N/A</v>
      </c>
      <c r="F1549" s="378"/>
      <c r="H1549" s="390"/>
      <c r="I1549" s="380" t="e">
        <f t="shared" si="99"/>
        <v>#REF!</v>
      </c>
      <c r="J1549" s="389">
        <f>'[9]事業所(またはGH住居)名を入力してください_その③'!F368</f>
        <v>0</v>
      </c>
      <c r="K1549" s="380">
        <f>IF(OR('[9]事業所(またはGH住居)名を入力してください_その③'!$B368="管理者",'[9]事業所(またはGH住居)名を入力してください_その③'!$B368="サービス管理責任者"),0,'[9]事業所(またはGH住居)名を入力してください_その③'!$AN368)</f>
        <v>0</v>
      </c>
    </row>
    <row r="1550" spans="2:11">
      <c r="B1550" s="381">
        <v>1548</v>
      </c>
      <c r="C1550" s="382" t="e">
        <f t="shared" si="96"/>
        <v>#N/A</v>
      </c>
      <c r="D1550" s="382" t="e">
        <f t="shared" si="97"/>
        <v>#N/A</v>
      </c>
      <c r="E1550" s="383" t="e">
        <f t="shared" si="98"/>
        <v>#N/A</v>
      </c>
      <c r="F1550" s="378"/>
      <c r="H1550" s="390"/>
      <c r="I1550" s="380" t="e">
        <f t="shared" si="99"/>
        <v>#REF!</v>
      </c>
      <c r="J1550" s="389">
        <f>'[9]事業所(またはGH住居)名を入力してください_その③'!F369</f>
        <v>0</v>
      </c>
      <c r="K1550" s="380">
        <f>IF(OR('[9]事業所(またはGH住居)名を入力してください_その③'!$B369="管理者",'[9]事業所(またはGH住居)名を入力してください_その③'!$B369="サービス管理責任者"),0,'[9]事業所(またはGH住居)名を入力してください_その③'!$AN369)</f>
        <v>0</v>
      </c>
    </row>
    <row r="1551" spans="2:11">
      <c r="B1551" s="381">
        <v>1549</v>
      </c>
      <c r="C1551" s="382" t="e">
        <f t="shared" si="96"/>
        <v>#N/A</v>
      </c>
      <c r="D1551" s="382" t="e">
        <f t="shared" si="97"/>
        <v>#N/A</v>
      </c>
      <c r="E1551" s="383" t="e">
        <f t="shared" si="98"/>
        <v>#N/A</v>
      </c>
      <c r="F1551" s="378"/>
      <c r="H1551" s="390"/>
      <c r="I1551" s="380" t="e">
        <f t="shared" si="99"/>
        <v>#REF!</v>
      </c>
      <c r="J1551" s="389">
        <f>'[9]事業所(またはGH住居)名を入力してください_その③'!F370</f>
        <v>0</v>
      </c>
      <c r="K1551" s="380">
        <f>IF(OR('[9]事業所(またはGH住居)名を入力してください_その③'!$B370="管理者",'[9]事業所(またはGH住居)名を入力してください_その③'!$B370="サービス管理責任者"),0,'[9]事業所(またはGH住居)名を入力してください_その③'!$AN370)</f>
        <v>0</v>
      </c>
    </row>
    <row r="1552" spans="2:11">
      <c r="B1552" s="381">
        <v>1550</v>
      </c>
      <c r="C1552" s="382" t="e">
        <f t="shared" si="96"/>
        <v>#N/A</v>
      </c>
      <c r="D1552" s="382" t="e">
        <f t="shared" si="97"/>
        <v>#N/A</v>
      </c>
      <c r="E1552" s="383" t="e">
        <f t="shared" si="98"/>
        <v>#N/A</v>
      </c>
      <c r="F1552" s="378"/>
      <c r="H1552" s="390"/>
      <c r="I1552" s="380" t="e">
        <f t="shared" si="99"/>
        <v>#REF!</v>
      </c>
      <c r="J1552" s="389">
        <f>'[9]事業所(またはGH住居)名を入力してください_その③'!F371</f>
        <v>0</v>
      </c>
      <c r="K1552" s="380">
        <f>IF(OR('[9]事業所(またはGH住居)名を入力してください_その③'!$B371="管理者",'[9]事業所(またはGH住居)名を入力してください_その③'!$B371="サービス管理責任者"),0,'[9]事業所(またはGH住居)名を入力してください_その③'!$AN371)</f>
        <v>0</v>
      </c>
    </row>
    <row r="1553" spans="2:11">
      <c r="B1553" s="381">
        <v>1551</v>
      </c>
      <c r="C1553" s="382" t="e">
        <f t="shared" si="96"/>
        <v>#N/A</v>
      </c>
      <c r="D1553" s="382" t="e">
        <f t="shared" si="97"/>
        <v>#N/A</v>
      </c>
      <c r="E1553" s="383" t="e">
        <f t="shared" si="98"/>
        <v>#N/A</v>
      </c>
      <c r="F1553" s="378"/>
      <c r="H1553" s="390"/>
      <c r="I1553" s="380" t="e">
        <f t="shared" si="99"/>
        <v>#REF!</v>
      </c>
      <c r="J1553" s="389">
        <f>'[9]事業所(またはGH住居)名を入力してください_その③'!F372</f>
        <v>0</v>
      </c>
      <c r="K1553" s="380">
        <f>IF(OR('[9]事業所(またはGH住居)名を入力してください_その③'!$B372="管理者",'[9]事業所(またはGH住居)名を入力してください_その③'!$B372="サービス管理責任者"),0,'[9]事業所(またはGH住居)名を入力してください_その③'!$AN372)</f>
        <v>0</v>
      </c>
    </row>
    <row r="1554" spans="2:11">
      <c r="B1554" s="381">
        <v>1552</v>
      </c>
      <c r="C1554" s="382" t="e">
        <f t="shared" si="96"/>
        <v>#N/A</v>
      </c>
      <c r="D1554" s="382" t="e">
        <f t="shared" si="97"/>
        <v>#N/A</v>
      </c>
      <c r="E1554" s="383" t="e">
        <f t="shared" si="98"/>
        <v>#N/A</v>
      </c>
      <c r="F1554" s="378"/>
      <c r="H1554" s="390"/>
      <c r="I1554" s="380" t="e">
        <f t="shared" si="99"/>
        <v>#REF!</v>
      </c>
      <c r="J1554" s="389">
        <f>'[9]事業所(またはGH住居)名を入力してください_その③'!F373</f>
        <v>0</v>
      </c>
      <c r="K1554" s="380">
        <f>IF(OR('[9]事業所(またはGH住居)名を入力してください_その③'!$B373="管理者",'[9]事業所(またはGH住居)名を入力してください_その③'!$B373="サービス管理責任者"),0,'[9]事業所(またはGH住居)名を入力してください_その③'!$AN373)</f>
        <v>0</v>
      </c>
    </row>
    <row r="1555" spans="2:11">
      <c r="B1555" s="381">
        <v>1553</v>
      </c>
      <c r="C1555" s="382" t="e">
        <f t="shared" si="96"/>
        <v>#N/A</v>
      </c>
      <c r="D1555" s="382" t="e">
        <f t="shared" si="97"/>
        <v>#N/A</v>
      </c>
      <c r="E1555" s="383" t="e">
        <f t="shared" si="98"/>
        <v>#N/A</v>
      </c>
      <c r="F1555" s="378"/>
      <c r="H1555" s="390"/>
      <c r="I1555" s="380" t="e">
        <f t="shared" si="99"/>
        <v>#REF!</v>
      </c>
      <c r="J1555" s="389">
        <f>'[9]事業所(またはGH住居)名を入力してください_その③'!F374</f>
        <v>0</v>
      </c>
      <c r="K1555" s="380">
        <f>IF(OR('[9]事業所(またはGH住居)名を入力してください_その③'!$B374="管理者",'[9]事業所(またはGH住居)名を入力してください_その③'!$B374="サービス管理責任者"),0,'[9]事業所(またはGH住居)名を入力してください_その③'!$AN374)</f>
        <v>0</v>
      </c>
    </row>
    <row r="1556" spans="2:11">
      <c r="B1556" s="381">
        <v>1554</v>
      </c>
      <c r="C1556" s="382" t="e">
        <f t="shared" si="96"/>
        <v>#N/A</v>
      </c>
      <c r="D1556" s="382" t="e">
        <f t="shared" si="97"/>
        <v>#N/A</v>
      </c>
      <c r="E1556" s="383" t="e">
        <f t="shared" si="98"/>
        <v>#N/A</v>
      </c>
      <c r="F1556" s="378"/>
      <c r="H1556" s="390"/>
      <c r="I1556" s="380" t="e">
        <f t="shared" si="99"/>
        <v>#REF!</v>
      </c>
      <c r="J1556" s="389">
        <f>'[9]事業所(またはGH住居)名を入力してください_その③'!F375</f>
        <v>0</v>
      </c>
      <c r="K1556" s="380">
        <f>IF(OR('[9]事業所(またはGH住居)名を入力してください_その③'!$B375="管理者",'[9]事業所(またはGH住居)名を入力してください_その③'!$B375="サービス管理責任者"),0,'[9]事業所(またはGH住居)名を入力してください_その③'!$AN375)</f>
        <v>0</v>
      </c>
    </row>
    <row r="1557" spans="2:11">
      <c r="B1557" s="381">
        <v>1555</v>
      </c>
      <c r="C1557" s="382" t="e">
        <f t="shared" si="96"/>
        <v>#N/A</v>
      </c>
      <c r="D1557" s="382" t="e">
        <f t="shared" si="97"/>
        <v>#N/A</v>
      </c>
      <c r="E1557" s="383" t="e">
        <f t="shared" si="98"/>
        <v>#N/A</v>
      </c>
      <c r="F1557" s="378"/>
      <c r="H1557" s="390"/>
      <c r="I1557" s="380" t="e">
        <f t="shared" si="99"/>
        <v>#REF!</v>
      </c>
      <c r="J1557" s="389">
        <f>'[9]事業所(またはGH住居)名を入力してください_その③'!F376</f>
        <v>0</v>
      </c>
      <c r="K1557" s="380">
        <f>IF(OR('[9]事業所(またはGH住居)名を入力してください_その③'!$B376="管理者",'[9]事業所(またはGH住居)名を入力してください_その③'!$B376="サービス管理責任者"),0,'[9]事業所(またはGH住居)名を入力してください_その③'!$AN376)</f>
        <v>0</v>
      </c>
    </row>
    <row r="1558" spans="2:11">
      <c r="B1558" s="381">
        <v>1556</v>
      </c>
      <c r="C1558" s="382" t="e">
        <f t="shared" si="96"/>
        <v>#N/A</v>
      </c>
      <c r="D1558" s="382" t="e">
        <f t="shared" si="97"/>
        <v>#N/A</v>
      </c>
      <c r="E1558" s="383" t="e">
        <f t="shared" si="98"/>
        <v>#N/A</v>
      </c>
      <c r="F1558" s="378"/>
      <c r="H1558" s="390"/>
      <c r="I1558" s="380" t="e">
        <f t="shared" si="99"/>
        <v>#REF!</v>
      </c>
      <c r="J1558" s="389">
        <f>'[9]事業所(またはGH住居)名を入力してください_その③'!F377</f>
        <v>0</v>
      </c>
      <c r="K1558" s="380">
        <f>IF(OR('[9]事業所(またはGH住居)名を入力してください_その③'!$B377="管理者",'[9]事業所(またはGH住居)名を入力してください_その③'!$B377="サービス管理責任者"),0,'[9]事業所(またはGH住居)名を入力してください_その③'!$AN377)</f>
        <v>0</v>
      </c>
    </row>
    <row r="1559" spans="2:11">
      <c r="B1559" s="381">
        <v>1557</v>
      </c>
      <c r="C1559" s="382" t="e">
        <f t="shared" si="96"/>
        <v>#N/A</v>
      </c>
      <c r="D1559" s="382" t="e">
        <f t="shared" si="97"/>
        <v>#N/A</v>
      </c>
      <c r="E1559" s="383" t="e">
        <f t="shared" si="98"/>
        <v>#N/A</v>
      </c>
      <c r="F1559" s="378"/>
      <c r="H1559" s="390"/>
      <c r="I1559" s="380" t="e">
        <f t="shared" si="99"/>
        <v>#REF!</v>
      </c>
      <c r="J1559" s="389">
        <f>'[9]事業所(またはGH住居)名を入力してください_その③'!F378</f>
        <v>0</v>
      </c>
      <c r="K1559" s="380">
        <f>IF(OR('[9]事業所(またはGH住居)名を入力してください_その③'!$B378="管理者",'[9]事業所(またはGH住居)名を入力してください_その③'!$B378="サービス管理責任者"),0,'[9]事業所(またはGH住居)名を入力してください_その③'!$AN378)</f>
        <v>0</v>
      </c>
    </row>
    <row r="1560" spans="2:11">
      <c r="B1560" s="381">
        <v>1558</v>
      </c>
      <c r="C1560" s="382" t="e">
        <f t="shared" si="96"/>
        <v>#N/A</v>
      </c>
      <c r="D1560" s="382" t="e">
        <f t="shared" si="97"/>
        <v>#N/A</v>
      </c>
      <c r="E1560" s="383" t="e">
        <f t="shared" si="98"/>
        <v>#N/A</v>
      </c>
      <c r="F1560" s="378"/>
      <c r="H1560" s="390"/>
      <c r="I1560" s="380" t="e">
        <f t="shared" si="99"/>
        <v>#REF!</v>
      </c>
      <c r="J1560" s="389">
        <f>'[9]事業所(またはGH住居)名を入力してください_その③'!F379</f>
        <v>0</v>
      </c>
      <c r="K1560" s="380">
        <f>IF(OR('[9]事業所(またはGH住居)名を入力してください_その③'!$B379="管理者",'[9]事業所(またはGH住居)名を入力してください_その③'!$B379="サービス管理責任者"),0,'[9]事業所(またはGH住居)名を入力してください_その③'!$AN379)</f>
        <v>0</v>
      </c>
    </row>
    <row r="1561" spans="2:11">
      <c r="B1561" s="381">
        <v>1559</v>
      </c>
      <c r="C1561" s="382" t="e">
        <f t="shared" si="96"/>
        <v>#N/A</v>
      </c>
      <c r="D1561" s="382" t="e">
        <f t="shared" si="97"/>
        <v>#N/A</v>
      </c>
      <c r="E1561" s="383" t="e">
        <f t="shared" si="98"/>
        <v>#N/A</v>
      </c>
      <c r="F1561" s="378"/>
      <c r="H1561" s="390"/>
      <c r="I1561" s="380" t="e">
        <f t="shared" si="99"/>
        <v>#REF!</v>
      </c>
      <c r="J1561" s="389">
        <f>'[9]事業所(またはGH住居)名を入力してください_その③'!F380</f>
        <v>0</v>
      </c>
      <c r="K1561" s="380">
        <f>IF(OR('[9]事業所(またはGH住居)名を入力してください_その③'!$B380="管理者",'[9]事業所(またはGH住居)名を入力してください_その③'!$B380="サービス管理責任者"),0,'[9]事業所(またはGH住居)名を入力してください_その③'!$AN380)</f>
        <v>0</v>
      </c>
    </row>
    <row r="1562" spans="2:11">
      <c r="B1562" s="381">
        <v>1560</v>
      </c>
      <c r="C1562" s="382" t="e">
        <f t="shared" si="96"/>
        <v>#N/A</v>
      </c>
      <c r="D1562" s="382" t="e">
        <f t="shared" si="97"/>
        <v>#N/A</v>
      </c>
      <c r="E1562" s="383" t="e">
        <f t="shared" si="98"/>
        <v>#N/A</v>
      </c>
      <c r="F1562" s="378"/>
      <c r="H1562" s="390"/>
      <c r="I1562" s="380" t="e">
        <f t="shared" si="99"/>
        <v>#REF!</v>
      </c>
      <c r="J1562" s="389">
        <f>'[9]事業所(またはGH住居)名を入力してください_その③'!F381</f>
        <v>0</v>
      </c>
      <c r="K1562" s="380">
        <f>IF(OR('[9]事業所(またはGH住居)名を入力してください_その③'!$B381="管理者",'[9]事業所(またはGH住居)名を入力してください_その③'!$B381="サービス管理責任者"),0,'[9]事業所(またはGH住居)名を入力してください_その③'!$AN381)</f>
        <v>0</v>
      </c>
    </row>
    <row r="1563" spans="2:11">
      <c r="B1563" s="381">
        <v>1561</v>
      </c>
      <c r="C1563" s="382" t="e">
        <f t="shared" si="96"/>
        <v>#N/A</v>
      </c>
      <c r="D1563" s="382" t="e">
        <f t="shared" si="97"/>
        <v>#N/A</v>
      </c>
      <c r="E1563" s="383" t="e">
        <f t="shared" si="98"/>
        <v>#N/A</v>
      </c>
      <c r="F1563" s="378"/>
      <c r="H1563" s="390"/>
      <c r="I1563" s="380" t="e">
        <f t="shared" si="99"/>
        <v>#REF!</v>
      </c>
      <c r="J1563" s="389">
        <f>'[9]事業所(またはGH住居)名を入力してください_その③'!F382</f>
        <v>0</v>
      </c>
      <c r="K1563" s="380">
        <f>IF(OR('[9]事業所(またはGH住居)名を入力してください_その③'!$B382="管理者",'[9]事業所(またはGH住居)名を入力してください_その③'!$B382="サービス管理責任者"),0,'[9]事業所(またはGH住居)名を入力してください_その③'!$AN382)</f>
        <v>0</v>
      </c>
    </row>
    <row r="1564" spans="2:11">
      <c r="B1564" s="381">
        <v>1562</v>
      </c>
      <c r="C1564" s="382" t="e">
        <f t="shared" si="96"/>
        <v>#N/A</v>
      </c>
      <c r="D1564" s="382" t="e">
        <f t="shared" si="97"/>
        <v>#N/A</v>
      </c>
      <c r="E1564" s="383" t="e">
        <f t="shared" si="98"/>
        <v>#N/A</v>
      </c>
      <c r="F1564" s="378"/>
      <c r="H1564" s="390"/>
      <c r="I1564" s="380" t="e">
        <f t="shared" si="99"/>
        <v>#REF!</v>
      </c>
      <c r="J1564" s="389">
        <f>'[9]事業所(またはGH住居)名を入力してください_その③'!F383</f>
        <v>0</v>
      </c>
      <c r="K1564" s="380">
        <f>IF(OR('[9]事業所(またはGH住居)名を入力してください_その③'!$B383="管理者",'[9]事業所(またはGH住居)名を入力してください_その③'!$B383="サービス管理責任者"),0,'[9]事業所(またはGH住居)名を入力してください_その③'!$AN383)</f>
        <v>0</v>
      </c>
    </row>
    <row r="1565" spans="2:11">
      <c r="B1565" s="381">
        <v>1563</v>
      </c>
      <c r="C1565" s="382" t="e">
        <f t="shared" si="96"/>
        <v>#N/A</v>
      </c>
      <c r="D1565" s="382" t="e">
        <f t="shared" si="97"/>
        <v>#N/A</v>
      </c>
      <c r="E1565" s="383" t="e">
        <f t="shared" si="98"/>
        <v>#N/A</v>
      </c>
      <c r="F1565" s="378"/>
      <c r="H1565" s="390"/>
      <c r="I1565" s="380" t="e">
        <f t="shared" si="99"/>
        <v>#REF!</v>
      </c>
      <c r="J1565" s="389">
        <f>'[9]事業所(またはGH住居)名を入力してください_その③'!F384</f>
        <v>0</v>
      </c>
      <c r="K1565" s="380">
        <f>IF(OR('[9]事業所(またはGH住居)名を入力してください_その③'!$B384="管理者",'[9]事業所(またはGH住居)名を入力してください_その③'!$B384="サービス管理責任者"),0,'[9]事業所(またはGH住居)名を入力してください_その③'!$AN384)</f>
        <v>0</v>
      </c>
    </row>
    <row r="1566" spans="2:11">
      <c r="B1566" s="381">
        <v>1564</v>
      </c>
      <c r="C1566" s="382" t="e">
        <f t="shared" si="96"/>
        <v>#N/A</v>
      </c>
      <c r="D1566" s="382" t="e">
        <f t="shared" si="97"/>
        <v>#N/A</v>
      </c>
      <c r="E1566" s="383" t="e">
        <f t="shared" si="98"/>
        <v>#N/A</v>
      </c>
      <c r="F1566" s="378"/>
      <c r="H1566" s="390"/>
      <c r="I1566" s="380" t="e">
        <f t="shared" si="99"/>
        <v>#REF!</v>
      </c>
      <c r="J1566" s="389">
        <f>'[9]事業所(またはGH住居)名を入力してください_その③'!F385</f>
        <v>0</v>
      </c>
      <c r="K1566" s="380">
        <f>IF(OR('[9]事業所(またはGH住居)名を入力してください_その③'!$B385="管理者",'[9]事業所(またはGH住居)名を入力してください_その③'!$B385="サービス管理責任者"),0,'[9]事業所(またはGH住居)名を入力してください_その③'!$AN385)</f>
        <v>0</v>
      </c>
    </row>
    <row r="1567" spans="2:11">
      <c r="B1567" s="381">
        <v>1565</v>
      </c>
      <c r="C1567" s="382" t="e">
        <f t="shared" si="96"/>
        <v>#N/A</v>
      </c>
      <c r="D1567" s="382" t="e">
        <f t="shared" si="97"/>
        <v>#N/A</v>
      </c>
      <c r="E1567" s="383" t="e">
        <f t="shared" si="98"/>
        <v>#N/A</v>
      </c>
      <c r="F1567" s="378"/>
      <c r="H1567" s="390"/>
      <c r="I1567" s="380" t="e">
        <f t="shared" si="99"/>
        <v>#REF!</v>
      </c>
      <c r="J1567" s="389">
        <f>'[9]事業所(またはGH住居)名を入力してください_その③'!F386</f>
        <v>0</v>
      </c>
      <c r="K1567" s="380">
        <f>IF(OR('[9]事業所(またはGH住居)名を入力してください_その③'!$B386="管理者",'[9]事業所(またはGH住居)名を入力してください_その③'!$B386="サービス管理責任者"),0,'[9]事業所(またはGH住居)名を入力してください_その③'!$AN386)</f>
        <v>0</v>
      </c>
    </row>
    <row r="1568" spans="2:11">
      <c r="B1568" s="381">
        <v>1566</v>
      </c>
      <c r="C1568" s="382" t="e">
        <f t="shared" si="96"/>
        <v>#N/A</v>
      </c>
      <c r="D1568" s="382" t="e">
        <f t="shared" si="97"/>
        <v>#N/A</v>
      </c>
      <c r="E1568" s="383" t="e">
        <f t="shared" si="98"/>
        <v>#N/A</v>
      </c>
      <c r="F1568" s="378"/>
      <c r="H1568" s="390"/>
      <c r="I1568" s="380" t="e">
        <f t="shared" si="99"/>
        <v>#REF!</v>
      </c>
      <c r="J1568" s="389">
        <f>'[9]事業所(またはGH住居)名を入力してください_その③'!F387</f>
        <v>0</v>
      </c>
      <c r="K1568" s="380">
        <f>IF(OR('[9]事業所(またはGH住居)名を入力してください_その③'!$B387="管理者",'[9]事業所(またはGH住居)名を入力してください_その③'!$B387="サービス管理責任者"),0,'[9]事業所(またはGH住居)名を入力してください_その③'!$AN387)</f>
        <v>0</v>
      </c>
    </row>
    <row r="1569" spans="2:11">
      <c r="B1569" s="381">
        <v>1567</v>
      </c>
      <c r="C1569" s="382" t="e">
        <f t="shared" si="96"/>
        <v>#N/A</v>
      </c>
      <c r="D1569" s="382" t="e">
        <f t="shared" si="97"/>
        <v>#N/A</v>
      </c>
      <c r="E1569" s="383" t="e">
        <f t="shared" si="98"/>
        <v>#N/A</v>
      </c>
      <c r="F1569" s="378"/>
      <c r="H1569" s="390"/>
      <c r="I1569" s="380" t="e">
        <f t="shared" si="99"/>
        <v>#REF!</v>
      </c>
      <c r="J1569" s="389">
        <f>'[9]事業所(またはGH住居)名を入力してください_その③'!F388</f>
        <v>0</v>
      </c>
      <c r="K1569" s="380">
        <f>IF(OR('[9]事業所(またはGH住居)名を入力してください_その③'!$B388="管理者",'[9]事業所(またはGH住居)名を入力してください_その③'!$B388="サービス管理責任者"),0,'[9]事業所(またはGH住居)名を入力してください_その③'!$AN388)</f>
        <v>0</v>
      </c>
    </row>
    <row r="1570" spans="2:11">
      <c r="B1570" s="381">
        <v>1568</v>
      </c>
      <c r="C1570" s="382" t="e">
        <f t="shared" si="96"/>
        <v>#N/A</v>
      </c>
      <c r="D1570" s="382" t="e">
        <f t="shared" si="97"/>
        <v>#N/A</v>
      </c>
      <c r="E1570" s="383" t="e">
        <f t="shared" si="98"/>
        <v>#N/A</v>
      </c>
      <c r="F1570" s="378"/>
      <c r="H1570" s="390"/>
      <c r="I1570" s="380" t="e">
        <f t="shared" si="99"/>
        <v>#REF!</v>
      </c>
      <c r="J1570" s="389">
        <f>'[9]事業所(またはGH住居)名を入力してください_その③'!F389</f>
        <v>0</v>
      </c>
      <c r="K1570" s="380">
        <f>IF(OR('[9]事業所(またはGH住居)名を入力してください_その③'!$B389="管理者",'[9]事業所(またはGH住居)名を入力してください_その③'!$B389="サービス管理責任者"),0,'[9]事業所(またはGH住居)名を入力してください_その③'!$AN389)</f>
        <v>0</v>
      </c>
    </row>
    <row r="1571" spans="2:11">
      <c r="B1571" s="381">
        <v>1569</v>
      </c>
      <c r="C1571" s="382" t="e">
        <f t="shared" si="96"/>
        <v>#N/A</v>
      </c>
      <c r="D1571" s="382" t="e">
        <f t="shared" si="97"/>
        <v>#N/A</v>
      </c>
      <c r="E1571" s="383" t="e">
        <f t="shared" si="98"/>
        <v>#N/A</v>
      </c>
      <c r="F1571" s="378"/>
      <c r="H1571" s="390"/>
      <c r="I1571" s="380" t="e">
        <f t="shared" si="99"/>
        <v>#REF!</v>
      </c>
      <c r="J1571" s="389">
        <f>'[9]事業所(またはGH住居)名を入力してください_その③'!F390</f>
        <v>0</v>
      </c>
      <c r="K1571" s="380">
        <f>IF(OR('[9]事業所(またはGH住居)名を入力してください_その③'!$B390="管理者",'[9]事業所(またはGH住居)名を入力してください_その③'!$B390="サービス管理責任者"),0,'[9]事業所(またはGH住居)名を入力してください_その③'!$AN390)</f>
        <v>0</v>
      </c>
    </row>
    <row r="1572" spans="2:11">
      <c r="B1572" s="381">
        <v>1570</v>
      </c>
      <c r="C1572" s="382" t="e">
        <f t="shared" si="96"/>
        <v>#N/A</v>
      </c>
      <c r="D1572" s="382" t="e">
        <f t="shared" si="97"/>
        <v>#N/A</v>
      </c>
      <c r="E1572" s="383" t="e">
        <f t="shared" si="98"/>
        <v>#N/A</v>
      </c>
      <c r="F1572" s="378"/>
      <c r="H1572" s="390"/>
      <c r="I1572" s="380" t="e">
        <f t="shared" si="99"/>
        <v>#REF!</v>
      </c>
      <c r="J1572" s="389">
        <f>'[9]事業所(またはGH住居)名を入力してください_その③'!F391</f>
        <v>0</v>
      </c>
      <c r="K1572" s="380">
        <f>IF(OR('[9]事業所(またはGH住居)名を入力してください_その③'!$B391="管理者",'[9]事業所(またはGH住居)名を入力してください_その③'!$B391="サービス管理責任者"),0,'[9]事業所(またはGH住居)名を入力してください_その③'!$AN391)</f>
        <v>0</v>
      </c>
    </row>
    <row r="1573" spans="2:11">
      <c r="B1573" s="381">
        <v>1571</v>
      </c>
      <c r="C1573" s="382" t="e">
        <f t="shared" si="96"/>
        <v>#N/A</v>
      </c>
      <c r="D1573" s="382" t="e">
        <f t="shared" si="97"/>
        <v>#N/A</v>
      </c>
      <c r="E1573" s="383" t="e">
        <f t="shared" si="98"/>
        <v>#N/A</v>
      </c>
      <c r="F1573" s="378"/>
      <c r="H1573" s="390"/>
      <c r="I1573" s="380" t="e">
        <f t="shared" si="99"/>
        <v>#REF!</v>
      </c>
      <c r="J1573" s="389">
        <f>'[9]事業所(またはGH住居)名を入力してください_その③'!F392</f>
        <v>0</v>
      </c>
      <c r="K1573" s="380">
        <f>IF(OR('[9]事業所(またはGH住居)名を入力してください_その③'!$B392="管理者",'[9]事業所(またはGH住居)名を入力してください_その③'!$B392="サービス管理責任者"),0,'[9]事業所(またはGH住居)名を入力してください_その③'!$AN392)</f>
        <v>0</v>
      </c>
    </row>
    <row r="1574" spans="2:11">
      <c r="B1574" s="381">
        <v>1572</v>
      </c>
      <c r="C1574" s="382" t="e">
        <f t="shared" si="96"/>
        <v>#N/A</v>
      </c>
      <c r="D1574" s="382" t="e">
        <f t="shared" si="97"/>
        <v>#N/A</v>
      </c>
      <c r="E1574" s="383" t="e">
        <f t="shared" si="98"/>
        <v>#N/A</v>
      </c>
      <c r="F1574" s="378"/>
      <c r="H1574" s="390"/>
      <c r="I1574" s="380" t="e">
        <f t="shared" si="99"/>
        <v>#REF!</v>
      </c>
      <c r="J1574" s="389">
        <f>'[9]事業所(またはGH住居)名を入力してください_その③'!F393</f>
        <v>0</v>
      </c>
      <c r="K1574" s="380">
        <f>IF(OR('[9]事業所(またはGH住居)名を入力してください_その③'!$B393="管理者",'[9]事業所(またはGH住居)名を入力してください_その③'!$B393="サービス管理責任者"),0,'[9]事業所(またはGH住居)名を入力してください_その③'!$AN393)</f>
        <v>0</v>
      </c>
    </row>
    <row r="1575" spans="2:11">
      <c r="B1575" s="381">
        <v>1573</v>
      </c>
      <c r="C1575" s="382" t="e">
        <f t="shared" si="96"/>
        <v>#N/A</v>
      </c>
      <c r="D1575" s="382" t="e">
        <f t="shared" si="97"/>
        <v>#N/A</v>
      </c>
      <c r="E1575" s="383" t="e">
        <f t="shared" si="98"/>
        <v>#N/A</v>
      </c>
      <c r="F1575" s="378"/>
      <c r="H1575" s="390"/>
      <c r="I1575" s="380" t="e">
        <f t="shared" si="99"/>
        <v>#REF!</v>
      </c>
      <c r="J1575" s="389">
        <f>'[9]事業所(またはGH住居)名を入力してください_その③'!F394</f>
        <v>0</v>
      </c>
      <c r="K1575" s="380">
        <f>IF(OR('[9]事業所(またはGH住居)名を入力してください_その③'!$B394="管理者",'[9]事業所(またはGH住居)名を入力してください_その③'!$B394="サービス管理責任者"),0,'[9]事業所(またはGH住居)名を入力してください_その③'!$AN394)</f>
        <v>0</v>
      </c>
    </row>
    <row r="1576" spans="2:11">
      <c r="B1576" s="381">
        <v>1574</v>
      </c>
      <c r="C1576" s="382" t="e">
        <f t="shared" si="96"/>
        <v>#N/A</v>
      </c>
      <c r="D1576" s="382" t="e">
        <f t="shared" si="97"/>
        <v>#N/A</v>
      </c>
      <c r="E1576" s="383" t="e">
        <f t="shared" si="98"/>
        <v>#N/A</v>
      </c>
      <c r="F1576" s="378"/>
      <c r="H1576" s="390"/>
      <c r="I1576" s="380" t="e">
        <f t="shared" si="99"/>
        <v>#REF!</v>
      </c>
      <c r="J1576" s="389">
        <f>'[9]事業所(またはGH住居)名を入力してください_その③'!F395</f>
        <v>0</v>
      </c>
      <c r="K1576" s="380">
        <f>IF(OR('[9]事業所(またはGH住居)名を入力してください_その③'!$B395="管理者",'[9]事業所(またはGH住居)名を入力してください_その③'!$B395="サービス管理責任者"),0,'[9]事業所(またはGH住居)名を入力してください_その③'!$AN395)</f>
        <v>0</v>
      </c>
    </row>
    <row r="1577" spans="2:11">
      <c r="B1577" s="381">
        <v>1575</v>
      </c>
      <c r="C1577" s="382" t="e">
        <f t="shared" si="96"/>
        <v>#N/A</v>
      </c>
      <c r="D1577" s="382" t="e">
        <f t="shared" si="97"/>
        <v>#N/A</v>
      </c>
      <c r="E1577" s="383" t="e">
        <f t="shared" si="98"/>
        <v>#N/A</v>
      </c>
      <c r="F1577" s="378"/>
      <c r="H1577" s="390"/>
      <c r="I1577" s="380" t="e">
        <f t="shared" si="99"/>
        <v>#REF!</v>
      </c>
      <c r="J1577" s="389">
        <f>'[9]事業所(またはGH住居)名を入力してください_その③'!F396</f>
        <v>0</v>
      </c>
      <c r="K1577" s="380">
        <f>IF(OR('[9]事業所(またはGH住居)名を入力してください_その③'!$B396="管理者",'[9]事業所(またはGH住居)名を入力してください_その③'!$B396="サービス管理責任者"),0,'[9]事業所(またはGH住居)名を入力してください_その③'!$AN396)</f>
        <v>0</v>
      </c>
    </row>
    <row r="1578" spans="2:11">
      <c r="B1578" s="381">
        <v>1576</v>
      </c>
      <c r="C1578" s="382" t="e">
        <f t="shared" si="96"/>
        <v>#N/A</v>
      </c>
      <c r="D1578" s="382" t="e">
        <f t="shared" si="97"/>
        <v>#N/A</v>
      </c>
      <c r="E1578" s="383" t="e">
        <f t="shared" si="98"/>
        <v>#N/A</v>
      </c>
      <c r="F1578" s="378"/>
      <c r="H1578" s="390"/>
      <c r="I1578" s="380" t="e">
        <f t="shared" si="99"/>
        <v>#REF!</v>
      </c>
      <c r="J1578" s="389">
        <f>'[9]事業所(またはGH住居)名を入力してください_その③'!F397</f>
        <v>0</v>
      </c>
      <c r="K1578" s="380">
        <f>IF(OR('[9]事業所(またはGH住居)名を入力してください_その③'!$B397="管理者",'[9]事業所(またはGH住居)名を入力してください_その③'!$B397="サービス管理責任者"),0,'[9]事業所(またはGH住居)名を入力してください_その③'!$AN397)</f>
        <v>0</v>
      </c>
    </row>
    <row r="1579" spans="2:11">
      <c r="B1579" s="381">
        <v>1577</v>
      </c>
      <c r="C1579" s="382" t="e">
        <f t="shared" si="96"/>
        <v>#N/A</v>
      </c>
      <c r="D1579" s="382" t="e">
        <f t="shared" si="97"/>
        <v>#N/A</v>
      </c>
      <c r="E1579" s="383" t="e">
        <f t="shared" si="98"/>
        <v>#N/A</v>
      </c>
      <c r="F1579" s="378"/>
      <c r="H1579" s="390"/>
      <c r="I1579" s="380" t="e">
        <f t="shared" si="99"/>
        <v>#REF!</v>
      </c>
      <c r="J1579" s="389">
        <f>'[9]事業所(またはGH住居)名を入力してください_その③'!F398</f>
        <v>0</v>
      </c>
      <c r="K1579" s="380">
        <f>IF(OR('[9]事業所(またはGH住居)名を入力してください_その③'!$B398="管理者",'[9]事業所(またはGH住居)名を入力してください_その③'!$B398="サービス管理責任者"),0,'[9]事業所(またはGH住居)名を入力してください_その③'!$AN398)</f>
        <v>0</v>
      </c>
    </row>
    <row r="1580" spans="2:11">
      <c r="B1580" s="381">
        <v>1578</v>
      </c>
      <c r="C1580" s="382" t="e">
        <f t="shared" si="96"/>
        <v>#N/A</v>
      </c>
      <c r="D1580" s="382" t="e">
        <f t="shared" si="97"/>
        <v>#N/A</v>
      </c>
      <c r="E1580" s="383" t="e">
        <f t="shared" si="98"/>
        <v>#N/A</v>
      </c>
      <c r="F1580" s="378"/>
      <c r="H1580" s="390"/>
      <c r="I1580" s="380" t="e">
        <f t="shared" si="99"/>
        <v>#REF!</v>
      </c>
      <c r="J1580" s="389">
        <f>'[9]事業所(またはGH住居)名を入力してください_その③'!F399</f>
        <v>0</v>
      </c>
      <c r="K1580" s="380">
        <f>IF(OR('[9]事業所(またはGH住居)名を入力してください_その③'!$B399="管理者",'[9]事業所(またはGH住居)名を入力してください_その③'!$B399="サービス管理責任者"),0,'[9]事業所(またはGH住居)名を入力してください_その③'!$AN399)</f>
        <v>0</v>
      </c>
    </row>
    <row r="1581" spans="2:11">
      <c r="B1581" s="381">
        <v>1579</v>
      </c>
      <c r="C1581" s="382" t="e">
        <f t="shared" si="96"/>
        <v>#N/A</v>
      </c>
      <c r="D1581" s="382" t="e">
        <f t="shared" si="97"/>
        <v>#N/A</v>
      </c>
      <c r="E1581" s="383" t="e">
        <f t="shared" si="98"/>
        <v>#N/A</v>
      </c>
      <c r="F1581" s="378"/>
      <c r="H1581" s="390"/>
      <c r="I1581" s="380" t="e">
        <f t="shared" si="99"/>
        <v>#REF!</v>
      </c>
      <c r="J1581" s="389">
        <f>'[9]事業所(またはGH住居)名を入力してください_その③'!F400</f>
        <v>0</v>
      </c>
      <c r="K1581" s="380">
        <f>IF(OR('[9]事業所(またはGH住居)名を入力してください_その③'!$B400="管理者",'[9]事業所(またはGH住居)名を入力してください_その③'!$B400="サービス管理責任者"),0,'[9]事業所(またはGH住居)名を入力してください_その③'!$AN400)</f>
        <v>0</v>
      </c>
    </row>
    <row r="1582" spans="2:11">
      <c r="B1582" s="381">
        <v>1580</v>
      </c>
      <c r="C1582" s="382" t="e">
        <f t="shared" si="96"/>
        <v>#N/A</v>
      </c>
      <c r="D1582" s="382" t="e">
        <f t="shared" si="97"/>
        <v>#N/A</v>
      </c>
      <c r="E1582" s="383" t="e">
        <f t="shared" si="98"/>
        <v>#N/A</v>
      </c>
      <c r="F1582" s="378"/>
      <c r="H1582" s="390"/>
      <c r="I1582" s="380" t="e">
        <f t="shared" si="99"/>
        <v>#REF!</v>
      </c>
      <c r="J1582" s="389">
        <f>'[9]事業所(またはGH住居)名を入力してください_その③'!F401</f>
        <v>0</v>
      </c>
      <c r="K1582" s="380">
        <f>IF(OR('[9]事業所(またはGH住居)名を入力してください_その③'!$B401="管理者",'[9]事業所(またはGH住居)名を入力してください_その③'!$B401="サービス管理責任者"),0,'[9]事業所(またはGH住居)名を入力してください_その③'!$AN401)</f>
        <v>0</v>
      </c>
    </row>
    <row r="1583" spans="2:11">
      <c r="B1583" s="381">
        <v>1581</v>
      </c>
      <c r="C1583" s="382" t="e">
        <f t="shared" si="96"/>
        <v>#N/A</v>
      </c>
      <c r="D1583" s="382" t="e">
        <f t="shared" si="97"/>
        <v>#N/A</v>
      </c>
      <c r="E1583" s="383" t="e">
        <f t="shared" si="98"/>
        <v>#N/A</v>
      </c>
      <c r="F1583" s="378"/>
      <c r="H1583" s="390"/>
      <c r="I1583" s="380" t="e">
        <f t="shared" si="99"/>
        <v>#REF!</v>
      </c>
      <c r="J1583" s="389">
        <f>'[9]事業所(またはGH住居)名を入力してください_その③'!F402</f>
        <v>0</v>
      </c>
      <c r="K1583" s="380">
        <f>IF(OR('[9]事業所(またはGH住居)名を入力してください_その③'!$B402="管理者",'[9]事業所(またはGH住居)名を入力してください_その③'!$B402="サービス管理責任者"),0,'[9]事業所(またはGH住居)名を入力してください_その③'!$AN402)</f>
        <v>0</v>
      </c>
    </row>
    <row r="1584" spans="2:11">
      <c r="B1584" s="381">
        <v>1582</v>
      </c>
      <c r="C1584" s="382" t="e">
        <f t="shared" si="96"/>
        <v>#N/A</v>
      </c>
      <c r="D1584" s="382" t="e">
        <f t="shared" si="97"/>
        <v>#N/A</v>
      </c>
      <c r="E1584" s="383" t="e">
        <f t="shared" si="98"/>
        <v>#N/A</v>
      </c>
      <c r="F1584" s="378"/>
      <c r="H1584" s="390"/>
      <c r="I1584" s="380" t="e">
        <f t="shared" si="99"/>
        <v>#REF!</v>
      </c>
      <c r="J1584" s="389">
        <f>'[9]事業所(またはGH住居)名を入力してください_その③'!F403</f>
        <v>0</v>
      </c>
      <c r="K1584" s="380">
        <f>IF(OR('[9]事業所(またはGH住居)名を入力してください_その③'!$B403="管理者",'[9]事業所(またはGH住居)名を入力してください_その③'!$B403="サービス管理責任者"),0,'[9]事業所(またはGH住居)名を入力してください_その③'!$AN403)</f>
        <v>0</v>
      </c>
    </row>
    <row r="1585" spans="2:11">
      <c r="B1585" s="381">
        <v>1583</v>
      </c>
      <c r="C1585" s="382" t="e">
        <f t="shared" si="96"/>
        <v>#N/A</v>
      </c>
      <c r="D1585" s="382" t="e">
        <f t="shared" si="97"/>
        <v>#N/A</v>
      </c>
      <c r="E1585" s="383" t="e">
        <f t="shared" si="98"/>
        <v>#N/A</v>
      </c>
      <c r="F1585" s="378"/>
      <c r="H1585" s="390"/>
      <c r="I1585" s="380" t="e">
        <f t="shared" si="99"/>
        <v>#REF!</v>
      </c>
      <c r="J1585" s="389">
        <f>'[9]事業所(またはGH住居)名を入力してください_その③'!F404</f>
        <v>0</v>
      </c>
      <c r="K1585" s="380">
        <f>IF(OR('[9]事業所(またはGH住居)名を入力してください_その③'!$B404="管理者",'[9]事業所(またはGH住居)名を入力してください_その③'!$B404="サービス管理責任者"),0,'[9]事業所(またはGH住居)名を入力してください_その③'!$AN404)</f>
        <v>0</v>
      </c>
    </row>
    <row r="1586" spans="2:11">
      <c r="B1586" s="381">
        <v>1584</v>
      </c>
      <c r="C1586" s="382" t="e">
        <f t="shared" si="96"/>
        <v>#N/A</v>
      </c>
      <c r="D1586" s="382" t="e">
        <f t="shared" si="97"/>
        <v>#N/A</v>
      </c>
      <c r="E1586" s="383" t="e">
        <f t="shared" si="98"/>
        <v>#N/A</v>
      </c>
      <c r="F1586" s="378"/>
      <c r="H1586" s="390"/>
      <c r="I1586" s="380" t="e">
        <f t="shared" si="99"/>
        <v>#REF!</v>
      </c>
      <c r="J1586" s="389">
        <f>'[9]事業所(またはGH住居)名を入力してください_その③'!F405</f>
        <v>0</v>
      </c>
      <c r="K1586" s="380">
        <f>IF(OR('[9]事業所(またはGH住居)名を入力してください_その③'!$B405="管理者",'[9]事業所(またはGH住居)名を入力してください_その③'!$B405="サービス管理責任者"),0,'[9]事業所(またはGH住居)名を入力してください_その③'!$AN405)</f>
        <v>0</v>
      </c>
    </row>
    <row r="1587" spans="2:11">
      <c r="B1587" s="381">
        <v>1585</v>
      </c>
      <c r="C1587" s="382" t="e">
        <f t="shared" si="96"/>
        <v>#N/A</v>
      </c>
      <c r="D1587" s="382" t="e">
        <f t="shared" si="97"/>
        <v>#N/A</v>
      </c>
      <c r="E1587" s="383" t="e">
        <f t="shared" si="98"/>
        <v>#N/A</v>
      </c>
      <c r="F1587" s="378"/>
      <c r="H1587" s="390"/>
      <c r="I1587" s="380" t="e">
        <f t="shared" si="99"/>
        <v>#REF!</v>
      </c>
      <c r="J1587" s="389">
        <f>'[9]事業所(またはGH住居)名を入力してください_その③'!F406</f>
        <v>0</v>
      </c>
      <c r="K1587" s="380">
        <f>IF(OR('[9]事業所(またはGH住居)名を入力してください_その③'!$B406="管理者",'[9]事業所(またはGH住居)名を入力してください_その③'!$B406="サービス管理責任者"),0,'[9]事業所(またはGH住居)名を入力してください_その③'!$AN406)</f>
        <v>0</v>
      </c>
    </row>
    <row r="1588" spans="2:11">
      <c r="B1588" s="381">
        <v>1586</v>
      </c>
      <c r="C1588" s="382" t="e">
        <f t="shared" si="96"/>
        <v>#N/A</v>
      </c>
      <c r="D1588" s="382" t="e">
        <f t="shared" si="97"/>
        <v>#N/A</v>
      </c>
      <c r="E1588" s="383" t="e">
        <f t="shared" si="98"/>
        <v>#N/A</v>
      </c>
      <c r="F1588" s="378"/>
      <c r="H1588" s="390"/>
      <c r="I1588" s="380" t="e">
        <f t="shared" si="99"/>
        <v>#REF!</v>
      </c>
      <c r="J1588" s="389">
        <f>'[9]事業所(またはGH住居)名を入力してください_その③'!F407</f>
        <v>0</v>
      </c>
      <c r="K1588" s="380">
        <f>IF(OR('[9]事業所(またはGH住居)名を入力してください_その③'!$B407="管理者",'[9]事業所(またはGH住居)名を入力してください_その③'!$B407="サービス管理責任者"),0,'[9]事業所(またはGH住居)名を入力してください_その③'!$AN407)</f>
        <v>0</v>
      </c>
    </row>
    <row r="1589" spans="2:11">
      <c r="B1589" s="381">
        <v>1587</v>
      </c>
      <c r="C1589" s="382" t="e">
        <f t="shared" si="96"/>
        <v>#N/A</v>
      </c>
      <c r="D1589" s="382" t="e">
        <f t="shared" si="97"/>
        <v>#N/A</v>
      </c>
      <c r="E1589" s="383" t="e">
        <f t="shared" si="98"/>
        <v>#N/A</v>
      </c>
      <c r="F1589" s="378"/>
      <c r="H1589" s="390"/>
      <c r="I1589" s="380" t="e">
        <f t="shared" si="99"/>
        <v>#REF!</v>
      </c>
      <c r="J1589" s="389">
        <f>'[9]事業所(またはGH住居)名を入力してください_その③'!F408</f>
        <v>0</v>
      </c>
      <c r="K1589" s="380">
        <f>IF(OR('[9]事業所(またはGH住居)名を入力してください_その③'!$B408="管理者",'[9]事業所(またはGH住居)名を入力してください_その③'!$B408="サービス管理責任者"),0,'[9]事業所(またはGH住居)名を入力してください_その③'!$AN408)</f>
        <v>0</v>
      </c>
    </row>
    <row r="1590" spans="2:11">
      <c r="B1590" s="381">
        <v>1588</v>
      </c>
      <c r="C1590" s="382" t="e">
        <f t="shared" si="96"/>
        <v>#N/A</v>
      </c>
      <c r="D1590" s="382" t="e">
        <f t="shared" si="97"/>
        <v>#N/A</v>
      </c>
      <c r="E1590" s="383" t="e">
        <f t="shared" si="98"/>
        <v>#N/A</v>
      </c>
      <c r="F1590" s="378"/>
      <c r="H1590" s="390"/>
      <c r="I1590" s="380" t="e">
        <f t="shared" si="99"/>
        <v>#REF!</v>
      </c>
      <c r="J1590" s="389">
        <f>'[9]事業所(またはGH住居)名を入力してください_その③'!F409</f>
        <v>0</v>
      </c>
      <c r="K1590" s="380">
        <f>IF(OR('[9]事業所(またはGH住居)名を入力してください_その③'!$B409="管理者",'[9]事業所(またはGH住居)名を入力してください_その③'!$B409="サービス管理責任者"),0,'[9]事業所(またはGH住居)名を入力してください_その③'!$AN409)</f>
        <v>0</v>
      </c>
    </row>
    <row r="1591" spans="2:11">
      <c r="B1591" s="381">
        <v>1589</v>
      </c>
      <c r="C1591" s="382" t="e">
        <f t="shared" si="96"/>
        <v>#N/A</v>
      </c>
      <c r="D1591" s="382" t="e">
        <f t="shared" si="97"/>
        <v>#N/A</v>
      </c>
      <c r="E1591" s="383" t="e">
        <f t="shared" si="98"/>
        <v>#N/A</v>
      </c>
      <c r="F1591" s="378"/>
      <c r="H1591" s="390"/>
      <c r="I1591" s="380" t="e">
        <f t="shared" si="99"/>
        <v>#REF!</v>
      </c>
      <c r="J1591" s="389">
        <f>'[9]事業所(またはGH住居)名を入力してください_その③'!F410</f>
        <v>0</v>
      </c>
      <c r="K1591" s="380">
        <f>IF(OR('[9]事業所(またはGH住居)名を入力してください_その③'!$B410="管理者",'[9]事業所(またはGH住居)名を入力してください_その③'!$B410="サービス管理責任者"),0,'[9]事業所(またはGH住居)名を入力してください_その③'!$AN410)</f>
        <v>0</v>
      </c>
    </row>
    <row r="1592" spans="2:11">
      <c r="B1592" s="381">
        <v>1590</v>
      </c>
      <c r="C1592" s="382" t="e">
        <f t="shared" si="96"/>
        <v>#N/A</v>
      </c>
      <c r="D1592" s="382" t="e">
        <f t="shared" si="97"/>
        <v>#N/A</v>
      </c>
      <c r="E1592" s="383" t="e">
        <f t="shared" si="98"/>
        <v>#N/A</v>
      </c>
      <c r="F1592" s="378"/>
      <c r="H1592" s="390"/>
      <c r="I1592" s="380" t="e">
        <f t="shared" si="99"/>
        <v>#REF!</v>
      </c>
      <c r="J1592" s="389">
        <f>'[9]事業所(またはGH住居)名を入力してください_その③'!F411</f>
        <v>0</v>
      </c>
      <c r="K1592" s="380">
        <f>IF(OR('[9]事業所(またはGH住居)名を入力してください_その③'!$B411="管理者",'[9]事業所(またはGH住居)名を入力してください_その③'!$B411="サービス管理責任者"),0,'[9]事業所(またはGH住居)名を入力してください_その③'!$AN411)</f>
        <v>0</v>
      </c>
    </row>
    <row r="1593" spans="2:11">
      <c r="B1593" s="381">
        <v>1591</v>
      </c>
      <c r="C1593" s="382" t="e">
        <f t="shared" si="96"/>
        <v>#N/A</v>
      </c>
      <c r="D1593" s="382" t="e">
        <f t="shared" si="97"/>
        <v>#N/A</v>
      </c>
      <c r="E1593" s="383" t="e">
        <f t="shared" si="98"/>
        <v>#N/A</v>
      </c>
      <c r="F1593" s="378"/>
      <c r="H1593" s="390"/>
      <c r="I1593" s="380" t="e">
        <f t="shared" si="99"/>
        <v>#REF!</v>
      </c>
      <c r="J1593" s="389">
        <f>'[9]事業所(またはGH住居)名を入力してください_その③'!F412</f>
        <v>0</v>
      </c>
      <c r="K1593" s="380">
        <f>IF(OR('[9]事業所(またはGH住居)名を入力してください_その③'!$B412="管理者",'[9]事業所(またはGH住居)名を入力してください_その③'!$B412="サービス管理責任者"),0,'[9]事業所(またはGH住居)名を入力してください_その③'!$AN412)</f>
        <v>0</v>
      </c>
    </row>
    <row r="1594" spans="2:11">
      <c r="B1594" s="381">
        <v>1592</v>
      </c>
      <c r="C1594" s="382" t="e">
        <f t="shared" si="96"/>
        <v>#N/A</v>
      </c>
      <c r="D1594" s="382" t="e">
        <f t="shared" si="97"/>
        <v>#N/A</v>
      </c>
      <c r="E1594" s="383" t="e">
        <f t="shared" si="98"/>
        <v>#N/A</v>
      </c>
      <c r="F1594" s="378"/>
      <c r="H1594" s="390"/>
      <c r="I1594" s="380" t="e">
        <f t="shared" si="99"/>
        <v>#REF!</v>
      </c>
      <c r="J1594" s="389">
        <f>'[9]事業所(またはGH住居)名を入力してください_その③'!F413</f>
        <v>0</v>
      </c>
      <c r="K1594" s="380">
        <f>IF(OR('[9]事業所(またはGH住居)名を入力してください_その③'!$B413="管理者",'[9]事業所(またはGH住居)名を入力してください_その③'!$B413="サービス管理責任者"),0,'[9]事業所(またはGH住居)名を入力してください_その③'!$AN413)</f>
        <v>0</v>
      </c>
    </row>
    <row r="1595" spans="2:11">
      <c r="B1595" s="381">
        <v>1593</v>
      </c>
      <c r="C1595" s="382" t="e">
        <f t="shared" si="96"/>
        <v>#N/A</v>
      </c>
      <c r="D1595" s="382" t="e">
        <f t="shared" si="97"/>
        <v>#N/A</v>
      </c>
      <c r="E1595" s="383" t="e">
        <f t="shared" si="98"/>
        <v>#N/A</v>
      </c>
      <c r="F1595" s="378"/>
      <c r="H1595" s="390"/>
      <c r="I1595" s="380" t="e">
        <f t="shared" si="99"/>
        <v>#REF!</v>
      </c>
      <c r="J1595" s="389">
        <f>'[9]事業所(またはGH住居)名を入力してください_その③'!F414</f>
        <v>0</v>
      </c>
      <c r="K1595" s="380">
        <f>IF(OR('[9]事業所(またはGH住居)名を入力してください_その③'!$B414="管理者",'[9]事業所(またはGH住居)名を入力してください_その③'!$B414="サービス管理責任者"),0,'[9]事業所(またはGH住居)名を入力してください_その③'!$AN414)</f>
        <v>0</v>
      </c>
    </row>
    <row r="1596" spans="2:11">
      <c r="B1596" s="381">
        <v>1594</v>
      </c>
      <c r="C1596" s="382" t="e">
        <f t="shared" si="96"/>
        <v>#N/A</v>
      </c>
      <c r="D1596" s="382" t="e">
        <f t="shared" si="97"/>
        <v>#N/A</v>
      </c>
      <c r="E1596" s="383" t="e">
        <f t="shared" si="98"/>
        <v>#N/A</v>
      </c>
      <c r="F1596" s="378"/>
      <c r="H1596" s="390"/>
      <c r="I1596" s="380" t="e">
        <f t="shared" si="99"/>
        <v>#REF!</v>
      </c>
      <c r="J1596" s="389">
        <f>'[9]事業所(またはGH住居)名を入力してください_その③'!F415</f>
        <v>0</v>
      </c>
      <c r="K1596" s="380">
        <f>IF(OR('[9]事業所(またはGH住居)名を入力してください_その③'!$B415="管理者",'[9]事業所(またはGH住居)名を入力してください_その③'!$B415="サービス管理責任者"),0,'[9]事業所(またはGH住居)名を入力してください_その③'!$AN415)</f>
        <v>0</v>
      </c>
    </row>
    <row r="1597" spans="2:11">
      <c r="B1597" s="381">
        <v>1595</v>
      </c>
      <c r="C1597" s="382" t="e">
        <f t="shared" si="96"/>
        <v>#N/A</v>
      </c>
      <c r="D1597" s="382" t="e">
        <f t="shared" si="97"/>
        <v>#N/A</v>
      </c>
      <c r="E1597" s="383" t="e">
        <f t="shared" si="98"/>
        <v>#N/A</v>
      </c>
      <c r="F1597" s="378"/>
      <c r="H1597" s="390"/>
      <c r="I1597" s="380" t="e">
        <f t="shared" si="99"/>
        <v>#REF!</v>
      </c>
      <c r="J1597" s="389">
        <f>'[9]事業所(またはGH住居)名を入力してください_その③'!F416</f>
        <v>0</v>
      </c>
      <c r="K1597" s="380">
        <f>IF(OR('[9]事業所(またはGH住居)名を入力してください_その③'!$B416="管理者",'[9]事業所(またはGH住居)名を入力してください_その③'!$B416="サービス管理責任者"),0,'[9]事業所(またはGH住居)名を入力してください_その③'!$AN416)</f>
        <v>0</v>
      </c>
    </row>
    <row r="1598" spans="2:11">
      <c r="B1598" s="381">
        <v>1596</v>
      </c>
      <c r="C1598" s="382" t="e">
        <f t="shared" si="96"/>
        <v>#N/A</v>
      </c>
      <c r="D1598" s="382" t="e">
        <f t="shared" si="97"/>
        <v>#N/A</v>
      </c>
      <c r="E1598" s="383" t="e">
        <f t="shared" si="98"/>
        <v>#N/A</v>
      </c>
      <c r="F1598" s="378"/>
      <c r="H1598" s="390"/>
      <c r="I1598" s="380" t="e">
        <f t="shared" si="99"/>
        <v>#REF!</v>
      </c>
      <c r="J1598" s="389">
        <f>'[9]事業所(またはGH住居)名を入力してください_その③'!F417</f>
        <v>0</v>
      </c>
      <c r="K1598" s="380">
        <f>IF(OR('[9]事業所(またはGH住居)名を入力してください_その③'!$B417="管理者",'[9]事業所(またはGH住居)名を入力してください_その③'!$B417="サービス管理責任者"),0,'[9]事業所(またはGH住居)名を入力してください_その③'!$AN417)</f>
        <v>0</v>
      </c>
    </row>
    <row r="1599" spans="2:11">
      <c r="B1599" s="381">
        <v>1597</v>
      </c>
      <c r="C1599" s="382" t="e">
        <f t="shared" si="96"/>
        <v>#N/A</v>
      </c>
      <c r="D1599" s="382" t="e">
        <f t="shared" si="97"/>
        <v>#N/A</v>
      </c>
      <c r="E1599" s="383" t="e">
        <f t="shared" si="98"/>
        <v>#N/A</v>
      </c>
      <c r="F1599" s="378"/>
      <c r="H1599" s="390"/>
      <c r="I1599" s="380" t="e">
        <f t="shared" si="99"/>
        <v>#REF!</v>
      </c>
      <c r="J1599" s="389">
        <f>'[9]事業所(またはGH住居)名を入力してください_その③'!F418</f>
        <v>0</v>
      </c>
      <c r="K1599" s="380">
        <f>IF(OR('[9]事業所(またはGH住居)名を入力してください_その③'!$B418="管理者",'[9]事業所(またはGH住居)名を入力してください_その③'!$B418="サービス管理責任者"),0,'[9]事業所(またはGH住居)名を入力してください_その③'!$AN418)</f>
        <v>0</v>
      </c>
    </row>
    <row r="1600" spans="2:11">
      <c r="B1600" s="381">
        <v>1598</v>
      </c>
      <c r="C1600" s="382" t="e">
        <f t="shared" si="96"/>
        <v>#N/A</v>
      </c>
      <c r="D1600" s="382" t="e">
        <f t="shared" si="97"/>
        <v>#N/A</v>
      </c>
      <c r="E1600" s="383" t="e">
        <f t="shared" si="98"/>
        <v>#N/A</v>
      </c>
      <c r="F1600" s="378"/>
      <c r="H1600" s="390"/>
      <c r="I1600" s="380" t="e">
        <f t="shared" si="99"/>
        <v>#REF!</v>
      </c>
      <c r="J1600" s="389">
        <f>'[9]事業所(またはGH住居)名を入力してください_その③'!F419</f>
        <v>0</v>
      </c>
      <c r="K1600" s="380">
        <f>IF(OR('[9]事業所(またはGH住居)名を入力してください_その③'!$B419="管理者",'[9]事業所(またはGH住居)名を入力してください_その③'!$B419="サービス管理責任者"),0,'[9]事業所(またはGH住居)名を入力してください_その③'!$AN419)</f>
        <v>0</v>
      </c>
    </row>
    <row r="1601" spans="2:11">
      <c r="B1601" s="381">
        <v>1599</v>
      </c>
      <c r="C1601" s="382" t="e">
        <f t="shared" si="96"/>
        <v>#N/A</v>
      </c>
      <c r="D1601" s="382" t="e">
        <f t="shared" si="97"/>
        <v>#N/A</v>
      </c>
      <c r="E1601" s="383" t="e">
        <f t="shared" si="98"/>
        <v>#N/A</v>
      </c>
      <c r="F1601" s="378"/>
      <c r="H1601" s="390"/>
      <c r="I1601" s="380" t="e">
        <f t="shared" si="99"/>
        <v>#REF!</v>
      </c>
      <c r="J1601" s="389">
        <f>'[9]事業所(またはGH住居)名を入力してください_その③'!F420</f>
        <v>0</v>
      </c>
      <c r="K1601" s="380">
        <f>IF(OR('[9]事業所(またはGH住居)名を入力してください_その③'!$B420="管理者",'[9]事業所(またはGH住居)名を入力してください_その③'!$B420="サービス管理責任者"),0,'[9]事業所(またはGH住居)名を入力してください_その③'!$AN420)</f>
        <v>0</v>
      </c>
    </row>
    <row r="1602" spans="2:11">
      <c r="B1602" s="381">
        <v>1600</v>
      </c>
      <c r="C1602" s="382" t="e">
        <f t="shared" si="96"/>
        <v>#N/A</v>
      </c>
      <c r="D1602" s="382" t="e">
        <f t="shared" si="97"/>
        <v>#N/A</v>
      </c>
      <c r="E1602" s="383" t="e">
        <f t="shared" si="98"/>
        <v>#N/A</v>
      </c>
      <c r="F1602" s="378"/>
      <c r="H1602" s="390"/>
      <c r="I1602" s="380" t="e">
        <f t="shared" si="99"/>
        <v>#REF!</v>
      </c>
      <c r="J1602" s="389">
        <f>'[9]事業所(またはGH住居)名を入力してください_その③'!F421</f>
        <v>0</v>
      </c>
      <c r="K1602" s="380">
        <f>IF(OR('[9]事業所(またはGH住居)名を入力してください_その③'!$B421="管理者",'[9]事業所(またはGH住居)名を入力してください_その③'!$B421="サービス管理責任者"),0,'[9]事業所(またはGH住居)名を入力してください_その③'!$AN421)</f>
        <v>0</v>
      </c>
    </row>
    <row r="1603" spans="2:11">
      <c r="B1603" s="381">
        <v>1601</v>
      </c>
      <c r="C1603" s="382" t="e">
        <f t="shared" ref="C1603:C1666" si="100">VLOOKUP(B1603,$I:$K,2,FALSE)</f>
        <v>#N/A</v>
      </c>
      <c r="D1603" s="382" t="e">
        <f t="shared" ref="D1603:D1666" si="101">VLOOKUP(B1603,$I:$K,3,FALSE)</f>
        <v>#N/A</v>
      </c>
      <c r="E1603" s="383" t="e">
        <f t="shared" si="98"/>
        <v>#N/A</v>
      </c>
      <c r="F1603" s="378"/>
      <c r="H1603" s="390"/>
      <c r="I1603" s="380" t="e">
        <f t="shared" si="99"/>
        <v>#REF!</v>
      </c>
      <c r="J1603" s="389">
        <f>'[9]事業所(またはGH住居)名を入力してください_その③'!F422</f>
        <v>0</v>
      </c>
      <c r="K1603" s="380">
        <f>IF(OR('[9]事業所(またはGH住居)名を入力してください_その③'!$B422="管理者",'[9]事業所(またはGH住居)名を入力してください_その③'!$B422="サービス管理責任者"),0,'[9]事業所(またはGH住居)名を入力してください_その③'!$AN422)</f>
        <v>0</v>
      </c>
    </row>
    <row r="1604" spans="2:11">
      <c r="B1604" s="381">
        <v>1602</v>
      </c>
      <c r="C1604" s="382" t="e">
        <f t="shared" si="100"/>
        <v>#N/A</v>
      </c>
      <c r="D1604" s="382" t="e">
        <f t="shared" si="101"/>
        <v>#N/A</v>
      </c>
      <c r="E1604" s="383" t="e">
        <f t="shared" ref="E1604:E1667" si="102">SUMIF($C:$C,C1604,$D:$D)</f>
        <v>#N/A</v>
      </c>
      <c r="F1604" s="378"/>
      <c r="H1604" s="390"/>
      <c r="I1604" s="380" t="e">
        <f t="shared" ref="I1604:I1667" si="103">IF(J1604=0,I1603,I1603+1)</f>
        <v>#REF!</v>
      </c>
      <c r="J1604" s="389">
        <f>'[9]事業所(またはGH住居)名を入力してください_その③'!F423</f>
        <v>0</v>
      </c>
      <c r="K1604" s="380">
        <f>IF(OR('[9]事業所(またはGH住居)名を入力してください_その③'!$B423="管理者",'[9]事業所(またはGH住居)名を入力してください_その③'!$B423="サービス管理責任者"),0,'[9]事業所(またはGH住居)名を入力してください_その③'!$AN423)</f>
        <v>0</v>
      </c>
    </row>
    <row r="1605" spans="2:11">
      <c r="B1605" s="381">
        <v>1603</v>
      </c>
      <c r="C1605" s="382" t="e">
        <f t="shared" si="100"/>
        <v>#N/A</v>
      </c>
      <c r="D1605" s="382" t="e">
        <f t="shared" si="101"/>
        <v>#N/A</v>
      </c>
      <c r="E1605" s="383" t="e">
        <f t="shared" si="102"/>
        <v>#N/A</v>
      </c>
      <c r="F1605" s="378"/>
      <c r="H1605" s="390"/>
      <c r="I1605" s="380" t="e">
        <f t="shared" si="103"/>
        <v>#REF!</v>
      </c>
      <c r="J1605" s="389">
        <f>'[9]事業所(またはGH住居)名を入力してください_その③'!F424</f>
        <v>0</v>
      </c>
      <c r="K1605" s="380">
        <f>IF(OR('[9]事業所(またはGH住居)名を入力してください_その③'!$B424="管理者",'[9]事業所(またはGH住居)名を入力してください_その③'!$B424="サービス管理責任者"),0,'[9]事業所(またはGH住居)名を入力してください_その③'!$AN424)</f>
        <v>0</v>
      </c>
    </row>
    <row r="1606" spans="2:11">
      <c r="B1606" s="381">
        <v>1604</v>
      </c>
      <c r="C1606" s="382" t="e">
        <f t="shared" si="100"/>
        <v>#N/A</v>
      </c>
      <c r="D1606" s="382" t="e">
        <f t="shared" si="101"/>
        <v>#N/A</v>
      </c>
      <c r="E1606" s="383" t="e">
        <f t="shared" si="102"/>
        <v>#N/A</v>
      </c>
      <c r="F1606" s="378"/>
      <c r="H1606" s="390"/>
      <c r="I1606" s="380" t="e">
        <f t="shared" si="103"/>
        <v>#REF!</v>
      </c>
      <c r="J1606" s="389">
        <f>'[9]事業所(またはGH住居)名を入力してください_その③'!F425</f>
        <v>0</v>
      </c>
      <c r="K1606" s="380">
        <f>IF(OR('[9]事業所(またはGH住居)名を入力してください_その③'!$B425="管理者",'[9]事業所(またはGH住居)名を入力してください_その③'!$B425="サービス管理責任者"),0,'[9]事業所(またはGH住居)名を入力してください_その③'!$AN425)</f>
        <v>0</v>
      </c>
    </row>
    <row r="1607" spans="2:11">
      <c r="B1607" s="381">
        <v>1605</v>
      </c>
      <c r="C1607" s="382" t="e">
        <f t="shared" si="100"/>
        <v>#N/A</v>
      </c>
      <c r="D1607" s="382" t="e">
        <f t="shared" si="101"/>
        <v>#N/A</v>
      </c>
      <c r="E1607" s="383" t="e">
        <f t="shared" si="102"/>
        <v>#N/A</v>
      </c>
      <c r="F1607" s="378"/>
      <c r="H1607" s="390"/>
      <c r="I1607" s="380" t="e">
        <f t="shared" si="103"/>
        <v>#REF!</v>
      </c>
      <c r="J1607" s="389">
        <f>'[9]事業所(またはGH住居)名を入力してください_その③'!F426</f>
        <v>0</v>
      </c>
      <c r="K1607" s="380">
        <f>IF(OR('[9]事業所(またはGH住居)名を入力してください_その③'!$B426="管理者",'[9]事業所(またはGH住居)名を入力してください_その③'!$B426="サービス管理責任者"),0,'[9]事業所(またはGH住居)名を入力してください_その③'!$AN426)</f>
        <v>0</v>
      </c>
    </row>
    <row r="1608" spans="2:11">
      <c r="B1608" s="381">
        <v>1606</v>
      </c>
      <c r="C1608" s="382" t="e">
        <f t="shared" si="100"/>
        <v>#N/A</v>
      </c>
      <c r="D1608" s="382" t="e">
        <f t="shared" si="101"/>
        <v>#N/A</v>
      </c>
      <c r="E1608" s="383" t="e">
        <f t="shared" si="102"/>
        <v>#N/A</v>
      </c>
      <c r="F1608" s="378"/>
      <c r="H1608" s="390"/>
      <c r="I1608" s="380" t="e">
        <f t="shared" si="103"/>
        <v>#REF!</v>
      </c>
      <c r="J1608" s="389">
        <f>'[9]事業所(またはGH住居)名を入力してください_その③'!F427</f>
        <v>0</v>
      </c>
      <c r="K1608" s="380">
        <f>IF(OR('[9]事業所(またはGH住居)名を入力してください_その③'!$B427="管理者",'[9]事業所(またはGH住居)名を入力してください_その③'!$B427="サービス管理責任者"),0,'[9]事業所(またはGH住居)名を入力してください_その③'!$AN427)</f>
        <v>0</v>
      </c>
    </row>
    <row r="1609" spans="2:11">
      <c r="B1609" s="381">
        <v>1607</v>
      </c>
      <c r="C1609" s="382" t="e">
        <f t="shared" si="100"/>
        <v>#N/A</v>
      </c>
      <c r="D1609" s="382" t="e">
        <f t="shared" si="101"/>
        <v>#N/A</v>
      </c>
      <c r="E1609" s="383" t="e">
        <f t="shared" si="102"/>
        <v>#N/A</v>
      </c>
      <c r="F1609" s="378"/>
      <c r="H1609" s="390"/>
      <c r="I1609" s="380" t="e">
        <f t="shared" si="103"/>
        <v>#REF!</v>
      </c>
      <c r="J1609" s="389">
        <f>'[9]事業所(またはGH住居)名を入力してください_その③'!F428</f>
        <v>0</v>
      </c>
      <c r="K1609" s="380">
        <f>IF(OR('[9]事業所(またはGH住居)名を入力してください_その③'!$B428="管理者",'[9]事業所(またはGH住居)名を入力してください_その③'!$B428="サービス管理責任者"),0,'[9]事業所(またはGH住居)名を入力してください_その③'!$AN428)</f>
        <v>0</v>
      </c>
    </row>
    <row r="1610" spans="2:11">
      <c r="B1610" s="381">
        <v>1608</v>
      </c>
      <c r="C1610" s="382" t="e">
        <f t="shared" si="100"/>
        <v>#N/A</v>
      </c>
      <c r="D1610" s="382" t="e">
        <f t="shared" si="101"/>
        <v>#N/A</v>
      </c>
      <c r="E1610" s="383" t="e">
        <f t="shared" si="102"/>
        <v>#N/A</v>
      </c>
      <c r="F1610" s="378"/>
      <c r="H1610" s="390"/>
      <c r="I1610" s="380" t="e">
        <f t="shared" si="103"/>
        <v>#REF!</v>
      </c>
      <c r="J1610" s="389">
        <f>'[9]事業所(またはGH住居)名を入力してください_その③'!F429</f>
        <v>0</v>
      </c>
      <c r="K1610" s="380">
        <f>IF(OR('[9]事業所(またはGH住居)名を入力してください_その③'!$B429="管理者",'[9]事業所(またはGH住居)名を入力してください_その③'!$B429="サービス管理責任者"),0,'[9]事業所(またはGH住居)名を入力してください_その③'!$AN429)</f>
        <v>0</v>
      </c>
    </row>
    <row r="1611" spans="2:11">
      <c r="B1611" s="381">
        <v>1609</v>
      </c>
      <c r="C1611" s="382" t="e">
        <f t="shared" si="100"/>
        <v>#N/A</v>
      </c>
      <c r="D1611" s="382" t="e">
        <f t="shared" si="101"/>
        <v>#N/A</v>
      </c>
      <c r="E1611" s="383" t="e">
        <f t="shared" si="102"/>
        <v>#N/A</v>
      </c>
      <c r="F1611" s="378"/>
      <c r="H1611" s="390"/>
      <c r="I1611" s="380" t="e">
        <f t="shared" si="103"/>
        <v>#REF!</v>
      </c>
      <c r="J1611" s="389">
        <f>'[9]事業所(またはGH住居)名を入力してください_その③'!F430</f>
        <v>0</v>
      </c>
      <c r="K1611" s="380">
        <f>IF(OR('[9]事業所(またはGH住居)名を入力してください_その③'!$B430="管理者",'[9]事業所(またはGH住居)名を入力してください_その③'!$B430="サービス管理責任者"),0,'[9]事業所(またはGH住居)名を入力してください_その③'!$AN430)</f>
        <v>0</v>
      </c>
    </row>
    <row r="1612" spans="2:11">
      <c r="B1612" s="381">
        <v>1610</v>
      </c>
      <c r="C1612" s="382" t="e">
        <f t="shared" si="100"/>
        <v>#N/A</v>
      </c>
      <c r="D1612" s="382" t="e">
        <f t="shared" si="101"/>
        <v>#N/A</v>
      </c>
      <c r="E1612" s="383" t="e">
        <f t="shared" si="102"/>
        <v>#N/A</v>
      </c>
      <c r="F1612" s="378"/>
      <c r="H1612" s="390"/>
      <c r="I1612" s="380" t="e">
        <f t="shared" si="103"/>
        <v>#REF!</v>
      </c>
      <c r="J1612" s="389">
        <f>'[9]事業所(またはGH住居)名を入力してください_その③'!F431</f>
        <v>0</v>
      </c>
      <c r="K1612" s="380">
        <f>IF(OR('[9]事業所(またはGH住居)名を入力してください_その③'!$B431="管理者",'[9]事業所(またはGH住居)名を入力してください_その③'!$B431="サービス管理責任者"),0,'[9]事業所(またはGH住居)名を入力してください_その③'!$AN431)</f>
        <v>0</v>
      </c>
    </row>
    <row r="1613" spans="2:11">
      <c r="B1613" s="381">
        <v>1611</v>
      </c>
      <c r="C1613" s="382" t="e">
        <f t="shared" si="100"/>
        <v>#N/A</v>
      </c>
      <c r="D1613" s="382" t="e">
        <f t="shared" si="101"/>
        <v>#N/A</v>
      </c>
      <c r="E1613" s="383" t="e">
        <f t="shared" si="102"/>
        <v>#N/A</v>
      </c>
      <c r="F1613" s="378"/>
      <c r="H1613" s="390"/>
      <c r="I1613" s="380" t="e">
        <f t="shared" si="103"/>
        <v>#REF!</v>
      </c>
      <c r="J1613" s="389">
        <f>'[9]事業所(またはGH住居)名を入力してください_その③'!F432</f>
        <v>0</v>
      </c>
      <c r="K1613" s="380">
        <f>IF(OR('[9]事業所(またはGH住居)名を入力してください_その③'!$B432="管理者",'[9]事業所(またはGH住居)名を入力してください_その③'!$B432="サービス管理責任者"),0,'[9]事業所(またはGH住居)名を入力してください_その③'!$AN432)</f>
        <v>0</v>
      </c>
    </row>
    <row r="1614" spans="2:11">
      <c r="B1614" s="381">
        <v>1612</v>
      </c>
      <c r="C1614" s="382" t="e">
        <f t="shared" si="100"/>
        <v>#N/A</v>
      </c>
      <c r="D1614" s="382" t="e">
        <f t="shared" si="101"/>
        <v>#N/A</v>
      </c>
      <c r="E1614" s="383" t="e">
        <f t="shared" si="102"/>
        <v>#N/A</v>
      </c>
      <c r="F1614" s="378"/>
      <c r="H1614" s="390"/>
      <c r="I1614" s="380" t="e">
        <f t="shared" si="103"/>
        <v>#REF!</v>
      </c>
      <c r="J1614" s="389">
        <f>'[9]事業所(またはGH住居)名を入力してください_その③'!F433</f>
        <v>0</v>
      </c>
      <c r="K1614" s="380">
        <f>IF(OR('[9]事業所(またはGH住居)名を入力してください_その③'!$B433="管理者",'[9]事業所(またはGH住居)名を入力してください_その③'!$B433="サービス管理責任者"),0,'[9]事業所(またはGH住居)名を入力してください_その③'!$AN433)</f>
        <v>0</v>
      </c>
    </row>
    <row r="1615" spans="2:11">
      <c r="B1615" s="381">
        <v>1613</v>
      </c>
      <c r="C1615" s="382" t="e">
        <f t="shared" si="100"/>
        <v>#N/A</v>
      </c>
      <c r="D1615" s="382" t="e">
        <f t="shared" si="101"/>
        <v>#N/A</v>
      </c>
      <c r="E1615" s="383" t="e">
        <f t="shared" si="102"/>
        <v>#N/A</v>
      </c>
      <c r="F1615" s="378"/>
      <c r="H1615" s="390"/>
      <c r="I1615" s="380" t="e">
        <f t="shared" si="103"/>
        <v>#REF!</v>
      </c>
      <c r="J1615" s="389">
        <f>'[9]事業所(またはGH住居)名を入力してください_その③'!F434</f>
        <v>0</v>
      </c>
      <c r="K1615" s="380">
        <f>IF(OR('[9]事業所(またはGH住居)名を入力してください_その③'!$B434="管理者",'[9]事業所(またはGH住居)名を入力してください_その③'!$B434="サービス管理責任者"),0,'[9]事業所(またはGH住居)名を入力してください_その③'!$AN434)</f>
        <v>0</v>
      </c>
    </row>
    <row r="1616" spans="2:11">
      <c r="B1616" s="381">
        <v>1614</v>
      </c>
      <c r="C1616" s="382" t="e">
        <f t="shared" si="100"/>
        <v>#N/A</v>
      </c>
      <c r="D1616" s="382" t="e">
        <f t="shared" si="101"/>
        <v>#N/A</v>
      </c>
      <c r="E1616" s="383" t="e">
        <f t="shared" si="102"/>
        <v>#N/A</v>
      </c>
      <c r="F1616" s="378"/>
      <c r="H1616" s="390"/>
      <c r="I1616" s="380" t="e">
        <f t="shared" si="103"/>
        <v>#REF!</v>
      </c>
      <c r="J1616" s="389">
        <f>'[9]事業所(またはGH住居)名を入力してください_その③'!F435</f>
        <v>0</v>
      </c>
      <c r="K1616" s="380">
        <f>IF(OR('[9]事業所(またはGH住居)名を入力してください_その③'!$B435="管理者",'[9]事業所(またはGH住居)名を入力してください_その③'!$B435="サービス管理責任者"),0,'[9]事業所(またはGH住居)名を入力してください_その③'!$AN435)</f>
        <v>0</v>
      </c>
    </row>
    <row r="1617" spans="2:11">
      <c r="B1617" s="381">
        <v>1615</v>
      </c>
      <c r="C1617" s="382" t="e">
        <f t="shared" si="100"/>
        <v>#N/A</v>
      </c>
      <c r="D1617" s="382" t="e">
        <f t="shared" si="101"/>
        <v>#N/A</v>
      </c>
      <c r="E1617" s="383" t="e">
        <f t="shared" si="102"/>
        <v>#N/A</v>
      </c>
      <c r="F1617" s="378"/>
      <c r="H1617" s="390"/>
      <c r="I1617" s="380" t="e">
        <f t="shared" si="103"/>
        <v>#REF!</v>
      </c>
      <c r="J1617" s="389">
        <f>'[9]事業所(またはGH住居)名を入力してください_その③'!F436</f>
        <v>0</v>
      </c>
      <c r="K1617" s="380">
        <f>IF(OR('[9]事業所(またはGH住居)名を入力してください_その③'!$B436="管理者",'[9]事業所(またはGH住居)名を入力してください_その③'!$B436="サービス管理責任者"),0,'[9]事業所(またはGH住居)名を入力してください_その③'!$AN436)</f>
        <v>0</v>
      </c>
    </row>
    <row r="1618" spans="2:11">
      <c r="B1618" s="381">
        <v>1616</v>
      </c>
      <c r="C1618" s="382" t="e">
        <f t="shared" si="100"/>
        <v>#N/A</v>
      </c>
      <c r="D1618" s="382" t="e">
        <f t="shared" si="101"/>
        <v>#N/A</v>
      </c>
      <c r="E1618" s="383" t="e">
        <f t="shared" si="102"/>
        <v>#N/A</v>
      </c>
      <c r="F1618" s="378"/>
      <c r="H1618" s="390"/>
      <c r="I1618" s="380" t="e">
        <f t="shared" si="103"/>
        <v>#REF!</v>
      </c>
      <c r="J1618" s="389">
        <f>'[9]事業所(またはGH住居)名を入力してください_その③'!F437</f>
        <v>0</v>
      </c>
      <c r="K1618" s="380">
        <f>IF(OR('[9]事業所(またはGH住居)名を入力してください_その③'!$B437="管理者",'[9]事業所(またはGH住居)名を入力してください_その③'!$B437="サービス管理責任者"),0,'[9]事業所(またはGH住居)名を入力してください_その③'!$AN437)</f>
        <v>0</v>
      </c>
    </row>
    <row r="1619" spans="2:11">
      <c r="B1619" s="381">
        <v>1617</v>
      </c>
      <c r="C1619" s="382" t="e">
        <f t="shared" si="100"/>
        <v>#N/A</v>
      </c>
      <c r="D1619" s="382" t="e">
        <f t="shared" si="101"/>
        <v>#N/A</v>
      </c>
      <c r="E1619" s="383" t="e">
        <f t="shared" si="102"/>
        <v>#N/A</v>
      </c>
      <c r="F1619" s="378"/>
      <c r="H1619" s="390"/>
      <c r="I1619" s="380" t="e">
        <f t="shared" si="103"/>
        <v>#REF!</v>
      </c>
      <c r="J1619" s="389">
        <f>'[9]事業所(またはGH住居)名を入力してください_その③'!F438</f>
        <v>0</v>
      </c>
      <c r="K1619" s="380">
        <f>IF(OR('[9]事業所(またはGH住居)名を入力してください_その③'!$B438="管理者",'[9]事業所(またはGH住居)名を入力してください_その③'!$B438="サービス管理責任者"),0,'[9]事業所(またはGH住居)名を入力してください_その③'!$AN438)</f>
        <v>0</v>
      </c>
    </row>
    <row r="1620" spans="2:11">
      <c r="B1620" s="381">
        <v>1618</v>
      </c>
      <c r="C1620" s="382" t="e">
        <f t="shared" si="100"/>
        <v>#N/A</v>
      </c>
      <c r="D1620" s="382" t="e">
        <f t="shared" si="101"/>
        <v>#N/A</v>
      </c>
      <c r="E1620" s="383" t="e">
        <f t="shared" si="102"/>
        <v>#N/A</v>
      </c>
      <c r="F1620" s="378"/>
      <c r="H1620" s="390"/>
      <c r="I1620" s="380" t="e">
        <f t="shared" si="103"/>
        <v>#REF!</v>
      </c>
      <c r="J1620" s="389">
        <f>'[9]事業所(またはGH住居)名を入力してください_その③'!F439</f>
        <v>0</v>
      </c>
      <c r="K1620" s="380">
        <f>IF(OR('[9]事業所(またはGH住居)名を入力してください_その③'!$B439="管理者",'[9]事業所(またはGH住居)名を入力してください_その③'!$B439="サービス管理責任者"),0,'[9]事業所(またはGH住居)名を入力してください_その③'!$AN439)</f>
        <v>0</v>
      </c>
    </row>
    <row r="1621" spans="2:11">
      <c r="B1621" s="381">
        <v>1619</v>
      </c>
      <c r="C1621" s="382" t="e">
        <f t="shared" si="100"/>
        <v>#N/A</v>
      </c>
      <c r="D1621" s="382" t="e">
        <f t="shared" si="101"/>
        <v>#N/A</v>
      </c>
      <c r="E1621" s="383" t="e">
        <f t="shared" si="102"/>
        <v>#N/A</v>
      </c>
      <c r="F1621" s="378"/>
      <c r="H1621" s="390"/>
      <c r="I1621" s="380" t="e">
        <f t="shared" si="103"/>
        <v>#REF!</v>
      </c>
      <c r="J1621" s="389">
        <f>'[9]事業所(またはGH住居)名を入力してください_その③'!F440</f>
        <v>0</v>
      </c>
      <c r="K1621" s="380">
        <f>IF(OR('[9]事業所(またはGH住居)名を入力してください_その③'!$B440="管理者",'[9]事業所(またはGH住居)名を入力してください_その③'!$B440="サービス管理責任者"),0,'[9]事業所(またはGH住居)名を入力してください_その③'!$AN440)</f>
        <v>0</v>
      </c>
    </row>
    <row r="1622" spans="2:11">
      <c r="B1622" s="381">
        <v>1620</v>
      </c>
      <c r="C1622" s="382" t="e">
        <f t="shared" si="100"/>
        <v>#N/A</v>
      </c>
      <c r="D1622" s="382" t="e">
        <f t="shared" si="101"/>
        <v>#N/A</v>
      </c>
      <c r="E1622" s="383" t="e">
        <f t="shared" si="102"/>
        <v>#N/A</v>
      </c>
      <c r="F1622" s="378"/>
      <c r="H1622" s="390"/>
      <c r="I1622" s="380" t="e">
        <f t="shared" si="103"/>
        <v>#REF!</v>
      </c>
      <c r="J1622" s="389">
        <f>'[9]事業所(またはGH住居)名を入力してください_その③'!F441</f>
        <v>0</v>
      </c>
      <c r="K1622" s="380">
        <f>IF(OR('[9]事業所(またはGH住居)名を入力してください_その③'!$B441="管理者",'[9]事業所(またはGH住居)名を入力してください_その③'!$B441="サービス管理責任者"),0,'[9]事業所(またはGH住居)名を入力してください_その③'!$AN441)</f>
        <v>0</v>
      </c>
    </row>
    <row r="1623" spans="2:11">
      <c r="B1623" s="381">
        <v>1621</v>
      </c>
      <c r="C1623" s="382" t="e">
        <f t="shared" si="100"/>
        <v>#N/A</v>
      </c>
      <c r="D1623" s="382" t="e">
        <f t="shared" si="101"/>
        <v>#N/A</v>
      </c>
      <c r="E1623" s="383" t="e">
        <f t="shared" si="102"/>
        <v>#N/A</v>
      </c>
      <c r="F1623" s="378"/>
      <c r="H1623" s="390"/>
      <c r="I1623" s="380" t="e">
        <f t="shared" si="103"/>
        <v>#REF!</v>
      </c>
      <c r="J1623" s="389">
        <f>'[9]事業所(またはGH住居)名を入力してください_その③'!F442</f>
        <v>0</v>
      </c>
      <c r="K1623" s="380">
        <f>IF(OR('[9]事業所(またはGH住居)名を入力してください_その③'!$B442="管理者",'[9]事業所(またはGH住居)名を入力してください_その③'!$B442="サービス管理責任者"),0,'[9]事業所(またはGH住居)名を入力してください_その③'!$AN442)</f>
        <v>0</v>
      </c>
    </row>
    <row r="1624" spans="2:11">
      <c r="B1624" s="381">
        <v>1622</v>
      </c>
      <c r="C1624" s="382" t="e">
        <f t="shared" si="100"/>
        <v>#N/A</v>
      </c>
      <c r="D1624" s="382" t="e">
        <f t="shared" si="101"/>
        <v>#N/A</v>
      </c>
      <c r="E1624" s="383" t="e">
        <f t="shared" si="102"/>
        <v>#N/A</v>
      </c>
      <c r="F1624" s="378"/>
      <c r="H1624" s="390"/>
      <c r="I1624" s="380" t="e">
        <f t="shared" si="103"/>
        <v>#REF!</v>
      </c>
      <c r="J1624" s="389">
        <f>'[9]事業所(またはGH住居)名を入力してください_その③'!F443</f>
        <v>0</v>
      </c>
      <c r="K1624" s="380">
        <f>IF(OR('[9]事業所(またはGH住居)名を入力してください_その③'!$B443="管理者",'[9]事業所(またはGH住居)名を入力してください_その③'!$B443="サービス管理責任者"),0,'[9]事業所(またはGH住居)名を入力してください_その③'!$AN443)</f>
        <v>0</v>
      </c>
    </row>
    <row r="1625" spans="2:11">
      <c r="B1625" s="381">
        <v>1623</v>
      </c>
      <c r="C1625" s="382" t="e">
        <f t="shared" si="100"/>
        <v>#N/A</v>
      </c>
      <c r="D1625" s="382" t="e">
        <f t="shared" si="101"/>
        <v>#N/A</v>
      </c>
      <c r="E1625" s="383" t="e">
        <f t="shared" si="102"/>
        <v>#N/A</v>
      </c>
      <c r="F1625" s="378"/>
      <c r="H1625" s="390"/>
      <c r="I1625" s="380" t="e">
        <f t="shared" si="103"/>
        <v>#REF!</v>
      </c>
      <c r="J1625" s="389">
        <f>'[9]事業所(またはGH住居)名を入力してください_その③'!F444</f>
        <v>0</v>
      </c>
      <c r="K1625" s="380">
        <f>IF(OR('[9]事業所(またはGH住居)名を入力してください_その③'!$B444="管理者",'[9]事業所(またはGH住居)名を入力してください_その③'!$B444="サービス管理責任者"),0,'[9]事業所(またはGH住居)名を入力してください_その③'!$AN444)</f>
        <v>0</v>
      </c>
    </row>
    <row r="1626" spans="2:11">
      <c r="B1626" s="381">
        <v>1624</v>
      </c>
      <c r="C1626" s="382" t="e">
        <f t="shared" si="100"/>
        <v>#N/A</v>
      </c>
      <c r="D1626" s="382" t="e">
        <f t="shared" si="101"/>
        <v>#N/A</v>
      </c>
      <c r="E1626" s="383" t="e">
        <f t="shared" si="102"/>
        <v>#N/A</v>
      </c>
      <c r="F1626" s="378"/>
      <c r="H1626" s="390"/>
      <c r="I1626" s="380" t="e">
        <f t="shared" si="103"/>
        <v>#REF!</v>
      </c>
      <c r="J1626" s="389">
        <f>'[9]事業所(またはGH住居)名を入力してください_その③'!F445</f>
        <v>0</v>
      </c>
      <c r="K1626" s="380">
        <f>IF(OR('[9]事業所(またはGH住居)名を入力してください_その③'!$B445="管理者",'[9]事業所(またはGH住居)名を入力してください_その③'!$B445="サービス管理責任者"),0,'[9]事業所(またはGH住居)名を入力してください_その③'!$AN445)</f>
        <v>0</v>
      </c>
    </row>
    <row r="1627" spans="2:11">
      <c r="B1627" s="381">
        <v>1625</v>
      </c>
      <c r="C1627" s="382" t="e">
        <f t="shared" si="100"/>
        <v>#N/A</v>
      </c>
      <c r="D1627" s="382" t="e">
        <f t="shared" si="101"/>
        <v>#N/A</v>
      </c>
      <c r="E1627" s="383" t="e">
        <f t="shared" si="102"/>
        <v>#N/A</v>
      </c>
      <c r="F1627" s="378"/>
      <c r="H1627" s="390"/>
      <c r="I1627" s="380" t="e">
        <f t="shared" si="103"/>
        <v>#REF!</v>
      </c>
      <c r="J1627" s="389">
        <f>'[9]事業所(またはGH住居)名を入力してください_その③'!F446</f>
        <v>0</v>
      </c>
      <c r="K1627" s="380">
        <f>IF(OR('[9]事業所(またはGH住居)名を入力してください_その③'!$B446="管理者",'[9]事業所(またはGH住居)名を入力してください_その③'!$B446="サービス管理責任者"),0,'[9]事業所(またはGH住居)名を入力してください_その③'!$AN446)</f>
        <v>0</v>
      </c>
    </row>
    <row r="1628" spans="2:11">
      <c r="B1628" s="381">
        <v>1626</v>
      </c>
      <c r="C1628" s="382" t="e">
        <f t="shared" si="100"/>
        <v>#N/A</v>
      </c>
      <c r="D1628" s="382" t="e">
        <f t="shared" si="101"/>
        <v>#N/A</v>
      </c>
      <c r="E1628" s="383" t="e">
        <f t="shared" si="102"/>
        <v>#N/A</v>
      </c>
      <c r="F1628" s="378"/>
      <c r="H1628" s="390"/>
      <c r="I1628" s="380" t="e">
        <f t="shared" si="103"/>
        <v>#REF!</v>
      </c>
      <c r="J1628" s="389">
        <f>'[9]事業所(またはGH住居)名を入力してください_その③'!F447</f>
        <v>0</v>
      </c>
      <c r="K1628" s="380">
        <f>IF(OR('[9]事業所(またはGH住居)名を入力してください_その③'!$B447="管理者",'[9]事業所(またはGH住居)名を入力してください_その③'!$B447="サービス管理責任者"),0,'[9]事業所(またはGH住居)名を入力してください_その③'!$AN447)</f>
        <v>0</v>
      </c>
    </row>
    <row r="1629" spans="2:11">
      <c r="B1629" s="381">
        <v>1627</v>
      </c>
      <c r="C1629" s="382" t="e">
        <f t="shared" si="100"/>
        <v>#N/A</v>
      </c>
      <c r="D1629" s="382" t="e">
        <f t="shared" si="101"/>
        <v>#N/A</v>
      </c>
      <c r="E1629" s="383" t="e">
        <f t="shared" si="102"/>
        <v>#N/A</v>
      </c>
      <c r="F1629" s="378"/>
      <c r="H1629" s="390"/>
      <c r="I1629" s="380" t="e">
        <f t="shared" si="103"/>
        <v>#REF!</v>
      </c>
      <c r="J1629" s="389">
        <f>'[9]事業所(またはGH住居)名を入力してください_その③'!F448</f>
        <v>0</v>
      </c>
      <c r="K1629" s="380">
        <f>IF(OR('[9]事業所(またはGH住居)名を入力してください_その③'!$B448="管理者",'[9]事業所(またはGH住居)名を入力してください_その③'!$B448="サービス管理責任者"),0,'[9]事業所(またはGH住居)名を入力してください_その③'!$AN448)</f>
        <v>0</v>
      </c>
    </row>
    <row r="1630" spans="2:11">
      <c r="B1630" s="381">
        <v>1628</v>
      </c>
      <c r="C1630" s="382" t="e">
        <f t="shared" si="100"/>
        <v>#N/A</v>
      </c>
      <c r="D1630" s="382" t="e">
        <f t="shared" si="101"/>
        <v>#N/A</v>
      </c>
      <c r="E1630" s="383" t="e">
        <f t="shared" si="102"/>
        <v>#N/A</v>
      </c>
      <c r="F1630" s="378"/>
      <c r="H1630" s="390"/>
      <c r="I1630" s="380" t="e">
        <f t="shared" si="103"/>
        <v>#REF!</v>
      </c>
      <c r="J1630" s="389">
        <f>'[9]事業所(またはGH住居)名を入力してください_その③'!F449</f>
        <v>0</v>
      </c>
      <c r="K1630" s="380">
        <f>IF(OR('[9]事業所(またはGH住居)名を入力してください_その③'!$B449="管理者",'[9]事業所(またはGH住居)名を入力してください_その③'!$B449="サービス管理責任者"),0,'[9]事業所(またはGH住居)名を入力してください_その③'!$AN449)</f>
        <v>0</v>
      </c>
    </row>
    <row r="1631" spans="2:11">
      <c r="B1631" s="381">
        <v>1629</v>
      </c>
      <c r="C1631" s="382" t="e">
        <f t="shared" si="100"/>
        <v>#N/A</v>
      </c>
      <c r="D1631" s="382" t="e">
        <f t="shared" si="101"/>
        <v>#N/A</v>
      </c>
      <c r="E1631" s="383" t="e">
        <f t="shared" si="102"/>
        <v>#N/A</v>
      </c>
      <c r="F1631" s="378"/>
      <c r="H1631" s="390"/>
      <c r="I1631" s="380" t="e">
        <f t="shared" si="103"/>
        <v>#REF!</v>
      </c>
      <c r="J1631" s="389">
        <f>'[9]事業所(またはGH住居)名を入力してください_その③'!F450</f>
        <v>0</v>
      </c>
      <c r="K1631" s="380">
        <f>IF(OR('[9]事業所(またはGH住居)名を入力してください_その③'!$B450="管理者",'[9]事業所(またはGH住居)名を入力してください_その③'!$B450="サービス管理責任者"),0,'[9]事業所(またはGH住居)名を入力してください_その③'!$AN450)</f>
        <v>0</v>
      </c>
    </row>
    <row r="1632" spans="2:11">
      <c r="B1632" s="381">
        <v>1630</v>
      </c>
      <c r="C1632" s="382" t="e">
        <f t="shared" si="100"/>
        <v>#N/A</v>
      </c>
      <c r="D1632" s="382" t="e">
        <f t="shared" si="101"/>
        <v>#N/A</v>
      </c>
      <c r="E1632" s="383" t="e">
        <f t="shared" si="102"/>
        <v>#N/A</v>
      </c>
      <c r="F1632" s="378"/>
      <c r="H1632" s="390"/>
      <c r="I1632" s="380" t="e">
        <f t="shared" si="103"/>
        <v>#REF!</v>
      </c>
      <c r="J1632" s="389">
        <f>'[9]事業所(またはGH住居)名を入力してください_その③'!F451</f>
        <v>0</v>
      </c>
      <c r="K1632" s="380">
        <f>IF(OR('[9]事業所(またはGH住居)名を入力してください_その③'!$B451="管理者",'[9]事業所(またはGH住居)名を入力してください_その③'!$B451="サービス管理責任者"),0,'[9]事業所(またはGH住居)名を入力してください_その③'!$AN451)</f>
        <v>0</v>
      </c>
    </row>
    <row r="1633" spans="2:11">
      <c r="B1633" s="381">
        <v>1631</v>
      </c>
      <c r="C1633" s="382" t="e">
        <f t="shared" si="100"/>
        <v>#N/A</v>
      </c>
      <c r="D1633" s="382" t="e">
        <f t="shared" si="101"/>
        <v>#N/A</v>
      </c>
      <c r="E1633" s="383" t="e">
        <f t="shared" si="102"/>
        <v>#N/A</v>
      </c>
      <c r="F1633" s="378"/>
      <c r="H1633" s="390"/>
      <c r="I1633" s="380" t="e">
        <f t="shared" si="103"/>
        <v>#REF!</v>
      </c>
      <c r="J1633" s="389">
        <f>'[9]事業所(またはGH住居)名を入力してください_その③'!F452</f>
        <v>0</v>
      </c>
      <c r="K1633" s="380">
        <f>IF(OR('[9]事業所(またはGH住居)名を入力してください_その③'!$B452="管理者",'[9]事業所(またはGH住居)名を入力してください_その③'!$B452="サービス管理責任者"),0,'[9]事業所(またはGH住居)名を入力してください_その③'!$AN452)</f>
        <v>0</v>
      </c>
    </row>
    <row r="1634" spans="2:11">
      <c r="B1634" s="381">
        <v>1632</v>
      </c>
      <c r="C1634" s="382" t="e">
        <f t="shared" si="100"/>
        <v>#N/A</v>
      </c>
      <c r="D1634" s="382" t="e">
        <f t="shared" si="101"/>
        <v>#N/A</v>
      </c>
      <c r="E1634" s="383" t="e">
        <f t="shared" si="102"/>
        <v>#N/A</v>
      </c>
      <c r="F1634" s="378"/>
      <c r="H1634" s="390"/>
      <c r="I1634" s="380" t="e">
        <f t="shared" si="103"/>
        <v>#REF!</v>
      </c>
      <c r="J1634" s="389">
        <f>'[9]事業所(またはGH住居)名を入力してください_その③'!F453</f>
        <v>0</v>
      </c>
      <c r="K1634" s="380">
        <f>IF(OR('[9]事業所(またはGH住居)名を入力してください_その③'!$B453="管理者",'[9]事業所(またはGH住居)名を入力してください_その③'!$B453="サービス管理責任者"),0,'[9]事業所(またはGH住居)名を入力してください_その③'!$AN453)</f>
        <v>0</v>
      </c>
    </row>
    <row r="1635" spans="2:11">
      <c r="B1635" s="381">
        <v>1633</v>
      </c>
      <c r="C1635" s="382" t="e">
        <f t="shared" si="100"/>
        <v>#N/A</v>
      </c>
      <c r="D1635" s="382" t="e">
        <f t="shared" si="101"/>
        <v>#N/A</v>
      </c>
      <c r="E1635" s="383" t="e">
        <f t="shared" si="102"/>
        <v>#N/A</v>
      </c>
      <c r="F1635" s="378"/>
      <c r="H1635" s="390"/>
      <c r="I1635" s="380" t="e">
        <f t="shared" si="103"/>
        <v>#REF!</v>
      </c>
      <c r="J1635" s="389">
        <f>'[9]事業所(またはGH住居)名を入力してください_その③'!F454</f>
        <v>0</v>
      </c>
      <c r="K1635" s="380">
        <f>IF(OR('[9]事業所(またはGH住居)名を入力してください_その③'!$B454="管理者",'[9]事業所(またはGH住居)名を入力してください_その③'!$B454="サービス管理責任者"),0,'[9]事業所(またはGH住居)名を入力してください_その③'!$AN454)</f>
        <v>0</v>
      </c>
    </row>
    <row r="1636" spans="2:11">
      <c r="B1636" s="381">
        <v>1634</v>
      </c>
      <c r="C1636" s="382" t="e">
        <f t="shared" si="100"/>
        <v>#N/A</v>
      </c>
      <c r="D1636" s="382" t="e">
        <f t="shared" si="101"/>
        <v>#N/A</v>
      </c>
      <c r="E1636" s="383" t="e">
        <f t="shared" si="102"/>
        <v>#N/A</v>
      </c>
      <c r="F1636" s="378"/>
      <c r="H1636" s="390"/>
      <c r="I1636" s="380" t="e">
        <f t="shared" si="103"/>
        <v>#REF!</v>
      </c>
      <c r="J1636" s="389">
        <f>'[9]事業所(またはGH住居)名を入力してください_その③'!F455</f>
        <v>0</v>
      </c>
      <c r="K1636" s="380">
        <f>IF(OR('[9]事業所(またはGH住居)名を入力してください_その③'!$B455="管理者",'[9]事業所(またはGH住居)名を入力してください_その③'!$B455="サービス管理責任者"),0,'[9]事業所(またはGH住居)名を入力してください_その③'!$AN455)</f>
        <v>0</v>
      </c>
    </row>
    <row r="1637" spans="2:11">
      <c r="B1637" s="381">
        <v>1635</v>
      </c>
      <c r="C1637" s="382" t="e">
        <f t="shared" si="100"/>
        <v>#N/A</v>
      </c>
      <c r="D1637" s="382" t="e">
        <f t="shared" si="101"/>
        <v>#N/A</v>
      </c>
      <c r="E1637" s="383" t="e">
        <f t="shared" si="102"/>
        <v>#N/A</v>
      </c>
      <c r="F1637" s="378"/>
      <c r="H1637" s="390"/>
      <c r="I1637" s="380" t="e">
        <f t="shared" si="103"/>
        <v>#REF!</v>
      </c>
      <c r="J1637" s="389">
        <f>'[9]事業所(またはGH住居)名を入力してください_その③'!F456</f>
        <v>0</v>
      </c>
      <c r="K1637" s="380">
        <f>IF(OR('[9]事業所(またはGH住居)名を入力してください_その③'!$B456="管理者",'[9]事業所(またはGH住居)名を入力してください_その③'!$B456="サービス管理責任者"),0,'[9]事業所(またはGH住居)名を入力してください_その③'!$AN456)</f>
        <v>0</v>
      </c>
    </row>
    <row r="1638" spans="2:11">
      <c r="B1638" s="381">
        <v>1636</v>
      </c>
      <c r="C1638" s="382" t="e">
        <f t="shared" si="100"/>
        <v>#N/A</v>
      </c>
      <c r="D1638" s="382" t="e">
        <f t="shared" si="101"/>
        <v>#N/A</v>
      </c>
      <c r="E1638" s="383" t="e">
        <f t="shared" si="102"/>
        <v>#N/A</v>
      </c>
      <c r="F1638" s="378"/>
      <c r="H1638" s="390"/>
      <c r="I1638" s="380" t="e">
        <f t="shared" si="103"/>
        <v>#REF!</v>
      </c>
      <c r="J1638" s="389">
        <f>'[9]事業所(またはGH住居)名を入力してください_その③'!F457</f>
        <v>0</v>
      </c>
      <c r="K1638" s="380">
        <f>IF(OR('[9]事業所(またはGH住居)名を入力してください_その③'!$B457="管理者",'[9]事業所(またはGH住居)名を入力してください_その③'!$B457="サービス管理責任者"),0,'[9]事業所(またはGH住居)名を入力してください_その③'!$AN457)</f>
        <v>0</v>
      </c>
    </row>
    <row r="1639" spans="2:11">
      <c r="B1639" s="381">
        <v>1637</v>
      </c>
      <c r="C1639" s="382" t="e">
        <f t="shared" si="100"/>
        <v>#N/A</v>
      </c>
      <c r="D1639" s="382" t="e">
        <f t="shared" si="101"/>
        <v>#N/A</v>
      </c>
      <c r="E1639" s="383" t="e">
        <f t="shared" si="102"/>
        <v>#N/A</v>
      </c>
      <c r="F1639" s="378"/>
      <c r="H1639" s="390"/>
      <c r="I1639" s="380" t="e">
        <f t="shared" si="103"/>
        <v>#REF!</v>
      </c>
      <c r="J1639" s="389">
        <f>'[9]事業所(またはGH住居)名を入力してください_その③'!F458</f>
        <v>0</v>
      </c>
      <c r="K1639" s="380">
        <f>IF(OR('[9]事業所(またはGH住居)名を入力してください_その③'!$B458="管理者",'[9]事業所(またはGH住居)名を入力してください_その③'!$B458="サービス管理責任者"),0,'[9]事業所(またはGH住居)名を入力してください_その③'!$AN458)</f>
        <v>0</v>
      </c>
    </row>
    <row r="1640" spans="2:11">
      <c r="B1640" s="381">
        <v>1638</v>
      </c>
      <c r="C1640" s="382" t="e">
        <f t="shared" si="100"/>
        <v>#N/A</v>
      </c>
      <c r="D1640" s="382" t="e">
        <f t="shared" si="101"/>
        <v>#N/A</v>
      </c>
      <c r="E1640" s="383" t="e">
        <f t="shared" si="102"/>
        <v>#N/A</v>
      </c>
      <c r="F1640" s="378"/>
      <c r="H1640" s="390"/>
      <c r="I1640" s="380" t="e">
        <f t="shared" si="103"/>
        <v>#REF!</v>
      </c>
      <c r="J1640" s="389">
        <f>'[9]事業所(またはGH住居)名を入力してください_その③'!F459</f>
        <v>0</v>
      </c>
      <c r="K1640" s="380">
        <f>IF(OR('[9]事業所(またはGH住居)名を入力してください_その③'!$B459="管理者",'[9]事業所(またはGH住居)名を入力してください_その③'!$B459="サービス管理責任者"),0,'[9]事業所(またはGH住居)名を入力してください_その③'!$AN459)</f>
        <v>0</v>
      </c>
    </row>
    <row r="1641" spans="2:11">
      <c r="B1641" s="381">
        <v>1639</v>
      </c>
      <c r="C1641" s="382" t="e">
        <f t="shared" si="100"/>
        <v>#N/A</v>
      </c>
      <c r="D1641" s="382" t="e">
        <f t="shared" si="101"/>
        <v>#N/A</v>
      </c>
      <c r="E1641" s="383" t="e">
        <f t="shared" si="102"/>
        <v>#N/A</v>
      </c>
      <c r="F1641" s="378"/>
      <c r="H1641" s="390"/>
      <c r="I1641" s="380" t="e">
        <f t="shared" si="103"/>
        <v>#REF!</v>
      </c>
      <c r="J1641" s="389">
        <f>'[9]事業所(またはGH住居)名を入力してください_その③'!F460</f>
        <v>0</v>
      </c>
      <c r="K1641" s="380">
        <f>IF(OR('[9]事業所(またはGH住居)名を入力してください_その③'!$B460="管理者",'[9]事業所(またはGH住居)名を入力してください_その③'!$B460="サービス管理責任者"),0,'[9]事業所(またはGH住居)名を入力してください_その③'!$AN460)</f>
        <v>0</v>
      </c>
    </row>
    <row r="1642" spans="2:11">
      <c r="B1642" s="381">
        <v>1640</v>
      </c>
      <c r="C1642" s="382" t="e">
        <f t="shared" si="100"/>
        <v>#N/A</v>
      </c>
      <c r="D1642" s="382" t="e">
        <f t="shared" si="101"/>
        <v>#N/A</v>
      </c>
      <c r="E1642" s="383" t="e">
        <f t="shared" si="102"/>
        <v>#N/A</v>
      </c>
      <c r="F1642" s="378"/>
      <c r="H1642" s="390"/>
      <c r="I1642" s="380" t="e">
        <f t="shared" si="103"/>
        <v>#REF!</v>
      </c>
      <c r="J1642" s="389">
        <f>'[9]事業所(またはGH住居)名を入力してください_その③'!F461</f>
        <v>0</v>
      </c>
      <c r="K1642" s="380">
        <f>IF(OR('[9]事業所(またはGH住居)名を入力してください_その③'!$B461="管理者",'[9]事業所(またはGH住居)名を入力してください_その③'!$B461="サービス管理責任者"),0,'[9]事業所(またはGH住居)名を入力してください_その③'!$AN461)</f>
        <v>0</v>
      </c>
    </row>
    <row r="1643" spans="2:11">
      <c r="B1643" s="381">
        <v>1641</v>
      </c>
      <c r="C1643" s="382" t="e">
        <f t="shared" si="100"/>
        <v>#N/A</v>
      </c>
      <c r="D1643" s="382" t="e">
        <f t="shared" si="101"/>
        <v>#N/A</v>
      </c>
      <c r="E1643" s="383" t="e">
        <f t="shared" si="102"/>
        <v>#N/A</v>
      </c>
      <c r="F1643" s="378"/>
      <c r="H1643" s="390"/>
      <c r="I1643" s="380" t="e">
        <f t="shared" si="103"/>
        <v>#REF!</v>
      </c>
      <c r="J1643" s="389">
        <f>'[9]事業所(またはGH住居)名を入力してください_その③'!F462</f>
        <v>0</v>
      </c>
      <c r="K1643" s="380">
        <f>IF(OR('[9]事業所(またはGH住居)名を入力してください_その③'!$B462="管理者",'[9]事業所(またはGH住居)名を入力してください_その③'!$B462="サービス管理責任者"),0,'[9]事業所(またはGH住居)名を入力してください_その③'!$AN462)</f>
        <v>0</v>
      </c>
    </row>
    <row r="1644" spans="2:11">
      <c r="B1644" s="381">
        <v>1642</v>
      </c>
      <c r="C1644" s="382" t="e">
        <f t="shared" si="100"/>
        <v>#N/A</v>
      </c>
      <c r="D1644" s="382" t="e">
        <f t="shared" si="101"/>
        <v>#N/A</v>
      </c>
      <c r="E1644" s="383" t="e">
        <f t="shared" si="102"/>
        <v>#N/A</v>
      </c>
      <c r="F1644" s="378"/>
      <c r="H1644" s="390"/>
      <c r="I1644" s="380" t="e">
        <f t="shared" si="103"/>
        <v>#REF!</v>
      </c>
      <c r="J1644" s="389">
        <f>'[9]事業所(またはGH住居)名を入力してください_その③'!F463</f>
        <v>0</v>
      </c>
      <c r="K1644" s="380">
        <f>IF(OR('[9]事業所(またはGH住居)名を入力してください_その③'!$B463="管理者",'[9]事業所(またはGH住居)名を入力してください_その③'!$B463="サービス管理責任者"),0,'[9]事業所(またはGH住居)名を入力してください_その③'!$AN463)</f>
        <v>0</v>
      </c>
    </row>
    <row r="1645" spans="2:11">
      <c r="B1645" s="381">
        <v>1643</v>
      </c>
      <c r="C1645" s="382" t="e">
        <f t="shared" si="100"/>
        <v>#N/A</v>
      </c>
      <c r="D1645" s="382" t="e">
        <f t="shared" si="101"/>
        <v>#N/A</v>
      </c>
      <c r="E1645" s="383" t="e">
        <f t="shared" si="102"/>
        <v>#N/A</v>
      </c>
      <c r="F1645" s="378"/>
      <c r="H1645" s="390"/>
      <c r="I1645" s="380" t="e">
        <f t="shared" si="103"/>
        <v>#REF!</v>
      </c>
      <c r="J1645" s="389">
        <f>'[9]事業所(またはGH住居)名を入力してください_その③'!F464</f>
        <v>0</v>
      </c>
      <c r="K1645" s="380">
        <f>IF(OR('[9]事業所(またはGH住居)名を入力してください_その③'!$B464="管理者",'[9]事業所(またはGH住居)名を入力してください_その③'!$B464="サービス管理責任者"),0,'[9]事業所(またはGH住居)名を入力してください_その③'!$AN464)</f>
        <v>0</v>
      </c>
    </row>
    <row r="1646" spans="2:11">
      <c r="B1646" s="381">
        <v>1644</v>
      </c>
      <c r="C1646" s="382" t="e">
        <f t="shared" si="100"/>
        <v>#N/A</v>
      </c>
      <c r="D1646" s="382" t="e">
        <f t="shared" si="101"/>
        <v>#N/A</v>
      </c>
      <c r="E1646" s="383" t="e">
        <f t="shared" si="102"/>
        <v>#N/A</v>
      </c>
      <c r="F1646" s="378"/>
      <c r="H1646" s="390"/>
      <c r="I1646" s="380" t="e">
        <f t="shared" si="103"/>
        <v>#REF!</v>
      </c>
      <c r="J1646" s="389">
        <f>'[9]事業所(またはGH住居)名を入力してください_その③'!F465</f>
        <v>0</v>
      </c>
      <c r="K1646" s="380">
        <f>IF(OR('[9]事業所(またはGH住居)名を入力してください_その③'!$B465="管理者",'[9]事業所(またはGH住居)名を入力してください_その③'!$B465="サービス管理責任者"),0,'[9]事業所(またはGH住居)名を入力してください_その③'!$AN465)</f>
        <v>0</v>
      </c>
    </row>
    <row r="1647" spans="2:11">
      <c r="B1647" s="381">
        <v>1645</v>
      </c>
      <c r="C1647" s="382" t="e">
        <f t="shared" si="100"/>
        <v>#N/A</v>
      </c>
      <c r="D1647" s="382" t="e">
        <f t="shared" si="101"/>
        <v>#N/A</v>
      </c>
      <c r="E1647" s="383" t="e">
        <f t="shared" si="102"/>
        <v>#N/A</v>
      </c>
      <c r="F1647" s="378"/>
      <c r="H1647" s="390"/>
      <c r="I1647" s="380" t="e">
        <f t="shared" si="103"/>
        <v>#REF!</v>
      </c>
      <c r="J1647" s="389">
        <f>'[9]事業所(またはGH住居)名を入力してください_その③'!F466</f>
        <v>0</v>
      </c>
      <c r="K1647" s="380">
        <f>IF(OR('[9]事業所(またはGH住居)名を入力してください_その③'!$B466="管理者",'[9]事業所(またはGH住居)名を入力してください_その③'!$B466="サービス管理責任者"),0,'[9]事業所(またはGH住居)名を入力してください_その③'!$AN466)</f>
        <v>0</v>
      </c>
    </row>
    <row r="1648" spans="2:11">
      <c r="B1648" s="381">
        <v>1646</v>
      </c>
      <c r="C1648" s="382" t="e">
        <f t="shared" si="100"/>
        <v>#N/A</v>
      </c>
      <c r="D1648" s="382" t="e">
        <f t="shared" si="101"/>
        <v>#N/A</v>
      </c>
      <c r="E1648" s="383" t="e">
        <f t="shared" si="102"/>
        <v>#N/A</v>
      </c>
      <c r="F1648" s="378"/>
      <c r="H1648" s="390"/>
      <c r="I1648" s="380" t="e">
        <f t="shared" si="103"/>
        <v>#REF!</v>
      </c>
      <c r="J1648" s="389">
        <f>'[9]事業所(またはGH住居)名を入力してください_その③'!F467</f>
        <v>0</v>
      </c>
      <c r="K1648" s="380">
        <f>IF(OR('[9]事業所(またはGH住居)名を入力してください_その③'!$B467="管理者",'[9]事業所(またはGH住居)名を入力してください_その③'!$B467="サービス管理責任者"),0,'[9]事業所(またはGH住居)名を入力してください_その③'!$AN467)</f>
        <v>0</v>
      </c>
    </row>
    <row r="1649" spans="2:11">
      <c r="B1649" s="381">
        <v>1647</v>
      </c>
      <c r="C1649" s="382" t="e">
        <f t="shared" si="100"/>
        <v>#N/A</v>
      </c>
      <c r="D1649" s="382" t="e">
        <f t="shared" si="101"/>
        <v>#N/A</v>
      </c>
      <c r="E1649" s="383" t="e">
        <f t="shared" si="102"/>
        <v>#N/A</v>
      </c>
      <c r="F1649" s="378"/>
      <c r="H1649" s="390"/>
      <c r="I1649" s="380" t="e">
        <f t="shared" si="103"/>
        <v>#REF!</v>
      </c>
      <c r="J1649" s="389">
        <f>'[9]事業所(またはGH住居)名を入力してください_その③'!F468</f>
        <v>0</v>
      </c>
      <c r="K1649" s="380">
        <f>IF(OR('[9]事業所(またはGH住居)名を入力してください_その③'!$B468="管理者",'[9]事業所(またはGH住居)名を入力してください_その③'!$B468="サービス管理責任者"),0,'[9]事業所(またはGH住居)名を入力してください_その③'!$AN468)</f>
        <v>0</v>
      </c>
    </row>
    <row r="1650" spans="2:11">
      <c r="B1650" s="381">
        <v>1648</v>
      </c>
      <c r="C1650" s="382" t="e">
        <f t="shared" si="100"/>
        <v>#N/A</v>
      </c>
      <c r="D1650" s="382" t="e">
        <f t="shared" si="101"/>
        <v>#N/A</v>
      </c>
      <c r="E1650" s="383" t="e">
        <f t="shared" si="102"/>
        <v>#N/A</v>
      </c>
      <c r="F1650" s="378"/>
      <c r="H1650" s="390"/>
      <c r="I1650" s="380" t="e">
        <f t="shared" si="103"/>
        <v>#REF!</v>
      </c>
      <c r="J1650" s="389">
        <f>'[9]事業所(またはGH住居)名を入力してください_その③'!F469</f>
        <v>0</v>
      </c>
      <c r="K1650" s="380">
        <f>IF(OR('[9]事業所(またはGH住居)名を入力してください_その③'!$B469="管理者",'[9]事業所(またはGH住居)名を入力してください_その③'!$B469="サービス管理責任者"),0,'[9]事業所(またはGH住居)名を入力してください_その③'!$AN469)</f>
        <v>0</v>
      </c>
    </row>
    <row r="1651" spans="2:11">
      <c r="B1651" s="381">
        <v>1649</v>
      </c>
      <c r="C1651" s="382" t="e">
        <f t="shared" si="100"/>
        <v>#N/A</v>
      </c>
      <c r="D1651" s="382" t="e">
        <f t="shared" si="101"/>
        <v>#N/A</v>
      </c>
      <c r="E1651" s="383" t="e">
        <f t="shared" si="102"/>
        <v>#N/A</v>
      </c>
      <c r="F1651" s="378"/>
      <c r="H1651" s="390"/>
      <c r="I1651" s="380" t="e">
        <f t="shared" si="103"/>
        <v>#REF!</v>
      </c>
      <c r="J1651" s="389">
        <f>'[9]事業所(またはGH住居)名を入力してください_その③'!F470</f>
        <v>0</v>
      </c>
      <c r="K1651" s="380">
        <f>IF(OR('[9]事業所(またはGH住居)名を入力してください_その③'!$B470="管理者",'[9]事業所(またはGH住居)名を入力してください_その③'!$B470="サービス管理責任者"),0,'[9]事業所(またはGH住居)名を入力してください_その③'!$AN470)</f>
        <v>0</v>
      </c>
    </row>
    <row r="1652" spans="2:11">
      <c r="B1652" s="381">
        <v>1650</v>
      </c>
      <c r="C1652" s="382" t="e">
        <f t="shared" si="100"/>
        <v>#N/A</v>
      </c>
      <c r="D1652" s="382" t="e">
        <f t="shared" si="101"/>
        <v>#N/A</v>
      </c>
      <c r="E1652" s="383" t="e">
        <f t="shared" si="102"/>
        <v>#N/A</v>
      </c>
      <c r="F1652" s="378"/>
      <c r="H1652" s="390"/>
      <c r="I1652" s="380" t="e">
        <f t="shared" si="103"/>
        <v>#REF!</v>
      </c>
      <c r="J1652" s="389">
        <f>'[9]事業所(またはGH住居)名を入力してください_その③'!F471</f>
        <v>0</v>
      </c>
      <c r="K1652" s="380">
        <f>IF(OR('[9]事業所(またはGH住居)名を入力してください_その③'!$B471="管理者",'[9]事業所(またはGH住居)名を入力してください_その③'!$B471="サービス管理責任者"),0,'[9]事業所(またはGH住居)名を入力してください_その③'!$AN471)</f>
        <v>0</v>
      </c>
    </row>
    <row r="1653" spans="2:11">
      <c r="B1653" s="381">
        <v>1651</v>
      </c>
      <c r="C1653" s="382" t="e">
        <f t="shared" si="100"/>
        <v>#N/A</v>
      </c>
      <c r="D1653" s="382" t="e">
        <f t="shared" si="101"/>
        <v>#N/A</v>
      </c>
      <c r="E1653" s="383" t="e">
        <f t="shared" si="102"/>
        <v>#N/A</v>
      </c>
      <c r="F1653" s="378"/>
      <c r="H1653" s="390"/>
      <c r="I1653" s="380" t="e">
        <f t="shared" si="103"/>
        <v>#REF!</v>
      </c>
      <c r="J1653" s="389">
        <f>'[9]事業所(またはGH住居)名を入力してください_その③'!F472</f>
        <v>0</v>
      </c>
      <c r="K1653" s="380">
        <f>IF(OR('[9]事業所(またはGH住居)名を入力してください_その③'!$B472="管理者",'[9]事業所(またはGH住居)名を入力してください_その③'!$B472="サービス管理責任者"),0,'[9]事業所(またはGH住居)名を入力してください_その③'!$AN472)</f>
        <v>0</v>
      </c>
    </row>
    <row r="1654" spans="2:11">
      <c r="B1654" s="381">
        <v>1652</v>
      </c>
      <c r="C1654" s="382" t="e">
        <f t="shared" si="100"/>
        <v>#N/A</v>
      </c>
      <c r="D1654" s="382" t="e">
        <f t="shared" si="101"/>
        <v>#N/A</v>
      </c>
      <c r="E1654" s="383" t="e">
        <f t="shared" si="102"/>
        <v>#N/A</v>
      </c>
      <c r="F1654" s="378"/>
      <c r="H1654" s="390"/>
      <c r="I1654" s="380" t="e">
        <f t="shared" si="103"/>
        <v>#REF!</v>
      </c>
      <c r="J1654" s="389">
        <f>'[9]事業所(またはGH住居)名を入力してください_その③'!F473</f>
        <v>0</v>
      </c>
      <c r="K1654" s="380">
        <f>IF(OR('[9]事業所(またはGH住居)名を入力してください_その③'!$B473="管理者",'[9]事業所(またはGH住居)名を入力してください_その③'!$B473="サービス管理責任者"),0,'[9]事業所(またはGH住居)名を入力してください_その③'!$AN473)</f>
        <v>0</v>
      </c>
    </row>
    <row r="1655" spans="2:11">
      <c r="B1655" s="381">
        <v>1653</v>
      </c>
      <c r="C1655" s="382" t="e">
        <f t="shared" si="100"/>
        <v>#N/A</v>
      </c>
      <c r="D1655" s="382" t="e">
        <f t="shared" si="101"/>
        <v>#N/A</v>
      </c>
      <c r="E1655" s="383" t="e">
        <f t="shared" si="102"/>
        <v>#N/A</v>
      </c>
      <c r="F1655" s="378"/>
      <c r="H1655" s="390"/>
      <c r="I1655" s="380" t="e">
        <f t="shared" si="103"/>
        <v>#REF!</v>
      </c>
      <c r="J1655" s="389">
        <f>'[9]事業所(またはGH住居)名を入力してください_その③'!F474</f>
        <v>0</v>
      </c>
      <c r="K1655" s="380">
        <f>IF(OR('[9]事業所(またはGH住居)名を入力してください_その③'!$B474="管理者",'[9]事業所(またはGH住居)名を入力してください_その③'!$B474="サービス管理責任者"),0,'[9]事業所(またはGH住居)名を入力してください_その③'!$AN474)</f>
        <v>0</v>
      </c>
    </row>
    <row r="1656" spans="2:11">
      <c r="B1656" s="381">
        <v>1654</v>
      </c>
      <c r="C1656" s="382" t="e">
        <f t="shared" si="100"/>
        <v>#N/A</v>
      </c>
      <c r="D1656" s="382" t="e">
        <f t="shared" si="101"/>
        <v>#N/A</v>
      </c>
      <c r="E1656" s="383" t="e">
        <f t="shared" si="102"/>
        <v>#N/A</v>
      </c>
      <c r="F1656" s="378"/>
      <c r="H1656" s="390"/>
      <c r="I1656" s="380" t="e">
        <f t="shared" si="103"/>
        <v>#REF!</v>
      </c>
      <c r="J1656" s="389">
        <f>'[9]事業所(またはGH住居)名を入力してください_その③'!F475</f>
        <v>0</v>
      </c>
      <c r="K1656" s="380">
        <f>IF(OR('[9]事業所(またはGH住居)名を入力してください_その③'!$B475="管理者",'[9]事業所(またはGH住居)名を入力してください_その③'!$B475="サービス管理責任者"),0,'[9]事業所(またはGH住居)名を入力してください_その③'!$AN475)</f>
        <v>0</v>
      </c>
    </row>
    <row r="1657" spans="2:11">
      <c r="B1657" s="381">
        <v>1655</v>
      </c>
      <c r="C1657" s="382" t="e">
        <f t="shared" si="100"/>
        <v>#N/A</v>
      </c>
      <c r="D1657" s="382" t="e">
        <f t="shared" si="101"/>
        <v>#N/A</v>
      </c>
      <c r="E1657" s="383" t="e">
        <f t="shared" si="102"/>
        <v>#N/A</v>
      </c>
      <c r="F1657" s="378"/>
      <c r="H1657" s="390"/>
      <c r="I1657" s="380" t="e">
        <f t="shared" si="103"/>
        <v>#REF!</v>
      </c>
      <c r="J1657" s="389">
        <f>'[9]事業所(またはGH住居)名を入力してください_その③'!F476</f>
        <v>0</v>
      </c>
      <c r="K1657" s="380">
        <f>IF(OR('[9]事業所(またはGH住居)名を入力してください_その③'!$B476="管理者",'[9]事業所(またはGH住居)名を入力してください_その③'!$B476="サービス管理責任者"),0,'[9]事業所(またはGH住居)名を入力してください_その③'!$AN476)</f>
        <v>0</v>
      </c>
    </row>
    <row r="1658" spans="2:11">
      <c r="B1658" s="381">
        <v>1656</v>
      </c>
      <c r="C1658" s="382" t="e">
        <f t="shared" si="100"/>
        <v>#N/A</v>
      </c>
      <c r="D1658" s="382" t="e">
        <f t="shared" si="101"/>
        <v>#N/A</v>
      </c>
      <c r="E1658" s="383" t="e">
        <f t="shared" si="102"/>
        <v>#N/A</v>
      </c>
      <c r="F1658" s="378"/>
      <c r="H1658" s="390"/>
      <c r="I1658" s="380" t="e">
        <f t="shared" si="103"/>
        <v>#REF!</v>
      </c>
      <c r="J1658" s="389">
        <f>'[9]事業所(またはGH住居)名を入力してください_その③'!F477</f>
        <v>0</v>
      </c>
      <c r="K1658" s="380">
        <f>IF(OR('[9]事業所(またはGH住居)名を入力してください_その③'!$B477="管理者",'[9]事業所(またはGH住居)名を入力してください_その③'!$B477="サービス管理責任者"),0,'[9]事業所(またはGH住居)名を入力してください_その③'!$AN477)</f>
        <v>0</v>
      </c>
    </row>
    <row r="1659" spans="2:11">
      <c r="B1659" s="381">
        <v>1657</v>
      </c>
      <c r="C1659" s="382" t="e">
        <f t="shared" si="100"/>
        <v>#N/A</v>
      </c>
      <c r="D1659" s="382" t="e">
        <f t="shared" si="101"/>
        <v>#N/A</v>
      </c>
      <c r="E1659" s="383" t="e">
        <f t="shared" si="102"/>
        <v>#N/A</v>
      </c>
      <c r="F1659" s="378"/>
      <c r="H1659" s="390"/>
      <c r="I1659" s="380" t="e">
        <f t="shared" si="103"/>
        <v>#REF!</v>
      </c>
      <c r="J1659" s="389">
        <f>'[9]事業所(またはGH住居)名を入力してください_その③'!F478</f>
        <v>0</v>
      </c>
      <c r="K1659" s="380">
        <f>IF(OR('[9]事業所(またはGH住居)名を入力してください_その③'!$B478="管理者",'[9]事業所(またはGH住居)名を入力してください_その③'!$B478="サービス管理責任者"),0,'[9]事業所(またはGH住居)名を入力してください_その③'!$AN478)</f>
        <v>0</v>
      </c>
    </row>
    <row r="1660" spans="2:11">
      <c r="B1660" s="381">
        <v>1658</v>
      </c>
      <c r="C1660" s="382" t="e">
        <f t="shared" si="100"/>
        <v>#N/A</v>
      </c>
      <c r="D1660" s="382" t="e">
        <f t="shared" si="101"/>
        <v>#N/A</v>
      </c>
      <c r="E1660" s="383" t="e">
        <f t="shared" si="102"/>
        <v>#N/A</v>
      </c>
      <c r="F1660" s="378"/>
      <c r="H1660" s="390"/>
      <c r="I1660" s="380" t="e">
        <f t="shared" si="103"/>
        <v>#REF!</v>
      </c>
      <c r="J1660" s="389">
        <f>'[9]事業所(またはGH住居)名を入力してください_その③'!F479</f>
        <v>0</v>
      </c>
      <c r="K1660" s="380">
        <f>IF(OR('[9]事業所(またはGH住居)名を入力してください_その③'!$B479="管理者",'[9]事業所(またはGH住居)名を入力してください_その③'!$B479="サービス管理責任者"),0,'[9]事業所(またはGH住居)名を入力してください_その③'!$AN479)</f>
        <v>0</v>
      </c>
    </row>
    <row r="1661" spans="2:11">
      <c r="B1661" s="381">
        <v>1659</v>
      </c>
      <c r="C1661" s="382" t="e">
        <f t="shared" si="100"/>
        <v>#N/A</v>
      </c>
      <c r="D1661" s="382" t="e">
        <f t="shared" si="101"/>
        <v>#N/A</v>
      </c>
      <c r="E1661" s="383" t="e">
        <f t="shared" si="102"/>
        <v>#N/A</v>
      </c>
      <c r="F1661" s="378"/>
      <c r="H1661" s="390"/>
      <c r="I1661" s="380" t="e">
        <f t="shared" si="103"/>
        <v>#REF!</v>
      </c>
      <c r="J1661" s="389">
        <f>'[9]事業所(またはGH住居)名を入力してください_その③'!F480</f>
        <v>0</v>
      </c>
      <c r="K1661" s="380">
        <f>IF(OR('[9]事業所(またはGH住居)名を入力してください_その③'!$B480="管理者",'[9]事業所(またはGH住居)名を入力してください_その③'!$B480="サービス管理責任者"),0,'[9]事業所(またはGH住居)名を入力してください_その③'!$AN480)</f>
        <v>0</v>
      </c>
    </row>
    <row r="1662" spans="2:11">
      <c r="B1662" s="381">
        <v>1660</v>
      </c>
      <c r="C1662" s="382" t="e">
        <f t="shared" si="100"/>
        <v>#N/A</v>
      </c>
      <c r="D1662" s="382" t="e">
        <f t="shared" si="101"/>
        <v>#N/A</v>
      </c>
      <c r="E1662" s="383" t="e">
        <f t="shared" si="102"/>
        <v>#N/A</v>
      </c>
      <c r="F1662" s="378"/>
      <c r="H1662" s="390"/>
      <c r="I1662" s="380" t="e">
        <f t="shared" si="103"/>
        <v>#REF!</v>
      </c>
      <c r="J1662" s="389">
        <f>'[9]事業所(またはGH住居)名を入力してください_その③'!F481</f>
        <v>0</v>
      </c>
      <c r="K1662" s="380">
        <f>IF(OR('[9]事業所(またはGH住居)名を入力してください_その③'!$B481="管理者",'[9]事業所(またはGH住居)名を入力してください_その③'!$B481="サービス管理責任者"),0,'[9]事業所(またはGH住居)名を入力してください_その③'!$AN481)</f>
        <v>0</v>
      </c>
    </row>
    <row r="1663" spans="2:11">
      <c r="B1663" s="381">
        <v>1661</v>
      </c>
      <c r="C1663" s="382" t="e">
        <f t="shared" si="100"/>
        <v>#N/A</v>
      </c>
      <c r="D1663" s="382" t="e">
        <f t="shared" si="101"/>
        <v>#N/A</v>
      </c>
      <c r="E1663" s="383" t="e">
        <f t="shared" si="102"/>
        <v>#N/A</v>
      </c>
      <c r="F1663" s="378"/>
      <c r="H1663" s="390"/>
      <c r="I1663" s="380" t="e">
        <f t="shared" si="103"/>
        <v>#REF!</v>
      </c>
      <c r="J1663" s="389">
        <f>'[9]事業所(またはGH住居)名を入力してください_その③'!F482</f>
        <v>0</v>
      </c>
      <c r="K1663" s="380">
        <f>IF(OR('[9]事業所(またはGH住居)名を入力してください_その③'!$B482="管理者",'[9]事業所(またはGH住居)名を入力してください_その③'!$B482="サービス管理責任者"),0,'[9]事業所(またはGH住居)名を入力してください_その③'!$AN482)</f>
        <v>0</v>
      </c>
    </row>
    <row r="1664" spans="2:11">
      <c r="B1664" s="381">
        <v>1662</v>
      </c>
      <c r="C1664" s="382" t="e">
        <f t="shared" si="100"/>
        <v>#N/A</v>
      </c>
      <c r="D1664" s="382" t="e">
        <f t="shared" si="101"/>
        <v>#N/A</v>
      </c>
      <c r="E1664" s="383" t="e">
        <f t="shared" si="102"/>
        <v>#N/A</v>
      </c>
      <c r="F1664" s="378"/>
      <c r="H1664" s="390"/>
      <c r="I1664" s="380" t="e">
        <f t="shared" si="103"/>
        <v>#REF!</v>
      </c>
      <c r="J1664" s="389">
        <f>'[9]事業所(またはGH住居)名を入力してください_その③'!F483</f>
        <v>0</v>
      </c>
      <c r="K1664" s="380">
        <f>IF(OR('[9]事業所(またはGH住居)名を入力してください_その③'!$B483="管理者",'[9]事業所(またはGH住居)名を入力してください_その③'!$B483="サービス管理責任者"),0,'[9]事業所(またはGH住居)名を入力してください_その③'!$AN483)</f>
        <v>0</v>
      </c>
    </row>
    <row r="1665" spans="2:11">
      <c r="B1665" s="381">
        <v>1663</v>
      </c>
      <c r="C1665" s="382" t="e">
        <f t="shared" si="100"/>
        <v>#N/A</v>
      </c>
      <c r="D1665" s="382" t="e">
        <f t="shared" si="101"/>
        <v>#N/A</v>
      </c>
      <c r="E1665" s="383" t="e">
        <f t="shared" si="102"/>
        <v>#N/A</v>
      </c>
      <c r="F1665" s="378"/>
      <c r="H1665" s="390"/>
      <c r="I1665" s="380" t="e">
        <f t="shared" si="103"/>
        <v>#REF!</v>
      </c>
      <c r="J1665" s="389">
        <f>'[9]事業所(またはGH住居)名を入力してください_その③'!F484</f>
        <v>0</v>
      </c>
      <c r="K1665" s="380">
        <f>IF(OR('[9]事業所(またはGH住居)名を入力してください_その③'!$B484="管理者",'[9]事業所(またはGH住居)名を入力してください_その③'!$B484="サービス管理責任者"),0,'[9]事業所(またはGH住居)名を入力してください_その③'!$AN484)</f>
        <v>0</v>
      </c>
    </row>
    <row r="1666" spans="2:11">
      <c r="B1666" s="381">
        <v>1664</v>
      </c>
      <c r="C1666" s="382" t="e">
        <f t="shared" si="100"/>
        <v>#N/A</v>
      </c>
      <c r="D1666" s="382" t="e">
        <f t="shared" si="101"/>
        <v>#N/A</v>
      </c>
      <c r="E1666" s="383" t="e">
        <f t="shared" si="102"/>
        <v>#N/A</v>
      </c>
      <c r="F1666" s="378"/>
      <c r="H1666" s="390"/>
      <c r="I1666" s="380" t="e">
        <f t="shared" si="103"/>
        <v>#REF!</v>
      </c>
      <c r="J1666" s="389">
        <f>'[9]事業所(またはGH住居)名を入力してください_その③'!F485</f>
        <v>0</v>
      </c>
      <c r="K1666" s="380">
        <f>IF(OR('[9]事業所(またはGH住居)名を入力してください_その③'!$B485="管理者",'[9]事業所(またはGH住居)名を入力してください_その③'!$B485="サービス管理責任者"),0,'[9]事業所(またはGH住居)名を入力してください_その③'!$AN485)</f>
        <v>0</v>
      </c>
    </row>
    <row r="1667" spans="2:11">
      <c r="B1667" s="381">
        <v>1665</v>
      </c>
      <c r="C1667" s="382" t="e">
        <f t="shared" ref="C1667:C1730" si="104">VLOOKUP(B1667,$I:$K,2,FALSE)</f>
        <v>#N/A</v>
      </c>
      <c r="D1667" s="382" t="e">
        <f t="shared" ref="D1667:D1730" si="105">VLOOKUP(B1667,$I:$K,3,FALSE)</f>
        <v>#N/A</v>
      </c>
      <c r="E1667" s="383" t="e">
        <f t="shared" si="102"/>
        <v>#N/A</v>
      </c>
      <c r="F1667" s="378"/>
      <c r="H1667" s="390"/>
      <c r="I1667" s="380" t="e">
        <f t="shared" si="103"/>
        <v>#REF!</v>
      </c>
      <c r="J1667" s="389">
        <f>'[9]事業所(またはGH住居)名を入力してください_その③'!F486</f>
        <v>0</v>
      </c>
      <c r="K1667" s="380">
        <f>IF(OR('[9]事業所(またはGH住居)名を入力してください_その③'!$B486="管理者",'[9]事業所(またはGH住居)名を入力してください_その③'!$B486="サービス管理責任者"),0,'[9]事業所(またはGH住居)名を入力してください_その③'!$AN486)</f>
        <v>0</v>
      </c>
    </row>
    <row r="1668" spans="2:11">
      <c r="B1668" s="381">
        <v>1666</v>
      </c>
      <c r="C1668" s="382" t="e">
        <f t="shared" si="104"/>
        <v>#N/A</v>
      </c>
      <c r="D1668" s="382" t="e">
        <f t="shared" si="105"/>
        <v>#N/A</v>
      </c>
      <c r="E1668" s="383" t="e">
        <f t="shared" ref="E1668:E1731" si="106">SUMIF($C:$C,C1668,$D:$D)</f>
        <v>#N/A</v>
      </c>
      <c r="F1668" s="378"/>
      <c r="H1668" s="390"/>
      <c r="I1668" s="380" t="e">
        <f t="shared" ref="I1668:I1731" si="107">IF(J1668=0,I1667,I1667+1)</f>
        <v>#REF!</v>
      </c>
      <c r="J1668" s="389">
        <f>'[9]事業所(またはGH住居)名を入力してください_その③'!F487</f>
        <v>0</v>
      </c>
      <c r="K1668" s="380">
        <f>IF(OR('[9]事業所(またはGH住居)名を入力してください_その③'!$B487="管理者",'[9]事業所(またはGH住居)名を入力してください_その③'!$B487="サービス管理責任者"),0,'[9]事業所(またはGH住居)名を入力してください_その③'!$AN487)</f>
        <v>0</v>
      </c>
    </row>
    <row r="1669" spans="2:11">
      <c r="B1669" s="381">
        <v>1667</v>
      </c>
      <c r="C1669" s="382" t="e">
        <f t="shared" si="104"/>
        <v>#N/A</v>
      </c>
      <c r="D1669" s="382" t="e">
        <f t="shared" si="105"/>
        <v>#N/A</v>
      </c>
      <c r="E1669" s="383" t="e">
        <f t="shared" si="106"/>
        <v>#N/A</v>
      </c>
      <c r="F1669" s="378"/>
      <c r="H1669" s="390"/>
      <c r="I1669" s="380" t="e">
        <f t="shared" si="107"/>
        <v>#REF!</v>
      </c>
      <c r="J1669" s="389">
        <f>'[9]事業所(またはGH住居)名を入力してください_その③'!F488</f>
        <v>0</v>
      </c>
      <c r="K1669" s="380">
        <f>IF(OR('[9]事業所(またはGH住居)名を入力してください_その③'!$B488="管理者",'[9]事業所(またはGH住居)名を入力してください_その③'!$B488="サービス管理責任者"),0,'[9]事業所(またはGH住居)名を入力してください_その③'!$AN488)</f>
        <v>0</v>
      </c>
    </row>
    <row r="1670" spans="2:11">
      <c r="B1670" s="381">
        <v>1668</v>
      </c>
      <c r="C1670" s="382" t="e">
        <f t="shared" si="104"/>
        <v>#N/A</v>
      </c>
      <c r="D1670" s="382" t="e">
        <f t="shared" si="105"/>
        <v>#N/A</v>
      </c>
      <c r="E1670" s="383" t="e">
        <f t="shared" si="106"/>
        <v>#N/A</v>
      </c>
      <c r="F1670" s="378"/>
      <c r="H1670" s="390"/>
      <c r="I1670" s="380" t="e">
        <f t="shared" si="107"/>
        <v>#REF!</v>
      </c>
      <c r="J1670" s="389">
        <f>'[9]事業所(またはGH住居)名を入力してください_その③'!F489</f>
        <v>0</v>
      </c>
      <c r="K1670" s="380">
        <f>IF(OR('[9]事業所(またはGH住居)名を入力してください_その③'!$B489="管理者",'[9]事業所(またはGH住居)名を入力してください_その③'!$B489="サービス管理責任者"),0,'[9]事業所(またはGH住居)名を入力してください_その③'!$AN489)</f>
        <v>0</v>
      </c>
    </row>
    <row r="1671" spans="2:11">
      <c r="B1671" s="381">
        <v>1669</v>
      </c>
      <c r="C1671" s="382" t="e">
        <f t="shared" si="104"/>
        <v>#N/A</v>
      </c>
      <c r="D1671" s="382" t="e">
        <f t="shared" si="105"/>
        <v>#N/A</v>
      </c>
      <c r="E1671" s="383" t="e">
        <f t="shared" si="106"/>
        <v>#N/A</v>
      </c>
      <c r="F1671" s="378"/>
      <c r="H1671" s="390"/>
      <c r="I1671" s="380" t="e">
        <f t="shared" si="107"/>
        <v>#REF!</v>
      </c>
      <c r="J1671" s="389">
        <f>'[9]事業所(またはGH住居)名を入力してください_その③'!F490</f>
        <v>0</v>
      </c>
      <c r="K1671" s="380">
        <f>IF(OR('[9]事業所(またはGH住居)名を入力してください_その③'!$B490="管理者",'[9]事業所(またはGH住居)名を入力してください_その③'!$B490="サービス管理責任者"),0,'[9]事業所(またはGH住居)名を入力してください_その③'!$AN490)</f>
        <v>0</v>
      </c>
    </row>
    <row r="1672" spans="2:11">
      <c r="B1672" s="381">
        <v>1670</v>
      </c>
      <c r="C1672" s="382" t="e">
        <f t="shared" si="104"/>
        <v>#N/A</v>
      </c>
      <c r="D1672" s="382" t="e">
        <f t="shared" si="105"/>
        <v>#N/A</v>
      </c>
      <c r="E1672" s="383" t="e">
        <f t="shared" si="106"/>
        <v>#N/A</v>
      </c>
      <c r="F1672" s="378"/>
      <c r="H1672" s="390"/>
      <c r="I1672" s="380" t="e">
        <f t="shared" si="107"/>
        <v>#REF!</v>
      </c>
      <c r="J1672" s="389">
        <f>'[9]事業所(またはGH住居)名を入力してください_その③'!F491</f>
        <v>0</v>
      </c>
      <c r="K1672" s="380">
        <f>IF(OR('[9]事業所(またはGH住居)名を入力してください_その③'!$B491="管理者",'[9]事業所(またはGH住居)名を入力してください_その③'!$B491="サービス管理責任者"),0,'[9]事業所(またはGH住居)名を入力してください_その③'!$AN491)</f>
        <v>0</v>
      </c>
    </row>
    <row r="1673" spans="2:11">
      <c r="B1673" s="381">
        <v>1671</v>
      </c>
      <c r="C1673" s="382" t="e">
        <f t="shared" si="104"/>
        <v>#N/A</v>
      </c>
      <c r="D1673" s="382" t="e">
        <f t="shared" si="105"/>
        <v>#N/A</v>
      </c>
      <c r="E1673" s="383" t="e">
        <f t="shared" si="106"/>
        <v>#N/A</v>
      </c>
      <c r="F1673" s="378"/>
      <c r="H1673" s="390"/>
      <c r="I1673" s="380" t="e">
        <f t="shared" si="107"/>
        <v>#REF!</v>
      </c>
      <c r="J1673" s="389">
        <f>'[9]事業所(またはGH住居)名を入力してください_その③'!F492</f>
        <v>0</v>
      </c>
      <c r="K1673" s="380">
        <f>IF(OR('[9]事業所(またはGH住居)名を入力してください_その③'!$B492="管理者",'[9]事業所(またはGH住居)名を入力してください_その③'!$B492="サービス管理責任者"),0,'[9]事業所(またはGH住居)名を入力してください_その③'!$AN492)</f>
        <v>0</v>
      </c>
    </row>
    <row r="1674" spans="2:11">
      <c r="B1674" s="381">
        <v>1672</v>
      </c>
      <c r="C1674" s="382" t="e">
        <f t="shared" si="104"/>
        <v>#N/A</v>
      </c>
      <c r="D1674" s="382" t="e">
        <f t="shared" si="105"/>
        <v>#N/A</v>
      </c>
      <c r="E1674" s="383" t="e">
        <f t="shared" si="106"/>
        <v>#N/A</v>
      </c>
      <c r="F1674" s="378"/>
      <c r="H1674" s="390"/>
      <c r="I1674" s="380" t="e">
        <f t="shared" si="107"/>
        <v>#REF!</v>
      </c>
      <c r="J1674" s="389">
        <f>'[9]事業所(またはGH住居)名を入力してください_その③'!F493</f>
        <v>0</v>
      </c>
      <c r="K1674" s="380">
        <f>IF(OR('[9]事業所(またはGH住居)名を入力してください_その③'!$B493="管理者",'[9]事業所(またはGH住居)名を入力してください_その③'!$B493="サービス管理責任者"),0,'[9]事業所(またはGH住居)名を入力してください_その③'!$AN493)</f>
        <v>0</v>
      </c>
    </row>
    <row r="1675" spans="2:11">
      <c r="B1675" s="381">
        <v>1673</v>
      </c>
      <c r="C1675" s="382" t="e">
        <f t="shared" si="104"/>
        <v>#N/A</v>
      </c>
      <c r="D1675" s="382" t="e">
        <f t="shared" si="105"/>
        <v>#N/A</v>
      </c>
      <c r="E1675" s="383" t="e">
        <f t="shared" si="106"/>
        <v>#N/A</v>
      </c>
      <c r="F1675" s="378"/>
      <c r="H1675" s="390"/>
      <c r="I1675" s="380" t="e">
        <f t="shared" si="107"/>
        <v>#REF!</v>
      </c>
      <c r="J1675" s="389">
        <f>'[9]事業所(またはGH住居)名を入力してください_その③'!F494</f>
        <v>0</v>
      </c>
      <c r="K1675" s="380">
        <f>IF(OR('[9]事業所(またはGH住居)名を入力してください_その③'!$B494="管理者",'[9]事業所(またはGH住居)名を入力してください_その③'!$B494="サービス管理責任者"),0,'[9]事業所(またはGH住居)名を入力してください_その③'!$AN494)</f>
        <v>0</v>
      </c>
    </row>
    <row r="1676" spans="2:11">
      <c r="B1676" s="381">
        <v>1674</v>
      </c>
      <c r="C1676" s="382" t="e">
        <f t="shared" si="104"/>
        <v>#N/A</v>
      </c>
      <c r="D1676" s="382" t="e">
        <f t="shared" si="105"/>
        <v>#N/A</v>
      </c>
      <c r="E1676" s="383" t="e">
        <f t="shared" si="106"/>
        <v>#N/A</v>
      </c>
      <c r="F1676" s="378"/>
      <c r="H1676" s="390"/>
      <c r="I1676" s="380" t="e">
        <f t="shared" si="107"/>
        <v>#REF!</v>
      </c>
      <c r="J1676" s="389">
        <f>'[9]事業所(またはGH住居)名を入力してください_その③'!F495</f>
        <v>0</v>
      </c>
      <c r="K1676" s="380">
        <f>IF(OR('[9]事業所(またはGH住居)名を入力してください_その③'!$B495="管理者",'[9]事業所(またはGH住居)名を入力してください_その③'!$B495="サービス管理責任者"),0,'[9]事業所(またはGH住居)名を入力してください_その③'!$AN495)</f>
        <v>0</v>
      </c>
    </row>
    <row r="1677" spans="2:11">
      <c r="B1677" s="381">
        <v>1675</v>
      </c>
      <c r="C1677" s="382" t="e">
        <f t="shared" si="104"/>
        <v>#N/A</v>
      </c>
      <c r="D1677" s="382" t="e">
        <f t="shared" si="105"/>
        <v>#N/A</v>
      </c>
      <c r="E1677" s="383" t="e">
        <f t="shared" si="106"/>
        <v>#N/A</v>
      </c>
      <c r="F1677" s="378"/>
      <c r="H1677" s="390"/>
      <c r="I1677" s="380" t="e">
        <f t="shared" si="107"/>
        <v>#REF!</v>
      </c>
      <c r="J1677" s="389">
        <f>'[9]事業所(またはGH住居)名を入力してください_その③'!F496</f>
        <v>0</v>
      </c>
      <c r="K1677" s="380">
        <f>IF(OR('[9]事業所(またはGH住居)名を入力してください_その③'!$B496="管理者",'[9]事業所(またはGH住居)名を入力してください_その③'!$B496="サービス管理責任者"),0,'[9]事業所(またはGH住居)名を入力してください_その③'!$AN496)</f>
        <v>0</v>
      </c>
    </row>
    <row r="1678" spans="2:11">
      <c r="B1678" s="381">
        <v>1676</v>
      </c>
      <c r="C1678" s="382" t="e">
        <f t="shared" si="104"/>
        <v>#N/A</v>
      </c>
      <c r="D1678" s="382" t="e">
        <f t="shared" si="105"/>
        <v>#N/A</v>
      </c>
      <c r="E1678" s="383" t="e">
        <f t="shared" si="106"/>
        <v>#N/A</v>
      </c>
      <c r="F1678" s="378"/>
      <c r="H1678" s="390"/>
      <c r="I1678" s="380" t="e">
        <f t="shared" si="107"/>
        <v>#REF!</v>
      </c>
      <c r="J1678" s="389">
        <f>'[9]事業所(またはGH住居)名を入力してください_その③'!F497</f>
        <v>0</v>
      </c>
      <c r="K1678" s="380">
        <f>IF(OR('[9]事業所(またはGH住居)名を入力してください_その③'!$B497="管理者",'[9]事業所(またはGH住居)名を入力してください_その③'!$B497="サービス管理責任者"),0,'[9]事業所(またはGH住居)名を入力してください_その③'!$AN497)</f>
        <v>0</v>
      </c>
    </row>
    <row r="1679" spans="2:11">
      <c r="B1679" s="381">
        <v>1677</v>
      </c>
      <c r="C1679" s="382" t="e">
        <f t="shared" si="104"/>
        <v>#N/A</v>
      </c>
      <c r="D1679" s="382" t="e">
        <f t="shared" si="105"/>
        <v>#N/A</v>
      </c>
      <c r="E1679" s="383" t="e">
        <f t="shared" si="106"/>
        <v>#N/A</v>
      </c>
      <c r="F1679" s="378"/>
      <c r="H1679" s="390"/>
      <c r="I1679" s="380" t="e">
        <f t="shared" si="107"/>
        <v>#REF!</v>
      </c>
      <c r="J1679" s="389">
        <f>'[9]事業所(またはGH住居)名を入力してください_その③'!F498</f>
        <v>0</v>
      </c>
      <c r="K1679" s="380">
        <f>IF(OR('[9]事業所(またはGH住居)名を入力してください_その③'!$B498="管理者",'[9]事業所(またはGH住居)名を入力してください_その③'!$B498="サービス管理責任者"),0,'[9]事業所(またはGH住居)名を入力してください_その③'!$AN498)</f>
        <v>0</v>
      </c>
    </row>
    <row r="1680" spans="2:11">
      <c r="B1680" s="381">
        <v>1678</v>
      </c>
      <c r="C1680" s="382" t="e">
        <f t="shared" si="104"/>
        <v>#N/A</v>
      </c>
      <c r="D1680" s="382" t="e">
        <f t="shared" si="105"/>
        <v>#N/A</v>
      </c>
      <c r="E1680" s="383" t="e">
        <f t="shared" si="106"/>
        <v>#N/A</v>
      </c>
      <c r="F1680" s="378"/>
      <c r="H1680" s="390"/>
      <c r="I1680" s="380" t="e">
        <f t="shared" si="107"/>
        <v>#REF!</v>
      </c>
      <c r="J1680" s="389">
        <f>'[9]事業所(またはGH住居)名を入力してください_その③'!F499</f>
        <v>0</v>
      </c>
      <c r="K1680" s="380">
        <f>IF(OR('[9]事業所(またはGH住居)名を入力してください_その③'!$B499="管理者",'[9]事業所(またはGH住居)名を入力してください_その③'!$B499="サービス管理責任者"),0,'[9]事業所(またはGH住居)名を入力してください_その③'!$AN499)</f>
        <v>0</v>
      </c>
    </row>
    <row r="1681" spans="2:11">
      <c r="B1681" s="381">
        <v>1679</v>
      </c>
      <c r="C1681" s="382" t="e">
        <f t="shared" si="104"/>
        <v>#N/A</v>
      </c>
      <c r="D1681" s="382" t="e">
        <f t="shared" si="105"/>
        <v>#N/A</v>
      </c>
      <c r="E1681" s="383" t="e">
        <f t="shared" si="106"/>
        <v>#N/A</v>
      </c>
      <c r="F1681" s="378"/>
      <c r="H1681" s="390"/>
      <c r="I1681" s="380" t="e">
        <f t="shared" si="107"/>
        <v>#REF!</v>
      </c>
      <c r="J1681" s="389">
        <f>'[9]事業所(またはGH住居)名を入力してください_その③'!F500</f>
        <v>0</v>
      </c>
      <c r="K1681" s="380">
        <f>IF(OR('[9]事業所(またはGH住居)名を入力してください_その③'!$B500="管理者",'[9]事業所(またはGH住居)名を入力してください_その③'!$B500="サービス管理責任者"),0,'[9]事業所(またはGH住居)名を入力してください_その③'!$AN500)</f>
        <v>0</v>
      </c>
    </row>
    <row r="1682" spans="2:11">
      <c r="B1682" s="381">
        <v>1680</v>
      </c>
      <c r="C1682" s="382" t="e">
        <f t="shared" si="104"/>
        <v>#N/A</v>
      </c>
      <c r="D1682" s="382" t="e">
        <f t="shared" si="105"/>
        <v>#N/A</v>
      </c>
      <c r="E1682" s="383" t="e">
        <f t="shared" si="106"/>
        <v>#N/A</v>
      </c>
      <c r="F1682" s="378"/>
      <c r="H1682" s="390"/>
      <c r="I1682" s="380" t="e">
        <f t="shared" si="107"/>
        <v>#REF!</v>
      </c>
      <c r="J1682" s="389">
        <f>'[9]事業所(またはGH住居)名を入力してください_その③'!F501</f>
        <v>0</v>
      </c>
      <c r="K1682" s="380">
        <f>IF(OR('[9]事業所(またはGH住居)名を入力してください_その③'!$B501="管理者",'[9]事業所(またはGH住居)名を入力してください_その③'!$B501="サービス管理責任者"),0,'[9]事業所(またはGH住居)名を入力してください_その③'!$AN501)</f>
        <v>0</v>
      </c>
    </row>
    <row r="1683" spans="2:11">
      <c r="B1683" s="381">
        <v>1681</v>
      </c>
      <c r="C1683" s="382" t="e">
        <f t="shared" si="104"/>
        <v>#N/A</v>
      </c>
      <c r="D1683" s="382" t="e">
        <f t="shared" si="105"/>
        <v>#N/A</v>
      </c>
      <c r="E1683" s="383" t="e">
        <f t="shared" si="106"/>
        <v>#N/A</v>
      </c>
      <c r="F1683" s="378"/>
      <c r="H1683" s="390"/>
      <c r="I1683" s="380" t="e">
        <f t="shared" si="107"/>
        <v>#REF!</v>
      </c>
      <c r="J1683" s="389">
        <f>'[9]事業所(またはGH住居)名を入力してください_その③'!F502</f>
        <v>0</v>
      </c>
      <c r="K1683" s="380">
        <f>IF(OR('[9]事業所(またはGH住居)名を入力してください_その③'!$B502="管理者",'[9]事業所(またはGH住居)名を入力してください_その③'!$B502="サービス管理責任者"),0,'[9]事業所(またはGH住居)名を入力してください_その③'!$AN502)</f>
        <v>0</v>
      </c>
    </row>
    <row r="1684" spans="2:11">
      <c r="B1684" s="381">
        <v>1682</v>
      </c>
      <c r="C1684" s="382" t="e">
        <f t="shared" si="104"/>
        <v>#N/A</v>
      </c>
      <c r="D1684" s="382" t="e">
        <f t="shared" si="105"/>
        <v>#N/A</v>
      </c>
      <c r="E1684" s="383" t="e">
        <f t="shared" si="106"/>
        <v>#N/A</v>
      </c>
      <c r="F1684" s="378"/>
      <c r="H1684" s="390"/>
      <c r="I1684" s="380" t="e">
        <f t="shared" si="107"/>
        <v>#REF!</v>
      </c>
      <c r="J1684" s="389">
        <f>'[9]事業所(またはGH住居)名を入力してください_その③'!F503</f>
        <v>0</v>
      </c>
      <c r="K1684" s="380">
        <f>IF(OR('[9]事業所(またはGH住居)名を入力してください_その③'!$B503="管理者",'[9]事業所(またはGH住居)名を入力してください_その③'!$B503="サービス管理責任者"),0,'[9]事業所(またはGH住居)名を入力してください_その③'!$AN503)</f>
        <v>0</v>
      </c>
    </row>
    <row r="1685" spans="2:11">
      <c r="B1685" s="381">
        <v>1683</v>
      </c>
      <c r="C1685" s="382" t="e">
        <f t="shared" si="104"/>
        <v>#N/A</v>
      </c>
      <c r="D1685" s="382" t="e">
        <f t="shared" si="105"/>
        <v>#N/A</v>
      </c>
      <c r="E1685" s="383" t="e">
        <f t="shared" si="106"/>
        <v>#N/A</v>
      </c>
      <c r="F1685" s="378"/>
      <c r="H1685" s="390"/>
      <c r="I1685" s="380" t="e">
        <f t="shared" si="107"/>
        <v>#REF!</v>
      </c>
      <c r="J1685" s="389">
        <f>'[9]事業所(またはGH住居)名を入力してください_その③'!F504</f>
        <v>0</v>
      </c>
      <c r="K1685" s="380">
        <f>IF(OR('[9]事業所(またはGH住居)名を入力してください_その③'!$B504="管理者",'[9]事業所(またはGH住居)名を入力してください_その③'!$B504="サービス管理責任者"),0,'[9]事業所(またはGH住居)名を入力してください_その③'!$AN504)</f>
        <v>0</v>
      </c>
    </row>
    <row r="1686" spans="2:11">
      <c r="B1686" s="381">
        <v>1684</v>
      </c>
      <c r="C1686" s="382" t="e">
        <f t="shared" si="104"/>
        <v>#N/A</v>
      </c>
      <c r="D1686" s="382" t="e">
        <f t="shared" si="105"/>
        <v>#N/A</v>
      </c>
      <c r="E1686" s="383" t="e">
        <f t="shared" si="106"/>
        <v>#N/A</v>
      </c>
      <c r="F1686" s="378"/>
      <c r="H1686" s="390"/>
      <c r="I1686" s="380" t="e">
        <f t="shared" si="107"/>
        <v>#REF!</v>
      </c>
      <c r="J1686" s="389">
        <f>'[9]事業所(またはGH住居)名を入力してください_その③'!F505</f>
        <v>0</v>
      </c>
      <c r="K1686" s="380">
        <f>IF(OR('[9]事業所(またはGH住居)名を入力してください_その③'!$B505="管理者",'[9]事業所(またはGH住居)名を入力してください_その③'!$B505="サービス管理責任者"),0,'[9]事業所(またはGH住居)名を入力してください_その③'!$AN505)</f>
        <v>0</v>
      </c>
    </row>
    <row r="1687" spans="2:11">
      <c r="B1687" s="381">
        <v>1685</v>
      </c>
      <c r="C1687" s="382" t="e">
        <f t="shared" si="104"/>
        <v>#N/A</v>
      </c>
      <c r="D1687" s="382" t="e">
        <f t="shared" si="105"/>
        <v>#N/A</v>
      </c>
      <c r="E1687" s="383" t="e">
        <f t="shared" si="106"/>
        <v>#N/A</v>
      </c>
      <c r="F1687" s="378"/>
      <c r="H1687" s="390"/>
      <c r="I1687" s="380" t="e">
        <f t="shared" si="107"/>
        <v>#REF!</v>
      </c>
      <c r="J1687" s="389">
        <f>'[9]事業所(またはGH住居)名を入力してください_その③'!F506</f>
        <v>0</v>
      </c>
      <c r="K1687" s="380">
        <f>IF(OR('[9]事業所(またはGH住居)名を入力してください_その③'!$B506="管理者",'[9]事業所(またはGH住居)名を入力してください_その③'!$B506="サービス管理責任者"),0,'[9]事業所(またはGH住居)名を入力してください_その③'!$AN506)</f>
        <v>0</v>
      </c>
    </row>
    <row r="1688" spans="2:11">
      <c r="B1688" s="381">
        <v>1686</v>
      </c>
      <c r="C1688" s="382" t="e">
        <f t="shared" si="104"/>
        <v>#N/A</v>
      </c>
      <c r="D1688" s="382" t="e">
        <f t="shared" si="105"/>
        <v>#N/A</v>
      </c>
      <c r="E1688" s="383" t="e">
        <f t="shared" si="106"/>
        <v>#N/A</v>
      </c>
      <c r="F1688" s="378"/>
      <c r="H1688" s="390"/>
      <c r="I1688" s="380" t="e">
        <f t="shared" si="107"/>
        <v>#REF!</v>
      </c>
      <c r="J1688" s="389">
        <f>'[9]事業所(またはGH住居)名を入力してください_その③'!F507</f>
        <v>0</v>
      </c>
      <c r="K1688" s="380">
        <f>IF(OR('[9]事業所(またはGH住居)名を入力してください_その③'!$B507="管理者",'[9]事業所(またはGH住居)名を入力してください_その③'!$B507="サービス管理責任者"),0,'[9]事業所(またはGH住居)名を入力してください_その③'!$AN507)</f>
        <v>0</v>
      </c>
    </row>
    <row r="1689" spans="2:11">
      <c r="B1689" s="381">
        <v>1687</v>
      </c>
      <c r="C1689" s="382" t="e">
        <f t="shared" si="104"/>
        <v>#N/A</v>
      </c>
      <c r="D1689" s="382" t="e">
        <f t="shared" si="105"/>
        <v>#N/A</v>
      </c>
      <c r="E1689" s="383" t="e">
        <f t="shared" si="106"/>
        <v>#N/A</v>
      </c>
      <c r="F1689" s="378"/>
      <c r="H1689" s="390"/>
      <c r="I1689" s="380" t="e">
        <f t="shared" si="107"/>
        <v>#REF!</v>
      </c>
      <c r="J1689" s="389">
        <f>'[9]事業所(またはGH住居)名を入力してください_その③'!F508</f>
        <v>0</v>
      </c>
      <c r="K1689" s="380">
        <f>IF(OR('[9]事業所(またはGH住居)名を入力してください_その③'!$B508="管理者",'[9]事業所(またはGH住居)名を入力してください_その③'!$B508="サービス管理責任者"),0,'[9]事業所(またはGH住居)名を入力してください_その③'!$AN508)</f>
        <v>0</v>
      </c>
    </row>
    <row r="1690" spans="2:11">
      <c r="B1690" s="381">
        <v>1688</v>
      </c>
      <c r="C1690" s="382" t="e">
        <f t="shared" si="104"/>
        <v>#N/A</v>
      </c>
      <c r="D1690" s="382" t="e">
        <f t="shared" si="105"/>
        <v>#N/A</v>
      </c>
      <c r="E1690" s="383" t="e">
        <f t="shared" si="106"/>
        <v>#N/A</v>
      </c>
      <c r="F1690" s="378"/>
      <c r="H1690" s="390"/>
      <c r="I1690" s="380" t="e">
        <f t="shared" si="107"/>
        <v>#REF!</v>
      </c>
      <c r="J1690" s="389">
        <f>'[9]事業所(またはGH住居)名を入力してください_その③'!F509</f>
        <v>0</v>
      </c>
      <c r="K1690" s="380">
        <f>IF(OR('[9]事業所(またはGH住居)名を入力してください_その③'!$B509="管理者",'[9]事業所(またはGH住居)名を入力してください_その③'!$B509="サービス管理責任者"),0,'[9]事業所(またはGH住居)名を入力してください_その③'!$AN509)</f>
        <v>0</v>
      </c>
    </row>
    <row r="1691" spans="2:11">
      <c r="B1691" s="381">
        <v>1689</v>
      </c>
      <c r="C1691" s="382" t="e">
        <f t="shared" si="104"/>
        <v>#N/A</v>
      </c>
      <c r="D1691" s="382" t="e">
        <f t="shared" si="105"/>
        <v>#N/A</v>
      </c>
      <c r="E1691" s="383" t="e">
        <f t="shared" si="106"/>
        <v>#N/A</v>
      </c>
      <c r="F1691" s="378"/>
      <c r="H1691" s="390"/>
      <c r="I1691" s="380" t="e">
        <f t="shared" si="107"/>
        <v>#REF!</v>
      </c>
      <c r="J1691" s="389">
        <f>'[9]事業所(またはGH住居)名を入力してください_その③'!F510</f>
        <v>0</v>
      </c>
      <c r="K1691" s="380">
        <f>IF(OR('[9]事業所(またはGH住居)名を入力してください_その③'!$B510="管理者",'[9]事業所(またはGH住居)名を入力してください_その③'!$B510="サービス管理責任者"),0,'[9]事業所(またはGH住居)名を入力してください_その③'!$AN510)</f>
        <v>0</v>
      </c>
    </row>
    <row r="1692" spans="2:11">
      <c r="B1692" s="381">
        <v>1690</v>
      </c>
      <c r="C1692" s="382" t="e">
        <f t="shared" si="104"/>
        <v>#N/A</v>
      </c>
      <c r="D1692" s="382" t="e">
        <f t="shared" si="105"/>
        <v>#N/A</v>
      </c>
      <c r="E1692" s="383" t="e">
        <f t="shared" si="106"/>
        <v>#N/A</v>
      </c>
      <c r="F1692" s="378"/>
      <c r="H1692" s="390"/>
      <c r="I1692" s="380" t="e">
        <f t="shared" si="107"/>
        <v>#REF!</v>
      </c>
      <c r="J1692" s="389">
        <f>'[9]事業所(またはGH住居)名を入力してください_その③'!F511</f>
        <v>0</v>
      </c>
      <c r="K1692" s="380">
        <f>IF(OR('[9]事業所(またはGH住居)名を入力してください_その③'!$B511="管理者",'[9]事業所(またはGH住居)名を入力してください_その③'!$B511="サービス管理責任者"),0,'[9]事業所(またはGH住居)名を入力してください_その③'!$AN511)</f>
        <v>0</v>
      </c>
    </row>
    <row r="1693" spans="2:11">
      <c r="B1693" s="381">
        <v>1691</v>
      </c>
      <c r="C1693" s="382" t="e">
        <f t="shared" si="104"/>
        <v>#N/A</v>
      </c>
      <c r="D1693" s="382" t="e">
        <f t="shared" si="105"/>
        <v>#N/A</v>
      </c>
      <c r="E1693" s="383" t="e">
        <f t="shared" si="106"/>
        <v>#N/A</v>
      </c>
      <c r="F1693" s="378"/>
      <c r="H1693" s="390"/>
      <c r="I1693" s="380" t="e">
        <f t="shared" si="107"/>
        <v>#REF!</v>
      </c>
      <c r="J1693" s="389">
        <f>'[9]事業所(またはGH住居)名を入力してください_その③'!F512</f>
        <v>0</v>
      </c>
      <c r="K1693" s="380">
        <f>IF(OR('[9]事業所(またはGH住居)名を入力してください_その③'!$B512="管理者",'[9]事業所(またはGH住居)名を入力してください_その③'!$B512="サービス管理責任者"),0,'[9]事業所(またはGH住居)名を入力してください_その③'!$AN512)</f>
        <v>0</v>
      </c>
    </row>
    <row r="1694" spans="2:11">
      <c r="B1694" s="381">
        <v>1692</v>
      </c>
      <c r="C1694" s="382" t="e">
        <f t="shared" si="104"/>
        <v>#N/A</v>
      </c>
      <c r="D1694" s="382" t="e">
        <f t="shared" si="105"/>
        <v>#N/A</v>
      </c>
      <c r="E1694" s="383" t="e">
        <f t="shared" si="106"/>
        <v>#N/A</v>
      </c>
      <c r="F1694" s="378"/>
      <c r="H1694" s="390"/>
      <c r="I1694" s="380" t="e">
        <f t="shared" si="107"/>
        <v>#REF!</v>
      </c>
      <c r="J1694" s="389">
        <f>'[9]事業所(またはGH住居)名を入力してください_その③'!F513</f>
        <v>0</v>
      </c>
      <c r="K1694" s="380">
        <f>IF(OR('[9]事業所(またはGH住居)名を入力してください_その③'!$B513="管理者",'[9]事業所(またはGH住居)名を入力してください_その③'!$B513="サービス管理責任者"),0,'[9]事業所(またはGH住居)名を入力してください_その③'!$AN513)</f>
        <v>0</v>
      </c>
    </row>
    <row r="1695" spans="2:11">
      <c r="B1695" s="381">
        <v>1693</v>
      </c>
      <c r="C1695" s="382" t="e">
        <f t="shared" si="104"/>
        <v>#N/A</v>
      </c>
      <c r="D1695" s="382" t="e">
        <f t="shared" si="105"/>
        <v>#N/A</v>
      </c>
      <c r="E1695" s="383" t="e">
        <f t="shared" si="106"/>
        <v>#N/A</v>
      </c>
      <c r="F1695" s="378"/>
      <c r="H1695" s="390"/>
      <c r="I1695" s="380" t="e">
        <f t="shared" si="107"/>
        <v>#REF!</v>
      </c>
      <c r="J1695" s="389">
        <f>'[9]事業所(またはGH住居)名を入力してください_その③'!F514</f>
        <v>0</v>
      </c>
      <c r="K1695" s="380">
        <f>IF(OR('[9]事業所(またはGH住居)名を入力してください_その③'!$B514="管理者",'[9]事業所(またはGH住居)名を入力してください_その③'!$B514="サービス管理責任者"),0,'[9]事業所(またはGH住居)名を入力してください_その③'!$AN514)</f>
        <v>0</v>
      </c>
    </row>
    <row r="1696" spans="2:11">
      <c r="B1696" s="381">
        <v>1694</v>
      </c>
      <c r="C1696" s="382" t="e">
        <f t="shared" si="104"/>
        <v>#N/A</v>
      </c>
      <c r="D1696" s="382" t="e">
        <f t="shared" si="105"/>
        <v>#N/A</v>
      </c>
      <c r="E1696" s="383" t="e">
        <f t="shared" si="106"/>
        <v>#N/A</v>
      </c>
      <c r="F1696" s="378"/>
      <c r="H1696" s="390"/>
      <c r="I1696" s="380" t="e">
        <f t="shared" si="107"/>
        <v>#REF!</v>
      </c>
      <c r="J1696" s="389">
        <f>'[9]事業所(またはGH住居)名を入力してください_その③'!F515</f>
        <v>0</v>
      </c>
      <c r="K1696" s="380">
        <f>IF(OR('[9]事業所(またはGH住居)名を入力してください_その③'!$B515="管理者",'[9]事業所(またはGH住居)名を入力してください_その③'!$B515="サービス管理責任者"),0,'[9]事業所(またはGH住居)名を入力してください_その③'!$AN515)</f>
        <v>0</v>
      </c>
    </row>
    <row r="1697" spans="2:11">
      <c r="B1697" s="381">
        <v>1695</v>
      </c>
      <c r="C1697" s="382" t="e">
        <f t="shared" si="104"/>
        <v>#N/A</v>
      </c>
      <c r="D1697" s="382" t="e">
        <f t="shared" si="105"/>
        <v>#N/A</v>
      </c>
      <c r="E1697" s="383" t="e">
        <f t="shared" si="106"/>
        <v>#N/A</v>
      </c>
      <c r="F1697" s="378"/>
      <c r="H1697" s="390"/>
      <c r="I1697" s="380" t="e">
        <f t="shared" si="107"/>
        <v>#REF!</v>
      </c>
      <c r="J1697" s="389">
        <f>'[9]事業所(またはGH住居)名を入力してください_その③'!F516</f>
        <v>0</v>
      </c>
      <c r="K1697" s="380">
        <f>IF(OR('[9]事業所(またはGH住居)名を入力してください_その③'!$B516="管理者",'[9]事業所(またはGH住居)名を入力してください_その③'!$B516="サービス管理責任者"),0,'[9]事業所(またはGH住居)名を入力してください_その③'!$AN516)</f>
        <v>0</v>
      </c>
    </row>
    <row r="1698" spans="2:11">
      <c r="B1698" s="381">
        <v>1696</v>
      </c>
      <c r="C1698" s="382" t="e">
        <f t="shared" si="104"/>
        <v>#N/A</v>
      </c>
      <c r="D1698" s="382" t="e">
        <f t="shared" si="105"/>
        <v>#N/A</v>
      </c>
      <c r="E1698" s="383" t="e">
        <f t="shared" si="106"/>
        <v>#N/A</v>
      </c>
      <c r="F1698" s="378"/>
      <c r="H1698" s="390"/>
      <c r="I1698" s="380" t="e">
        <f t="shared" si="107"/>
        <v>#REF!</v>
      </c>
      <c r="J1698" s="389">
        <f>'[9]事業所(またはGH住居)名を入力してください_その③'!F517</f>
        <v>0</v>
      </c>
      <c r="K1698" s="380">
        <f>IF(OR('[9]事業所(またはGH住居)名を入力してください_その③'!$B517="管理者",'[9]事業所(またはGH住居)名を入力してください_その③'!$B517="サービス管理責任者"),0,'[9]事業所(またはGH住居)名を入力してください_その③'!$AN517)</f>
        <v>0</v>
      </c>
    </row>
    <row r="1699" spans="2:11">
      <c r="B1699" s="381">
        <v>1697</v>
      </c>
      <c r="C1699" s="382" t="e">
        <f t="shared" si="104"/>
        <v>#N/A</v>
      </c>
      <c r="D1699" s="382" t="e">
        <f t="shared" si="105"/>
        <v>#N/A</v>
      </c>
      <c r="E1699" s="383" t="e">
        <f t="shared" si="106"/>
        <v>#N/A</v>
      </c>
      <c r="F1699" s="378"/>
      <c r="H1699" s="390"/>
      <c r="I1699" s="380" t="e">
        <f t="shared" si="107"/>
        <v>#REF!</v>
      </c>
      <c r="J1699" s="389">
        <f>'[9]事業所(またはGH住居)名を入力してください_その③'!F518</f>
        <v>0</v>
      </c>
      <c r="K1699" s="380">
        <f>IF(OR('[9]事業所(またはGH住居)名を入力してください_その③'!$B518="管理者",'[9]事業所(またはGH住居)名を入力してください_その③'!$B518="サービス管理責任者"),0,'[9]事業所(またはGH住居)名を入力してください_その③'!$AN518)</f>
        <v>0</v>
      </c>
    </row>
    <row r="1700" spans="2:11">
      <c r="B1700" s="381">
        <v>1698</v>
      </c>
      <c r="C1700" s="382" t="e">
        <f t="shared" si="104"/>
        <v>#N/A</v>
      </c>
      <c r="D1700" s="382" t="e">
        <f t="shared" si="105"/>
        <v>#N/A</v>
      </c>
      <c r="E1700" s="383" t="e">
        <f t="shared" si="106"/>
        <v>#N/A</v>
      </c>
      <c r="F1700" s="378"/>
      <c r="H1700" s="390"/>
      <c r="I1700" s="380" t="e">
        <f t="shared" si="107"/>
        <v>#REF!</v>
      </c>
      <c r="J1700" s="389">
        <f>'[9]事業所(またはGH住居)名を入力してください_その③'!F519</f>
        <v>0</v>
      </c>
      <c r="K1700" s="380">
        <f>IF(OR('[9]事業所(またはGH住居)名を入力してください_その③'!$B519="管理者",'[9]事業所(またはGH住居)名を入力してください_その③'!$B519="サービス管理責任者"),0,'[9]事業所(またはGH住居)名を入力してください_その③'!$AN519)</f>
        <v>0</v>
      </c>
    </row>
    <row r="1701" spans="2:11">
      <c r="B1701" s="381">
        <v>1699</v>
      </c>
      <c r="C1701" s="382" t="e">
        <f t="shared" si="104"/>
        <v>#N/A</v>
      </c>
      <c r="D1701" s="382" t="e">
        <f t="shared" si="105"/>
        <v>#N/A</v>
      </c>
      <c r="E1701" s="383" t="e">
        <f t="shared" si="106"/>
        <v>#N/A</v>
      </c>
      <c r="F1701" s="378"/>
      <c r="H1701" s="390"/>
      <c r="I1701" s="380" t="e">
        <f t="shared" si="107"/>
        <v>#REF!</v>
      </c>
      <c r="J1701" s="389">
        <f>'[9]事業所(またはGH住居)名を入力してください_その③'!F520</f>
        <v>0</v>
      </c>
      <c r="K1701" s="380">
        <f>IF(OR('[9]事業所(またはGH住居)名を入力してください_その③'!$B520="管理者",'[9]事業所(またはGH住居)名を入力してください_その③'!$B520="サービス管理責任者"),0,'[9]事業所(またはGH住居)名を入力してください_その③'!$AN520)</f>
        <v>0</v>
      </c>
    </row>
    <row r="1702" spans="2:11">
      <c r="B1702" s="381">
        <v>1700</v>
      </c>
      <c r="C1702" s="382" t="e">
        <f t="shared" si="104"/>
        <v>#N/A</v>
      </c>
      <c r="D1702" s="382" t="e">
        <f t="shared" si="105"/>
        <v>#N/A</v>
      </c>
      <c r="E1702" s="383" t="e">
        <f t="shared" si="106"/>
        <v>#N/A</v>
      </c>
      <c r="F1702" s="378"/>
      <c r="H1702" s="390"/>
      <c r="I1702" s="380" t="e">
        <f t="shared" si="107"/>
        <v>#REF!</v>
      </c>
      <c r="J1702" s="389">
        <f>'[9]事業所(またはGH住居)名を入力してください_その③'!F521</f>
        <v>0</v>
      </c>
      <c r="K1702" s="380">
        <f>IF(OR('[9]事業所(またはGH住居)名を入力してください_その③'!$B521="管理者",'[9]事業所(またはGH住居)名を入力してください_その③'!$B521="サービス管理責任者"),0,'[9]事業所(またはGH住居)名を入力してください_その③'!$AN521)</f>
        <v>0</v>
      </c>
    </row>
    <row r="1703" spans="2:11">
      <c r="B1703" s="381">
        <v>1701</v>
      </c>
      <c r="C1703" s="382" t="e">
        <f t="shared" si="104"/>
        <v>#N/A</v>
      </c>
      <c r="D1703" s="382" t="e">
        <f t="shared" si="105"/>
        <v>#N/A</v>
      </c>
      <c r="E1703" s="383" t="e">
        <f t="shared" si="106"/>
        <v>#N/A</v>
      </c>
      <c r="F1703" s="378"/>
      <c r="H1703" s="390"/>
      <c r="I1703" s="380" t="e">
        <f t="shared" si="107"/>
        <v>#REF!</v>
      </c>
      <c r="J1703" s="389">
        <f>'[9]事業所(またはGH住居)名を入力してください_その③'!F522</f>
        <v>0</v>
      </c>
      <c r="K1703" s="380">
        <f>IF(OR('[9]事業所(またはGH住居)名を入力してください_その③'!$B522="管理者",'[9]事業所(またはGH住居)名を入力してください_その③'!$B522="サービス管理責任者"),0,'[9]事業所(またはGH住居)名を入力してください_その③'!$AN522)</f>
        <v>0</v>
      </c>
    </row>
    <row r="1704" spans="2:11">
      <c r="B1704" s="381">
        <v>1702</v>
      </c>
      <c r="C1704" s="382" t="e">
        <f t="shared" si="104"/>
        <v>#N/A</v>
      </c>
      <c r="D1704" s="382" t="e">
        <f t="shared" si="105"/>
        <v>#N/A</v>
      </c>
      <c r="E1704" s="383" t="e">
        <f t="shared" si="106"/>
        <v>#N/A</v>
      </c>
      <c r="F1704" s="378"/>
      <c r="H1704" s="390"/>
      <c r="I1704" s="380" t="e">
        <f t="shared" si="107"/>
        <v>#REF!</v>
      </c>
      <c r="J1704" s="389">
        <f>'[9]事業所(またはGH住居)名を入力してください_その③'!F523</f>
        <v>0</v>
      </c>
      <c r="K1704" s="380">
        <f>IF(OR('[9]事業所(またはGH住居)名を入力してください_その③'!$B523="管理者",'[9]事業所(またはGH住居)名を入力してください_その③'!$B523="サービス管理責任者"),0,'[9]事業所(またはGH住居)名を入力してください_その③'!$AN523)</f>
        <v>0</v>
      </c>
    </row>
    <row r="1705" spans="2:11">
      <c r="B1705" s="381">
        <v>1703</v>
      </c>
      <c r="C1705" s="382" t="e">
        <f t="shared" si="104"/>
        <v>#N/A</v>
      </c>
      <c r="D1705" s="382" t="e">
        <f t="shared" si="105"/>
        <v>#N/A</v>
      </c>
      <c r="E1705" s="383" t="e">
        <f t="shared" si="106"/>
        <v>#N/A</v>
      </c>
      <c r="F1705" s="378"/>
      <c r="H1705" s="390"/>
      <c r="I1705" s="380" t="e">
        <f t="shared" si="107"/>
        <v>#REF!</v>
      </c>
      <c r="J1705" s="389">
        <f>'[9]事業所(またはGH住居)名を入力してください_その③'!F524</f>
        <v>0</v>
      </c>
      <c r="K1705" s="380">
        <f>IF(OR('[9]事業所(またはGH住居)名を入力してください_その③'!$B524="管理者",'[9]事業所(またはGH住居)名を入力してください_その③'!$B524="サービス管理責任者"),0,'[9]事業所(またはGH住居)名を入力してください_その③'!$AN524)</f>
        <v>0</v>
      </c>
    </row>
    <row r="1706" spans="2:11">
      <c r="B1706" s="381">
        <v>1704</v>
      </c>
      <c r="C1706" s="382" t="e">
        <f t="shared" si="104"/>
        <v>#N/A</v>
      </c>
      <c r="D1706" s="382" t="e">
        <f t="shared" si="105"/>
        <v>#N/A</v>
      </c>
      <c r="E1706" s="383" t="e">
        <f t="shared" si="106"/>
        <v>#N/A</v>
      </c>
      <c r="F1706" s="378"/>
      <c r="H1706" s="390"/>
      <c r="I1706" s="380" t="e">
        <f t="shared" si="107"/>
        <v>#REF!</v>
      </c>
      <c r="J1706" s="389">
        <f>'[9]事業所(またはGH住居)名を入力してください_その③'!F525</f>
        <v>0</v>
      </c>
      <c r="K1706" s="380">
        <f>IF(OR('[9]事業所(またはGH住居)名を入力してください_その③'!$B525="管理者",'[9]事業所(またはGH住居)名を入力してください_その③'!$B525="サービス管理責任者"),0,'[9]事業所(またはGH住居)名を入力してください_その③'!$AN525)</f>
        <v>0</v>
      </c>
    </row>
    <row r="1707" spans="2:11">
      <c r="B1707" s="381">
        <v>1705</v>
      </c>
      <c r="C1707" s="382" t="e">
        <f t="shared" si="104"/>
        <v>#N/A</v>
      </c>
      <c r="D1707" s="382" t="e">
        <f t="shared" si="105"/>
        <v>#N/A</v>
      </c>
      <c r="E1707" s="383" t="e">
        <f t="shared" si="106"/>
        <v>#N/A</v>
      </c>
      <c r="F1707" s="378"/>
      <c r="H1707" s="390"/>
      <c r="I1707" s="380" t="e">
        <f t="shared" si="107"/>
        <v>#REF!</v>
      </c>
      <c r="J1707" s="389">
        <f>'[9]事業所(またはGH住居)名を入力してください_その③'!F526</f>
        <v>0</v>
      </c>
      <c r="K1707" s="380">
        <f>IF(OR('[9]事業所(またはGH住居)名を入力してください_その③'!$B526="管理者",'[9]事業所(またはGH住居)名を入力してください_その③'!$B526="サービス管理責任者"),0,'[9]事業所(またはGH住居)名を入力してください_その③'!$AN526)</f>
        <v>0</v>
      </c>
    </row>
    <row r="1708" spans="2:11">
      <c r="B1708" s="381">
        <v>1706</v>
      </c>
      <c r="C1708" s="382" t="e">
        <f t="shared" si="104"/>
        <v>#N/A</v>
      </c>
      <c r="D1708" s="382" t="e">
        <f t="shared" si="105"/>
        <v>#N/A</v>
      </c>
      <c r="E1708" s="383" t="e">
        <f t="shared" si="106"/>
        <v>#N/A</v>
      </c>
      <c r="F1708" s="378"/>
      <c r="H1708" s="390"/>
      <c r="I1708" s="380" t="e">
        <f t="shared" si="107"/>
        <v>#REF!</v>
      </c>
      <c r="J1708" s="389">
        <f>'[9]事業所(またはGH住居)名を入力してください_その③'!F527</f>
        <v>0</v>
      </c>
      <c r="K1708" s="380">
        <f>IF(OR('[9]事業所(またはGH住居)名を入力してください_その③'!$B527="管理者",'[9]事業所(またはGH住居)名を入力してください_その③'!$B527="サービス管理責任者"),0,'[9]事業所(またはGH住居)名を入力してください_その③'!$AN527)</f>
        <v>0</v>
      </c>
    </row>
    <row r="1709" spans="2:11">
      <c r="B1709" s="381">
        <v>1707</v>
      </c>
      <c r="C1709" s="382" t="e">
        <f t="shared" si="104"/>
        <v>#N/A</v>
      </c>
      <c r="D1709" s="382" t="e">
        <f t="shared" si="105"/>
        <v>#N/A</v>
      </c>
      <c r="E1709" s="383" t="e">
        <f t="shared" si="106"/>
        <v>#N/A</v>
      </c>
      <c r="F1709" s="378"/>
      <c r="H1709" s="390"/>
      <c r="I1709" s="380" t="e">
        <f t="shared" si="107"/>
        <v>#REF!</v>
      </c>
      <c r="J1709" s="389">
        <f>'[9]事業所(またはGH住居)名を入力してください_その③'!F528</f>
        <v>0</v>
      </c>
      <c r="K1709" s="380">
        <f>IF(OR('[9]事業所(またはGH住居)名を入力してください_その③'!$B528="管理者",'[9]事業所(またはGH住居)名を入力してください_その③'!$B528="サービス管理責任者"),0,'[9]事業所(またはGH住居)名を入力してください_その③'!$AN528)</f>
        <v>0</v>
      </c>
    </row>
    <row r="1710" spans="2:11">
      <c r="B1710" s="381">
        <v>1708</v>
      </c>
      <c r="C1710" s="382" t="e">
        <f t="shared" si="104"/>
        <v>#N/A</v>
      </c>
      <c r="D1710" s="382" t="e">
        <f t="shared" si="105"/>
        <v>#N/A</v>
      </c>
      <c r="E1710" s="383" t="e">
        <f t="shared" si="106"/>
        <v>#N/A</v>
      </c>
      <c r="F1710" s="378"/>
      <c r="H1710" s="390"/>
      <c r="I1710" s="380" t="e">
        <f t="shared" si="107"/>
        <v>#REF!</v>
      </c>
      <c r="J1710" s="389">
        <f>'[9]事業所(またはGH住居)名を入力してください_その③'!F529</f>
        <v>0</v>
      </c>
      <c r="K1710" s="380">
        <f>IF(OR('[9]事業所(またはGH住居)名を入力してください_その③'!$B529="管理者",'[9]事業所(またはGH住居)名を入力してください_その③'!$B529="サービス管理責任者"),0,'[9]事業所(またはGH住居)名を入力してください_その③'!$AN529)</f>
        <v>0</v>
      </c>
    </row>
    <row r="1711" spans="2:11">
      <c r="B1711" s="381">
        <v>1709</v>
      </c>
      <c r="C1711" s="382" t="e">
        <f t="shared" si="104"/>
        <v>#N/A</v>
      </c>
      <c r="D1711" s="382" t="e">
        <f t="shared" si="105"/>
        <v>#N/A</v>
      </c>
      <c r="E1711" s="383" t="e">
        <f t="shared" si="106"/>
        <v>#N/A</v>
      </c>
      <c r="F1711" s="378"/>
      <c r="H1711" s="390"/>
      <c r="I1711" s="380" t="e">
        <f t="shared" si="107"/>
        <v>#REF!</v>
      </c>
      <c r="J1711" s="389">
        <f>'[9]事業所(またはGH住居)名を入力してください_その③'!F530</f>
        <v>0</v>
      </c>
      <c r="K1711" s="380">
        <f>IF(OR('[9]事業所(またはGH住居)名を入力してください_その③'!$B530="管理者",'[9]事業所(またはGH住居)名を入力してください_その③'!$B530="サービス管理責任者"),0,'[9]事業所(またはGH住居)名を入力してください_その③'!$AN530)</f>
        <v>0</v>
      </c>
    </row>
    <row r="1712" spans="2:11">
      <c r="B1712" s="381">
        <v>1710</v>
      </c>
      <c r="C1712" s="382" t="e">
        <f t="shared" si="104"/>
        <v>#N/A</v>
      </c>
      <c r="D1712" s="382" t="e">
        <f t="shared" si="105"/>
        <v>#N/A</v>
      </c>
      <c r="E1712" s="383" t="e">
        <f t="shared" si="106"/>
        <v>#N/A</v>
      </c>
      <c r="F1712" s="378"/>
      <c r="H1712" s="390"/>
      <c r="I1712" s="380" t="e">
        <f t="shared" si="107"/>
        <v>#REF!</v>
      </c>
      <c r="J1712" s="389">
        <f>'[9]事業所(またはGH住居)名を入力してください_その③'!F531</f>
        <v>0</v>
      </c>
      <c r="K1712" s="380">
        <f>IF(OR('[9]事業所(またはGH住居)名を入力してください_その③'!$B531="管理者",'[9]事業所(またはGH住居)名を入力してください_その③'!$B531="サービス管理責任者"),0,'[9]事業所(またはGH住居)名を入力してください_その③'!$AN531)</f>
        <v>0</v>
      </c>
    </row>
    <row r="1713" spans="2:11">
      <c r="B1713" s="381">
        <v>1711</v>
      </c>
      <c r="C1713" s="382" t="e">
        <f t="shared" si="104"/>
        <v>#N/A</v>
      </c>
      <c r="D1713" s="382" t="e">
        <f t="shared" si="105"/>
        <v>#N/A</v>
      </c>
      <c r="E1713" s="383" t="e">
        <f t="shared" si="106"/>
        <v>#N/A</v>
      </c>
      <c r="F1713" s="378"/>
      <c r="H1713" s="390"/>
      <c r="I1713" s="380" t="e">
        <f t="shared" si="107"/>
        <v>#REF!</v>
      </c>
      <c r="J1713" s="389">
        <f>'[9]事業所(またはGH住居)名を入力してください_その③'!F532</f>
        <v>0</v>
      </c>
      <c r="K1713" s="380">
        <f>IF(OR('[9]事業所(またはGH住居)名を入力してください_その③'!$B532="管理者",'[9]事業所(またはGH住居)名を入力してください_その③'!$B532="サービス管理責任者"),0,'[9]事業所(またはGH住居)名を入力してください_その③'!$AN532)</f>
        <v>0</v>
      </c>
    </row>
    <row r="1714" spans="2:11">
      <c r="B1714" s="381">
        <v>1712</v>
      </c>
      <c r="C1714" s="382" t="e">
        <f t="shared" si="104"/>
        <v>#N/A</v>
      </c>
      <c r="D1714" s="382" t="e">
        <f t="shared" si="105"/>
        <v>#N/A</v>
      </c>
      <c r="E1714" s="383" t="e">
        <f t="shared" si="106"/>
        <v>#N/A</v>
      </c>
      <c r="F1714" s="378"/>
      <c r="H1714" s="390"/>
      <c r="I1714" s="380" t="e">
        <f t="shared" si="107"/>
        <v>#REF!</v>
      </c>
      <c r="J1714" s="389">
        <f>'[9]事業所(またはGH住居)名を入力してください_その③'!F533</f>
        <v>0</v>
      </c>
      <c r="K1714" s="380">
        <f>IF(OR('[9]事業所(またはGH住居)名を入力してください_その③'!$B533="管理者",'[9]事業所(またはGH住居)名を入力してください_その③'!$B533="サービス管理責任者"),0,'[9]事業所(またはGH住居)名を入力してください_その③'!$AN533)</f>
        <v>0</v>
      </c>
    </row>
    <row r="1715" spans="2:11">
      <c r="B1715" s="381">
        <v>1713</v>
      </c>
      <c r="C1715" s="382" t="e">
        <f t="shared" si="104"/>
        <v>#N/A</v>
      </c>
      <c r="D1715" s="382" t="e">
        <f t="shared" si="105"/>
        <v>#N/A</v>
      </c>
      <c r="E1715" s="383" t="e">
        <f t="shared" si="106"/>
        <v>#N/A</v>
      </c>
      <c r="F1715" s="378"/>
      <c r="H1715" s="390"/>
      <c r="I1715" s="380" t="e">
        <f t="shared" si="107"/>
        <v>#REF!</v>
      </c>
      <c r="J1715" s="389">
        <f>'[9]事業所(またはGH住居)名を入力してください_その③'!F534</f>
        <v>0</v>
      </c>
      <c r="K1715" s="380">
        <f>IF(OR('[9]事業所(またはGH住居)名を入力してください_その③'!$B534="管理者",'[9]事業所(またはGH住居)名を入力してください_その③'!$B534="サービス管理責任者"),0,'[9]事業所(またはGH住居)名を入力してください_その③'!$AN534)</f>
        <v>0</v>
      </c>
    </row>
    <row r="1716" spans="2:11">
      <c r="B1716" s="381">
        <v>1714</v>
      </c>
      <c r="C1716" s="382" t="e">
        <f t="shared" si="104"/>
        <v>#N/A</v>
      </c>
      <c r="D1716" s="382" t="e">
        <f t="shared" si="105"/>
        <v>#N/A</v>
      </c>
      <c r="E1716" s="383" t="e">
        <f t="shared" si="106"/>
        <v>#N/A</v>
      </c>
      <c r="F1716" s="378"/>
      <c r="H1716" s="390"/>
      <c r="I1716" s="380" t="e">
        <f t="shared" si="107"/>
        <v>#REF!</v>
      </c>
      <c r="J1716" s="389">
        <f>'[9]事業所(またはGH住居)名を入力してください_その③'!F535</f>
        <v>0</v>
      </c>
      <c r="K1716" s="380">
        <f>IF(OR('[9]事業所(またはGH住居)名を入力してください_その③'!$B535="管理者",'[9]事業所(またはGH住居)名を入力してください_その③'!$B535="サービス管理責任者"),0,'[9]事業所(またはGH住居)名を入力してください_その③'!$AN535)</f>
        <v>0</v>
      </c>
    </row>
    <row r="1717" spans="2:11">
      <c r="B1717" s="381">
        <v>1715</v>
      </c>
      <c r="C1717" s="382" t="e">
        <f t="shared" si="104"/>
        <v>#N/A</v>
      </c>
      <c r="D1717" s="382" t="e">
        <f t="shared" si="105"/>
        <v>#N/A</v>
      </c>
      <c r="E1717" s="383" t="e">
        <f t="shared" si="106"/>
        <v>#N/A</v>
      </c>
      <c r="F1717" s="378"/>
      <c r="H1717" s="390"/>
      <c r="I1717" s="380" t="e">
        <f t="shared" si="107"/>
        <v>#REF!</v>
      </c>
      <c r="J1717" s="389">
        <f>'[9]事業所(またはGH住居)名を入力してください_その③'!F536</f>
        <v>0</v>
      </c>
      <c r="K1717" s="380">
        <f>IF(OR('[9]事業所(またはGH住居)名を入力してください_その③'!$B536="管理者",'[9]事業所(またはGH住居)名を入力してください_その③'!$B536="サービス管理責任者"),0,'[9]事業所(またはGH住居)名を入力してください_その③'!$AN536)</f>
        <v>0</v>
      </c>
    </row>
    <row r="1718" spans="2:11">
      <c r="B1718" s="381">
        <v>1716</v>
      </c>
      <c r="C1718" s="382" t="e">
        <f t="shared" si="104"/>
        <v>#N/A</v>
      </c>
      <c r="D1718" s="382" t="e">
        <f t="shared" si="105"/>
        <v>#N/A</v>
      </c>
      <c r="E1718" s="383" t="e">
        <f t="shared" si="106"/>
        <v>#N/A</v>
      </c>
      <c r="F1718" s="378"/>
      <c r="H1718" s="390"/>
      <c r="I1718" s="380" t="e">
        <f t="shared" si="107"/>
        <v>#REF!</v>
      </c>
      <c r="J1718" s="389">
        <f>'[9]事業所(またはGH住居)名を入力してください_その③'!F537</f>
        <v>0</v>
      </c>
      <c r="K1718" s="380">
        <f>IF(OR('[9]事業所(またはGH住居)名を入力してください_その③'!$B537="管理者",'[9]事業所(またはGH住居)名を入力してください_その③'!$B537="サービス管理責任者"),0,'[9]事業所(またはGH住居)名を入力してください_その③'!$AN537)</f>
        <v>0</v>
      </c>
    </row>
    <row r="1719" spans="2:11">
      <c r="B1719" s="381">
        <v>1717</v>
      </c>
      <c r="C1719" s="382" t="e">
        <f t="shared" si="104"/>
        <v>#N/A</v>
      </c>
      <c r="D1719" s="382" t="e">
        <f t="shared" si="105"/>
        <v>#N/A</v>
      </c>
      <c r="E1719" s="383" t="e">
        <f t="shared" si="106"/>
        <v>#N/A</v>
      </c>
      <c r="F1719" s="378"/>
      <c r="H1719" s="390"/>
      <c r="I1719" s="380" t="e">
        <f t="shared" si="107"/>
        <v>#REF!</v>
      </c>
      <c r="J1719" s="389">
        <f>'[9]事業所(またはGH住居)名を入力してください_その③'!F538</f>
        <v>0</v>
      </c>
      <c r="K1719" s="380">
        <f>IF(OR('[9]事業所(またはGH住居)名を入力してください_その③'!$B538="管理者",'[9]事業所(またはGH住居)名を入力してください_その③'!$B538="サービス管理責任者"),0,'[9]事業所(またはGH住居)名を入力してください_その③'!$AN538)</f>
        <v>0</v>
      </c>
    </row>
    <row r="1720" spans="2:11">
      <c r="B1720" s="381">
        <v>1718</v>
      </c>
      <c r="C1720" s="382" t="e">
        <f t="shared" si="104"/>
        <v>#N/A</v>
      </c>
      <c r="D1720" s="382" t="e">
        <f t="shared" si="105"/>
        <v>#N/A</v>
      </c>
      <c r="E1720" s="383" t="e">
        <f t="shared" si="106"/>
        <v>#N/A</v>
      </c>
      <c r="F1720" s="378"/>
      <c r="H1720" s="390"/>
      <c r="I1720" s="380" t="e">
        <f t="shared" si="107"/>
        <v>#REF!</v>
      </c>
      <c r="J1720" s="389">
        <f>'[9]事業所(またはGH住居)名を入力してください_その③'!F539</f>
        <v>0</v>
      </c>
      <c r="K1720" s="380">
        <f>IF(OR('[9]事業所(またはGH住居)名を入力してください_その③'!$B539="管理者",'[9]事業所(またはGH住居)名を入力してください_その③'!$B539="サービス管理責任者"),0,'[9]事業所(またはGH住居)名を入力してください_その③'!$AN539)</f>
        <v>0</v>
      </c>
    </row>
    <row r="1721" spans="2:11">
      <c r="B1721" s="381">
        <v>1719</v>
      </c>
      <c r="C1721" s="382" t="e">
        <f t="shared" si="104"/>
        <v>#N/A</v>
      </c>
      <c r="D1721" s="382" t="e">
        <f t="shared" si="105"/>
        <v>#N/A</v>
      </c>
      <c r="E1721" s="383" t="e">
        <f t="shared" si="106"/>
        <v>#N/A</v>
      </c>
      <c r="F1721" s="378"/>
      <c r="H1721" s="390"/>
      <c r="I1721" s="380" t="e">
        <f t="shared" si="107"/>
        <v>#REF!</v>
      </c>
      <c r="J1721" s="389">
        <f>'[9]事業所(またはGH住居)名を入力してください_その③'!F540</f>
        <v>0</v>
      </c>
      <c r="K1721" s="380">
        <f>IF(OR('[9]事業所(またはGH住居)名を入力してください_その③'!$B540="管理者",'[9]事業所(またはGH住居)名を入力してください_その③'!$B540="サービス管理責任者"),0,'[9]事業所(またはGH住居)名を入力してください_その③'!$AN540)</f>
        <v>0</v>
      </c>
    </row>
    <row r="1722" spans="2:11">
      <c r="B1722" s="381">
        <v>1720</v>
      </c>
      <c r="C1722" s="382" t="e">
        <f t="shared" si="104"/>
        <v>#N/A</v>
      </c>
      <c r="D1722" s="382" t="e">
        <f t="shared" si="105"/>
        <v>#N/A</v>
      </c>
      <c r="E1722" s="383" t="e">
        <f t="shared" si="106"/>
        <v>#N/A</v>
      </c>
      <c r="F1722" s="378"/>
      <c r="H1722" s="390"/>
      <c r="I1722" s="380" t="e">
        <f t="shared" si="107"/>
        <v>#REF!</v>
      </c>
      <c r="J1722" s="389">
        <f>'[9]事業所(またはGH住居)名を入力してください_その③'!F541</f>
        <v>0</v>
      </c>
      <c r="K1722" s="380">
        <f>IF(OR('[9]事業所(またはGH住居)名を入力してください_その③'!$B541="管理者",'[9]事業所(またはGH住居)名を入力してください_その③'!$B541="サービス管理責任者"),0,'[9]事業所(またはGH住居)名を入力してください_その③'!$AN541)</f>
        <v>0</v>
      </c>
    </row>
    <row r="1723" spans="2:11">
      <c r="B1723" s="381">
        <v>1721</v>
      </c>
      <c r="C1723" s="382" t="e">
        <f t="shared" si="104"/>
        <v>#N/A</v>
      </c>
      <c r="D1723" s="382" t="e">
        <f t="shared" si="105"/>
        <v>#N/A</v>
      </c>
      <c r="E1723" s="383" t="e">
        <f t="shared" si="106"/>
        <v>#N/A</v>
      </c>
      <c r="F1723" s="378"/>
      <c r="H1723" s="390"/>
      <c r="I1723" s="380" t="e">
        <f t="shared" si="107"/>
        <v>#REF!</v>
      </c>
      <c r="J1723" s="389">
        <f>'[9]事業所(またはGH住居)名を入力してください_その③'!F542</f>
        <v>0</v>
      </c>
      <c r="K1723" s="380">
        <f>IF(OR('[9]事業所(またはGH住居)名を入力してください_その③'!$B542="管理者",'[9]事業所(またはGH住居)名を入力してください_その③'!$B542="サービス管理責任者"),0,'[9]事業所(またはGH住居)名を入力してください_その③'!$AN542)</f>
        <v>0</v>
      </c>
    </row>
    <row r="1724" spans="2:11">
      <c r="B1724" s="381">
        <v>1722</v>
      </c>
      <c r="C1724" s="382" t="e">
        <f t="shared" si="104"/>
        <v>#N/A</v>
      </c>
      <c r="D1724" s="382" t="e">
        <f t="shared" si="105"/>
        <v>#N/A</v>
      </c>
      <c r="E1724" s="383" t="e">
        <f t="shared" si="106"/>
        <v>#N/A</v>
      </c>
      <c r="F1724" s="378"/>
      <c r="H1724" s="390"/>
      <c r="I1724" s="380" t="e">
        <f t="shared" si="107"/>
        <v>#REF!</v>
      </c>
      <c r="J1724" s="389">
        <f>'[9]事業所(またはGH住居)名を入力してください_その③'!F543</f>
        <v>0</v>
      </c>
      <c r="K1724" s="380">
        <f>IF(OR('[9]事業所(またはGH住居)名を入力してください_その③'!$B543="管理者",'[9]事業所(またはGH住居)名を入力してください_その③'!$B543="サービス管理責任者"),0,'[9]事業所(またはGH住居)名を入力してください_その③'!$AN543)</f>
        <v>0</v>
      </c>
    </row>
    <row r="1725" spans="2:11">
      <c r="B1725" s="381">
        <v>1723</v>
      </c>
      <c r="C1725" s="382" t="e">
        <f t="shared" si="104"/>
        <v>#N/A</v>
      </c>
      <c r="D1725" s="382" t="e">
        <f t="shared" si="105"/>
        <v>#N/A</v>
      </c>
      <c r="E1725" s="383" t="e">
        <f t="shared" si="106"/>
        <v>#N/A</v>
      </c>
      <c r="F1725" s="378"/>
      <c r="H1725" s="390"/>
      <c r="I1725" s="380" t="e">
        <f t="shared" si="107"/>
        <v>#REF!</v>
      </c>
      <c r="J1725" s="389">
        <f>'[9]事業所(またはGH住居)名を入力してください_その③'!F544</f>
        <v>0</v>
      </c>
      <c r="K1725" s="380">
        <f>IF(OR('[9]事業所(またはGH住居)名を入力してください_その③'!$B544="管理者",'[9]事業所(またはGH住居)名を入力してください_その③'!$B544="サービス管理責任者"),0,'[9]事業所(またはGH住居)名を入力してください_その③'!$AN544)</f>
        <v>0</v>
      </c>
    </row>
    <row r="1726" spans="2:11">
      <c r="B1726" s="381">
        <v>1724</v>
      </c>
      <c r="C1726" s="382" t="e">
        <f t="shared" si="104"/>
        <v>#N/A</v>
      </c>
      <c r="D1726" s="382" t="e">
        <f t="shared" si="105"/>
        <v>#N/A</v>
      </c>
      <c r="E1726" s="383" t="e">
        <f t="shared" si="106"/>
        <v>#N/A</v>
      </c>
      <c r="F1726" s="378"/>
      <c r="H1726" s="390"/>
      <c r="I1726" s="380" t="e">
        <f t="shared" si="107"/>
        <v>#REF!</v>
      </c>
      <c r="J1726" s="389">
        <f>'[9]事業所(またはGH住居)名を入力してください_その③'!F545</f>
        <v>0</v>
      </c>
      <c r="K1726" s="380">
        <f>IF(OR('[9]事業所(またはGH住居)名を入力してください_その③'!$B545="管理者",'[9]事業所(またはGH住居)名を入力してください_その③'!$B545="サービス管理責任者"),0,'[9]事業所(またはGH住居)名を入力してください_その③'!$AN545)</f>
        <v>0</v>
      </c>
    </row>
    <row r="1727" spans="2:11">
      <c r="B1727" s="381">
        <v>1725</v>
      </c>
      <c r="C1727" s="382" t="e">
        <f t="shared" si="104"/>
        <v>#N/A</v>
      </c>
      <c r="D1727" s="382" t="e">
        <f t="shared" si="105"/>
        <v>#N/A</v>
      </c>
      <c r="E1727" s="383" t="e">
        <f t="shared" si="106"/>
        <v>#N/A</v>
      </c>
      <c r="F1727" s="378"/>
      <c r="H1727" s="390"/>
      <c r="I1727" s="380" t="e">
        <f t="shared" si="107"/>
        <v>#REF!</v>
      </c>
      <c r="J1727" s="389">
        <f>'[9]事業所(またはGH住居)名を入力してください_その③'!F546</f>
        <v>0</v>
      </c>
      <c r="K1727" s="380">
        <f>IF(OR('[9]事業所(またはGH住居)名を入力してください_その③'!$B546="管理者",'[9]事業所(またはGH住居)名を入力してください_その③'!$B546="サービス管理責任者"),0,'[9]事業所(またはGH住居)名を入力してください_その③'!$AN546)</f>
        <v>0</v>
      </c>
    </row>
    <row r="1728" spans="2:11">
      <c r="B1728" s="381">
        <v>1726</v>
      </c>
      <c r="C1728" s="382" t="e">
        <f t="shared" si="104"/>
        <v>#N/A</v>
      </c>
      <c r="D1728" s="382" t="e">
        <f t="shared" si="105"/>
        <v>#N/A</v>
      </c>
      <c r="E1728" s="383" t="e">
        <f t="shared" si="106"/>
        <v>#N/A</v>
      </c>
      <c r="F1728" s="378"/>
      <c r="H1728" s="390"/>
      <c r="I1728" s="380" t="e">
        <f t="shared" si="107"/>
        <v>#REF!</v>
      </c>
      <c r="J1728" s="389">
        <f>'[9]事業所(またはGH住居)名を入力してください_その③'!F547</f>
        <v>0</v>
      </c>
      <c r="K1728" s="380">
        <f>IF(OR('[9]事業所(またはGH住居)名を入力してください_その③'!$B547="管理者",'[9]事業所(またはGH住居)名を入力してください_その③'!$B547="サービス管理責任者"),0,'[9]事業所(またはGH住居)名を入力してください_その③'!$AN547)</f>
        <v>0</v>
      </c>
    </row>
    <row r="1729" spans="2:11">
      <c r="B1729" s="381">
        <v>1727</v>
      </c>
      <c r="C1729" s="382" t="e">
        <f t="shared" si="104"/>
        <v>#N/A</v>
      </c>
      <c r="D1729" s="382" t="e">
        <f t="shared" si="105"/>
        <v>#N/A</v>
      </c>
      <c r="E1729" s="383" t="e">
        <f t="shared" si="106"/>
        <v>#N/A</v>
      </c>
      <c r="F1729" s="378"/>
      <c r="H1729" s="390"/>
      <c r="I1729" s="380" t="e">
        <f t="shared" si="107"/>
        <v>#REF!</v>
      </c>
      <c r="J1729" s="389">
        <f>'[9]事業所(またはGH住居)名を入力してください_その③'!F548</f>
        <v>0</v>
      </c>
      <c r="K1729" s="380">
        <f>IF(OR('[9]事業所(またはGH住居)名を入力してください_その③'!$B548="管理者",'[9]事業所(またはGH住居)名を入力してください_その③'!$B548="サービス管理責任者"),0,'[9]事業所(またはGH住居)名を入力してください_その③'!$AN548)</f>
        <v>0</v>
      </c>
    </row>
    <row r="1730" spans="2:11">
      <c r="B1730" s="381">
        <v>1728</v>
      </c>
      <c r="C1730" s="382" t="e">
        <f t="shared" si="104"/>
        <v>#N/A</v>
      </c>
      <c r="D1730" s="382" t="e">
        <f t="shared" si="105"/>
        <v>#N/A</v>
      </c>
      <c r="E1730" s="383" t="e">
        <f t="shared" si="106"/>
        <v>#N/A</v>
      </c>
      <c r="F1730" s="378"/>
      <c r="H1730" s="390"/>
      <c r="I1730" s="380" t="e">
        <f t="shared" si="107"/>
        <v>#REF!</v>
      </c>
      <c r="J1730" s="389">
        <f>'[9]事業所(またはGH住居)名を入力してください_その③'!F549</f>
        <v>0</v>
      </c>
      <c r="K1730" s="380">
        <f>IF(OR('[9]事業所(またはGH住居)名を入力してください_その③'!$B549="管理者",'[9]事業所(またはGH住居)名を入力してください_その③'!$B549="サービス管理責任者"),0,'[9]事業所(またはGH住居)名を入力してください_その③'!$AN549)</f>
        <v>0</v>
      </c>
    </row>
    <row r="1731" spans="2:11">
      <c r="B1731" s="381">
        <v>1729</v>
      </c>
      <c r="C1731" s="382" t="e">
        <f t="shared" ref="C1731:C1794" si="108">VLOOKUP(B1731,$I:$K,2,FALSE)</f>
        <v>#N/A</v>
      </c>
      <c r="D1731" s="382" t="e">
        <f t="shared" ref="D1731:D1794" si="109">VLOOKUP(B1731,$I:$K,3,FALSE)</f>
        <v>#N/A</v>
      </c>
      <c r="E1731" s="383" t="e">
        <f t="shared" si="106"/>
        <v>#N/A</v>
      </c>
      <c r="F1731" s="378"/>
      <c r="H1731" s="390"/>
      <c r="I1731" s="380" t="e">
        <f t="shared" si="107"/>
        <v>#REF!</v>
      </c>
      <c r="J1731" s="389">
        <f>'[9]事業所(またはGH住居)名を入力してください_その③'!F550</f>
        <v>0</v>
      </c>
      <c r="K1731" s="380">
        <f>IF(OR('[9]事業所(またはGH住居)名を入力してください_その③'!$B550="管理者",'[9]事業所(またはGH住居)名を入力してください_その③'!$B550="サービス管理責任者"),0,'[9]事業所(またはGH住居)名を入力してください_その③'!$AN550)</f>
        <v>0</v>
      </c>
    </row>
    <row r="1732" spans="2:11">
      <c r="B1732" s="381">
        <v>1730</v>
      </c>
      <c r="C1732" s="382" t="e">
        <f t="shared" si="108"/>
        <v>#N/A</v>
      </c>
      <c r="D1732" s="382" t="e">
        <f t="shared" si="109"/>
        <v>#N/A</v>
      </c>
      <c r="E1732" s="383" t="e">
        <f t="shared" ref="E1732:E1795" si="110">SUMIF($C:$C,C1732,$D:$D)</f>
        <v>#N/A</v>
      </c>
      <c r="F1732" s="378"/>
      <c r="H1732" s="390"/>
      <c r="I1732" s="380" t="e">
        <f t="shared" ref="I1732:I1795" si="111">IF(J1732=0,I1731,I1731+1)</f>
        <v>#REF!</v>
      </c>
      <c r="J1732" s="389">
        <f>'[9]事業所(またはGH住居)名を入力してください_その③'!F551</f>
        <v>0</v>
      </c>
      <c r="K1732" s="380">
        <f>IF(OR('[9]事業所(またはGH住居)名を入力してください_その③'!$B551="管理者",'[9]事業所(またはGH住居)名を入力してください_その③'!$B551="サービス管理責任者"),0,'[9]事業所(またはGH住居)名を入力してください_その③'!$AN551)</f>
        <v>0</v>
      </c>
    </row>
    <row r="1733" spans="2:11">
      <c r="B1733" s="381">
        <v>1731</v>
      </c>
      <c r="C1733" s="382" t="e">
        <f t="shared" si="108"/>
        <v>#N/A</v>
      </c>
      <c r="D1733" s="382" t="e">
        <f t="shared" si="109"/>
        <v>#N/A</v>
      </c>
      <c r="E1733" s="383" t="e">
        <f t="shared" si="110"/>
        <v>#N/A</v>
      </c>
      <c r="F1733" s="378"/>
      <c r="H1733" s="390"/>
      <c r="I1733" s="380" t="e">
        <f t="shared" si="111"/>
        <v>#REF!</v>
      </c>
      <c r="J1733" s="389">
        <f>'[9]事業所(またはGH住居)名を入力してください_その③'!F552</f>
        <v>0</v>
      </c>
      <c r="K1733" s="380">
        <f>IF(OR('[9]事業所(またはGH住居)名を入力してください_その③'!$B552="管理者",'[9]事業所(またはGH住居)名を入力してください_その③'!$B552="サービス管理責任者"),0,'[9]事業所(またはGH住居)名を入力してください_その③'!$AN552)</f>
        <v>0</v>
      </c>
    </row>
    <row r="1734" spans="2:11">
      <c r="B1734" s="381">
        <v>1732</v>
      </c>
      <c r="C1734" s="382" t="e">
        <f t="shared" si="108"/>
        <v>#N/A</v>
      </c>
      <c r="D1734" s="382" t="e">
        <f t="shared" si="109"/>
        <v>#N/A</v>
      </c>
      <c r="E1734" s="383" t="e">
        <f t="shared" si="110"/>
        <v>#N/A</v>
      </c>
      <c r="F1734" s="378"/>
      <c r="H1734" s="390"/>
      <c r="I1734" s="380" t="e">
        <f t="shared" si="111"/>
        <v>#REF!</v>
      </c>
      <c r="J1734" s="389">
        <f>'[9]事業所(またはGH住居)名を入力してください_その③'!F553</f>
        <v>0</v>
      </c>
      <c r="K1734" s="380">
        <f>IF(OR('[9]事業所(またはGH住居)名を入力してください_その③'!$B553="管理者",'[9]事業所(またはGH住居)名を入力してください_その③'!$B553="サービス管理責任者"),0,'[9]事業所(またはGH住居)名を入力してください_その③'!$AN553)</f>
        <v>0</v>
      </c>
    </row>
    <row r="1735" spans="2:11">
      <c r="B1735" s="381">
        <v>1733</v>
      </c>
      <c r="C1735" s="382" t="e">
        <f t="shared" si="108"/>
        <v>#N/A</v>
      </c>
      <c r="D1735" s="382" t="e">
        <f t="shared" si="109"/>
        <v>#N/A</v>
      </c>
      <c r="E1735" s="383" t="e">
        <f t="shared" si="110"/>
        <v>#N/A</v>
      </c>
      <c r="F1735" s="378"/>
      <c r="H1735" s="390"/>
      <c r="I1735" s="380" t="e">
        <f t="shared" si="111"/>
        <v>#REF!</v>
      </c>
      <c r="J1735" s="389">
        <f>'[9]事業所(またはGH住居)名を入力してください_その③'!F554</f>
        <v>0</v>
      </c>
      <c r="K1735" s="380">
        <f>IF(OR('[9]事業所(またはGH住居)名を入力してください_その③'!$B554="管理者",'[9]事業所(またはGH住居)名を入力してください_その③'!$B554="サービス管理責任者"),0,'[9]事業所(またはGH住居)名を入力してください_その③'!$AN554)</f>
        <v>0</v>
      </c>
    </row>
    <row r="1736" spans="2:11">
      <c r="B1736" s="381">
        <v>1734</v>
      </c>
      <c r="C1736" s="382" t="e">
        <f t="shared" si="108"/>
        <v>#N/A</v>
      </c>
      <c r="D1736" s="382" t="e">
        <f t="shared" si="109"/>
        <v>#N/A</v>
      </c>
      <c r="E1736" s="383" t="e">
        <f t="shared" si="110"/>
        <v>#N/A</v>
      </c>
      <c r="F1736" s="378"/>
      <c r="H1736" s="390"/>
      <c r="I1736" s="380" t="e">
        <f t="shared" si="111"/>
        <v>#REF!</v>
      </c>
      <c r="J1736" s="389">
        <f>'[9]事業所(またはGH住居)名を入力してください_その③'!F555</f>
        <v>0</v>
      </c>
      <c r="K1736" s="380">
        <f>IF(OR('[9]事業所(またはGH住居)名を入力してください_その③'!$B555="管理者",'[9]事業所(またはGH住居)名を入力してください_その③'!$B555="サービス管理責任者"),0,'[9]事業所(またはGH住居)名を入力してください_その③'!$AN555)</f>
        <v>0</v>
      </c>
    </row>
    <row r="1737" spans="2:11">
      <c r="B1737" s="381">
        <v>1735</v>
      </c>
      <c r="C1737" s="382" t="e">
        <f t="shared" si="108"/>
        <v>#N/A</v>
      </c>
      <c r="D1737" s="382" t="e">
        <f t="shared" si="109"/>
        <v>#N/A</v>
      </c>
      <c r="E1737" s="383" t="e">
        <f t="shared" si="110"/>
        <v>#N/A</v>
      </c>
      <c r="F1737" s="378"/>
      <c r="H1737" s="390"/>
      <c r="I1737" s="380" t="e">
        <f t="shared" si="111"/>
        <v>#REF!</v>
      </c>
      <c r="J1737" s="389">
        <f>'[9]事業所(またはGH住居)名を入力してください_その③'!F556</f>
        <v>0</v>
      </c>
      <c r="K1737" s="380">
        <f>IF(OR('[9]事業所(またはGH住居)名を入力してください_その③'!$B556="管理者",'[9]事業所(またはGH住居)名を入力してください_その③'!$B556="サービス管理責任者"),0,'[9]事業所(またはGH住居)名を入力してください_その③'!$AN556)</f>
        <v>0</v>
      </c>
    </row>
    <row r="1738" spans="2:11">
      <c r="B1738" s="381">
        <v>1736</v>
      </c>
      <c r="C1738" s="382" t="e">
        <f t="shared" si="108"/>
        <v>#N/A</v>
      </c>
      <c r="D1738" s="382" t="e">
        <f t="shared" si="109"/>
        <v>#N/A</v>
      </c>
      <c r="E1738" s="383" t="e">
        <f t="shared" si="110"/>
        <v>#N/A</v>
      </c>
      <c r="F1738" s="378"/>
      <c r="H1738" s="390"/>
      <c r="I1738" s="380" t="e">
        <f t="shared" si="111"/>
        <v>#REF!</v>
      </c>
      <c r="J1738" s="389">
        <f>'[9]事業所(またはGH住居)名を入力してください_その③'!F557</f>
        <v>0</v>
      </c>
      <c r="K1738" s="380">
        <f>IF(OR('[9]事業所(またはGH住居)名を入力してください_その③'!$B557="管理者",'[9]事業所(またはGH住居)名を入力してください_その③'!$B557="サービス管理責任者"),0,'[9]事業所(またはGH住居)名を入力してください_その③'!$AN557)</f>
        <v>0</v>
      </c>
    </row>
    <row r="1739" spans="2:11">
      <c r="B1739" s="381">
        <v>1737</v>
      </c>
      <c r="C1739" s="382" t="e">
        <f t="shared" si="108"/>
        <v>#N/A</v>
      </c>
      <c r="D1739" s="382" t="e">
        <f t="shared" si="109"/>
        <v>#N/A</v>
      </c>
      <c r="E1739" s="383" t="e">
        <f t="shared" si="110"/>
        <v>#N/A</v>
      </c>
      <c r="F1739" s="378"/>
      <c r="H1739" s="390"/>
      <c r="I1739" s="380" t="e">
        <f t="shared" si="111"/>
        <v>#REF!</v>
      </c>
      <c r="J1739" s="389">
        <f>'[9]事業所(またはGH住居)名を入力してください_その③'!F558</f>
        <v>0</v>
      </c>
      <c r="K1739" s="380">
        <f>IF(OR('[9]事業所(またはGH住居)名を入力してください_その③'!$B558="管理者",'[9]事業所(またはGH住居)名を入力してください_その③'!$B558="サービス管理責任者"),0,'[9]事業所(またはGH住居)名を入力してください_その③'!$AN558)</f>
        <v>0</v>
      </c>
    </row>
    <row r="1740" spans="2:11">
      <c r="B1740" s="381">
        <v>1738</v>
      </c>
      <c r="C1740" s="382" t="e">
        <f t="shared" si="108"/>
        <v>#N/A</v>
      </c>
      <c r="D1740" s="382" t="e">
        <f t="shared" si="109"/>
        <v>#N/A</v>
      </c>
      <c r="E1740" s="383" t="e">
        <f t="shared" si="110"/>
        <v>#N/A</v>
      </c>
      <c r="F1740" s="378"/>
      <c r="H1740" s="390"/>
      <c r="I1740" s="380" t="e">
        <f t="shared" si="111"/>
        <v>#REF!</v>
      </c>
      <c r="J1740" s="389">
        <f>'[9]事業所(またはGH住居)名を入力してください_その③'!F559</f>
        <v>0</v>
      </c>
      <c r="K1740" s="380">
        <f>IF(OR('[9]事業所(またはGH住居)名を入力してください_その③'!$B559="管理者",'[9]事業所(またはGH住居)名を入力してください_その③'!$B559="サービス管理責任者"),0,'[9]事業所(またはGH住居)名を入力してください_その③'!$AN559)</f>
        <v>0</v>
      </c>
    </row>
    <row r="1741" spans="2:11">
      <c r="B1741" s="381">
        <v>1739</v>
      </c>
      <c r="C1741" s="382" t="e">
        <f t="shared" si="108"/>
        <v>#N/A</v>
      </c>
      <c r="D1741" s="382" t="e">
        <f t="shared" si="109"/>
        <v>#N/A</v>
      </c>
      <c r="E1741" s="383" t="e">
        <f t="shared" si="110"/>
        <v>#N/A</v>
      </c>
      <c r="F1741" s="378"/>
      <c r="H1741" s="390"/>
      <c r="I1741" s="380" t="e">
        <f t="shared" si="111"/>
        <v>#REF!</v>
      </c>
      <c r="J1741" s="389">
        <f>'[9]事業所(またはGH住居)名を入力してください_その③'!F560</f>
        <v>0</v>
      </c>
      <c r="K1741" s="380">
        <f>IF(OR('[9]事業所(またはGH住居)名を入力してください_その③'!$B560="管理者",'[9]事業所(またはGH住居)名を入力してください_その③'!$B560="サービス管理責任者"),0,'[9]事業所(またはGH住居)名を入力してください_その③'!$AN560)</f>
        <v>0</v>
      </c>
    </row>
    <row r="1742" spans="2:11">
      <c r="B1742" s="381">
        <v>1740</v>
      </c>
      <c r="C1742" s="382" t="e">
        <f t="shared" si="108"/>
        <v>#N/A</v>
      </c>
      <c r="D1742" s="382" t="e">
        <f t="shared" si="109"/>
        <v>#N/A</v>
      </c>
      <c r="E1742" s="383" t="e">
        <f t="shared" si="110"/>
        <v>#N/A</v>
      </c>
      <c r="F1742" s="378"/>
      <c r="H1742" s="390"/>
      <c r="I1742" s="380" t="e">
        <f t="shared" si="111"/>
        <v>#REF!</v>
      </c>
      <c r="J1742" s="389">
        <f>'[9]事業所(またはGH住居)名を入力してください_その③'!F561</f>
        <v>0</v>
      </c>
      <c r="K1742" s="380">
        <f>IF(OR('[9]事業所(またはGH住居)名を入力してください_その③'!$B561="管理者",'[9]事業所(またはGH住居)名を入力してください_その③'!$B561="サービス管理責任者"),0,'[9]事業所(またはGH住居)名を入力してください_その③'!$AN561)</f>
        <v>0</v>
      </c>
    </row>
    <row r="1743" spans="2:11">
      <c r="B1743" s="381">
        <v>1741</v>
      </c>
      <c r="C1743" s="382" t="e">
        <f t="shared" si="108"/>
        <v>#N/A</v>
      </c>
      <c r="D1743" s="382" t="e">
        <f t="shared" si="109"/>
        <v>#N/A</v>
      </c>
      <c r="E1743" s="383" t="e">
        <f t="shared" si="110"/>
        <v>#N/A</v>
      </c>
      <c r="F1743" s="378"/>
      <c r="H1743" s="390"/>
      <c r="I1743" s="380" t="e">
        <f t="shared" si="111"/>
        <v>#REF!</v>
      </c>
      <c r="J1743" s="389">
        <f>'[9]事業所(またはGH住居)名を入力してください_その③'!F562</f>
        <v>0</v>
      </c>
      <c r="K1743" s="380">
        <f>IF(OR('[9]事業所(またはGH住居)名を入力してください_その③'!$B562="管理者",'[9]事業所(またはGH住居)名を入力してください_その③'!$B562="サービス管理責任者"),0,'[9]事業所(またはGH住居)名を入力してください_その③'!$AN562)</f>
        <v>0</v>
      </c>
    </row>
    <row r="1744" spans="2:11">
      <c r="B1744" s="381">
        <v>1742</v>
      </c>
      <c r="C1744" s="382" t="e">
        <f t="shared" si="108"/>
        <v>#N/A</v>
      </c>
      <c r="D1744" s="382" t="e">
        <f t="shared" si="109"/>
        <v>#N/A</v>
      </c>
      <c r="E1744" s="383" t="e">
        <f t="shared" si="110"/>
        <v>#N/A</v>
      </c>
      <c r="F1744" s="378"/>
      <c r="H1744" s="390"/>
      <c r="I1744" s="380" t="e">
        <f t="shared" si="111"/>
        <v>#REF!</v>
      </c>
      <c r="J1744" s="389">
        <f>'[9]事業所(またはGH住居)名を入力してください_その③'!F563</f>
        <v>0</v>
      </c>
      <c r="K1744" s="380">
        <f>IF(OR('[9]事業所(またはGH住居)名を入力してください_その③'!$B563="管理者",'[9]事業所(またはGH住居)名を入力してください_その③'!$B563="サービス管理責任者"),0,'[9]事業所(またはGH住居)名を入力してください_その③'!$AN563)</f>
        <v>0</v>
      </c>
    </row>
    <row r="1745" spans="2:11">
      <c r="B1745" s="381">
        <v>1743</v>
      </c>
      <c r="C1745" s="382" t="e">
        <f t="shared" si="108"/>
        <v>#N/A</v>
      </c>
      <c r="D1745" s="382" t="e">
        <f t="shared" si="109"/>
        <v>#N/A</v>
      </c>
      <c r="E1745" s="383" t="e">
        <f t="shared" si="110"/>
        <v>#N/A</v>
      </c>
      <c r="F1745" s="378"/>
      <c r="H1745" s="390"/>
      <c r="I1745" s="380" t="e">
        <f t="shared" si="111"/>
        <v>#REF!</v>
      </c>
      <c r="J1745" s="389">
        <f>'[9]事業所(またはGH住居)名を入力してください_その③'!F564</f>
        <v>0</v>
      </c>
      <c r="K1745" s="380">
        <f>IF(OR('[9]事業所(またはGH住居)名を入力してください_その③'!$B564="管理者",'[9]事業所(またはGH住居)名を入力してください_その③'!$B564="サービス管理責任者"),0,'[9]事業所(またはGH住居)名を入力してください_その③'!$AN564)</f>
        <v>0</v>
      </c>
    </row>
    <row r="1746" spans="2:11">
      <c r="B1746" s="381">
        <v>1744</v>
      </c>
      <c r="C1746" s="382" t="e">
        <f t="shared" si="108"/>
        <v>#N/A</v>
      </c>
      <c r="D1746" s="382" t="e">
        <f t="shared" si="109"/>
        <v>#N/A</v>
      </c>
      <c r="E1746" s="383" t="e">
        <f t="shared" si="110"/>
        <v>#N/A</v>
      </c>
      <c r="F1746" s="378"/>
      <c r="H1746" s="390"/>
      <c r="I1746" s="380" t="e">
        <f t="shared" si="111"/>
        <v>#REF!</v>
      </c>
      <c r="J1746" s="389">
        <f>'[9]事業所(またはGH住居)名を入力してください_その③'!F565</f>
        <v>0</v>
      </c>
      <c r="K1746" s="380">
        <f>IF(OR('[9]事業所(またはGH住居)名を入力してください_その③'!$B565="管理者",'[9]事業所(またはGH住居)名を入力してください_その③'!$B565="サービス管理責任者"),0,'[9]事業所(またはGH住居)名を入力してください_その③'!$AN565)</f>
        <v>0</v>
      </c>
    </row>
    <row r="1747" spans="2:11">
      <c r="B1747" s="381">
        <v>1745</v>
      </c>
      <c r="C1747" s="382" t="e">
        <f t="shared" si="108"/>
        <v>#N/A</v>
      </c>
      <c r="D1747" s="382" t="e">
        <f t="shared" si="109"/>
        <v>#N/A</v>
      </c>
      <c r="E1747" s="383" t="e">
        <f t="shared" si="110"/>
        <v>#N/A</v>
      </c>
      <c r="F1747" s="378"/>
      <c r="H1747" s="390"/>
      <c r="I1747" s="380" t="e">
        <f t="shared" si="111"/>
        <v>#REF!</v>
      </c>
      <c r="J1747" s="389">
        <f>'[9]事業所(またはGH住居)名を入力してください_その③'!F566</f>
        <v>0</v>
      </c>
      <c r="K1747" s="380">
        <f>IF(OR('[9]事業所(またはGH住居)名を入力してください_その③'!$B566="管理者",'[9]事業所(またはGH住居)名を入力してください_その③'!$B566="サービス管理責任者"),0,'[9]事業所(またはGH住居)名を入力してください_その③'!$AN566)</f>
        <v>0</v>
      </c>
    </row>
    <row r="1748" spans="2:11">
      <c r="B1748" s="381">
        <v>1746</v>
      </c>
      <c r="C1748" s="382" t="e">
        <f t="shared" si="108"/>
        <v>#N/A</v>
      </c>
      <c r="D1748" s="382" t="e">
        <f t="shared" si="109"/>
        <v>#N/A</v>
      </c>
      <c r="E1748" s="383" t="e">
        <f t="shared" si="110"/>
        <v>#N/A</v>
      </c>
      <c r="F1748" s="378"/>
      <c r="H1748" s="390"/>
      <c r="I1748" s="380" t="e">
        <f t="shared" si="111"/>
        <v>#REF!</v>
      </c>
      <c r="J1748" s="389">
        <f>'[9]事業所(またはGH住居)名を入力してください_その③'!F567</f>
        <v>0</v>
      </c>
      <c r="K1748" s="380">
        <f>IF(OR('[9]事業所(またはGH住居)名を入力してください_その③'!$B567="管理者",'[9]事業所(またはGH住居)名を入力してください_その③'!$B567="サービス管理責任者"),0,'[9]事業所(またはGH住居)名を入力してください_その③'!$AN567)</f>
        <v>0</v>
      </c>
    </row>
    <row r="1749" spans="2:11">
      <c r="B1749" s="381">
        <v>1747</v>
      </c>
      <c r="C1749" s="382" t="e">
        <f t="shared" si="108"/>
        <v>#N/A</v>
      </c>
      <c r="D1749" s="382" t="e">
        <f t="shared" si="109"/>
        <v>#N/A</v>
      </c>
      <c r="E1749" s="383" t="e">
        <f t="shared" si="110"/>
        <v>#N/A</v>
      </c>
      <c r="F1749" s="378"/>
      <c r="H1749" s="390"/>
      <c r="I1749" s="380" t="e">
        <f t="shared" si="111"/>
        <v>#REF!</v>
      </c>
      <c r="J1749" s="389">
        <f>'[9]事業所(またはGH住居)名を入力してください_その③'!F568</f>
        <v>0</v>
      </c>
      <c r="K1749" s="380">
        <f>IF(OR('[9]事業所(またはGH住居)名を入力してください_その③'!$B568="管理者",'[9]事業所(またはGH住居)名を入力してください_その③'!$B568="サービス管理責任者"),0,'[9]事業所(またはGH住居)名を入力してください_その③'!$AN568)</f>
        <v>0</v>
      </c>
    </row>
    <row r="1750" spans="2:11">
      <c r="B1750" s="381">
        <v>1748</v>
      </c>
      <c r="C1750" s="382" t="e">
        <f t="shared" si="108"/>
        <v>#N/A</v>
      </c>
      <c r="D1750" s="382" t="e">
        <f t="shared" si="109"/>
        <v>#N/A</v>
      </c>
      <c r="E1750" s="383" t="e">
        <f t="shared" si="110"/>
        <v>#N/A</v>
      </c>
      <c r="F1750" s="378"/>
      <c r="H1750" s="390"/>
      <c r="I1750" s="380" t="e">
        <f t="shared" si="111"/>
        <v>#REF!</v>
      </c>
      <c r="J1750" s="389">
        <f>'[9]事業所(またはGH住居)名を入力してください_その③'!F569</f>
        <v>0</v>
      </c>
      <c r="K1750" s="380">
        <f>IF(OR('[9]事業所(またはGH住居)名を入力してください_その③'!$B569="管理者",'[9]事業所(またはGH住居)名を入力してください_その③'!$B569="サービス管理責任者"),0,'[9]事業所(またはGH住居)名を入力してください_その③'!$AN569)</f>
        <v>0</v>
      </c>
    </row>
    <row r="1751" spans="2:11">
      <c r="B1751" s="381">
        <v>1749</v>
      </c>
      <c r="C1751" s="382" t="e">
        <f t="shared" si="108"/>
        <v>#N/A</v>
      </c>
      <c r="D1751" s="382" t="e">
        <f t="shared" si="109"/>
        <v>#N/A</v>
      </c>
      <c r="E1751" s="383" t="e">
        <f t="shared" si="110"/>
        <v>#N/A</v>
      </c>
      <c r="F1751" s="378"/>
      <c r="H1751" s="390"/>
      <c r="I1751" s="380" t="e">
        <f t="shared" si="111"/>
        <v>#REF!</v>
      </c>
      <c r="J1751" s="389">
        <f>'[9]事業所(またはGH住居)名を入力してください_その③'!F570</f>
        <v>0</v>
      </c>
      <c r="K1751" s="380">
        <f>IF(OR('[9]事業所(またはGH住居)名を入力してください_その③'!$B570="管理者",'[9]事業所(またはGH住居)名を入力してください_その③'!$B570="サービス管理責任者"),0,'[9]事業所(またはGH住居)名を入力してください_その③'!$AN570)</f>
        <v>0</v>
      </c>
    </row>
    <row r="1752" spans="2:11">
      <c r="B1752" s="381">
        <v>1750</v>
      </c>
      <c r="C1752" s="382" t="e">
        <f t="shared" si="108"/>
        <v>#N/A</v>
      </c>
      <c r="D1752" s="382" t="e">
        <f t="shared" si="109"/>
        <v>#N/A</v>
      </c>
      <c r="E1752" s="383" t="e">
        <f t="shared" si="110"/>
        <v>#N/A</v>
      </c>
      <c r="F1752" s="378"/>
      <c r="H1752" s="390"/>
      <c r="I1752" s="380" t="e">
        <f t="shared" si="111"/>
        <v>#REF!</v>
      </c>
      <c r="J1752" s="389">
        <f>'[9]事業所(またはGH住居)名を入力してください_その③'!F571</f>
        <v>0</v>
      </c>
      <c r="K1752" s="380">
        <f>IF(OR('[9]事業所(またはGH住居)名を入力してください_その③'!$B571="管理者",'[9]事業所(またはGH住居)名を入力してください_その③'!$B571="サービス管理責任者"),0,'[9]事業所(またはGH住居)名を入力してください_その③'!$AN571)</f>
        <v>0</v>
      </c>
    </row>
    <row r="1753" spans="2:11">
      <c r="B1753" s="381">
        <v>1751</v>
      </c>
      <c r="C1753" s="382" t="e">
        <f t="shared" si="108"/>
        <v>#N/A</v>
      </c>
      <c r="D1753" s="382" t="e">
        <f t="shared" si="109"/>
        <v>#N/A</v>
      </c>
      <c r="E1753" s="383" t="e">
        <f t="shared" si="110"/>
        <v>#N/A</v>
      </c>
      <c r="F1753" s="378"/>
      <c r="H1753" s="390"/>
      <c r="I1753" s="380" t="e">
        <f t="shared" si="111"/>
        <v>#REF!</v>
      </c>
      <c r="J1753" s="389">
        <f>'[9]事業所(またはGH住居)名を入力してください_その③'!F572</f>
        <v>0</v>
      </c>
      <c r="K1753" s="380">
        <f>IF(OR('[9]事業所(またはGH住居)名を入力してください_その③'!$B572="管理者",'[9]事業所(またはGH住居)名を入力してください_その③'!$B572="サービス管理責任者"),0,'[9]事業所(またはGH住居)名を入力してください_その③'!$AN572)</f>
        <v>0</v>
      </c>
    </row>
    <row r="1754" spans="2:11">
      <c r="B1754" s="381">
        <v>1752</v>
      </c>
      <c r="C1754" s="382" t="e">
        <f t="shared" si="108"/>
        <v>#N/A</v>
      </c>
      <c r="D1754" s="382" t="e">
        <f t="shared" si="109"/>
        <v>#N/A</v>
      </c>
      <c r="E1754" s="383" t="e">
        <f t="shared" si="110"/>
        <v>#N/A</v>
      </c>
      <c r="F1754" s="378"/>
      <c r="H1754" s="390"/>
      <c r="I1754" s="380" t="e">
        <f t="shared" si="111"/>
        <v>#REF!</v>
      </c>
      <c r="J1754" s="389">
        <f>'[9]事業所(またはGH住居)名を入力してください_その③'!F573</f>
        <v>0</v>
      </c>
      <c r="K1754" s="380">
        <f>IF(OR('[9]事業所(またはGH住居)名を入力してください_その③'!$B573="管理者",'[9]事業所(またはGH住居)名を入力してください_その③'!$B573="サービス管理責任者"),0,'[9]事業所(またはGH住居)名を入力してください_その③'!$AN573)</f>
        <v>0</v>
      </c>
    </row>
    <row r="1755" spans="2:11">
      <c r="B1755" s="381">
        <v>1753</v>
      </c>
      <c r="C1755" s="382" t="e">
        <f t="shared" si="108"/>
        <v>#N/A</v>
      </c>
      <c r="D1755" s="382" t="e">
        <f t="shared" si="109"/>
        <v>#N/A</v>
      </c>
      <c r="E1755" s="383" t="e">
        <f t="shared" si="110"/>
        <v>#N/A</v>
      </c>
      <c r="F1755" s="378"/>
      <c r="H1755" s="390"/>
      <c r="I1755" s="380" t="e">
        <f t="shared" si="111"/>
        <v>#REF!</v>
      </c>
      <c r="J1755" s="389">
        <f>'[9]事業所(またはGH住居)名を入力してください_その③'!F574</f>
        <v>0</v>
      </c>
      <c r="K1755" s="380">
        <f>IF(OR('[9]事業所(またはGH住居)名を入力してください_その③'!$B574="管理者",'[9]事業所(またはGH住居)名を入力してください_その③'!$B574="サービス管理責任者"),0,'[9]事業所(またはGH住居)名を入力してください_その③'!$AN574)</f>
        <v>0</v>
      </c>
    </row>
    <row r="1756" spans="2:11">
      <c r="B1756" s="381">
        <v>1754</v>
      </c>
      <c r="C1756" s="382" t="e">
        <f t="shared" si="108"/>
        <v>#N/A</v>
      </c>
      <c r="D1756" s="382" t="e">
        <f t="shared" si="109"/>
        <v>#N/A</v>
      </c>
      <c r="E1756" s="383" t="e">
        <f t="shared" si="110"/>
        <v>#N/A</v>
      </c>
      <c r="F1756" s="378"/>
      <c r="H1756" s="390"/>
      <c r="I1756" s="380" t="e">
        <f t="shared" si="111"/>
        <v>#REF!</v>
      </c>
      <c r="J1756" s="389">
        <f>'[9]事業所(またはGH住居)名を入力してください_その③'!F575</f>
        <v>0</v>
      </c>
      <c r="K1756" s="380">
        <f>IF(OR('[9]事業所(またはGH住居)名を入力してください_その③'!$B575="管理者",'[9]事業所(またはGH住居)名を入力してください_その③'!$B575="サービス管理責任者"),0,'[9]事業所(またはGH住居)名を入力してください_その③'!$AN575)</f>
        <v>0</v>
      </c>
    </row>
    <row r="1757" spans="2:11">
      <c r="B1757" s="381">
        <v>1755</v>
      </c>
      <c r="C1757" s="382" t="e">
        <f t="shared" si="108"/>
        <v>#N/A</v>
      </c>
      <c r="D1757" s="382" t="e">
        <f t="shared" si="109"/>
        <v>#N/A</v>
      </c>
      <c r="E1757" s="383" t="e">
        <f t="shared" si="110"/>
        <v>#N/A</v>
      </c>
      <c r="F1757" s="378"/>
      <c r="H1757" s="390"/>
      <c r="I1757" s="380" t="e">
        <f t="shared" si="111"/>
        <v>#REF!</v>
      </c>
      <c r="J1757" s="389">
        <f>'[9]事業所(またはGH住居)名を入力してください_その③'!F576</f>
        <v>0</v>
      </c>
      <c r="K1757" s="380">
        <f>IF(OR('[9]事業所(またはGH住居)名を入力してください_その③'!$B576="管理者",'[9]事業所(またはGH住居)名を入力してください_その③'!$B576="サービス管理責任者"),0,'[9]事業所(またはGH住居)名を入力してください_その③'!$AN576)</f>
        <v>0</v>
      </c>
    </row>
    <row r="1758" spans="2:11">
      <c r="B1758" s="381">
        <v>1756</v>
      </c>
      <c r="C1758" s="382" t="e">
        <f t="shared" si="108"/>
        <v>#N/A</v>
      </c>
      <c r="D1758" s="382" t="e">
        <f t="shared" si="109"/>
        <v>#N/A</v>
      </c>
      <c r="E1758" s="383" t="e">
        <f t="shared" si="110"/>
        <v>#N/A</v>
      </c>
      <c r="F1758" s="378"/>
      <c r="H1758" s="390"/>
      <c r="I1758" s="380" t="e">
        <f t="shared" si="111"/>
        <v>#REF!</v>
      </c>
      <c r="J1758" s="389">
        <f>'[9]事業所(またはGH住居)名を入力してください_その③'!F577</f>
        <v>0</v>
      </c>
      <c r="K1758" s="380">
        <f>IF(OR('[9]事業所(またはGH住居)名を入力してください_その③'!$B577="管理者",'[9]事業所(またはGH住居)名を入力してください_その③'!$B577="サービス管理責任者"),0,'[9]事業所(またはGH住居)名を入力してください_その③'!$AN577)</f>
        <v>0</v>
      </c>
    </row>
    <row r="1759" spans="2:11">
      <c r="B1759" s="381">
        <v>1757</v>
      </c>
      <c r="C1759" s="382" t="e">
        <f t="shared" si="108"/>
        <v>#N/A</v>
      </c>
      <c r="D1759" s="382" t="e">
        <f t="shared" si="109"/>
        <v>#N/A</v>
      </c>
      <c r="E1759" s="383" t="e">
        <f t="shared" si="110"/>
        <v>#N/A</v>
      </c>
      <c r="F1759" s="378"/>
      <c r="H1759" s="390"/>
      <c r="I1759" s="380" t="e">
        <f t="shared" si="111"/>
        <v>#REF!</v>
      </c>
      <c r="J1759" s="389">
        <f>'[9]事業所(またはGH住居)名を入力してください_その③'!F578</f>
        <v>0</v>
      </c>
      <c r="K1759" s="380">
        <f>IF(OR('[9]事業所(またはGH住居)名を入力してください_その③'!$B578="管理者",'[9]事業所(またはGH住居)名を入力してください_その③'!$B578="サービス管理責任者"),0,'[9]事業所(またはGH住居)名を入力してください_その③'!$AN578)</f>
        <v>0</v>
      </c>
    </row>
    <row r="1760" spans="2:11">
      <c r="B1760" s="381">
        <v>1758</v>
      </c>
      <c r="C1760" s="382" t="e">
        <f t="shared" si="108"/>
        <v>#N/A</v>
      </c>
      <c r="D1760" s="382" t="e">
        <f t="shared" si="109"/>
        <v>#N/A</v>
      </c>
      <c r="E1760" s="383" t="e">
        <f t="shared" si="110"/>
        <v>#N/A</v>
      </c>
      <c r="F1760" s="378"/>
      <c r="H1760" s="390"/>
      <c r="I1760" s="380" t="e">
        <f t="shared" si="111"/>
        <v>#REF!</v>
      </c>
      <c r="J1760" s="389">
        <f>'[9]事業所(またはGH住居)名を入力してください_その③'!F579</f>
        <v>0</v>
      </c>
      <c r="K1760" s="380">
        <f>IF(OR('[9]事業所(またはGH住居)名を入力してください_その③'!$B579="管理者",'[9]事業所(またはGH住居)名を入力してください_その③'!$B579="サービス管理責任者"),0,'[9]事業所(またはGH住居)名を入力してください_その③'!$AN579)</f>
        <v>0</v>
      </c>
    </row>
    <row r="1761" spans="2:11">
      <c r="B1761" s="381">
        <v>1759</v>
      </c>
      <c r="C1761" s="382" t="e">
        <f t="shared" si="108"/>
        <v>#N/A</v>
      </c>
      <c r="D1761" s="382" t="e">
        <f t="shared" si="109"/>
        <v>#N/A</v>
      </c>
      <c r="E1761" s="383" t="e">
        <f t="shared" si="110"/>
        <v>#N/A</v>
      </c>
      <c r="F1761" s="378"/>
      <c r="H1761" s="390"/>
      <c r="I1761" s="380" t="e">
        <f t="shared" si="111"/>
        <v>#REF!</v>
      </c>
      <c r="J1761" s="389">
        <f>'[9]事業所(またはGH住居)名を入力してください_その③'!F580</f>
        <v>0</v>
      </c>
      <c r="K1761" s="380">
        <f>IF(OR('[9]事業所(またはGH住居)名を入力してください_その③'!$B580="管理者",'[9]事業所(またはGH住居)名を入力してください_その③'!$B580="サービス管理責任者"),0,'[9]事業所(またはGH住居)名を入力してください_その③'!$AN580)</f>
        <v>0</v>
      </c>
    </row>
    <row r="1762" spans="2:11">
      <c r="B1762" s="381">
        <v>1760</v>
      </c>
      <c r="C1762" s="382" t="e">
        <f t="shared" si="108"/>
        <v>#N/A</v>
      </c>
      <c r="D1762" s="382" t="e">
        <f t="shared" si="109"/>
        <v>#N/A</v>
      </c>
      <c r="E1762" s="383" t="e">
        <f t="shared" si="110"/>
        <v>#N/A</v>
      </c>
      <c r="F1762" s="378"/>
      <c r="H1762" s="390"/>
      <c r="I1762" s="380" t="e">
        <f t="shared" si="111"/>
        <v>#REF!</v>
      </c>
      <c r="J1762" s="389">
        <f>'[9]事業所(またはGH住居)名を入力してください_その③'!F581</f>
        <v>0</v>
      </c>
      <c r="K1762" s="380">
        <f>IF(OR('[9]事業所(またはGH住居)名を入力してください_その③'!$B581="管理者",'[9]事業所(またはGH住居)名を入力してください_その③'!$B581="サービス管理責任者"),0,'[9]事業所(またはGH住居)名を入力してください_その③'!$AN581)</f>
        <v>0</v>
      </c>
    </row>
    <row r="1763" spans="2:11">
      <c r="B1763" s="381">
        <v>1761</v>
      </c>
      <c r="C1763" s="382" t="e">
        <f t="shared" si="108"/>
        <v>#N/A</v>
      </c>
      <c r="D1763" s="382" t="e">
        <f t="shared" si="109"/>
        <v>#N/A</v>
      </c>
      <c r="E1763" s="383" t="e">
        <f t="shared" si="110"/>
        <v>#N/A</v>
      </c>
      <c r="F1763" s="378"/>
      <c r="H1763" s="390"/>
      <c r="I1763" s="380" t="e">
        <f t="shared" si="111"/>
        <v>#REF!</v>
      </c>
      <c r="J1763" s="389">
        <f>'[9]事業所(またはGH住居)名を入力してください_その③'!F582</f>
        <v>0</v>
      </c>
      <c r="K1763" s="380">
        <f>IF(OR('[9]事業所(またはGH住居)名を入力してください_その③'!$B582="管理者",'[9]事業所(またはGH住居)名を入力してください_その③'!$B582="サービス管理責任者"),0,'[9]事業所(またはGH住居)名を入力してください_その③'!$AN582)</f>
        <v>0</v>
      </c>
    </row>
    <row r="1764" spans="2:11">
      <c r="B1764" s="381">
        <v>1762</v>
      </c>
      <c r="C1764" s="382" t="e">
        <f t="shared" si="108"/>
        <v>#N/A</v>
      </c>
      <c r="D1764" s="382" t="e">
        <f t="shared" si="109"/>
        <v>#N/A</v>
      </c>
      <c r="E1764" s="383" t="e">
        <f t="shared" si="110"/>
        <v>#N/A</v>
      </c>
      <c r="F1764" s="378"/>
      <c r="H1764" s="390"/>
      <c r="I1764" s="380" t="e">
        <f t="shared" si="111"/>
        <v>#REF!</v>
      </c>
      <c r="J1764" s="389">
        <f>'[9]事業所(またはGH住居)名を入力してください_その③'!F583</f>
        <v>0</v>
      </c>
      <c r="K1764" s="380">
        <f>IF(OR('[9]事業所(またはGH住居)名を入力してください_その③'!$B583="管理者",'[9]事業所(またはGH住居)名を入力してください_その③'!$B583="サービス管理責任者"),0,'[9]事業所(またはGH住居)名を入力してください_その③'!$AN583)</f>
        <v>0</v>
      </c>
    </row>
    <row r="1765" spans="2:11">
      <c r="B1765" s="381">
        <v>1763</v>
      </c>
      <c r="C1765" s="382" t="e">
        <f t="shared" si="108"/>
        <v>#N/A</v>
      </c>
      <c r="D1765" s="382" t="e">
        <f t="shared" si="109"/>
        <v>#N/A</v>
      </c>
      <c r="E1765" s="383" t="e">
        <f t="shared" si="110"/>
        <v>#N/A</v>
      </c>
      <c r="F1765" s="378"/>
      <c r="H1765" s="390"/>
      <c r="I1765" s="380" t="e">
        <f t="shared" si="111"/>
        <v>#REF!</v>
      </c>
      <c r="J1765" s="389">
        <f>'[9]事業所(またはGH住居)名を入力してください_その③'!F584</f>
        <v>0</v>
      </c>
      <c r="K1765" s="380">
        <f>IF(OR('[9]事業所(またはGH住居)名を入力してください_その③'!$B584="管理者",'[9]事業所(またはGH住居)名を入力してください_その③'!$B584="サービス管理責任者"),0,'[9]事業所(またはGH住居)名を入力してください_その③'!$AN584)</f>
        <v>0</v>
      </c>
    </row>
    <row r="1766" spans="2:11">
      <c r="B1766" s="381">
        <v>1764</v>
      </c>
      <c r="C1766" s="382" t="e">
        <f t="shared" si="108"/>
        <v>#N/A</v>
      </c>
      <c r="D1766" s="382" t="e">
        <f t="shared" si="109"/>
        <v>#N/A</v>
      </c>
      <c r="E1766" s="383" t="e">
        <f t="shared" si="110"/>
        <v>#N/A</v>
      </c>
      <c r="F1766" s="378"/>
      <c r="H1766" s="390"/>
      <c r="I1766" s="380" t="e">
        <f t="shared" si="111"/>
        <v>#REF!</v>
      </c>
      <c r="J1766" s="389">
        <f>'[9]事業所(またはGH住居)名を入力してください_その③'!F585</f>
        <v>0</v>
      </c>
      <c r="K1766" s="380">
        <f>IF(OR('[9]事業所(またはGH住居)名を入力してください_その③'!$B585="管理者",'[9]事業所(またはGH住居)名を入力してください_その③'!$B585="サービス管理責任者"),0,'[9]事業所(またはGH住居)名を入力してください_その③'!$AN585)</f>
        <v>0</v>
      </c>
    </row>
    <row r="1767" spans="2:11">
      <c r="B1767" s="381">
        <v>1765</v>
      </c>
      <c r="C1767" s="382" t="e">
        <f t="shared" si="108"/>
        <v>#N/A</v>
      </c>
      <c r="D1767" s="382" t="e">
        <f t="shared" si="109"/>
        <v>#N/A</v>
      </c>
      <c r="E1767" s="383" t="e">
        <f t="shared" si="110"/>
        <v>#N/A</v>
      </c>
      <c r="F1767" s="378"/>
      <c r="H1767" s="390"/>
      <c r="I1767" s="380" t="e">
        <f t="shared" si="111"/>
        <v>#REF!</v>
      </c>
      <c r="J1767" s="389">
        <f>'[9]事業所(またはGH住居)名を入力してください_その③'!F586</f>
        <v>0</v>
      </c>
      <c r="K1767" s="380">
        <f>IF(OR('[9]事業所(またはGH住居)名を入力してください_その③'!$B586="管理者",'[9]事業所(またはGH住居)名を入力してください_その③'!$B586="サービス管理責任者"),0,'[9]事業所(またはGH住居)名を入力してください_その③'!$AN586)</f>
        <v>0</v>
      </c>
    </row>
    <row r="1768" spans="2:11">
      <c r="B1768" s="381">
        <v>1766</v>
      </c>
      <c r="C1768" s="382" t="e">
        <f t="shared" si="108"/>
        <v>#N/A</v>
      </c>
      <c r="D1768" s="382" t="e">
        <f t="shared" si="109"/>
        <v>#N/A</v>
      </c>
      <c r="E1768" s="383" t="e">
        <f t="shared" si="110"/>
        <v>#N/A</v>
      </c>
      <c r="F1768" s="378"/>
      <c r="H1768" s="390"/>
      <c r="I1768" s="380" t="e">
        <f t="shared" si="111"/>
        <v>#REF!</v>
      </c>
      <c r="J1768" s="389">
        <f>'[9]事業所(またはGH住居)名を入力してください_その③'!F587</f>
        <v>0</v>
      </c>
      <c r="K1768" s="380">
        <f>IF(OR('[9]事業所(またはGH住居)名を入力してください_その③'!$B587="管理者",'[9]事業所(またはGH住居)名を入力してください_その③'!$B587="サービス管理責任者"),0,'[9]事業所(またはGH住居)名を入力してください_その③'!$AN587)</f>
        <v>0</v>
      </c>
    </row>
    <row r="1769" spans="2:11">
      <c r="B1769" s="381">
        <v>1767</v>
      </c>
      <c r="C1769" s="382" t="e">
        <f t="shared" si="108"/>
        <v>#N/A</v>
      </c>
      <c r="D1769" s="382" t="e">
        <f t="shared" si="109"/>
        <v>#N/A</v>
      </c>
      <c r="E1769" s="383" t="e">
        <f t="shared" si="110"/>
        <v>#N/A</v>
      </c>
      <c r="F1769" s="378"/>
      <c r="H1769" s="390"/>
      <c r="I1769" s="380" t="e">
        <f t="shared" si="111"/>
        <v>#REF!</v>
      </c>
      <c r="J1769" s="389">
        <f>'[9]事業所(またはGH住居)名を入力してください_その③'!F588</f>
        <v>0</v>
      </c>
      <c r="K1769" s="380">
        <f>IF(OR('[9]事業所(またはGH住居)名を入力してください_その③'!$B588="管理者",'[9]事業所(またはGH住居)名を入力してください_その③'!$B588="サービス管理責任者"),0,'[9]事業所(またはGH住居)名を入力してください_その③'!$AN588)</f>
        <v>0</v>
      </c>
    </row>
    <row r="1770" spans="2:11">
      <c r="B1770" s="381">
        <v>1768</v>
      </c>
      <c r="C1770" s="382" t="e">
        <f t="shared" si="108"/>
        <v>#N/A</v>
      </c>
      <c r="D1770" s="382" t="e">
        <f t="shared" si="109"/>
        <v>#N/A</v>
      </c>
      <c r="E1770" s="383" t="e">
        <f t="shared" si="110"/>
        <v>#N/A</v>
      </c>
      <c r="F1770" s="378"/>
      <c r="H1770" s="390"/>
      <c r="I1770" s="380" t="e">
        <f t="shared" si="111"/>
        <v>#REF!</v>
      </c>
      <c r="J1770" s="389">
        <f>'[9]事業所(またはGH住居)名を入力してください_その③'!F589</f>
        <v>0</v>
      </c>
      <c r="K1770" s="380">
        <f>IF(OR('[9]事業所(またはGH住居)名を入力してください_その③'!$B589="管理者",'[9]事業所(またはGH住居)名を入力してください_その③'!$B589="サービス管理責任者"),0,'[9]事業所(またはGH住居)名を入力してください_その③'!$AN589)</f>
        <v>0</v>
      </c>
    </row>
    <row r="1771" spans="2:11">
      <c r="B1771" s="381">
        <v>1769</v>
      </c>
      <c r="C1771" s="382" t="e">
        <f t="shared" si="108"/>
        <v>#N/A</v>
      </c>
      <c r="D1771" s="382" t="e">
        <f t="shared" si="109"/>
        <v>#N/A</v>
      </c>
      <c r="E1771" s="383" t="e">
        <f t="shared" si="110"/>
        <v>#N/A</v>
      </c>
      <c r="F1771" s="378"/>
      <c r="H1771" s="390"/>
      <c r="I1771" s="380" t="e">
        <f t="shared" si="111"/>
        <v>#REF!</v>
      </c>
      <c r="J1771" s="389">
        <f>'[9]事業所(またはGH住居)名を入力してください_その③'!F590</f>
        <v>0</v>
      </c>
      <c r="K1771" s="380">
        <f>IF(OR('[9]事業所(またはGH住居)名を入力してください_その③'!$B590="管理者",'[9]事業所(またはGH住居)名を入力してください_その③'!$B590="サービス管理責任者"),0,'[9]事業所(またはGH住居)名を入力してください_その③'!$AN590)</f>
        <v>0</v>
      </c>
    </row>
    <row r="1772" spans="2:11">
      <c r="B1772" s="381">
        <v>1770</v>
      </c>
      <c r="C1772" s="382" t="e">
        <f t="shared" si="108"/>
        <v>#N/A</v>
      </c>
      <c r="D1772" s="382" t="e">
        <f t="shared" si="109"/>
        <v>#N/A</v>
      </c>
      <c r="E1772" s="383" t="e">
        <f t="shared" si="110"/>
        <v>#N/A</v>
      </c>
      <c r="F1772" s="378"/>
      <c r="H1772" s="390"/>
      <c r="I1772" s="380" t="e">
        <f t="shared" si="111"/>
        <v>#REF!</v>
      </c>
      <c r="J1772" s="389">
        <f>'[9]事業所(またはGH住居)名を入力してください_その③'!F591</f>
        <v>0</v>
      </c>
      <c r="K1772" s="380">
        <f>IF(OR('[9]事業所(またはGH住居)名を入力してください_その③'!$B591="管理者",'[9]事業所(またはGH住居)名を入力してください_その③'!$B591="サービス管理責任者"),0,'[9]事業所(またはGH住居)名を入力してください_その③'!$AN591)</f>
        <v>0</v>
      </c>
    </row>
    <row r="1773" spans="2:11">
      <c r="B1773" s="381">
        <v>1771</v>
      </c>
      <c r="C1773" s="382" t="e">
        <f t="shared" si="108"/>
        <v>#N/A</v>
      </c>
      <c r="D1773" s="382" t="e">
        <f t="shared" si="109"/>
        <v>#N/A</v>
      </c>
      <c r="E1773" s="383" t="e">
        <f t="shared" si="110"/>
        <v>#N/A</v>
      </c>
      <c r="F1773" s="378"/>
      <c r="H1773" s="390"/>
      <c r="I1773" s="380" t="e">
        <f t="shared" si="111"/>
        <v>#REF!</v>
      </c>
      <c r="J1773" s="389">
        <f>'[9]事業所(またはGH住居)名を入力してください_その③'!F592</f>
        <v>0</v>
      </c>
      <c r="K1773" s="380">
        <f>IF(OR('[9]事業所(またはGH住居)名を入力してください_その③'!$B592="管理者",'[9]事業所(またはGH住居)名を入力してください_その③'!$B592="サービス管理責任者"),0,'[9]事業所(またはGH住居)名を入力してください_その③'!$AN592)</f>
        <v>0</v>
      </c>
    </row>
    <row r="1774" spans="2:11">
      <c r="B1774" s="381">
        <v>1772</v>
      </c>
      <c r="C1774" s="382" t="e">
        <f t="shared" si="108"/>
        <v>#N/A</v>
      </c>
      <c r="D1774" s="382" t="e">
        <f t="shared" si="109"/>
        <v>#N/A</v>
      </c>
      <c r="E1774" s="383" t="e">
        <f t="shared" si="110"/>
        <v>#N/A</v>
      </c>
      <c r="F1774" s="378"/>
      <c r="H1774" s="390"/>
      <c r="I1774" s="380" t="e">
        <f t="shared" si="111"/>
        <v>#REF!</v>
      </c>
      <c r="J1774" s="389">
        <f>'[9]事業所(またはGH住居)名を入力してください_その③'!F593</f>
        <v>0</v>
      </c>
      <c r="K1774" s="380">
        <f>IF(OR('[9]事業所(またはGH住居)名を入力してください_その③'!$B593="管理者",'[9]事業所(またはGH住居)名を入力してください_その③'!$B593="サービス管理責任者"),0,'[9]事業所(またはGH住居)名を入力してください_その③'!$AN593)</f>
        <v>0</v>
      </c>
    </row>
    <row r="1775" spans="2:11">
      <c r="B1775" s="381">
        <v>1773</v>
      </c>
      <c r="C1775" s="382" t="e">
        <f t="shared" si="108"/>
        <v>#N/A</v>
      </c>
      <c r="D1775" s="382" t="e">
        <f t="shared" si="109"/>
        <v>#N/A</v>
      </c>
      <c r="E1775" s="383" t="e">
        <f t="shared" si="110"/>
        <v>#N/A</v>
      </c>
      <c r="F1775" s="378"/>
      <c r="H1775" s="390"/>
      <c r="I1775" s="380" t="e">
        <f t="shared" si="111"/>
        <v>#REF!</v>
      </c>
      <c r="J1775" s="389">
        <f>'[9]事業所(またはGH住居)名を入力してください_その③'!F594</f>
        <v>0</v>
      </c>
      <c r="K1775" s="380">
        <f>IF(OR('[9]事業所(またはGH住居)名を入力してください_その③'!$B594="管理者",'[9]事業所(またはGH住居)名を入力してください_その③'!$B594="サービス管理責任者"),0,'[9]事業所(またはGH住居)名を入力してください_その③'!$AN594)</f>
        <v>0</v>
      </c>
    </row>
    <row r="1776" spans="2:11">
      <c r="B1776" s="381">
        <v>1774</v>
      </c>
      <c r="C1776" s="382" t="e">
        <f t="shared" si="108"/>
        <v>#N/A</v>
      </c>
      <c r="D1776" s="382" t="e">
        <f t="shared" si="109"/>
        <v>#N/A</v>
      </c>
      <c r="E1776" s="383" t="e">
        <f t="shared" si="110"/>
        <v>#N/A</v>
      </c>
      <c r="F1776" s="378"/>
      <c r="H1776" s="390"/>
      <c r="I1776" s="380" t="e">
        <f t="shared" si="111"/>
        <v>#REF!</v>
      </c>
      <c r="J1776" s="389">
        <f>'[9]事業所(またはGH住居)名を入力してください_その③'!F595</f>
        <v>0</v>
      </c>
      <c r="K1776" s="380">
        <f>IF(OR('[9]事業所(またはGH住居)名を入力してください_その③'!$B595="管理者",'[9]事業所(またはGH住居)名を入力してください_その③'!$B595="サービス管理責任者"),0,'[9]事業所(またはGH住居)名を入力してください_その③'!$AN595)</f>
        <v>0</v>
      </c>
    </row>
    <row r="1777" spans="2:11">
      <c r="B1777" s="381">
        <v>1775</v>
      </c>
      <c r="C1777" s="382" t="e">
        <f t="shared" si="108"/>
        <v>#N/A</v>
      </c>
      <c r="D1777" s="382" t="e">
        <f t="shared" si="109"/>
        <v>#N/A</v>
      </c>
      <c r="E1777" s="383" t="e">
        <f t="shared" si="110"/>
        <v>#N/A</v>
      </c>
      <c r="F1777" s="378"/>
      <c r="H1777" s="390"/>
      <c r="I1777" s="380" t="e">
        <f t="shared" si="111"/>
        <v>#REF!</v>
      </c>
      <c r="J1777" s="389">
        <f>'[9]事業所(またはGH住居)名を入力してください_その③'!F596</f>
        <v>0</v>
      </c>
      <c r="K1777" s="380">
        <f>IF(OR('[9]事業所(またはGH住居)名を入力してください_その③'!$B596="管理者",'[9]事業所(またはGH住居)名を入力してください_その③'!$B596="サービス管理責任者"),0,'[9]事業所(またはGH住居)名を入力してください_その③'!$AN596)</f>
        <v>0</v>
      </c>
    </row>
    <row r="1778" spans="2:11">
      <c r="B1778" s="381">
        <v>1776</v>
      </c>
      <c r="C1778" s="382" t="e">
        <f t="shared" si="108"/>
        <v>#N/A</v>
      </c>
      <c r="D1778" s="382" t="e">
        <f t="shared" si="109"/>
        <v>#N/A</v>
      </c>
      <c r="E1778" s="383" t="e">
        <f t="shared" si="110"/>
        <v>#N/A</v>
      </c>
      <c r="F1778" s="378"/>
      <c r="H1778" s="390"/>
      <c r="I1778" s="380" t="e">
        <f t="shared" si="111"/>
        <v>#REF!</v>
      </c>
      <c r="J1778" s="389">
        <f>'[9]事業所(またはGH住居)名を入力してください_その③'!F597</f>
        <v>0</v>
      </c>
      <c r="K1778" s="380">
        <f>IF(OR('[9]事業所(またはGH住居)名を入力してください_その③'!$B597="管理者",'[9]事業所(またはGH住居)名を入力してください_その③'!$B597="サービス管理責任者"),0,'[9]事業所(またはGH住居)名を入力してください_その③'!$AN597)</f>
        <v>0</v>
      </c>
    </row>
    <row r="1779" spans="2:11">
      <c r="B1779" s="381">
        <v>1777</v>
      </c>
      <c r="C1779" s="382" t="e">
        <f t="shared" si="108"/>
        <v>#N/A</v>
      </c>
      <c r="D1779" s="382" t="e">
        <f t="shared" si="109"/>
        <v>#N/A</v>
      </c>
      <c r="E1779" s="383" t="e">
        <f t="shared" si="110"/>
        <v>#N/A</v>
      </c>
      <c r="F1779" s="378"/>
      <c r="H1779" s="390"/>
      <c r="I1779" s="380" t="e">
        <f t="shared" si="111"/>
        <v>#REF!</v>
      </c>
      <c r="J1779" s="389">
        <f>'[9]事業所(またはGH住居)名を入力してください_その③'!F598</f>
        <v>0</v>
      </c>
      <c r="K1779" s="380">
        <f>IF(OR('[9]事業所(またはGH住居)名を入力してください_その③'!$B598="管理者",'[9]事業所(またはGH住居)名を入力してください_その③'!$B598="サービス管理責任者"),0,'[9]事業所(またはGH住居)名を入力してください_その③'!$AN598)</f>
        <v>0</v>
      </c>
    </row>
    <row r="1780" spans="2:11">
      <c r="B1780" s="381">
        <v>1778</v>
      </c>
      <c r="C1780" s="382" t="e">
        <f t="shared" si="108"/>
        <v>#N/A</v>
      </c>
      <c r="D1780" s="382" t="e">
        <f t="shared" si="109"/>
        <v>#N/A</v>
      </c>
      <c r="E1780" s="383" t="e">
        <f t="shared" si="110"/>
        <v>#N/A</v>
      </c>
      <c r="F1780" s="378"/>
      <c r="H1780" s="390"/>
      <c r="I1780" s="380" t="e">
        <f t="shared" si="111"/>
        <v>#REF!</v>
      </c>
      <c r="J1780" s="389">
        <f>'[9]事業所(またはGH住居)名を入力してください_その③'!F599</f>
        <v>0</v>
      </c>
      <c r="K1780" s="380">
        <f>IF(OR('[9]事業所(またはGH住居)名を入力してください_その③'!$B599="管理者",'[9]事業所(またはGH住居)名を入力してください_その③'!$B599="サービス管理責任者"),0,'[9]事業所(またはGH住居)名を入力してください_その③'!$AN599)</f>
        <v>0</v>
      </c>
    </row>
    <row r="1781" spans="2:11">
      <c r="B1781" s="381">
        <v>1779</v>
      </c>
      <c r="C1781" s="382" t="e">
        <f t="shared" si="108"/>
        <v>#N/A</v>
      </c>
      <c r="D1781" s="382" t="e">
        <f t="shared" si="109"/>
        <v>#N/A</v>
      </c>
      <c r="E1781" s="383" t="e">
        <f t="shared" si="110"/>
        <v>#N/A</v>
      </c>
      <c r="F1781" s="378"/>
      <c r="H1781" s="390"/>
      <c r="I1781" s="380" t="e">
        <f t="shared" si="111"/>
        <v>#REF!</v>
      </c>
      <c r="J1781" s="389">
        <f>'[9]事業所(またはGH住居)名を入力してください_その③'!F600</f>
        <v>0</v>
      </c>
      <c r="K1781" s="380">
        <f>IF(OR('[9]事業所(またはGH住居)名を入力してください_その③'!$B600="管理者",'[9]事業所(またはGH住居)名を入力してください_その③'!$B600="サービス管理責任者"),0,'[9]事業所(またはGH住居)名を入力してください_その③'!$AN600)</f>
        <v>0</v>
      </c>
    </row>
    <row r="1782" spans="2:11">
      <c r="B1782" s="381">
        <v>1780</v>
      </c>
      <c r="C1782" s="382" t="e">
        <f t="shared" si="108"/>
        <v>#N/A</v>
      </c>
      <c r="D1782" s="382" t="e">
        <f t="shared" si="109"/>
        <v>#N/A</v>
      </c>
      <c r="E1782" s="383" t="e">
        <f t="shared" si="110"/>
        <v>#N/A</v>
      </c>
      <c r="F1782" s="378"/>
      <c r="H1782" s="390"/>
      <c r="I1782" s="380" t="e">
        <f t="shared" si="111"/>
        <v>#REF!</v>
      </c>
      <c r="J1782" s="389">
        <f>'[9]事業所(またはGH住居)名を入力してください_その③'!F601</f>
        <v>0</v>
      </c>
      <c r="K1782" s="380">
        <f>IF(OR('[9]事業所(またはGH住居)名を入力してください_その③'!$B601="管理者",'[9]事業所(またはGH住居)名を入力してください_その③'!$B601="サービス管理責任者"),0,'[9]事業所(またはGH住居)名を入力してください_その③'!$AN601)</f>
        <v>0</v>
      </c>
    </row>
    <row r="1783" spans="2:11">
      <c r="B1783" s="381">
        <v>1781</v>
      </c>
      <c r="C1783" s="382" t="e">
        <f t="shared" si="108"/>
        <v>#N/A</v>
      </c>
      <c r="D1783" s="382" t="e">
        <f t="shared" si="109"/>
        <v>#N/A</v>
      </c>
      <c r="E1783" s="383" t="e">
        <f t="shared" si="110"/>
        <v>#N/A</v>
      </c>
      <c r="F1783" s="378"/>
      <c r="H1783" s="390"/>
      <c r="I1783" s="380" t="e">
        <f t="shared" si="111"/>
        <v>#REF!</v>
      </c>
      <c r="J1783" s="389">
        <f>'[9]事業所(またはGH住居)名を入力してください_その③'!F602</f>
        <v>0</v>
      </c>
      <c r="K1783" s="380">
        <f>IF(OR('[9]事業所(またはGH住居)名を入力してください_その③'!$B602="管理者",'[9]事業所(またはGH住居)名を入力してください_その③'!$B602="サービス管理責任者"),0,'[9]事業所(またはGH住居)名を入力してください_その③'!$AN602)</f>
        <v>0</v>
      </c>
    </row>
    <row r="1784" spans="2:11">
      <c r="B1784" s="381">
        <v>1782</v>
      </c>
      <c r="C1784" s="382" t="e">
        <f t="shared" si="108"/>
        <v>#N/A</v>
      </c>
      <c r="D1784" s="382" t="e">
        <f t="shared" si="109"/>
        <v>#N/A</v>
      </c>
      <c r="E1784" s="383" t="e">
        <f t="shared" si="110"/>
        <v>#N/A</v>
      </c>
      <c r="F1784" s="378"/>
      <c r="H1784" s="390"/>
      <c r="I1784" s="380" t="e">
        <f t="shared" si="111"/>
        <v>#REF!</v>
      </c>
      <c r="J1784" s="389">
        <f>'[9]事業所(またはGH住居)名を入力してください_その③'!F603</f>
        <v>0</v>
      </c>
      <c r="K1784" s="380">
        <f>IF(OR('[9]事業所(またはGH住居)名を入力してください_その③'!$B603="管理者",'[9]事業所(またはGH住居)名を入力してください_その③'!$B603="サービス管理責任者"),0,'[9]事業所(またはGH住居)名を入力してください_その③'!$AN603)</f>
        <v>0</v>
      </c>
    </row>
    <row r="1785" spans="2:11">
      <c r="B1785" s="381">
        <v>1783</v>
      </c>
      <c r="C1785" s="382" t="e">
        <f t="shared" si="108"/>
        <v>#N/A</v>
      </c>
      <c r="D1785" s="382" t="e">
        <f t="shared" si="109"/>
        <v>#N/A</v>
      </c>
      <c r="E1785" s="383" t="e">
        <f t="shared" si="110"/>
        <v>#N/A</v>
      </c>
      <c r="F1785" s="378"/>
      <c r="H1785" s="390"/>
      <c r="I1785" s="380" t="e">
        <f t="shared" si="111"/>
        <v>#REF!</v>
      </c>
      <c r="J1785" s="389">
        <f>'[9]事業所(またはGH住居)名を入力してください_その③'!F604</f>
        <v>0</v>
      </c>
      <c r="K1785" s="380">
        <f>IF(OR('[9]事業所(またはGH住居)名を入力してください_その③'!$B604="管理者",'[9]事業所(またはGH住居)名を入力してください_その③'!$B604="サービス管理責任者"),0,'[9]事業所(またはGH住居)名を入力してください_その③'!$AN604)</f>
        <v>0</v>
      </c>
    </row>
    <row r="1786" spans="2:11">
      <c r="B1786" s="381">
        <v>1784</v>
      </c>
      <c r="C1786" s="382" t="e">
        <f t="shared" si="108"/>
        <v>#N/A</v>
      </c>
      <c r="D1786" s="382" t="e">
        <f t="shared" si="109"/>
        <v>#N/A</v>
      </c>
      <c r="E1786" s="383" t="e">
        <f t="shared" si="110"/>
        <v>#N/A</v>
      </c>
      <c r="F1786" s="378"/>
      <c r="H1786" s="390"/>
      <c r="I1786" s="380" t="e">
        <f t="shared" si="111"/>
        <v>#REF!</v>
      </c>
      <c r="J1786" s="389">
        <f>'[9]事業所(またはGH住居)名を入力してください_その③'!F605</f>
        <v>0</v>
      </c>
      <c r="K1786" s="380">
        <f>IF(OR('[9]事業所(またはGH住居)名を入力してください_その③'!$B605="管理者",'[9]事業所(またはGH住居)名を入力してください_その③'!$B605="サービス管理責任者"),0,'[9]事業所(またはGH住居)名を入力してください_その③'!$AN605)</f>
        <v>0</v>
      </c>
    </row>
    <row r="1787" spans="2:11">
      <c r="B1787" s="381">
        <v>1785</v>
      </c>
      <c r="C1787" s="382" t="e">
        <f t="shared" si="108"/>
        <v>#N/A</v>
      </c>
      <c r="D1787" s="382" t="e">
        <f t="shared" si="109"/>
        <v>#N/A</v>
      </c>
      <c r="E1787" s="383" t="e">
        <f t="shared" si="110"/>
        <v>#N/A</v>
      </c>
      <c r="F1787" s="378"/>
      <c r="H1787" s="390"/>
      <c r="I1787" s="380" t="e">
        <f t="shared" si="111"/>
        <v>#REF!</v>
      </c>
      <c r="J1787" s="389">
        <f>'[9]事業所(またはGH住居)名を入力してください_その③'!F606</f>
        <v>0</v>
      </c>
      <c r="K1787" s="380">
        <f>IF(OR('[9]事業所(またはGH住居)名を入力してください_その③'!$B606="管理者",'[9]事業所(またはGH住居)名を入力してください_その③'!$B606="サービス管理責任者"),0,'[9]事業所(またはGH住居)名を入力してください_その③'!$AN606)</f>
        <v>0</v>
      </c>
    </row>
    <row r="1788" spans="2:11">
      <c r="B1788" s="381">
        <v>1786</v>
      </c>
      <c r="C1788" s="382" t="e">
        <f t="shared" si="108"/>
        <v>#N/A</v>
      </c>
      <c r="D1788" s="382" t="e">
        <f t="shared" si="109"/>
        <v>#N/A</v>
      </c>
      <c r="E1788" s="383" t="e">
        <f t="shared" si="110"/>
        <v>#N/A</v>
      </c>
      <c r="F1788" s="378"/>
      <c r="H1788" s="390"/>
      <c r="I1788" s="380" t="e">
        <f t="shared" si="111"/>
        <v>#REF!</v>
      </c>
      <c r="J1788" s="389">
        <f>'[9]事業所(またはGH住居)名を入力してください_その③'!F607</f>
        <v>0</v>
      </c>
      <c r="K1788" s="380">
        <f>IF(OR('[9]事業所(またはGH住居)名を入力してください_その③'!$B607="管理者",'[9]事業所(またはGH住居)名を入力してください_その③'!$B607="サービス管理責任者"),0,'[9]事業所(またはGH住居)名を入力してください_その③'!$AN607)</f>
        <v>0</v>
      </c>
    </row>
    <row r="1789" spans="2:11">
      <c r="B1789" s="381">
        <v>1787</v>
      </c>
      <c r="C1789" s="382" t="e">
        <f t="shared" si="108"/>
        <v>#N/A</v>
      </c>
      <c r="D1789" s="382" t="e">
        <f t="shared" si="109"/>
        <v>#N/A</v>
      </c>
      <c r="E1789" s="383" t="e">
        <f t="shared" si="110"/>
        <v>#N/A</v>
      </c>
      <c r="F1789" s="378"/>
      <c r="H1789" s="390"/>
      <c r="I1789" s="380" t="e">
        <f t="shared" si="111"/>
        <v>#REF!</v>
      </c>
      <c r="J1789" s="389">
        <f>'[9]事業所(またはGH住居)名を入力してください_その③'!F608</f>
        <v>0</v>
      </c>
      <c r="K1789" s="380">
        <f>IF(OR('[9]事業所(またはGH住居)名を入力してください_その③'!$B608="管理者",'[9]事業所(またはGH住居)名を入力してください_その③'!$B608="サービス管理責任者"),0,'[9]事業所(またはGH住居)名を入力してください_その③'!$AN608)</f>
        <v>0</v>
      </c>
    </row>
    <row r="1790" spans="2:11">
      <c r="B1790" s="381">
        <v>1788</v>
      </c>
      <c r="C1790" s="382" t="e">
        <f t="shared" si="108"/>
        <v>#N/A</v>
      </c>
      <c r="D1790" s="382" t="e">
        <f t="shared" si="109"/>
        <v>#N/A</v>
      </c>
      <c r="E1790" s="383" t="e">
        <f t="shared" si="110"/>
        <v>#N/A</v>
      </c>
      <c r="F1790" s="378"/>
      <c r="H1790" s="390"/>
      <c r="I1790" s="380" t="e">
        <f t="shared" si="111"/>
        <v>#REF!</v>
      </c>
      <c r="J1790" s="389">
        <f>'[9]事業所(またはGH住居)名を入力してください_その③'!F609</f>
        <v>0</v>
      </c>
      <c r="K1790" s="380">
        <f>IF(OR('[9]事業所(またはGH住居)名を入力してください_その③'!$B609="管理者",'[9]事業所(またはGH住居)名を入力してください_その③'!$B609="サービス管理責任者"),0,'[9]事業所(またはGH住居)名を入力してください_その③'!$AN609)</f>
        <v>0</v>
      </c>
    </row>
    <row r="1791" spans="2:11">
      <c r="B1791" s="381">
        <v>1789</v>
      </c>
      <c r="C1791" s="382" t="e">
        <f t="shared" si="108"/>
        <v>#N/A</v>
      </c>
      <c r="D1791" s="382" t="e">
        <f t="shared" si="109"/>
        <v>#N/A</v>
      </c>
      <c r="E1791" s="383" t="e">
        <f t="shared" si="110"/>
        <v>#N/A</v>
      </c>
      <c r="F1791" s="378"/>
      <c r="H1791" s="390"/>
      <c r="I1791" s="380" t="e">
        <f t="shared" si="111"/>
        <v>#REF!</v>
      </c>
      <c r="J1791" s="389">
        <f>'[9]事業所(またはGH住居)名を入力してください_その③'!F610</f>
        <v>0</v>
      </c>
      <c r="K1791" s="380">
        <f>IF(OR('[9]事業所(またはGH住居)名を入力してください_その③'!$B610="管理者",'[9]事業所(またはGH住居)名を入力してください_その③'!$B610="サービス管理責任者"),0,'[9]事業所(またはGH住居)名を入力してください_その③'!$AN610)</f>
        <v>0</v>
      </c>
    </row>
    <row r="1792" spans="2:11">
      <c r="B1792" s="381">
        <v>1790</v>
      </c>
      <c r="C1792" s="382" t="e">
        <f t="shared" si="108"/>
        <v>#N/A</v>
      </c>
      <c r="D1792" s="382" t="e">
        <f t="shared" si="109"/>
        <v>#N/A</v>
      </c>
      <c r="E1792" s="383" t="e">
        <f t="shared" si="110"/>
        <v>#N/A</v>
      </c>
      <c r="F1792" s="378"/>
      <c r="H1792" s="390"/>
      <c r="I1792" s="380" t="e">
        <f t="shared" si="111"/>
        <v>#REF!</v>
      </c>
      <c r="J1792" s="389">
        <f>'[9]事業所(またはGH住居)名を入力してください_その③'!F611</f>
        <v>0</v>
      </c>
      <c r="K1792" s="380">
        <f>IF(OR('[9]事業所(またはGH住居)名を入力してください_その③'!$B611="管理者",'[9]事業所(またはGH住居)名を入力してください_その③'!$B611="サービス管理責任者"),0,'[9]事業所(またはGH住居)名を入力してください_その③'!$AN611)</f>
        <v>0</v>
      </c>
    </row>
    <row r="1793" spans="2:12">
      <c r="B1793" s="381">
        <v>1791</v>
      </c>
      <c r="C1793" s="382" t="e">
        <f t="shared" si="108"/>
        <v>#N/A</v>
      </c>
      <c r="D1793" s="382" t="e">
        <f t="shared" si="109"/>
        <v>#N/A</v>
      </c>
      <c r="E1793" s="383" t="e">
        <f t="shared" si="110"/>
        <v>#N/A</v>
      </c>
      <c r="F1793" s="378"/>
      <c r="H1793" s="390"/>
      <c r="I1793" s="380" t="e">
        <f t="shared" si="111"/>
        <v>#REF!</v>
      </c>
      <c r="J1793" s="389">
        <f>'[9]事業所(またはGH住居)名を入力してください_その③'!F612</f>
        <v>0</v>
      </c>
      <c r="K1793" s="380">
        <f>IF(OR('[9]事業所(またはGH住居)名を入力してください_その③'!$B612="管理者",'[9]事業所(またはGH住居)名を入力してください_その③'!$B612="サービス管理責任者"),0,'[9]事業所(またはGH住居)名を入力してください_その③'!$AN612)</f>
        <v>0</v>
      </c>
    </row>
    <row r="1794" spans="2:12">
      <c r="B1794" s="381">
        <v>1792</v>
      </c>
      <c r="C1794" s="382" t="e">
        <f t="shared" si="108"/>
        <v>#N/A</v>
      </c>
      <c r="D1794" s="382" t="e">
        <f t="shared" si="109"/>
        <v>#N/A</v>
      </c>
      <c r="E1794" s="383" t="e">
        <f t="shared" si="110"/>
        <v>#N/A</v>
      </c>
      <c r="F1794" s="378"/>
      <c r="H1794" s="390"/>
      <c r="I1794" s="380" t="e">
        <f t="shared" si="111"/>
        <v>#REF!</v>
      </c>
      <c r="J1794" s="389">
        <f>'[9]事業所(またはGH住居)名を入力してください_その③'!F613</f>
        <v>0</v>
      </c>
      <c r="K1794" s="380">
        <f>IF(OR('[9]事業所(またはGH住居)名を入力してください_その③'!$B613="管理者",'[9]事業所(またはGH住居)名を入力してください_その③'!$B613="サービス管理責任者"),0,'[9]事業所(またはGH住居)名を入力してください_その③'!$AN613)</f>
        <v>0</v>
      </c>
    </row>
    <row r="1795" spans="2:12">
      <c r="B1795" s="381">
        <v>1793</v>
      </c>
      <c r="C1795" s="382" t="e">
        <f t="shared" ref="C1795:C1858" si="112">VLOOKUP(B1795,$I:$K,2,FALSE)</f>
        <v>#N/A</v>
      </c>
      <c r="D1795" s="382" t="e">
        <f t="shared" ref="D1795:D1858" si="113">VLOOKUP(B1795,$I:$K,3,FALSE)</f>
        <v>#N/A</v>
      </c>
      <c r="E1795" s="383" t="e">
        <f t="shared" si="110"/>
        <v>#N/A</v>
      </c>
      <c r="F1795" s="378"/>
      <c r="H1795" s="390"/>
      <c r="I1795" s="380" t="e">
        <f t="shared" si="111"/>
        <v>#REF!</v>
      </c>
      <c r="J1795" s="389">
        <f>'[9]事業所(またはGH住居)名を入力してください_その③'!F614</f>
        <v>0</v>
      </c>
      <c r="K1795" s="380">
        <f>IF(OR('[9]事業所(またはGH住居)名を入力してください_その③'!$B614="管理者",'[9]事業所(またはGH住居)名を入力してください_その③'!$B614="サービス管理責任者"),0,'[9]事業所(またはGH住居)名を入力してください_その③'!$AN614)</f>
        <v>0</v>
      </c>
    </row>
    <row r="1796" spans="2:12">
      <c r="B1796" s="381">
        <v>1794</v>
      </c>
      <c r="C1796" s="382" t="e">
        <f t="shared" si="112"/>
        <v>#N/A</v>
      </c>
      <c r="D1796" s="382" t="e">
        <f t="shared" si="113"/>
        <v>#N/A</v>
      </c>
      <c r="E1796" s="383" t="e">
        <f t="shared" ref="E1796:E1859" si="114">SUMIF($C:$C,C1796,$D:$D)</f>
        <v>#N/A</v>
      </c>
      <c r="F1796" s="378"/>
      <c r="H1796" s="390"/>
      <c r="I1796" s="380" t="e">
        <f t="shared" ref="I1796:I1859" si="115">IF(J1796=0,I1795,I1795+1)</f>
        <v>#REF!</v>
      </c>
      <c r="J1796" s="389">
        <f>'[9]事業所(またはGH住居)名を入力してください_その③'!F615</f>
        <v>0</v>
      </c>
      <c r="K1796" s="380">
        <f>IF(OR('[9]事業所(またはGH住居)名を入力してください_その③'!$B615="管理者",'[9]事業所(またはGH住居)名を入力してください_その③'!$B615="サービス管理責任者"),0,'[9]事業所(またはGH住居)名を入力してください_その③'!$AN615)</f>
        <v>0</v>
      </c>
    </row>
    <row r="1797" spans="2:12">
      <c r="B1797" s="381">
        <v>1795</v>
      </c>
      <c r="C1797" s="382" t="e">
        <f t="shared" si="112"/>
        <v>#N/A</v>
      </c>
      <c r="D1797" s="382" t="e">
        <f t="shared" si="113"/>
        <v>#N/A</v>
      </c>
      <c r="E1797" s="383" t="e">
        <f t="shared" si="114"/>
        <v>#N/A</v>
      </c>
      <c r="F1797" s="378"/>
      <c r="H1797" s="390"/>
      <c r="I1797" s="380" t="e">
        <f t="shared" si="115"/>
        <v>#REF!</v>
      </c>
      <c r="J1797" s="389">
        <f>'[9]事業所(またはGH住居)名を入力してください_その③'!F616</f>
        <v>0</v>
      </c>
      <c r="K1797" s="380">
        <f>IF(OR('[9]事業所(またはGH住居)名を入力してください_その③'!$B616="管理者",'[9]事業所(またはGH住居)名を入力してください_その③'!$B616="サービス管理責任者"),0,'[9]事業所(またはGH住居)名を入力してください_その③'!$AN616)</f>
        <v>0</v>
      </c>
    </row>
    <row r="1798" spans="2:12">
      <c r="B1798" s="381">
        <v>1796</v>
      </c>
      <c r="C1798" s="382" t="e">
        <f t="shared" si="112"/>
        <v>#N/A</v>
      </c>
      <c r="D1798" s="382" t="e">
        <f t="shared" si="113"/>
        <v>#N/A</v>
      </c>
      <c r="E1798" s="383" t="e">
        <f t="shared" si="114"/>
        <v>#N/A</v>
      </c>
      <c r="F1798" s="378"/>
      <c r="H1798" s="390"/>
      <c r="I1798" s="380" t="e">
        <f t="shared" si="115"/>
        <v>#REF!</v>
      </c>
      <c r="J1798" s="389">
        <f>'[9]事業所(またはGH住居)名を入力してください_その③'!F617</f>
        <v>0</v>
      </c>
      <c r="K1798" s="380">
        <f>IF(OR('[9]事業所(またはGH住居)名を入力してください_その③'!$B617="管理者",'[9]事業所(またはGH住居)名を入力してください_その③'!$B617="サービス管理責任者"),0,'[9]事業所(またはGH住居)名を入力してください_その③'!$AN617)</f>
        <v>0</v>
      </c>
    </row>
    <row r="1799" spans="2:12">
      <c r="B1799" s="381">
        <v>1797</v>
      </c>
      <c r="C1799" s="382" t="e">
        <f t="shared" si="112"/>
        <v>#N/A</v>
      </c>
      <c r="D1799" s="382" t="e">
        <f t="shared" si="113"/>
        <v>#N/A</v>
      </c>
      <c r="E1799" s="383" t="e">
        <f t="shared" si="114"/>
        <v>#N/A</v>
      </c>
      <c r="F1799" s="378"/>
      <c r="H1799" s="390"/>
      <c r="I1799" s="380" t="e">
        <f t="shared" si="115"/>
        <v>#REF!</v>
      </c>
      <c r="J1799" s="389">
        <f>'[9]事業所(またはGH住居)名を入力してください_その③'!F618</f>
        <v>0</v>
      </c>
      <c r="K1799" s="380">
        <f>IF(OR('[9]事業所(またはGH住居)名を入力してください_その③'!$B618="管理者",'[9]事業所(またはGH住居)名を入力してください_その③'!$B618="サービス管理責任者"),0,'[9]事業所(またはGH住居)名を入力してください_その③'!$AN618)</f>
        <v>0</v>
      </c>
    </row>
    <row r="1800" spans="2:12">
      <c r="B1800" s="381">
        <v>1798</v>
      </c>
      <c r="C1800" s="382" t="e">
        <f t="shared" si="112"/>
        <v>#N/A</v>
      </c>
      <c r="D1800" s="382" t="e">
        <f t="shared" si="113"/>
        <v>#N/A</v>
      </c>
      <c r="E1800" s="383" t="e">
        <f t="shared" si="114"/>
        <v>#N/A</v>
      </c>
      <c r="F1800" s="378"/>
      <c r="H1800" s="390"/>
      <c r="I1800" s="380" t="e">
        <f t="shared" si="115"/>
        <v>#REF!</v>
      </c>
      <c r="J1800" s="389">
        <f>'[9]事業所(またはGH住居)名を入力してください_その③'!F619</f>
        <v>0</v>
      </c>
      <c r="K1800" s="380">
        <f>IF(OR('[9]事業所(またはGH住居)名を入力してください_その③'!$B619="管理者",'[9]事業所(またはGH住居)名を入力してください_その③'!$B619="サービス管理責任者"),0,'[9]事業所(またはGH住居)名を入力してください_その③'!$AN619)</f>
        <v>0</v>
      </c>
    </row>
    <row r="1801" spans="2:12">
      <c r="B1801" s="381">
        <v>1799</v>
      </c>
      <c r="C1801" s="382" t="e">
        <f t="shared" si="112"/>
        <v>#N/A</v>
      </c>
      <c r="D1801" s="382" t="e">
        <f t="shared" si="113"/>
        <v>#N/A</v>
      </c>
      <c r="E1801" s="383" t="e">
        <f t="shared" si="114"/>
        <v>#N/A</v>
      </c>
      <c r="F1801" s="378"/>
      <c r="H1801" s="390"/>
      <c r="I1801" s="380" t="e">
        <f t="shared" si="115"/>
        <v>#REF!</v>
      </c>
      <c r="J1801" s="389">
        <f>'[9]事業所(またはGH住居)名を入力してください_その③'!F620</f>
        <v>0</v>
      </c>
      <c r="K1801" s="380">
        <f>IF(OR('[9]事業所(またはGH住居)名を入力してください_その③'!$B620="管理者",'[9]事業所(またはGH住居)名を入力してください_その③'!$B620="サービス管理責任者"),0,'[9]事業所(またはGH住居)名を入力してください_その③'!$AN620)</f>
        <v>0</v>
      </c>
    </row>
    <row r="1802" spans="2:12">
      <c r="B1802" s="381">
        <v>1800</v>
      </c>
      <c r="C1802" s="382" t="e">
        <f t="shared" si="112"/>
        <v>#N/A</v>
      </c>
      <c r="D1802" s="382" t="e">
        <f t="shared" si="113"/>
        <v>#N/A</v>
      </c>
      <c r="E1802" s="383" t="e">
        <f t="shared" si="114"/>
        <v>#N/A</v>
      </c>
      <c r="F1802" s="378"/>
      <c r="H1802" s="390"/>
      <c r="I1802" s="380" t="e">
        <f t="shared" si="115"/>
        <v>#REF!</v>
      </c>
      <c r="J1802" s="389">
        <f>'[9]事業所(またはGH住居)名を入力してください_その③'!F621</f>
        <v>0</v>
      </c>
      <c r="K1802" s="380">
        <f>IF(OR('[9]事業所(またはGH住居)名を入力してください_その③'!$B621="管理者",'[9]事業所(またはGH住居)名を入力してください_その③'!$B621="サービス管理責任者"),0,'[9]事業所(またはGH住居)名を入力してください_その③'!$AN621)</f>
        <v>0</v>
      </c>
    </row>
    <row r="1803" spans="2:12">
      <c r="B1803" s="381">
        <v>1801</v>
      </c>
      <c r="C1803" s="382" t="e">
        <f t="shared" si="112"/>
        <v>#N/A</v>
      </c>
      <c r="D1803" s="382" t="e">
        <f t="shared" si="113"/>
        <v>#N/A</v>
      </c>
      <c r="E1803" s="383" t="e">
        <f t="shared" si="114"/>
        <v>#N/A</v>
      </c>
      <c r="F1803" s="378"/>
      <c r="H1803" s="391"/>
      <c r="I1803" s="380" t="e">
        <f t="shared" si="115"/>
        <v>#REF!</v>
      </c>
      <c r="J1803" s="389">
        <f>'[9]事業所(またはGH住居)名を入力してください_その③'!F622</f>
        <v>0</v>
      </c>
      <c r="K1803" s="380">
        <f>IF(OR('[9]事業所(またはGH住居)名を入力してください_その③'!$B622="管理者",'[9]事業所(またはGH住居)名を入力してください_その③'!$B622="サービス管理責任者"),0,'[9]事業所(またはGH住居)名を入力してください_その③'!$AN622)</f>
        <v>0</v>
      </c>
    </row>
    <row r="1804" spans="2:12">
      <c r="B1804" s="381">
        <v>1802</v>
      </c>
      <c r="C1804" s="382" t="e">
        <f t="shared" si="112"/>
        <v>#N/A</v>
      </c>
      <c r="D1804" s="382" t="e">
        <f t="shared" si="113"/>
        <v>#N/A</v>
      </c>
      <c r="E1804" s="383" t="e">
        <f t="shared" si="114"/>
        <v>#N/A</v>
      </c>
      <c r="F1804" s="378"/>
      <c r="H1804" s="392" t="s">
        <v>608</v>
      </c>
      <c r="I1804" s="380" t="e">
        <f t="shared" si="115"/>
        <v>#REF!</v>
      </c>
      <c r="J1804" s="386">
        <f>'[9]事業所(またはGH住居)名を入力してください_その④'!$F23</f>
        <v>0</v>
      </c>
      <c r="K1804" s="380">
        <f>IF(OR('[9]事業所(またはGH住居)名を入力してください_その④'!$B23="管理者",'[9]事業所(またはGH住居)名を入力してください_その④'!$B23="サービス管理責任者"),0,'[9]事業所(またはGH住居)名を入力してください_その④'!$AN23)</f>
        <v>0</v>
      </c>
    </row>
    <row r="1805" spans="2:12">
      <c r="B1805" s="381">
        <v>1803</v>
      </c>
      <c r="C1805" s="382" t="e">
        <f t="shared" si="112"/>
        <v>#N/A</v>
      </c>
      <c r="D1805" s="382" t="e">
        <f t="shared" si="113"/>
        <v>#N/A</v>
      </c>
      <c r="E1805" s="383" t="e">
        <f t="shared" si="114"/>
        <v>#N/A</v>
      </c>
      <c r="F1805" s="378"/>
      <c r="H1805" s="387"/>
      <c r="I1805" s="380" t="e">
        <f t="shared" si="115"/>
        <v>#REF!</v>
      </c>
      <c r="J1805" s="386">
        <f>'[9]事業所(またはGH住居)名を入力してください_その④'!$F24</f>
        <v>0</v>
      </c>
      <c r="K1805" s="380">
        <f>IF(OR('[9]事業所(またはGH住居)名を入力してください_その④'!$B24="管理者",'[9]事業所(またはGH住居)名を入力してください_その④'!$B24="サービス管理責任者"),0,'[9]事業所(またはGH住居)名を入力してください_その④'!$AN24)</f>
        <v>0</v>
      </c>
    </row>
    <row r="1806" spans="2:12">
      <c r="B1806" s="381">
        <v>1804</v>
      </c>
      <c r="C1806" s="382" t="e">
        <f t="shared" si="112"/>
        <v>#N/A</v>
      </c>
      <c r="D1806" s="382" t="e">
        <f t="shared" si="113"/>
        <v>#N/A</v>
      </c>
      <c r="E1806" s="383" t="e">
        <f t="shared" si="114"/>
        <v>#N/A</v>
      </c>
      <c r="F1806" s="378"/>
      <c r="H1806" s="387"/>
      <c r="I1806" s="380" t="e">
        <f t="shared" si="115"/>
        <v>#REF!</v>
      </c>
      <c r="J1806" s="386">
        <f>'[9]事業所(またはGH住居)名を入力してください_その④'!$F25</f>
        <v>0</v>
      </c>
      <c r="K1806" s="380">
        <f>IF(OR('[9]事業所(またはGH住居)名を入力してください_その④'!$B25="管理者",'[9]事業所(またはGH住居)名を入力してください_その④'!$B25="サービス管理責任者"),0,'[9]事業所(またはGH住居)名を入力してください_その④'!$AN25)</f>
        <v>0</v>
      </c>
    </row>
    <row r="1807" spans="2:12">
      <c r="B1807" s="381">
        <v>1805</v>
      </c>
      <c r="C1807" s="382" t="e">
        <f t="shared" si="112"/>
        <v>#N/A</v>
      </c>
      <c r="D1807" s="382" t="e">
        <f t="shared" si="113"/>
        <v>#N/A</v>
      </c>
      <c r="E1807" s="383" t="e">
        <f t="shared" si="114"/>
        <v>#N/A</v>
      </c>
      <c r="F1807" s="378"/>
      <c r="H1807" s="387"/>
      <c r="I1807" s="380" t="e">
        <f t="shared" si="115"/>
        <v>#REF!</v>
      </c>
      <c r="J1807" s="386">
        <f>'[9]事業所(またはGH住居)名を入力してください_その④'!$F26</f>
        <v>0</v>
      </c>
      <c r="K1807" s="380">
        <f>IF(OR('[9]事業所(またはGH住居)名を入力してください_その④'!$B26="管理者",'[9]事業所(またはGH住居)名を入力してください_その④'!$B26="サービス管理責任者"),0,'[9]事業所(またはGH住居)名を入力してください_その④'!$AN26)</f>
        <v>0</v>
      </c>
    </row>
    <row r="1808" spans="2:12">
      <c r="B1808" s="381">
        <v>1806</v>
      </c>
      <c r="C1808" s="382" t="e">
        <f t="shared" si="112"/>
        <v>#N/A</v>
      </c>
      <c r="D1808" s="382" t="e">
        <f t="shared" si="113"/>
        <v>#N/A</v>
      </c>
      <c r="E1808" s="383" t="e">
        <f t="shared" si="114"/>
        <v>#N/A</v>
      </c>
      <c r="F1808" s="378"/>
      <c r="H1808" s="387"/>
      <c r="I1808" s="380" t="e">
        <f t="shared" si="115"/>
        <v>#REF!</v>
      </c>
      <c r="J1808" s="386">
        <f>'[9]事業所(またはGH住居)名を入力してください_その④'!$F27</f>
        <v>0</v>
      </c>
      <c r="K1808" s="380">
        <f>IF(OR('[9]事業所(またはGH住居)名を入力してください_その④'!$B27="管理者",'[9]事業所(またはGH住居)名を入力してください_その④'!$B27="サービス管理責任者"),0,'[9]事業所(またはGH住居)名を入力してください_その④'!$AN27)</f>
        <v>0</v>
      </c>
      <c r="L1808" s="374"/>
    </row>
    <row r="1809" spans="2:11">
      <c r="B1809" s="381">
        <v>1807</v>
      </c>
      <c r="C1809" s="382" t="e">
        <f t="shared" si="112"/>
        <v>#N/A</v>
      </c>
      <c r="D1809" s="382" t="e">
        <f t="shared" si="113"/>
        <v>#N/A</v>
      </c>
      <c r="E1809" s="383" t="e">
        <f t="shared" si="114"/>
        <v>#N/A</v>
      </c>
      <c r="F1809" s="378"/>
      <c r="H1809" s="387"/>
      <c r="I1809" s="380" t="e">
        <f t="shared" si="115"/>
        <v>#REF!</v>
      </c>
      <c r="J1809" s="386">
        <f>'[9]事業所(またはGH住居)名を入力してください_その④'!$F28</f>
        <v>0</v>
      </c>
      <c r="K1809" s="380">
        <f>IF(OR('[9]事業所(またはGH住居)名を入力してください_その④'!$B28="管理者",'[9]事業所(またはGH住居)名を入力してください_その④'!$B28="サービス管理責任者"),0,'[9]事業所(またはGH住居)名を入力してください_その④'!$AN28)</f>
        <v>0</v>
      </c>
    </row>
    <row r="1810" spans="2:11">
      <c r="B1810" s="381">
        <v>1808</v>
      </c>
      <c r="C1810" s="382" t="e">
        <f t="shared" si="112"/>
        <v>#N/A</v>
      </c>
      <c r="D1810" s="382" t="e">
        <f t="shared" si="113"/>
        <v>#N/A</v>
      </c>
      <c r="E1810" s="383" t="e">
        <f t="shared" si="114"/>
        <v>#N/A</v>
      </c>
      <c r="F1810" s="378"/>
      <c r="H1810" s="387"/>
      <c r="I1810" s="380" t="e">
        <f t="shared" si="115"/>
        <v>#REF!</v>
      </c>
      <c r="J1810" s="386">
        <f>'[9]事業所(またはGH住居)名を入力してください_その④'!$F29</f>
        <v>0</v>
      </c>
      <c r="K1810" s="380">
        <f>IF(OR('[9]事業所(またはGH住居)名を入力してください_その④'!$B29="管理者",'[9]事業所(またはGH住居)名を入力してください_その④'!$B29="サービス管理責任者"),0,'[9]事業所(またはGH住居)名を入力してください_その④'!$AN29)</f>
        <v>0</v>
      </c>
    </row>
    <row r="1811" spans="2:11">
      <c r="B1811" s="381">
        <v>1809</v>
      </c>
      <c r="C1811" s="382" t="e">
        <f t="shared" si="112"/>
        <v>#N/A</v>
      </c>
      <c r="D1811" s="382" t="e">
        <f t="shared" si="113"/>
        <v>#N/A</v>
      </c>
      <c r="E1811" s="383" t="e">
        <f t="shared" si="114"/>
        <v>#N/A</v>
      </c>
      <c r="F1811" s="378"/>
      <c r="H1811" s="387"/>
      <c r="I1811" s="380" t="e">
        <f t="shared" si="115"/>
        <v>#REF!</v>
      </c>
      <c r="J1811" s="386">
        <f>'[9]事業所(またはGH住居)名を入力してください_その④'!$F30</f>
        <v>0</v>
      </c>
      <c r="K1811" s="380">
        <f>IF(OR('[9]事業所(またはGH住居)名を入力してください_その④'!$B30="管理者",'[9]事業所(またはGH住居)名を入力してください_その④'!$B30="サービス管理責任者"),0,'[9]事業所(またはGH住居)名を入力してください_その④'!$AN30)</f>
        <v>0</v>
      </c>
    </row>
    <row r="1812" spans="2:11">
      <c r="B1812" s="381">
        <v>1810</v>
      </c>
      <c r="C1812" s="382" t="e">
        <f t="shared" si="112"/>
        <v>#N/A</v>
      </c>
      <c r="D1812" s="382" t="e">
        <f t="shared" si="113"/>
        <v>#N/A</v>
      </c>
      <c r="E1812" s="383" t="e">
        <f t="shared" si="114"/>
        <v>#N/A</v>
      </c>
      <c r="F1812" s="378"/>
      <c r="H1812" s="387"/>
      <c r="I1812" s="380" t="e">
        <f t="shared" si="115"/>
        <v>#REF!</v>
      </c>
      <c r="J1812" s="386">
        <f>'[9]事業所(またはGH住居)名を入力してください_その④'!$F31</f>
        <v>0</v>
      </c>
      <c r="K1812" s="380">
        <f>IF(OR('[9]事業所(またはGH住居)名を入力してください_その④'!$B31="管理者",'[9]事業所(またはGH住居)名を入力してください_その④'!$B31="サービス管理責任者"),0,'[9]事業所(またはGH住居)名を入力してください_その④'!$AN31)</f>
        <v>0</v>
      </c>
    </row>
    <row r="1813" spans="2:11">
      <c r="B1813" s="381">
        <v>1811</v>
      </c>
      <c r="C1813" s="382" t="e">
        <f t="shared" si="112"/>
        <v>#N/A</v>
      </c>
      <c r="D1813" s="382" t="e">
        <f t="shared" si="113"/>
        <v>#N/A</v>
      </c>
      <c r="E1813" s="383" t="e">
        <f t="shared" si="114"/>
        <v>#N/A</v>
      </c>
      <c r="F1813" s="378"/>
      <c r="H1813" s="387"/>
      <c r="I1813" s="380" t="e">
        <f t="shared" si="115"/>
        <v>#REF!</v>
      </c>
      <c r="J1813" s="386">
        <f>'[9]事業所(またはGH住居)名を入力してください_その④'!$F32</f>
        <v>0</v>
      </c>
      <c r="K1813" s="380">
        <f>IF(OR('[9]事業所(またはGH住居)名を入力してください_その④'!$B32="管理者",'[9]事業所(またはGH住居)名を入力してください_その④'!$B32="サービス管理責任者"),0,'[9]事業所(またはGH住居)名を入力してください_その④'!$AN32)</f>
        <v>0</v>
      </c>
    </row>
    <row r="1814" spans="2:11">
      <c r="B1814" s="381">
        <v>1812</v>
      </c>
      <c r="C1814" s="382" t="e">
        <f t="shared" si="112"/>
        <v>#N/A</v>
      </c>
      <c r="D1814" s="382" t="e">
        <f t="shared" si="113"/>
        <v>#N/A</v>
      </c>
      <c r="E1814" s="383" t="e">
        <f t="shared" si="114"/>
        <v>#N/A</v>
      </c>
      <c r="F1814" s="378"/>
      <c r="H1814" s="387"/>
      <c r="I1814" s="380" t="e">
        <f t="shared" si="115"/>
        <v>#REF!</v>
      </c>
      <c r="J1814" s="386">
        <f>'[9]事業所(またはGH住居)名を入力してください_その④'!$F33</f>
        <v>0</v>
      </c>
      <c r="K1814" s="380">
        <f>IF(OR('[9]事業所(またはGH住居)名を入力してください_その④'!$B33="管理者",'[9]事業所(またはGH住居)名を入力してください_その④'!$B33="サービス管理責任者"),0,'[9]事業所(またはGH住居)名を入力してください_その④'!$AN33)</f>
        <v>0</v>
      </c>
    </row>
    <row r="1815" spans="2:11">
      <c r="B1815" s="381">
        <v>1813</v>
      </c>
      <c r="C1815" s="382" t="e">
        <f t="shared" si="112"/>
        <v>#N/A</v>
      </c>
      <c r="D1815" s="382" t="e">
        <f t="shared" si="113"/>
        <v>#N/A</v>
      </c>
      <c r="E1815" s="383" t="e">
        <f t="shared" si="114"/>
        <v>#N/A</v>
      </c>
      <c r="F1815" s="378"/>
      <c r="H1815" s="387"/>
      <c r="I1815" s="380" t="e">
        <f t="shared" si="115"/>
        <v>#REF!</v>
      </c>
      <c r="J1815" s="386">
        <f>'[9]事業所(またはGH住居)名を入力してください_その④'!$F34</f>
        <v>0</v>
      </c>
      <c r="K1815" s="380">
        <f>IF(OR('[9]事業所(またはGH住居)名を入力してください_その④'!$B34="管理者",'[9]事業所(またはGH住居)名を入力してください_その④'!$B34="サービス管理責任者"),0,'[9]事業所(またはGH住居)名を入力してください_その④'!$AN34)</f>
        <v>0</v>
      </c>
    </row>
    <row r="1816" spans="2:11">
      <c r="B1816" s="381">
        <v>1814</v>
      </c>
      <c r="C1816" s="382" t="e">
        <f t="shared" si="112"/>
        <v>#N/A</v>
      </c>
      <c r="D1816" s="382" t="e">
        <f t="shared" si="113"/>
        <v>#N/A</v>
      </c>
      <c r="E1816" s="383" t="e">
        <f t="shared" si="114"/>
        <v>#N/A</v>
      </c>
      <c r="F1816" s="378"/>
      <c r="H1816" s="387"/>
      <c r="I1816" s="380" t="e">
        <f t="shared" si="115"/>
        <v>#REF!</v>
      </c>
      <c r="J1816" s="386">
        <f>'[9]事業所(またはGH住居)名を入力してください_その④'!$F35</f>
        <v>0</v>
      </c>
      <c r="K1816" s="380">
        <f>IF(OR('[9]事業所(またはGH住居)名を入力してください_その④'!$B35="管理者",'[9]事業所(またはGH住居)名を入力してください_その④'!$B35="サービス管理責任者"),0,'[9]事業所(またはGH住居)名を入力してください_その④'!$AN35)</f>
        <v>0</v>
      </c>
    </row>
    <row r="1817" spans="2:11">
      <c r="B1817" s="381">
        <v>1815</v>
      </c>
      <c r="C1817" s="382" t="e">
        <f t="shared" si="112"/>
        <v>#N/A</v>
      </c>
      <c r="D1817" s="382" t="e">
        <f t="shared" si="113"/>
        <v>#N/A</v>
      </c>
      <c r="E1817" s="383" t="e">
        <f t="shared" si="114"/>
        <v>#N/A</v>
      </c>
      <c r="F1817" s="378"/>
      <c r="H1817" s="387"/>
      <c r="I1817" s="380" t="e">
        <f t="shared" si="115"/>
        <v>#REF!</v>
      </c>
      <c r="J1817" s="386">
        <f>'[9]事業所(またはGH住居)名を入力してください_その④'!$F36</f>
        <v>0</v>
      </c>
      <c r="K1817" s="380">
        <f>IF(OR('[9]事業所(またはGH住居)名を入力してください_その④'!$B36="管理者",'[9]事業所(またはGH住居)名を入力してください_その④'!$B36="サービス管理責任者"),0,'[9]事業所(またはGH住居)名を入力してください_その④'!$AN36)</f>
        <v>0</v>
      </c>
    </row>
    <row r="1818" spans="2:11">
      <c r="B1818" s="381">
        <v>1816</v>
      </c>
      <c r="C1818" s="382" t="e">
        <f t="shared" si="112"/>
        <v>#N/A</v>
      </c>
      <c r="D1818" s="382" t="e">
        <f t="shared" si="113"/>
        <v>#N/A</v>
      </c>
      <c r="E1818" s="383" t="e">
        <f t="shared" si="114"/>
        <v>#N/A</v>
      </c>
      <c r="F1818" s="378"/>
      <c r="H1818" s="387"/>
      <c r="I1818" s="380" t="e">
        <f t="shared" si="115"/>
        <v>#REF!</v>
      </c>
      <c r="J1818" s="386">
        <f>'[9]事業所(またはGH住居)名を入力してください_その④'!$F37</f>
        <v>0</v>
      </c>
      <c r="K1818" s="380">
        <f>IF(OR('[9]事業所(またはGH住居)名を入力してください_その④'!$B37="管理者",'[9]事業所(またはGH住居)名を入力してください_その④'!$B37="サービス管理責任者"),0,'[9]事業所(またはGH住居)名を入力してください_その④'!$AN37)</f>
        <v>0</v>
      </c>
    </row>
    <row r="1819" spans="2:11">
      <c r="B1819" s="381">
        <v>1817</v>
      </c>
      <c r="C1819" s="382" t="e">
        <f t="shared" si="112"/>
        <v>#N/A</v>
      </c>
      <c r="D1819" s="382" t="e">
        <f t="shared" si="113"/>
        <v>#N/A</v>
      </c>
      <c r="E1819" s="383" t="e">
        <f t="shared" si="114"/>
        <v>#N/A</v>
      </c>
      <c r="F1819" s="378"/>
      <c r="H1819" s="387"/>
      <c r="I1819" s="380" t="e">
        <f t="shared" si="115"/>
        <v>#REF!</v>
      </c>
      <c r="J1819" s="386">
        <f>'[9]事業所(またはGH住居)名を入力してください_その④'!$F38</f>
        <v>0</v>
      </c>
      <c r="K1819" s="380">
        <f>IF(OR('[9]事業所(またはGH住居)名を入力してください_その④'!$B38="管理者",'[9]事業所(またはGH住居)名を入力してください_その④'!$B38="サービス管理責任者"),0,'[9]事業所(またはGH住居)名を入力してください_その④'!$AN38)</f>
        <v>0</v>
      </c>
    </row>
    <row r="1820" spans="2:11">
      <c r="B1820" s="381">
        <v>1818</v>
      </c>
      <c r="C1820" s="382" t="e">
        <f t="shared" si="112"/>
        <v>#N/A</v>
      </c>
      <c r="D1820" s="382" t="e">
        <f t="shared" si="113"/>
        <v>#N/A</v>
      </c>
      <c r="E1820" s="383" t="e">
        <f t="shared" si="114"/>
        <v>#N/A</v>
      </c>
      <c r="F1820" s="378"/>
      <c r="H1820" s="387"/>
      <c r="I1820" s="380" t="e">
        <f t="shared" si="115"/>
        <v>#REF!</v>
      </c>
      <c r="J1820" s="386">
        <f>'[9]事業所(またはGH住居)名を入力してください_その④'!$F39</f>
        <v>0</v>
      </c>
      <c r="K1820" s="380">
        <f>IF(OR('[9]事業所(またはGH住居)名を入力してください_その④'!$B39="管理者",'[9]事業所(またはGH住居)名を入力してください_その④'!$B39="サービス管理責任者"),0,'[9]事業所(またはGH住居)名を入力してください_その④'!$AN39)</f>
        <v>0</v>
      </c>
    </row>
    <row r="1821" spans="2:11">
      <c r="B1821" s="381">
        <v>1819</v>
      </c>
      <c r="C1821" s="382" t="e">
        <f t="shared" si="112"/>
        <v>#N/A</v>
      </c>
      <c r="D1821" s="382" t="e">
        <f t="shared" si="113"/>
        <v>#N/A</v>
      </c>
      <c r="E1821" s="383" t="e">
        <f t="shared" si="114"/>
        <v>#N/A</v>
      </c>
      <c r="F1821" s="378"/>
      <c r="H1821" s="387"/>
      <c r="I1821" s="380" t="e">
        <f t="shared" si="115"/>
        <v>#REF!</v>
      </c>
      <c r="J1821" s="386">
        <f>'[9]事業所(またはGH住居)名を入力してください_その④'!$F40</f>
        <v>0</v>
      </c>
      <c r="K1821" s="380">
        <f>IF(OR('[9]事業所(またはGH住居)名を入力してください_その④'!$B40="管理者",'[9]事業所(またはGH住居)名を入力してください_その④'!$B40="サービス管理責任者"),0,'[9]事業所(またはGH住居)名を入力してください_その④'!$AN40)</f>
        <v>0</v>
      </c>
    </row>
    <row r="1822" spans="2:11">
      <c r="B1822" s="381">
        <v>1820</v>
      </c>
      <c r="C1822" s="382" t="e">
        <f t="shared" si="112"/>
        <v>#N/A</v>
      </c>
      <c r="D1822" s="382" t="e">
        <f t="shared" si="113"/>
        <v>#N/A</v>
      </c>
      <c r="E1822" s="383" t="e">
        <f t="shared" si="114"/>
        <v>#N/A</v>
      </c>
      <c r="F1822" s="378"/>
      <c r="H1822" s="387"/>
      <c r="I1822" s="380" t="e">
        <f t="shared" si="115"/>
        <v>#REF!</v>
      </c>
      <c r="J1822" s="386">
        <f>'[9]事業所(またはGH住居)名を入力してください_その④'!$F41</f>
        <v>0</v>
      </c>
      <c r="K1822" s="380">
        <f>IF(OR('[9]事業所(またはGH住居)名を入力してください_その④'!$B41="管理者",'[9]事業所(またはGH住居)名を入力してください_その④'!$B41="サービス管理責任者"),0,'[9]事業所(またはGH住居)名を入力してください_その④'!$AN41)</f>
        <v>0</v>
      </c>
    </row>
    <row r="1823" spans="2:11">
      <c r="B1823" s="381">
        <v>1821</v>
      </c>
      <c r="C1823" s="382" t="e">
        <f t="shared" si="112"/>
        <v>#N/A</v>
      </c>
      <c r="D1823" s="382" t="e">
        <f t="shared" si="113"/>
        <v>#N/A</v>
      </c>
      <c r="E1823" s="383" t="e">
        <f t="shared" si="114"/>
        <v>#N/A</v>
      </c>
      <c r="F1823" s="378"/>
      <c r="H1823" s="387"/>
      <c r="I1823" s="380" t="e">
        <f t="shared" si="115"/>
        <v>#REF!</v>
      </c>
      <c r="J1823" s="386">
        <f>'[9]事業所(またはGH住居)名を入力してください_その④'!$F42</f>
        <v>0</v>
      </c>
      <c r="K1823" s="380">
        <f>IF(OR('[9]事業所(またはGH住居)名を入力してください_その④'!$B42="管理者",'[9]事業所(またはGH住居)名を入力してください_その④'!$B42="サービス管理責任者"),0,'[9]事業所(またはGH住居)名を入力してください_その④'!$AN42)</f>
        <v>0</v>
      </c>
    </row>
    <row r="1824" spans="2:11">
      <c r="B1824" s="381">
        <v>1822</v>
      </c>
      <c r="C1824" s="382" t="e">
        <f t="shared" si="112"/>
        <v>#N/A</v>
      </c>
      <c r="D1824" s="382" t="e">
        <f t="shared" si="113"/>
        <v>#N/A</v>
      </c>
      <c r="E1824" s="383" t="e">
        <f t="shared" si="114"/>
        <v>#N/A</v>
      </c>
      <c r="F1824" s="378"/>
      <c r="H1824" s="387"/>
      <c r="I1824" s="380" t="e">
        <f t="shared" si="115"/>
        <v>#REF!</v>
      </c>
      <c r="J1824" s="386">
        <f>'[9]事業所(またはGH住居)名を入力してください_その④'!$F43</f>
        <v>0</v>
      </c>
      <c r="K1824" s="380">
        <f>IF(OR('[9]事業所(またはGH住居)名を入力してください_その④'!$B43="管理者",'[9]事業所(またはGH住居)名を入力してください_その④'!$B43="サービス管理責任者"),0,'[9]事業所(またはGH住居)名を入力してください_その④'!$AN43)</f>
        <v>0</v>
      </c>
    </row>
    <row r="1825" spans="2:11">
      <c r="B1825" s="381">
        <v>1823</v>
      </c>
      <c r="C1825" s="382" t="e">
        <f t="shared" si="112"/>
        <v>#N/A</v>
      </c>
      <c r="D1825" s="382" t="e">
        <f t="shared" si="113"/>
        <v>#N/A</v>
      </c>
      <c r="E1825" s="383" t="e">
        <f t="shared" si="114"/>
        <v>#N/A</v>
      </c>
      <c r="F1825" s="378"/>
      <c r="H1825" s="387"/>
      <c r="I1825" s="380" t="e">
        <f t="shared" si="115"/>
        <v>#REF!</v>
      </c>
      <c r="J1825" s="386">
        <f>'[9]事業所(またはGH住居)名を入力してください_その④'!$F44</f>
        <v>0</v>
      </c>
      <c r="K1825" s="380">
        <f>IF(OR('[9]事業所(またはGH住居)名を入力してください_その④'!$B44="管理者",'[9]事業所(またはGH住居)名を入力してください_その④'!$B44="サービス管理責任者"),0,'[9]事業所(またはGH住居)名を入力してください_その④'!$AN44)</f>
        <v>0</v>
      </c>
    </row>
    <row r="1826" spans="2:11">
      <c r="B1826" s="381">
        <v>1824</v>
      </c>
      <c r="C1826" s="382" t="e">
        <f t="shared" si="112"/>
        <v>#N/A</v>
      </c>
      <c r="D1826" s="382" t="e">
        <f t="shared" si="113"/>
        <v>#N/A</v>
      </c>
      <c r="E1826" s="383" t="e">
        <f t="shared" si="114"/>
        <v>#N/A</v>
      </c>
      <c r="F1826" s="378"/>
      <c r="H1826" s="387"/>
      <c r="I1826" s="380" t="e">
        <f t="shared" si="115"/>
        <v>#REF!</v>
      </c>
      <c r="J1826" s="386">
        <f>'[9]事業所(またはGH住居)名を入力してください_その④'!$F45</f>
        <v>0</v>
      </c>
      <c r="K1826" s="380">
        <f>IF(OR('[9]事業所(またはGH住居)名を入力してください_その④'!$B45="管理者",'[9]事業所(またはGH住居)名を入力してください_その④'!$B45="サービス管理責任者"),0,'[9]事業所(またはGH住居)名を入力してください_その④'!$AN45)</f>
        <v>0</v>
      </c>
    </row>
    <row r="1827" spans="2:11">
      <c r="B1827" s="381">
        <v>1825</v>
      </c>
      <c r="C1827" s="382" t="e">
        <f t="shared" si="112"/>
        <v>#N/A</v>
      </c>
      <c r="D1827" s="382" t="e">
        <f t="shared" si="113"/>
        <v>#N/A</v>
      </c>
      <c r="E1827" s="383" t="e">
        <f t="shared" si="114"/>
        <v>#N/A</v>
      </c>
      <c r="F1827" s="378"/>
      <c r="H1827" s="387"/>
      <c r="I1827" s="380" t="e">
        <f t="shared" si="115"/>
        <v>#REF!</v>
      </c>
      <c r="J1827" s="386">
        <f>'[9]事業所(またはGH住居)名を入力してください_その④'!$F46</f>
        <v>0</v>
      </c>
      <c r="K1827" s="380">
        <f>IF(OR('[9]事業所(またはGH住居)名を入力してください_その④'!$B46="管理者",'[9]事業所(またはGH住居)名を入力してください_その④'!$B46="サービス管理責任者"),0,'[9]事業所(またはGH住居)名を入力してください_その④'!$AN46)</f>
        <v>0</v>
      </c>
    </row>
    <row r="1828" spans="2:11">
      <c r="B1828" s="381">
        <v>1826</v>
      </c>
      <c r="C1828" s="382" t="e">
        <f t="shared" si="112"/>
        <v>#N/A</v>
      </c>
      <c r="D1828" s="382" t="e">
        <f t="shared" si="113"/>
        <v>#N/A</v>
      </c>
      <c r="E1828" s="383" t="e">
        <f t="shared" si="114"/>
        <v>#N/A</v>
      </c>
      <c r="F1828" s="378"/>
      <c r="H1828" s="387"/>
      <c r="I1828" s="380" t="e">
        <f t="shared" si="115"/>
        <v>#REF!</v>
      </c>
      <c r="J1828" s="386">
        <f>'[9]事業所(またはGH住居)名を入力してください_その④'!$F47</f>
        <v>0</v>
      </c>
      <c r="K1828" s="380">
        <f>IF(OR('[9]事業所(またはGH住居)名を入力してください_その④'!$B47="管理者",'[9]事業所(またはGH住居)名を入力してください_その④'!$B47="サービス管理責任者"),0,'[9]事業所(またはGH住居)名を入力してください_その④'!$AN47)</f>
        <v>0</v>
      </c>
    </row>
    <row r="1829" spans="2:11">
      <c r="B1829" s="381">
        <v>1827</v>
      </c>
      <c r="C1829" s="382" t="e">
        <f t="shared" si="112"/>
        <v>#N/A</v>
      </c>
      <c r="D1829" s="382" t="e">
        <f t="shared" si="113"/>
        <v>#N/A</v>
      </c>
      <c r="E1829" s="383" t="e">
        <f t="shared" si="114"/>
        <v>#N/A</v>
      </c>
      <c r="F1829" s="378"/>
      <c r="H1829" s="387"/>
      <c r="I1829" s="380" t="e">
        <f t="shared" si="115"/>
        <v>#REF!</v>
      </c>
      <c r="J1829" s="386">
        <f>'[9]事業所(またはGH住居)名を入力してください_その④'!$F48</f>
        <v>0</v>
      </c>
      <c r="K1829" s="380">
        <f>IF(OR('[9]事業所(またはGH住居)名を入力してください_その④'!$B48="管理者",'[9]事業所(またはGH住居)名を入力してください_その④'!$B48="サービス管理責任者"),0,'[9]事業所(またはGH住居)名を入力してください_その④'!$AN48)</f>
        <v>0</v>
      </c>
    </row>
    <row r="1830" spans="2:11">
      <c r="B1830" s="381">
        <v>1828</v>
      </c>
      <c r="C1830" s="382" t="e">
        <f t="shared" si="112"/>
        <v>#N/A</v>
      </c>
      <c r="D1830" s="382" t="e">
        <f t="shared" si="113"/>
        <v>#N/A</v>
      </c>
      <c r="E1830" s="383" t="e">
        <f t="shared" si="114"/>
        <v>#N/A</v>
      </c>
      <c r="F1830" s="378"/>
      <c r="H1830" s="387"/>
      <c r="I1830" s="380" t="e">
        <f t="shared" si="115"/>
        <v>#REF!</v>
      </c>
      <c r="J1830" s="386">
        <f>'[9]事業所(またはGH住居)名を入力してください_その④'!$F49</f>
        <v>0</v>
      </c>
      <c r="K1830" s="380">
        <f>IF(OR('[9]事業所(またはGH住居)名を入力してください_その④'!$B49="管理者",'[9]事業所(またはGH住居)名を入力してください_その④'!$B49="サービス管理責任者"),0,'[9]事業所(またはGH住居)名を入力してください_その④'!$AN49)</f>
        <v>0</v>
      </c>
    </row>
    <row r="1831" spans="2:11">
      <c r="B1831" s="381">
        <v>1829</v>
      </c>
      <c r="C1831" s="382" t="e">
        <f t="shared" si="112"/>
        <v>#N/A</v>
      </c>
      <c r="D1831" s="382" t="e">
        <f t="shared" si="113"/>
        <v>#N/A</v>
      </c>
      <c r="E1831" s="383" t="e">
        <f t="shared" si="114"/>
        <v>#N/A</v>
      </c>
      <c r="F1831" s="378"/>
      <c r="H1831" s="387"/>
      <c r="I1831" s="380" t="e">
        <f t="shared" si="115"/>
        <v>#REF!</v>
      </c>
      <c r="J1831" s="386">
        <f>'[9]事業所(またはGH住居)名を入力してください_その④'!$F50</f>
        <v>0</v>
      </c>
      <c r="K1831" s="380">
        <f>IF(OR('[9]事業所(またはGH住居)名を入力してください_その④'!$B50="管理者",'[9]事業所(またはGH住居)名を入力してください_その④'!$B50="サービス管理責任者"),0,'[9]事業所(またはGH住居)名を入力してください_その④'!$AN50)</f>
        <v>0</v>
      </c>
    </row>
    <row r="1832" spans="2:11">
      <c r="B1832" s="381">
        <v>1830</v>
      </c>
      <c r="C1832" s="382" t="e">
        <f t="shared" si="112"/>
        <v>#N/A</v>
      </c>
      <c r="D1832" s="382" t="e">
        <f t="shared" si="113"/>
        <v>#N/A</v>
      </c>
      <c r="E1832" s="383" t="e">
        <f t="shared" si="114"/>
        <v>#N/A</v>
      </c>
      <c r="F1832" s="378"/>
      <c r="H1832" s="387"/>
      <c r="I1832" s="380" t="e">
        <f t="shared" si="115"/>
        <v>#REF!</v>
      </c>
      <c r="J1832" s="386">
        <f>'[9]事業所(またはGH住居)名を入力してください_その④'!$F51</f>
        <v>0</v>
      </c>
      <c r="K1832" s="380">
        <f>IF(OR('[9]事業所(またはGH住居)名を入力してください_その④'!$B51="管理者",'[9]事業所(またはGH住居)名を入力してください_その④'!$B51="サービス管理責任者"),0,'[9]事業所(またはGH住居)名を入力してください_その④'!$AN51)</f>
        <v>0</v>
      </c>
    </row>
    <row r="1833" spans="2:11">
      <c r="B1833" s="381">
        <v>1831</v>
      </c>
      <c r="C1833" s="382" t="e">
        <f t="shared" si="112"/>
        <v>#N/A</v>
      </c>
      <c r="D1833" s="382" t="e">
        <f t="shared" si="113"/>
        <v>#N/A</v>
      </c>
      <c r="E1833" s="383" t="e">
        <f t="shared" si="114"/>
        <v>#N/A</v>
      </c>
      <c r="F1833" s="378"/>
      <c r="H1833" s="387"/>
      <c r="I1833" s="380" t="e">
        <f t="shared" si="115"/>
        <v>#REF!</v>
      </c>
      <c r="J1833" s="386">
        <f>'[9]事業所(またはGH住居)名を入力してください_その④'!$F52</f>
        <v>0</v>
      </c>
      <c r="K1833" s="380">
        <f>IF(OR('[9]事業所(またはGH住居)名を入力してください_その④'!$B52="管理者",'[9]事業所(またはGH住居)名を入力してください_その④'!$B52="サービス管理責任者"),0,'[9]事業所(またはGH住居)名を入力してください_その④'!$AN52)</f>
        <v>0</v>
      </c>
    </row>
    <row r="1834" spans="2:11">
      <c r="B1834" s="381">
        <v>1832</v>
      </c>
      <c r="C1834" s="382" t="e">
        <f t="shared" si="112"/>
        <v>#N/A</v>
      </c>
      <c r="D1834" s="382" t="e">
        <f t="shared" si="113"/>
        <v>#N/A</v>
      </c>
      <c r="E1834" s="383" t="e">
        <f t="shared" si="114"/>
        <v>#N/A</v>
      </c>
      <c r="F1834" s="378"/>
      <c r="H1834" s="387"/>
      <c r="I1834" s="380" t="e">
        <f t="shared" si="115"/>
        <v>#REF!</v>
      </c>
      <c r="J1834" s="386">
        <f>'[9]事業所(またはGH住居)名を入力してください_その④'!$F53</f>
        <v>0</v>
      </c>
      <c r="K1834" s="380">
        <f>IF(OR('[9]事業所(またはGH住居)名を入力してください_その④'!$B53="管理者",'[9]事業所(またはGH住居)名を入力してください_その④'!$B53="サービス管理責任者"),0,'[9]事業所(またはGH住居)名を入力してください_その④'!$AN53)</f>
        <v>0</v>
      </c>
    </row>
    <row r="1835" spans="2:11">
      <c r="B1835" s="381">
        <v>1833</v>
      </c>
      <c r="C1835" s="382" t="e">
        <f t="shared" si="112"/>
        <v>#N/A</v>
      </c>
      <c r="D1835" s="382" t="e">
        <f t="shared" si="113"/>
        <v>#N/A</v>
      </c>
      <c r="E1835" s="383" t="e">
        <f t="shared" si="114"/>
        <v>#N/A</v>
      </c>
      <c r="F1835" s="378"/>
      <c r="H1835" s="387"/>
      <c r="I1835" s="380" t="e">
        <f t="shared" si="115"/>
        <v>#REF!</v>
      </c>
      <c r="J1835" s="386">
        <f>'[9]事業所(またはGH住居)名を入力してください_その④'!$F54</f>
        <v>0</v>
      </c>
      <c r="K1835" s="380">
        <f>IF(OR('[9]事業所(またはGH住居)名を入力してください_その④'!$B54="管理者",'[9]事業所(またはGH住居)名を入力してください_その④'!$B54="サービス管理責任者"),0,'[9]事業所(またはGH住居)名を入力してください_その④'!$AN54)</f>
        <v>0</v>
      </c>
    </row>
    <row r="1836" spans="2:11">
      <c r="B1836" s="381">
        <v>1834</v>
      </c>
      <c r="C1836" s="382" t="e">
        <f t="shared" si="112"/>
        <v>#N/A</v>
      </c>
      <c r="D1836" s="382" t="e">
        <f t="shared" si="113"/>
        <v>#N/A</v>
      </c>
      <c r="E1836" s="383" t="e">
        <f t="shared" si="114"/>
        <v>#N/A</v>
      </c>
      <c r="F1836" s="378"/>
      <c r="H1836" s="387"/>
      <c r="I1836" s="380" t="e">
        <f t="shared" si="115"/>
        <v>#REF!</v>
      </c>
      <c r="J1836" s="386">
        <f>'[9]事業所(またはGH住居)名を入力してください_その④'!$F55</f>
        <v>0</v>
      </c>
      <c r="K1836" s="380">
        <f>IF(OR('[9]事業所(またはGH住居)名を入力してください_その④'!$B55="管理者",'[9]事業所(またはGH住居)名を入力してください_その④'!$B55="サービス管理責任者"),0,'[9]事業所(またはGH住居)名を入力してください_その④'!$AN55)</f>
        <v>0</v>
      </c>
    </row>
    <row r="1837" spans="2:11">
      <c r="B1837" s="381">
        <v>1835</v>
      </c>
      <c r="C1837" s="382" t="e">
        <f t="shared" si="112"/>
        <v>#N/A</v>
      </c>
      <c r="D1837" s="382" t="e">
        <f t="shared" si="113"/>
        <v>#N/A</v>
      </c>
      <c r="E1837" s="383" t="e">
        <f t="shared" si="114"/>
        <v>#N/A</v>
      </c>
      <c r="F1837" s="378"/>
      <c r="H1837" s="387"/>
      <c r="I1837" s="380" t="e">
        <f t="shared" si="115"/>
        <v>#REF!</v>
      </c>
      <c r="J1837" s="386">
        <f>'[9]事業所(またはGH住居)名を入力してください_その④'!$F56</f>
        <v>0</v>
      </c>
      <c r="K1837" s="380">
        <f>IF(OR('[9]事業所(またはGH住居)名を入力してください_その④'!$B56="管理者",'[9]事業所(またはGH住居)名を入力してください_その④'!$B56="サービス管理責任者"),0,'[9]事業所(またはGH住居)名を入力してください_その④'!$AN56)</f>
        <v>0</v>
      </c>
    </row>
    <row r="1838" spans="2:11">
      <c r="B1838" s="381">
        <v>1836</v>
      </c>
      <c r="C1838" s="382" t="e">
        <f t="shared" si="112"/>
        <v>#N/A</v>
      </c>
      <c r="D1838" s="382" t="e">
        <f t="shared" si="113"/>
        <v>#N/A</v>
      </c>
      <c r="E1838" s="383" t="e">
        <f t="shared" si="114"/>
        <v>#N/A</v>
      </c>
      <c r="F1838" s="378"/>
      <c r="H1838" s="387"/>
      <c r="I1838" s="380" t="e">
        <f t="shared" si="115"/>
        <v>#REF!</v>
      </c>
      <c r="J1838" s="386">
        <f>'[9]事業所(またはGH住居)名を入力してください_その④'!$F57</f>
        <v>0</v>
      </c>
      <c r="K1838" s="380">
        <f>IF(OR('[9]事業所(またはGH住居)名を入力してください_その④'!$B57="管理者",'[9]事業所(またはGH住居)名を入力してください_その④'!$B57="サービス管理責任者"),0,'[9]事業所(またはGH住居)名を入力してください_その④'!$AN57)</f>
        <v>0</v>
      </c>
    </row>
    <row r="1839" spans="2:11">
      <c r="B1839" s="381">
        <v>1837</v>
      </c>
      <c r="C1839" s="382" t="e">
        <f t="shared" si="112"/>
        <v>#N/A</v>
      </c>
      <c r="D1839" s="382" t="e">
        <f t="shared" si="113"/>
        <v>#N/A</v>
      </c>
      <c r="E1839" s="383" t="e">
        <f t="shared" si="114"/>
        <v>#N/A</v>
      </c>
      <c r="F1839" s="378"/>
      <c r="H1839" s="387"/>
      <c r="I1839" s="380" t="e">
        <f t="shared" si="115"/>
        <v>#REF!</v>
      </c>
      <c r="J1839" s="386">
        <f>'[9]事業所(またはGH住居)名を入力してください_その④'!$F58</f>
        <v>0</v>
      </c>
      <c r="K1839" s="380">
        <f>IF(OR('[9]事業所(またはGH住居)名を入力してください_その④'!$B58="管理者",'[9]事業所(またはGH住居)名を入力してください_その④'!$B58="サービス管理責任者"),0,'[9]事業所(またはGH住居)名を入力してください_その④'!$AN58)</f>
        <v>0</v>
      </c>
    </row>
    <row r="1840" spans="2:11">
      <c r="B1840" s="381">
        <v>1838</v>
      </c>
      <c r="C1840" s="382" t="e">
        <f t="shared" si="112"/>
        <v>#N/A</v>
      </c>
      <c r="D1840" s="382" t="e">
        <f t="shared" si="113"/>
        <v>#N/A</v>
      </c>
      <c r="E1840" s="383" t="e">
        <f t="shared" si="114"/>
        <v>#N/A</v>
      </c>
      <c r="F1840" s="378"/>
      <c r="H1840" s="387"/>
      <c r="I1840" s="380" t="e">
        <f t="shared" si="115"/>
        <v>#REF!</v>
      </c>
      <c r="J1840" s="386">
        <f>'[9]事業所(またはGH住居)名を入力してください_その④'!$F59</f>
        <v>0</v>
      </c>
      <c r="K1840" s="380">
        <f>IF(OR('[9]事業所(またはGH住居)名を入力してください_その④'!$B59="管理者",'[9]事業所(またはGH住居)名を入力してください_その④'!$B59="サービス管理責任者"),0,'[9]事業所(またはGH住居)名を入力してください_その④'!$AN59)</f>
        <v>0</v>
      </c>
    </row>
    <row r="1841" spans="2:11">
      <c r="B1841" s="381">
        <v>1839</v>
      </c>
      <c r="C1841" s="382" t="e">
        <f t="shared" si="112"/>
        <v>#N/A</v>
      </c>
      <c r="D1841" s="382" t="e">
        <f t="shared" si="113"/>
        <v>#N/A</v>
      </c>
      <c r="E1841" s="383" t="e">
        <f t="shared" si="114"/>
        <v>#N/A</v>
      </c>
      <c r="F1841" s="378"/>
      <c r="H1841" s="387"/>
      <c r="I1841" s="380" t="e">
        <f t="shared" si="115"/>
        <v>#REF!</v>
      </c>
      <c r="J1841" s="386">
        <f>'[9]事業所(またはGH住居)名を入力してください_その④'!$F60</f>
        <v>0</v>
      </c>
      <c r="K1841" s="380">
        <f>IF(OR('[9]事業所(またはGH住居)名を入力してください_その④'!$B60="管理者",'[9]事業所(またはGH住居)名を入力してください_その④'!$B60="サービス管理責任者"),0,'[9]事業所(またはGH住居)名を入力してください_その④'!$AN60)</f>
        <v>0</v>
      </c>
    </row>
    <row r="1842" spans="2:11">
      <c r="B1842" s="381">
        <v>1840</v>
      </c>
      <c r="C1842" s="382" t="e">
        <f t="shared" si="112"/>
        <v>#N/A</v>
      </c>
      <c r="D1842" s="382" t="e">
        <f t="shared" si="113"/>
        <v>#N/A</v>
      </c>
      <c r="E1842" s="383" t="e">
        <f t="shared" si="114"/>
        <v>#N/A</v>
      </c>
      <c r="F1842" s="378"/>
      <c r="H1842" s="387"/>
      <c r="I1842" s="380" t="e">
        <f t="shared" si="115"/>
        <v>#REF!</v>
      </c>
      <c r="J1842" s="386">
        <f>'[9]事業所(またはGH住居)名を入力してください_その④'!$F61</f>
        <v>0</v>
      </c>
      <c r="K1842" s="380">
        <f>IF(OR('[9]事業所(またはGH住居)名を入力してください_その④'!$B61="管理者",'[9]事業所(またはGH住居)名を入力してください_その④'!$B61="サービス管理責任者"),0,'[9]事業所(またはGH住居)名を入力してください_その④'!$AN61)</f>
        <v>0</v>
      </c>
    </row>
    <row r="1843" spans="2:11">
      <c r="B1843" s="381">
        <v>1841</v>
      </c>
      <c r="C1843" s="382" t="e">
        <f t="shared" si="112"/>
        <v>#N/A</v>
      </c>
      <c r="D1843" s="382" t="e">
        <f t="shared" si="113"/>
        <v>#N/A</v>
      </c>
      <c r="E1843" s="383" t="e">
        <f t="shared" si="114"/>
        <v>#N/A</v>
      </c>
      <c r="F1843" s="378"/>
      <c r="H1843" s="387"/>
      <c r="I1843" s="380" t="e">
        <f t="shared" si="115"/>
        <v>#REF!</v>
      </c>
      <c r="J1843" s="386">
        <f>'[9]事業所(またはGH住居)名を入力してください_その④'!$F62</f>
        <v>0</v>
      </c>
      <c r="K1843" s="380">
        <f>IF(OR('[9]事業所(またはGH住居)名を入力してください_その④'!$B62="管理者",'[9]事業所(またはGH住居)名を入力してください_その④'!$B62="サービス管理責任者"),0,'[9]事業所(またはGH住居)名を入力してください_その④'!$AN62)</f>
        <v>0</v>
      </c>
    </row>
    <row r="1844" spans="2:11">
      <c r="B1844" s="381">
        <v>1842</v>
      </c>
      <c r="C1844" s="382" t="e">
        <f t="shared" si="112"/>
        <v>#N/A</v>
      </c>
      <c r="D1844" s="382" t="e">
        <f t="shared" si="113"/>
        <v>#N/A</v>
      </c>
      <c r="E1844" s="383" t="e">
        <f t="shared" si="114"/>
        <v>#N/A</v>
      </c>
      <c r="F1844" s="378"/>
      <c r="H1844" s="387"/>
      <c r="I1844" s="380" t="e">
        <f t="shared" si="115"/>
        <v>#REF!</v>
      </c>
      <c r="J1844" s="386">
        <f>'[9]事業所(またはGH住居)名を入力してください_その④'!$F63</f>
        <v>0</v>
      </c>
      <c r="K1844" s="380">
        <f>IF(OR('[9]事業所(またはGH住居)名を入力してください_その④'!$B63="管理者",'[9]事業所(またはGH住居)名を入力してください_その④'!$B63="サービス管理責任者"),0,'[9]事業所(またはGH住居)名を入力してください_その④'!$AN63)</f>
        <v>0</v>
      </c>
    </row>
    <row r="1845" spans="2:11">
      <c r="B1845" s="381">
        <v>1843</v>
      </c>
      <c r="C1845" s="382" t="e">
        <f t="shared" si="112"/>
        <v>#N/A</v>
      </c>
      <c r="D1845" s="382" t="e">
        <f t="shared" si="113"/>
        <v>#N/A</v>
      </c>
      <c r="E1845" s="383" t="e">
        <f t="shared" si="114"/>
        <v>#N/A</v>
      </c>
      <c r="F1845" s="378"/>
      <c r="H1845" s="387"/>
      <c r="I1845" s="380" t="e">
        <f t="shared" si="115"/>
        <v>#REF!</v>
      </c>
      <c r="J1845" s="386">
        <f>'[9]事業所(またはGH住居)名を入力してください_その④'!$F64</f>
        <v>0</v>
      </c>
      <c r="K1845" s="380">
        <f>IF(OR('[9]事業所(またはGH住居)名を入力してください_その④'!$B64="管理者",'[9]事業所(またはGH住居)名を入力してください_その④'!$B64="サービス管理責任者"),0,'[9]事業所(またはGH住居)名を入力してください_その④'!$AN64)</f>
        <v>0</v>
      </c>
    </row>
    <row r="1846" spans="2:11">
      <c r="B1846" s="381">
        <v>1844</v>
      </c>
      <c r="C1846" s="382" t="e">
        <f t="shared" si="112"/>
        <v>#N/A</v>
      </c>
      <c r="D1846" s="382" t="e">
        <f t="shared" si="113"/>
        <v>#N/A</v>
      </c>
      <c r="E1846" s="383" t="e">
        <f t="shared" si="114"/>
        <v>#N/A</v>
      </c>
      <c r="F1846" s="378"/>
      <c r="H1846" s="387"/>
      <c r="I1846" s="380" t="e">
        <f t="shared" si="115"/>
        <v>#REF!</v>
      </c>
      <c r="J1846" s="386">
        <f>'[9]事業所(またはGH住居)名を入力してください_その④'!$F65</f>
        <v>0</v>
      </c>
      <c r="K1846" s="380">
        <f>IF(OR('[9]事業所(またはGH住居)名を入力してください_その④'!$B65="管理者",'[9]事業所(またはGH住居)名を入力してください_その④'!$B65="サービス管理責任者"),0,'[9]事業所(またはGH住居)名を入力してください_その④'!$AN65)</f>
        <v>0</v>
      </c>
    </row>
    <row r="1847" spans="2:11">
      <c r="B1847" s="381">
        <v>1845</v>
      </c>
      <c r="C1847" s="382" t="e">
        <f t="shared" si="112"/>
        <v>#N/A</v>
      </c>
      <c r="D1847" s="382" t="e">
        <f t="shared" si="113"/>
        <v>#N/A</v>
      </c>
      <c r="E1847" s="383" t="e">
        <f t="shared" si="114"/>
        <v>#N/A</v>
      </c>
      <c r="F1847" s="378"/>
      <c r="H1847" s="387"/>
      <c r="I1847" s="380" t="e">
        <f t="shared" si="115"/>
        <v>#REF!</v>
      </c>
      <c r="J1847" s="386">
        <f>'[9]事業所(またはGH住居)名を入力してください_その④'!$F66</f>
        <v>0</v>
      </c>
      <c r="K1847" s="380">
        <f>IF(OR('[9]事業所(またはGH住居)名を入力してください_その④'!$B66="管理者",'[9]事業所(またはGH住居)名を入力してください_その④'!$B66="サービス管理責任者"),0,'[9]事業所(またはGH住居)名を入力してください_その④'!$AN66)</f>
        <v>0</v>
      </c>
    </row>
    <row r="1848" spans="2:11">
      <c r="B1848" s="381">
        <v>1846</v>
      </c>
      <c r="C1848" s="382" t="e">
        <f t="shared" si="112"/>
        <v>#N/A</v>
      </c>
      <c r="D1848" s="382" t="e">
        <f t="shared" si="113"/>
        <v>#N/A</v>
      </c>
      <c r="E1848" s="383" t="e">
        <f t="shared" si="114"/>
        <v>#N/A</v>
      </c>
      <c r="F1848" s="378"/>
      <c r="H1848" s="387"/>
      <c r="I1848" s="380" t="e">
        <f t="shared" si="115"/>
        <v>#REF!</v>
      </c>
      <c r="J1848" s="386">
        <f>'[9]事業所(またはGH住居)名を入力してください_その④'!$F67</f>
        <v>0</v>
      </c>
      <c r="K1848" s="380">
        <f>IF(OR('[9]事業所(またはGH住居)名を入力してください_その④'!$B67="管理者",'[9]事業所(またはGH住居)名を入力してください_その④'!$B67="サービス管理責任者"),0,'[9]事業所(またはGH住居)名を入力してください_その④'!$AN67)</f>
        <v>0</v>
      </c>
    </row>
    <row r="1849" spans="2:11">
      <c r="B1849" s="381">
        <v>1847</v>
      </c>
      <c r="C1849" s="382" t="e">
        <f t="shared" si="112"/>
        <v>#N/A</v>
      </c>
      <c r="D1849" s="382" t="e">
        <f t="shared" si="113"/>
        <v>#N/A</v>
      </c>
      <c r="E1849" s="383" t="e">
        <f t="shared" si="114"/>
        <v>#N/A</v>
      </c>
      <c r="F1849" s="378"/>
      <c r="H1849" s="387"/>
      <c r="I1849" s="380" t="e">
        <f t="shared" si="115"/>
        <v>#REF!</v>
      </c>
      <c r="J1849" s="386">
        <f>'[9]事業所(またはGH住居)名を入力してください_その④'!$F68</f>
        <v>0</v>
      </c>
      <c r="K1849" s="380">
        <f>IF(OR('[9]事業所(またはGH住居)名を入力してください_その④'!$B68="管理者",'[9]事業所(またはGH住居)名を入力してください_その④'!$B68="サービス管理責任者"),0,'[9]事業所(またはGH住居)名を入力してください_その④'!$AN68)</f>
        <v>0</v>
      </c>
    </row>
    <row r="1850" spans="2:11">
      <c r="B1850" s="381">
        <v>1848</v>
      </c>
      <c r="C1850" s="382" t="e">
        <f t="shared" si="112"/>
        <v>#N/A</v>
      </c>
      <c r="D1850" s="382" t="e">
        <f t="shared" si="113"/>
        <v>#N/A</v>
      </c>
      <c r="E1850" s="383" t="e">
        <f t="shared" si="114"/>
        <v>#N/A</v>
      </c>
      <c r="F1850" s="378"/>
      <c r="H1850" s="387"/>
      <c r="I1850" s="380" t="e">
        <f t="shared" si="115"/>
        <v>#REF!</v>
      </c>
      <c r="J1850" s="386">
        <f>'[9]事業所(またはGH住居)名を入力してください_その④'!$F69</f>
        <v>0</v>
      </c>
      <c r="K1850" s="380">
        <f>IF(OR('[9]事業所(またはGH住居)名を入力してください_その④'!$B69="管理者",'[9]事業所(またはGH住居)名を入力してください_その④'!$B69="サービス管理責任者"),0,'[9]事業所(またはGH住居)名を入力してください_その④'!$AN69)</f>
        <v>0</v>
      </c>
    </row>
    <row r="1851" spans="2:11">
      <c r="B1851" s="381">
        <v>1849</v>
      </c>
      <c r="C1851" s="382" t="e">
        <f t="shared" si="112"/>
        <v>#N/A</v>
      </c>
      <c r="D1851" s="382" t="e">
        <f t="shared" si="113"/>
        <v>#N/A</v>
      </c>
      <c r="E1851" s="383" t="e">
        <f t="shared" si="114"/>
        <v>#N/A</v>
      </c>
      <c r="F1851" s="378"/>
      <c r="H1851" s="387"/>
      <c r="I1851" s="380" t="e">
        <f t="shared" si="115"/>
        <v>#REF!</v>
      </c>
      <c r="J1851" s="386">
        <f>'[9]事業所(またはGH住居)名を入力してください_その④'!$F70</f>
        <v>0</v>
      </c>
      <c r="K1851" s="380">
        <f>IF(OR('[9]事業所(またはGH住居)名を入力してください_その④'!$B70="管理者",'[9]事業所(またはGH住居)名を入力してください_その④'!$B70="サービス管理責任者"),0,'[9]事業所(またはGH住居)名を入力してください_その④'!$AN70)</f>
        <v>0</v>
      </c>
    </row>
    <row r="1852" spans="2:11">
      <c r="B1852" s="381">
        <v>1850</v>
      </c>
      <c r="C1852" s="382" t="e">
        <f t="shared" si="112"/>
        <v>#N/A</v>
      </c>
      <c r="D1852" s="382" t="e">
        <f t="shared" si="113"/>
        <v>#N/A</v>
      </c>
      <c r="E1852" s="383" t="e">
        <f t="shared" si="114"/>
        <v>#N/A</v>
      </c>
      <c r="F1852" s="378"/>
      <c r="H1852" s="387"/>
      <c r="I1852" s="380" t="e">
        <f t="shared" si="115"/>
        <v>#REF!</v>
      </c>
      <c r="J1852" s="386">
        <f>'[9]事業所(またはGH住居)名を入力してください_その④'!$F71</f>
        <v>0</v>
      </c>
      <c r="K1852" s="380">
        <f>IF(OR('[9]事業所(またはGH住居)名を入力してください_その④'!$B71="管理者",'[9]事業所(またはGH住居)名を入力してください_その④'!$B71="サービス管理責任者"),0,'[9]事業所(またはGH住居)名を入力してください_その④'!$AN71)</f>
        <v>0</v>
      </c>
    </row>
    <row r="1853" spans="2:11">
      <c r="B1853" s="381">
        <v>1851</v>
      </c>
      <c r="C1853" s="382" t="e">
        <f t="shared" si="112"/>
        <v>#N/A</v>
      </c>
      <c r="D1853" s="382" t="e">
        <f t="shared" si="113"/>
        <v>#N/A</v>
      </c>
      <c r="E1853" s="383" t="e">
        <f t="shared" si="114"/>
        <v>#N/A</v>
      </c>
      <c r="F1853" s="378"/>
      <c r="H1853" s="387"/>
      <c r="I1853" s="380" t="e">
        <f t="shared" si="115"/>
        <v>#REF!</v>
      </c>
      <c r="J1853" s="386">
        <f>'[9]事業所(またはGH住居)名を入力してください_その④'!$F72</f>
        <v>0</v>
      </c>
      <c r="K1853" s="380">
        <f>IF(OR('[9]事業所(またはGH住居)名を入力してください_その④'!$B72="管理者",'[9]事業所(またはGH住居)名を入力してください_その④'!$B72="サービス管理責任者"),0,'[9]事業所(またはGH住居)名を入力してください_その④'!$AN72)</f>
        <v>0</v>
      </c>
    </row>
    <row r="1854" spans="2:11">
      <c r="B1854" s="381">
        <v>1852</v>
      </c>
      <c r="C1854" s="382" t="e">
        <f t="shared" si="112"/>
        <v>#N/A</v>
      </c>
      <c r="D1854" s="382" t="e">
        <f t="shared" si="113"/>
        <v>#N/A</v>
      </c>
      <c r="E1854" s="383" t="e">
        <f t="shared" si="114"/>
        <v>#N/A</v>
      </c>
      <c r="F1854" s="378"/>
      <c r="H1854" s="387"/>
      <c r="I1854" s="380" t="e">
        <f t="shared" si="115"/>
        <v>#REF!</v>
      </c>
      <c r="J1854" s="386">
        <f>'[9]事業所(またはGH住居)名を入力してください_その④'!$F73</f>
        <v>0</v>
      </c>
      <c r="K1854" s="380">
        <f>IF(OR('[9]事業所(またはGH住居)名を入力してください_その④'!$B73="管理者",'[9]事業所(またはGH住居)名を入力してください_その④'!$B73="サービス管理責任者"),0,'[9]事業所(またはGH住居)名を入力してください_その④'!$AN73)</f>
        <v>0</v>
      </c>
    </row>
    <row r="1855" spans="2:11">
      <c r="B1855" s="381">
        <v>1853</v>
      </c>
      <c r="C1855" s="382" t="e">
        <f t="shared" si="112"/>
        <v>#N/A</v>
      </c>
      <c r="D1855" s="382" t="e">
        <f t="shared" si="113"/>
        <v>#N/A</v>
      </c>
      <c r="E1855" s="383" t="e">
        <f t="shared" si="114"/>
        <v>#N/A</v>
      </c>
      <c r="F1855" s="378"/>
      <c r="H1855" s="387"/>
      <c r="I1855" s="380" t="e">
        <f t="shared" si="115"/>
        <v>#REF!</v>
      </c>
      <c r="J1855" s="386">
        <f>'[9]事業所(またはGH住居)名を入力してください_その④'!$F74</f>
        <v>0</v>
      </c>
      <c r="K1855" s="380">
        <f>IF(OR('[9]事業所(またはGH住居)名を入力してください_その④'!$B74="管理者",'[9]事業所(またはGH住居)名を入力してください_その④'!$B74="サービス管理責任者"),0,'[9]事業所(またはGH住居)名を入力してください_その④'!$AN74)</f>
        <v>0</v>
      </c>
    </row>
    <row r="1856" spans="2:11">
      <c r="B1856" s="381">
        <v>1854</v>
      </c>
      <c r="C1856" s="382" t="e">
        <f t="shared" si="112"/>
        <v>#N/A</v>
      </c>
      <c r="D1856" s="382" t="e">
        <f t="shared" si="113"/>
        <v>#N/A</v>
      </c>
      <c r="E1856" s="383" t="e">
        <f t="shared" si="114"/>
        <v>#N/A</v>
      </c>
      <c r="F1856" s="378"/>
      <c r="H1856" s="387"/>
      <c r="I1856" s="380" t="e">
        <f t="shared" si="115"/>
        <v>#REF!</v>
      </c>
      <c r="J1856" s="386">
        <f>'[9]事業所(またはGH住居)名を入力してください_その④'!$F75</f>
        <v>0</v>
      </c>
      <c r="K1856" s="380">
        <f>IF(OR('[9]事業所(またはGH住居)名を入力してください_その④'!$B75="管理者",'[9]事業所(またはGH住居)名を入力してください_その④'!$B75="サービス管理責任者"),0,'[9]事業所(またはGH住居)名を入力してください_その④'!$AN75)</f>
        <v>0</v>
      </c>
    </row>
    <row r="1857" spans="2:11">
      <c r="B1857" s="381">
        <v>1855</v>
      </c>
      <c r="C1857" s="382" t="e">
        <f t="shared" si="112"/>
        <v>#N/A</v>
      </c>
      <c r="D1857" s="382" t="e">
        <f t="shared" si="113"/>
        <v>#N/A</v>
      </c>
      <c r="E1857" s="383" t="e">
        <f t="shared" si="114"/>
        <v>#N/A</v>
      </c>
      <c r="F1857" s="378"/>
      <c r="H1857" s="387"/>
      <c r="I1857" s="380" t="e">
        <f t="shared" si="115"/>
        <v>#REF!</v>
      </c>
      <c r="J1857" s="386">
        <f>'[9]事業所(またはGH住居)名を入力してください_その④'!$F76</f>
        <v>0</v>
      </c>
      <c r="K1857" s="380">
        <f>IF(OR('[9]事業所(またはGH住居)名を入力してください_その④'!$B76="管理者",'[9]事業所(またはGH住居)名を入力してください_その④'!$B76="サービス管理責任者"),0,'[9]事業所(またはGH住居)名を入力してください_その④'!$AN76)</f>
        <v>0</v>
      </c>
    </row>
    <row r="1858" spans="2:11">
      <c r="B1858" s="381">
        <v>1856</v>
      </c>
      <c r="C1858" s="382" t="e">
        <f t="shared" si="112"/>
        <v>#N/A</v>
      </c>
      <c r="D1858" s="382" t="e">
        <f t="shared" si="113"/>
        <v>#N/A</v>
      </c>
      <c r="E1858" s="383" t="e">
        <f t="shared" si="114"/>
        <v>#N/A</v>
      </c>
      <c r="F1858" s="378"/>
      <c r="H1858" s="387"/>
      <c r="I1858" s="380" t="e">
        <f t="shared" si="115"/>
        <v>#REF!</v>
      </c>
      <c r="J1858" s="386">
        <f>'[9]事業所(またはGH住居)名を入力してください_その④'!$F77</f>
        <v>0</v>
      </c>
      <c r="K1858" s="380">
        <f>IF(OR('[9]事業所(またはGH住居)名を入力してください_その④'!$B77="管理者",'[9]事業所(またはGH住居)名を入力してください_その④'!$B77="サービス管理責任者"),0,'[9]事業所(またはGH住居)名を入力してください_その④'!$AN77)</f>
        <v>0</v>
      </c>
    </row>
    <row r="1859" spans="2:11">
      <c r="B1859" s="381">
        <v>1857</v>
      </c>
      <c r="C1859" s="382" t="e">
        <f t="shared" ref="C1859:C1922" si="116">VLOOKUP(B1859,$I:$K,2,FALSE)</f>
        <v>#N/A</v>
      </c>
      <c r="D1859" s="382" t="e">
        <f t="shared" ref="D1859:D1922" si="117">VLOOKUP(B1859,$I:$K,3,FALSE)</f>
        <v>#N/A</v>
      </c>
      <c r="E1859" s="383" t="e">
        <f t="shared" si="114"/>
        <v>#N/A</v>
      </c>
      <c r="F1859" s="378"/>
      <c r="H1859" s="387"/>
      <c r="I1859" s="380" t="e">
        <f t="shared" si="115"/>
        <v>#REF!</v>
      </c>
      <c r="J1859" s="386">
        <f>'[9]事業所(またはGH住居)名を入力してください_その④'!$F78</f>
        <v>0</v>
      </c>
      <c r="K1859" s="380">
        <f>IF(OR('[9]事業所(またはGH住居)名を入力してください_その④'!$B78="管理者",'[9]事業所(またはGH住居)名を入力してください_その④'!$B78="サービス管理責任者"),0,'[9]事業所(またはGH住居)名を入力してください_その④'!$AN78)</f>
        <v>0</v>
      </c>
    </row>
    <row r="1860" spans="2:11">
      <c r="B1860" s="381">
        <v>1858</v>
      </c>
      <c r="C1860" s="382" t="e">
        <f t="shared" si="116"/>
        <v>#N/A</v>
      </c>
      <c r="D1860" s="382" t="e">
        <f t="shared" si="117"/>
        <v>#N/A</v>
      </c>
      <c r="E1860" s="383" t="e">
        <f t="shared" ref="E1860:E1923" si="118">SUMIF($C:$C,C1860,$D:$D)</f>
        <v>#N/A</v>
      </c>
      <c r="F1860" s="378"/>
      <c r="H1860" s="387"/>
      <c r="I1860" s="380" t="e">
        <f t="shared" ref="I1860:I1923" si="119">IF(J1860=0,I1859,I1859+1)</f>
        <v>#REF!</v>
      </c>
      <c r="J1860" s="386">
        <f>'[9]事業所(またはGH住居)名を入力してください_その④'!$F79</f>
        <v>0</v>
      </c>
      <c r="K1860" s="380">
        <f>IF(OR('[9]事業所(またはGH住居)名を入力してください_その④'!$B79="管理者",'[9]事業所(またはGH住居)名を入力してください_その④'!$B79="サービス管理責任者"),0,'[9]事業所(またはGH住居)名を入力してください_その④'!$AN79)</f>
        <v>0</v>
      </c>
    </row>
    <row r="1861" spans="2:11">
      <c r="B1861" s="381">
        <v>1859</v>
      </c>
      <c r="C1861" s="382" t="e">
        <f t="shared" si="116"/>
        <v>#N/A</v>
      </c>
      <c r="D1861" s="382" t="e">
        <f t="shared" si="117"/>
        <v>#N/A</v>
      </c>
      <c r="E1861" s="383" t="e">
        <f t="shared" si="118"/>
        <v>#N/A</v>
      </c>
      <c r="F1861" s="378"/>
      <c r="H1861" s="387"/>
      <c r="I1861" s="380" t="e">
        <f t="shared" si="119"/>
        <v>#REF!</v>
      </c>
      <c r="J1861" s="386">
        <f>'[9]事業所(またはGH住居)名を入力してください_その④'!$F80</f>
        <v>0</v>
      </c>
      <c r="K1861" s="380">
        <f>IF(OR('[9]事業所(またはGH住居)名を入力してください_その④'!$B80="管理者",'[9]事業所(またはGH住居)名を入力してください_その④'!$B80="サービス管理責任者"),0,'[9]事業所(またはGH住居)名を入力してください_その④'!$AN80)</f>
        <v>0</v>
      </c>
    </row>
    <row r="1862" spans="2:11">
      <c r="B1862" s="381">
        <v>1860</v>
      </c>
      <c r="C1862" s="382" t="e">
        <f t="shared" si="116"/>
        <v>#N/A</v>
      </c>
      <c r="D1862" s="382" t="e">
        <f t="shared" si="117"/>
        <v>#N/A</v>
      </c>
      <c r="E1862" s="383" t="e">
        <f t="shared" si="118"/>
        <v>#N/A</v>
      </c>
      <c r="F1862" s="378"/>
      <c r="H1862" s="387"/>
      <c r="I1862" s="380" t="e">
        <f t="shared" si="119"/>
        <v>#REF!</v>
      </c>
      <c r="J1862" s="386">
        <f>'[9]事業所(またはGH住居)名を入力してください_その④'!$F81</f>
        <v>0</v>
      </c>
      <c r="K1862" s="380">
        <f>IF(OR('[9]事業所(またはGH住居)名を入力してください_その④'!$B81="管理者",'[9]事業所(またはGH住居)名を入力してください_その④'!$B81="サービス管理責任者"),0,'[9]事業所(またはGH住居)名を入力してください_その④'!$AN81)</f>
        <v>0</v>
      </c>
    </row>
    <row r="1863" spans="2:11">
      <c r="B1863" s="381">
        <v>1861</v>
      </c>
      <c r="C1863" s="382" t="e">
        <f t="shared" si="116"/>
        <v>#N/A</v>
      </c>
      <c r="D1863" s="382" t="e">
        <f t="shared" si="117"/>
        <v>#N/A</v>
      </c>
      <c r="E1863" s="383" t="e">
        <f t="shared" si="118"/>
        <v>#N/A</v>
      </c>
      <c r="F1863" s="378"/>
      <c r="H1863" s="387"/>
      <c r="I1863" s="380" t="e">
        <f t="shared" si="119"/>
        <v>#REF!</v>
      </c>
      <c r="J1863" s="386">
        <f>'[9]事業所(またはGH住居)名を入力してください_その④'!$F82</f>
        <v>0</v>
      </c>
      <c r="K1863" s="380">
        <f>IF(OR('[9]事業所(またはGH住居)名を入力してください_その④'!$B82="管理者",'[9]事業所(またはGH住居)名を入力してください_その④'!$B82="サービス管理責任者"),0,'[9]事業所(またはGH住居)名を入力してください_その④'!$AN82)</f>
        <v>0</v>
      </c>
    </row>
    <row r="1864" spans="2:11">
      <c r="B1864" s="381">
        <v>1862</v>
      </c>
      <c r="C1864" s="382" t="e">
        <f t="shared" si="116"/>
        <v>#N/A</v>
      </c>
      <c r="D1864" s="382" t="e">
        <f t="shared" si="117"/>
        <v>#N/A</v>
      </c>
      <c r="E1864" s="383" t="e">
        <f t="shared" si="118"/>
        <v>#N/A</v>
      </c>
      <c r="F1864" s="378"/>
      <c r="H1864" s="387"/>
      <c r="I1864" s="380" t="e">
        <f t="shared" si="119"/>
        <v>#REF!</v>
      </c>
      <c r="J1864" s="386">
        <f>'[9]事業所(またはGH住居)名を入力してください_その④'!$F83</f>
        <v>0</v>
      </c>
      <c r="K1864" s="380">
        <f>IF(OR('[9]事業所(またはGH住居)名を入力してください_その④'!$B83="管理者",'[9]事業所(またはGH住居)名を入力してください_その④'!$B83="サービス管理責任者"),0,'[9]事業所(またはGH住居)名を入力してください_その④'!$AN83)</f>
        <v>0</v>
      </c>
    </row>
    <row r="1865" spans="2:11">
      <c r="B1865" s="381">
        <v>1863</v>
      </c>
      <c r="C1865" s="382" t="e">
        <f t="shared" si="116"/>
        <v>#N/A</v>
      </c>
      <c r="D1865" s="382" t="e">
        <f t="shared" si="117"/>
        <v>#N/A</v>
      </c>
      <c r="E1865" s="383" t="e">
        <f t="shared" si="118"/>
        <v>#N/A</v>
      </c>
      <c r="F1865" s="378"/>
      <c r="H1865" s="387"/>
      <c r="I1865" s="380" t="e">
        <f t="shared" si="119"/>
        <v>#REF!</v>
      </c>
      <c r="J1865" s="386">
        <f>'[9]事業所(またはGH住居)名を入力してください_その④'!$F84</f>
        <v>0</v>
      </c>
      <c r="K1865" s="380">
        <f>IF(OR('[9]事業所(またはGH住居)名を入力してください_その④'!$B84="管理者",'[9]事業所(またはGH住居)名を入力してください_その④'!$B84="サービス管理責任者"),0,'[9]事業所(またはGH住居)名を入力してください_その④'!$AN84)</f>
        <v>0</v>
      </c>
    </row>
    <row r="1866" spans="2:11">
      <c r="B1866" s="381">
        <v>1864</v>
      </c>
      <c r="C1866" s="382" t="e">
        <f t="shared" si="116"/>
        <v>#N/A</v>
      </c>
      <c r="D1866" s="382" t="e">
        <f t="shared" si="117"/>
        <v>#N/A</v>
      </c>
      <c r="E1866" s="383" t="e">
        <f t="shared" si="118"/>
        <v>#N/A</v>
      </c>
      <c r="F1866" s="378"/>
      <c r="H1866" s="387"/>
      <c r="I1866" s="380" t="e">
        <f t="shared" si="119"/>
        <v>#REF!</v>
      </c>
      <c r="J1866" s="386">
        <f>'[9]事業所(またはGH住居)名を入力してください_その④'!$F85</f>
        <v>0</v>
      </c>
      <c r="K1866" s="380">
        <f>IF(OR('[9]事業所(またはGH住居)名を入力してください_その④'!$B85="管理者",'[9]事業所(またはGH住居)名を入力してください_その④'!$B85="サービス管理責任者"),0,'[9]事業所(またはGH住居)名を入力してください_その④'!$AN85)</f>
        <v>0</v>
      </c>
    </row>
    <row r="1867" spans="2:11">
      <c r="B1867" s="381">
        <v>1865</v>
      </c>
      <c r="C1867" s="382" t="e">
        <f t="shared" si="116"/>
        <v>#N/A</v>
      </c>
      <c r="D1867" s="382" t="e">
        <f t="shared" si="117"/>
        <v>#N/A</v>
      </c>
      <c r="E1867" s="383" t="e">
        <f t="shared" si="118"/>
        <v>#N/A</v>
      </c>
      <c r="F1867" s="378"/>
      <c r="H1867" s="387"/>
      <c r="I1867" s="380" t="e">
        <f t="shared" si="119"/>
        <v>#REF!</v>
      </c>
      <c r="J1867" s="386">
        <f>'[9]事業所(またはGH住居)名を入力してください_その④'!$F86</f>
        <v>0</v>
      </c>
      <c r="K1867" s="380">
        <f>IF(OR('[9]事業所(またはGH住居)名を入力してください_その④'!$B86="管理者",'[9]事業所(またはGH住居)名を入力してください_その④'!$B86="サービス管理責任者"),0,'[9]事業所(またはGH住居)名を入力してください_その④'!$AN86)</f>
        <v>0</v>
      </c>
    </row>
    <row r="1868" spans="2:11">
      <c r="B1868" s="381">
        <v>1866</v>
      </c>
      <c r="C1868" s="382" t="e">
        <f t="shared" si="116"/>
        <v>#N/A</v>
      </c>
      <c r="D1868" s="382" t="e">
        <f t="shared" si="117"/>
        <v>#N/A</v>
      </c>
      <c r="E1868" s="383" t="e">
        <f t="shared" si="118"/>
        <v>#N/A</v>
      </c>
      <c r="F1868" s="378"/>
      <c r="H1868" s="387"/>
      <c r="I1868" s="380" t="e">
        <f t="shared" si="119"/>
        <v>#REF!</v>
      </c>
      <c r="J1868" s="386">
        <f>'[9]事業所(またはGH住居)名を入力してください_その④'!$F87</f>
        <v>0</v>
      </c>
      <c r="K1868" s="380">
        <f>IF(OR('[9]事業所(またはGH住居)名を入力してください_その④'!$B87="管理者",'[9]事業所(またはGH住居)名を入力してください_その④'!$B87="サービス管理責任者"),0,'[9]事業所(またはGH住居)名を入力してください_その④'!$AN87)</f>
        <v>0</v>
      </c>
    </row>
    <row r="1869" spans="2:11">
      <c r="B1869" s="381">
        <v>1867</v>
      </c>
      <c r="C1869" s="382" t="e">
        <f t="shared" si="116"/>
        <v>#N/A</v>
      </c>
      <c r="D1869" s="382" t="e">
        <f t="shared" si="117"/>
        <v>#N/A</v>
      </c>
      <c r="E1869" s="383" t="e">
        <f t="shared" si="118"/>
        <v>#N/A</v>
      </c>
      <c r="F1869" s="378"/>
      <c r="H1869" s="387"/>
      <c r="I1869" s="380" t="e">
        <f t="shared" si="119"/>
        <v>#REF!</v>
      </c>
      <c r="J1869" s="386">
        <f>'[9]事業所(またはGH住居)名を入力してください_その④'!$F88</f>
        <v>0</v>
      </c>
      <c r="K1869" s="380">
        <f>IF(OR('[9]事業所(またはGH住居)名を入力してください_その④'!$B88="管理者",'[9]事業所(またはGH住居)名を入力してください_その④'!$B88="サービス管理責任者"),0,'[9]事業所(またはGH住居)名を入力してください_その④'!$AN88)</f>
        <v>0</v>
      </c>
    </row>
    <row r="1870" spans="2:11">
      <c r="B1870" s="381">
        <v>1868</v>
      </c>
      <c r="C1870" s="382" t="e">
        <f t="shared" si="116"/>
        <v>#N/A</v>
      </c>
      <c r="D1870" s="382" t="e">
        <f t="shared" si="117"/>
        <v>#N/A</v>
      </c>
      <c r="E1870" s="383" t="e">
        <f t="shared" si="118"/>
        <v>#N/A</v>
      </c>
      <c r="F1870" s="378"/>
      <c r="H1870" s="387"/>
      <c r="I1870" s="380" t="e">
        <f t="shared" si="119"/>
        <v>#REF!</v>
      </c>
      <c r="J1870" s="386">
        <f>'[9]事業所(またはGH住居)名を入力してください_その④'!$F89</f>
        <v>0</v>
      </c>
      <c r="K1870" s="380">
        <f>IF(OR('[9]事業所(またはGH住居)名を入力してください_その④'!$B89="管理者",'[9]事業所(またはGH住居)名を入力してください_その④'!$B89="サービス管理責任者"),0,'[9]事業所(またはGH住居)名を入力してください_その④'!$AN89)</f>
        <v>0</v>
      </c>
    </row>
    <row r="1871" spans="2:11">
      <c r="B1871" s="381">
        <v>1869</v>
      </c>
      <c r="C1871" s="382" t="e">
        <f t="shared" si="116"/>
        <v>#N/A</v>
      </c>
      <c r="D1871" s="382" t="e">
        <f t="shared" si="117"/>
        <v>#N/A</v>
      </c>
      <c r="E1871" s="383" t="e">
        <f t="shared" si="118"/>
        <v>#N/A</v>
      </c>
      <c r="F1871" s="378"/>
      <c r="H1871" s="387"/>
      <c r="I1871" s="380" t="e">
        <f t="shared" si="119"/>
        <v>#REF!</v>
      </c>
      <c r="J1871" s="386">
        <f>'[9]事業所(またはGH住居)名を入力してください_その④'!$F90</f>
        <v>0</v>
      </c>
      <c r="K1871" s="380">
        <f>IF(OR('[9]事業所(またはGH住居)名を入力してください_その④'!$B90="管理者",'[9]事業所(またはGH住居)名を入力してください_その④'!$B90="サービス管理責任者"),0,'[9]事業所(またはGH住居)名を入力してください_その④'!$AN90)</f>
        <v>0</v>
      </c>
    </row>
    <row r="1872" spans="2:11">
      <c r="B1872" s="381">
        <v>1870</v>
      </c>
      <c r="C1872" s="382" t="e">
        <f t="shared" si="116"/>
        <v>#N/A</v>
      </c>
      <c r="D1872" s="382" t="e">
        <f t="shared" si="117"/>
        <v>#N/A</v>
      </c>
      <c r="E1872" s="383" t="e">
        <f t="shared" si="118"/>
        <v>#N/A</v>
      </c>
      <c r="F1872" s="378"/>
      <c r="H1872" s="387"/>
      <c r="I1872" s="380" t="e">
        <f t="shared" si="119"/>
        <v>#REF!</v>
      </c>
      <c r="J1872" s="386">
        <f>'[9]事業所(またはGH住居)名を入力してください_その④'!$F91</f>
        <v>0</v>
      </c>
      <c r="K1872" s="380">
        <f>IF(OR('[9]事業所(またはGH住居)名を入力してください_その④'!$B91="管理者",'[9]事業所(またはGH住居)名を入力してください_その④'!$B91="サービス管理責任者"),0,'[9]事業所(またはGH住居)名を入力してください_その④'!$AN91)</f>
        <v>0</v>
      </c>
    </row>
    <row r="1873" spans="2:11">
      <c r="B1873" s="381">
        <v>1871</v>
      </c>
      <c r="C1873" s="382" t="e">
        <f t="shared" si="116"/>
        <v>#N/A</v>
      </c>
      <c r="D1873" s="382" t="e">
        <f t="shared" si="117"/>
        <v>#N/A</v>
      </c>
      <c r="E1873" s="383" t="e">
        <f t="shared" si="118"/>
        <v>#N/A</v>
      </c>
      <c r="F1873" s="378"/>
      <c r="H1873" s="387"/>
      <c r="I1873" s="380" t="e">
        <f t="shared" si="119"/>
        <v>#REF!</v>
      </c>
      <c r="J1873" s="386">
        <f>'[9]事業所(またはGH住居)名を入力してください_その④'!$F92</f>
        <v>0</v>
      </c>
      <c r="K1873" s="380">
        <f>IF(OR('[9]事業所(またはGH住居)名を入力してください_その④'!$B92="管理者",'[9]事業所(またはGH住居)名を入力してください_その④'!$B92="サービス管理責任者"),0,'[9]事業所(またはGH住居)名を入力してください_その④'!$AN92)</f>
        <v>0</v>
      </c>
    </row>
    <row r="1874" spans="2:11">
      <c r="B1874" s="381">
        <v>1872</v>
      </c>
      <c r="C1874" s="382" t="e">
        <f t="shared" si="116"/>
        <v>#N/A</v>
      </c>
      <c r="D1874" s="382" t="e">
        <f t="shared" si="117"/>
        <v>#N/A</v>
      </c>
      <c r="E1874" s="383" t="e">
        <f t="shared" si="118"/>
        <v>#N/A</v>
      </c>
      <c r="F1874" s="378"/>
      <c r="H1874" s="387"/>
      <c r="I1874" s="380" t="e">
        <f t="shared" si="119"/>
        <v>#REF!</v>
      </c>
      <c r="J1874" s="386">
        <f>'[9]事業所(またはGH住居)名を入力してください_その④'!$F93</f>
        <v>0</v>
      </c>
      <c r="K1874" s="380">
        <f>IF(OR('[9]事業所(またはGH住居)名を入力してください_その④'!$B93="管理者",'[9]事業所(またはGH住居)名を入力してください_その④'!$B93="サービス管理責任者"),0,'[9]事業所(またはGH住居)名を入力してください_その④'!$AN93)</f>
        <v>0</v>
      </c>
    </row>
    <row r="1875" spans="2:11">
      <c r="B1875" s="381">
        <v>1873</v>
      </c>
      <c r="C1875" s="382" t="e">
        <f t="shared" si="116"/>
        <v>#N/A</v>
      </c>
      <c r="D1875" s="382" t="e">
        <f t="shared" si="117"/>
        <v>#N/A</v>
      </c>
      <c r="E1875" s="383" t="e">
        <f t="shared" si="118"/>
        <v>#N/A</v>
      </c>
      <c r="F1875" s="378"/>
      <c r="H1875" s="387"/>
      <c r="I1875" s="380" t="e">
        <f t="shared" si="119"/>
        <v>#REF!</v>
      </c>
      <c r="J1875" s="386">
        <f>'[9]事業所(またはGH住居)名を入力してください_その④'!$F94</f>
        <v>0</v>
      </c>
      <c r="K1875" s="380">
        <f>IF(OR('[9]事業所(またはGH住居)名を入力してください_その④'!$B94="管理者",'[9]事業所(またはGH住居)名を入力してください_その④'!$B94="サービス管理責任者"),0,'[9]事業所(またはGH住居)名を入力してください_その④'!$AN94)</f>
        <v>0</v>
      </c>
    </row>
    <row r="1876" spans="2:11">
      <c r="B1876" s="381">
        <v>1874</v>
      </c>
      <c r="C1876" s="382" t="e">
        <f t="shared" si="116"/>
        <v>#N/A</v>
      </c>
      <c r="D1876" s="382" t="e">
        <f t="shared" si="117"/>
        <v>#N/A</v>
      </c>
      <c r="E1876" s="383" t="e">
        <f t="shared" si="118"/>
        <v>#N/A</v>
      </c>
      <c r="F1876" s="378"/>
      <c r="H1876" s="387"/>
      <c r="I1876" s="380" t="e">
        <f t="shared" si="119"/>
        <v>#REF!</v>
      </c>
      <c r="J1876" s="386">
        <f>'[9]事業所(またはGH住居)名を入力してください_その④'!$F95</f>
        <v>0</v>
      </c>
      <c r="K1876" s="380">
        <f>IF(OR('[9]事業所(またはGH住居)名を入力してください_その④'!$B95="管理者",'[9]事業所(またはGH住居)名を入力してください_その④'!$B95="サービス管理責任者"),0,'[9]事業所(またはGH住居)名を入力してください_その④'!$AN95)</f>
        <v>0</v>
      </c>
    </row>
    <row r="1877" spans="2:11">
      <c r="B1877" s="381">
        <v>1875</v>
      </c>
      <c r="C1877" s="382" t="e">
        <f t="shared" si="116"/>
        <v>#N/A</v>
      </c>
      <c r="D1877" s="382" t="e">
        <f t="shared" si="117"/>
        <v>#N/A</v>
      </c>
      <c r="E1877" s="383" t="e">
        <f t="shared" si="118"/>
        <v>#N/A</v>
      </c>
      <c r="F1877" s="378"/>
      <c r="H1877" s="387"/>
      <c r="I1877" s="380" t="e">
        <f t="shared" si="119"/>
        <v>#REF!</v>
      </c>
      <c r="J1877" s="386">
        <f>'[9]事業所(またはGH住居)名を入力してください_その④'!$F96</f>
        <v>0</v>
      </c>
      <c r="K1877" s="380">
        <f>IF(OR('[9]事業所(またはGH住居)名を入力してください_その④'!$B96="管理者",'[9]事業所(またはGH住居)名を入力してください_その④'!$B96="サービス管理責任者"),0,'[9]事業所(またはGH住居)名を入力してください_その④'!$AN96)</f>
        <v>0</v>
      </c>
    </row>
    <row r="1878" spans="2:11">
      <c r="B1878" s="381">
        <v>1876</v>
      </c>
      <c r="C1878" s="382" t="e">
        <f t="shared" si="116"/>
        <v>#N/A</v>
      </c>
      <c r="D1878" s="382" t="e">
        <f t="shared" si="117"/>
        <v>#N/A</v>
      </c>
      <c r="E1878" s="383" t="e">
        <f t="shared" si="118"/>
        <v>#N/A</v>
      </c>
      <c r="F1878" s="378"/>
      <c r="H1878" s="387"/>
      <c r="I1878" s="380" t="e">
        <f t="shared" si="119"/>
        <v>#REF!</v>
      </c>
      <c r="J1878" s="386">
        <f>'[9]事業所(またはGH住居)名を入力してください_その④'!$F97</f>
        <v>0</v>
      </c>
      <c r="K1878" s="380">
        <f>IF(OR('[9]事業所(またはGH住居)名を入力してください_その④'!$B97="管理者",'[9]事業所(またはGH住居)名を入力してください_その④'!$B97="サービス管理責任者"),0,'[9]事業所(またはGH住居)名を入力してください_その④'!$AN97)</f>
        <v>0</v>
      </c>
    </row>
    <row r="1879" spans="2:11">
      <c r="B1879" s="381">
        <v>1877</v>
      </c>
      <c r="C1879" s="382" t="e">
        <f t="shared" si="116"/>
        <v>#N/A</v>
      </c>
      <c r="D1879" s="382" t="e">
        <f t="shared" si="117"/>
        <v>#N/A</v>
      </c>
      <c r="E1879" s="383" t="e">
        <f t="shared" si="118"/>
        <v>#N/A</v>
      </c>
      <c r="F1879" s="378"/>
      <c r="H1879" s="387"/>
      <c r="I1879" s="380" t="e">
        <f t="shared" si="119"/>
        <v>#REF!</v>
      </c>
      <c r="J1879" s="386">
        <f>'[9]事業所(またはGH住居)名を入力してください_その④'!$F98</f>
        <v>0</v>
      </c>
      <c r="K1879" s="380">
        <f>IF(OR('[9]事業所(またはGH住居)名を入力してください_その④'!$B98="管理者",'[9]事業所(またはGH住居)名を入力してください_その④'!$B98="サービス管理責任者"),0,'[9]事業所(またはGH住居)名を入力してください_その④'!$AN98)</f>
        <v>0</v>
      </c>
    </row>
    <row r="1880" spans="2:11">
      <c r="B1880" s="381">
        <v>1878</v>
      </c>
      <c r="C1880" s="382" t="e">
        <f t="shared" si="116"/>
        <v>#N/A</v>
      </c>
      <c r="D1880" s="382" t="e">
        <f t="shared" si="117"/>
        <v>#N/A</v>
      </c>
      <c r="E1880" s="383" t="e">
        <f t="shared" si="118"/>
        <v>#N/A</v>
      </c>
      <c r="F1880" s="378"/>
      <c r="H1880" s="387"/>
      <c r="I1880" s="380" t="e">
        <f t="shared" si="119"/>
        <v>#REF!</v>
      </c>
      <c r="J1880" s="386">
        <f>'[9]事業所(またはGH住居)名を入力してください_その④'!$F99</f>
        <v>0</v>
      </c>
      <c r="K1880" s="380">
        <f>IF(OR('[9]事業所(またはGH住居)名を入力してください_その④'!$B99="管理者",'[9]事業所(またはGH住居)名を入力してください_その④'!$B99="サービス管理責任者"),0,'[9]事業所(またはGH住居)名を入力してください_その④'!$AN99)</f>
        <v>0</v>
      </c>
    </row>
    <row r="1881" spans="2:11">
      <c r="B1881" s="381">
        <v>1879</v>
      </c>
      <c r="C1881" s="382" t="e">
        <f t="shared" si="116"/>
        <v>#N/A</v>
      </c>
      <c r="D1881" s="382" t="e">
        <f t="shared" si="117"/>
        <v>#N/A</v>
      </c>
      <c r="E1881" s="383" t="e">
        <f t="shared" si="118"/>
        <v>#N/A</v>
      </c>
      <c r="F1881" s="378"/>
      <c r="H1881" s="387"/>
      <c r="I1881" s="380" t="e">
        <f t="shared" si="119"/>
        <v>#REF!</v>
      </c>
      <c r="J1881" s="386">
        <f>'[9]事業所(またはGH住居)名を入力してください_その④'!$F100</f>
        <v>0</v>
      </c>
      <c r="K1881" s="380">
        <f>IF(OR('[9]事業所(またはGH住居)名を入力してください_その④'!$B100="管理者",'[9]事業所(またはGH住居)名を入力してください_その④'!$B100="サービス管理責任者"),0,'[9]事業所(またはGH住居)名を入力してください_その④'!$AN100)</f>
        <v>0</v>
      </c>
    </row>
    <row r="1882" spans="2:11">
      <c r="B1882" s="381">
        <v>1880</v>
      </c>
      <c r="C1882" s="382" t="e">
        <f t="shared" si="116"/>
        <v>#N/A</v>
      </c>
      <c r="D1882" s="382" t="e">
        <f t="shared" si="117"/>
        <v>#N/A</v>
      </c>
      <c r="E1882" s="383" t="e">
        <f t="shared" si="118"/>
        <v>#N/A</v>
      </c>
      <c r="F1882" s="378"/>
      <c r="H1882" s="387"/>
      <c r="I1882" s="380" t="e">
        <f t="shared" si="119"/>
        <v>#REF!</v>
      </c>
      <c r="J1882" s="386">
        <f>'[9]事業所(またはGH住居)名を入力してください_その④'!$F101</f>
        <v>0</v>
      </c>
      <c r="K1882" s="380">
        <f>IF(OR('[9]事業所(またはGH住居)名を入力してください_その④'!$B101="管理者",'[9]事業所(またはGH住居)名を入力してください_その④'!$B101="サービス管理責任者"),0,'[9]事業所(またはGH住居)名を入力してください_その④'!$AN101)</f>
        <v>0</v>
      </c>
    </row>
    <row r="1883" spans="2:11">
      <c r="B1883" s="381">
        <v>1881</v>
      </c>
      <c r="C1883" s="382" t="e">
        <f t="shared" si="116"/>
        <v>#N/A</v>
      </c>
      <c r="D1883" s="382" t="e">
        <f t="shared" si="117"/>
        <v>#N/A</v>
      </c>
      <c r="E1883" s="383" t="e">
        <f t="shared" si="118"/>
        <v>#N/A</v>
      </c>
      <c r="F1883" s="378"/>
      <c r="H1883" s="387"/>
      <c r="I1883" s="380" t="e">
        <f t="shared" si="119"/>
        <v>#REF!</v>
      </c>
      <c r="J1883" s="386">
        <f>'[9]事業所(またはGH住居)名を入力してください_その④'!$F102</f>
        <v>0</v>
      </c>
      <c r="K1883" s="380">
        <f>IF(OR('[9]事業所(またはGH住居)名を入力してください_その④'!$B102="管理者",'[9]事業所(またはGH住居)名を入力してください_その④'!$B102="サービス管理責任者"),0,'[9]事業所(またはGH住居)名を入力してください_その④'!$AN102)</f>
        <v>0</v>
      </c>
    </row>
    <row r="1884" spans="2:11">
      <c r="B1884" s="381">
        <v>1882</v>
      </c>
      <c r="C1884" s="382" t="e">
        <f t="shared" si="116"/>
        <v>#N/A</v>
      </c>
      <c r="D1884" s="382" t="e">
        <f t="shared" si="117"/>
        <v>#N/A</v>
      </c>
      <c r="E1884" s="383" t="e">
        <f t="shared" si="118"/>
        <v>#N/A</v>
      </c>
      <c r="F1884" s="378"/>
      <c r="H1884" s="387"/>
      <c r="I1884" s="380" t="e">
        <f t="shared" si="119"/>
        <v>#REF!</v>
      </c>
      <c r="J1884" s="386">
        <f>'[9]事業所(またはGH住居)名を入力してください_その④'!$F103</f>
        <v>0</v>
      </c>
      <c r="K1884" s="380">
        <f>IF(OR('[9]事業所(またはGH住居)名を入力してください_その④'!$B103="管理者",'[9]事業所(またはGH住居)名を入力してください_その④'!$B103="サービス管理責任者"),0,'[9]事業所(またはGH住居)名を入力してください_その④'!$AN103)</f>
        <v>0</v>
      </c>
    </row>
    <row r="1885" spans="2:11">
      <c r="B1885" s="381">
        <v>1883</v>
      </c>
      <c r="C1885" s="382" t="e">
        <f t="shared" si="116"/>
        <v>#N/A</v>
      </c>
      <c r="D1885" s="382" t="e">
        <f t="shared" si="117"/>
        <v>#N/A</v>
      </c>
      <c r="E1885" s="383" t="e">
        <f t="shared" si="118"/>
        <v>#N/A</v>
      </c>
      <c r="F1885" s="378"/>
      <c r="H1885" s="387"/>
      <c r="I1885" s="380" t="e">
        <f t="shared" si="119"/>
        <v>#REF!</v>
      </c>
      <c r="J1885" s="386">
        <f>'[9]事業所(またはGH住居)名を入力してください_その④'!$F104</f>
        <v>0</v>
      </c>
      <c r="K1885" s="380">
        <f>IF(OR('[9]事業所(またはGH住居)名を入力してください_その④'!$B104="管理者",'[9]事業所(またはGH住居)名を入力してください_その④'!$B104="サービス管理責任者"),0,'[9]事業所(またはGH住居)名を入力してください_その④'!$AN104)</f>
        <v>0</v>
      </c>
    </row>
    <row r="1886" spans="2:11">
      <c r="B1886" s="381">
        <v>1884</v>
      </c>
      <c r="C1886" s="382" t="e">
        <f t="shared" si="116"/>
        <v>#N/A</v>
      </c>
      <c r="D1886" s="382" t="e">
        <f t="shared" si="117"/>
        <v>#N/A</v>
      </c>
      <c r="E1886" s="383" t="e">
        <f t="shared" si="118"/>
        <v>#N/A</v>
      </c>
      <c r="F1886" s="378"/>
      <c r="H1886" s="387"/>
      <c r="I1886" s="380" t="e">
        <f t="shared" si="119"/>
        <v>#REF!</v>
      </c>
      <c r="J1886" s="386">
        <f>'[9]事業所(またはGH住居)名を入力してください_その④'!$F105</f>
        <v>0</v>
      </c>
      <c r="K1886" s="380">
        <f>IF(OR('[9]事業所(またはGH住居)名を入力してください_その④'!$B105="管理者",'[9]事業所(またはGH住居)名を入力してください_その④'!$B105="サービス管理責任者"),0,'[9]事業所(またはGH住居)名を入力してください_その④'!$AN105)</f>
        <v>0</v>
      </c>
    </row>
    <row r="1887" spans="2:11">
      <c r="B1887" s="381">
        <v>1885</v>
      </c>
      <c r="C1887" s="382" t="e">
        <f t="shared" si="116"/>
        <v>#N/A</v>
      </c>
      <c r="D1887" s="382" t="e">
        <f t="shared" si="117"/>
        <v>#N/A</v>
      </c>
      <c r="E1887" s="383" t="e">
        <f t="shared" si="118"/>
        <v>#N/A</v>
      </c>
      <c r="F1887" s="378"/>
      <c r="H1887" s="387"/>
      <c r="I1887" s="380" t="e">
        <f t="shared" si="119"/>
        <v>#REF!</v>
      </c>
      <c r="J1887" s="386">
        <f>'[9]事業所(またはGH住居)名を入力してください_その④'!$F106</f>
        <v>0</v>
      </c>
      <c r="K1887" s="380">
        <f>IF(OR('[9]事業所(またはGH住居)名を入力してください_その④'!$B106="管理者",'[9]事業所(またはGH住居)名を入力してください_その④'!$B106="サービス管理責任者"),0,'[9]事業所(またはGH住居)名を入力してください_その④'!$AN106)</f>
        <v>0</v>
      </c>
    </row>
    <row r="1888" spans="2:11">
      <c r="B1888" s="381">
        <v>1886</v>
      </c>
      <c r="C1888" s="382" t="e">
        <f t="shared" si="116"/>
        <v>#N/A</v>
      </c>
      <c r="D1888" s="382" t="e">
        <f t="shared" si="117"/>
        <v>#N/A</v>
      </c>
      <c r="E1888" s="383" t="e">
        <f t="shared" si="118"/>
        <v>#N/A</v>
      </c>
      <c r="F1888" s="378"/>
      <c r="H1888" s="387"/>
      <c r="I1888" s="380" t="e">
        <f t="shared" si="119"/>
        <v>#REF!</v>
      </c>
      <c r="J1888" s="386">
        <f>'[9]事業所(またはGH住居)名を入力してください_その④'!$F107</f>
        <v>0</v>
      </c>
      <c r="K1888" s="380">
        <f>IF(OR('[9]事業所(またはGH住居)名を入力してください_その④'!$B107="管理者",'[9]事業所(またはGH住居)名を入力してください_その④'!$B107="サービス管理責任者"),0,'[9]事業所(またはGH住居)名を入力してください_その④'!$AN107)</f>
        <v>0</v>
      </c>
    </row>
    <row r="1889" spans="2:11">
      <c r="B1889" s="381">
        <v>1887</v>
      </c>
      <c r="C1889" s="382" t="e">
        <f t="shared" si="116"/>
        <v>#N/A</v>
      </c>
      <c r="D1889" s="382" t="e">
        <f t="shared" si="117"/>
        <v>#N/A</v>
      </c>
      <c r="E1889" s="383" t="e">
        <f t="shared" si="118"/>
        <v>#N/A</v>
      </c>
      <c r="F1889" s="378"/>
      <c r="H1889" s="387"/>
      <c r="I1889" s="380" t="e">
        <f t="shared" si="119"/>
        <v>#REF!</v>
      </c>
      <c r="J1889" s="386">
        <f>'[9]事業所(またはGH住居)名を入力してください_その④'!$F108</f>
        <v>0</v>
      </c>
      <c r="K1889" s="380">
        <f>IF(OR('[9]事業所(またはGH住居)名を入力してください_その④'!$B108="管理者",'[9]事業所(またはGH住居)名を入力してください_その④'!$B108="サービス管理責任者"),0,'[9]事業所(またはGH住居)名を入力してください_その④'!$AN108)</f>
        <v>0</v>
      </c>
    </row>
    <row r="1890" spans="2:11">
      <c r="B1890" s="381">
        <v>1888</v>
      </c>
      <c r="C1890" s="382" t="e">
        <f t="shared" si="116"/>
        <v>#N/A</v>
      </c>
      <c r="D1890" s="382" t="e">
        <f t="shared" si="117"/>
        <v>#N/A</v>
      </c>
      <c r="E1890" s="383" t="e">
        <f t="shared" si="118"/>
        <v>#N/A</v>
      </c>
      <c r="F1890" s="378"/>
      <c r="H1890" s="387"/>
      <c r="I1890" s="380" t="e">
        <f t="shared" si="119"/>
        <v>#REF!</v>
      </c>
      <c r="J1890" s="386">
        <f>'[9]事業所(またはGH住居)名を入力してください_その④'!$F109</f>
        <v>0</v>
      </c>
      <c r="K1890" s="380">
        <f>IF(OR('[9]事業所(またはGH住居)名を入力してください_その④'!$B109="管理者",'[9]事業所(またはGH住居)名を入力してください_その④'!$B109="サービス管理責任者"),0,'[9]事業所(またはGH住居)名を入力してください_その④'!$AN109)</f>
        <v>0</v>
      </c>
    </row>
    <row r="1891" spans="2:11">
      <c r="B1891" s="381">
        <v>1889</v>
      </c>
      <c r="C1891" s="382" t="e">
        <f t="shared" si="116"/>
        <v>#N/A</v>
      </c>
      <c r="D1891" s="382" t="e">
        <f t="shared" si="117"/>
        <v>#N/A</v>
      </c>
      <c r="E1891" s="383" t="e">
        <f t="shared" si="118"/>
        <v>#N/A</v>
      </c>
      <c r="F1891" s="378"/>
      <c r="H1891" s="387"/>
      <c r="I1891" s="380" t="e">
        <f t="shared" si="119"/>
        <v>#REF!</v>
      </c>
      <c r="J1891" s="386">
        <f>'[9]事業所(またはGH住居)名を入力してください_その④'!$F110</f>
        <v>0</v>
      </c>
      <c r="K1891" s="380">
        <f>IF(OR('[9]事業所(またはGH住居)名を入力してください_その④'!$B110="管理者",'[9]事業所(またはGH住居)名を入力してください_その④'!$B110="サービス管理責任者"),0,'[9]事業所(またはGH住居)名を入力してください_その④'!$AN110)</f>
        <v>0</v>
      </c>
    </row>
    <row r="1892" spans="2:11">
      <c r="B1892" s="381">
        <v>1890</v>
      </c>
      <c r="C1892" s="382" t="e">
        <f t="shared" si="116"/>
        <v>#N/A</v>
      </c>
      <c r="D1892" s="382" t="e">
        <f t="shared" si="117"/>
        <v>#N/A</v>
      </c>
      <c r="E1892" s="383" t="e">
        <f t="shared" si="118"/>
        <v>#N/A</v>
      </c>
      <c r="F1892" s="378"/>
      <c r="H1892" s="387"/>
      <c r="I1892" s="380" t="e">
        <f t="shared" si="119"/>
        <v>#REF!</v>
      </c>
      <c r="J1892" s="386">
        <f>'[9]事業所(またはGH住居)名を入力してください_その④'!$F111</f>
        <v>0</v>
      </c>
      <c r="K1892" s="380">
        <f>IF(OR('[9]事業所(またはGH住居)名を入力してください_その④'!$B111="管理者",'[9]事業所(またはGH住居)名を入力してください_その④'!$B111="サービス管理責任者"),0,'[9]事業所(またはGH住居)名を入力してください_その④'!$AN111)</f>
        <v>0</v>
      </c>
    </row>
    <row r="1893" spans="2:11">
      <c r="B1893" s="381">
        <v>1891</v>
      </c>
      <c r="C1893" s="382" t="e">
        <f t="shared" si="116"/>
        <v>#N/A</v>
      </c>
      <c r="D1893" s="382" t="e">
        <f t="shared" si="117"/>
        <v>#N/A</v>
      </c>
      <c r="E1893" s="383" t="e">
        <f t="shared" si="118"/>
        <v>#N/A</v>
      </c>
      <c r="F1893" s="378"/>
      <c r="H1893" s="387"/>
      <c r="I1893" s="380" t="e">
        <f t="shared" si="119"/>
        <v>#REF!</v>
      </c>
      <c r="J1893" s="386">
        <f>'[9]事業所(またはGH住居)名を入力してください_その④'!$F112</f>
        <v>0</v>
      </c>
      <c r="K1893" s="380">
        <f>IF(OR('[9]事業所(またはGH住居)名を入力してください_その④'!$B112="管理者",'[9]事業所(またはGH住居)名を入力してください_その④'!$B112="サービス管理責任者"),0,'[9]事業所(またはGH住居)名を入力してください_その④'!$AN112)</f>
        <v>0</v>
      </c>
    </row>
    <row r="1894" spans="2:11">
      <c r="B1894" s="381">
        <v>1892</v>
      </c>
      <c r="C1894" s="382" t="e">
        <f t="shared" si="116"/>
        <v>#N/A</v>
      </c>
      <c r="D1894" s="382" t="e">
        <f t="shared" si="117"/>
        <v>#N/A</v>
      </c>
      <c r="E1894" s="383" t="e">
        <f t="shared" si="118"/>
        <v>#N/A</v>
      </c>
      <c r="F1894" s="378"/>
      <c r="H1894" s="387"/>
      <c r="I1894" s="380" t="e">
        <f t="shared" si="119"/>
        <v>#REF!</v>
      </c>
      <c r="J1894" s="386">
        <f>'[9]事業所(またはGH住居)名を入力してください_その④'!$F113</f>
        <v>0</v>
      </c>
      <c r="K1894" s="380">
        <f>IF(OR('[9]事業所(またはGH住居)名を入力してください_その④'!$B113="管理者",'[9]事業所(またはGH住居)名を入力してください_その④'!$B113="サービス管理責任者"),0,'[9]事業所(またはGH住居)名を入力してください_その④'!$AN113)</f>
        <v>0</v>
      </c>
    </row>
    <row r="1895" spans="2:11">
      <c r="B1895" s="381">
        <v>1893</v>
      </c>
      <c r="C1895" s="382" t="e">
        <f t="shared" si="116"/>
        <v>#N/A</v>
      </c>
      <c r="D1895" s="382" t="e">
        <f t="shared" si="117"/>
        <v>#N/A</v>
      </c>
      <c r="E1895" s="383" t="e">
        <f t="shared" si="118"/>
        <v>#N/A</v>
      </c>
      <c r="F1895" s="378"/>
      <c r="H1895" s="387"/>
      <c r="I1895" s="380" t="e">
        <f t="shared" si="119"/>
        <v>#REF!</v>
      </c>
      <c r="J1895" s="386">
        <f>'[9]事業所(またはGH住居)名を入力してください_その④'!$F114</f>
        <v>0</v>
      </c>
      <c r="K1895" s="380">
        <f>IF(OR('[9]事業所(またはGH住居)名を入力してください_その④'!$B114="管理者",'[9]事業所(またはGH住居)名を入力してください_その④'!$B114="サービス管理責任者"),0,'[9]事業所(またはGH住居)名を入力してください_その④'!$AN114)</f>
        <v>0</v>
      </c>
    </row>
    <row r="1896" spans="2:11">
      <c r="B1896" s="381">
        <v>1894</v>
      </c>
      <c r="C1896" s="382" t="e">
        <f t="shared" si="116"/>
        <v>#N/A</v>
      </c>
      <c r="D1896" s="382" t="e">
        <f t="shared" si="117"/>
        <v>#N/A</v>
      </c>
      <c r="E1896" s="383" t="e">
        <f t="shared" si="118"/>
        <v>#N/A</v>
      </c>
      <c r="F1896" s="378"/>
      <c r="H1896" s="387"/>
      <c r="I1896" s="380" t="e">
        <f t="shared" si="119"/>
        <v>#REF!</v>
      </c>
      <c r="J1896" s="386">
        <f>'[9]事業所(またはGH住居)名を入力してください_その④'!$F115</f>
        <v>0</v>
      </c>
      <c r="K1896" s="380">
        <f>IF(OR('[9]事業所(またはGH住居)名を入力してください_その④'!$B115="管理者",'[9]事業所(またはGH住居)名を入力してください_その④'!$B115="サービス管理責任者"),0,'[9]事業所(またはGH住居)名を入力してください_その④'!$AN115)</f>
        <v>0</v>
      </c>
    </row>
    <row r="1897" spans="2:11">
      <c r="B1897" s="381">
        <v>1895</v>
      </c>
      <c r="C1897" s="382" t="e">
        <f t="shared" si="116"/>
        <v>#N/A</v>
      </c>
      <c r="D1897" s="382" t="e">
        <f t="shared" si="117"/>
        <v>#N/A</v>
      </c>
      <c r="E1897" s="383" t="e">
        <f t="shared" si="118"/>
        <v>#N/A</v>
      </c>
      <c r="F1897" s="378"/>
      <c r="H1897" s="387"/>
      <c r="I1897" s="380" t="e">
        <f t="shared" si="119"/>
        <v>#REF!</v>
      </c>
      <c r="J1897" s="386">
        <f>'[9]事業所(またはGH住居)名を入力してください_その④'!$F116</f>
        <v>0</v>
      </c>
      <c r="K1897" s="380">
        <f>IF(OR('[9]事業所(またはGH住居)名を入力してください_その④'!$B116="管理者",'[9]事業所(またはGH住居)名を入力してください_その④'!$B116="サービス管理責任者"),0,'[9]事業所(またはGH住居)名を入力してください_その④'!$AN116)</f>
        <v>0</v>
      </c>
    </row>
    <row r="1898" spans="2:11">
      <c r="B1898" s="381">
        <v>1896</v>
      </c>
      <c r="C1898" s="382" t="e">
        <f t="shared" si="116"/>
        <v>#N/A</v>
      </c>
      <c r="D1898" s="382" t="e">
        <f t="shared" si="117"/>
        <v>#N/A</v>
      </c>
      <c r="E1898" s="383" t="e">
        <f t="shared" si="118"/>
        <v>#N/A</v>
      </c>
      <c r="F1898" s="378"/>
      <c r="H1898" s="387"/>
      <c r="I1898" s="380" t="e">
        <f t="shared" si="119"/>
        <v>#REF!</v>
      </c>
      <c r="J1898" s="386">
        <f>'[9]事業所(またはGH住居)名を入力してください_その④'!$F117</f>
        <v>0</v>
      </c>
      <c r="K1898" s="380">
        <f>IF(OR('[9]事業所(またはGH住居)名を入力してください_その④'!$B117="管理者",'[9]事業所(またはGH住居)名を入力してください_その④'!$B117="サービス管理責任者"),0,'[9]事業所(またはGH住居)名を入力してください_その④'!$AN117)</f>
        <v>0</v>
      </c>
    </row>
    <row r="1899" spans="2:11">
      <c r="B1899" s="381">
        <v>1897</v>
      </c>
      <c r="C1899" s="382" t="e">
        <f t="shared" si="116"/>
        <v>#N/A</v>
      </c>
      <c r="D1899" s="382" t="e">
        <f t="shared" si="117"/>
        <v>#N/A</v>
      </c>
      <c r="E1899" s="383" t="e">
        <f t="shared" si="118"/>
        <v>#N/A</v>
      </c>
      <c r="F1899" s="378"/>
      <c r="H1899" s="387"/>
      <c r="I1899" s="380" t="e">
        <f t="shared" si="119"/>
        <v>#REF!</v>
      </c>
      <c r="J1899" s="386">
        <f>'[9]事業所(またはGH住居)名を入力してください_その④'!$F118</f>
        <v>0</v>
      </c>
      <c r="K1899" s="380">
        <f>IF(OR('[9]事業所(またはGH住居)名を入力してください_その④'!$B118="管理者",'[9]事業所(またはGH住居)名を入力してください_その④'!$B118="サービス管理責任者"),0,'[9]事業所(またはGH住居)名を入力してください_その④'!$AN118)</f>
        <v>0</v>
      </c>
    </row>
    <row r="1900" spans="2:11">
      <c r="B1900" s="381">
        <v>1898</v>
      </c>
      <c r="C1900" s="382" t="e">
        <f t="shared" si="116"/>
        <v>#N/A</v>
      </c>
      <c r="D1900" s="382" t="e">
        <f t="shared" si="117"/>
        <v>#N/A</v>
      </c>
      <c r="E1900" s="383" t="e">
        <f t="shared" si="118"/>
        <v>#N/A</v>
      </c>
      <c r="F1900" s="378"/>
      <c r="H1900" s="387"/>
      <c r="I1900" s="380" t="e">
        <f t="shared" si="119"/>
        <v>#REF!</v>
      </c>
      <c r="J1900" s="386">
        <f>'[9]事業所(またはGH住居)名を入力してください_その④'!$F119</f>
        <v>0</v>
      </c>
      <c r="K1900" s="380">
        <f>IF(OR('[9]事業所(またはGH住居)名を入力してください_その④'!$B119="管理者",'[9]事業所(またはGH住居)名を入力してください_その④'!$B119="サービス管理責任者"),0,'[9]事業所(またはGH住居)名を入力してください_その④'!$AN119)</f>
        <v>0</v>
      </c>
    </row>
    <row r="1901" spans="2:11">
      <c r="B1901" s="381">
        <v>1899</v>
      </c>
      <c r="C1901" s="382" t="e">
        <f t="shared" si="116"/>
        <v>#N/A</v>
      </c>
      <c r="D1901" s="382" t="e">
        <f t="shared" si="117"/>
        <v>#N/A</v>
      </c>
      <c r="E1901" s="383" t="e">
        <f t="shared" si="118"/>
        <v>#N/A</v>
      </c>
      <c r="F1901" s="378"/>
      <c r="H1901" s="387"/>
      <c r="I1901" s="380" t="e">
        <f t="shared" si="119"/>
        <v>#REF!</v>
      </c>
      <c r="J1901" s="386">
        <f>'[9]事業所(またはGH住居)名を入力してください_その④'!$F120</f>
        <v>0</v>
      </c>
      <c r="K1901" s="380">
        <f>IF(OR('[9]事業所(またはGH住居)名を入力してください_その④'!$B120="管理者",'[9]事業所(またはGH住居)名を入力してください_その④'!$B120="サービス管理責任者"),0,'[9]事業所(またはGH住居)名を入力してください_その④'!$AN120)</f>
        <v>0</v>
      </c>
    </row>
    <row r="1902" spans="2:11">
      <c r="B1902" s="381">
        <v>1900</v>
      </c>
      <c r="C1902" s="382" t="e">
        <f t="shared" si="116"/>
        <v>#N/A</v>
      </c>
      <c r="D1902" s="382" t="e">
        <f t="shared" si="117"/>
        <v>#N/A</v>
      </c>
      <c r="E1902" s="383" t="e">
        <f t="shared" si="118"/>
        <v>#N/A</v>
      </c>
      <c r="F1902" s="378"/>
      <c r="H1902" s="387"/>
      <c r="I1902" s="380" t="e">
        <f t="shared" si="119"/>
        <v>#REF!</v>
      </c>
      <c r="J1902" s="386">
        <f>'[9]事業所(またはGH住居)名を入力してください_その④'!$F121</f>
        <v>0</v>
      </c>
      <c r="K1902" s="380">
        <f>IF(OR('[9]事業所(またはGH住居)名を入力してください_その④'!$B121="管理者",'[9]事業所(またはGH住居)名を入力してください_その④'!$B121="サービス管理責任者"),0,'[9]事業所(またはGH住居)名を入力してください_その④'!$AN121)</f>
        <v>0</v>
      </c>
    </row>
    <row r="1903" spans="2:11">
      <c r="B1903" s="381">
        <v>1901</v>
      </c>
      <c r="C1903" s="382" t="e">
        <f t="shared" si="116"/>
        <v>#N/A</v>
      </c>
      <c r="D1903" s="382" t="e">
        <f t="shared" si="117"/>
        <v>#N/A</v>
      </c>
      <c r="E1903" s="383" t="e">
        <f t="shared" si="118"/>
        <v>#N/A</v>
      </c>
      <c r="F1903" s="378"/>
      <c r="H1903" s="387"/>
      <c r="I1903" s="380" t="e">
        <f t="shared" si="119"/>
        <v>#REF!</v>
      </c>
      <c r="J1903" s="386">
        <f>'[9]事業所(またはGH住居)名を入力してください_その④'!$F122</f>
        <v>0</v>
      </c>
      <c r="K1903" s="380">
        <f>IF(OR('[9]事業所(またはGH住居)名を入力してください_その④'!$B122="管理者",'[9]事業所(またはGH住居)名を入力してください_その④'!$B122="サービス管理責任者"),0,'[9]事業所(またはGH住居)名を入力してください_その④'!$AN122)</f>
        <v>0</v>
      </c>
    </row>
    <row r="1904" spans="2:11">
      <c r="B1904" s="381">
        <v>1902</v>
      </c>
      <c r="C1904" s="382" t="e">
        <f t="shared" si="116"/>
        <v>#N/A</v>
      </c>
      <c r="D1904" s="382" t="e">
        <f t="shared" si="117"/>
        <v>#N/A</v>
      </c>
      <c r="E1904" s="383" t="e">
        <f t="shared" si="118"/>
        <v>#N/A</v>
      </c>
      <c r="F1904" s="378"/>
      <c r="H1904" s="387"/>
      <c r="I1904" s="380" t="e">
        <f t="shared" si="119"/>
        <v>#REF!</v>
      </c>
      <c r="J1904" s="386">
        <f>'[9]事業所(またはGH住居)名を入力してください_その④'!$F123</f>
        <v>0</v>
      </c>
      <c r="K1904" s="380">
        <f>IF(OR('[9]事業所(またはGH住居)名を入力してください_その④'!$B123="管理者",'[9]事業所(またはGH住居)名を入力してください_その④'!$B123="サービス管理責任者"),0,'[9]事業所(またはGH住居)名を入力してください_その④'!$AN123)</f>
        <v>0</v>
      </c>
    </row>
    <row r="1905" spans="2:11">
      <c r="B1905" s="381">
        <v>1903</v>
      </c>
      <c r="C1905" s="382" t="e">
        <f t="shared" si="116"/>
        <v>#N/A</v>
      </c>
      <c r="D1905" s="382" t="e">
        <f t="shared" si="117"/>
        <v>#N/A</v>
      </c>
      <c r="E1905" s="383" t="e">
        <f t="shared" si="118"/>
        <v>#N/A</v>
      </c>
      <c r="F1905" s="378"/>
      <c r="H1905" s="387"/>
      <c r="I1905" s="380" t="e">
        <f t="shared" si="119"/>
        <v>#REF!</v>
      </c>
      <c r="J1905" s="386">
        <f>'[9]事業所(またはGH住居)名を入力してください_その④'!$F124</f>
        <v>0</v>
      </c>
      <c r="K1905" s="380">
        <f>IF(OR('[9]事業所(またはGH住居)名を入力してください_その④'!$B124="管理者",'[9]事業所(またはGH住居)名を入力してください_その④'!$B124="サービス管理責任者"),0,'[9]事業所(またはGH住居)名を入力してください_その④'!$AN124)</f>
        <v>0</v>
      </c>
    </row>
    <row r="1906" spans="2:11">
      <c r="B1906" s="381">
        <v>1904</v>
      </c>
      <c r="C1906" s="382" t="e">
        <f t="shared" si="116"/>
        <v>#N/A</v>
      </c>
      <c r="D1906" s="382" t="e">
        <f t="shared" si="117"/>
        <v>#N/A</v>
      </c>
      <c r="E1906" s="383" t="e">
        <f t="shared" si="118"/>
        <v>#N/A</v>
      </c>
      <c r="F1906" s="378"/>
      <c r="H1906" s="387"/>
      <c r="I1906" s="380" t="e">
        <f t="shared" si="119"/>
        <v>#REF!</v>
      </c>
      <c r="J1906" s="386">
        <f>'[9]事業所(またはGH住居)名を入力してください_その④'!$F125</f>
        <v>0</v>
      </c>
      <c r="K1906" s="380">
        <f>IF(OR('[9]事業所(またはGH住居)名を入力してください_その④'!$B125="管理者",'[9]事業所(またはGH住居)名を入力してください_その④'!$B125="サービス管理責任者"),0,'[9]事業所(またはGH住居)名を入力してください_その④'!$AN125)</f>
        <v>0</v>
      </c>
    </row>
    <row r="1907" spans="2:11">
      <c r="B1907" s="381">
        <v>1905</v>
      </c>
      <c r="C1907" s="382" t="e">
        <f t="shared" si="116"/>
        <v>#N/A</v>
      </c>
      <c r="D1907" s="382" t="e">
        <f t="shared" si="117"/>
        <v>#N/A</v>
      </c>
      <c r="E1907" s="383" t="e">
        <f t="shared" si="118"/>
        <v>#N/A</v>
      </c>
      <c r="F1907" s="378"/>
      <c r="H1907" s="387"/>
      <c r="I1907" s="380" t="e">
        <f t="shared" si="119"/>
        <v>#REF!</v>
      </c>
      <c r="J1907" s="386">
        <f>'[9]事業所(またはGH住居)名を入力してください_その④'!$F126</f>
        <v>0</v>
      </c>
      <c r="K1907" s="380">
        <f>IF(OR('[9]事業所(またはGH住居)名を入力してください_その④'!$B126="管理者",'[9]事業所(またはGH住居)名を入力してください_その④'!$B126="サービス管理責任者"),0,'[9]事業所(またはGH住居)名を入力してください_その④'!$AN126)</f>
        <v>0</v>
      </c>
    </row>
    <row r="1908" spans="2:11">
      <c r="B1908" s="381">
        <v>1906</v>
      </c>
      <c r="C1908" s="382" t="e">
        <f t="shared" si="116"/>
        <v>#N/A</v>
      </c>
      <c r="D1908" s="382" t="e">
        <f t="shared" si="117"/>
        <v>#N/A</v>
      </c>
      <c r="E1908" s="383" t="e">
        <f t="shared" si="118"/>
        <v>#N/A</v>
      </c>
      <c r="F1908" s="378"/>
      <c r="H1908" s="387"/>
      <c r="I1908" s="380" t="e">
        <f t="shared" si="119"/>
        <v>#REF!</v>
      </c>
      <c r="J1908" s="386">
        <f>'[9]事業所(またはGH住居)名を入力してください_その④'!$F127</f>
        <v>0</v>
      </c>
      <c r="K1908" s="380">
        <f>IF(OR('[9]事業所(またはGH住居)名を入力してください_その④'!$B127="管理者",'[9]事業所(またはGH住居)名を入力してください_その④'!$B127="サービス管理責任者"),0,'[9]事業所(またはGH住居)名を入力してください_その④'!$AN127)</f>
        <v>0</v>
      </c>
    </row>
    <row r="1909" spans="2:11">
      <c r="B1909" s="381">
        <v>1907</v>
      </c>
      <c r="C1909" s="382" t="e">
        <f t="shared" si="116"/>
        <v>#N/A</v>
      </c>
      <c r="D1909" s="382" t="e">
        <f t="shared" si="117"/>
        <v>#N/A</v>
      </c>
      <c r="E1909" s="383" t="e">
        <f t="shared" si="118"/>
        <v>#N/A</v>
      </c>
      <c r="F1909" s="378"/>
      <c r="H1909" s="387"/>
      <c r="I1909" s="380" t="e">
        <f t="shared" si="119"/>
        <v>#REF!</v>
      </c>
      <c r="J1909" s="386">
        <f>'[9]事業所(またはGH住居)名を入力してください_その④'!$F128</f>
        <v>0</v>
      </c>
      <c r="K1909" s="380">
        <f>IF(OR('[9]事業所(またはGH住居)名を入力してください_その④'!$B128="管理者",'[9]事業所(またはGH住居)名を入力してください_その④'!$B128="サービス管理責任者"),0,'[9]事業所(またはGH住居)名を入力してください_その④'!$AN128)</f>
        <v>0</v>
      </c>
    </row>
    <row r="1910" spans="2:11">
      <c r="B1910" s="381">
        <v>1908</v>
      </c>
      <c r="C1910" s="382" t="e">
        <f t="shared" si="116"/>
        <v>#N/A</v>
      </c>
      <c r="D1910" s="382" t="e">
        <f t="shared" si="117"/>
        <v>#N/A</v>
      </c>
      <c r="E1910" s="383" t="e">
        <f t="shared" si="118"/>
        <v>#N/A</v>
      </c>
      <c r="F1910" s="378"/>
      <c r="H1910" s="387"/>
      <c r="I1910" s="380" t="e">
        <f t="shared" si="119"/>
        <v>#REF!</v>
      </c>
      <c r="J1910" s="386">
        <f>'[9]事業所(またはGH住居)名を入力してください_その④'!$F129</f>
        <v>0</v>
      </c>
      <c r="K1910" s="380">
        <f>IF(OR('[9]事業所(またはGH住居)名を入力してください_その④'!$B129="管理者",'[9]事業所(またはGH住居)名を入力してください_その④'!$B129="サービス管理責任者"),0,'[9]事業所(またはGH住居)名を入力してください_その④'!$AN129)</f>
        <v>0</v>
      </c>
    </row>
    <row r="1911" spans="2:11">
      <c r="B1911" s="381">
        <v>1909</v>
      </c>
      <c r="C1911" s="382" t="e">
        <f t="shared" si="116"/>
        <v>#N/A</v>
      </c>
      <c r="D1911" s="382" t="e">
        <f t="shared" si="117"/>
        <v>#N/A</v>
      </c>
      <c r="E1911" s="383" t="e">
        <f t="shared" si="118"/>
        <v>#N/A</v>
      </c>
      <c r="F1911" s="378"/>
      <c r="H1911" s="387"/>
      <c r="I1911" s="380" t="e">
        <f t="shared" si="119"/>
        <v>#REF!</v>
      </c>
      <c r="J1911" s="386">
        <f>'[9]事業所(またはGH住居)名を入力してください_その④'!$F130</f>
        <v>0</v>
      </c>
      <c r="K1911" s="380">
        <f>IF(OR('[9]事業所(またはGH住居)名を入力してください_その④'!$B130="管理者",'[9]事業所(またはGH住居)名を入力してください_その④'!$B130="サービス管理責任者"),0,'[9]事業所(またはGH住居)名を入力してください_その④'!$AN130)</f>
        <v>0</v>
      </c>
    </row>
    <row r="1912" spans="2:11">
      <c r="B1912" s="381">
        <v>1910</v>
      </c>
      <c r="C1912" s="382" t="e">
        <f t="shared" si="116"/>
        <v>#N/A</v>
      </c>
      <c r="D1912" s="382" t="e">
        <f t="shared" si="117"/>
        <v>#N/A</v>
      </c>
      <c r="E1912" s="383" t="e">
        <f t="shared" si="118"/>
        <v>#N/A</v>
      </c>
      <c r="F1912" s="378"/>
      <c r="H1912" s="387"/>
      <c r="I1912" s="380" t="e">
        <f t="shared" si="119"/>
        <v>#REF!</v>
      </c>
      <c r="J1912" s="386">
        <f>'[9]事業所(またはGH住居)名を入力してください_その④'!$F131</f>
        <v>0</v>
      </c>
      <c r="K1912" s="380">
        <f>IF(OR('[9]事業所(またはGH住居)名を入力してください_その④'!$B131="管理者",'[9]事業所(またはGH住居)名を入力してください_その④'!$B131="サービス管理責任者"),0,'[9]事業所(またはGH住居)名を入力してください_その④'!$AN131)</f>
        <v>0</v>
      </c>
    </row>
    <row r="1913" spans="2:11">
      <c r="B1913" s="381">
        <v>1911</v>
      </c>
      <c r="C1913" s="382" t="e">
        <f t="shared" si="116"/>
        <v>#N/A</v>
      </c>
      <c r="D1913" s="382" t="e">
        <f t="shared" si="117"/>
        <v>#N/A</v>
      </c>
      <c r="E1913" s="383" t="e">
        <f t="shared" si="118"/>
        <v>#N/A</v>
      </c>
      <c r="F1913" s="378"/>
      <c r="H1913" s="387"/>
      <c r="I1913" s="380" t="e">
        <f t="shared" si="119"/>
        <v>#REF!</v>
      </c>
      <c r="J1913" s="386">
        <f>'[9]事業所(またはGH住居)名を入力してください_その④'!$F132</f>
        <v>0</v>
      </c>
      <c r="K1913" s="380">
        <f>IF(OR('[9]事業所(またはGH住居)名を入力してください_その④'!$B132="管理者",'[9]事業所(またはGH住居)名を入力してください_その④'!$B132="サービス管理責任者"),0,'[9]事業所(またはGH住居)名を入力してください_その④'!$AN132)</f>
        <v>0</v>
      </c>
    </row>
    <row r="1914" spans="2:11">
      <c r="B1914" s="381">
        <v>1912</v>
      </c>
      <c r="C1914" s="382" t="e">
        <f t="shared" si="116"/>
        <v>#N/A</v>
      </c>
      <c r="D1914" s="382" t="e">
        <f t="shared" si="117"/>
        <v>#N/A</v>
      </c>
      <c r="E1914" s="383" t="e">
        <f t="shared" si="118"/>
        <v>#N/A</v>
      </c>
      <c r="F1914" s="378"/>
      <c r="H1914" s="387"/>
      <c r="I1914" s="380" t="e">
        <f t="shared" si="119"/>
        <v>#REF!</v>
      </c>
      <c r="J1914" s="386">
        <f>'[9]事業所(またはGH住居)名を入力してください_その④'!$F133</f>
        <v>0</v>
      </c>
      <c r="K1914" s="380">
        <f>IF(OR('[9]事業所(またはGH住居)名を入力してください_その④'!$B133="管理者",'[9]事業所(またはGH住居)名を入力してください_その④'!$B133="サービス管理責任者"),0,'[9]事業所(またはGH住居)名を入力してください_その④'!$AN133)</f>
        <v>0</v>
      </c>
    </row>
    <row r="1915" spans="2:11">
      <c r="B1915" s="381">
        <v>1913</v>
      </c>
      <c r="C1915" s="382" t="e">
        <f t="shared" si="116"/>
        <v>#N/A</v>
      </c>
      <c r="D1915" s="382" t="e">
        <f t="shared" si="117"/>
        <v>#N/A</v>
      </c>
      <c r="E1915" s="383" t="e">
        <f t="shared" si="118"/>
        <v>#N/A</v>
      </c>
      <c r="F1915" s="378"/>
      <c r="H1915" s="387"/>
      <c r="I1915" s="380" t="e">
        <f t="shared" si="119"/>
        <v>#REF!</v>
      </c>
      <c r="J1915" s="386">
        <f>'[9]事業所(またはGH住居)名を入力してください_その④'!$F134</f>
        <v>0</v>
      </c>
      <c r="K1915" s="380">
        <f>IF(OR('[9]事業所(またはGH住居)名を入力してください_その④'!$B134="管理者",'[9]事業所(またはGH住居)名を入力してください_その④'!$B134="サービス管理責任者"),0,'[9]事業所(またはGH住居)名を入力してください_その④'!$AN134)</f>
        <v>0</v>
      </c>
    </row>
    <row r="1916" spans="2:11">
      <c r="B1916" s="381">
        <v>1914</v>
      </c>
      <c r="C1916" s="382" t="e">
        <f t="shared" si="116"/>
        <v>#N/A</v>
      </c>
      <c r="D1916" s="382" t="e">
        <f t="shared" si="117"/>
        <v>#N/A</v>
      </c>
      <c r="E1916" s="383" t="e">
        <f t="shared" si="118"/>
        <v>#N/A</v>
      </c>
      <c r="F1916" s="378"/>
      <c r="H1916" s="387"/>
      <c r="I1916" s="380" t="e">
        <f t="shared" si="119"/>
        <v>#REF!</v>
      </c>
      <c r="J1916" s="386">
        <f>'[9]事業所(またはGH住居)名を入力してください_その④'!$F135</f>
        <v>0</v>
      </c>
      <c r="K1916" s="380">
        <f>IF(OR('[9]事業所(またはGH住居)名を入力してください_その④'!$B135="管理者",'[9]事業所(またはGH住居)名を入力してください_その④'!$B135="サービス管理責任者"),0,'[9]事業所(またはGH住居)名を入力してください_その④'!$AN135)</f>
        <v>0</v>
      </c>
    </row>
    <row r="1917" spans="2:11">
      <c r="B1917" s="381">
        <v>1915</v>
      </c>
      <c r="C1917" s="382" t="e">
        <f t="shared" si="116"/>
        <v>#N/A</v>
      </c>
      <c r="D1917" s="382" t="e">
        <f t="shared" si="117"/>
        <v>#N/A</v>
      </c>
      <c r="E1917" s="383" t="e">
        <f t="shared" si="118"/>
        <v>#N/A</v>
      </c>
      <c r="F1917" s="378"/>
      <c r="H1917" s="387"/>
      <c r="I1917" s="380" t="e">
        <f t="shared" si="119"/>
        <v>#REF!</v>
      </c>
      <c r="J1917" s="386">
        <f>'[9]事業所(またはGH住居)名を入力してください_その④'!$F136</f>
        <v>0</v>
      </c>
      <c r="K1917" s="380">
        <f>IF(OR('[9]事業所(またはGH住居)名を入力してください_その④'!$B136="管理者",'[9]事業所(またはGH住居)名を入力してください_その④'!$B136="サービス管理責任者"),0,'[9]事業所(またはGH住居)名を入力してください_その④'!$AN136)</f>
        <v>0</v>
      </c>
    </row>
    <row r="1918" spans="2:11">
      <c r="B1918" s="381">
        <v>1916</v>
      </c>
      <c r="C1918" s="382" t="e">
        <f t="shared" si="116"/>
        <v>#N/A</v>
      </c>
      <c r="D1918" s="382" t="e">
        <f t="shared" si="117"/>
        <v>#N/A</v>
      </c>
      <c r="E1918" s="383" t="e">
        <f t="shared" si="118"/>
        <v>#N/A</v>
      </c>
      <c r="F1918" s="378"/>
      <c r="H1918" s="387"/>
      <c r="I1918" s="380" t="e">
        <f t="shared" si="119"/>
        <v>#REF!</v>
      </c>
      <c r="J1918" s="386">
        <f>'[9]事業所(またはGH住居)名を入力してください_その④'!$F137</f>
        <v>0</v>
      </c>
      <c r="K1918" s="380">
        <f>IF(OR('[9]事業所(またはGH住居)名を入力してください_その④'!$B137="管理者",'[9]事業所(またはGH住居)名を入力してください_その④'!$B137="サービス管理責任者"),0,'[9]事業所(またはGH住居)名を入力してください_その④'!$AN137)</f>
        <v>0</v>
      </c>
    </row>
    <row r="1919" spans="2:11">
      <c r="B1919" s="381">
        <v>1917</v>
      </c>
      <c r="C1919" s="382" t="e">
        <f t="shared" si="116"/>
        <v>#N/A</v>
      </c>
      <c r="D1919" s="382" t="e">
        <f t="shared" si="117"/>
        <v>#N/A</v>
      </c>
      <c r="E1919" s="383" t="e">
        <f t="shared" si="118"/>
        <v>#N/A</v>
      </c>
      <c r="F1919" s="378"/>
      <c r="H1919" s="387"/>
      <c r="I1919" s="380" t="e">
        <f t="shared" si="119"/>
        <v>#REF!</v>
      </c>
      <c r="J1919" s="386">
        <f>'[9]事業所(またはGH住居)名を入力してください_その④'!$F138</f>
        <v>0</v>
      </c>
      <c r="K1919" s="380">
        <f>IF(OR('[9]事業所(またはGH住居)名を入力してください_その④'!$B138="管理者",'[9]事業所(またはGH住居)名を入力してください_その④'!$B138="サービス管理責任者"),0,'[9]事業所(またはGH住居)名を入力してください_その④'!$AN138)</f>
        <v>0</v>
      </c>
    </row>
    <row r="1920" spans="2:11">
      <c r="B1920" s="381">
        <v>1918</v>
      </c>
      <c r="C1920" s="382" t="e">
        <f t="shared" si="116"/>
        <v>#N/A</v>
      </c>
      <c r="D1920" s="382" t="e">
        <f t="shared" si="117"/>
        <v>#N/A</v>
      </c>
      <c r="E1920" s="383" t="e">
        <f t="shared" si="118"/>
        <v>#N/A</v>
      </c>
      <c r="F1920" s="378"/>
      <c r="H1920" s="387"/>
      <c r="I1920" s="380" t="e">
        <f t="shared" si="119"/>
        <v>#REF!</v>
      </c>
      <c r="J1920" s="386">
        <f>'[9]事業所(またはGH住居)名を入力してください_その④'!$F139</f>
        <v>0</v>
      </c>
      <c r="K1920" s="380">
        <f>IF(OR('[9]事業所(またはGH住居)名を入力してください_その④'!$B139="管理者",'[9]事業所(またはGH住居)名を入力してください_その④'!$B139="サービス管理責任者"),0,'[9]事業所(またはGH住居)名を入力してください_その④'!$AN139)</f>
        <v>0</v>
      </c>
    </row>
    <row r="1921" spans="2:11">
      <c r="B1921" s="381">
        <v>1919</v>
      </c>
      <c r="C1921" s="382" t="e">
        <f t="shared" si="116"/>
        <v>#N/A</v>
      </c>
      <c r="D1921" s="382" t="e">
        <f t="shared" si="117"/>
        <v>#N/A</v>
      </c>
      <c r="E1921" s="383" t="e">
        <f t="shared" si="118"/>
        <v>#N/A</v>
      </c>
      <c r="F1921" s="378"/>
      <c r="H1921" s="387"/>
      <c r="I1921" s="380" t="e">
        <f t="shared" si="119"/>
        <v>#REF!</v>
      </c>
      <c r="J1921" s="386">
        <f>'[9]事業所(またはGH住居)名を入力してください_その④'!$F140</f>
        <v>0</v>
      </c>
      <c r="K1921" s="380">
        <f>IF(OR('[9]事業所(またはGH住居)名を入力してください_その④'!$B140="管理者",'[9]事業所(またはGH住居)名を入力してください_その④'!$B140="サービス管理責任者"),0,'[9]事業所(またはGH住居)名を入力してください_その④'!$AN140)</f>
        <v>0</v>
      </c>
    </row>
    <row r="1922" spans="2:11">
      <c r="B1922" s="381">
        <v>1920</v>
      </c>
      <c r="C1922" s="382" t="e">
        <f t="shared" si="116"/>
        <v>#N/A</v>
      </c>
      <c r="D1922" s="382" t="e">
        <f t="shared" si="117"/>
        <v>#N/A</v>
      </c>
      <c r="E1922" s="383" t="e">
        <f t="shared" si="118"/>
        <v>#N/A</v>
      </c>
      <c r="F1922" s="378"/>
      <c r="H1922" s="387"/>
      <c r="I1922" s="380" t="e">
        <f t="shared" si="119"/>
        <v>#REF!</v>
      </c>
      <c r="J1922" s="386">
        <f>'[9]事業所(またはGH住居)名を入力してください_その④'!$F141</f>
        <v>0</v>
      </c>
      <c r="K1922" s="380">
        <f>IF(OR('[9]事業所(またはGH住居)名を入力してください_その④'!$B141="管理者",'[9]事業所(またはGH住居)名を入力してください_その④'!$B141="サービス管理責任者"),0,'[9]事業所(またはGH住居)名を入力してください_その④'!$AN141)</f>
        <v>0</v>
      </c>
    </row>
    <row r="1923" spans="2:11">
      <c r="B1923" s="381">
        <v>1921</v>
      </c>
      <c r="C1923" s="382" t="e">
        <f t="shared" ref="C1923:C1986" si="120">VLOOKUP(B1923,$I:$K,2,FALSE)</f>
        <v>#N/A</v>
      </c>
      <c r="D1923" s="382" t="e">
        <f t="shared" ref="D1923:D1986" si="121">VLOOKUP(B1923,$I:$K,3,FALSE)</f>
        <v>#N/A</v>
      </c>
      <c r="E1923" s="383" t="e">
        <f t="shared" si="118"/>
        <v>#N/A</v>
      </c>
      <c r="F1923" s="378"/>
      <c r="H1923" s="387"/>
      <c r="I1923" s="380" t="e">
        <f t="shared" si="119"/>
        <v>#REF!</v>
      </c>
      <c r="J1923" s="386">
        <f>'[9]事業所(またはGH住居)名を入力してください_その④'!$F142</f>
        <v>0</v>
      </c>
      <c r="K1923" s="380">
        <f>IF(OR('[9]事業所(またはGH住居)名を入力してください_その④'!$B142="管理者",'[9]事業所(またはGH住居)名を入力してください_その④'!$B142="サービス管理責任者"),0,'[9]事業所(またはGH住居)名を入力してください_その④'!$AN142)</f>
        <v>0</v>
      </c>
    </row>
    <row r="1924" spans="2:11">
      <c r="B1924" s="381">
        <v>1922</v>
      </c>
      <c r="C1924" s="382" t="e">
        <f t="shared" si="120"/>
        <v>#N/A</v>
      </c>
      <c r="D1924" s="382" t="e">
        <f t="shared" si="121"/>
        <v>#N/A</v>
      </c>
      <c r="E1924" s="383" t="e">
        <f t="shared" ref="E1924:E1987" si="122">SUMIF($C:$C,C1924,$D:$D)</f>
        <v>#N/A</v>
      </c>
      <c r="F1924" s="378"/>
      <c r="H1924" s="387"/>
      <c r="I1924" s="380" t="e">
        <f t="shared" ref="I1924:I1987" si="123">IF(J1924=0,I1923,I1923+1)</f>
        <v>#REF!</v>
      </c>
      <c r="J1924" s="386">
        <f>'[9]事業所(またはGH住居)名を入力してください_その④'!$F143</f>
        <v>0</v>
      </c>
      <c r="K1924" s="380">
        <f>IF(OR('[9]事業所(またはGH住居)名を入力してください_その④'!$B143="管理者",'[9]事業所(またはGH住居)名を入力してください_その④'!$B143="サービス管理責任者"),0,'[9]事業所(またはGH住居)名を入力してください_その④'!$AN143)</f>
        <v>0</v>
      </c>
    </row>
    <row r="1925" spans="2:11">
      <c r="B1925" s="381">
        <v>1923</v>
      </c>
      <c r="C1925" s="382" t="e">
        <f t="shared" si="120"/>
        <v>#N/A</v>
      </c>
      <c r="D1925" s="382" t="e">
        <f t="shared" si="121"/>
        <v>#N/A</v>
      </c>
      <c r="E1925" s="383" t="e">
        <f t="shared" si="122"/>
        <v>#N/A</v>
      </c>
      <c r="F1925" s="378"/>
      <c r="H1925" s="387"/>
      <c r="I1925" s="380" t="e">
        <f t="shared" si="123"/>
        <v>#REF!</v>
      </c>
      <c r="J1925" s="386">
        <f>'[9]事業所(またはGH住居)名を入力してください_その④'!$F144</f>
        <v>0</v>
      </c>
      <c r="K1925" s="380">
        <f>IF(OR('[9]事業所(またはGH住居)名を入力してください_その④'!$B144="管理者",'[9]事業所(またはGH住居)名を入力してください_その④'!$B144="サービス管理責任者"),0,'[9]事業所(またはGH住居)名を入力してください_その④'!$AN144)</f>
        <v>0</v>
      </c>
    </row>
    <row r="1926" spans="2:11">
      <c r="B1926" s="381">
        <v>1924</v>
      </c>
      <c r="C1926" s="382" t="e">
        <f t="shared" si="120"/>
        <v>#N/A</v>
      </c>
      <c r="D1926" s="382" t="e">
        <f t="shared" si="121"/>
        <v>#N/A</v>
      </c>
      <c r="E1926" s="383" t="e">
        <f t="shared" si="122"/>
        <v>#N/A</v>
      </c>
      <c r="F1926" s="378"/>
      <c r="H1926" s="387"/>
      <c r="I1926" s="380" t="e">
        <f t="shared" si="123"/>
        <v>#REF!</v>
      </c>
      <c r="J1926" s="386">
        <f>'[9]事業所(またはGH住居)名を入力してください_その④'!$F145</f>
        <v>0</v>
      </c>
      <c r="K1926" s="380">
        <f>IF(OR('[9]事業所(またはGH住居)名を入力してください_その④'!$B145="管理者",'[9]事業所(またはGH住居)名を入力してください_その④'!$B145="サービス管理責任者"),0,'[9]事業所(またはGH住居)名を入力してください_その④'!$AN145)</f>
        <v>0</v>
      </c>
    </row>
    <row r="1927" spans="2:11">
      <c r="B1927" s="381">
        <v>1925</v>
      </c>
      <c r="C1927" s="382" t="e">
        <f t="shared" si="120"/>
        <v>#N/A</v>
      </c>
      <c r="D1927" s="382" t="e">
        <f t="shared" si="121"/>
        <v>#N/A</v>
      </c>
      <c r="E1927" s="383" t="e">
        <f t="shared" si="122"/>
        <v>#N/A</v>
      </c>
      <c r="F1927" s="378"/>
      <c r="H1927" s="387"/>
      <c r="I1927" s="380" t="e">
        <f t="shared" si="123"/>
        <v>#REF!</v>
      </c>
      <c r="J1927" s="386">
        <f>'[9]事業所(またはGH住居)名を入力してください_その④'!$F146</f>
        <v>0</v>
      </c>
      <c r="K1927" s="380">
        <f>IF(OR('[9]事業所(またはGH住居)名を入力してください_その④'!$B146="管理者",'[9]事業所(またはGH住居)名を入力してください_その④'!$B146="サービス管理責任者"),0,'[9]事業所(またはGH住居)名を入力してください_その④'!$AN146)</f>
        <v>0</v>
      </c>
    </row>
    <row r="1928" spans="2:11">
      <c r="B1928" s="381">
        <v>1926</v>
      </c>
      <c r="C1928" s="382" t="e">
        <f t="shared" si="120"/>
        <v>#N/A</v>
      </c>
      <c r="D1928" s="382" t="e">
        <f t="shared" si="121"/>
        <v>#N/A</v>
      </c>
      <c r="E1928" s="383" t="e">
        <f t="shared" si="122"/>
        <v>#N/A</v>
      </c>
      <c r="F1928" s="378"/>
      <c r="H1928" s="387"/>
      <c r="I1928" s="380" t="e">
        <f t="shared" si="123"/>
        <v>#REF!</v>
      </c>
      <c r="J1928" s="386">
        <f>'[9]事業所(またはGH住居)名を入力してください_その④'!$F147</f>
        <v>0</v>
      </c>
      <c r="K1928" s="380">
        <f>IF(OR('[9]事業所(またはGH住居)名を入力してください_その④'!$B147="管理者",'[9]事業所(またはGH住居)名を入力してください_その④'!$B147="サービス管理責任者"),0,'[9]事業所(またはGH住居)名を入力してください_その④'!$AN147)</f>
        <v>0</v>
      </c>
    </row>
    <row r="1929" spans="2:11">
      <c r="B1929" s="381">
        <v>1927</v>
      </c>
      <c r="C1929" s="382" t="e">
        <f t="shared" si="120"/>
        <v>#N/A</v>
      </c>
      <c r="D1929" s="382" t="e">
        <f t="shared" si="121"/>
        <v>#N/A</v>
      </c>
      <c r="E1929" s="383" t="e">
        <f t="shared" si="122"/>
        <v>#N/A</v>
      </c>
      <c r="F1929" s="378"/>
      <c r="H1929" s="387"/>
      <c r="I1929" s="380" t="e">
        <f t="shared" si="123"/>
        <v>#REF!</v>
      </c>
      <c r="J1929" s="386">
        <f>'[9]事業所(またはGH住居)名を入力してください_その④'!$F148</f>
        <v>0</v>
      </c>
      <c r="K1929" s="380">
        <f>IF(OR('[9]事業所(またはGH住居)名を入力してください_その④'!$B148="管理者",'[9]事業所(またはGH住居)名を入力してください_その④'!$B148="サービス管理責任者"),0,'[9]事業所(またはGH住居)名を入力してください_その④'!$AN148)</f>
        <v>0</v>
      </c>
    </row>
    <row r="1930" spans="2:11">
      <c r="B1930" s="381">
        <v>1928</v>
      </c>
      <c r="C1930" s="382" t="e">
        <f t="shared" si="120"/>
        <v>#N/A</v>
      </c>
      <c r="D1930" s="382" t="e">
        <f t="shared" si="121"/>
        <v>#N/A</v>
      </c>
      <c r="E1930" s="383" t="e">
        <f t="shared" si="122"/>
        <v>#N/A</v>
      </c>
      <c r="F1930" s="378"/>
      <c r="H1930" s="387"/>
      <c r="I1930" s="380" t="e">
        <f t="shared" si="123"/>
        <v>#REF!</v>
      </c>
      <c r="J1930" s="386">
        <f>'[9]事業所(またはGH住居)名を入力してください_その④'!$F149</f>
        <v>0</v>
      </c>
      <c r="K1930" s="380">
        <f>IF(OR('[9]事業所(またはGH住居)名を入力してください_その④'!$B149="管理者",'[9]事業所(またはGH住居)名を入力してください_その④'!$B149="サービス管理責任者"),0,'[9]事業所(またはGH住居)名を入力してください_その④'!$AN149)</f>
        <v>0</v>
      </c>
    </row>
    <row r="1931" spans="2:11">
      <c r="B1931" s="381">
        <v>1929</v>
      </c>
      <c r="C1931" s="382" t="e">
        <f t="shared" si="120"/>
        <v>#N/A</v>
      </c>
      <c r="D1931" s="382" t="e">
        <f t="shared" si="121"/>
        <v>#N/A</v>
      </c>
      <c r="E1931" s="383" t="e">
        <f t="shared" si="122"/>
        <v>#N/A</v>
      </c>
      <c r="F1931" s="378"/>
      <c r="H1931" s="387"/>
      <c r="I1931" s="380" t="e">
        <f t="shared" si="123"/>
        <v>#REF!</v>
      </c>
      <c r="J1931" s="386">
        <f>'[9]事業所(またはGH住居)名を入力してください_その④'!$F150</f>
        <v>0</v>
      </c>
      <c r="K1931" s="380">
        <f>IF(OR('[9]事業所(またはGH住居)名を入力してください_その④'!$B150="管理者",'[9]事業所(またはGH住居)名を入力してください_その④'!$B150="サービス管理責任者"),0,'[9]事業所(またはGH住居)名を入力してください_その④'!$AN150)</f>
        <v>0</v>
      </c>
    </row>
    <row r="1932" spans="2:11">
      <c r="B1932" s="381">
        <v>1930</v>
      </c>
      <c r="C1932" s="382" t="e">
        <f t="shared" si="120"/>
        <v>#N/A</v>
      </c>
      <c r="D1932" s="382" t="e">
        <f t="shared" si="121"/>
        <v>#N/A</v>
      </c>
      <c r="E1932" s="383" t="e">
        <f t="shared" si="122"/>
        <v>#N/A</v>
      </c>
      <c r="F1932" s="378"/>
      <c r="H1932" s="387"/>
      <c r="I1932" s="380" t="e">
        <f t="shared" si="123"/>
        <v>#REF!</v>
      </c>
      <c r="J1932" s="386">
        <f>'[9]事業所(またはGH住居)名を入力してください_その④'!$F151</f>
        <v>0</v>
      </c>
      <c r="K1932" s="380">
        <f>IF(OR('[9]事業所(またはGH住居)名を入力してください_その④'!$B151="管理者",'[9]事業所(またはGH住居)名を入力してください_その④'!$B151="サービス管理責任者"),0,'[9]事業所(またはGH住居)名を入力してください_その④'!$AN151)</f>
        <v>0</v>
      </c>
    </row>
    <row r="1933" spans="2:11">
      <c r="B1933" s="381">
        <v>1931</v>
      </c>
      <c r="C1933" s="382" t="e">
        <f t="shared" si="120"/>
        <v>#N/A</v>
      </c>
      <c r="D1933" s="382" t="e">
        <f t="shared" si="121"/>
        <v>#N/A</v>
      </c>
      <c r="E1933" s="383" t="e">
        <f t="shared" si="122"/>
        <v>#N/A</v>
      </c>
      <c r="F1933" s="378"/>
      <c r="H1933" s="387"/>
      <c r="I1933" s="380" t="e">
        <f t="shared" si="123"/>
        <v>#REF!</v>
      </c>
      <c r="J1933" s="386">
        <f>'[9]事業所(またはGH住居)名を入力してください_その④'!$F152</f>
        <v>0</v>
      </c>
      <c r="K1933" s="380">
        <f>IF(OR('[9]事業所(またはGH住居)名を入力してください_その④'!$B152="管理者",'[9]事業所(またはGH住居)名を入力してください_その④'!$B152="サービス管理責任者"),0,'[9]事業所(またはGH住居)名を入力してください_その④'!$AN152)</f>
        <v>0</v>
      </c>
    </row>
    <row r="1934" spans="2:11">
      <c r="B1934" s="381">
        <v>1932</v>
      </c>
      <c r="C1934" s="382" t="e">
        <f t="shared" si="120"/>
        <v>#N/A</v>
      </c>
      <c r="D1934" s="382" t="e">
        <f t="shared" si="121"/>
        <v>#N/A</v>
      </c>
      <c r="E1934" s="383" t="e">
        <f t="shared" si="122"/>
        <v>#N/A</v>
      </c>
      <c r="F1934" s="378"/>
      <c r="H1934" s="387"/>
      <c r="I1934" s="380" t="e">
        <f t="shared" si="123"/>
        <v>#REF!</v>
      </c>
      <c r="J1934" s="386">
        <f>'[9]事業所(またはGH住居)名を入力してください_その④'!$F153</f>
        <v>0</v>
      </c>
      <c r="K1934" s="380">
        <f>IF(OR('[9]事業所(またはGH住居)名を入力してください_その④'!$B153="管理者",'[9]事業所(またはGH住居)名を入力してください_その④'!$B153="サービス管理責任者"),0,'[9]事業所(またはGH住居)名を入力してください_その④'!$AN153)</f>
        <v>0</v>
      </c>
    </row>
    <row r="1935" spans="2:11">
      <c r="B1935" s="381">
        <v>1933</v>
      </c>
      <c r="C1935" s="382" t="e">
        <f t="shared" si="120"/>
        <v>#N/A</v>
      </c>
      <c r="D1935" s="382" t="e">
        <f t="shared" si="121"/>
        <v>#N/A</v>
      </c>
      <c r="E1935" s="383" t="e">
        <f t="shared" si="122"/>
        <v>#N/A</v>
      </c>
      <c r="F1935" s="378"/>
      <c r="H1935" s="387"/>
      <c r="I1935" s="380" t="e">
        <f t="shared" si="123"/>
        <v>#REF!</v>
      </c>
      <c r="J1935" s="386">
        <f>'[9]事業所(またはGH住居)名を入力してください_その④'!$F154</f>
        <v>0</v>
      </c>
      <c r="K1935" s="380">
        <f>IF(OR('[9]事業所(またはGH住居)名を入力してください_その④'!$B154="管理者",'[9]事業所(またはGH住居)名を入力してください_その④'!$B154="サービス管理責任者"),0,'[9]事業所(またはGH住居)名を入力してください_その④'!$AN154)</f>
        <v>0</v>
      </c>
    </row>
    <row r="1936" spans="2:11">
      <c r="B1936" s="381">
        <v>1934</v>
      </c>
      <c r="C1936" s="382" t="e">
        <f t="shared" si="120"/>
        <v>#N/A</v>
      </c>
      <c r="D1936" s="382" t="e">
        <f t="shared" si="121"/>
        <v>#N/A</v>
      </c>
      <c r="E1936" s="383" t="e">
        <f t="shared" si="122"/>
        <v>#N/A</v>
      </c>
      <c r="F1936" s="378"/>
      <c r="H1936" s="387"/>
      <c r="I1936" s="380" t="e">
        <f t="shared" si="123"/>
        <v>#REF!</v>
      </c>
      <c r="J1936" s="386">
        <f>'[9]事業所(またはGH住居)名を入力してください_その④'!$F155</f>
        <v>0</v>
      </c>
      <c r="K1936" s="380">
        <f>IF(OR('[9]事業所(またはGH住居)名を入力してください_その④'!$B155="管理者",'[9]事業所(またはGH住居)名を入力してください_その④'!$B155="サービス管理責任者"),0,'[9]事業所(またはGH住居)名を入力してください_その④'!$AN155)</f>
        <v>0</v>
      </c>
    </row>
    <row r="1937" spans="2:11">
      <c r="B1937" s="381">
        <v>1935</v>
      </c>
      <c r="C1937" s="382" t="e">
        <f t="shared" si="120"/>
        <v>#N/A</v>
      </c>
      <c r="D1937" s="382" t="e">
        <f t="shared" si="121"/>
        <v>#N/A</v>
      </c>
      <c r="E1937" s="383" t="e">
        <f t="shared" si="122"/>
        <v>#N/A</v>
      </c>
      <c r="F1937" s="378"/>
      <c r="H1937" s="387"/>
      <c r="I1937" s="380" t="e">
        <f t="shared" si="123"/>
        <v>#REF!</v>
      </c>
      <c r="J1937" s="386">
        <f>'[9]事業所(またはGH住居)名を入力してください_その④'!$F156</f>
        <v>0</v>
      </c>
      <c r="K1937" s="380">
        <f>IF(OR('[9]事業所(またはGH住居)名を入力してください_その④'!$B156="管理者",'[9]事業所(またはGH住居)名を入力してください_その④'!$B156="サービス管理責任者"),0,'[9]事業所(またはGH住居)名を入力してください_その④'!$AN156)</f>
        <v>0</v>
      </c>
    </row>
    <row r="1938" spans="2:11">
      <c r="B1938" s="381">
        <v>1936</v>
      </c>
      <c r="C1938" s="382" t="e">
        <f t="shared" si="120"/>
        <v>#N/A</v>
      </c>
      <c r="D1938" s="382" t="e">
        <f t="shared" si="121"/>
        <v>#N/A</v>
      </c>
      <c r="E1938" s="383" t="e">
        <f t="shared" si="122"/>
        <v>#N/A</v>
      </c>
      <c r="F1938" s="378"/>
      <c r="H1938" s="387"/>
      <c r="I1938" s="380" t="e">
        <f t="shared" si="123"/>
        <v>#REF!</v>
      </c>
      <c r="J1938" s="386">
        <f>'[9]事業所(またはGH住居)名を入力してください_その④'!$F157</f>
        <v>0</v>
      </c>
      <c r="K1938" s="380">
        <f>IF(OR('[9]事業所(またはGH住居)名を入力してください_その④'!$B157="管理者",'[9]事業所(またはGH住居)名を入力してください_その④'!$B157="サービス管理責任者"),0,'[9]事業所(またはGH住居)名を入力してください_その④'!$AN157)</f>
        <v>0</v>
      </c>
    </row>
    <row r="1939" spans="2:11">
      <c r="B1939" s="381">
        <v>1937</v>
      </c>
      <c r="C1939" s="382" t="e">
        <f t="shared" si="120"/>
        <v>#N/A</v>
      </c>
      <c r="D1939" s="382" t="e">
        <f t="shared" si="121"/>
        <v>#N/A</v>
      </c>
      <c r="E1939" s="383" t="e">
        <f t="shared" si="122"/>
        <v>#N/A</v>
      </c>
      <c r="F1939" s="378"/>
      <c r="H1939" s="387"/>
      <c r="I1939" s="380" t="e">
        <f t="shared" si="123"/>
        <v>#REF!</v>
      </c>
      <c r="J1939" s="386">
        <f>'[9]事業所(またはGH住居)名を入力してください_その④'!$F158</f>
        <v>0</v>
      </c>
      <c r="K1939" s="380">
        <f>IF(OR('[9]事業所(またはGH住居)名を入力してください_その④'!$B158="管理者",'[9]事業所(またはGH住居)名を入力してください_その④'!$B158="サービス管理責任者"),0,'[9]事業所(またはGH住居)名を入力してください_その④'!$AN158)</f>
        <v>0</v>
      </c>
    </row>
    <row r="1940" spans="2:11">
      <c r="B1940" s="381">
        <v>1938</v>
      </c>
      <c r="C1940" s="382" t="e">
        <f t="shared" si="120"/>
        <v>#N/A</v>
      </c>
      <c r="D1940" s="382" t="e">
        <f t="shared" si="121"/>
        <v>#N/A</v>
      </c>
      <c r="E1940" s="383" t="e">
        <f t="shared" si="122"/>
        <v>#N/A</v>
      </c>
      <c r="F1940" s="378"/>
      <c r="H1940" s="387"/>
      <c r="I1940" s="380" t="e">
        <f t="shared" si="123"/>
        <v>#REF!</v>
      </c>
      <c r="J1940" s="386">
        <f>'[9]事業所(またはGH住居)名を入力してください_その④'!$F159</f>
        <v>0</v>
      </c>
      <c r="K1940" s="380">
        <f>IF(OR('[9]事業所(またはGH住居)名を入力してください_その④'!$B159="管理者",'[9]事業所(またはGH住居)名を入力してください_その④'!$B159="サービス管理責任者"),0,'[9]事業所(またはGH住居)名を入力してください_その④'!$AN159)</f>
        <v>0</v>
      </c>
    </row>
    <row r="1941" spans="2:11">
      <c r="B1941" s="381">
        <v>1939</v>
      </c>
      <c r="C1941" s="382" t="e">
        <f t="shared" si="120"/>
        <v>#N/A</v>
      </c>
      <c r="D1941" s="382" t="e">
        <f t="shared" si="121"/>
        <v>#N/A</v>
      </c>
      <c r="E1941" s="383" t="e">
        <f t="shared" si="122"/>
        <v>#N/A</v>
      </c>
      <c r="F1941" s="378"/>
      <c r="H1941" s="387"/>
      <c r="I1941" s="380" t="e">
        <f t="shared" si="123"/>
        <v>#REF!</v>
      </c>
      <c r="J1941" s="386">
        <f>'[9]事業所(またはGH住居)名を入力してください_その④'!$F160</f>
        <v>0</v>
      </c>
      <c r="K1941" s="380">
        <f>IF(OR('[9]事業所(またはGH住居)名を入力してください_その④'!$B160="管理者",'[9]事業所(またはGH住居)名を入力してください_その④'!$B160="サービス管理責任者"),0,'[9]事業所(またはGH住居)名を入力してください_その④'!$AN160)</f>
        <v>0</v>
      </c>
    </row>
    <row r="1942" spans="2:11">
      <c r="B1942" s="381">
        <v>1940</v>
      </c>
      <c r="C1942" s="382" t="e">
        <f t="shared" si="120"/>
        <v>#N/A</v>
      </c>
      <c r="D1942" s="382" t="e">
        <f t="shared" si="121"/>
        <v>#N/A</v>
      </c>
      <c r="E1942" s="383" t="e">
        <f t="shared" si="122"/>
        <v>#N/A</v>
      </c>
      <c r="F1942" s="378"/>
      <c r="H1942" s="387"/>
      <c r="I1942" s="380" t="e">
        <f t="shared" si="123"/>
        <v>#REF!</v>
      </c>
      <c r="J1942" s="386">
        <f>'[9]事業所(またはGH住居)名を入力してください_その④'!$F161</f>
        <v>0</v>
      </c>
      <c r="K1942" s="380">
        <f>IF(OR('[9]事業所(またはGH住居)名を入力してください_その④'!$B161="管理者",'[9]事業所(またはGH住居)名を入力してください_その④'!$B161="サービス管理責任者"),0,'[9]事業所(またはGH住居)名を入力してください_その④'!$AN161)</f>
        <v>0</v>
      </c>
    </row>
    <row r="1943" spans="2:11">
      <c r="B1943" s="381">
        <v>1941</v>
      </c>
      <c r="C1943" s="382" t="e">
        <f t="shared" si="120"/>
        <v>#N/A</v>
      </c>
      <c r="D1943" s="382" t="e">
        <f t="shared" si="121"/>
        <v>#N/A</v>
      </c>
      <c r="E1943" s="383" t="e">
        <f t="shared" si="122"/>
        <v>#N/A</v>
      </c>
      <c r="F1943" s="378"/>
      <c r="H1943" s="387"/>
      <c r="I1943" s="380" t="e">
        <f t="shared" si="123"/>
        <v>#REF!</v>
      </c>
      <c r="J1943" s="386">
        <f>'[9]事業所(またはGH住居)名を入力してください_その④'!$F162</f>
        <v>0</v>
      </c>
      <c r="K1943" s="380">
        <f>IF(OR('[9]事業所(またはGH住居)名を入力してください_その④'!$B162="管理者",'[9]事業所(またはGH住居)名を入力してください_その④'!$B162="サービス管理責任者"),0,'[9]事業所(またはGH住居)名を入力してください_その④'!$AN162)</f>
        <v>0</v>
      </c>
    </row>
    <row r="1944" spans="2:11">
      <c r="B1944" s="381">
        <v>1942</v>
      </c>
      <c r="C1944" s="382" t="e">
        <f t="shared" si="120"/>
        <v>#N/A</v>
      </c>
      <c r="D1944" s="382" t="e">
        <f t="shared" si="121"/>
        <v>#N/A</v>
      </c>
      <c r="E1944" s="383" t="e">
        <f t="shared" si="122"/>
        <v>#N/A</v>
      </c>
      <c r="F1944" s="378"/>
      <c r="H1944" s="387"/>
      <c r="I1944" s="380" t="e">
        <f t="shared" si="123"/>
        <v>#REF!</v>
      </c>
      <c r="J1944" s="386">
        <f>'[9]事業所(またはGH住居)名を入力してください_その④'!$F163</f>
        <v>0</v>
      </c>
      <c r="K1944" s="380">
        <f>IF(OR('[9]事業所(またはGH住居)名を入力してください_その④'!$B163="管理者",'[9]事業所(またはGH住居)名を入力してください_その④'!$B163="サービス管理責任者"),0,'[9]事業所(またはGH住居)名を入力してください_その④'!$AN163)</f>
        <v>0</v>
      </c>
    </row>
    <row r="1945" spans="2:11">
      <c r="B1945" s="381">
        <v>1943</v>
      </c>
      <c r="C1945" s="382" t="e">
        <f t="shared" si="120"/>
        <v>#N/A</v>
      </c>
      <c r="D1945" s="382" t="e">
        <f t="shared" si="121"/>
        <v>#N/A</v>
      </c>
      <c r="E1945" s="383" t="e">
        <f t="shared" si="122"/>
        <v>#N/A</v>
      </c>
      <c r="F1945" s="378"/>
      <c r="H1945" s="387"/>
      <c r="I1945" s="380" t="e">
        <f t="shared" si="123"/>
        <v>#REF!</v>
      </c>
      <c r="J1945" s="386">
        <f>'[9]事業所(またはGH住居)名を入力してください_その④'!$F164</f>
        <v>0</v>
      </c>
      <c r="K1945" s="380">
        <f>IF(OR('[9]事業所(またはGH住居)名を入力してください_その④'!$B164="管理者",'[9]事業所(またはGH住居)名を入力してください_その④'!$B164="サービス管理責任者"),0,'[9]事業所(またはGH住居)名を入力してください_その④'!$AN164)</f>
        <v>0</v>
      </c>
    </row>
    <row r="1946" spans="2:11">
      <c r="B1946" s="381">
        <v>1944</v>
      </c>
      <c r="C1946" s="382" t="e">
        <f t="shared" si="120"/>
        <v>#N/A</v>
      </c>
      <c r="D1946" s="382" t="e">
        <f t="shared" si="121"/>
        <v>#N/A</v>
      </c>
      <c r="E1946" s="383" t="e">
        <f t="shared" si="122"/>
        <v>#N/A</v>
      </c>
      <c r="F1946" s="378"/>
      <c r="H1946" s="387"/>
      <c r="I1946" s="380" t="e">
        <f t="shared" si="123"/>
        <v>#REF!</v>
      </c>
      <c r="J1946" s="386">
        <f>'[9]事業所(またはGH住居)名を入力してください_その④'!$F165</f>
        <v>0</v>
      </c>
      <c r="K1946" s="380">
        <f>IF(OR('[9]事業所(またはGH住居)名を入力してください_その④'!$B165="管理者",'[9]事業所(またはGH住居)名を入力してください_その④'!$B165="サービス管理責任者"),0,'[9]事業所(またはGH住居)名を入力してください_その④'!$AN165)</f>
        <v>0</v>
      </c>
    </row>
    <row r="1947" spans="2:11">
      <c r="B1947" s="381">
        <v>1945</v>
      </c>
      <c r="C1947" s="382" t="e">
        <f t="shared" si="120"/>
        <v>#N/A</v>
      </c>
      <c r="D1947" s="382" t="e">
        <f t="shared" si="121"/>
        <v>#N/A</v>
      </c>
      <c r="E1947" s="383" t="e">
        <f t="shared" si="122"/>
        <v>#N/A</v>
      </c>
      <c r="F1947" s="378"/>
      <c r="H1947" s="387"/>
      <c r="I1947" s="380" t="e">
        <f t="shared" si="123"/>
        <v>#REF!</v>
      </c>
      <c r="J1947" s="386">
        <f>'[9]事業所(またはGH住居)名を入力してください_その④'!$F166</f>
        <v>0</v>
      </c>
      <c r="K1947" s="380">
        <f>IF(OR('[9]事業所(またはGH住居)名を入力してください_その④'!$B166="管理者",'[9]事業所(またはGH住居)名を入力してください_その④'!$B166="サービス管理責任者"),0,'[9]事業所(またはGH住居)名を入力してください_その④'!$AN166)</f>
        <v>0</v>
      </c>
    </row>
    <row r="1948" spans="2:11">
      <c r="B1948" s="381">
        <v>1946</v>
      </c>
      <c r="C1948" s="382" t="e">
        <f t="shared" si="120"/>
        <v>#N/A</v>
      </c>
      <c r="D1948" s="382" t="e">
        <f t="shared" si="121"/>
        <v>#N/A</v>
      </c>
      <c r="E1948" s="383" t="e">
        <f t="shared" si="122"/>
        <v>#N/A</v>
      </c>
      <c r="F1948" s="378"/>
      <c r="H1948" s="387"/>
      <c r="I1948" s="380" t="e">
        <f t="shared" si="123"/>
        <v>#REF!</v>
      </c>
      <c r="J1948" s="386">
        <f>'[9]事業所(またはGH住居)名を入力してください_その④'!$F167</f>
        <v>0</v>
      </c>
      <c r="K1948" s="380">
        <f>IF(OR('[9]事業所(またはGH住居)名を入力してください_その④'!$B167="管理者",'[9]事業所(またはGH住居)名を入力してください_その④'!$B167="サービス管理責任者"),0,'[9]事業所(またはGH住居)名を入力してください_その④'!$AN167)</f>
        <v>0</v>
      </c>
    </row>
    <row r="1949" spans="2:11">
      <c r="B1949" s="381">
        <v>1947</v>
      </c>
      <c r="C1949" s="382" t="e">
        <f t="shared" si="120"/>
        <v>#N/A</v>
      </c>
      <c r="D1949" s="382" t="e">
        <f t="shared" si="121"/>
        <v>#N/A</v>
      </c>
      <c r="E1949" s="383" t="e">
        <f t="shared" si="122"/>
        <v>#N/A</v>
      </c>
      <c r="F1949" s="378"/>
      <c r="H1949" s="387"/>
      <c r="I1949" s="380" t="e">
        <f t="shared" si="123"/>
        <v>#REF!</v>
      </c>
      <c r="J1949" s="386">
        <f>'[9]事業所(またはGH住居)名を入力してください_その④'!$F168</f>
        <v>0</v>
      </c>
      <c r="K1949" s="380">
        <f>IF(OR('[9]事業所(またはGH住居)名を入力してください_その④'!$B168="管理者",'[9]事業所(またはGH住居)名を入力してください_その④'!$B168="サービス管理責任者"),0,'[9]事業所(またはGH住居)名を入力してください_その④'!$AN168)</f>
        <v>0</v>
      </c>
    </row>
    <row r="1950" spans="2:11">
      <c r="B1950" s="381">
        <v>1948</v>
      </c>
      <c r="C1950" s="382" t="e">
        <f t="shared" si="120"/>
        <v>#N/A</v>
      </c>
      <c r="D1950" s="382" t="e">
        <f t="shared" si="121"/>
        <v>#N/A</v>
      </c>
      <c r="E1950" s="383" t="e">
        <f t="shared" si="122"/>
        <v>#N/A</v>
      </c>
      <c r="F1950" s="378"/>
      <c r="H1950" s="387"/>
      <c r="I1950" s="380" t="e">
        <f t="shared" si="123"/>
        <v>#REF!</v>
      </c>
      <c r="J1950" s="386">
        <f>'[9]事業所(またはGH住居)名を入力してください_その④'!$F169</f>
        <v>0</v>
      </c>
      <c r="K1950" s="380">
        <f>IF(OR('[9]事業所(またはGH住居)名を入力してください_その④'!$B169="管理者",'[9]事業所(またはGH住居)名を入力してください_その④'!$B169="サービス管理責任者"),0,'[9]事業所(またはGH住居)名を入力してください_その④'!$AN169)</f>
        <v>0</v>
      </c>
    </row>
    <row r="1951" spans="2:11">
      <c r="B1951" s="381">
        <v>1949</v>
      </c>
      <c r="C1951" s="382" t="e">
        <f t="shared" si="120"/>
        <v>#N/A</v>
      </c>
      <c r="D1951" s="382" t="e">
        <f t="shared" si="121"/>
        <v>#N/A</v>
      </c>
      <c r="E1951" s="383" t="e">
        <f t="shared" si="122"/>
        <v>#N/A</v>
      </c>
      <c r="F1951" s="378"/>
      <c r="H1951" s="387"/>
      <c r="I1951" s="380" t="e">
        <f t="shared" si="123"/>
        <v>#REF!</v>
      </c>
      <c r="J1951" s="386">
        <f>'[9]事業所(またはGH住居)名を入力してください_その④'!$F170</f>
        <v>0</v>
      </c>
      <c r="K1951" s="380">
        <f>IF(OR('[9]事業所(またはGH住居)名を入力してください_その④'!$B170="管理者",'[9]事業所(またはGH住居)名を入力してください_その④'!$B170="サービス管理責任者"),0,'[9]事業所(またはGH住居)名を入力してください_その④'!$AN170)</f>
        <v>0</v>
      </c>
    </row>
    <row r="1952" spans="2:11">
      <c r="B1952" s="381">
        <v>1950</v>
      </c>
      <c r="C1952" s="382" t="e">
        <f t="shared" si="120"/>
        <v>#N/A</v>
      </c>
      <c r="D1952" s="382" t="e">
        <f t="shared" si="121"/>
        <v>#N/A</v>
      </c>
      <c r="E1952" s="383" t="e">
        <f t="shared" si="122"/>
        <v>#N/A</v>
      </c>
      <c r="F1952" s="378"/>
      <c r="H1952" s="387"/>
      <c r="I1952" s="380" t="e">
        <f t="shared" si="123"/>
        <v>#REF!</v>
      </c>
      <c r="J1952" s="386">
        <f>'[9]事業所(またはGH住居)名を入力してください_その④'!$F171</f>
        <v>0</v>
      </c>
      <c r="K1952" s="380">
        <f>IF(OR('[9]事業所(またはGH住居)名を入力してください_その④'!$B171="管理者",'[9]事業所(またはGH住居)名を入力してください_その④'!$B171="サービス管理責任者"),0,'[9]事業所(またはGH住居)名を入力してください_その④'!$AN171)</f>
        <v>0</v>
      </c>
    </row>
    <row r="1953" spans="2:11">
      <c r="B1953" s="381">
        <v>1951</v>
      </c>
      <c r="C1953" s="382" t="e">
        <f t="shared" si="120"/>
        <v>#N/A</v>
      </c>
      <c r="D1953" s="382" t="e">
        <f t="shared" si="121"/>
        <v>#N/A</v>
      </c>
      <c r="E1953" s="383" t="e">
        <f t="shared" si="122"/>
        <v>#N/A</v>
      </c>
      <c r="F1953" s="378"/>
      <c r="H1953" s="387"/>
      <c r="I1953" s="380" t="e">
        <f t="shared" si="123"/>
        <v>#REF!</v>
      </c>
      <c r="J1953" s="386">
        <f>'[9]事業所(またはGH住居)名を入力してください_その④'!$F172</f>
        <v>0</v>
      </c>
      <c r="K1953" s="380">
        <f>IF(OR('[9]事業所(またはGH住居)名を入力してください_その④'!$B172="管理者",'[9]事業所(またはGH住居)名を入力してください_その④'!$B172="サービス管理責任者"),0,'[9]事業所(またはGH住居)名を入力してください_その④'!$AN172)</f>
        <v>0</v>
      </c>
    </row>
    <row r="1954" spans="2:11">
      <c r="B1954" s="381">
        <v>1952</v>
      </c>
      <c r="C1954" s="382" t="e">
        <f t="shared" si="120"/>
        <v>#N/A</v>
      </c>
      <c r="D1954" s="382" t="e">
        <f t="shared" si="121"/>
        <v>#N/A</v>
      </c>
      <c r="E1954" s="383" t="e">
        <f t="shared" si="122"/>
        <v>#N/A</v>
      </c>
      <c r="F1954" s="378"/>
      <c r="H1954" s="387"/>
      <c r="I1954" s="380" t="e">
        <f t="shared" si="123"/>
        <v>#REF!</v>
      </c>
      <c r="J1954" s="386">
        <f>'[9]事業所(またはGH住居)名を入力してください_その④'!$F173</f>
        <v>0</v>
      </c>
      <c r="K1954" s="380">
        <f>IF(OR('[9]事業所(またはGH住居)名を入力してください_その④'!$B173="管理者",'[9]事業所(またはGH住居)名を入力してください_その④'!$B173="サービス管理責任者"),0,'[9]事業所(またはGH住居)名を入力してください_その④'!$AN173)</f>
        <v>0</v>
      </c>
    </row>
    <row r="1955" spans="2:11">
      <c r="B1955" s="381">
        <v>1953</v>
      </c>
      <c r="C1955" s="382" t="e">
        <f t="shared" si="120"/>
        <v>#N/A</v>
      </c>
      <c r="D1955" s="382" t="e">
        <f t="shared" si="121"/>
        <v>#N/A</v>
      </c>
      <c r="E1955" s="383" t="e">
        <f t="shared" si="122"/>
        <v>#N/A</v>
      </c>
      <c r="F1955" s="378"/>
      <c r="H1955" s="387"/>
      <c r="I1955" s="380" t="e">
        <f t="shared" si="123"/>
        <v>#REF!</v>
      </c>
      <c r="J1955" s="386">
        <f>'[9]事業所(またはGH住居)名を入力してください_その④'!$F174</f>
        <v>0</v>
      </c>
      <c r="K1955" s="380">
        <f>IF(OR('[9]事業所(またはGH住居)名を入力してください_その④'!$B174="管理者",'[9]事業所(またはGH住居)名を入力してください_その④'!$B174="サービス管理責任者"),0,'[9]事業所(またはGH住居)名を入力してください_その④'!$AN174)</f>
        <v>0</v>
      </c>
    </row>
    <row r="1956" spans="2:11">
      <c r="B1956" s="381">
        <v>1954</v>
      </c>
      <c r="C1956" s="382" t="e">
        <f t="shared" si="120"/>
        <v>#N/A</v>
      </c>
      <c r="D1956" s="382" t="e">
        <f t="shared" si="121"/>
        <v>#N/A</v>
      </c>
      <c r="E1956" s="383" t="e">
        <f t="shared" si="122"/>
        <v>#N/A</v>
      </c>
      <c r="F1956" s="378"/>
      <c r="H1956" s="387"/>
      <c r="I1956" s="380" t="e">
        <f t="shared" si="123"/>
        <v>#REF!</v>
      </c>
      <c r="J1956" s="386">
        <f>'[9]事業所(またはGH住居)名を入力してください_その④'!$F175</f>
        <v>0</v>
      </c>
      <c r="K1956" s="380">
        <f>IF(OR('[9]事業所(またはGH住居)名を入力してください_その④'!$B175="管理者",'[9]事業所(またはGH住居)名を入力してください_その④'!$B175="サービス管理責任者"),0,'[9]事業所(またはGH住居)名を入力してください_その④'!$AN175)</f>
        <v>0</v>
      </c>
    </row>
    <row r="1957" spans="2:11">
      <c r="B1957" s="381">
        <v>1955</v>
      </c>
      <c r="C1957" s="382" t="e">
        <f t="shared" si="120"/>
        <v>#N/A</v>
      </c>
      <c r="D1957" s="382" t="e">
        <f t="shared" si="121"/>
        <v>#N/A</v>
      </c>
      <c r="E1957" s="383" t="e">
        <f t="shared" si="122"/>
        <v>#N/A</v>
      </c>
      <c r="F1957" s="378"/>
      <c r="H1957" s="387"/>
      <c r="I1957" s="380" t="e">
        <f t="shared" si="123"/>
        <v>#REF!</v>
      </c>
      <c r="J1957" s="386">
        <f>'[9]事業所(またはGH住居)名を入力してください_その④'!$F176</f>
        <v>0</v>
      </c>
      <c r="K1957" s="380">
        <f>IF(OR('[9]事業所(またはGH住居)名を入力してください_その④'!$B176="管理者",'[9]事業所(またはGH住居)名を入力してください_その④'!$B176="サービス管理責任者"),0,'[9]事業所(またはGH住居)名を入力してください_その④'!$AN176)</f>
        <v>0</v>
      </c>
    </row>
    <row r="1958" spans="2:11">
      <c r="B1958" s="381">
        <v>1956</v>
      </c>
      <c r="C1958" s="382" t="e">
        <f t="shared" si="120"/>
        <v>#N/A</v>
      </c>
      <c r="D1958" s="382" t="e">
        <f t="shared" si="121"/>
        <v>#N/A</v>
      </c>
      <c r="E1958" s="383" t="e">
        <f t="shared" si="122"/>
        <v>#N/A</v>
      </c>
      <c r="F1958" s="378"/>
      <c r="H1958" s="387"/>
      <c r="I1958" s="380" t="e">
        <f t="shared" si="123"/>
        <v>#REF!</v>
      </c>
      <c r="J1958" s="386">
        <f>'[9]事業所(またはGH住居)名を入力してください_その④'!$F177</f>
        <v>0</v>
      </c>
      <c r="K1958" s="380">
        <f>IF(OR('[9]事業所(またはGH住居)名を入力してください_その④'!$B177="管理者",'[9]事業所(またはGH住居)名を入力してください_その④'!$B177="サービス管理責任者"),0,'[9]事業所(またはGH住居)名を入力してください_その④'!$AN177)</f>
        <v>0</v>
      </c>
    </row>
    <row r="1959" spans="2:11">
      <c r="B1959" s="381">
        <v>1957</v>
      </c>
      <c r="C1959" s="382" t="e">
        <f t="shared" si="120"/>
        <v>#N/A</v>
      </c>
      <c r="D1959" s="382" t="e">
        <f t="shared" si="121"/>
        <v>#N/A</v>
      </c>
      <c r="E1959" s="383" t="e">
        <f t="shared" si="122"/>
        <v>#N/A</v>
      </c>
      <c r="F1959" s="378"/>
      <c r="H1959" s="387"/>
      <c r="I1959" s="380" t="e">
        <f t="shared" si="123"/>
        <v>#REF!</v>
      </c>
      <c r="J1959" s="386">
        <f>'[9]事業所(またはGH住居)名を入力してください_その④'!$F178</f>
        <v>0</v>
      </c>
      <c r="K1959" s="380">
        <f>IF(OR('[9]事業所(またはGH住居)名を入力してください_その④'!$B178="管理者",'[9]事業所(またはGH住居)名を入力してください_その④'!$B178="サービス管理責任者"),0,'[9]事業所(またはGH住居)名を入力してください_その④'!$AN178)</f>
        <v>0</v>
      </c>
    </row>
    <row r="1960" spans="2:11">
      <c r="B1960" s="381">
        <v>1958</v>
      </c>
      <c r="C1960" s="382" t="e">
        <f t="shared" si="120"/>
        <v>#N/A</v>
      </c>
      <c r="D1960" s="382" t="e">
        <f t="shared" si="121"/>
        <v>#N/A</v>
      </c>
      <c r="E1960" s="383" t="e">
        <f t="shared" si="122"/>
        <v>#N/A</v>
      </c>
      <c r="F1960" s="378"/>
      <c r="H1960" s="387"/>
      <c r="I1960" s="380" t="e">
        <f t="shared" si="123"/>
        <v>#REF!</v>
      </c>
      <c r="J1960" s="386">
        <f>'[9]事業所(またはGH住居)名を入力してください_その④'!$F179</f>
        <v>0</v>
      </c>
      <c r="K1960" s="380">
        <f>IF(OR('[9]事業所(またはGH住居)名を入力してください_その④'!$B179="管理者",'[9]事業所(またはGH住居)名を入力してください_その④'!$B179="サービス管理責任者"),0,'[9]事業所(またはGH住居)名を入力してください_その④'!$AN179)</f>
        <v>0</v>
      </c>
    </row>
    <row r="1961" spans="2:11">
      <c r="B1961" s="381">
        <v>1959</v>
      </c>
      <c r="C1961" s="382" t="e">
        <f t="shared" si="120"/>
        <v>#N/A</v>
      </c>
      <c r="D1961" s="382" t="e">
        <f t="shared" si="121"/>
        <v>#N/A</v>
      </c>
      <c r="E1961" s="383" t="e">
        <f t="shared" si="122"/>
        <v>#N/A</v>
      </c>
      <c r="F1961" s="378"/>
      <c r="H1961" s="387"/>
      <c r="I1961" s="380" t="e">
        <f t="shared" si="123"/>
        <v>#REF!</v>
      </c>
      <c r="J1961" s="386">
        <f>'[9]事業所(またはGH住居)名を入力してください_その④'!$F180</f>
        <v>0</v>
      </c>
      <c r="K1961" s="380">
        <f>IF(OR('[9]事業所(またはGH住居)名を入力してください_その④'!$B180="管理者",'[9]事業所(またはGH住居)名を入力してください_その④'!$B180="サービス管理責任者"),0,'[9]事業所(またはGH住居)名を入力してください_その④'!$AN180)</f>
        <v>0</v>
      </c>
    </row>
    <row r="1962" spans="2:11">
      <c r="B1962" s="381">
        <v>1960</v>
      </c>
      <c r="C1962" s="382" t="e">
        <f t="shared" si="120"/>
        <v>#N/A</v>
      </c>
      <c r="D1962" s="382" t="e">
        <f t="shared" si="121"/>
        <v>#N/A</v>
      </c>
      <c r="E1962" s="383" t="e">
        <f t="shared" si="122"/>
        <v>#N/A</v>
      </c>
      <c r="F1962" s="378"/>
      <c r="H1962" s="387"/>
      <c r="I1962" s="380" t="e">
        <f t="shared" si="123"/>
        <v>#REF!</v>
      </c>
      <c r="J1962" s="386">
        <f>'[9]事業所(またはGH住居)名を入力してください_その④'!$F181</f>
        <v>0</v>
      </c>
      <c r="K1962" s="380">
        <f>IF(OR('[9]事業所(またはGH住居)名を入力してください_その④'!$B181="管理者",'[9]事業所(またはGH住居)名を入力してください_その④'!$B181="サービス管理責任者"),0,'[9]事業所(またはGH住居)名を入力してください_その④'!$AN181)</f>
        <v>0</v>
      </c>
    </row>
    <row r="1963" spans="2:11">
      <c r="B1963" s="381">
        <v>1961</v>
      </c>
      <c r="C1963" s="382" t="e">
        <f t="shared" si="120"/>
        <v>#N/A</v>
      </c>
      <c r="D1963" s="382" t="e">
        <f t="shared" si="121"/>
        <v>#N/A</v>
      </c>
      <c r="E1963" s="383" t="e">
        <f t="shared" si="122"/>
        <v>#N/A</v>
      </c>
      <c r="F1963" s="378"/>
      <c r="H1963" s="387"/>
      <c r="I1963" s="380" t="e">
        <f t="shared" si="123"/>
        <v>#REF!</v>
      </c>
      <c r="J1963" s="386">
        <f>'[9]事業所(またはGH住居)名を入力してください_その④'!$F182</f>
        <v>0</v>
      </c>
      <c r="K1963" s="380">
        <f>IF(OR('[9]事業所(またはGH住居)名を入力してください_その④'!$B182="管理者",'[9]事業所(またはGH住居)名を入力してください_その④'!$B182="サービス管理責任者"),0,'[9]事業所(またはGH住居)名を入力してください_その④'!$AN182)</f>
        <v>0</v>
      </c>
    </row>
    <row r="1964" spans="2:11">
      <c r="B1964" s="381">
        <v>1962</v>
      </c>
      <c r="C1964" s="382" t="e">
        <f t="shared" si="120"/>
        <v>#N/A</v>
      </c>
      <c r="D1964" s="382" t="e">
        <f t="shared" si="121"/>
        <v>#N/A</v>
      </c>
      <c r="E1964" s="383" t="e">
        <f t="shared" si="122"/>
        <v>#N/A</v>
      </c>
      <c r="F1964" s="378"/>
      <c r="H1964" s="387"/>
      <c r="I1964" s="380" t="e">
        <f t="shared" si="123"/>
        <v>#REF!</v>
      </c>
      <c r="J1964" s="386">
        <f>'[9]事業所(またはGH住居)名を入力してください_その④'!$F183</f>
        <v>0</v>
      </c>
      <c r="K1964" s="380">
        <f>IF(OR('[9]事業所(またはGH住居)名を入力してください_その④'!$B183="管理者",'[9]事業所(またはGH住居)名を入力してください_その④'!$B183="サービス管理責任者"),0,'[9]事業所(またはGH住居)名を入力してください_その④'!$AN183)</f>
        <v>0</v>
      </c>
    </row>
    <row r="1965" spans="2:11">
      <c r="B1965" s="381">
        <v>1963</v>
      </c>
      <c r="C1965" s="382" t="e">
        <f t="shared" si="120"/>
        <v>#N/A</v>
      </c>
      <c r="D1965" s="382" t="e">
        <f t="shared" si="121"/>
        <v>#N/A</v>
      </c>
      <c r="E1965" s="383" t="e">
        <f t="shared" si="122"/>
        <v>#N/A</v>
      </c>
      <c r="F1965" s="378"/>
      <c r="H1965" s="387"/>
      <c r="I1965" s="380" t="e">
        <f t="shared" si="123"/>
        <v>#REF!</v>
      </c>
      <c r="J1965" s="386">
        <f>'[9]事業所(またはGH住居)名を入力してください_その④'!$F184</f>
        <v>0</v>
      </c>
      <c r="K1965" s="380">
        <f>IF(OR('[9]事業所(またはGH住居)名を入力してください_その④'!$B184="管理者",'[9]事業所(またはGH住居)名を入力してください_その④'!$B184="サービス管理責任者"),0,'[9]事業所(またはGH住居)名を入力してください_その④'!$AN184)</f>
        <v>0</v>
      </c>
    </row>
    <row r="1966" spans="2:11">
      <c r="B1966" s="381">
        <v>1964</v>
      </c>
      <c r="C1966" s="382" t="e">
        <f t="shared" si="120"/>
        <v>#N/A</v>
      </c>
      <c r="D1966" s="382" t="e">
        <f t="shared" si="121"/>
        <v>#N/A</v>
      </c>
      <c r="E1966" s="383" t="e">
        <f t="shared" si="122"/>
        <v>#N/A</v>
      </c>
      <c r="F1966" s="378"/>
      <c r="H1966" s="387"/>
      <c r="I1966" s="380" t="e">
        <f t="shared" si="123"/>
        <v>#REF!</v>
      </c>
      <c r="J1966" s="386">
        <f>'[9]事業所(またはGH住居)名を入力してください_その④'!$F185</f>
        <v>0</v>
      </c>
      <c r="K1966" s="380">
        <f>IF(OR('[9]事業所(またはGH住居)名を入力してください_その④'!$B185="管理者",'[9]事業所(またはGH住居)名を入力してください_その④'!$B185="サービス管理責任者"),0,'[9]事業所(またはGH住居)名を入力してください_その④'!$AN185)</f>
        <v>0</v>
      </c>
    </row>
    <row r="1967" spans="2:11">
      <c r="B1967" s="381">
        <v>1965</v>
      </c>
      <c r="C1967" s="382" t="e">
        <f t="shared" si="120"/>
        <v>#N/A</v>
      </c>
      <c r="D1967" s="382" t="e">
        <f t="shared" si="121"/>
        <v>#N/A</v>
      </c>
      <c r="E1967" s="383" t="e">
        <f t="shared" si="122"/>
        <v>#N/A</v>
      </c>
      <c r="F1967" s="378"/>
      <c r="H1967" s="387"/>
      <c r="I1967" s="380" t="e">
        <f t="shared" si="123"/>
        <v>#REF!</v>
      </c>
      <c r="J1967" s="386">
        <f>'[9]事業所(またはGH住居)名を入力してください_その④'!$F186</f>
        <v>0</v>
      </c>
      <c r="K1967" s="380">
        <f>IF(OR('[9]事業所(またはGH住居)名を入力してください_その④'!$B186="管理者",'[9]事業所(またはGH住居)名を入力してください_その④'!$B186="サービス管理責任者"),0,'[9]事業所(またはGH住居)名を入力してください_その④'!$AN186)</f>
        <v>0</v>
      </c>
    </row>
    <row r="1968" spans="2:11">
      <c r="B1968" s="381">
        <v>1966</v>
      </c>
      <c r="C1968" s="382" t="e">
        <f t="shared" si="120"/>
        <v>#N/A</v>
      </c>
      <c r="D1968" s="382" t="e">
        <f t="shared" si="121"/>
        <v>#N/A</v>
      </c>
      <c r="E1968" s="383" t="e">
        <f t="shared" si="122"/>
        <v>#N/A</v>
      </c>
      <c r="F1968" s="378"/>
      <c r="H1968" s="387"/>
      <c r="I1968" s="380" t="e">
        <f t="shared" si="123"/>
        <v>#REF!</v>
      </c>
      <c r="J1968" s="386">
        <f>'[9]事業所(またはGH住居)名を入力してください_その④'!$F187</f>
        <v>0</v>
      </c>
      <c r="K1968" s="380">
        <f>IF(OR('[9]事業所(またはGH住居)名を入力してください_その④'!$B187="管理者",'[9]事業所(またはGH住居)名を入力してください_その④'!$B187="サービス管理責任者"),0,'[9]事業所(またはGH住居)名を入力してください_その④'!$AN187)</f>
        <v>0</v>
      </c>
    </row>
    <row r="1969" spans="2:11">
      <c r="B1969" s="381">
        <v>1967</v>
      </c>
      <c r="C1969" s="382" t="e">
        <f t="shared" si="120"/>
        <v>#N/A</v>
      </c>
      <c r="D1969" s="382" t="e">
        <f t="shared" si="121"/>
        <v>#N/A</v>
      </c>
      <c r="E1969" s="383" t="e">
        <f t="shared" si="122"/>
        <v>#N/A</v>
      </c>
      <c r="F1969" s="378"/>
      <c r="H1969" s="387"/>
      <c r="I1969" s="380" t="e">
        <f t="shared" si="123"/>
        <v>#REF!</v>
      </c>
      <c r="J1969" s="386">
        <f>'[9]事業所(またはGH住居)名を入力してください_その④'!$F188</f>
        <v>0</v>
      </c>
      <c r="K1969" s="380">
        <f>IF(OR('[9]事業所(またはGH住居)名を入力してください_その④'!$B188="管理者",'[9]事業所(またはGH住居)名を入力してください_その④'!$B188="サービス管理責任者"),0,'[9]事業所(またはGH住居)名を入力してください_その④'!$AN188)</f>
        <v>0</v>
      </c>
    </row>
    <row r="1970" spans="2:11">
      <c r="B1970" s="381">
        <v>1968</v>
      </c>
      <c r="C1970" s="382" t="e">
        <f t="shared" si="120"/>
        <v>#N/A</v>
      </c>
      <c r="D1970" s="382" t="e">
        <f t="shared" si="121"/>
        <v>#N/A</v>
      </c>
      <c r="E1970" s="383" t="e">
        <f t="shared" si="122"/>
        <v>#N/A</v>
      </c>
      <c r="F1970" s="378"/>
      <c r="H1970" s="387"/>
      <c r="I1970" s="380" t="e">
        <f t="shared" si="123"/>
        <v>#REF!</v>
      </c>
      <c r="J1970" s="386">
        <f>'[9]事業所(またはGH住居)名を入力してください_その④'!$F189</f>
        <v>0</v>
      </c>
      <c r="K1970" s="380">
        <f>IF(OR('[9]事業所(またはGH住居)名を入力してください_その④'!$B189="管理者",'[9]事業所(またはGH住居)名を入力してください_その④'!$B189="サービス管理責任者"),0,'[9]事業所(またはGH住居)名を入力してください_その④'!$AN189)</f>
        <v>0</v>
      </c>
    </row>
    <row r="1971" spans="2:11">
      <c r="B1971" s="381">
        <v>1969</v>
      </c>
      <c r="C1971" s="382" t="e">
        <f t="shared" si="120"/>
        <v>#N/A</v>
      </c>
      <c r="D1971" s="382" t="e">
        <f t="shared" si="121"/>
        <v>#N/A</v>
      </c>
      <c r="E1971" s="383" t="e">
        <f t="shared" si="122"/>
        <v>#N/A</v>
      </c>
      <c r="F1971" s="378"/>
      <c r="H1971" s="387"/>
      <c r="I1971" s="380" t="e">
        <f t="shared" si="123"/>
        <v>#REF!</v>
      </c>
      <c r="J1971" s="386">
        <f>'[9]事業所(またはGH住居)名を入力してください_その④'!$F190</f>
        <v>0</v>
      </c>
      <c r="K1971" s="380">
        <f>IF(OR('[9]事業所(またはGH住居)名を入力してください_その④'!$B190="管理者",'[9]事業所(またはGH住居)名を入力してください_その④'!$B190="サービス管理責任者"),0,'[9]事業所(またはGH住居)名を入力してください_その④'!$AN190)</f>
        <v>0</v>
      </c>
    </row>
    <row r="1972" spans="2:11">
      <c r="B1972" s="381">
        <v>1970</v>
      </c>
      <c r="C1972" s="382" t="e">
        <f t="shared" si="120"/>
        <v>#N/A</v>
      </c>
      <c r="D1972" s="382" t="e">
        <f t="shared" si="121"/>
        <v>#N/A</v>
      </c>
      <c r="E1972" s="383" t="e">
        <f t="shared" si="122"/>
        <v>#N/A</v>
      </c>
      <c r="F1972" s="378"/>
      <c r="H1972" s="387"/>
      <c r="I1972" s="380" t="e">
        <f t="shared" si="123"/>
        <v>#REF!</v>
      </c>
      <c r="J1972" s="386">
        <f>'[9]事業所(またはGH住居)名を入力してください_その④'!$F191</f>
        <v>0</v>
      </c>
      <c r="K1972" s="380">
        <f>IF(OR('[9]事業所(またはGH住居)名を入力してください_その④'!$B191="管理者",'[9]事業所(またはGH住居)名を入力してください_その④'!$B191="サービス管理責任者"),0,'[9]事業所(またはGH住居)名を入力してください_その④'!$AN191)</f>
        <v>0</v>
      </c>
    </row>
    <row r="1973" spans="2:11">
      <c r="B1973" s="381">
        <v>1971</v>
      </c>
      <c r="C1973" s="382" t="e">
        <f t="shared" si="120"/>
        <v>#N/A</v>
      </c>
      <c r="D1973" s="382" t="e">
        <f t="shared" si="121"/>
        <v>#N/A</v>
      </c>
      <c r="E1973" s="383" t="e">
        <f t="shared" si="122"/>
        <v>#N/A</v>
      </c>
      <c r="F1973" s="378"/>
      <c r="H1973" s="387"/>
      <c r="I1973" s="380" t="e">
        <f t="shared" si="123"/>
        <v>#REF!</v>
      </c>
      <c r="J1973" s="386">
        <f>'[9]事業所(またはGH住居)名を入力してください_その④'!$F192</f>
        <v>0</v>
      </c>
      <c r="K1973" s="380">
        <f>IF(OR('[9]事業所(またはGH住居)名を入力してください_その④'!$B192="管理者",'[9]事業所(またはGH住居)名を入力してください_その④'!$B192="サービス管理責任者"),0,'[9]事業所(またはGH住居)名を入力してください_その④'!$AN192)</f>
        <v>0</v>
      </c>
    </row>
    <row r="1974" spans="2:11">
      <c r="B1974" s="381">
        <v>1972</v>
      </c>
      <c r="C1974" s="382" t="e">
        <f t="shared" si="120"/>
        <v>#N/A</v>
      </c>
      <c r="D1974" s="382" t="e">
        <f t="shared" si="121"/>
        <v>#N/A</v>
      </c>
      <c r="E1974" s="383" t="e">
        <f t="shared" si="122"/>
        <v>#N/A</v>
      </c>
      <c r="F1974" s="378"/>
      <c r="H1974" s="387"/>
      <c r="I1974" s="380" t="e">
        <f t="shared" si="123"/>
        <v>#REF!</v>
      </c>
      <c r="J1974" s="386">
        <f>'[9]事業所(またはGH住居)名を入力してください_その④'!$F193</f>
        <v>0</v>
      </c>
      <c r="K1974" s="380">
        <f>IF(OR('[9]事業所(またはGH住居)名を入力してください_その④'!$B193="管理者",'[9]事業所(またはGH住居)名を入力してください_その④'!$B193="サービス管理責任者"),0,'[9]事業所(またはGH住居)名を入力してください_その④'!$AN193)</f>
        <v>0</v>
      </c>
    </row>
    <row r="1975" spans="2:11">
      <c r="B1975" s="381">
        <v>1973</v>
      </c>
      <c r="C1975" s="382" t="e">
        <f t="shared" si="120"/>
        <v>#N/A</v>
      </c>
      <c r="D1975" s="382" t="e">
        <f t="shared" si="121"/>
        <v>#N/A</v>
      </c>
      <c r="E1975" s="383" t="e">
        <f t="shared" si="122"/>
        <v>#N/A</v>
      </c>
      <c r="F1975" s="378"/>
      <c r="H1975" s="387"/>
      <c r="I1975" s="380" t="e">
        <f t="shared" si="123"/>
        <v>#REF!</v>
      </c>
      <c r="J1975" s="386">
        <f>'[9]事業所(またはGH住居)名を入力してください_その④'!$F194</f>
        <v>0</v>
      </c>
      <c r="K1975" s="380">
        <f>IF(OR('[9]事業所(またはGH住居)名を入力してください_その④'!$B194="管理者",'[9]事業所(またはGH住居)名を入力してください_その④'!$B194="サービス管理責任者"),0,'[9]事業所(またはGH住居)名を入力してください_その④'!$AN194)</f>
        <v>0</v>
      </c>
    </row>
    <row r="1976" spans="2:11">
      <c r="B1976" s="381">
        <v>1974</v>
      </c>
      <c r="C1976" s="382" t="e">
        <f t="shared" si="120"/>
        <v>#N/A</v>
      </c>
      <c r="D1976" s="382" t="e">
        <f t="shared" si="121"/>
        <v>#N/A</v>
      </c>
      <c r="E1976" s="383" t="e">
        <f t="shared" si="122"/>
        <v>#N/A</v>
      </c>
      <c r="F1976" s="378"/>
      <c r="H1976" s="387"/>
      <c r="I1976" s="380" t="e">
        <f t="shared" si="123"/>
        <v>#REF!</v>
      </c>
      <c r="J1976" s="386">
        <f>'[9]事業所(またはGH住居)名を入力してください_その④'!$F195</f>
        <v>0</v>
      </c>
      <c r="K1976" s="380">
        <f>IF(OR('[9]事業所(またはGH住居)名を入力してください_その④'!$B195="管理者",'[9]事業所(またはGH住居)名を入力してください_その④'!$B195="サービス管理責任者"),0,'[9]事業所(またはGH住居)名を入力してください_その④'!$AN195)</f>
        <v>0</v>
      </c>
    </row>
    <row r="1977" spans="2:11">
      <c r="B1977" s="381">
        <v>1975</v>
      </c>
      <c r="C1977" s="382" t="e">
        <f t="shared" si="120"/>
        <v>#N/A</v>
      </c>
      <c r="D1977" s="382" t="e">
        <f t="shared" si="121"/>
        <v>#N/A</v>
      </c>
      <c r="E1977" s="383" t="e">
        <f t="shared" si="122"/>
        <v>#N/A</v>
      </c>
      <c r="F1977" s="378"/>
      <c r="H1977" s="387"/>
      <c r="I1977" s="380" t="e">
        <f t="shared" si="123"/>
        <v>#REF!</v>
      </c>
      <c r="J1977" s="386">
        <f>'[9]事業所(またはGH住居)名を入力してください_その④'!$F196</f>
        <v>0</v>
      </c>
      <c r="K1977" s="380">
        <f>IF(OR('[9]事業所(またはGH住居)名を入力してください_その④'!$B196="管理者",'[9]事業所(またはGH住居)名を入力してください_その④'!$B196="サービス管理責任者"),0,'[9]事業所(またはGH住居)名を入力してください_その④'!$AN196)</f>
        <v>0</v>
      </c>
    </row>
    <row r="1978" spans="2:11">
      <c r="B1978" s="381">
        <v>1976</v>
      </c>
      <c r="C1978" s="382" t="e">
        <f t="shared" si="120"/>
        <v>#N/A</v>
      </c>
      <c r="D1978" s="382" t="e">
        <f t="shared" si="121"/>
        <v>#N/A</v>
      </c>
      <c r="E1978" s="383" t="e">
        <f t="shared" si="122"/>
        <v>#N/A</v>
      </c>
      <c r="F1978" s="378"/>
      <c r="H1978" s="387"/>
      <c r="I1978" s="380" t="e">
        <f t="shared" si="123"/>
        <v>#REF!</v>
      </c>
      <c r="J1978" s="386">
        <f>'[9]事業所(またはGH住居)名を入力してください_その④'!$F197</f>
        <v>0</v>
      </c>
      <c r="K1978" s="380">
        <f>IF(OR('[9]事業所(またはGH住居)名を入力してください_その④'!$B197="管理者",'[9]事業所(またはGH住居)名を入力してください_その④'!$B197="サービス管理責任者"),0,'[9]事業所(またはGH住居)名を入力してください_その④'!$AN197)</f>
        <v>0</v>
      </c>
    </row>
    <row r="1979" spans="2:11">
      <c r="B1979" s="381">
        <v>1977</v>
      </c>
      <c r="C1979" s="382" t="e">
        <f t="shared" si="120"/>
        <v>#N/A</v>
      </c>
      <c r="D1979" s="382" t="e">
        <f t="shared" si="121"/>
        <v>#N/A</v>
      </c>
      <c r="E1979" s="383" t="e">
        <f t="shared" si="122"/>
        <v>#N/A</v>
      </c>
      <c r="F1979" s="378"/>
      <c r="H1979" s="387"/>
      <c r="I1979" s="380" t="e">
        <f t="shared" si="123"/>
        <v>#REF!</v>
      </c>
      <c r="J1979" s="386">
        <f>'[9]事業所(またはGH住居)名を入力してください_その④'!$F198</f>
        <v>0</v>
      </c>
      <c r="K1979" s="380">
        <f>IF(OR('[9]事業所(またはGH住居)名を入力してください_その④'!$B198="管理者",'[9]事業所(またはGH住居)名を入力してください_その④'!$B198="サービス管理責任者"),0,'[9]事業所(またはGH住居)名を入力してください_その④'!$AN198)</f>
        <v>0</v>
      </c>
    </row>
    <row r="1980" spans="2:11">
      <c r="B1980" s="381">
        <v>1978</v>
      </c>
      <c r="C1980" s="382" t="e">
        <f t="shared" si="120"/>
        <v>#N/A</v>
      </c>
      <c r="D1980" s="382" t="e">
        <f t="shared" si="121"/>
        <v>#N/A</v>
      </c>
      <c r="E1980" s="383" t="e">
        <f t="shared" si="122"/>
        <v>#N/A</v>
      </c>
      <c r="F1980" s="378"/>
      <c r="H1980" s="387"/>
      <c r="I1980" s="380" t="e">
        <f t="shared" si="123"/>
        <v>#REF!</v>
      </c>
      <c r="J1980" s="386">
        <f>'[9]事業所(またはGH住居)名を入力してください_その④'!$F199</f>
        <v>0</v>
      </c>
      <c r="K1980" s="380">
        <f>IF(OR('[9]事業所(またはGH住居)名を入力してください_その④'!$B199="管理者",'[9]事業所(またはGH住居)名を入力してください_その④'!$B199="サービス管理責任者"),0,'[9]事業所(またはGH住居)名を入力してください_その④'!$AN199)</f>
        <v>0</v>
      </c>
    </row>
    <row r="1981" spans="2:11">
      <c r="B1981" s="381">
        <v>1979</v>
      </c>
      <c r="C1981" s="382" t="e">
        <f t="shared" si="120"/>
        <v>#N/A</v>
      </c>
      <c r="D1981" s="382" t="e">
        <f t="shared" si="121"/>
        <v>#N/A</v>
      </c>
      <c r="E1981" s="383" t="e">
        <f t="shared" si="122"/>
        <v>#N/A</v>
      </c>
      <c r="F1981" s="378"/>
      <c r="H1981" s="387"/>
      <c r="I1981" s="380" t="e">
        <f t="shared" si="123"/>
        <v>#REF!</v>
      </c>
      <c r="J1981" s="386">
        <f>'[9]事業所(またはGH住居)名を入力してください_その④'!$F200</f>
        <v>0</v>
      </c>
      <c r="K1981" s="380">
        <f>IF(OR('[9]事業所(またはGH住居)名を入力してください_その④'!$B200="管理者",'[9]事業所(またはGH住居)名を入力してください_その④'!$B200="サービス管理責任者"),0,'[9]事業所(またはGH住居)名を入力してください_その④'!$AN200)</f>
        <v>0</v>
      </c>
    </row>
    <row r="1982" spans="2:11">
      <c r="B1982" s="381">
        <v>1980</v>
      </c>
      <c r="C1982" s="382" t="e">
        <f t="shared" si="120"/>
        <v>#N/A</v>
      </c>
      <c r="D1982" s="382" t="e">
        <f t="shared" si="121"/>
        <v>#N/A</v>
      </c>
      <c r="E1982" s="383" t="e">
        <f t="shared" si="122"/>
        <v>#N/A</v>
      </c>
      <c r="F1982" s="378"/>
      <c r="H1982" s="387"/>
      <c r="I1982" s="380" t="e">
        <f t="shared" si="123"/>
        <v>#REF!</v>
      </c>
      <c r="J1982" s="386">
        <f>'[9]事業所(またはGH住居)名を入力してください_その④'!$F201</f>
        <v>0</v>
      </c>
      <c r="K1982" s="380">
        <f>IF(OR('[9]事業所(またはGH住居)名を入力してください_その④'!$B201="管理者",'[9]事業所(またはGH住居)名を入力してください_その④'!$B201="サービス管理責任者"),0,'[9]事業所(またはGH住居)名を入力してください_その④'!$AN201)</f>
        <v>0</v>
      </c>
    </row>
    <row r="1983" spans="2:11">
      <c r="B1983" s="381">
        <v>1981</v>
      </c>
      <c r="C1983" s="382" t="e">
        <f t="shared" si="120"/>
        <v>#N/A</v>
      </c>
      <c r="D1983" s="382" t="e">
        <f t="shared" si="121"/>
        <v>#N/A</v>
      </c>
      <c r="E1983" s="383" t="e">
        <f t="shared" si="122"/>
        <v>#N/A</v>
      </c>
      <c r="F1983" s="378"/>
      <c r="H1983" s="387"/>
      <c r="I1983" s="380" t="e">
        <f t="shared" si="123"/>
        <v>#REF!</v>
      </c>
      <c r="J1983" s="386">
        <f>'[9]事業所(またはGH住居)名を入力してください_その④'!$F202</f>
        <v>0</v>
      </c>
      <c r="K1983" s="380">
        <f>IF(OR('[9]事業所(またはGH住居)名を入力してください_その④'!$B202="管理者",'[9]事業所(またはGH住居)名を入力してください_その④'!$B202="サービス管理責任者"),0,'[9]事業所(またはGH住居)名を入力してください_その④'!$AN202)</f>
        <v>0</v>
      </c>
    </row>
    <row r="1984" spans="2:11">
      <c r="B1984" s="381">
        <v>1982</v>
      </c>
      <c r="C1984" s="382" t="e">
        <f t="shared" si="120"/>
        <v>#N/A</v>
      </c>
      <c r="D1984" s="382" t="e">
        <f t="shared" si="121"/>
        <v>#N/A</v>
      </c>
      <c r="E1984" s="383" t="e">
        <f t="shared" si="122"/>
        <v>#N/A</v>
      </c>
      <c r="F1984" s="378"/>
      <c r="H1984" s="387"/>
      <c r="I1984" s="380" t="e">
        <f t="shared" si="123"/>
        <v>#REF!</v>
      </c>
      <c r="J1984" s="386">
        <f>'[9]事業所(またはGH住居)名を入力してください_その④'!$F203</f>
        <v>0</v>
      </c>
      <c r="K1984" s="380">
        <f>IF(OR('[9]事業所(またはGH住居)名を入力してください_その④'!$B203="管理者",'[9]事業所(またはGH住居)名を入力してください_その④'!$B203="サービス管理責任者"),0,'[9]事業所(またはGH住居)名を入力してください_その④'!$AN203)</f>
        <v>0</v>
      </c>
    </row>
    <row r="1985" spans="2:11">
      <c r="B1985" s="381">
        <v>1983</v>
      </c>
      <c r="C1985" s="382" t="e">
        <f t="shared" si="120"/>
        <v>#N/A</v>
      </c>
      <c r="D1985" s="382" t="e">
        <f t="shared" si="121"/>
        <v>#N/A</v>
      </c>
      <c r="E1985" s="383" t="e">
        <f t="shared" si="122"/>
        <v>#N/A</v>
      </c>
      <c r="F1985" s="378"/>
      <c r="H1985" s="387"/>
      <c r="I1985" s="380" t="e">
        <f t="shared" si="123"/>
        <v>#REF!</v>
      </c>
      <c r="J1985" s="386">
        <f>'[9]事業所(またはGH住居)名を入力してください_その④'!$F204</f>
        <v>0</v>
      </c>
      <c r="K1985" s="380">
        <f>IF(OR('[9]事業所(またはGH住居)名を入力してください_その④'!$B204="管理者",'[9]事業所(またはGH住居)名を入力してください_その④'!$B204="サービス管理責任者"),0,'[9]事業所(またはGH住居)名を入力してください_その④'!$AN204)</f>
        <v>0</v>
      </c>
    </row>
    <row r="1986" spans="2:11">
      <c r="B1986" s="381">
        <v>1984</v>
      </c>
      <c r="C1986" s="382" t="e">
        <f t="shared" si="120"/>
        <v>#N/A</v>
      </c>
      <c r="D1986" s="382" t="e">
        <f t="shared" si="121"/>
        <v>#N/A</v>
      </c>
      <c r="E1986" s="383" t="e">
        <f t="shared" si="122"/>
        <v>#N/A</v>
      </c>
      <c r="F1986" s="378"/>
      <c r="H1986" s="387"/>
      <c r="I1986" s="380" t="e">
        <f t="shared" si="123"/>
        <v>#REF!</v>
      </c>
      <c r="J1986" s="386">
        <f>'[9]事業所(またはGH住居)名を入力してください_その④'!$F205</f>
        <v>0</v>
      </c>
      <c r="K1986" s="380">
        <f>IF(OR('[9]事業所(またはGH住居)名を入力してください_その④'!$B205="管理者",'[9]事業所(またはGH住居)名を入力してください_その④'!$B205="サービス管理責任者"),0,'[9]事業所(またはGH住居)名を入力してください_その④'!$AN205)</f>
        <v>0</v>
      </c>
    </row>
    <row r="1987" spans="2:11">
      <c r="B1987" s="381">
        <v>1985</v>
      </c>
      <c r="C1987" s="382" t="e">
        <f t="shared" ref="C1987:C2002" si="124">VLOOKUP(B1987,$I:$K,2,FALSE)</f>
        <v>#N/A</v>
      </c>
      <c r="D1987" s="382" t="e">
        <f t="shared" ref="D1987:D2002" si="125">VLOOKUP(B1987,$I:$K,3,FALSE)</f>
        <v>#N/A</v>
      </c>
      <c r="E1987" s="383" t="e">
        <f t="shared" si="122"/>
        <v>#N/A</v>
      </c>
      <c r="F1987" s="378"/>
      <c r="H1987" s="387"/>
      <c r="I1987" s="380" t="e">
        <f t="shared" si="123"/>
        <v>#REF!</v>
      </c>
      <c r="J1987" s="386">
        <f>'[9]事業所(またはGH住居)名を入力してください_その④'!$F206</f>
        <v>0</v>
      </c>
      <c r="K1987" s="380">
        <f>IF(OR('[9]事業所(またはGH住居)名を入力してください_その④'!$B206="管理者",'[9]事業所(またはGH住居)名を入力してください_その④'!$B206="サービス管理責任者"),0,'[9]事業所(またはGH住居)名を入力してください_その④'!$AN206)</f>
        <v>0</v>
      </c>
    </row>
    <row r="1988" spans="2:11">
      <c r="B1988" s="381">
        <v>1986</v>
      </c>
      <c r="C1988" s="382" t="e">
        <f t="shared" si="124"/>
        <v>#N/A</v>
      </c>
      <c r="D1988" s="382" t="e">
        <f t="shared" si="125"/>
        <v>#N/A</v>
      </c>
      <c r="E1988" s="383" t="e">
        <f t="shared" ref="E1988:E2002" si="126">SUMIF($C:$C,C1988,$D:$D)</f>
        <v>#N/A</v>
      </c>
      <c r="F1988" s="378"/>
      <c r="H1988" s="387"/>
      <c r="I1988" s="380" t="e">
        <f t="shared" ref="I1988:I2051" si="127">IF(J1988=0,I1987,I1987+1)</f>
        <v>#REF!</v>
      </c>
      <c r="J1988" s="386">
        <f>'[9]事業所(またはGH住居)名を入力してください_その④'!$F207</f>
        <v>0</v>
      </c>
      <c r="K1988" s="380">
        <f>IF(OR('[9]事業所(またはGH住居)名を入力してください_その④'!$B207="管理者",'[9]事業所(またはGH住居)名を入力してください_その④'!$B207="サービス管理責任者"),0,'[9]事業所(またはGH住居)名を入力してください_その④'!$AN207)</f>
        <v>0</v>
      </c>
    </row>
    <row r="1989" spans="2:11">
      <c r="B1989" s="381">
        <v>1987</v>
      </c>
      <c r="C1989" s="382" t="e">
        <f t="shared" si="124"/>
        <v>#N/A</v>
      </c>
      <c r="D1989" s="382" t="e">
        <f t="shared" si="125"/>
        <v>#N/A</v>
      </c>
      <c r="E1989" s="383" t="e">
        <f t="shared" si="126"/>
        <v>#N/A</v>
      </c>
      <c r="F1989" s="378"/>
      <c r="H1989" s="387"/>
      <c r="I1989" s="380" t="e">
        <f t="shared" si="127"/>
        <v>#REF!</v>
      </c>
      <c r="J1989" s="386">
        <f>'[9]事業所(またはGH住居)名を入力してください_その④'!$F208</f>
        <v>0</v>
      </c>
      <c r="K1989" s="380">
        <f>IF(OR('[9]事業所(またはGH住居)名を入力してください_その④'!$B208="管理者",'[9]事業所(またはGH住居)名を入力してください_その④'!$B208="サービス管理責任者"),0,'[9]事業所(またはGH住居)名を入力してください_その④'!$AN208)</f>
        <v>0</v>
      </c>
    </row>
    <row r="1990" spans="2:11">
      <c r="B1990" s="381">
        <v>1988</v>
      </c>
      <c r="C1990" s="382" t="e">
        <f t="shared" si="124"/>
        <v>#N/A</v>
      </c>
      <c r="D1990" s="382" t="e">
        <f t="shared" si="125"/>
        <v>#N/A</v>
      </c>
      <c r="E1990" s="383" t="e">
        <f t="shared" si="126"/>
        <v>#N/A</v>
      </c>
      <c r="F1990" s="378"/>
      <c r="H1990" s="387"/>
      <c r="I1990" s="380" t="e">
        <f t="shared" si="127"/>
        <v>#REF!</v>
      </c>
      <c r="J1990" s="386">
        <f>'[9]事業所(またはGH住居)名を入力してください_その④'!$F209</f>
        <v>0</v>
      </c>
      <c r="K1990" s="380">
        <f>IF(OR('[9]事業所(またはGH住居)名を入力してください_その④'!$B209="管理者",'[9]事業所(またはGH住居)名を入力してください_その④'!$B209="サービス管理責任者"),0,'[9]事業所(またはGH住居)名を入力してください_その④'!$AN209)</f>
        <v>0</v>
      </c>
    </row>
    <row r="1991" spans="2:11">
      <c r="B1991" s="381">
        <v>1989</v>
      </c>
      <c r="C1991" s="382" t="e">
        <f t="shared" si="124"/>
        <v>#N/A</v>
      </c>
      <c r="D1991" s="382" t="e">
        <f t="shared" si="125"/>
        <v>#N/A</v>
      </c>
      <c r="E1991" s="383" t="e">
        <f t="shared" si="126"/>
        <v>#N/A</v>
      </c>
      <c r="F1991" s="378"/>
      <c r="H1991" s="387"/>
      <c r="I1991" s="380" t="e">
        <f t="shared" si="127"/>
        <v>#REF!</v>
      </c>
      <c r="J1991" s="386">
        <f>'[9]事業所(またはGH住居)名を入力してください_その④'!$F210</f>
        <v>0</v>
      </c>
      <c r="K1991" s="380">
        <f>IF(OR('[9]事業所(またはGH住居)名を入力してください_その④'!$B210="管理者",'[9]事業所(またはGH住居)名を入力してください_その④'!$B210="サービス管理責任者"),0,'[9]事業所(またはGH住居)名を入力してください_その④'!$AN210)</f>
        <v>0</v>
      </c>
    </row>
    <row r="1992" spans="2:11">
      <c r="B1992" s="381">
        <v>1990</v>
      </c>
      <c r="C1992" s="382" t="e">
        <f t="shared" si="124"/>
        <v>#N/A</v>
      </c>
      <c r="D1992" s="382" t="e">
        <f t="shared" si="125"/>
        <v>#N/A</v>
      </c>
      <c r="E1992" s="383" t="e">
        <f t="shared" si="126"/>
        <v>#N/A</v>
      </c>
      <c r="F1992" s="378"/>
      <c r="H1992" s="387"/>
      <c r="I1992" s="380" t="e">
        <f t="shared" si="127"/>
        <v>#REF!</v>
      </c>
      <c r="J1992" s="386">
        <f>'[9]事業所(またはGH住居)名を入力してください_その④'!$F211</f>
        <v>0</v>
      </c>
      <c r="K1992" s="380">
        <f>IF(OR('[9]事業所(またはGH住居)名を入力してください_その④'!$B211="管理者",'[9]事業所(またはGH住居)名を入力してください_その④'!$B211="サービス管理責任者"),0,'[9]事業所(またはGH住居)名を入力してください_その④'!$AN211)</f>
        <v>0</v>
      </c>
    </row>
    <row r="1993" spans="2:11">
      <c r="B1993" s="381">
        <v>1991</v>
      </c>
      <c r="C1993" s="382" t="e">
        <f t="shared" si="124"/>
        <v>#N/A</v>
      </c>
      <c r="D1993" s="382" t="e">
        <f t="shared" si="125"/>
        <v>#N/A</v>
      </c>
      <c r="E1993" s="383" t="e">
        <f t="shared" si="126"/>
        <v>#N/A</v>
      </c>
      <c r="F1993" s="378"/>
      <c r="H1993" s="387"/>
      <c r="I1993" s="380" t="e">
        <f t="shared" si="127"/>
        <v>#REF!</v>
      </c>
      <c r="J1993" s="386">
        <f>'[9]事業所(またはGH住居)名を入力してください_その④'!$F212</f>
        <v>0</v>
      </c>
      <c r="K1993" s="380">
        <f>IF(OR('[9]事業所(またはGH住居)名を入力してください_その④'!$B212="管理者",'[9]事業所(またはGH住居)名を入力してください_その④'!$B212="サービス管理責任者"),0,'[9]事業所(またはGH住居)名を入力してください_その④'!$AN212)</f>
        <v>0</v>
      </c>
    </row>
    <row r="1994" spans="2:11">
      <c r="B1994" s="381">
        <v>1992</v>
      </c>
      <c r="C1994" s="382" t="e">
        <f t="shared" si="124"/>
        <v>#N/A</v>
      </c>
      <c r="D1994" s="382" t="e">
        <f t="shared" si="125"/>
        <v>#N/A</v>
      </c>
      <c r="E1994" s="383" t="e">
        <f t="shared" si="126"/>
        <v>#N/A</v>
      </c>
      <c r="F1994" s="378"/>
      <c r="H1994" s="387"/>
      <c r="I1994" s="380" t="e">
        <f t="shared" si="127"/>
        <v>#REF!</v>
      </c>
      <c r="J1994" s="386">
        <f>'[9]事業所(またはGH住居)名を入力してください_その④'!$F213</f>
        <v>0</v>
      </c>
      <c r="K1994" s="380">
        <f>IF(OR('[9]事業所(またはGH住居)名を入力してください_その④'!$B213="管理者",'[9]事業所(またはGH住居)名を入力してください_その④'!$B213="サービス管理責任者"),0,'[9]事業所(またはGH住居)名を入力してください_その④'!$AN213)</f>
        <v>0</v>
      </c>
    </row>
    <row r="1995" spans="2:11">
      <c r="B1995" s="381">
        <v>1993</v>
      </c>
      <c r="C1995" s="382" t="e">
        <f t="shared" si="124"/>
        <v>#N/A</v>
      </c>
      <c r="D1995" s="382" t="e">
        <f t="shared" si="125"/>
        <v>#N/A</v>
      </c>
      <c r="E1995" s="383" t="e">
        <f t="shared" si="126"/>
        <v>#N/A</v>
      </c>
      <c r="F1995" s="378"/>
      <c r="H1995" s="387"/>
      <c r="I1995" s="380" t="e">
        <f t="shared" si="127"/>
        <v>#REF!</v>
      </c>
      <c r="J1995" s="386">
        <f>'[9]事業所(またはGH住居)名を入力してください_その④'!$F214</f>
        <v>0</v>
      </c>
      <c r="K1995" s="380">
        <f>IF(OR('[9]事業所(またはGH住居)名を入力してください_その④'!$B214="管理者",'[9]事業所(またはGH住居)名を入力してください_その④'!$B214="サービス管理責任者"),0,'[9]事業所(またはGH住居)名を入力してください_その④'!$AN214)</f>
        <v>0</v>
      </c>
    </row>
    <row r="1996" spans="2:11">
      <c r="B1996" s="381">
        <v>1994</v>
      </c>
      <c r="C1996" s="382" t="e">
        <f t="shared" si="124"/>
        <v>#N/A</v>
      </c>
      <c r="D1996" s="382" t="e">
        <f t="shared" si="125"/>
        <v>#N/A</v>
      </c>
      <c r="E1996" s="383" t="e">
        <f t="shared" si="126"/>
        <v>#N/A</v>
      </c>
      <c r="F1996" s="378"/>
      <c r="H1996" s="387"/>
      <c r="I1996" s="380" t="e">
        <f t="shared" si="127"/>
        <v>#REF!</v>
      </c>
      <c r="J1996" s="386">
        <f>'[9]事業所(またはGH住居)名を入力してください_その④'!$F215</f>
        <v>0</v>
      </c>
      <c r="K1996" s="380">
        <f>IF(OR('[9]事業所(またはGH住居)名を入力してください_その④'!$B215="管理者",'[9]事業所(またはGH住居)名を入力してください_その④'!$B215="サービス管理責任者"),0,'[9]事業所(またはGH住居)名を入力してください_その④'!$AN215)</f>
        <v>0</v>
      </c>
    </row>
    <row r="1997" spans="2:11">
      <c r="B1997" s="381">
        <v>1995</v>
      </c>
      <c r="C1997" s="382" t="e">
        <f t="shared" si="124"/>
        <v>#N/A</v>
      </c>
      <c r="D1997" s="382" t="e">
        <f t="shared" si="125"/>
        <v>#N/A</v>
      </c>
      <c r="E1997" s="383" t="e">
        <f t="shared" si="126"/>
        <v>#N/A</v>
      </c>
      <c r="F1997" s="378"/>
      <c r="H1997" s="387"/>
      <c r="I1997" s="380" t="e">
        <f t="shared" si="127"/>
        <v>#REF!</v>
      </c>
      <c r="J1997" s="386">
        <f>'[9]事業所(またはGH住居)名を入力してください_その④'!$F216</f>
        <v>0</v>
      </c>
      <c r="K1997" s="380">
        <f>IF(OR('[9]事業所(またはGH住居)名を入力してください_その④'!$B216="管理者",'[9]事業所(またはGH住居)名を入力してください_その④'!$B216="サービス管理責任者"),0,'[9]事業所(またはGH住居)名を入力してください_その④'!$AN216)</f>
        <v>0</v>
      </c>
    </row>
    <row r="1998" spans="2:11">
      <c r="B1998" s="381">
        <v>1996</v>
      </c>
      <c r="C1998" s="382" t="e">
        <f t="shared" si="124"/>
        <v>#N/A</v>
      </c>
      <c r="D1998" s="382" t="e">
        <f t="shared" si="125"/>
        <v>#N/A</v>
      </c>
      <c r="E1998" s="383" t="e">
        <f t="shared" si="126"/>
        <v>#N/A</v>
      </c>
      <c r="F1998" s="378"/>
      <c r="H1998" s="387"/>
      <c r="I1998" s="380" t="e">
        <f t="shared" si="127"/>
        <v>#REF!</v>
      </c>
      <c r="J1998" s="386">
        <f>'[9]事業所(またはGH住居)名を入力してください_その④'!$F217</f>
        <v>0</v>
      </c>
      <c r="K1998" s="380">
        <f>IF(OR('[9]事業所(またはGH住居)名を入力してください_その④'!$B217="管理者",'[9]事業所(またはGH住居)名を入力してください_その④'!$B217="サービス管理責任者"),0,'[9]事業所(またはGH住居)名を入力してください_その④'!$AN217)</f>
        <v>0</v>
      </c>
    </row>
    <row r="1999" spans="2:11">
      <c r="B1999" s="381">
        <v>1997</v>
      </c>
      <c r="C1999" s="382" t="e">
        <f t="shared" si="124"/>
        <v>#N/A</v>
      </c>
      <c r="D1999" s="382" t="e">
        <f t="shared" si="125"/>
        <v>#N/A</v>
      </c>
      <c r="E1999" s="383" t="e">
        <f t="shared" si="126"/>
        <v>#N/A</v>
      </c>
      <c r="F1999" s="378"/>
      <c r="H1999" s="387"/>
      <c r="I1999" s="380" t="e">
        <f t="shared" si="127"/>
        <v>#REF!</v>
      </c>
      <c r="J1999" s="386">
        <f>'[9]事業所(またはGH住居)名を入力してください_その④'!$F218</f>
        <v>0</v>
      </c>
      <c r="K1999" s="380">
        <f>IF(OR('[9]事業所(またはGH住居)名を入力してください_その④'!$B218="管理者",'[9]事業所(またはGH住居)名を入力してください_その④'!$B218="サービス管理責任者"),0,'[9]事業所(またはGH住居)名を入力してください_その④'!$AN218)</f>
        <v>0</v>
      </c>
    </row>
    <row r="2000" spans="2:11">
      <c r="B2000" s="381">
        <v>1998</v>
      </c>
      <c r="C2000" s="382" t="e">
        <f t="shared" si="124"/>
        <v>#N/A</v>
      </c>
      <c r="D2000" s="382" t="e">
        <f t="shared" si="125"/>
        <v>#N/A</v>
      </c>
      <c r="E2000" s="383" t="e">
        <f t="shared" si="126"/>
        <v>#N/A</v>
      </c>
      <c r="F2000" s="378"/>
      <c r="H2000" s="387"/>
      <c r="I2000" s="380" t="e">
        <f t="shared" si="127"/>
        <v>#REF!</v>
      </c>
      <c r="J2000" s="386">
        <f>'[9]事業所(またはGH住居)名を入力してください_その④'!$F219</f>
        <v>0</v>
      </c>
      <c r="K2000" s="380">
        <f>IF(OR('[9]事業所(またはGH住居)名を入力してください_その④'!$B219="管理者",'[9]事業所(またはGH住居)名を入力してください_その④'!$B219="サービス管理責任者"),0,'[9]事業所(またはGH住居)名を入力してください_その④'!$AN219)</f>
        <v>0</v>
      </c>
    </row>
    <row r="2001" spans="2:11">
      <c r="B2001" s="381">
        <v>1999</v>
      </c>
      <c r="C2001" s="382" t="e">
        <f t="shared" si="124"/>
        <v>#N/A</v>
      </c>
      <c r="D2001" s="382" t="e">
        <f t="shared" si="125"/>
        <v>#N/A</v>
      </c>
      <c r="E2001" s="383" t="e">
        <f t="shared" si="126"/>
        <v>#N/A</v>
      </c>
      <c r="F2001" s="378"/>
      <c r="H2001" s="387"/>
      <c r="I2001" s="380" t="e">
        <f t="shared" si="127"/>
        <v>#REF!</v>
      </c>
      <c r="J2001" s="386">
        <f>'[9]事業所(またはGH住居)名を入力してください_その④'!$F220</f>
        <v>0</v>
      </c>
      <c r="K2001" s="380">
        <f>IF(OR('[9]事業所(またはGH住居)名を入力してください_その④'!$B220="管理者",'[9]事業所(またはGH住居)名を入力してください_その④'!$B220="サービス管理責任者"),0,'[9]事業所(またはGH住居)名を入力してください_その④'!$AN220)</f>
        <v>0</v>
      </c>
    </row>
    <row r="2002" spans="2:11" ht="14.25" thickBot="1">
      <c r="B2002" s="393">
        <v>2000</v>
      </c>
      <c r="C2002" s="394" t="e">
        <f t="shared" si="124"/>
        <v>#N/A</v>
      </c>
      <c r="D2002" s="394" t="e">
        <f t="shared" si="125"/>
        <v>#N/A</v>
      </c>
      <c r="E2002" s="395" t="e">
        <f t="shared" si="126"/>
        <v>#N/A</v>
      </c>
      <c r="F2002" s="378"/>
      <c r="H2002" s="387"/>
      <c r="I2002" s="380" t="e">
        <f t="shared" si="127"/>
        <v>#REF!</v>
      </c>
      <c r="J2002" s="386">
        <f>'[9]事業所(またはGH住居)名を入力してください_その④'!$F221</f>
        <v>0</v>
      </c>
      <c r="K2002" s="380">
        <f>IF(OR('[9]事業所(またはGH住居)名を入力してください_その④'!$B221="管理者",'[9]事業所(またはGH住居)名を入力してください_その④'!$B221="サービス管理責任者"),0,'[9]事業所(またはGH住居)名を入力してください_その④'!$AN221)</f>
        <v>0</v>
      </c>
    </row>
    <row r="2003" spans="2:11" ht="14.25" thickTop="1">
      <c r="H2003" s="387"/>
      <c r="I2003" s="380" t="e">
        <f t="shared" si="127"/>
        <v>#REF!</v>
      </c>
      <c r="J2003" s="386">
        <f>'[9]事業所(またはGH住居)名を入力してください_その④'!$F222</f>
        <v>0</v>
      </c>
      <c r="K2003" s="380">
        <f>IF(OR('[9]事業所(またはGH住居)名を入力してください_その④'!$B222="管理者",'[9]事業所(またはGH住居)名を入力してください_その④'!$B222="サービス管理責任者"),0,'[9]事業所(またはGH住居)名を入力してください_その④'!$AN222)</f>
        <v>0</v>
      </c>
    </row>
    <row r="2004" spans="2:11">
      <c r="H2004" s="387"/>
      <c r="I2004" s="380" t="e">
        <f t="shared" si="127"/>
        <v>#REF!</v>
      </c>
      <c r="J2004" s="386">
        <f>'[9]事業所(またはGH住居)名を入力してください_その④'!$F223</f>
        <v>0</v>
      </c>
      <c r="K2004" s="380">
        <f>IF(OR('[9]事業所(またはGH住居)名を入力してください_その④'!$B223="管理者",'[9]事業所(またはGH住居)名を入力してください_その④'!$B223="サービス管理責任者"),0,'[9]事業所(またはGH住居)名を入力してください_その④'!$AN223)</f>
        <v>0</v>
      </c>
    </row>
    <row r="2005" spans="2:11">
      <c r="H2005" s="387"/>
      <c r="I2005" s="380" t="e">
        <f t="shared" si="127"/>
        <v>#REF!</v>
      </c>
      <c r="J2005" s="386">
        <f>'[9]事業所(またはGH住居)名を入力してください_その④'!$F224</f>
        <v>0</v>
      </c>
      <c r="K2005" s="380">
        <f>IF(OR('[9]事業所(またはGH住居)名を入力してください_その④'!$B224="管理者",'[9]事業所(またはGH住居)名を入力してください_その④'!$B224="サービス管理責任者"),0,'[9]事業所(またはGH住居)名を入力してください_その④'!$AN224)</f>
        <v>0</v>
      </c>
    </row>
    <row r="2006" spans="2:11">
      <c r="H2006" s="387"/>
      <c r="I2006" s="380" t="e">
        <f t="shared" si="127"/>
        <v>#REF!</v>
      </c>
      <c r="J2006" s="386">
        <f>'[9]事業所(またはGH住居)名を入力してください_その④'!$F225</f>
        <v>0</v>
      </c>
      <c r="K2006" s="380">
        <f>IF(OR('[9]事業所(またはGH住居)名を入力してください_その④'!$B225="管理者",'[9]事業所(またはGH住居)名を入力してください_その④'!$B225="サービス管理責任者"),0,'[9]事業所(またはGH住居)名を入力してください_その④'!$AN225)</f>
        <v>0</v>
      </c>
    </row>
    <row r="2007" spans="2:11">
      <c r="H2007" s="387"/>
      <c r="I2007" s="380" t="e">
        <f t="shared" si="127"/>
        <v>#REF!</v>
      </c>
      <c r="J2007" s="386">
        <f>'[9]事業所(またはGH住居)名を入力してください_その④'!$F226</f>
        <v>0</v>
      </c>
      <c r="K2007" s="380">
        <f>IF(OR('[9]事業所(またはGH住居)名を入力してください_その④'!$B226="管理者",'[9]事業所(またはGH住居)名を入力してください_その④'!$B226="サービス管理責任者"),0,'[9]事業所(またはGH住居)名を入力してください_その④'!$AN226)</f>
        <v>0</v>
      </c>
    </row>
    <row r="2008" spans="2:11">
      <c r="H2008" s="387"/>
      <c r="I2008" s="380" t="e">
        <f t="shared" si="127"/>
        <v>#REF!</v>
      </c>
      <c r="J2008" s="386">
        <f>'[9]事業所(またはGH住居)名を入力してください_その④'!$F227</f>
        <v>0</v>
      </c>
      <c r="K2008" s="380">
        <f>IF(OR('[9]事業所(またはGH住居)名を入力してください_その④'!$B227="管理者",'[9]事業所(またはGH住居)名を入力してください_その④'!$B227="サービス管理責任者"),0,'[9]事業所(またはGH住居)名を入力してください_その④'!$AN227)</f>
        <v>0</v>
      </c>
    </row>
    <row r="2009" spans="2:11">
      <c r="H2009" s="387"/>
      <c r="I2009" s="380" t="e">
        <f t="shared" si="127"/>
        <v>#REF!</v>
      </c>
      <c r="J2009" s="386">
        <f>'[9]事業所(またはGH住居)名を入力してください_その④'!$F228</f>
        <v>0</v>
      </c>
      <c r="K2009" s="380">
        <f>IF(OR('[9]事業所(またはGH住居)名を入力してください_その④'!$B228="管理者",'[9]事業所(またはGH住居)名を入力してください_その④'!$B228="サービス管理責任者"),0,'[9]事業所(またはGH住居)名を入力してください_その④'!$AN228)</f>
        <v>0</v>
      </c>
    </row>
    <row r="2010" spans="2:11">
      <c r="H2010" s="387"/>
      <c r="I2010" s="380" t="e">
        <f t="shared" si="127"/>
        <v>#REF!</v>
      </c>
      <c r="J2010" s="386">
        <f>'[9]事業所(またはGH住居)名を入力してください_その④'!$F229</f>
        <v>0</v>
      </c>
      <c r="K2010" s="380">
        <f>IF(OR('[9]事業所(またはGH住居)名を入力してください_その④'!$B229="管理者",'[9]事業所(またはGH住居)名を入力してください_その④'!$B229="サービス管理責任者"),0,'[9]事業所(またはGH住居)名を入力してください_その④'!$AN229)</f>
        <v>0</v>
      </c>
    </row>
    <row r="2011" spans="2:11">
      <c r="H2011" s="387"/>
      <c r="I2011" s="380" t="e">
        <f t="shared" si="127"/>
        <v>#REF!</v>
      </c>
      <c r="J2011" s="386">
        <f>'[9]事業所(またはGH住居)名を入力してください_その④'!$F230</f>
        <v>0</v>
      </c>
      <c r="K2011" s="380">
        <f>IF(OR('[9]事業所(またはGH住居)名を入力してください_その④'!$B230="管理者",'[9]事業所(またはGH住居)名を入力してください_その④'!$B230="サービス管理責任者"),0,'[9]事業所(またはGH住居)名を入力してください_その④'!$AN230)</f>
        <v>0</v>
      </c>
    </row>
    <row r="2012" spans="2:11">
      <c r="H2012" s="387"/>
      <c r="I2012" s="380" t="e">
        <f t="shared" si="127"/>
        <v>#REF!</v>
      </c>
      <c r="J2012" s="386">
        <f>'[9]事業所(またはGH住居)名を入力してください_その④'!$F231</f>
        <v>0</v>
      </c>
      <c r="K2012" s="380">
        <f>IF(OR('[9]事業所(またはGH住居)名を入力してください_その④'!$B231="管理者",'[9]事業所(またはGH住居)名を入力してください_その④'!$B231="サービス管理責任者"),0,'[9]事業所(またはGH住居)名を入力してください_その④'!$AN231)</f>
        <v>0</v>
      </c>
    </row>
    <row r="2013" spans="2:11">
      <c r="H2013" s="387"/>
      <c r="I2013" s="380" t="e">
        <f t="shared" si="127"/>
        <v>#REF!</v>
      </c>
      <c r="J2013" s="386">
        <f>'[9]事業所(またはGH住居)名を入力してください_その④'!$F232</f>
        <v>0</v>
      </c>
      <c r="K2013" s="380">
        <f>IF(OR('[9]事業所(またはGH住居)名を入力してください_その④'!$B232="管理者",'[9]事業所(またはGH住居)名を入力してください_その④'!$B232="サービス管理責任者"),0,'[9]事業所(またはGH住居)名を入力してください_その④'!$AN232)</f>
        <v>0</v>
      </c>
    </row>
    <row r="2014" spans="2:11">
      <c r="H2014" s="387"/>
      <c r="I2014" s="380" t="e">
        <f t="shared" si="127"/>
        <v>#REF!</v>
      </c>
      <c r="J2014" s="386">
        <f>'[9]事業所(またはGH住居)名を入力してください_その④'!$F233</f>
        <v>0</v>
      </c>
      <c r="K2014" s="380">
        <f>IF(OR('[9]事業所(またはGH住居)名を入力してください_その④'!$B233="管理者",'[9]事業所(またはGH住居)名を入力してください_その④'!$B233="サービス管理責任者"),0,'[9]事業所(またはGH住居)名を入力してください_その④'!$AN233)</f>
        <v>0</v>
      </c>
    </row>
    <row r="2015" spans="2:11">
      <c r="H2015" s="387"/>
      <c r="I2015" s="380" t="e">
        <f t="shared" si="127"/>
        <v>#REF!</v>
      </c>
      <c r="J2015" s="386">
        <f>'[9]事業所(またはGH住居)名を入力してください_その④'!$F234</f>
        <v>0</v>
      </c>
      <c r="K2015" s="380">
        <f>IF(OR('[9]事業所(またはGH住居)名を入力してください_その④'!$B234="管理者",'[9]事業所(またはGH住居)名を入力してください_その④'!$B234="サービス管理責任者"),0,'[9]事業所(またはGH住居)名を入力してください_その④'!$AN234)</f>
        <v>0</v>
      </c>
    </row>
    <row r="2016" spans="2:11">
      <c r="H2016" s="387"/>
      <c r="I2016" s="380" t="e">
        <f t="shared" si="127"/>
        <v>#REF!</v>
      </c>
      <c r="J2016" s="386">
        <f>'[9]事業所(またはGH住居)名を入力してください_その④'!$F235</f>
        <v>0</v>
      </c>
      <c r="K2016" s="380">
        <f>IF(OR('[9]事業所(またはGH住居)名を入力してください_その④'!$B235="管理者",'[9]事業所(またはGH住居)名を入力してください_その④'!$B235="サービス管理責任者"),0,'[9]事業所(またはGH住居)名を入力してください_その④'!$AN235)</f>
        <v>0</v>
      </c>
    </row>
    <row r="2017" spans="8:11">
      <c r="H2017" s="387"/>
      <c r="I2017" s="380" t="e">
        <f t="shared" si="127"/>
        <v>#REF!</v>
      </c>
      <c r="J2017" s="386">
        <f>'[9]事業所(またはGH住居)名を入力してください_その④'!$F236</f>
        <v>0</v>
      </c>
      <c r="K2017" s="380">
        <f>IF(OR('[9]事業所(またはGH住居)名を入力してください_その④'!$B236="管理者",'[9]事業所(またはGH住居)名を入力してください_その④'!$B236="サービス管理責任者"),0,'[9]事業所(またはGH住居)名を入力してください_その④'!$AN236)</f>
        <v>0</v>
      </c>
    </row>
    <row r="2018" spans="8:11">
      <c r="H2018" s="387"/>
      <c r="I2018" s="380" t="e">
        <f t="shared" si="127"/>
        <v>#REF!</v>
      </c>
      <c r="J2018" s="386">
        <f>'[9]事業所(またはGH住居)名を入力してください_その④'!$F237</f>
        <v>0</v>
      </c>
      <c r="K2018" s="380">
        <f>IF(OR('[9]事業所(またはGH住居)名を入力してください_その④'!$B237="管理者",'[9]事業所(またはGH住居)名を入力してください_その④'!$B237="サービス管理責任者"),0,'[9]事業所(またはGH住居)名を入力してください_その④'!$AN237)</f>
        <v>0</v>
      </c>
    </row>
    <row r="2019" spans="8:11">
      <c r="H2019" s="387"/>
      <c r="I2019" s="380" t="e">
        <f t="shared" si="127"/>
        <v>#REF!</v>
      </c>
      <c r="J2019" s="386">
        <f>'[9]事業所(またはGH住居)名を入力してください_その④'!$F238</f>
        <v>0</v>
      </c>
      <c r="K2019" s="380">
        <f>IF(OR('[9]事業所(またはGH住居)名を入力してください_その④'!$B238="管理者",'[9]事業所(またはGH住居)名を入力してください_その④'!$B238="サービス管理責任者"),0,'[9]事業所(またはGH住居)名を入力してください_その④'!$AN238)</f>
        <v>0</v>
      </c>
    </row>
    <row r="2020" spans="8:11">
      <c r="H2020" s="387"/>
      <c r="I2020" s="380" t="e">
        <f t="shared" si="127"/>
        <v>#REF!</v>
      </c>
      <c r="J2020" s="386">
        <f>'[9]事業所(またはGH住居)名を入力してください_その④'!$F239</f>
        <v>0</v>
      </c>
      <c r="K2020" s="380">
        <f>IF(OR('[9]事業所(またはGH住居)名を入力してください_その④'!$B239="管理者",'[9]事業所(またはGH住居)名を入力してください_その④'!$B239="サービス管理責任者"),0,'[9]事業所(またはGH住居)名を入力してください_その④'!$AN239)</f>
        <v>0</v>
      </c>
    </row>
    <row r="2021" spans="8:11">
      <c r="H2021" s="387"/>
      <c r="I2021" s="380" t="e">
        <f t="shared" si="127"/>
        <v>#REF!</v>
      </c>
      <c r="J2021" s="386">
        <f>'[9]事業所(またはGH住居)名を入力してください_その④'!$F240</f>
        <v>0</v>
      </c>
      <c r="K2021" s="380">
        <f>IF(OR('[9]事業所(またはGH住居)名を入力してください_その④'!$B240="管理者",'[9]事業所(またはGH住居)名を入力してください_その④'!$B240="サービス管理責任者"),0,'[9]事業所(またはGH住居)名を入力してください_その④'!$AN240)</f>
        <v>0</v>
      </c>
    </row>
    <row r="2022" spans="8:11">
      <c r="H2022" s="387"/>
      <c r="I2022" s="380" t="e">
        <f t="shared" si="127"/>
        <v>#REF!</v>
      </c>
      <c r="J2022" s="386">
        <f>'[9]事業所(またはGH住居)名を入力してください_その④'!$F241</f>
        <v>0</v>
      </c>
      <c r="K2022" s="380">
        <f>IF(OR('[9]事業所(またはGH住居)名を入力してください_その④'!$B241="管理者",'[9]事業所(またはGH住居)名を入力してください_その④'!$B241="サービス管理責任者"),0,'[9]事業所(またはGH住居)名を入力してください_その④'!$AN241)</f>
        <v>0</v>
      </c>
    </row>
    <row r="2023" spans="8:11">
      <c r="H2023" s="387"/>
      <c r="I2023" s="380" t="e">
        <f t="shared" si="127"/>
        <v>#REF!</v>
      </c>
      <c r="J2023" s="386">
        <f>'[9]事業所(またはGH住居)名を入力してください_その④'!$F242</f>
        <v>0</v>
      </c>
      <c r="K2023" s="380">
        <f>IF(OR('[9]事業所(またはGH住居)名を入力してください_その④'!$B242="管理者",'[9]事業所(またはGH住居)名を入力してください_その④'!$B242="サービス管理責任者"),0,'[9]事業所(またはGH住居)名を入力してください_その④'!$AN242)</f>
        <v>0</v>
      </c>
    </row>
    <row r="2024" spans="8:11">
      <c r="H2024" s="387"/>
      <c r="I2024" s="380" t="e">
        <f t="shared" si="127"/>
        <v>#REF!</v>
      </c>
      <c r="J2024" s="386">
        <f>'[9]事業所(またはGH住居)名を入力してください_その④'!$F243</f>
        <v>0</v>
      </c>
      <c r="K2024" s="380">
        <f>IF(OR('[9]事業所(またはGH住居)名を入力してください_その④'!$B243="管理者",'[9]事業所(またはGH住居)名を入力してください_その④'!$B243="サービス管理責任者"),0,'[9]事業所(またはGH住居)名を入力してください_その④'!$AN243)</f>
        <v>0</v>
      </c>
    </row>
    <row r="2025" spans="8:11">
      <c r="H2025" s="387"/>
      <c r="I2025" s="380" t="e">
        <f t="shared" si="127"/>
        <v>#REF!</v>
      </c>
      <c r="J2025" s="386">
        <f>'[9]事業所(またはGH住居)名を入力してください_その④'!$F244</f>
        <v>0</v>
      </c>
      <c r="K2025" s="380">
        <f>IF(OR('[9]事業所(またはGH住居)名を入力してください_その④'!$B244="管理者",'[9]事業所(またはGH住居)名を入力してください_その④'!$B244="サービス管理責任者"),0,'[9]事業所(またはGH住居)名を入力してください_その④'!$AN244)</f>
        <v>0</v>
      </c>
    </row>
    <row r="2026" spans="8:11">
      <c r="H2026" s="387"/>
      <c r="I2026" s="380" t="e">
        <f t="shared" si="127"/>
        <v>#REF!</v>
      </c>
      <c r="J2026" s="386">
        <f>'[9]事業所(またはGH住居)名を入力してください_その④'!$F245</f>
        <v>0</v>
      </c>
      <c r="K2026" s="380">
        <f>IF(OR('[9]事業所(またはGH住居)名を入力してください_その④'!$B245="管理者",'[9]事業所(またはGH住居)名を入力してください_その④'!$B245="サービス管理責任者"),0,'[9]事業所(またはGH住居)名を入力してください_その④'!$AN245)</f>
        <v>0</v>
      </c>
    </row>
    <row r="2027" spans="8:11">
      <c r="H2027" s="387"/>
      <c r="I2027" s="380" t="e">
        <f t="shared" si="127"/>
        <v>#REF!</v>
      </c>
      <c r="J2027" s="386">
        <f>'[9]事業所(またはGH住居)名を入力してください_その④'!$F246</f>
        <v>0</v>
      </c>
      <c r="K2027" s="380">
        <f>IF(OR('[9]事業所(またはGH住居)名を入力してください_その④'!$B246="管理者",'[9]事業所(またはGH住居)名を入力してください_その④'!$B246="サービス管理責任者"),0,'[9]事業所(またはGH住居)名を入力してください_その④'!$AN246)</f>
        <v>0</v>
      </c>
    </row>
    <row r="2028" spans="8:11">
      <c r="H2028" s="387"/>
      <c r="I2028" s="380" t="e">
        <f t="shared" si="127"/>
        <v>#REF!</v>
      </c>
      <c r="J2028" s="386">
        <f>'[9]事業所(またはGH住居)名を入力してください_その④'!$F247</f>
        <v>0</v>
      </c>
      <c r="K2028" s="380">
        <f>IF(OR('[9]事業所(またはGH住居)名を入力してください_その④'!$B247="管理者",'[9]事業所(またはGH住居)名を入力してください_その④'!$B247="サービス管理責任者"),0,'[9]事業所(またはGH住居)名を入力してください_その④'!$AN247)</f>
        <v>0</v>
      </c>
    </row>
    <row r="2029" spans="8:11">
      <c r="H2029" s="387"/>
      <c r="I2029" s="380" t="e">
        <f t="shared" si="127"/>
        <v>#REF!</v>
      </c>
      <c r="J2029" s="386">
        <f>'[9]事業所(またはGH住居)名を入力してください_その④'!$F248</f>
        <v>0</v>
      </c>
      <c r="K2029" s="380">
        <f>IF(OR('[9]事業所(またはGH住居)名を入力してください_その④'!$B248="管理者",'[9]事業所(またはGH住居)名を入力してください_その④'!$B248="サービス管理責任者"),0,'[9]事業所(またはGH住居)名を入力してください_その④'!$AN248)</f>
        <v>0</v>
      </c>
    </row>
    <row r="2030" spans="8:11">
      <c r="H2030" s="387"/>
      <c r="I2030" s="380" t="e">
        <f t="shared" si="127"/>
        <v>#REF!</v>
      </c>
      <c r="J2030" s="386">
        <f>'[9]事業所(またはGH住居)名を入力してください_その④'!$F249</f>
        <v>0</v>
      </c>
      <c r="K2030" s="380">
        <f>IF(OR('[9]事業所(またはGH住居)名を入力してください_その④'!$B249="管理者",'[9]事業所(またはGH住居)名を入力してください_その④'!$B249="サービス管理責任者"),0,'[9]事業所(またはGH住居)名を入力してください_その④'!$AN249)</f>
        <v>0</v>
      </c>
    </row>
    <row r="2031" spans="8:11">
      <c r="H2031" s="387"/>
      <c r="I2031" s="380" t="e">
        <f t="shared" si="127"/>
        <v>#REF!</v>
      </c>
      <c r="J2031" s="386">
        <f>'[9]事業所(またはGH住居)名を入力してください_その④'!$F250</f>
        <v>0</v>
      </c>
      <c r="K2031" s="380">
        <f>IF(OR('[9]事業所(またはGH住居)名を入力してください_その④'!$B250="管理者",'[9]事業所(またはGH住居)名を入力してください_その④'!$B250="サービス管理責任者"),0,'[9]事業所(またはGH住居)名を入力してください_その④'!$AN250)</f>
        <v>0</v>
      </c>
    </row>
    <row r="2032" spans="8:11">
      <c r="H2032" s="387"/>
      <c r="I2032" s="380" t="e">
        <f t="shared" si="127"/>
        <v>#REF!</v>
      </c>
      <c r="J2032" s="386">
        <f>'[9]事業所(またはGH住居)名を入力してください_その④'!$F251</f>
        <v>0</v>
      </c>
      <c r="K2032" s="380">
        <f>IF(OR('[9]事業所(またはGH住居)名を入力してください_その④'!$B251="管理者",'[9]事業所(またはGH住居)名を入力してください_その④'!$B251="サービス管理責任者"),0,'[9]事業所(またはGH住居)名を入力してください_その④'!$AN251)</f>
        <v>0</v>
      </c>
    </row>
    <row r="2033" spans="8:11">
      <c r="H2033" s="387"/>
      <c r="I2033" s="380" t="e">
        <f t="shared" si="127"/>
        <v>#REF!</v>
      </c>
      <c r="J2033" s="386">
        <f>'[9]事業所(またはGH住居)名を入力してください_その④'!$F252</f>
        <v>0</v>
      </c>
      <c r="K2033" s="380">
        <f>IF(OR('[9]事業所(またはGH住居)名を入力してください_その④'!$B252="管理者",'[9]事業所(またはGH住居)名を入力してください_その④'!$B252="サービス管理責任者"),0,'[9]事業所(またはGH住居)名を入力してください_その④'!$AN252)</f>
        <v>0</v>
      </c>
    </row>
    <row r="2034" spans="8:11">
      <c r="H2034" s="387"/>
      <c r="I2034" s="380" t="e">
        <f t="shared" si="127"/>
        <v>#REF!</v>
      </c>
      <c r="J2034" s="386">
        <f>'[9]事業所(またはGH住居)名を入力してください_その④'!$F253</f>
        <v>0</v>
      </c>
      <c r="K2034" s="380">
        <f>IF(OR('[9]事業所(またはGH住居)名を入力してください_その④'!$B253="管理者",'[9]事業所(またはGH住居)名を入力してください_その④'!$B253="サービス管理責任者"),0,'[9]事業所(またはGH住居)名を入力してください_その④'!$AN253)</f>
        <v>0</v>
      </c>
    </row>
    <row r="2035" spans="8:11">
      <c r="H2035" s="387"/>
      <c r="I2035" s="380" t="e">
        <f t="shared" si="127"/>
        <v>#REF!</v>
      </c>
      <c r="J2035" s="386">
        <f>'[9]事業所(またはGH住居)名を入力してください_その④'!$F254</f>
        <v>0</v>
      </c>
      <c r="K2035" s="380">
        <f>IF(OR('[9]事業所(またはGH住居)名を入力してください_その④'!$B254="管理者",'[9]事業所(またはGH住居)名を入力してください_その④'!$B254="サービス管理責任者"),0,'[9]事業所(またはGH住居)名を入力してください_その④'!$AN254)</f>
        <v>0</v>
      </c>
    </row>
    <row r="2036" spans="8:11">
      <c r="H2036" s="387"/>
      <c r="I2036" s="380" t="e">
        <f t="shared" si="127"/>
        <v>#REF!</v>
      </c>
      <c r="J2036" s="386">
        <f>'[9]事業所(またはGH住居)名を入力してください_その④'!$F255</f>
        <v>0</v>
      </c>
      <c r="K2036" s="380">
        <f>IF(OR('[9]事業所(またはGH住居)名を入力してください_その④'!$B255="管理者",'[9]事業所(またはGH住居)名を入力してください_その④'!$B255="サービス管理責任者"),0,'[9]事業所(またはGH住居)名を入力してください_その④'!$AN255)</f>
        <v>0</v>
      </c>
    </row>
    <row r="2037" spans="8:11">
      <c r="H2037" s="387"/>
      <c r="I2037" s="380" t="e">
        <f t="shared" si="127"/>
        <v>#REF!</v>
      </c>
      <c r="J2037" s="386">
        <f>'[9]事業所(またはGH住居)名を入力してください_その④'!$F256</f>
        <v>0</v>
      </c>
      <c r="K2037" s="380">
        <f>IF(OR('[9]事業所(またはGH住居)名を入力してください_その④'!$B256="管理者",'[9]事業所(またはGH住居)名を入力してください_その④'!$B256="サービス管理責任者"),0,'[9]事業所(またはGH住居)名を入力してください_その④'!$AN256)</f>
        <v>0</v>
      </c>
    </row>
    <row r="2038" spans="8:11">
      <c r="H2038" s="387"/>
      <c r="I2038" s="380" t="e">
        <f t="shared" si="127"/>
        <v>#REF!</v>
      </c>
      <c r="J2038" s="386">
        <f>'[9]事業所(またはGH住居)名を入力してください_その④'!$F257</f>
        <v>0</v>
      </c>
      <c r="K2038" s="380">
        <f>IF(OR('[9]事業所(またはGH住居)名を入力してください_その④'!$B257="管理者",'[9]事業所(またはGH住居)名を入力してください_その④'!$B257="サービス管理責任者"),0,'[9]事業所(またはGH住居)名を入力してください_その④'!$AN257)</f>
        <v>0</v>
      </c>
    </row>
    <row r="2039" spans="8:11">
      <c r="H2039" s="387"/>
      <c r="I2039" s="380" t="e">
        <f t="shared" si="127"/>
        <v>#REF!</v>
      </c>
      <c r="J2039" s="386">
        <f>'[9]事業所(またはGH住居)名を入力してください_その④'!$F258</f>
        <v>0</v>
      </c>
      <c r="K2039" s="380">
        <f>IF(OR('[9]事業所(またはGH住居)名を入力してください_その④'!$B258="管理者",'[9]事業所(またはGH住居)名を入力してください_その④'!$B258="サービス管理責任者"),0,'[9]事業所(またはGH住居)名を入力してください_その④'!$AN258)</f>
        <v>0</v>
      </c>
    </row>
    <row r="2040" spans="8:11">
      <c r="H2040" s="387"/>
      <c r="I2040" s="380" t="e">
        <f t="shared" si="127"/>
        <v>#REF!</v>
      </c>
      <c r="J2040" s="386">
        <f>'[9]事業所(またはGH住居)名を入力してください_その④'!$F259</f>
        <v>0</v>
      </c>
      <c r="K2040" s="380">
        <f>IF(OR('[9]事業所(またはGH住居)名を入力してください_その④'!$B259="管理者",'[9]事業所(またはGH住居)名を入力してください_その④'!$B259="サービス管理責任者"),0,'[9]事業所(またはGH住居)名を入力してください_その④'!$AN259)</f>
        <v>0</v>
      </c>
    </row>
    <row r="2041" spans="8:11">
      <c r="H2041" s="387"/>
      <c r="I2041" s="380" t="e">
        <f t="shared" si="127"/>
        <v>#REF!</v>
      </c>
      <c r="J2041" s="386">
        <f>'[9]事業所(またはGH住居)名を入力してください_その④'!$F260</f>
        <v>0</v>
      </c>
      <c r="K2041" s="380">
        <f>IF(OR('[9]事業所(またはGH住居)名を入力してください_その④'!$B260="管理者",'[9]事業所(またはGH住居)名を入力してください_その④'!$B260="サービス管理責任者"),0,'[9]事業所(またはGH住居)名を入力してください_その④'!$AN260)</f>
        <v>0</v>
      </c>
    </row>
    <row r="2042" spans="8:11">
      <c r="H2042" s="387"/>
      <c r="I2042" s="380" t="e">
        <f t="shared" si="127"/>
        <v>#REF!</v>
      </c>
      <c r="J2042" s="386">
        <f>'[9]事業所(またはGH住居)名を入力してください_その④'!$F261</f>
        <v>0</v>
      </c>
      <c r="K2042" s="380">
        <f>IF(OR('[9]事業所(またはGH住居)名を入力してください_その④'!$B261="管理者",'[9]事業所(またはGH住居)名を入力してください_その④'!$B261="サービス管理責任者"),0,'[9]事業所(またはGH住居)名を入力してください_その④'!$AN261)</f>
        <v>0</v>
      </c>
    </row>
    <row r="2043" spans="8:11">
      <c r="H2043" s="387"/>
      <c r="I2043" s="380" t="e">
        <f t="shared" si="127"/>
        <v>#REF!</v>
      </c>
      <c r="J2043" s="386">
        <f>'[9]事業所(またはGH住居)名を入力してください_その④'!$F262</f>
        <v>0</v>
      </c>
      <c r="K2043" s="380">
        <f>IF(OR('[9]事業所(またはGH住居)名を入力してください_その④'!$B262="管理者",'[9]事業所(またはGH住居)名を入力してください_その④'!$B262="サービス管理責任者"),0,'[9]事業所(またはGH住居)名を入力してください_その④'!$AN262)</f>
        <v>0</v>
      </c>
    </row>
    <row r="2044" spans="8:11">
      <c r="H2044" s="387"/>
      <c r="I2044" s="380" t="e">
        <f t="shared" si="127"/>
        <v>#REF!</v>
      </c>
      <c r="J2044" s="386">
        <f>'[9]事業所(またはGH住居)名を入力してください_その④'!$F263</f>
        <v>0</v>
      </c>
      <c r="K2044" s="380">
        <f>IF(OR('[9]事業所(またはGH住居)名を入力してください_その④'!$B263="管理者",'[9]事業所(またはGH住居)名を入力してください_その④'!$B263="サービス管理責任者"),0,'[9]事業所(またはGH住居)名を入力してください_その④'!$AN263)</f>
        <v>0</v>
      </c>
    </row>
    <row r="2045" spans="8:11">
      <c r="H2045" s="387"/>
      <c r="I2045" s="380" t="e">
        <f t="shared" si="127"/>
        <v>#REF!</v>
      </c>
      <c r="J2045" s="386">
        <f>'[9]事業所(またはGH住居)名を入力してください_その④'!$F264</f>
        <v>0</v>
      </c>
      <c r="K2045" s="380">
        <f>IF(OR('[9]事業所(またはGH住居)名を入力してください_その④'!$B264="管理者",'[9]事業所(またはGH住居)名を入力してください_その④'!$B264="サービス管理責任者"),0,'[9]事業所(またはGH住居)名を入力してください_その④'!$AN264)</f>
        <v>0</v>
      </c>
    </row>
    <row r="2046" spans="8:11">
      <c r="H2046" s="387"/>
      <c r="I2046" s="380" t="e">
        <f t="shared" si="127"/>
        <v>#REF!</v>
      </c>
      <c r="J2046" s="386">
        <f>'[9]事業所(またはGH住居)名を入力してください_その④'!$F265</f>
        <v>0</v>
      </c>
      <c r="K2046" s="380">
        <f>IF(OR('[9]事業所(またはGH住居)名を入力してください_その④'!$B265="管理者",'[9]事業所(またはGH住居)名を入力してください_その④'!$B265="サービス管理責任者"),0,'[9]事業所(またはGH住居)名を入力してください_その④'!$AN265)</f>
        <v>0</v>
      </c>
    </row>
    <row r="2047" spans="8:11">
      <c r="H2047" s="387"/>
      <c r="I2047" s="380" t="e">
        <f t="shared" si="127"/>
        <v>#REF!</v>
      </c>
      <c r="J2047" s="386">
        <f>'[9]事業所(またはGH住居)名を入力してください_その④'!$F266</f>
        <v>0</v>
      </c>
      <c r="K2047" s="380">
        <f>IF(OR('[9]事業所(またはGH住居)名を入力してください_その④'!$B266="管理者",'[9]事業所(またはGH住居)名を入力してください_その④'!$B266="サービス管理責任者"),0,'[9]事業所(またはGH住居)名を入力してください_その④'!$AN266)</f>
        <v>0</v>
      </c>
    </row>
    <row r="2048" spans="8:11">
      <c r="H2048" s="387"/>
      <c r="I2048" s="380" t="e">
        <f t="shared" si="127"/>
        <v>#REF!</v>
      </c>
      <c r="J2048" s="386">
        <f>'[9]事業所(またはGH住居)名を入力してください_その④'!$F267</f>
        <v>0</v>
      </c>
      <c r="K2048" s="380">
        <f>IF(OR('[9]事業所(またはGH住居)名を入力してください_その④'!$B267="管理者",'[9]事業所(またはGH住居)名を入力してください_その④'!$B267="サービス管理責任者"),0,'[9]事業所(またはGH住居)名を入力してください_その④'!$AN267)</f>
        <v>0</v>
      </c>
    </row>
    <row r="2049" spans="8:11">
      <c r="H2049" s="387"/>
      <c r="I2049" s="380" t="e">
        <f t="shared" si="127"/>
        <v>#REF!</v>
      </c>
      <c r="J2049" s="386">
        <f>'[9]事業所(またはGH住居)名を入力してください_その④'!$F268</f>
        <v>0</v>
      </c>
      <c r="K2049" s="380">
        <f>IF(OR('[9]事業所(またはGH住居)名を入力してください_その④'!$B268="管理者",'[9]事業所(またはGH住居)名を入力してください_その④'!$B268="サービス管理責任者"),0,'[9]事業所(またはGH住居)名を入力してください_その④'!$AN268)</f>
        <v>0</v>
      </c>
    </row>
    <row r="2050" spans="8:11">
      <c r="H2050" s="387"/>
      <c r="I2050" s="380" t="e">
        <f t="shared" si="127"/>
        <v>#REF!</v>
      </c>
      <c r="J2050" s="386">
        <f>'[9]事業所(またはGH住居)名を入力してください_その④'!$F269</f>
        <v>0</v>
      </c>
      <c r="K2050" s="380">
        <f>IF(OR('[9]事業所(またはGH住居)名を入力してください_その④'!$B269="管理者",'[9]事業所(またはGH住居)名を入力してください_その④'!$B269="サービス管理責任者"),0,'[9]事業所(またはGH住居)名を入力してください_その④'!$AN269)</f>
        <v>0</v>
      </c>
    </row>
    <row r="2051" spans="8:11">
      <c r="H2051" s="387"/>
      <c r="I2051" s="380" t="e">
        <f t="shared" si="127"/>
        <v>#REF!</v>
      </c>
      <c r="J2051" s="386">
        <f>'[9]事業所(またはGH住居)名を入力してください_その④'!$F270</f>
        <v>0</v>
      </c>
      <c r="K2051" s="380">
        <f>IF(OR('[9]事業所(またはGH住居)名を入力してください_その④'!$B270="管理者",'[9]事業所(またはGH住居)名を入力してください_その④'!$B270="サービス管理責任者"),0,'[9]事業所(またはGH住居)名を入力してください_その④'!$AN270)</f>
        <v>0</v>
      </c>
    </row>
    <row r="2052" spans="8:11">
      <c r="H2052" s="387"/>
      <c r="I2052" s="380" t="e">
        <f t="shared" ref="I2052:I2115" si="128">IF(J2052=0,I2051,I2051+1)</f>
        <v>#REF!</v>
      </c>
      <c r="J2052" s="386">
        <f>'[9]事業所(またはGH住居)名を入力してください_その④'!$F271</f>
        <v>0</v>
      </c>
      <c r="K2052" s="380">
        <f>IF(OR('[9]事業所(またはGH住居)名を入力してください_その④'!$B271="管理者",'[9]事業所(またはGH住居)名を入力してください_その④'!$B271="サービス管理責任者"),0,'[9]事業所(またはGH住居)名を入力してください_その④'!$AN271)</f>
        <v>0</v>
      </c>
    </row>
    <row r="2053" spans="8:11">
      <c r="H2053" s="387"/>
      <c r="I2053" s="380" t="e">
        <f t="shared" si="128"/>
        <v>#REF!</v>
      </c>
      <c r="J2053" s="386">
        <f>'[9]事業所(またはGH住居)名を入力してください_その④'!$F272</f>
        <v>0</v>
      </c>
      <c r="K2053" s="380">
        <f>IF(OR('[9]事業所(またはGH住居)名を入力してください_その④'!$B272="管理者",'[9]事業所(またはGH住居)名を入力してください_その④'!$B272="サービス管理責任者"),0,'[9]事業所(またはGH住居)名を入力してください_その④'!$AN272)</f>
        <v>0</v>
      </c>
    </row>
    <row r="2054" spans="8:11">
      <c r="H2054" s="387"/>
      <c r="I2054" s="380" t="e">
        <f t="shared" si="128"/>
        <v>#REF!</v>
      </c>
      <c r="J2054" s="386">
        <f>'[9]事業所(またはGH住居)名を入力してください_その④'!$F273</f>
        <v>0</v>
      </c>
      <c r="K2054" s="380">
        <f>IF(OR('[9]事業所(またはGH住居)名を入力してください_その④'!$B273="管理者",'[9]事業所(またはGH住居)名を入力してください_その④'!$B273="サービス管理責任者"),0,'[9]事業所(またはGH住居)名を入力してください_その④'!$AN273)</f>
        <v>0</v>
      </c>
    </row>
    <row r="2055" spans="8:11">
      <c r="H2055" s="387"/>
      <c r="I2055" s="380" t="e">
        <f t="shared" si="128"/>
        <v>#REF!</v>
      </c>
      <c r="J2055" s="386">
        <f>'[9]事業所(またはGH住居)名を入力してください_その④'!$F274</f>
        <v>0</v>
      </c>
      <c r="K2055" s="380">
        <f>IF(OR('[9]事業所(またはGH住居)名を入力してください_その④'!$B274="管理者",'[9]事業所(またはGH住居)名を入力してください_その④'!$B274="サービス管理責任者"),0,'[9]事業所(またはGH住居)名を入力してください_その④'!$AN274)</f>
        <v>0</v>
      </c>
    </row>
    <row r="2056" spans="8:11">
      <c r="H2056" s="387"/>
      <c r="I2056" s="380" t="e">
        <f t="shared" si="128"/>
        <v>#REF!</v>
      </c>
      <c r="J2056" s="386">
        <f>'[9]事業所(またはGH住居)名を入力してください_その④'!$F275</f>
        <v>0</v>
      </c>
      <c r="K2056" s="380">
        <f>IF(OR('[9]事業所(またはGH住居)名を入力してください_その④'!$B275="管理者",'[9]事業所(またはGH住居)名を入力してください_その④'!$B275="サービス管理責任者"),0,'[9]事業所(またはGH住居)名を入力してください_その④'!$AN275)</f>
        <v>0</v>
      </c>
    </row>
    <row r="2057" spans="8:11">
      <c r="H2057" s="387"/>
      <c r="I2057" s="380" t="e">
        <f t="shared" si="128"/>
        <v>#REF!</v>
      </c>
      <c r="J2057" s="386">
        <f>'[9]事業所(またはGH住居)名を入力してください_その④'!$F276</f>
        <v>0</v>
      </c>
      <c r="K2057" s="380">
        <f>IF(OR('[9]事業所(またはGH住居)名を入力してください_その④'!$B276="管理者",'[9]事業所(またはGH住居)名を入力してください_その④'!$B276="サービス管理責任者"),0,'[9]事業所(またはGH住居)名を入力してください_その④'!$AN276)</f>
        <v>0</v>
      </c>
    </row>
    <row r="2058" spans="8:11">
      <c r="H2058" s="387"/>
      <c r="I2058" s="380" t="e">
        <f t="shared" si="128"/>
        <v>#REF!</v>
      </c>
      <c r="J2058" s="386">
        <f>'[9]事業所(またはGH住居)名を入力してください_その④'!$F277</f>
        <v>0</v>
      </c>
      <c r="K2058" s="380">
        <f>IF(OR('[9]事業所(またはGH住居)名を入力してください_その④'!$B277="管理者",'[9]事業所(またはGH住居)名を入力してください_その④'!$B277="サービス管理責任者"),0,'[9]事業所(またはGH住居)名を入力してください_その④'!$AN277)</f>
        <v>0</v>
      </c>
    </row>
    <row r="2059" spans="8:11">
      <c r="H2059" s="387"/>
      <c r="I2059" s="380" t="e">
        <f t="shared" si="128"/>
        <v>#REF!</v>
      </c>
      <c r="J2059" s="386">
        <f>'[9]事業所(またはGH住居)名を入力してください_その④'!$F278</f>
        <v>0</v>
      </c>
      <c r="K2059" s="380">
        <f>IF(OR('[9]事業所(またはGH住居)名を入力してください_その④'!$B278="管理者",'[9]事業所(またはGH住居)名を入力してください_その④'!$B278="サービス管理責任者"),0,'[9]事業所(またはGH住居)名を入力してください_その④'!$AN278)</f>
        <v>0</v>
      </c>
    </row>
    <row r="2060" spans="8:11">
      <c r="H2060" s="387"/>
      <c r="I2060" s="380" t="e">
        <f t="shared" si="128"/>
        <v>#REF!</v>
      </c>
      <c r="J2060" s="386">
        <f>'[9]事業所(またはGH住居)名を入力してください_その④'!$F279</f>
        <v>0</v>
      </c>
      <c r="K2060" s="380">
        <f>IF(OR('[9]事業所(またはGH住居)名を入力してください_その④'!$B279="管理者",'[9]事業所(またはGH住居)名を入力してください_その④'!$B279="サービス管理責任者"),0,'[9]事業所(またはGH住居)名を入力してください_その④'!$AN279)</f>
        <v>0</v>
      </c>
    </row>
    <row r="2061" spans="8:11">
      <c r="H2061" s="387"/>
      <c r="I2061" s="380" t="e">
        <f t="shared" si="128"/>
        <v>#REF!</v>
      </c>
      <c r="J2061" s="386">
        <f>'[9]事業所(またはGH住居)名を入力してください_その④'!$F280</f>
        <v>0</v>
      </c>
      <c r="K2061" s="380">
        <f>IF(OR('[9]事業所(またはGH住居)名を入力してください_その④'!$B280="管理者",'[9]事業所(またはGH住居)名を入力してください_その④'!$B280="サービス管理責任者"),0,'[9]事業所(またはGH住居)名を入力してください_その④'!$AN280)</f>
        <v>0</v>
      </c>
    </row>
    <row r="2062" spans="8:11">
      <c r="H2062" s="387"/>
      <c r="I2062" s="380" t="e">
        <f t="shared" si="128"/>
        <v>#REF!</v>
      </c>
      <c r="J2062" s="386">
        <f>'[9]事業所(またはGH住居)名を入力してください_その④'!$F281</f>
        <v>0</v>
      </c>
      <c r="K2062" s="380">
        <f>IF(OR('[9]事業所(またはGH住居)名を入力してください_その④'!$B281="管理者",'[9]事業所(またはGH住居)名を入力してください_その④'!$B281="サービス管理責任者"),0,'[9]事業所(またはGH住居)名を入力してください_その④'!$AN281)</f>
        <v>0</v>
      </c>
    </row>
    <row r="2063" spans="8:11">
      <c r="H2063" s="387"/>
      <c r="I2063" s="380" t="e">
        <f t="shared" si="128"/>
        <v>#REF!</v>
      </c>
      <c r="J2063" s="386">
        <f>'[9]事業所(またはGH住居)名を入力してください_その④'!$F282</f>
        <v>0</v>
      </c>
      <c r="K2063" s="380">
        <f>IF(OR('[9]事業所(またはGH住居)名を入力してください_その④'!$B282="管理者",'[9]事業所(またはGH住居)名を入力してください_その④'!$B282="サービス管理責任者"),0,'[9]事業所(またはGH住居)名を入力してください_その④'!$AN282)</f>
        <v>0</v>
      </c>
    </row>
    <row r="2064" spans="8:11">
      <c r="H2064" s="387"/>
      <c r="I2064" s="380" t="e">
        <f t="shared" si="128"/>
        <v>#REF!</v>
      </c>
      <c r="J2064" s="386">
        <f>'[9]事業所(またはGH住居)名を入力してください_その④'!$F283</f>
        <v>0</v>
      </c>
      <c r="K2064" s="380">
        <f>IF(OR('[9]事業所(またはGH住居)名を入力してください_その④'!$B283="管理者",'[9]事業所(またはGH住居)名を入力してください_その④'!$B283="サービス管理責任者"),0,'[9]事業所(またはGH住居)名を入力してください_その④'!$AN283)</f>
        <v>0</v>
      </c>
    </row>
    <row r="2065" spans="8:11">
      <c r="H2065" s="387"/>
      <c r="I2065" s="380" t="e">
        <f t="shared" si="128"/>
        <v>#REF!</v>
      </c>
      <c r="J2065" s="386">
        <f>'[9]事業所(またはGH住居)名を入力してください_その④'!$F284</f>
        <v>0</v>
      </c>
      <c r="K2065" s="380">
        <f>IF(OR('[9]事業所(またはGH住居)名を入力してください_その④'!$B284="管理者",'[9]事業所(またはGH住居)名を入力してください_その④'!$B284="サービス管理責任者"),0,'[9]事業所(またはGH住居)名を入力してください_その④'!$AN284)</f>
        <v>0</v>
      </c>
    </row>
    <row r="2066" spans="8:11">
      <c r="H2066" s="387"/>
      <c r="I2066" s="380" t="e">
        <f t="shared" si="128"/>
        <v>#REF!</v>
      </c>
      <c r="J2066" s="386">
        <f>'[9]事業所(またはGH住居)名を入力してください_その④'!$F285</f>
        <v>0</v>
      </c>
      <c r="K2066" s="380">
        <f>IF(OR('[9]事業所(またはGH住居)名を入力してください_その④'!$B285="管理者",'[9]事業所(またはGH住居)名を入力してください_その④'!$B285="サービス管理責任者"),0,'[9]事業所(またはGH住居)名を入力してください_その④'!$AN285)</f>
        <v>0</v>
      </c>
    </row>
    <row r="2067" spans="8:11">
      <c r="H2067" s="387"/>
      <c r="I2067" s="380" t="e">
        <f t="shared" si="128"/>
        <v>#REF!</v>
      </c>
      <c r="J2067" s="386">
        <f>'[9]事業所(またはGH住居)名を入力してください_その④'!$F286</f>
        <v>0</v>
      </c>
      <c r="K2067" s="380">
        <f>IF(OR('[9]事業所(またはGH住居)名を入力してください_その④'!$B286="管理者",'[9]事業所(またはGH住居)名を入力してください_その④'!$B286="サービス管理責任者"),0,'[9]事業所(またはGH住居)名を入力してください_その④'!$AN286)</f>
        <v>0</v>
      </c>
    </row>
    <row r="2068" spans="8:11">
      <c r="H2068" s="387"/>
      <c r="I2068" s="380" t="e">
        <f t="shared" si="128"/>
        <v>#REF!</v>
      </c>
      <c r="J2068" s="386">
        <f>'[9]事業所(またはGH住居)名を入力してください_その④'!$F287</f>
        <v>0</v>
      </c>
      <c r="K2068" s="380">
        <f>IF(OR('[9]事業所(またはGH住居)名を入力してください_その④'!$B287="管理者",'[9]事業所(またはGH住居)名を入力してください_その④'!$B287="サービス管理責任者"),0,'[9]事業所(またはGH住居)名を入力してください_その④'!$AN287)</f>
        <v>0</v>
      </c>
    </row>
    <row r="2069" spans="8:11">
      <c r="H2069" s="387"/>
      <c r="I2069" s="380" t="e">
        <f t="shared" si="128"/>
        <v>#REF!</v>
      </c>
      <c r="J2069" s="386">
        <f>'[9]事業所(またはGH住居)名を入力してください_その④'!$F288</f>
        <v>0</v>
      </c>
      <c r="K2069" s="380">
        <f>IF(OR('[9]事業所(またはGH住居)名を入力してください_その④'!$B288="管理者",'[9]事業所(またはGH住居)名を入力してください_その④'!$B288="サービス管理責任者"),0,'[9]事業所(またはGH住居)名を入力してください_その④'!$AN288)</f>
        <v>0</v>
      </c>
    </row>
    <row r="2070" spans="8:11">
      <c r="H2070" s="387"/>
      <c r="I2070" s="380" t="e">
        <f t="shared" si="128"/>
        <v>#REF!</v>
      </c>
      <c r="J2070" s="386">
        <f>'[9]事業所(またはGH住居)名を入力してください_その④'!$F289</f>
        <v>0</v>
      </c>
      <c r="K2070" s="380">
        <f>IF(OR('[9]事業所(またはGH住居)名を入力してください_その④'!$B289="管理者",'[9]事業所(またはGH住居)名を入力してください_その④'!$B289="サービス管理責任者"),0,'[9]事業所(またはGH住居)名を入力してください_その④'!$AN289)</f>
        <v>0</v>
      </c>
    </row>
    <row r="2071" spans="8:11">
      <c r="H2071" s="387"/>
      <c r="I2071" s="380" t="e">
        <f t="shared" si="128"/>
        <v>#REF!</v>
      </c>
      <c r="J2071" s="386">
        <f>'[9]事業所(またはGH住居)名を入力してください_その④'!$F290</f>
        <v>0</v>
      </c>
      <c r="K2071" s="380">
        <f>IF(OR('[9]事業所(またはGH住居)名を入力してください_その④'!$B290="管理者",'[9]事業所(またはGH住居)名を入力してください_その④'!$B290="サービス管理責任者"),0,'[9]事業所(またはGH住居)名を入力してください_その④'!$AN290)</f>
        <v>0</v>
      </c>
    </row>
    <row r="2072" spans="8:11">
      <c r="H2072" s="387"/>
      <c r="I2072" s="380" t="e">
        <f t="shared" si="128"/>
        <v>#REF!</v>
      </c>
      <c r="J2072" s="386">
        <f>'[9]事業所(またはGH住居)名を入力してください_その④'!$F291</f>
        <v>0</v>
      </c>
      <c r="K2072" s="380">
        <f>IF(OR('[9]事業所(またはGH住居)名を入力してください_その④'!$B291="管理者",'[9]事業所(またはGH住居)名を入力してください_その④'!$B291="サービス管理責任者"),0,'[9]事業所(またはGH住居)名を入力してください_その④'!$AN291)</f>
        <v>0</v>
      </c>
    </row>
    <row r="2073" spans="8:11">
      <c r="H2073" s="387"/>
      <c r="I2073" s="380" t="e">
        <f t="shared" si="128"/>
        <v>#REF!</v>
      </c>
      <c r="J2073" s="386">
        <f>'[9]事業所(またはGH住居)名を入力してください_その④'!$F292</f>
        <v>0</v>
      </c>
      <c r="K2073" s="380">
        <f>IF(OR('[9]事業所(またはGH住居)名を入力してください_その④'!$B292="管理者",'[9]事業所(またはGH住居)名を入力してください_その④'!$B292="サービス管理責任者"),0,'[9]事業所(またはGH住居)名を入力してください_その④'!$AN292)</f>
        <v>0</v>
      </c>
    </row>
    <row r="2074" spans="8:11">
      <c r="H2074" s="387"/>
      <c r="I2074" s="380" t="e">
        <f t="shared" si="128"/>
        <v>#REF!</v>
      </c>
      <c r="J2074" s="386">
        <f>'[9]事業所(またはGH住居)名を入力してください_その④'!$F293</f>
        <v>0</v>
      </c>
      <c r="K2074" s="380">
        <f>IF(OR('[9]事業所(またはGH住居)名を入力してください_その④'!$B293="管理者",'[9]事業所(またはGH住居)名を入力してください_その④'!$B293="サービス管理責任者"),0,'[9]事業所(またはGH住居)名を入力してください_その④'!$AN293)</f>
        <v>0</v>
      </c>
    </row>
    <row r="2075" spans="8:11">
      <c r="H2075" s="387"/>
      <c r="I2075" s="380" t="e">
        <f t="shared" si="128"/>
        <v>#REF!</v>
      </c>
      <c r="J2075" s="386">
        <f>'[9]事業所(またはGH住居)名を入力してください_その④'!$F294</f>
        <v>0</v>
      </c>
      <c r="K2075" s="380">
        <f>IF(OR('[9]事業所(またはGH住居)名を入力してください_その④'!$B294="管理者",'[9]事業所(またはGH住居)名を入力してください_その④'!$B294="サービス管理責任者"),0,'[9]事業所(またはGH住居)名を入力してください_その④'!$AN294)</f>
        <v>0</v>
      </c>
    </row>
    <row r="2076" spans="8:11">
      <c r="H2076" s="387"/>
      <c r="I2076" s="380" t="e">
        <f t="shared" si="128"/>
        <v>#REF!</v>
      </c>
      <c r="J2076" s="386">
        <f>'[9]事業所(またはGH住居)名を入力してください_その④'!$F295</f>
        <v>0</v>
      </c>
      <c r="K2076" s="380">
        <f>IF(OR('[9]事業所(またはGH住居)名を入力してください_その④'!$B295="管理者",'[9]事業所(またはGH住居)名を入力してください_その④'!$B295="サービス管理責任者"),0,'[9]事業所(またはGH住居)名を入力してください_その④'!$AN295)</f>
        <v>0</v>
      </c>
    </row>
    <row r="2077" spans="8:11">
      <c r="H2077" s="387"/>
      <c r="I2077" s="380" t="e">
        <f t="shared" si="128"/>
        <v>#REF!</v>
      </c>
      <c r="J2077" s="386">
        <f>'[9]事業所(またはGH住居)名を入力してください_その④'!$F296</f>
        <v>0</v>
      </c>
      <c r="K2077" s="380">
        <f>IF(OR('[9]事業所(またはGH住居)名を入力してください_その④'!$B296="管理者",'[9]事業所(またはGH住居)名を入力してください_その④'!$B296="サービス管理責任者"),0,'[9]事業所(またはGH住居)名を入力してください_その④'!$AN296)</f>
        <v>0</v>
      </c>
    </row>
    <row r="2078" spans="8:11">
      <c r="H2078" s="387"/>
      <c r="I2078" s="380" t="e">
        <f t="shared" si="128"/>
        <v>#REF!</v>
      </c>
      <c r="J2078" s="386">
        <f>'[9]事業所(またはGH住居)名を入力してください_その④'!$F297</f>
        <v>0</v>
      </c>
      <c r="K2078" s="380">
        <f>IF(OR('[9]事業所(またはGH住居)名を入力してください_その④'!$B297="管理者",'[9]事業所(またはGH住居)名を入力してください_その④'!$B297="サービス管理責任者"),0,'[9]事業所(またはGH住居)名を入力してください_その④'!$AN297)</f>
        <v>0</v>
      </c>
    </row>
    <row r="2079" spans="8:11">
      <c r="H2079" s="387"/>
      <c r="I2079" s="380" t="e">
        <f t="shared" si="128"/>
        <v>#REF!</v>
      </c>
      <c r="J2079" s="386">
        <f>'[9]事業所(またはGH住居)名を入力してください_その④'!$F298</f>
        <v>0</v>
      </c>
      <c r="K2079" s="380">
        <f>IF(OR('[9]事業所(またはGH住居)名を入力してください_その④'!$B298="管理者",'[9]事業所(またはGH住居)名を入力してください_その④'!$B298="サービス管理責任者"),0,'[9]事業所(またはGH住居)名を入力してください_その④'!$AN298)</f>
        <v>0</v>
      </c>
    </row>
    <row r="2080" spans="8:11">
      <c r="H2080" s="387"/>
      <c r="I2080" s="380" t="e">
        <f t="shared" si="128"/>
        <v>#REF!</v>
      </c>
      <c r="J2080" s="386">
        <f>'[9]事業所(またはGH住居)名を入力してください_その④'!$F299</f>
        <v>0</v>
      </c>
      <c r="K2080" s="380">
        <f>IF(OR('[9]事業所(またはGH住居)名を入力してください_その④'!$B299="管理者",'[9]事業所(またはGH住居)名を入力してください_その④'!$B299="サービス管理責任者"),0,'[9]事業所(またはGH住居)名を入力してください_その④'!$AN299)</f>
        <v>0</v>
      </c>
    </row>
    <row r="2081" spans="8:11">
      <c r="H2081" s="387"/>
      <c r="I2081" s="380" t="e">
        <f t="shared" si="128"/>
        <v>#REF!</v>
      </c>
      <c r="J2081" s="386">
        <f>'[9]事業所(またはGH住居)名を入力してください_その④'!$F300</f>
        <v>0</v>
      </c>
      <c r="K2081" s="380">
        <f>IF(OR('[9]事業所(またはGH住居)名を入力してください_その④'!$B300="管理者",'[9]事業所(またはGH住居)名を入力してください_その④'!$B300="サービス管理責任者"),0,'[9]事業所(またはGH住居)名を入力してください_その④'!$AN300)</f>
        <v>0</v>
      </c>
    </row>
    <row r="2082" spans="8:11">
      <c r="H2082" s="387"/>
      <c r="I2082" s="380" t="e">
        <f t="shared" si="128"/>
        <v>#REF!</v>
      </c>
      <c r="J2082" s="386">
        <f>'[9]事業所(またはGH住居)名を入力してください_その④'!$F301</f>
        <v>0</v>
      </c>
      <c r="K2082" s="380">
        <f>IF(OR('[9]事業所(またはGH住居)名を入力してください_その④'!$B301="管理者",'[9]事業所(またはGH住居)名を入力してください_その④'!$B301="サービス管理責任者"),0,'[9]事業所(またはGH住居)名を入力してください_その④'!$AN301)</f>
        <v>0</v>
      </c>
    </row>
    <row r="2083" spans="8:11">
      <c r="H2083" s="387"/>
      <c r="I2083" s="380" t="e">
        <f t="shared" si="128"/>
        <v>#REF!</v>
      </c>
      <c r="J2083" s="386">
        <f>'[9]事業所(またはGH住居)名を入力してください_その④'!$F302</f>
        <v>0</v>
      </c>
      <c r="K2083" s="380">
        <f>IF(OR('[9]事業所(またはGH住居)名を入力してください_その④'!$B302="管理者",'[9]事業所(またはGH住居)名を入力してください_その④'!$B302="サービス管理責任者"),0,'[9]事業所(またはGH住居)名を入力してください_その④'!$AN302)</f>
        <v>0</v>
      </c>
    </row>
    <row r="2084" spans="8:11">
      <c r="H2084" s="387"/>
      <c r="I2084" s="380" t="e">
        <f t="shared" si="128"/>
        <v>#REF!</v>
      </c>
      <c r="J2084" s="386">
        <f>'[9]事業所(またはGH住居)名を入力してください_その④'!$F303</f>
        <v>0</v>
      </c>
      <c r="K2084" s="380">
        <f>IF(OR('[9]事業所(またはGH住居)名を入力してください_その④'!$B303="管理者",'[9]事業所(またはGH住居)名を入力してください_その④'!$B303="サービス管理責任者"),0,'[9]事業所(またはGH住居)名を入力してください_その④'!$AN303)</f>
        <v>0</v>
      </c>
    </row>
    <row r="2085" spans="8:11">
      <c r="H2085" s="387"/>
      <c r="I2085" s="380" t="e">
        <f t="shared" si="128"/>
        <v>#REF!</v>
      </c>
      <c r="J2085" s="386">
        <f>'[9]事業所(またはGH住居)名を入力してください_その④'!$F304</f>
        <v>0</v>
      </c>
      <c r="K2085" s="380">
        <f>IF(OR('[9]事業所(またはGH住居)名を入力してください_その④'!$B304="管理者",'[9]事業所(またはGH住居)名を入力してください_その④'!$B304="サービス管理責任者"),0,'[9]事業所(またはGH住居)名を入力してください_その④'!$AN304)</f>
        <v>0</v>
      </c>
    </row>
    <row r="2086" spans="8:11">
      <c r="H2086" s="387"/>
      <c r="I2086" s="380" t="e">
        <f t="shared" si="128"/>
        <v>#REF!</v>
      </c>
      <c r="J2086" s="386">
        <f>'[9]事業所(またはGH住居)名を入力してください_その④'!$F305</f>
        <v>0</v>
      </c>
      <c r="K2086" s="380">
        <f>IF(OR('[9]事業所(またはGH住居)名を入力してください_その④'!$B305="管理者",'[9]事業所(またはGH住居)名を入力してください_その④'!$B305="サービス管理責任者"),0,'[9]事業所(またはGH住居)名を入力してください_その④'!$AN305)</f>
        <v>0</v>
      </c>
    </row>
    <row r="2087" spans="8:11">
      <c r="H2087" s="387"/>
      <c r="I2087" s="380" t="e">
        <f t="shared" si="128"/>
        <v>#REF!</v>
      </c>
      <c r="J2087" s="386">
        <f>'[9]事業所(またはGH住居)名を入力してください_その④'!$F306</f>
        <v>0</v>
      </c>
      <c r="K2087" s="380">
        <f>IF(OR('[9]事業所(またはGH住居)名を入力してください_その④'!$B306="管理者",'[9]事業所(またはGH住居)名を入力してください_その④'!$B306="サービス管理責任者"),0,'[9]事業所(またはGH住居)名を入力してください_その④'!$AN306)</f>
        <v>0</v>
      </c>
    </row>
    <row r="2088" spans="8:11">
      <c r="H2088" s="387"/>
      <c r="I2088" s="380" t="e">
        <f t="shared" si="128"/>
        <v>#REF!</v>
      </c>
      <c r="J2088" s="386">
        <f>'[9]事業所(またはGH住居)名を入力してください_その④'!$F307</f>
        <v>0</v>
      </c>
      <c r="K2088" s="380">
        <f>IF(OR('[9]事業所(またはGH住居)名を入力してください_その④'!$B307="管理者",'[9]事業所(またはGH住居)名を入力してください_その④'!$B307="サービス管理責任者"),0,'[9]事業所(またはGH住居)名を入力してください_その④'!$AN307)</f>
        <v>0</v>
      </c>
    </row>
    <row r="2089" spans="8:11">
      <c r="H2089" s="387"/>
      <c r="I2089" s="380" t="e">
        <f t="shared" si="128"/>
        <v>#REF!</v>
      </c>
      <c r="J2089" s="386">
        <f>'[9]事業所(またはGH住居)名を入力してください_その④'!$F308</f>
        <v>0</v>
      </c>
      <c r="K2089" s="380">
        <f>IF(OR('[9]事業所(またはGH住居)名を入力してください_その④'!$B308="管理者",'[9]事業所(またはGH住居)名を入力してください_その④'!$B308="サービス管理責任者"),0,'[9]事業所(またはGH住居)名を入力してください_その④'!$AN308)</f>
        <v>0</v>
      </c>
    </row>
    <row r="2090" spans="8:11">
      <c r="H2090" s="387"/>
      <c r="I2090" s="380" t="e">
        <f t="shared" si="128"/>
        <v>#REF!</v>
      </c>
      <c r="J2090" s="386">
        <f>'[9]事業所(またはGH住居)名を入力してください_その④'!$F309</f>
        <v>0</v>
      </c>
      <c r="K2090" s="380">
        <f>IF(OR('[9]事業所(またはGH住居)名を入力してください_その④'!$B309="管理者",'[9]事業所(またはGH住居)名を入力してください_その④'!$B309="サービス管理責任者"),0,'[9]事業所(またはGH住居)名を入力してください_その④'!$AN309)</f>
        <v>0</v>
      </c>
    </row>
    <row r="2091" spans="8:11">
      <c r="H2091" s="387"/>
      <c r="I2091" s="380" t="e">
        <f t="shared" si="128"/>
        <v>#REF!</v>
      </c>
      <c r="J2091" s="386">
        <f>'[9]事業所(またはGH住居)名を入力してください_その④'!$F310</f>
        <v>0</v>
      </c>
      <c r="K2091" s="380">
        <f>IF(OR('[9]事業所(またはGH住居)名を入力してください_その④'!$B310="管理者",'[9]事業所(またはGH住居)名を入力してください_その④'!$B310="サービス管理責任者"),0,'[9]事業所(またはGH住居)名を入力してください_その④'!$AN310)</f>
        <v>0</v>
      </c>
    </row>
    <row r="2092" spans="8:11">
      <c r="H2092" s="387"/>
      <c r="I2092" s="380" t="e">
        <f t="shared" si="128"/>
        <v>#REF!</v>
      </c>
      <c r="J2092" s="386">
        <f>'[9]事業所(またはGH住居)名を入力してください_その④'!$F311</f>
        <v>0</v>
      </c>
      <c r="K2092" s="380">
        <f>IF(OR('[9]事業所(またはGH住居)名を入力してください_その④'!$B311="管理者",'[9]事業所(またはGH住居)名を入力してください_その④'!$B311="サービス管理責任者"),0,'[9]事業所(またはGH住居)名を入力してください_その④'!$AN311)</f>
        <v>0</v>
      </c>
    </row>
    <row r="2093" spans="8:11">
      <c r="H2093" s="387"/>
      <c r="I2093" s="380" t="e">
        <f t="shared" si="128"/>
        <v>#REF!</v>
      </c>
      <c r="J2093" s="386">
        <f>'[9]事業所(またはGH住居)名を入力してください_その④'!$F312</f>
        <v>0</v>
      </c>
      <c r="K2093" s="380">
        <f>IF(OR('[9]事業所(またはGH住居)名を入力してください_その④'!$B312="管理者",'[9]事業所(またはGH住居)名を入力してください_その④'!$B312="サービス管理責任者"),0,'[9]事業所(またはGH住居)名を入力してください_その④'!$AN312)</f>
        <v>0</v>
      </c>
    </row>
    <row r="2094" spans="8:11">
      <c r="H2094" s="387"/>
      <c r="I2094" s="380" t="e">
        <f t="shared" si="128"/>
        <v>#REF!</v>
      </c>
      <c r="J2094" s="386">
        <f>'[9]事業所(またはGH住居)名を入力してください_その④'!$F313</f>
        <v>0</v>
      </c>
      <c r="K2094" s="380">
        <f>IF(OR('[9]事業所(またはGH住居)名を入力してください_その④'!$B313="管理者",'[9]事業所(またはGH住居)名を入力してください_その④'!$B313="サービス管理責任者"),0,'[9]事業所(またはGH住居)名を入力してください_その④'!$AN313)</f>
        <v>0</v>
      </c>
    </row>
    <row r="2095" spans="8:11">
      <c r="H2095" s="387"/>
      <c r="I2095" s="380" t="e">
        <f t="shared" si="128"/>
        <v>#REF!</v>
      </c>
      <c r="J2095" s="386">
        <f>'[9]事業所(またはGH住居)名を入力してください_その④'!$F314</f>
        <v>0</v>
      </c>
      <c r="K2095" s="380">
        <f>IF(OR('[9]事業所(またはGH住居)名を入力してください_その④'!$B314="管理者",'[9]事業所(またはGH住居)名を入力してください_その④'!$B314="サービス管理責任者"),0,'[9]事業所(またはGH住居)名を入力してください_その④'!$AN314)</f>
        <v>0</v>
      </c>
    </row>
    <row r="2096" spans="8:11">
      <c r="H2096" s="387"/>
      <c r="I2096" s="380" t="e">
        <f t="shared" si="128"/>
        <v>#REF!</v>
      </c>
      <c r="J2096" s="386">
        <f>'[9]事業所(またはGH住居)名を入力してください_その④'!$F315</f>
        <v>0</v>
      </c>
      <c r="K2096" s="380">
        <f>IF(OR('[9]事業所(またはGH住居)名を入力してください_その④'!$B315="管理者",'[9]事業所(またはGH住居)名を入力してください_その④'!$B315="サービス管理責任者"),0,'[9]事業所(またはGH住居)名を入力してください_その④'!$AN315)</f>
        <v>0</v>
      </c>
    </row>
    <row r="2097" spans="8:11">
      <c r="H2097" s="387"/>
      <c r="I2097" s="380" t="e">
        <f t="shared" si="128"/>
        <v>#REF!</v>
      </c>
      <c r="J2097" s="386">
        <f>'[9]事業所(またはGH住居)名を入力してください_その④'!$F316</f>
        <v>0</v>
      </c>
      <c r="K2097" s="380">
        <f>IF(OR('[9]事業所(またはGH住居)名を入力してください_その④'!$B316="管理者",'[9]事業所(またはGH住居)名を入力してください_その④'!$B316="サービス管理責任者"),0,'[9]事業所(またはGH住居)名を入力してください_その④'!$AN316)</f>
        <v>0</v>
      </c>
    </row>
    <row r="2098" spans="8:11">
      <c r="H2098" s="387"/>
      <c r="I2098" s="380" t="e">
        <f t="shared" si="128"/>
        <v>#REF!</v>
      </c>
      <c r="J2098" s="386">
        <f>'[9]事業所(またはGH住居)名を入力してください_その④'!$F317</f>
        <v>0</v>
      </c>
      <c r="K2098" s="380">
        <f>IF(OR('[9]事業所(またはGH住居)名を入力してください_その④'!$B317="管理者",'[9]事業所(またはGH住居)名を入力してください_その④'!$B317="サービス管理責任者"),0,'[9]事業所(またはGH住居)名を入力してください_その④'!$AN317)</f>
        <v>0</v>
      </c>
    </row>
    <row r="2099" spans="8:11">
      <c r="H2099" s="387"/>
      <c r="I2099" s="380" t="e">
        <f t="shared" si="128"/>
        <v>#REF!</v>
      </c>
      <c r="J2099" s="386">
        <f>'[9]事業所(またはGH住居)名を入力してください_その④'!$F318</f>
        <v>0</v>
      </c>
      <c r="K2099" s="380">
        <f>IF(OR('[9]事業所(またはGH住居)名を入力してください_その④'!$B318="管理者",'[9]事業所(またはGH住居)名を入力してください_その④'!$B318="サービス管理責任者"),0,'[9]事業所(またはGH住居)名を入力してください_その④'!$AN318)</f>
        <v>0</v>
      </c>
    </row>
    <row r="2100" spans="8:11">
      <c r="H2100" s="387"/>
      <c r="I2100" s="380" t="e">
        <f t="shared" si="128"/>
        <v>#REF!</v>
      </c>
      <c r="J2100" s="386">
        <f>'[9]事業所(またはGH住居)名を入力してください_その④'!$F319</f>
        <v>0</v>
      </c>
      <c r="K2100" s="380">
        <f>IF(OR('[9]事業所(またはGH住居)名を入力してください_その④'!$B319="管理者",'[9]事業所(またはGH住居)名を入力してください_その④'!$B319="サービス管理責任者"),0,'[9]事業所(またはGH住居)名を入力してください_その④'!$AN319)</f>
        <v>0</v>
      </c>
    </row>
    <row r="2101" spans="8:11">
      <c r="H2101" s="387"/>
      <c r="I2101" s="380" t="e">
        <f t="shared" si="128"/>
        <v>#REF!</v>
      </c>
      <c r="J2101" s="386">
        <f>'[9]事業所(またはGH住居)名を入力してください_その④'!$F320</f>
        <v>0</v>
      </c>
      <c r="K2101" s="380">
        <f>IF(OR('[9]事業所(またはGH住居)名を入力してください_その④'!$B320="管理者",'[9]事業所(またはGH住居)名を入力してください_その④'!$B320="サービス管理責任者"),0,'[9]事業所(またはGH住居)名を入力してください_その④'!$AN320)</f>
        <v>0</v>
      </c>
    </row>
    <row r="2102" spans="8:11">
      <c r="H2102" s="387"/>
      <c r="I2102" s="380" t="e">
        <f t="shared" si="128"/>
        <v>#REF!</v>
      </c>
      <c r="J2102" s="386">
        <f>'[9]事業所(またはGH住居)名を入力してください_その④'!$F321</f>
        <v>0</v>
      </c>
      <c r="K2102" s="380">
        <f>IF(OR('[9]事業所(またはGH住居)名を入力してください_その④'!$B321="管理者",'[9]事業所(またはGH住居)名を入力してください_その④'!$B321="サービス管理責任者"),0,'[9]事業所(またはGH住居)名を入力してください_その④'!$AN321)</f>
        <v>0</v>
      </c>
    </row>
    <row r="2103" spans="8:11">
      <c r="H2103" s="387"/>
      <c r="I2103" s="380" t="e">
        <f t="shared" si="128"/>
        <v>#REF!</v>
      </c>
      <c r="J2103" s="386">
        <f>'[9]事業所(またはGH住居)名を入力してください_その④'!$F322</f>
        <v>0</v>
      </c>
      <c r="K2103" s="380">
        <f>IF(OR('[9]事業所(またはGH住居)名を入力してください_その④'!$B322="管理者",'[9]事業所(またはGH住居)名を入力してください_その④'!$B322="サービス管理責任者"),0,'[9]事業所(またはGH住居)名を入力してください_その④'!$AN322)</f>
        <v>0</v>
      </c>
    </row>
    <row r="2104" spans="8:11">
      <c r="H2104" s="387"/>
      <c r="I2104" s="380" t="e">
        <f t="shared" si="128"/>
        <v>#REF!</v>
      </c>
      <c r="J2104" s="386">
        <f>'[9]事業所(またはGH住居)名を入力してください_その④'!$F323</f>
        <v>0</v>
      </c>
      <c r="K2104" s="380">
        <f>IF(OR('[9]事業所(またはGH住居)名を入力してください_その④'!$B323="管理者",'[9]事業所(またはGH住居)名を入力してください_その④'!$B323="サービス管理責任者"),0,'[9]事業所(またはGH住居)名を入力してください_その④'!$AN323)</f>
        <v>0</v>
      </c>
    </row>
    <row r="2105" spans="8:11">
      <c r="H2105" s="387"/>
      <c r="I2105" s="380" t="e">
        <f t="shared" si="128"/>
        <v>#REF!</v>
      </c>
      <c r="J2105" s="386">
        <f>'[9]事業所(またはGH住居)名を入力してください_その④'!$F324</f>
        <v>0</v>
      </c>
      <c r="K2105" s="380">
        <f>IF(OR('[9]事業所(またはGH住居)名を入力してください_その④'!$B324="管理者",'[9]事業所(またはGH住居)名を入力してください_その④'!$B324="サービス管理責任者"),0,'[9]事業所(またはGH住居)名を入力してください_その④'!$AN324)</f>
        <v>0</v>
      </c>
    </row>
    <row r="2106" spans="8:11">
      <c r="H2106" s="387"/>
      <c r="I2106" s="380" t="e">
        <f t="shared" si="128"/>
        <v>#REF!</v>
      </c>
      <c r="J2106" s="386">
        <f>'[9]事業所(またはGH住居)名を入力してください_その④'!$F325</f>
        <v>0</v>
      </c>
      <c r="K2106" s="380">
        <f>IF(OR('[9]事業所(またはGH住居)名を入力してください_その④'!$B325="管理者",'[9]事業所(またはGH住居)名を入力してください_その④'!$B325="サービス管理責任者"),0,'[9]事業所(またはGH住居)名を入力してください_その④'!$AN325)</f>
        <v>0</v>
      </c>
    </row>
    <row r="2107" spans="8:11">
      <c r="H2107" s="387"/>
      <c r="I2107" s="380" t="e">
        <f t="shared" si="128"/>
        <v>#REF!</v>
      </c>
      <c r="J2107" s="386">
        <f>'[9]事業所(またはGH住居)名を入力してください_その④'!$F326</f>
        <v>0</v>
      </c>
      <c r="K2107" s="380">
        <f>IF(OR('[9]事業所(またはGH住居)名を入力してください_その④'!$B326="管理者",'[9]事業所(またはGH住居)名を入力してください_その④'!$B326="サービス管理責任者"),0,'[9]事業所(またはGH住居)名を入力してください_その④'!$AN326)</f>
        <v>0</v>
      </c>
    </row>
    <row r="2108" spans="8:11">
      <c r="H2108" s="387"/>
      <c r="I2108" s="380" t="e">
        <f t="shared" si="128"/>
        <v>#REF!</v>
      </c>
      <c r="J2108" s="386">
        <f>'[9]事業所(またはGH住居)名を入力してください_その④'!$F327</f>
        <v>0</v>
      </c>
      <c r="K2108" s="380">
        <f>IF(OR('[9]事業所(またはGH住居)名を入力してください_その④'!$B327="管理者",'[9]事業所(またはGH住居)名を入力してください_その④'!$B327="サービス管理責任者"),0,'[9]事業所(またはGH住居)名を入力してください_その④'!$AN327)</f>
        <v>0</v>
      </c>
    </row>
    <row r="2109" spans="8:11">
      <c r="H2109" s="387"/>
      <c r="I2109" s="380" t="e">
        <f t="shared" si="128"/>
        <v>#REF!</v>
      </c>
      <c r="J2109" s="386">
        <f>'[9]事業所(またはGH住居)名を入力してください_その④'!$F328</f>
        <v>0</v>
      </c>
      <c r="K2109" s="380">
        <f>IF(OR('[9]事業所(またはGH住居)名を入力してください_その④'!$B328="管理者",'[9]事業所(またはGH住居)名を入力してください_その④'!$B328="サービス管理責任者"),0,'[9]事業所(またはGH住居)名を入力してください_その④'!$AN328)</f>
        <v>0</v>
      </c>
    </row>
    <row r="2110" spans="8:11">
      <c r="H2110" s="387"/>
      <c r="I2110" s="380" t="e">
        <f t="shared" si="128"/>
        <v>#REF!</v>
      </c>
      <c r="J2110" s="386">
        <f>'[9]事業所(またはGH住居)名を入力してください_その④'!$F329</f>
        <v>0</v>
      </c>
      <c r="K2110" s="380">
        <f>IF(OR('[9]事業所(またはGH住居)名を入力してください_その④'!$B329="管理者",'[9]事業所(またはGH住居)名を入力してください_その④'!$B329="サービス管理責任者"),0,'[9]事業所(またはGH住居)名を入力してください_その④'!$AN329)</f>
        <v>0</v>
      </c>
    </row>
    <row r="2111" spans="8:11">
      <c r="H2111" s="387"/>
      <c r="I2111" s="380" t="e">
        <f t="shared" si="128"/>
        <v>#REF!</v>
      </c>
      <c r="J2111" s="386">
        <f>'[9]事業所(またはGH住居)名を入力してください_その④'!$F330</f>
        <v>0</v>
      </c>
      <c r="K2111" s="380">
        <f>IF(OR('[9]事業所(またはGH住居)名を入力してください_その④'!$B330="管理者",'[9]事業所(またはGH住居)名を入力してください_その④'!$B330="サービス管理責任者"),0,'[9]事業所(またはGH住居)名を入力してください_その④'!$AN330)</f>
        <v>0</v>
      </c>
    </row>
    <row r="2112" spans="8:11">
      <c r="H2112" s="387"/>
      <c r="I2112" s="380" t="e">
        <f t="shared" si="128"/>
        <v>#REF!</v>
      </c>
      <c r="J2112" s="386">
        <f>'[9]事業所(またはGH住居)名を入力してください_その④'!$F331</f>
        <v>0</v>
      </c>
      <c r="K2112" s="380">
        <f>IF(OR('[9]事業所(またはGH住居)名を入力してください_その④'!$B331="管理者",'[9]事業所(またはGH住居)名を入力してください_その④'!$B331="サービス管理責任者"),0,'[9]事業所(またはGH住居)名を入力してください_その④'!$AN331)</f>
        <v>0</v>
      </c>
    </row>
    <row r="2113" spans="8:11">
      <c r="H2113" s="387"/>
      <c r="I2113" s="380" t="e">
        <f t="shared" si="128"/>
        <v>#REF!</v>
      </c>
      <c r="J2113" s="386">
        <f>'[9]事業所(またはGH住居)名を入力してください_その④'!$F332</f>
        <v>0</v>
      </c>
      <c r="K2113" s="380">
        <f>IF(OR('[9]事業所(またはGH住居)名を入力してください_その④'!$B332="管理者",'[9]事業所(またはGH住居)名を入力してください_その④'!$B332="サービス管理責任者"),0,'[9]事業所(またはGH住居)名を入力してください_その④'!$AN332)</f>
        <v>0</v>
      </c>
    </row>
    <row r="2114" spans="8:11">
      <c r="H2114" s="387"/>
      <c r="I2114" s="380" t="e">
        <f t="shared" si="128"/>
        <v>#REF!</v>
      </c>
      <c r="J2114" s="386">
        <f>'[9]事業所(またはGH住居)名を入力してください_その④'!$F333</f>
        <v>0</v>
      </c>
      <c r="K2114" s="380">
        <f>IF(OR('[9]事業所(またはGH住居)名を入力してください_その④'!$B333="管理者",'[9]事業所(またはGH住居)名を入力してください_その④'!$B333="サービス管理責任者"),0,'[9]事業所(またはGH住居)名を入力してください_その④'!$AN333)</f>
        <v>0</v>
      </c>
    </row>
    <row r="2115" spans="8:11">
      <c r="H2115" s="387"/>
      <c r="I2115" s="380" t="e">
        <f t="shared" si="128"/>
        <v>#REF!</v>
      </c>
      <c r="J2115" s="386">
        <f>'[9]事業所(またはGH住居)名を入力してください_その④'!$F334</f>
        <v>0</v>
      </c>
      <c r="K2115" s="380">
        <f>IF(OR('[9]事業所(またはGH住居)名を入力してください_その④'!$B334="管理者",'[9]事業所(またはGH住居)名を入力してください_その④'!$B334="サービス管理責任者"),0,'[9]事業所(またはGH住居)名を入力してください_その④'!$AN334)</f>
        <v>0</v>
      </c>
    </row>
    <row r="2116" spans="8:11">
      <c r="H2116" s="387"/>
      <c r="I2116" s="380" t="e">
        <f t="shared" ref="I2116:I2179" si="129">IF(J2116=0,I2115,I2115+1)</f>
        <v>#REF!</v>
      </c>
      <c r="J2116" s="386">
        <f>'[9]事業所(またはGH住居)名を入力してください_その④'!$F335</f>
        <v>0</v>
      </c>
      <c r="K2116" s="380">
        <f>IF(OR('[9]事業所(またはGH住居)名を入力してください_その④'!$B335="管理者",'[9]事業所(またはGH住居)名を入力してください_その④'!$B335="サービス管理責任者"),0,'[9]事業所(またはGH住居)名を入力してください_その④'!$AN335)</f>
        <v>0</v>
      </c>
    </row>
    <row r="2117" spans="8:11">
      <c r="H2117" s="387"/>
      <c r="I2117" s="380" t="e">
        <f t="shared" si="129"/>
        <v>#REF!</v>
      </c>
      <c r="J2117" s="386">
        <f>'[9]事業所(またはGH住居)名を入力してください_その④'!$F336</f>
        <v>0</v>
      </c>
      <c r="K2117" s="380">
        <f>IF(OR('[9]事業所(またはGH住居)名を入力してください_その④'!$B336="管理者",'[9]事業所(またはGH住居)名を入力してください_その④'!$B336="サービス管理責任者"),0,'[9]事業所(またはGH住居)名を入力してください_その④'!$AN336)</f>
        <v>0</v>
      </c>
    </row>
    <row r="2118" spans="8:11">
      <c r="H2118" s="387"/>
      <c r="I2118" s="380" t="e">
        <f t="shared" si="129"/>
        <v>#REF!</v>
      </c>
      <c r="J2118" s="386">
        <f>'[9]事業所(またはGH住居)名を入力してください_その④'!$F337</f>
        <v>0</v>
      </c>
      <c r="K2118" s="380">
        <f>IF(OR('[9]事業所(またはGH住居)名を入力してください_その④'!$B337="管理者",'[9]事業所(またはGH住居)名を入力してください_その④'!$B337="サービス管理責任者"),0,'[9]事業所(またはGH住居)名を入力してください_その④'!$AN337)</f>
        <v>0</v>
      </c>
    </row>
    <row r="2119" spans="8:11">
      <c r="H2119" s="387"/>
      <c r="I2119" s="380" t="e">
        <f t="shared" si="129"/>
        <v>#REF!</v>
      </c>
      <c r="J2119" s="386">
        <f>'[9]事業所(またはGH住居)名を入力してください_その④'!$F338</f>
        <v>0</v>
      </c>
      <c r="K2119" s="380">
        <f>IF(OR('[9]事業所(またはGH住居)名を入力してください_その④'!$B338="管理者",'[9]事業所(またはGH住居)名を入力してください_その④'!$B338="サービス管理責任者"),0,'[9]事業所(またはGH住居)名を入力してください_その④'!$AN338)</f>
        <v>0</v>
      </c>
    </row>
    <row r="2120" spans="8:11">
      <c r="H2120" s="387"/>
      <c r="I2120" s="380" t="e">
        <f t="shared" si="129"/>
        <v>#REF!</v>
      </c>
      <c r="J2120" s="386">
        <f>'[9]事業所(またはGH住居)名を入力してください_その④'!$F339</f>
        <v>0</v>
      </c>
      <c r="K2120" s="380">
        <f>IF(OR('[9]事業所(またはGH住居)名を入力してください_その④'!$B339="管理者",'[9]事業所(またはGH住居)名を入力してください_その④'!$B339="サービス管理責任者"),0,'[9]事業所(またはGH住居)名を入力してください_その④'!$AN339)</f>
        <v>0</v>
      </c>
    </row>
    <row r="2121" spans="8:11">
      <c r="H2121" s="387"/>
      <c r="I2121" s="380" t="e">
        <f t="shared" si="129"/>
        <v>#REF!</v>
      </c>
      <c r="J2121" s="386">
        <f>'[9]事業所(またはGH住居)名を入力してください_その④'!$F340</f>
        <v>0</v>
      </c>
      <c r="K2121" s="380">
        <f>IF(OR('[9]事業所(またはGH住居)名を入力してください_その④'!$B340="管理者",'[9]事業所(またはGH住居)名を入力してください_その④'!$B340="サービス管理責任者"),0,'[9]事業所(またはGH住居)名を入力してください_その④'!$AN340)</f>
        <v>0</v>
      </c>
    </row>
    <row r="2122" spans="8:11">
      <c r="H2122" s="387"/>
      <c r="I2122" s="380" t="e">
        <f t="shared" si="129"/>
        <v>#REF!</v>
      </c>
      <c r="J2122" s="386">
        <f>'[9]事業所(またはGH住居)名を入力してください_その④'!$F341</f>
        <v>0</v>
      </c>
      <c r="K2122" s="380">
        <f>IF(OR('[9]事業所(またはGH住居)名を入力してください_その④'!$B341="管理者",'[9]事業所(またはGH住居)名を入力してください_その④'!$B341="サービス管理責任者"),0,'[9]事業所(またはGH住居)名を入力してください_その④'!$AN341)</f>
        <v>0</v>
      </c>
    </row>
    <row r="2123" spans="8:11">
      <c r="H2123" s="387"/>
      <c r="I2123" s="380" t="e">
        <f t="shared" si="129"/>
        <v>#REF!</v>
      </c>
      <c r="J2123" s="386">
        <f>'[9]事業所(またはGH住居)名を入力してください_その④'!$F342</f>
        <v>0</v>
      </c>
      <c r="K2123" s="380">
        <f>IF(OR('[9]事業所(またはGH住居)名を入力してください_その④'!$B342="管理者",'[9]事業所(またはGH住居)名を入力してください_その④'!$B342="サービス管理責任者"),0,'[9]事業所(またはGH住居)名を入力してください_その④'!$AN342)</f>
        <v>0</v>
      </c>
    </row>
    <row r="2124" spans="8:11">
      <c r="H2124" s="387"/>
      <c r="I2124" s="380" t="e">
        <f t="shared" si="129"/>
        <v>#REF!</v>
      </c>
      <c r="J2124" s="386">
        <f>'[9]事業所(またはGH住居)名を入力してください_その④'!$F343</f>
        <v>0</v>
      </c>
      <c r="K2124" s="380">
        <f>IF(OR('[9]事業所(またはGH住居)名を入力してください_その④'!$B343="管理者",'[9]事業所(またはGH住居)名を入力してください_その④'!$B343="サービス管理責任者"),0,'[9]事業所(またはGH住居)名を入力してください_その④'!$AN343)</f>
        <v>0</v>
      </c>
    </row>
    <row r="2125" spans="8:11">
      <c r="H2125" s="387"/>
      <c r="I2125" s="380" t="e">
        <f t="shared" si="129"/>
        <v>#REF!</v>
      </c>
      <c r="J2125" s="386">
        <f>'[9]事業所(またはGH住居)名を入力してください_その④'!$F344</f>
        <v>0</v>
      </c>
      <c r="K2125" s="380">
        <f>IF(OR('[9]事業所(またはGH住居)名を入力してください_その④'!$B344="管理者",'[9]事業所(またはGH住居)名を入力してください_その④'!$B344="サービス管理責任者"),0,'[9]事業所(またはGH住居)名を入力してください_その④'!$AN344)</f>
        <v>0</v>
      </c>
    </row>
    <row r="2126" spans="8:11">
      <c r="H2126" s="387"/>
      <c r="I2126" s="380" t="e">
        <f t="shared" si="129"/>
        <v>#REF!</v>
      </c>
      <c r="J2126" s="386">
        <f>'[9]事業所(またはGH住居)名を入力してください_その④'!$F345</f>
        <v>0</v>
      </c>
      <c r="K2126" s="380">
        <f>IF(OR('[9]事業所(またはGH住居)名を入力してください_その④'!$B345="管理者",'[9]事業所(またはGH住居)名を入力してください_その④'!$B345="サービス管理責任者"),0,'[9]事業所(またはGH住居)名を入力してください_その④'!$AN345)</f>
        <v>0</v>
      </c>
    </row>
    <row r="2127" spans="8:11">
      <c r="H2127" s="387"/>
      <c r="I2127" s="380" t="e">
        <f t="shared" si="129"/>
        <v>#REF!</v>
      </c>
      <c r="J2127" s="386">
        <f>'[9]事業所(またはGH住居)名を入力してください_その④'!$F346</f>
        <v>0</v>
      </c>
      <c r="K2127" s="380">
        <f>IF(OR('[9]事業所(またはGH住居)名を入力してください_その④'!$B346="管理者",'[9]事業所(またはGH住居)名を入力してください_その④'!$B346="サービス管理責任者"),0,'[9]事業所(またはGH住居)名を入力してください_その④'!$AN346)</f>
        <v>0</v>
      </c>
    </row>
    <row r="2128" spans="8:11">
      <c r="H2128" s="387"/>
      <c r="I2128" s="380" t="e">
        <f t="shared" si="129"/>
        <v>#REF!</v>
      </c>
      <c r="J2128" s="386">
        <f>'[9]事業所(またはGH住居)名を入力してください_その④'!$F347</f>
        <v>0</v>
      </c>
      <c r="K2128" s="380">
        <f>IF(OR('[9]事業所(またはGH住居)名を入力してください_その④'!$B347="管理者",'[9]事業所(またはGH住居)名を入力してください_その④'!$B347="サービス管理責任者"),0,'[9]事業所(またはGH住居)名を入力してください_その④'!$AN347)</f>
        <v>0</v>
      </c>
    </row>
    <row r="2129" spans="8:11">
      <c r="H2129" s="387"/>
      <c r="I2129" s="380" t="e">
        <f t="shared" si="129"/>
        <v>#REF!</v>
      </c>
      <c r="J2129" s="386">
        <f>'[9]事業所(またはGH住居)名を入力してください_その④'!$F348</f>
        <v>0</v>
      </c>
      <c r="K2129" s="380">
        <f>IF(OR('[9]事業所(またはGH住居)名を入力してください_その④'!$B348="管理者",'[9]事業所(またはGH住居)名を入力してください_その④'!$B348="サービス管理責任者"),0,'[9]事業所(またはGH住居)名を入力してください_その④'!$AN348)</f>
        <v>0</v>
      </c>
    </row>
    <row r="2130" spans="8:11">
      <c r="H2130" s="387"/>
      <c r="I2130" s="380" t="e">
        <f t="shared" si="129"/>
        <v>#REF!</v>
      </c>
      <c r="J2130" s="386">
        <f>'[9]事業所(またはGH住居)名を入力してください_その④'!$F349</f>
        <v>0</v>
      </c>
      <c r="K2130" s="380">
        <f>IF(OR('[9]事業所(またはGH住居)名を入力してください_その④'!$B349="管理者",'[9]事業所(またはGH住居)名を入力してください_その④'!$B349="サービス管理責任者"),0,'[9]事業所(またはGH住居)名を入力してください_その④'!$AN349)</f>
        <v>0</v>
      </c>
    </row>
    <row r="2131" spans="8:11">
      <c r="H2131" s="387"/>
      <c r="I2131" s="380" t="e">
        <f t="shared" si="129"/>
        <v>#REF!</v>
      </c>
      <c r="J2131" s="386">
        <f>'[9]事業所(またはGH住居)名を入力してください_その④'!$F350</f>
        <v>0</v>
      </c>
      <c r="K2131" s="380">
        <f>IF(OR('[9]事業所(またはGH住居)名を入力してください_その④'!$B350="管理者",'[9]事業所(またはGH住居)名を入力してください_その④'!$B350="サービス管理責任者"),0,'[9]事業所(またはGH住居)名を入力してください_その④'!$AN350)</f>
        <v>0</v>
      </c>
    </row>
    <row r="2132" spans="8:11">
      <c r="H2132" s="387"/>
      <c r="I2132" s="380" t="e">
        <f t="shared" si="129"/>
        <v>#REF!</v>
      </c>
      <c r="J2132" s="386">
        <f>'[9]事業所(またはGH住居)名を入力してください_その④'!$F351</f>
        <v>0</v>
      </c>
      <c r="K2132" s="380">
        <f>IF(OR('[9]事業所(またはGH住居)名を入力してください_その④'!$B351="管理者",'[9]事業所(またはGH住居)名を入力してください_その④'!$B351="サービス管理責任者"),0,'[9]事業所(またはGH住居)名を入力してください_その④'!$AN351)</f>
        <v>0</v>
      </c>
    </row>
    <row r="2133" spans="8:11">
      <c r="H2133" s="387"/>
      <c r="I2133" s="380" t="e">
        <f t="shared" si="129"/>
        <v>#REF!</v>
      </c>
      <c r="J2133" s="386">
        <f>'[9]事業所(またはGH住居)名を入力してください_その④'!$F352</f>
        <v>0</v>
      </c>
      <c r="K2133" s="380">
        <f>IF(OR('[9]事業所(またはGH住居)名を入力してください_その④'!$B352="管理者",'[9]事業所(またはGH住居)名を入力してください_その④'!$B352="サービス管理責任者"),0,'[9]事業所(またはGH住居)名を入力してください_その④'!$AN352)</f>
        <v>0</v>
      </c>
    </row>
    <row r="2134" spans="8:11">
      <c r="H2134" s="387"/>
      <c r="I2134" s="380" t="e">
        <f t="shared" si="129"/>
        <v>#REF!</v>
      </c>
      <c r="J2134" s="386">
        <f>'[9]事業所(またはGH住居)名を入力してください_その④'!$F353</f>
        <v>0</v>
      </c>
      <c r="K2134" s="380">
        <f>IF(OR('[9]事業所(またはGH住居)名を入力してください_その④'!$B353="管理者",'[9]事業所(またはGH住居)名を入力してください_その④'!$B353="サービス管理責任者"),0,'[9]事業所(またはGH住居)名を入力してください_その④'!$AN353)</f>
        <v>0</v>
      </c>
    </row>
    <row r="2135" spans="8:11">
      <c r="H2135" s="387"/>
      <c r="I2135" s="380" t="e">
        <f t="shared" si="129"/>
        <v>#REF!</v>
      </c>
      <c r="J2135" s="386">
        <f>'[9]事業所(またはGH住居)名を入力してください_その④'!$F354</f>
        <v>0</v>
      </c>
      <c r="K2135" s="380">
        <f>IF(OR('[9]事業所(またはGH住居)名を入力してください_その④'!$B354="管理者",'[9]事業所(またはGH住居)名を入力してください_その④'!$B354="サービス管理責任者"),0,'[9]事業所(またはGH住居)名を入力してください_その④'!$AN354)</f>
        <v>0</v>
      </c>
    </row>
    <row r="2136" spans="8:11">
      <c r="H2136" s="387"/>
      <c r="I2136" s="380" t="e">
        <f t="shared" si="129"/>
        <v>#REF!</v>
      </c>
      <c r="J2136" s="386">
        <f>'[9]事業所(またはGH住居)名を入力してください_その④'!$F355</f>
        <v>0</v>
      </c>
      <c r="K2136" s="380">
        <f>IF(OR('[9]事業所(またはGH住居)名を入力してください_その④'!$B355="管理者",'[9]事業所(またはGH住居)名を入力してください_その④'!$B355="サービス管理責任者"),0,'[9]事業所(またはGH住居)名を入力してください_その④'!$AN355)</f>
        <v>0</v>
      </c>
    </row>
    <row r="2137" spans="8:11">
      <c r="H2137" s="387"/>
      <c r="I2137" s="380" t="e">
        <f t="shared" si="129"/>
        <v>#REF!</v>
      </c>
      <c r="J2137" s="386">
        <f>'[9]事業所(またはGH住居)名を入力してください_その④'!$F356</f>
        <v>0</v>
      </c>
      <c r="K2137" s="380">
        <f>IF(OR('[9]事業所(またはGH住居)名を入力してください_その④'!$B356="管理者",'[9]事業所(またはGH住居)名を入力してください_その④'!$B356="サービス管理責任者"),0,'[9]事業所(またはGH住居)名を入力してください_その④'!$AN356)</f>
        <v>0</v>
      </c>
    </row>
    <row r="2138" spans="8:11">
      <c r="H2138" s="387"/>
      <c r="I2138" s="380" t="e">
        <f t="shared" si="129"/>
        <v>#REF!</v>
      </c>
      <c r="J2138" s="386">
        <f>'[9]事業所(またはGH住居)名を入力してください_その④'!$F357</f>
        <v>0</v>
      </c>
      <c r="K2138" s="380">
        <f>IF(OR('[9]事業所(またはGH住居)名を入力してください_その④'!$B357="管理者",'[9]事業所(またはGH住居)名を入力してください_その④'!$B357="サービス管理責任者"),0,'[9]事業所(またはGH住居)名を入力してください_その④'!$AN357)</f>
        <v>0</v>
      </c>
    </row>
    <row r="2139" spans="8:11">
      <c r="H2139" s="387"/>
      <c r="I2139" s="380" t="e">
        <f t="shared" si="129"/>
        <v>#REF!</v>
      </c>
      <c r="J2139" s="386">
        <f>'[9]事業所(またはGH住居)名を入力してください_その④'!$F358</f>
        <v>0</v>
      </c>
      <c r="K2139" s="380">
        <f>IF(OR('[9]事業所(またはGH住居)名を入力してください_その④'!$B358="管理者",'[9]事業所(またはGH住居)名を入力してください_その④'!$B358="サービス管理責任者"),0,'[9]事業所(またはGH住居)名を入力してください_その④'!$AN358)</f>
        <v>0</v>
      </c>
    </row>
    <row r="2140" spans="8:11">
      <c r="H2140" s="387"/>
      <c r="I2140" s="380" t="e">
        <f t="shared" si="129"/>
        <v>#REF!</v>
      </c>
      <c r="J2140" s="386">
        <f>'[9]事業所(またはGH住居)名を入力してください_その④'!$F359</f>
        <v>0</v>
      </c>
      <c r="K2140" s="380">
        <f>IF(OR('[9]事業所(またはGH住居)名を入力してください_その④'!$B359="管理者",'[9]事業所(またはGH住居)名を入力してください_その④'!$B359="サービス管理責任者"),0,'[9]事業所(またはGH住居)名を入力してください_その④'!$AN359)</f>
        <v>0</v>
      </c>
    </row>
    <row r="2141" spans="8:11">
      <c r="H2141" s="387"/>
      <c r="I2141" s="380" t="e">
        <f t="shared" si="129"/>
        <v>#REF!</v>
      </c>
      <c r="J2141" s="386">
        <f>'[9]事業所(またはGH住居)名を入力してください_その④'!$F360</f>
        <v>0</v>
      </c>
      <c r="K2141" s="380">
        <f>IF(OR('[9]事業所(またはGH住居)名を入力してください_その④'!$B360="管理者",'[9]事業所(またはGH住居)名を入力してください_その④'!$B360="サービス管理責任者"),0,'[9]事業所(またはGH住居)名を入力してください_その④'!$AN360)</f>
        <v>0</v>
      </c>
    </row>
    <row r="2142" spans="8:11">
      <c r="H2142" s="387"/>
      <c r="I2142" s="380" t="e">
        <f t="shared" si="129"/>
        <v>#REF!</v>
      </c>
      <c r="J2142" s="386">
        <f>'[9]事業所(またはGH住居)名を入力してください_その④'!$F361</f>
        <v>0</v>
      </c>
      <c r="K2142" s="380">
        <f>IF(OR('[9]事業所(またはGH住居)名を入力してください_その④'!$B361="管理者",'[9]事業所(またはGH住居)名を入力してください_その④'!$B361="サービス管理責任者"),0,'[9]事業所(またはGH住居)名を入力してください_その④'!$AN361)</f>
        <v>0</v>
      </c>
    </row>
    <row r="2143" spans="8:11">
      <c r="H2143" s="387"/>
      <c r="I2143" s="380" t="e">
        <f t="shared" si="129"/>
        <v>#REF!</v>
      </c>
      <c r="J2143" s="386">
        <f>'[9]事業所(またはGH住居)名を入力してください_その④'!$F362</f>
        <v>0</v>
      </c>
      <c r="K2143" s="380">
        <f>IF(OR('[9]事業所(またはGH住居)名を入力してください_その④'!$B362="管理者",'[9]事業所(またはGH住居)名を入力してください_その④'!$B362="サービス管理責任者"),0,'[9]事業所(またはGH住居)名を入力してください_その④'!$AN362)</f>
        <v>0</v>
      </c>
    </row>
    <row r="2144" spans="8:11">
      <c r="H2144" s="387"/>
      <c r="I2144" s="380" t="e">
        <f t="shared" si="129"/>
        <v>#REF!</v>
      </c>
      <c r="J2144" s="386">
        <f>'[9]事業所(またはGH住居)名を入力してください_その④'!$F363</f>
        <v>0</v>
      </c>
      <c r="K2144" s="380">
        <f>IF(OR('[9]事業所(またはGH住居)名を入力してください_その④'!$B363="管理者",'[9]事業所(またはGH住居)名を入力してください_その④'!$B363="サービス管理責任者"),0,'[9]事業所(またはGH住居)名を入力してください_その④'!$AN363)</f>
        <v>0</v>
      </c>
    </row>
    <row r="2145" spans="8:11">
      <c r="H2145" s="387"/>
      <c r="I2145" s="380" t="e">
        <f t="shared" si="129"/>
        <v>#REF!</v>
      </c>
      <c r="J2145" s="386">
        <f>'[9]事業所(またはGH住居)名を入力してください_その④'!$F364</f>
        <v>0</v>
      </c>
      <c r="K2145" s="380">
        <f>IF(OR('[9]事業所(またはGH住居)名を入力してください_その④'!$B364="管理者",'[9]事業所(またはGH住居)名を入力してください_その④'!$B364="サービス管理責任者"),0,'[9]事業所(またはGH住居)名を入力してください_その④'!$AN364)</f>
        <v>0</v>
      </c>
    </row>
    <row r="2146" spans="8:11">
      <c r="H2146" s="387"/>
      <c r="I2146" s="380" t="e">
        <f t="shared" si="129"/>
        <v>#REF!</v>
      </c>
      <c r="J2146" s="386">
        <f>'[9]事業所(またはGH住居)名を入力してください_その④'!$F365</f>
        <v>0</v>
      </c>
      <c r="K2146" s="380">
        <f>IF(OR('[9]事業所(またはGH住居)名を入力してください_その④'!$B365="管理者",'[9]事業所(またはGH住居)名を入力してください_その④'!$B365="サービス管理責任者"),0,'[9]事業所(またはGH住居)名を入力してください_その④'!$AN365)</f>
        <v>0</v>
      </c>
    </row>
    <row r="2147" spans="8:11">
      <c r="H2147" s="387"/>
      <c r="I2147" s="380" t="e">
        <f t="shared" si="129"/>
        <v>#REF!</v>
      </c>
      <c r="J2147" s="386">
        <f>'[9]事業所(またはGH住居)名を入力してください_その④'!$F366</f>
        <v>0</v>
      </c>
      <c r="K2147" s="380">
        <f>IF(OR('[9]事業所(またはGH住居)名を入力してください_その④'!$B366="管理者",'[9]事業所(またはGH住居)名を入力してください_その④'!$B366="サービス管理責任者"),0,'[9]事業所(またはGH住居)名を入力してください_その④'!$AN366)</f>
        <v>0</v>
      </c>
    </row>
    <row r="2148" spans="8:11">
      <c r="H2148" s="387"/>
      <c r="I2148" s="380" t="e">
        <f t="shared" si="129"/>
        <v>#REF!</v>
      </c>
      <c r="J2148" s="386">
        <f>'[9]事業所(またはGH住居)名を入力してください_その④'!$F367</f>
        <v>0</v>
      </c>
      <c r="K2148" s="380">
        <f>IF(OR('[9]事業所(またはGH住居)名を入力してください_その④'!$B367="管理者",'[9]事業所(またはGH住居)名を入力してください_その④'!$B367="サービス管理責任者"),0,'[9]事業所(またはGH住居)名を入力してください_その④'!$AN367)</f>
        <v>0</v>
      </c>
    </row>
    <row r="2149" spans="8:11">
      <c r="H2149" s="387"/>
      <c r="I2149" s="380" t="e">
        <f t="shared" si="129"/>
        <v>#REF!</v>
      </c>
      <c r="J2149" s="386">
        <f>'[9]事業所(またはGH住居)名を入力してください_その④'!$F368</f>
        <v>0</v>
      </c>
      <c r="K2149" s="380">
        <f>IF(OR('[9]事業所(またはGH住居)名を入力してください_その④'!$B368="管理者",'[9]事業所(またはGH住居)名を入力してください_その④'!$B368="サービス管理責任者"),0,'[9]事業所(またはGH住居)名を入力してください_その④'!$AN368)</f>
        <v>0</v>
      </c>
    </row>
    <row r="2150" spans="8:11">
      <c r="H2150" s="387"/>
      <c r="I2150" s="380" t="e">
        <f t="shared" si="129"/>
        <v>#REF!</v>
      </c>
      <c r="J2150" s="386">
        <f>'[9]事業所(またはGH住居)名を入力してください_その④'!$F369</f>
        <v>0</v>
      </c>
      <c r="K2150" s="380">
        <f>IF(OR('[9]事業所(またはGH住居)名を入力してください_その④'!$B369="管理者",'[9]事業所(またはGH住居)名を入力してください_その④'!$B369="サービス管理責任者"),0,'[9]事業所(またはGH住居)名を入力してください_その④'!$AN369)</f>
        <v>0</v>
      </c>
    </row>
    <row r="2151" spans="8:11">
      <c r="H2151" s="387"/>
      <c r="I2151" s="380" t="e">
        <f t="shared" si="129"/>
        <v>#REF!</v>
      </c>
      <c r="J2151" s="386">
        <f>'[9]事業所(またはGH住居)名を入力してください_その④'!$F370</f>
        <v>0</v>
      </c>
      <c r="K2151" s="380">
        <f>IF(OR('[9]事業所(またはGH住居)名を入力してください_その④'!$B370="管理者",'[9]事業所(またはGH住居)名を入力してください_その④'!$B370="サービス管理責任者"),0,'[9]事業所(またはGH住居)名を入力してください_その④'!$AN370)</f>
        <v>0</v>
      </c>
    </row>
    <row r="2152" spans="8:11">
      <c r="H2152" s="387"/>
      <c r="I2152" s="380" t="e">
        <f t="shared" si="129"/>
        <v>#REF!</v>
      </c>
      <c r="J2152" s="386">
        <f>'[9]事業所(またはGH住居)名を入力してください_その④'!$F371</f>
        <v>0</v>
      </c>
      <c r="K2152" s="380">
        <f>IF(OR('[9]事業所(またはGH住居)名を入力してください_その④'!$B371="管理者",'[9]事業所(またはGH住居)名を入力してください_その④'!$B371="サービス管理責任者"),0,'[9]事業所(またはGH住居)名を入力してください_その④'!$AN371)</f>
        <v>0</v>
      </c>
    </row>
    <row r="2153" spans="8:11">
      <c r="H2153" s="387"/>
      <c r="I2153" s="380" t="e">
        <f t="shared" si="129"/>
        <v>#REF!</v>
      </c>
      <c r="J2153" s="386">
        <f>'[9]事業所(またはGH住居)名を入力してください_その④'!$F372</f>
        <v>0</v>
      </c>
      <c r="K2153" s="380">
        <f>IF(OR('[9]事業所(またはGH住居)名を入力してください_その④'!$B372="管理者",'[9]事業所(またはGH住居)名を入力してください_その④'!$B372="サービス管理責任者"),0,'[9]事業所(またはGH住居)名を入力してください_その④'!$AN372)</f>
        <v>0</v>
      </c>
    </row>
    <row r="2154" spans="8:11">
      <c r="H2154" s="387"/>
      <c r="I2154" s="380" t="e">
        <f t="shared" si="129"/>
        <v>#REF!</v>
      </c>
      <c r="J2154" s="386">
        <f>'[9]事業所(またはGH住居)名を入力してください_その④'!$F373</f>
        <v>0</v>
      </c>
      <c r="K2154" s="380">
        <f>IF(OR('[9]事業所(またはGH住居)名を入力してください_その④'!$B373="管理者",'[9]事業所(またはGH住居)名を入力してください_その④'!$B373="サービス管理責任者"),0,'[9]事業所(またはGH住居)名を入力してください_その④'!$AN373)</f>
        <v>0</v>
      </c>
    </row>
    <row r="2155" spans="8:11">
      <c r="H2155" s="387"/>
      <c r="I2155" s="380" t="e">
        <f t="shared" si="129"/>
        <v>#REF!</v>
      </c>
      <c r="J2155" s="386">
        <f>'[9]事業所(またはGH住居)名を入力してください_その④'!$F374</f>
        <v>0</v>
      </c>
      <c r="K2155" s="380">
        <f>IF(OR('[9]事業所(またはGH住居)名を入力してください_その④'!$B374="管理者",'[9]事業所(またはGH住居)名を入力してください_その④'!$B374="サービス管理責任者"),0,'[9]事業所(またはGH住居)名を入力してください_その④'!$AN374)</f>
        <v>0</v>
      </c>
    </row>
    <row r="2156" spans="8:11">
      <c r="H2156" s="387"/>
      <c r="I2156" s="380" t="e">
        <f t="shared" si="129"/>
        <v>#REF!</v>
      </c>
      <c r="J2156" s="386">
        <f>'[9]事業所(またはGH住居)名を入力してください_その④'!$F375</f>
        <v>0</v>
      </c>
      <c r="K2156" s="380">
        <f>IF(OR('[9]事業所(またはGH住居)名を入力してください_その④'!$B375="管理者",'[9]事業所(またはGH住居)名を入力してください_その④'!$B375="サービス管理責任者"),0,'[9]事業所(またはGH住居)名を入力してください_その④'!$AN375)</f>
        <v>0</v>
      </c>
    </row>
    <row r="2157" spans="8:11">
      <c r="H2157" s="387"/>
      <c r="I2157" s="380" t="e">
        <f t="shared" si="129"/>
        <v>#REF!</v>
      </c>
      <c r="J2157" s="386">
        <f>'[9]事業所(またはGH住居)名を入力してください_その④'!$F376</f>
        <v>0</v>
      </c>
      <c r="K2157" s="380">
        <f>IF(OR('[9]事業所(またはGH住居)名を入力してください_その④'!$B376="管理者",'[9]事業所(またはGH住居)名を入力してください_その④'!$B376="サービス管理責任者"),0,'[9]事業所(またはGH住居)名を入力してください_その④'!$AN376)</f>
        <v>0</v>
      </c>
    </row>
    <row r="2158" spans="8:11">
      <c r="H2158" s="387"/>
      <c r="I2158" s="380" t="e">
        <f t="shared" si="129"/>
        <v>#REF!</v>
      </c>
      <c r="J2158" s="386">
        <f>'[9]事業所(またはGH住居)名を入力してください_その④'!$F377</f>
        <v>0</v>
      </c>
      <c r="K2158" s="380">
        <f>IF(OR('[9]事業所(またはGH住居)名を入力してください_その④'!$B377="管理者",'[9]事業所(またはGH住居)名を入力してください_その④'!$B377="サービス管理責任者"),0,'[9]事業所(またはGH住居)名を入力してください_その④'!$AN377)</f>
        <v>0</v>
      </c>
    </row>
    <row r="2159" spans="8:11">
      <c r="H2159" s="387"/>
      <c r="I2159" s="380" t="e">
        <f t="shared" si="129"/>
        <v>#REF!</v>
      </c>
      <c r="J2159" s="386">
        <f>'[9]事業所(またはGH住居)名を入力してください_その④'!$F378</f>
        <v>0</v>
      </c>
      <c r="K2159" s="380">
        <f>IF(OR('[9]事業所(またはGH住居)名を入力してください_その④'!$B378="管理者",'[9]事業所(またはGH住居)名を入力してください_その④'!$B378="サービス管理責任者"),0,'[9]事業所(またはGH住居)名を入力してください_その④'!$AN378)</f>
        <v>0</v>
      </c>
    </row>
    <row r="2160" spans="8:11">
      <c r="H2160" s="387"/>
      <c r="I2160" s="380" t="e">
        <f t="shared" si="129"/>
        <v>#REF!</v>
      </c>
      <c r="J2160" s="386">
        <f>'[9]事業所(またはGH住居)名を入力してください_その④'!$F379</f>
        <v>0</v>
      </c>
      <c r="K2160" s="380">
        <f>IF(OR('[9]事業所(またはGH住居)名を入力してください_その④'!$B379="管理者",'[9]事業所(またはGH住居)名を入力してください_その④'!$B379="サービス管理責任者"),0,'[9]事業所(またはGH住居)名を入力してください_その④'!$AN379)</f>
        <v>0</v>
      </c>
    </row>
    <row r="2161" spans="8:11">
      <c r="H2161" s="387"/>
      <c r="I2161" s="380" t="e">
        <f t="shared" si="129"/>
        <v>#REF!</v>
      </c>
      <c r="J2161" s="386">
        <f>'[9]事業所(またはGH住居)名を入力してください_その④'!$F380</f>
        <v>0</v>
      </c>
      <c r="K2161" s="380">
        <f>IF(OR('[9]事業所(またはGH住居)名を入力してください_その④'!$B380="管理者",'[9]事業所(またはGH住居)名を入力してください_その④'!$B380="サービス管理責任者"),0,'[9]事業所(またはGH住居)名を入力してください_その④'!$AN380)</f>
        <v>0</v>
      </c>
    </row>
    <row r="2162" spans="8:11">
      <c r="H2162" s="387"/>
      <c r="I2162" s="380" t="e">
        <f t="shared" si="129"/>
        <v>#REF!</v>
      </c>
      <c r="J2162" s="386">
        <f>'[9]事業所(またはGH住居)名を入力してください_その④'!$F381</f>
        <v>0</v>
      </c>
      <c r="K2162" s="380">
        <f>IF(OR('[9]事業所(またはGH住居)名を入力してください_その④'!$B381="管理者",'[9]事業所(またはGH住居)名を入力してください_その④'!$B381="サービス管理責任者"),0,'[9]事業所(またはGH住居)名を入力してください_その④'!$AN381)</f>
        <v>0</v>
      </c>
    </row>
    <row r="2163" spans="8:11">
      <c r="H2163" s="387"/>
      <c r="I2163" s="380" t="e">
        <f t="shared" si="129"/>
        <v>#REF!</v>
      </c>
      <c r="J2163" s="386">
        <f>'[9]事業所(またはGH住居)名を入力してください_その④'!$F382</f>
        <v>0</v>
      </c>
      <c r="K2163" s="380">
        <f>IF(OR('[9]事業所(またはGH住居)名を入力してください_その④'!$B382="管理者",'[9]事業所(またはGH住居)名を入力してください_その④'!$B382="サービス管理責任者"),0,'[9]事業所(またはGH住居)名を入力してください_その④'!$AN382)</f>
        <v>0</v>
      </c>
    </row>
    <row r="2164" spans="8:11">
      <c r="H2164" s="387"/>
      <c r="I2164" s="380" t="e">
        <f t="shared" si="129"/>
        <v>#REF!</v>
      </c>
      <c r="J2164" s="386">
        <f>'[9]事業所(またはGH住居)名を入力してください_その④'!$F383</f>
        <v>0</v>
      </c>
      <c r="K2164" s="380">
        <f>IF(OR('[9]事業所(またはGH住居)名を入力してください_その④'!$B383="管理者",'[9]事業所(またはGH住居)名を入力してください_その④'!$B383="サービス管理責任者"),0,'[9]事業所(またはGH住居)名を入力してください_その④'!$AN383)</f>
        <v>0</v>
      </c>
    </row>
    <row r="2165" spans="8:11">
      <c r="H2165" s="387"/>
      <c r="I2165" s="380" t="e">
        <f t="shared" si="129"/>
        <v>#REF!</v>
      </c>
      <c r="J2165" s="386">
        <f>'[9]事業所(またはGH住居)名を入力してください_その④'!$F384</f>
        <v>0</v>
      </c>
      <c r="K2165" s="380">
        <f>IF(OR('[9]事業所(またはGH住居)名を入力してください_その④'!$B384="管理者",'[9]事業所(またはGH住居)名を入力してください_その④'!$B384="サービス管理責任者"),0,'[9]事業所(またはGH住居)名を入力してください_その④'!$AN384)</f>
        <v>0</v>
      </c>
    </row>
    <row r="2166" spans="8:11">
      <c r="H2166" s="387"/>
      <c r="I2166" s="380" t="e">
        <f t="shared" si="129"/>
        <v>#REF!</v>
      </c>
      <c r="J2166" s="386">
        <f>'[9]事業所(またはGH住居)名を入力してください_その④'!$F385</f>
        <v>0</v>
      </c>
      <c r="K2166" s="380">
        <f>IF(OR('[9]事業所(またはGH住居)名を入力してください_その④'!$B385="管理者",'[9]事業所(またはGH住居)名を入力してください_その④'!$B385="サービス管理責任者"),0,'[9]事業所(またはGH住居)名を入力してください_その④'!$AN385)</f>
        <v>0</v>
      </c>
    </row>
    <row r="2167" spans="8:11">
      <c r="H2167" s="387"/>
      <c r="I2167" s="380" t="e">
        <f t="shared" si="129"/>
        <v>#REF!</v>
      </c>
      <c r="J2167" s="386">
        <f>'[9]事業所(またはGH住居)名を入力してください_その④'!$F386</f>
        <v>0</v>
      </c>
      <c r="K2167" s="380">
        <f>IF(OR('[9]事業所(またはGH住居)名を入力してください_その④'!$B386="管理者",'[9]事業所(またはGH住居)名を入力してください_その④'!$B386="サービス管理責任者"),0,'[9]事業所(またはGH住居)名を入力してください_その④'!$AN386)</f>
        <v>0</v>
      </c>
    </row>
    <row r="2168" spans="8:11">
      <c r="H2168" s="387"/>
      <c r="I2168" s="380" t="e">
        <f t="shared" si="129"/>
        <v>#REF!</v>
      </c>
      <c r="J2168" s="386">
        <f>'[9]事業所(またはGH住居)名を入力してください_その④'!$F387</f>
        <v>0</v>
      </c>
      <c r="K2168" s="380">
        <f>IF(OR('[9]事業所(またはGH住居)名を入力してください_その④'!$B387="管理者",'[9]事業所(またはGH住居)名を入力してください_その④'!$B387="サービス管理責任者"),0,'[9]事業所(またはGH住居)名を入力してください_その④'!$AN387)</f>
        <v>0</v>
      </c>
    </row>
    <row r="2169" spans="8:11">
      <c r="H2169" s="387"/>
      <c r="I2169" s="380" t="e">
        <f t="shared" si="129"/>
        <v>#REF!</v>
      </c>
      <c r="J2169" s="386">
        <f>'[9]事業所(またはGH住居)名を入力してください_その④'!$F388</f>
        <v>0</v>
      </c>
      <c r="K2169" s="380">
        <f>IF(OR('[9]事業所(またはGH住居)名を入力してください_その④'!$B388="管理者",'[9]事業所(またはGH住居)名を入力してください_その④'!$B388="サービス管理責任者"),0,'[9]事業所(またはGH住居)名を入力してください_その④'!$AN388)</f>
        <v>0</v>
      </c>
    </row>
    <row r="2170" spans="8:11">
      <c r="H2170" s="387"/>
      <c r="I2170" s="380" t="e">
        <f t="shared" si="129"/>
        <v>#REF!</v>
      </c>
      <c r="J2170" s="386">
        <f>'[9]事業所(またはGH住居)名を入力してください_その④'!$F389</f>
        <v>0</v>
      </c>
      <c r="K2170" s="380">
        <f>IF(OR('[9]事業所(またはGH住居)名を入力してください_その④'!$B389="管理者",'[9]事業所(またはGH住居)名を入力してください_その④'!$B389="サービス管理責任者"),0,'[9]事業所(またはGH住居)名を入力してください_その④'!$AN389)</f>
        <v>0</v>
      </c>
    </row>
    <row r="2171" spans="8:11">
      <c r="H2171" s="387"/>
      <c r="I2171" s="380" t="e">
        <f t="shared" si="129"/>
        <v>#REF!</v>
      </c>
      <c r="J2171" s="386">
        <f>'[9]事業所(またはGH住居)名を入力してください_その④'!$F390</f>
        <v>0</v>
      </c>
      <c r="K2171" s="380">
        <f>IF(OR('[9]事業所(またはGH住居)名を入力してください_その④'!$B390="管理者",'[9]事業所(またはGH住居)名を入力してください_その④'!$B390="サービス管理責任者"),0,'[9]事業所(またはGH住居)名を入力してください_その④'!$AN390)</f>
        <v>0</v>
      </c>
    </row>
    <row r="2172" spans="8:11">
      <c r="H2172" s="387"/>
      <c r="I2172" s="380" t="e">
        <f t="shared" si="129"/>
        <v>#REF!</v>
      </c>
      <c r="J2172" s="386">
        <f>'[9]事業所(またはGH住居)名を入力してください_その④'!$F391</f>
        <v>0</v>
      </c>
      <c r="K2172" s="380">
        <f>IF(OR('[9]事業所(またはGH住居)名を入力してください_その④'!$B391="管理者",'[9]事業所(またはGH住居)名を入力してください_その④'!$B391="サービス管理責任者"),0,'[9]事業所(またはGH住居)名を入力してください_その④'!$AN391)</f>
        <v>0</v>
      </c>
    </row>
    <row r="2173" spans="8:11">
      <c r="H2173" s="387"/>
      <c r="I2173" s="380" t="e">
        <f t="shared" si="129"/>
        <v>#REF!</v>
      </c>
      <c r="J2173" s="386">
        <f>'[9]事業所(またはGH住居)名を入力してください_その④'!$F392</f>
        <v>0</v>
      </c>
      <c r="K2173" s="380">
        <f>IF(OR('[9]事業所(またはGH住居)名を入力してください_その④'!$B392="管理者",'[9]事業所(またはGH住居)名を入力してください_その④'!$B392="サービス管理責任者"),0,'[9]事業所(またはGH住居)名を入力してください_その④'!$AN392)</f>
        <v>0</v>
      </c>
    </row>
    <row r="2174" spans="8:11">
      <c r="H2174" s="387"/>
      <c r="I2174" s="380" t="e">
        <f t="shared" si="129"/>
        <v>#REF!</v>
      </c>
      <c r="J2174" s="386">
        <f>'[9]事業所(またはGH住居)名を入力してください_その④'!$F393</f>
        <v>0</v>
      </c>
      <c r="K2174" s="380">
        <f>IF(OR('[9]事業所(またはGH住居)名を入力してください_その④'!$B393="管理者",'[9]事業所(またはGH住居)名を入力してください_その④'!$B393="サービス管理責任者"),0,'[9]事業所(またはGH住居)名を入力してください_その④'!$AN393)</f>
        <v>0</v>
      </c>
    </row>
    <row r="2175" spans="8:11">
      <c r="H2175" s="387"/>
      <c r="I2175" s="380" t="e">
        <f t="shared" si="129"/>
        <v>#REF!</v>
      </c>
      <c r="J2175" s="386">
        <f>'[9]事業所(またはGH住居)名を入力してください_その④'!$F394</f>
        <v>0</v>
      </c>
      <c r="K2175" s="380">
        <f>IF(OR('[9]事業所(またはGH住居)名を入力してください_その④'!$B394="管理者",'[9]事業所(またはGH住居)名を入力してください_その④'!$B394="サービス管理責任者"),0,'[9]事業所(またはGH住居)名を入力してください_その④'!$AN394)</f>
        <v>0</v>
      </c>
    </row>
    <row r="2176" spans="8:11">
      <c r="H2176" s="387"/>
      <c r="I2176" s="380" t="e">
        <f t="shared" si="129"/>
        <v>#REF!</v>
      </c>
      <c r="J2176" s="386">
        <f>'[9]事業所(またはGH住居)名を入力してください_その④'!$F395</f>
        <v>0</v>
      </c>
      <c r="K2176" s="380">
        <f>IF(OR('[9]事業所(またはGH住居)名を入力してください_その④'!$B395="管理者",'[9]事業所(またはGH住居)名を入力してください_その④'!$B395="サービス管理責任者"),0,'[9]事業所(またはGH住居)名を入力してください_その④'!$AN395)</f>
        <v>0</v>
      </c>
    </row>
    <row r="2177" spans="8:11">
      <c r="H2177" s="387"/>
      <c r="I2177" s="380" t="e">
        <f t="shared" si="129"/>
        <v>#REF!</v>
      </c>
      <c r="J2177" s="386">
        <f>'[9]事業所(またはGH住居)名を入力してください_その④'!$F396</f>
        <v>0</v>
      </c>
      <c r="K2177" s="380">
        <f>IF(OR('[9]事業所(またはGH住居)名を入力してください_その④'!$B396="管理者",'[9]事業所(またはGH住居)名を入力してください_その④'!$B396="サービス管理責任者"),0,'[9]事業所(またはGH住居)名を入力してください_その④'!$AN396)</f>
        <v>0</v>
      </c>
    </row>
    <row r="2178" spans="8:11">
      <c r="H2178" s="387"/>
      <c r="I2178" s="380" t="e">
        <f t="shared" si="129"/>
        <v>#REF!</v>
      </c>
      <c r="J2178" s="386">
        <f>'[9]事業所(またはGH住居)名を入力してください_その④'!$F397</f>
        <v>0</v>
      </c>
      <c r="K2178" s="380">
        <f>IF(OR('[9]事業所(またはGH住居)名を入力してください_その④'!$B397="管理者",'[9]事業所(またはGH住居)名を入力してください_その④'!$B397="サービス管理責任者"),0,'[9]事業所(またはGH住居)名を入力してください_その④'!$AN397)</f>
        <v>0</v>
      </c>
    </row>
    <row r="2179" spans="8:11">
      <c r="H2179" s="387"/>
      <c r="I2179" s="380" t="e">
        <f t="shared" si="129"/>
        <v>#REF!</v>
      </c>
      <c r="J2179" s="386">
        <f>'[9]事業所(またはGH住居)名を入力してください_その④'!$F398</f>
        <v>0</v>
      </c>
      <c r="K2179" s="380">
        <f>IF(OR('[9]事業所(またはGH住居)名を入力してください_その④'!$B398="管理者",'[9]事業所(またはGH住居)名を入力してください_その④'!$B398="サービス管理責任者"),0,'[9]事業所(またはGH住居)名を入力してください_その④'!$AN398)</f>
        <v>0</v>
      </c>
    </row>
    <row r="2180" spans="8:11">
      <c r="H2180" s="387"/>
      <c r="I2180" s="380" t="e">
        <f t="shared" ref="I2180:I2243" si="130">IF(J2180=0,I2179,I2179+1)</f>
        <v>#REF!</v>
      </c>
      <c r="J2180" s="386">
        <f>'[9]事業所(またはGH住居)名を入力してください_その④'!$F399</f>
        <v>0</v>
      </c>
      <c r="K2180" s="380">
        <f>IF(OR('[9]事業所(またはGH住居)名を入力してください_その④'!$B399="管理者",'[9]事業所(またはGH住居)名を入力してください_その④'!$B399="サービス管理責任者"),0,'[9]事業所(またはGH住居)名を入力してください_その④'!$AN399)</f>
        <v>0</v>
      </c>
    </row>
    <row r="2181" spans="8:11">
      <c r="H2181" s="387"/>
      <c r="I2181" s="380" t="e">
        <f t="shared" si="130"/>
        <v>#REF!</v>
      </c>
      <c r="J2181" s="386">
        <f>'[9]事業所(またはGH住居)名を入力してください_その④'!$F400</f>
        <v>0</v>
      </c>
      <c r="K2181" s="380">
        <f>IF(OR('[9]事業所(またはGH住居)名を入力してください_その④'!$B400="管理者",'[9]事業所(またはGH住居)名を入力してください_その④'!$B400="サービス管理責任者"),0,'[9]事業所(またはGH住居)名を入力してください_その④'!$AN400)</f>
        <v>0</v>
      </c>
    </row>
    <row r="2182" spans="8:11">
      <c r="H2182" s="387"/>
      <c r="I2182" s="380" t="e">
        <f t="shared" si="130"/>
        <v>#REF!</v>
      </c>
      <c r="J2182" s="386">
        <f>'[9]事業所(またはGH住居)名を入力してください_その④'!$F401</f>
        <v>0</v>
      </c>
      <c r="K2182" s="380">
        <f>IF(OR('[9]事業所(またはGH住居)名を入力してください_その④'!$B401="管理者",'[9]事業所(またはGH住居)名を入力してください_その④'!$B401="サービス管理責任者"),0,'[9]事業所(またはGH住居)名を入力してください_その④'!$AN401)</f>
        <v>0</v>
      </c>
    </row>
    <row r="2183" spans="8:11">
      <c r="H2183" s="387"/>
      <c r="I2183" s="380" t="e">
        <f t="shared" si="130"/>
        <v>#REF!</v>
      </c>
      <c r="J2183" s="386">
        <f>'[9]事業所(またはGH住居)名を入力してください_その④'!$F402</f>
        <v>0</v>
      </c>
      <c r="K2183" s="380">
        <f>IF(OR('[9]事業所(またはGH住居)名を入力してください_その④'!$B402="管理者",'[9]事業所(またはGH住居)名を入力してください_その④'!$B402="サービス管理責任者"),0,'[9]事業所(またはGH住居)名を入力してください_その④'!$AN402)</f>
        <v>0</v>
      </c>
    </row>
    <row r="2184" spans="8:11">
      <c r="H2184" s="387"/>
      <c r="I2184" s="380" t="e">
        <f t="shared" si="130"/>
        <v>#REF!</v>
      </c>
      <c r="J2184" s="386">
        <f>'[9]事業所(またはGH住居)名を入力してください_その④'!$F403</f>
        <v>0</v>
      </c>
      <c r="K2184" s="380">
        <f>IF(OR('[9]事業所(またはGH住居)名を入力してください_その④'!$B403="管理者",'[9]事業所(またはGH住居)名を入力してください_その④'!$B403="サービス管理責任者"),0,'[9]事業所(またはGH住居)名を入力してください_その④'!$AN403)</f>
        <v>0</v>
      </c>
    </row>
    <row r="2185" spans="8:11">
      <c r="H2185" s="387"/>
      <c r="I2185" s="380" t="e">
        <f t="shared" si="130"/>
        <v>#REF!</v>
      </c>
      <c r="J2185" s="386">
        <f>'[9]事業所(またはGH住居)名を入力してください_その④'!$F404</f>
        <v>0</v>
      </c>
      <c r="K2185" s="380">
        <f>IF(OR('[9]事業所(またはGH住居)名を入力してください_その④'!$B404="管理者",'[9]事業所(またはGH住居)名を入力してください_その④'!$B404="サービス管理責任者"),0,'[9]事業所(またはGH住居)名を入力してください_その④'!$AN404)</f>
        <v>0</v>
      </c>
    </row>
    <row r="2186" spans="8:11">
      <c r="H2186" s="387"/>
      <c r="I2186" s="380" t="e">
        <f t="shared" si="130"/>
        <v>#REF!</v>
      </c>
      <c r="J2186" s="386">
        <f>'[9]事業所(またはGH住居)名を入力してください_その④'!$F405</f>
        <v>0</v>
      </c>
      <c r="K2186" s="380">
        <f>IF(OR('[9]事業所(またはGH住居)名を入力してください_その④'!$B405="管理者",'[9]事業所(またはGH住居)名を入力してください_その④'!$B405="サービス管理責任者"),0,'[9]事業所(またはGH住居)名を入力してください_その④'!$AN405)</f>
        <v>0</v>
      </c>
    </row>
    <row r="2187" spans="8:11">
      <c r="H2187" s="387"/>
      <c r="I2187" s="380" t="e">
        <f t="shared" si="130"/>
        <v>#REF!</v>
      </c>
      <c r="J2187" s="386">
        <f>'[9]事業所(またはGH住居)名を入力してください_その④'!$F406</f>
        <v>0</v>
      </c>
      <c r="K2187" s="380">
        <f>IF(OR('[9]事業所(またはGH住居)名を入力してください_その④'!$B406="管理者",'[9]事業所(またはGH住居)名を入力してください_その④'!$B406="サービス管理責任者"),0,'[9]事業所(またはGH住居)名を入力してください_その④'!$AN406)</f>
        <v>0</v>
      </c>
    </row>
    <row r="2188" spans="8:11">
      <c r="H2188" s="387"/>
      <c r="I2188" s="380" t="e">
        <f t="shared" si="130"/>
        <v>#REF!</v>
      </c>
      <c r="J2188" s="386">
        <f>'[9]事業所(またはGH住居)名を入力してください_その④'!$F407</f>
        <v>0</v>
      </c>
      <c r="K2188" s="380">
        <f>IF(OR('[9]事業所(またはGH住居)名を入力してください_その④'!$B407="管理者",'[9]事業所(またはGH住居)名を入力してください_その④'!$B407="サービス管理責任者"),0,'[9]事業所(またはGH住居)名を入力してください_その④'!$AN407)</f>
        <v>0</v>
      </c>
    </row>
    <row r="2189" spans="8:11">
      <c r="H2189" s="387"/>
      <c r="I2189" s="380" t="e">
        <f t="shared" si="130"/>
        <v>#REF!</v>
      </c>
      <c r="J2189" s="386">
        <f>'[9]事業所(またはGH住居)名を入力してください_その④'!$F408</f>
        <v>0</v>
      </c>
      <c r="K2189" s="380">
        <f>IF(OR('[9]事業所(またはGH住居)名を入力してください_その④'!$B408="管理者",'[9]事業所(またはGH住居)名を入力してください_その④'!$B408="サービス管理責任者"),0,'[9]事業所(またはGH住居)名を入力してください_その④'!$AN408)</f>
        <v>0</v>
      </c>
    </row>
    <row r="2190" spans="8:11">
      <c r="H2190" s="387"/>
      <c r="I2190" s="380" t="e">
        <f t="shared" si="130"/>
        <v>#REF!</v>
      </c>
      <c r="J2190" s="386">
        <f>'[9]事業所(またはGH住居)名を入力してください_その④'!$F409</f>
        <v>0</v>
      </c>
      <c r="K2190" s="380">
        <f>IF(OR('[9]事業所(またはGH住居)名を入力してください_その④'!$B409="管理者",'[9]事業所(またはGH住居)名を入力してください_その④'!$B409="サービス管理責任者"),0,'[9]事業所(またはGH住居)名を入力してください_その④'!$AN409)</f>
        <v>0</v>
      </c>
    </row>
    <row r="2191" spans="8:11">
      <c r="H2191" s="387"/>
      <c r="I2191" s="380" t="e">
        <f t="shared" si="130"/>
        <v>#REF!</v>
      </c>
      <c r="J2191" s="386">
        <f>'[9]事業所(またはGH住居)名を入力してください_その④'!$F410</f>
        <v>0</v>
      </c>
      <c r="K2191" s="380">
        <f>IF(OR('[9]事業所(またはGH住居)名を入力してください_その④'!$B410="管理者",'[9]事業所(またはGH住居)名を入力してください_その④'!$B410="サービス管理責任者"),0,'[9]事業所(またはGH住居)名を入力してください_その④'!$AN410)</f>
        <v>0</v>
      </c>
    </row>
    <row r="2192" spans="8:11">
      <c r="H2192" s="387"/>
      <c r="I2192" s="380" t="e">
        <f t="shared" si="130"/>
        <v>#REF!</v>
      </c>
      <c r="J2192" s="386">
        <f>'[9]事業所(またはGH住居)名を入力してください_その④'!$F411</f>
        <v>0</v>
      </c>
      <c r="K2192" s="380">
        <f>IF(OR('[9]事業所(またはGH住居)名を入力してください_その④'!$B411="管理者",'[9]事業所(またはGH住居)名を入力してください_その④'!$B411="サービス管理責任者"),0,'[9]事業所(またはGH住居)名を入力してください_その④'!$AN411)</f>
        <v>0</v>
      </c>
    </row>
    <row r="2193" spans="8:11">
      <c r="H2193" s="387"/>
      <c r="I2193" s="380" t="e">
        <f t="shared" si="130"/>
        <v>#REF!</v>
      </c>
      <c r="J2193" s="386">
        <f>'[9]事業所(またはGH住居)名を入力してください_その④'!$F412</f>
        <v>0</v>
      </c>
      <c r="K2193" s="380">
        <f>IF(OR('[9]事業所(またはGH住居)名を入力してください_その④'!$B412="管理者",'[9]事業所(またはGH住居)名を入力してください_その④'!$B412="サービス管理責任者"),0,'[9]事業所(またはGH住居)名を入力してください_その④'!$AN412)</f>
        <v>0</v>
      </c>
    </row>
    <row r="2194" spans="8:11">
      <c r="H2194" s="387"/>
      <c r="I2194" s="380" t="e">
        <f t="shared" si="130"/>
        <v>#REF!</v>
      </c>
      <c r="J2194" s="386">
        <f>'[9]事業所(またはGH住居)名を入力してください_その④'!$F413</f>
        <v>0</v>
      </c>
      <c r="K2194" s="380">
        <f>IF(OR('[9]事業所(またはGH住居)名を入力してください_その④'!$B413="管理者",'[9]事業所(またはGH住居)名を入力してください_その④'!$B413="サービス管理責任者"),0,'[9]事業所(またはGH住居)名を入力してください_その④'!$AN413)</f>
        <v>0</v>
      </c>
    </row>
    <row r="2195" spans="8:11">
      <c r="H2195" s="387"/>
      <c r="I2195" s="380" t="e">
        <f t="shared" si="130"/>
        <v>#REF!</v>
      </c>
      <c r="J2195" s="386">
        <f>'[9]事業所(またはGH住居)名を入力してください_その④'!$F414</f>
        <v>0</v>
      </c>
      <c r="K2195" s="380">
        <f>IF(OR('[9]事業所(またはGH住居)名を入力してください_その④'!$B414="管理者",'[9]事業所(またはGH住居)名を入力してください_その④'!$B414="サービス管理責任者"),0,'[9]事業所(またはGH住居)名を入力してください_その④'!$AN414)</f>
        <v>0</v>
      </c>
    </row>
    <row r="2196" spans="8:11">
      <c r="H2196" s="387"/>
      <c r="I2196" s="380" t="e">
        <f t="shared" si="130"/>
        <v>#REF!</v>
      </c>
      <c r="J2196" s="386">
        <f>'[9]事業所(またはGH住居)名を入力してください_その④'!$F415</f>
        <v>0</v>
      </c>
      <c r="K2196" s="380">
        <f>IF(OR('[9]事業所(またはGH住居)名を入力してください_その④'!$B415="管理者",'[9]事業所(またはGH住居)名を入力してください_その④'!$B415="サービス管理責任者"),0,'[9]事業所(またはGH住居)名を入力してください_その④'!$AN415)</f>
        <v>0</v>
      </c>
    </row>
    <row r="2197" spans="8:11">
      <c r="H2197" s="387"/>
      <c r="I2197" s="380" t="e">
        <f t="shared" si="130"/>
        <v>#REF!</v>
      </c>
      <c r="J2197" s="386">
        <f>'[9]事業所(またはGH住居)名を入力してください_その④'!$F416</f>
        <v>0</v>
      </c>
      <c r="K2197" s="380">
        <f>IF(OR('[9]事業所(またはGH住居)名を入力してください_その④'!$B416="管理者",'[9]事業所(またはGH住居)名を入力してください_その④'!$B416="サービス管理責任者"),0,'[9]事業所(またはGH住居)名を入力してください_その④'!$AN416)</f>
        <v>0</v>
      </c>
    </row>
    <row r="2198" spans="8:11">
      <c r="H2198" s="387"/>
      <c r="I2198" s="380" t="e">
        <f t="shared" si="130"/>
        <v>#REF!</v>
      </c>
      <c r="J2198" s="386">
        <f>'[9]事業所(またはGH住居)名を入力してください_その④'!$F417</f>
        <v>0</v>
      </c>
      <c r="K2198" s="380">
        <f>IF(OR('[9]事業所(またはGH住居)名を入力してください_その④'!$B417="管理者",'[9]事業所(またはGH住居)名を入力してください_その④'!$B417="サービス管理責任者"),0,'[9]事業所(またはGH住居)名を入力してください_その④'!$AN417)</f>
        <v>0</v>
      </c>
    </row>
    <row r="2199" spans="8:11">
      <c r="H2199" s="387"/>
      <c r="I2199" s="380" t="e">
        <f t="shared" si="130"/>
        <v>#REF!</v>
      </c>
      <c r="J2199" s="386">
        <f>'[9]事業所(またはGH住居)名を入力してください_その④'!$F418</f>
        <v>0</v>
      </c>
      <c r="K2199" s="380">
        <f>IF(OR('[9]事業所(またはGH住居)名を入力してください_その④'!$B418="管理者",'[9]事業所(またはGH住居)名を入力してください_その④'!$B418="サービス管理責任者"),0,'[9]事業所(またはGH住居)名を入力してください_その④'!$AN418)</f>
        <v>0</v>
      </c>
    </row>
    <row r="2200" spans="8:11">
      <c r="H2200" s="387"/>
      <c r="I2200" s="380" t="e">
        <f t="shared" si="130"/>
        <v>#REF!</v>
      </c>
      <c r="J2200" s="386">
        <f>'[9]事業所(またはGH住居)名を入力してください_その④'!$F419</f>
        <v>0</v>
      </c>
      <c r="K2200" s="380">
        <f>IF(OR('[9]事業所(またはGH住居)名を入力してください_その④'!$B419="管理者",'[9]事業所(またはGH住居)名を入力してください_その④'!$B419="サービス管理責任者"),0,'[9]事業所(またはGH住居)名を入力してください_その④'!$AN419)</f>
        <v>0</v>
      </c>
    </row>
    <row r="2201" spans="8:11">
      <c r="H2201" s="387"/>
      <c r="I2201" s="380" t="e">
        <f t="shared" si="130"/>
        <v>#REF!</v>
      </c>
      <c r="J2201" s="386">
        <f>'[9]事業所(またはGH住居)名を入力してください_その④'!$F420</f>
        <v>0</v>
      </c>
      <c r="K2201" s="380">
        <f>IF(OR('[9]事業所(またはGH住居)名を入力してください_その④'!$B420="管理者",'[9]事業所(またはGH住居)名を入力してください_その④'!$B420="サービス管理責任者"),0,'[9]事業所(またはGH住居)名を入力してください_その④'!$AN420)</f>
        <v>0</v>
      </c>
    </row>
    <row r="2202" spans="8:11">
      <c r="H2202" s="387"/>
      <c r="I2202" s="380" t="e">
        <f t="shared" si="130"/>
        <v>#REF!</v>
      </c>
      <c r="J2202" s="386">
        <f>'[9]事業所(またはGH住居)名を入力してください_その④'!$F421</f>
        <v>0</v>
      </c>
      <c r="K2202" s="380">
        <f>IF(OR('[9]事業所(またはGH住居)名を入力してください_その④'!$B421="管理者",'[9]事業所(またはGH住居)名を入力してください_その④'!$B421="サービス管理責任者"),0,'[9]事業所(またはGH住居)名を入力してください_その④'!$AN421)</f>
        <v>0</v>
      </c>
    </row>
    <row r="2203" spans="8:11">
      <c r="H2203" s="387"/>
      <c r="I2203" s="380" t="e">
        <f t="shared" si="130"/>
        <v>#REF!</v>
      </c>
      <c r="J2203" s="386">
        <f>'[9]事業所(またはGH住居)名を入力してください_その④'!$F422</f>
        <v>0</v>
      </c>
      <c r="K2203" s="380">
        <f>IF(OR('[9]事業所(またはGH住居)名を入力してください_その④'!$B422="管理者",'[9]事業所(またはGH住居)名を入力してください_その④'!$B422="サービス管理責任者"),0,'[9]事業所(またはGH住居)名を入力してください_その④'!$AN422)</f>
        <v>0</v>
      </c>
    </row>
    <row r="2204" spans="8:11">
      <c r="H2204" s="387"/>
      <c r="I2204" s="380" t="e">
        <f t="shared" si="130"/>
        <v>#REF!</v>
      </c>
      <c r="J2204" s="386">
        <f>'[9]事業所(またはGH住居)名を入力してください_その④'!$F423</f>
        <v>0</v>
      </c>
      <c r="K2204" s="380">
        <f>IF(OR('[9]事業所(またはGH住居)名を入力してください_その④'!$B423="管理者",'[9]事業所(またはGH住居)名を入力してください_その④'!$B423="サービス管理責任者"),0,'[9]事業所(またはGH住居)名を入力してください_その④'!$AN423)</f>
        <v>0</v>
      </c>
    </row>
    <row r="2205" spans="8:11">
      <c r="H2205" s="387"/>
      <c r="I2205" s="380" t="e">
        <f t="shared" si="130"/>
        <v>#REF!</v>
      </c>
      <c r="J2205" s="386">
        <f>'[9]事業所(またはGH住居)名を入力してください_その④'!$F424</f>
        <v>0</v>
      </c>
      <c r="K2205" s="380">
        <f>IF(OR('[9]事業所(またはGH住居)名を入力してください_その④'!$B424="管理者",'[9]事業所(またはGH住居)名を入力してください_その④'!$B424="サービス管理責任者"),0,'[9]事業所(またはGH住居)名を入力してください_その④'!$AN424)</f>
        <v>0</v>
      </c>
    </row>
    <row r="2206" spans="8:11">
      <c r="H2206" s="387"/>
      <c r="I2206" s="380" t="e">
        <f t="shared" si="130"/>
        <v>#REF!</v>
      </c>
      <c r="J2206" s="386">
        <f>'[9]事業所(またはGH住居)名を入力してください_その④'!$F425</f>
        <v>0</v>
      </c>
      <c r="K2206" s="380">
        <f>IF(OR('[9]事業所(またはGH住居)名を入力してください_その④'!$B425="管理者",'[9]事業所(またはGH住居)名を入力してください_その④'!$B425="サービス管理責任者"),0,'[9]事業所(またはGH住居)名を入力してください_その④'!$AN425)</f>
        <v>0</v>
      </c>
    </row>
    <row r="2207" spans="8:11">
      <c r="H2207" s="387"/>
      <c r="I2207" s="380" t="e">
        <f t="shared" si="130"/>
        <v>#REF!</v>
      </c>
      <c r="J2207" s="386">
        <f>'[9]事業所(またはGH住居)名を入力してください_その④'!$F426</f>
        <v>0</v>
      </c>
      <c r="K2207" s="380">
        <f>IF(OR('[9]事業所(またはGH住居)名を入力してください_その④'!$B426="管理者",'[9]事業所(またはGH住居)名を入力してください_その④'!$B426="サービス管理責任者"),0,'[9]事業所(またはGH住居)名を入力してください_その④'!$AN426)</f>
        <v>0</v>
      </c>
    </row>
    <row r="2208" spans="8:11">
      <c r="H2208" s="387"/>
      <c r="I2208" s="380" t="e">
        <f t="shared" si="130"/>
        <v>#REF!</v>
      </c>
      <c r="J2208" s="386">
        <f>'[9]事業所(またはGH住居)名を入力してください_その④'!$F427</f>
        <v>0</v>
      </c>
      <c r="K2208" s="380">
        <f>IF(OR('[9]事業所(またはGH住居)名を入力してください_その④'!$B427="管理者",'[9]事業所(またはGH住居)名を入力してください_その④'!$B427="サービス管理責任者"),0,'[9]事業所(またはGH住居)名を入力してください_その④'!$AN427)</f>
        <v>0</v>
      </c>
    </row>
    <row r="2209" spans="8:11">
      <c r="H2209" s="387"/>
      <c r="I2209" s="380" t="e">
        <f t="shared" si="130"/>
        <v>#REF!</v>
      </c>
      <c r="J2209" s="386">
        <f>'[9]事業所(またはGH住居)名を入力してください_その④'!$F428</f>
        <v>0</v>
      </c>
      <c r="K2209" s="380">
        <f>IF(OR('[9]事業所(またはGH住居)名を入力してください_その④'!$B428="管理者",'[9]事業所(またはGH住居)名を入力してください_その④'!$B428="サービス管理責任者"),0,'[9]事業所(またはGH住居)名を入力してください_その④'!$AN428)</f>
        <v>0</v>
      </c>
    </row>
    <row r="2210" spans="8:11">
      <c r="H2210" s="387"/>
      <c r="I2210" s="380" t="e">
        <f t="shared" si="130"/>
        <v>#REF!</v>
      </c>
      <c r="J2210" s="386">
        <f>'[9]事業所(またはGH住居)名を入力してください_その④'!$F429</f>
        <v>0</v>
      </c>
      <c r="K2210" s="380">
        <f>IF(OR('[9]事業所(またはGH住居)名を入力してください_その④'!$B429="管理者",'[9]事業所(またはGH住居)名を入力してください_その④'!$B429="サービス管理責任者"),0,'[9]事業所(またはGH住居)名を入力してください_その④'!$AN429)</f>
        <v>0</v>
      </c>
    </row>
    <row r="2211" spans="8:11">
      <c r="H2211" s="387"/>
      <c r="I2211" s="380" t="e">
        <f t="shared" si="130"/>
        <v>#REF!</v>
      </c>
      <c r="J2211" s="386">
        <f>'[9]事業所(またはGH住居)名を入力してください_その④'!$F430</f>
        <v>0</v>
      </c>
      <c r="K2211" s="380">
        <f>IF(OR('[9]事業所(またはGH住居)名を入力してください_その④'!$B430="管理者",'[9]事業所(またはGH住居)名を入力してください_その④'!$B430="サービス管理責任者"),0,'[9]事業所(またはGH住居)名を入力してください_その④'!$AN430)</f>
        <v>0</v>
      </c>
    </row>
    <row r="2212" spans="8:11">
      <c r="H2212" s="387"/>
      <c r="I2212" s="380" t="e">
        <f t="shared" si="130"/>
        <v>#REF!</v>
      </c>
      <c r="J2212" s="386">
        <f>'[9]事業所(またはGH住居)名を入力してください_その④'!$F431</f>
        <v>0</v>
      </c>
      <c r="K2212" s="380">
        <f>IF(OR('[9]事業所(またはGH住居)名を入力してください_その④'!$B431="管理者",'[9]事業所(またはGH住居)名を入力してください_その④'!$B431="サービス管理責任者"),0,'[9]事業所(またはGH住居)名を入力してください_その④'!$AN431)</f>
        <v>0</v>
      </c>
    </row>
    <row r="2213" spans="8:11">
      <c r="H2213" s="387"/>
      <c r="I2213" s="380" t="e">
        <f t="shared" si="130"/>
        <v>#REF!</v>
      </c>
      <c r="J2213" s="386">
        <f>'[9]事業所(またはGH住居)名を入力してください_その④'!$F432</f>
        <v>0</v>
      </c>
      <c r="K2213" s="380">
        <f>IF(OR('[9]事業所(またはGH住居)名を入力してください_その④'!$B432="管理者",'[9]事業所(またはGH住居)名を入力してください_その④'!$B432="サービス管理責任者"),0,'[9]事業所(またはGH住居)名を入力してください_その④'!$AN432)</f>
        <v>0</v>
      </c>
    </row>
    <row r="2214" spans="8:11">
      <c r="H2214" s="387"/>
      <c r="I2214" s="380" t="e">
        <f t="shared" si="130"/>
        <v>#REF!</v>
      </c>
      <c r="J2214" s="386">
        <f>'[9]事業所(またはGH住居)名を入力してください_その④'!$F433</f>
        <v>0</v>
      </c>
      <c r="K2214" s="380">
        <f>IF(OR('[9]事業所(またはGH住居)名を入力してください_その④'!$B433="管理者",'[9]事業所(またはGH住居)名を入力してください_その④'!$B433="サービス管理責任者"),0,'[9]事業所(またはGH住居)名を入力してください_その④'!$AN433)</f>
        <v>0</v>
      </c>
    </row>
    <row r="2215" spans="8:11">
      <c r="H2215" s="387"/>
      <c r="I2215" s="380" t="e">
        <f t="shared" si="130"/>
        <v>#REF!</v>
      </c>
      <c r="J2215" s="386">
        <f>'[9]事業所(またはGH住居)名を入力してください_その④'!$F434</f>
        <v>0</v>
      </c>
      <c r="K2215" s="380">
        <f>IF(OR('[9]事業所(またはGH住居)名を入力してください_その④'!$B434="管理者",'[9]事業所(またはGH住居)名を入力してください_その④'!$B434="サービス管理責任者"),0,'[9]事業所(またはGH住居)名を入力してください_その④'!$AN434)</f>
        <v>0</v>
      </c>
    </row>
    <row r="2216" spans="8:11">
      <c r="H2216" s="387"/>
      <c r="I2216" s="380" t="e">
        <f t="shared" si="130"/>
        <v>#REF!</v>
      </c>
      <c r="J2216" s="386">
        <f>'[9]事業所(またはGH住居)名を入力してください_その④'!$F435</f>
        <v>0</v>
      </c>
      <c r="K2216" s="380">
        <f>IF(OR('[9]事業所(またはGH住居)名を入力してください_その④'!$B435="管理者",'[9]事業所(またはGH住居)名を入力してください_その④'!$B435="サービス管理責任者"),0,'[9]事業所(またはGH住居)名を入力してください_その④'!$AN435)</f>
        <v>0</v>
      </c>
    </row>
    <row r="2217" spans="8:11">
      <c r="H2217" s="387"/>
      <c r="I2217" s="380" t="e">
        <f t="shared" si="130"/>
        <v>#REF!</v>
      </c>
      <c r="J2217" s="386">
        <f>'[9]事業所(またはGH住居)名を入力してください_その④'!$F436</f>
        <v>0</v>
      </c>
      <c r="K2217" s="380">
        <f>IF(OR('[9]事業所(またはGH住居)名を入力してください_その④'!$B436="管理者",'[9]事業所(またはGH住居)名を入力してください_その④'!$B436="サービス管理責任者"),0,'[9]事業所(またはGH住居)名を入力してください_その④'!$AN436)</f>
        <v>0</v>
      </c>
    </row>
    <row r="2218" spans="8:11">
      <c r="H2218" s="387"/>
      <c r="I2218" s="380" t="e">
        <f t="shared" si="130"/>
        <v>#REF!</v>
      </c>
      <c r="J2218" s="386">
        <f>'[9]事業所(またはGH住居)名を入力してください_その④'!$F437</f>
        <v>0</v>
      </c>
      <c r="K2218" s="380">
        <f>IF(OR('[9]事業所(またはGH住居)名を入力してください_その④'!$B437="管理者",'[9]事業所(またはGH住居)名を入力してください_その④'!$B437="サービス管理責任者"),0,'[9]事業所(またはGH住居)名を入力してください_その④'!$AN437)</f>
        <v>0</v>
      </c>
    </row>
    <row r="2219" spans="8:11">
      <c r="H2219" s="387"/>
      <c r="I2219" s="380" t="e">
        <f t="shared" si="130"/>
        <v>#REF!</v>
      </c>
      <c r="J2219" s="386">
        <f>'[9]事業所(またはGH住居)名を入力してください_その④'!$F438</f>
        <v>0</v>
      </c>
      <c r="K2219" s="380">
        <f>IF(OR('[9]事業所(またはGH住居)名を入力してください_その④'!$B438="管理者",'[9]事業所(またはGH住居)名を入力してください_その④'!$B438="サービス管理責任者"),0,'[9]事業所(またはGH住居)名を入力してください_その④'!$AN438)</f>
        <v>0</v>
      </c>
    </row>
    <row r="2220" spans="8:11">
      <c r="H2220" s="387"/>
      <c r="I2220" s="380" t="e">
        <f t="shared" si="130"/>
        <v>#REF!</v>
      </c>
      <c r="J2220" s="386">
        <f>'[9]事業所(またはGH住居)名を入力してください_その④'!$F439</f>
        <v>0</v>
      </c>
      <c r="K2220" s="380">
        <f>IF(OR('[9]事業所(またはGH住居)名を入力してください_その④'!$B439="管理者",'[9]事業所(またはGH住居)名を入力してください_その④'!$B439="サービス管理責任者"),0,'[9]事業所(またはGH住居)名を入力してください_その④'!$AN439)</f>
        <v>0</v>
      </c>
    </row>
    <row r="2221" spans="8:11">
      <c r="H2221" s="387"/>
      <c r="I2221" s="380" t="e">
        <f t="shared" si="130"/>
        <v>#REF!</v>
      </c>
      <c r="J2221" s="386">
        <f>'[9]事業所(またはGH住居)名を入力してください_その④'!$F440</f>
        <v>0</v>
      </c>
      <c r="K2221" s="380">
        <f>IF(OR('[9]事業所(またはGH住居)名を入力してください_その④'!$B440="管理者",'[9]事業所(またはGH住居)名を入力してください_その④'!$B440="サービス管理責任者"),0,'[9]事業所(またはGH住居)名を入力してください_その④'!$AN440)</f>
        <v>0</v>
      </c>
    </row>
    <row r="2222" spans="8:11">
      <c r="H2222" s="387"/>
      <c r="I2222" s="380" t="e">
        <f t="shared" si="130"/>
        <v>#REF!</v>
      </c>
      <c r="J2222" s="386">
        <f>'[9]事業所(またはGH住居)名を入力してください_その④'!$F441</f>
        <v>0</v>
      </c>
      <c r="K2222" s="380">
        <f>IF(OR('[9]事業所(またはGH住居)名を入力してください_その④'!$B441="管理者",'[9]事業所(またはGH住居)名を入力してください_その④'!$B441="サービス管理責任者"),0,'[9]事業所(またはGH住居)名を入力してください_その④'!$AN441)</f>
        <v>0</v>
      </c>
    </row>
    <row r="2223" spans="8:11">
      <c r="H2223" s="387"/>
      <c r="I2223" s="380" t="e">
        <f t="shared" si="130"/>
        <v>#REF!</v>
      </c>
      <c r="J2223" s="386">
        <f>'[9]事業所(またはGH住居)名を入力してください_その④'!$F442</f>
        <v>0</v>
      </c>
      <c r="K2223" s="380">
        <f>IF(OR('[9]事業所(またはGH住居)名を入力してください_その④'!$B442="管理者",'[9]事業所(またはGH住居)名を入力してください_その④'!$B442="サービス管理責任者"),0,'[9]事業所(またはGH住居)名を入力してください_その④'!$AN442)</f>
        <v>0</v>
      </c>
    </row>
    <row r="2224" spans="8:11">
      <c r="H2224" s="387"/>
      <c r="I2224" s="380" t="e">
        <f t="shared" si="130"/>
        <v>#REF!</v>
      </c>
      <c r="J2224" s="386">
        <f>'[9]事業所(またはGH住居)名を入力してください_その④'!$F443</f>
        <v>0</v>
      </c>
      <c r="K2224" s="380">
        <f>IF(OR('[9]事業所(またはGH住居)名を入力してください_その④'!$B443="管理者",'[9]事業所(またはGH住居)名を入力してください_その④'!$B443="サービス管理責任者"),0,'[9]事業所(またはGH住居)名を入力してください_その④'!$AN443)</f>
        <v>0</v>
      </c>
    </row>
    <row r="2225" spans="8:11">
      <c r="H2225" s="387"/>
      <c r="I2225" s="380" t="e">
        <f t="shared" si="130"/>
        <v>#REF!</v>
      </c>
      <c r="J2225" s="386">
        <f>'[9]事業所(またはGH住居)名を入力してください_その④'!$F444</f>
        <v>0</v>
      </c>
      <c r="K2225" s="380">
        <f>IF(OR('[9]事業所(またはGH住居)名を入力してください_その④'!$B444="管理者",'[9]事業所(またはGH住居)名を入力してください_その④'!$B444="サービス管理責任者"),0,'[9]事業所(またはGH住居)名を入力してください_その④'!$AN444)</f>
        <v>0</v>
      </c>
    </row>
    <row r="2226" spans="8:11">
      <c r="H2226" s="387"/>
      <c r="I2226" s="380" t="e">
        <f t="shared" si="130"/>
        <v>#REF!</v>
      </c>
      <c r="J2226" s="386">
        <f>'[9]事業所(またはGH住居)名を入力してください_その④'!$F445</f>
        <v>0</v>
      </c>
      <c r="K2226" s="380">
        <f>IF(OR('[9]事業所(またはGH住居)名を入力してください_その④'!$B445="管理者",'[9]事業所(またはGH住居)名を入力してください_その④'!$B445="サービス管理責任者"),0,'[9]事業所(またはGH住居)名を入力してください_その④'!$AN445)</f>
        <v>0</v>
      </c>
    </row>
    <row r="2227" spans="8:11">
      <c r="H2227" s="387"/>
      <c r="I2227" s="380" t="e">
        <f t="shared" si="130"/>
        <v>#REF!</v>
      </c>
      <c r="J2227" s="386">
        <f>'[9]事業所(またはGH住居)名を入力してください_その④'!$F446</f>
        <v>0</v>
      </c>
      <c r="K2227" s="380">
        <f>IF(OR('[9]事業所(またはGH住居)名を入力してください_その④'!$B446="管理者",'[9]事業所(またはGH住居)名を入力してください_その④'!$B446="サービス管理責任者"),0,'[9]事業所(またはGH住居)名を入力してください_その④'!$AN446)</f>
        <v>0</v>
      </c>
    </row>
    <row r="2228" spans="8:11">
      <c r="H2228" s="387"/>
      <c r="I2228" s="380" t="e">
        <f t="shared" si="130"/>
        <v>#REF!</v>
      </c>
      <c r="J2228" s="386">
        <f>'[9]事業所(またはGH住居)名を入力してください_その④'!$F447</f>
        <v>0</v>
      </c>
      <c r="K2228" s="380">
        <f>IF(OR('[9]事業所(またはGH住居)名を入力してください_その④'!$B447="管理者",'[9]事業所(またはGH住居)名を入力してください_その④'!$B447="サービス管理責任者"),0,'[9]事業所(またはGH住居)名を入力してください_その④'!$AN447)</f>
        <v>0</v>
      </c>
    </row>
    <row r="2229" spans="8:11">
      <c r="H2229" s="387"/>
      <c r="I2229" s="380" t="e">
        <f t="shared" si="130"/>
        <v>#REF!</v>
      </c>
      <c r="J2229" s="386">
        <f>'[9]事業所(またはGH住居)名を入力してください_その④'!$F448</f>
        <v>0</v>
      </c>
      <c r="K2229" s="380">
        <f>IF(OR('[9]事業所(またはGH住居)名を入力してください_その④'!$B448="管理者",'[9]事業所(またはGH住居)名を入力してください_その④'!$B448="サービス管理責任者"),0,'[9]事業所(またはGH住居)名を入力してください_その④'!$AN448)</f>
        <v>0</v>
      </c>
    </row>
    <row r="2230" spans="8:11">
      <c r="H2230" s="387"/>
      <c r="I2230" s="380" t="e">
        <f t="shared" si="130"/>
        <v>#REF!</v>
      </c>
      <c r="J2230" s="386">
        <f>'[9]事業所(またはGH住居)名を入力してください_その④'!$F449</f>
        <v>0</v>
      </c>
      <c r="K2230" s="380">
        <f>IF(OR('[9]事業所(またはGH住居)名を入力してください_その④'!$B449="管理者",'[9]事業所(またはGH住居)名を入力してください_その④'!$B449="サービス管理責任者"),0,'[9]事業所(またはGH住居)名を入力してください_その④'!$AN449)</f>
        <v>0</v>
      </c>
    </row>
    <row r="2231" spans="8:11">
      <c r="H2231" s="387"/>
      <c r="I2231" s="380" t="e">
        <f t="shared" si="130"/>
        <v>#REF!</v>
      </c>
      <c r="J2231" s="386">
        <f>'[9]事業所(またはGH住居)名を入力してください_その④'!$F450</f>
        <v>0</v>
      </c>
      <c r="K2231" s="380">
        <f>IF(OR('[9]事業所(またはGH住居)名を入力してください_その④'!$B450="管理者",'[9]事業所(またはGH住居)名を入力してください_その④'!$B450="サービス管理責任者"),0,'[9]事業所(またはGH住居)名を入力してください_その④'!$AN450)</f>
        <v>0</v>
      </c>
    </row>
    <row r="2232" spans="8:11">
      <c r="H2232" s="387"/>
      <c r="I2232" s="380" t="e">
        <f t="shared" si="130"/>
        <v>#REF!</v>
      </c>
      <c r="J2232" s="386">
        <f>'[9]事業所(またはGH住居)名を入力してください_その④'!$F451</f>
        <v>0</v>
      </c>
      <c r="K2232" s="380">
        <f>IF(OR('[9]事業所(またはGH住居)名を入力してください_その④'!$B451="管理者",'[9]事業所(またはGH住居)名を入力してください_その④'!$B451="サービス管理責任者"),0,'[9]事業所(またはGH住居)名を入力してください_その④'!$AN451)</f>
        <v>0</v>
      </c>
    </row>
    <row r="2233" spans="8:11">
      <c r="H2233" s="387"/>
      <c r="I2233" s="380" t="e">
        <f t="shared" si="130"/>
        <v>#REF!</v>
      </c>
      <c r="J2233" s="386">
        <f>'[9]事業所(またはGH住居)名を入力してください_その④'!$F452</f>
        <v>0</v>
      </c>
      <c r="K2233" s="380">
        <f>IF(OR('[9]事業所(またはGH住居)名を入力してください_その④'!$B452="管理者",'[9]事業所(またはGH住居)名を入力してください_その④'!$B452="サービス管理責任者"),0,'[9]事業所(またはGH住居)名を入力してください_その④'!$AN452)</f>
        <v>0</v>
      </c>
    </row>
    <row r="2234" spans="8:11">
      <c r="H2234" s="387"/>
      <c r="I2234" s="380" t="e">
        <f t="shared" si="130"/>
        <v>#REF!</v>
      </c>
      <c r="J2234" s="386">
        <f>'[9]事業所(またはGH住居)名を入力してください_その④'!$F453</f>
        <v>0</v>
      </c>
      <c r="K2234" s="380">
        <f>IF(OR('[9]事業所(またはGH住居)名を入力してください_その④'!$B453="管理者",'[9]事業所(またはGH住居)名を入力してください_その④'!$B453="サービス管理責任者"),0,'[9]事業所(またはGH住居)名を入力してください_その④'!$AN453)</f>
        <v>0</v>
      </c>
    </row>
    <row r="2235" spans="8:11">
      <c r="H2235" s="387"/>
      <c r="I2235" s="380" t="e">
        <f t="shared" si="130"/>
        <v>#REF!</v>
      </c>
      <c r="J2235" s="386">
        <f>'[9]事業所(またはGH住居)名を入力してください_その④'!$F454</f>
        <v>0</v>
      </c>
      <c r="K2235" s="380">
        <f>IF(OR('[9]事業所(またはGH住居)名を入力してください_その④'!$B454="管理者",'[9]事業所(またはGH住居)名を入力してください_その④'!$B454="サービス管理責任者"),0,'[9]事業所(またはGH住居)名を入力してください_その④'!$AN454)</f>
        <v>0</v>
      </c>
    </row>
    <row r="2236" spans="8:11">
      <c r="H2236" s="387"/>
      <c r="I2236" s="380" t="e">
        <f t="shared" si="130"/>
        <v>#REF!</v>
      </c>
      <c r="J2236" s="386">
        <f>'[9]事業所(またはGH住居)名を入力してください_その④'!$F455</f>
        <v>0</v>
      </c>
      <c r="K2236" s="380">
        <f>IF(OR('[9]事業所(またはGH住居)名を入力してください_その④'!$B455="管理者",'[9]事業所(またはGH住居)名を入力してください_その④'!$B455="サービス管理責任者"),0,'[9]事業所(またはGH住居)名を入力してください_その④'!$AN455)</f>
        <v>0</v>
      </c>
    </row>
    <row r="2237" spans="8:11">
      <c r="H2237" s="387"/>
      <c r="I2237" s="380" t="e">
        <f t="shared" si="130"/>
        <v>#REF!</v>
      </c>
      <c r="J2237" s="386">
        <f>'[9]事業所(またはGH住居)名を入力してください_その④'!$F456</f>
        <v>0</v>
      </c>
      <c r="K2237" s="380">
        <f>IF(OR('[9]事業所(またはGH住居)名を入力してください_その④'!$B456="管理者",'[9]事業所(またはGH住居)名を入力してください_その④'!$B456="サービス管理責任者"),0,'[9]事業所(またはGH住居)名を入力してください_その④'!$AN456)</f>
        <v>0</v>
      </c>
    </row>
    <row r="2238" spans="8:11">
      <c r="H2238" s="387"/>
      <c r="I2238" s="380" t="e">
        <f t="shared" si="130"/>
        <v>#REF!</v>
      </c>
      <c r="J2238" s="386">
        <f>'[9]事業所(またはGH住居)名を入力してください_その④'!$F457</f>
        <v>0</v>
      </c>
      <c r="K2238" s="380">
        <f>IF(OR('[9]事業所(またはGH住居)名を入力してください_その④'!$B457="管理者",'[9]事業所(またはGH住居)名を入力してください_その④'!$B457="サービス管理責任者"),0,'[9]事業所(またはGH住居)名を入力してください_その④'!$AN457)</f>
        <v>0</v>
      </c>
    </row>
    <row r="2239" spans="8:11">
      <c r="H2239" s="387"/>
      <c r="I2239" s="380" t="e">
        <f t="shared" si="130"/>
        <v>#REF!</v>
      </c>
      <c r="J2239" s="386">
        <f>'[9]事業所(またはGH住居)名を入力してください_その④'!$F458</f>
        <v>0</v>
      </c>
      <c r="K2239" s="380">
        <f>IF(OR('[9]事業所(またはGH住居)名を入力してください_その④'!$B458="管理者",'[9]事業所(またはGH住居)名を入力してください_その④'!$B458="サービス管理責任者"),0,'[9]事業所(またはGH住居)名を入力してください_その④'!$AN458)</f>
        <v>0</v>
      </c>
    </row>
    <row r="2240" spans="8:11">
      <c r="H2240" s="387"/>
      <c r="I2240" s="380" t="e">
        <f t="shared" si="130"/>
        <v>#REF!</v>
      </c>
      <c r="J2240" s="386">
        <f>'[9]事業所(またはGH住居)名を入力してください_その④'!$F459</f>
        <v>0</v>
      </c>
      <c r="K2240" s="380">
        <f>IF(OR('[9]事業所(またはGH住居)名を入力してください_その④'!$B459="管理者",'[9]事業所(またはGH住居)名を入力してください_その④'!$B459="サービス管理責任者"),0,'[9]事業所(またはGH住居)名を入力してください_その④'!$AN459)</f>
        <v>0</v>
      </c>
    </row>
    <row r="2241" spans="8:11">
      <c r="H2241" s="387"/>
      <c r="I2241" s="380" t="e">
        <f t="shared" si="130"/>
        <v>#REF!</v>
      </c>
      <c r="J2241" s="386">
        <f>'[9]事業所(またはGH住居)名を入力してください_その④'!$F460</f>
        <v>0</v>
      </c>
      <c r="K2241" s="380">
        <f>IF(OR('[9]事業所(またはGH住居)名を入力してください_その④'!$B460="管理者",'[9]事業所(またはGH住居)名を入力してください_その④'!$B460="サービス管理責任者"),0,'[9]事業所(またはGH住居)名を入力してください_その④'!$AN460)</f>
        <v>0</v>
      </c>
    </row>
    <row r="2242" spans="8:11">
      <c r="H2242" s="387"/>
      <c r="I2242" s="380" t="e">
        <f t="shared" si="130"/>
        <v>#REF!</v>
      </c>
      <c r="J2242" s="386">
        <f>'[9]事業所(またはGH住居)名を入力してください_その④'!$F461</f>
        <v>0</v>
      </c>
      <c r="K2242" s="380">
        <f>IF(OR('[9]事業所(またはGH住居)名を入力してください_その④'!$B461="管理者",'[9]事業所(またはGH住居)名を入力してください_その④'!$B461="サービス管理責任者"),0,'[9]事業所(またはGH住居)名を入力してください_その④'!$AN461)</f>
        <v>0</v>
      </c>
    </row>
    <row r="2243" spans="8:11">
      <c r="H2243" s="387"/>
      <c r="I2243" s="380" t="e">
        <f t="shared" si="130"/>
        <v>#REF!</v>
      </c>
      <c r="J2243" s="386">
        <f>'[9]事業所(またはGH住居)名を入力してください_その④'!$F462</f>
        <v>0</v>
      </c>
      <c r="K2243" s="380">
        <f>IF(OR('[9]事業所(またはGH住居)名を入力してください_その④'!$B462="管理者",'[9]事業所(またはGH住居)名を入力してください_その④'!$B462="サービス管理責任者"),0,'[9]事業所(またはGH住居)名を入力してください_その④'!$AN462)</f>
        <v>0</v>
      </c>
    </row>
    <row r="2244" spans="8:11">
      <c r="H2244" s="387"/>
      <c r="I2244" s="380" t="e">
        <f t="shared" ref="I2244:I2307" si="131">IF(J2244=0,I2243,I2243+1)</f>
        <v>#REF!</v>
      </c>
      <c r="J2244" s="386">
        <f>'[9]事業所(またはGH住居)名を入力してください_その④'!$F463</f>
        <v>0</v>
      </c>
      <c r="K2244" s="380">
        <f>IF(OR('[9]事業所(またはGH住居)名を入力してください_その④'!$B463="管理者",'[9]事業所(またはGH住居)名を入力してください_その④'!$B463="サービス管理責任者"),0,'[9]事業所(またはGH住居)名を入力してください_その④'!$AN463)</f>
        <v>0</v>
      </c>
    </row>
    <row r="2245" spans="8:11">
      <c r="H2245" s="387"/>
      <c r="I2245" s="380" t="e">
        <f t="shared" si="131"/>
        <v>#REF!</v>
      </c>
      <c r="J2245" s="386">
        <f>'[9]事業所(またはGH住居)名を入力してください_その④'!$F464</f>
        <v>0</v>
      </c>
      <c r="K2245" s="380">
        <f>IF(OR('[9]事業所(またはGH住居)名を入力してください_その④'!$B464="管理者",'[9]事業所(またはGH住居)名を入力してください_その④'!$B464="サービス管理責任者"),0,'[9]事業所(またはGH住居)名を入力してください_その④'!$AN464)</f>
        <v>0</v>
      </c>
    </row>
    <row r="2246" spans="8:11">
      <c r="H2246" s="387"/>
      <c r="I2246" s="380" t="e">
        <f t="shared" si="131"/>
        <v>#REF!</v>
      </c>
      <c r="J2246" s="386">
        <f>'[9]事業所(またはGH住居)名を入力してください_その④'!$F465</f>
        <v>0</v>
      </c>
      <c r="K2246" s="380">
        <f>IF(OR('[9]事業所(またはGH住居)名を入力してください_その④'!$B465="管理者",'[9]事業所(またはGH住居)名を入力してください_その④'!$B465="サービス管理責任者"),0,'[9]事業所(またはGH住居)名を入力してください_その④'!$AN465)</f>
        <v>0</v>
      </c>
    </row>
    <row r="2247" spans="8:11">
      <c r="H2247" s="387"/>
      <c r="I2247" s="380" t="e">
        <f t="shared" si="131"/>
        <v>#REF!</v>
      </c>
      <c r="J2247" s="386">
        <f>'[9]事業所(またはGH住居)名を入力してください_その④'!$F466</f>
        <v>0</v>
      </c>
      <c r="K2247" s="380">
        <f>IF(OR('[9]事業所(またはGH住居)名を入力してください_その④'!$B466="管理者",'[9]事業所(またはGH住居)名を入力してください_その④'!$B466="サービス管理責任者"),0,'[9]事業所(またはGH住居)名を入力してください_その④'!$AN466)</f>
        <v>0</v>
      </c>
    </row>
    <row r="2248" spans="8:11">
      <c r="H2248" s="387"/>
      <c r="I2248" s="380" t="e">
        <f t="shared" si="131"/>
        <v>#REF!</v>
      </c>
      <c r="J2248" s="386">
        <f>'[9]事業所(またはGH住居)名を入力してください_その④'!$F467</f>
        <v>0</v>
      </c>
      <c r="K2248" s="380">
        <f>IF(OR('[9]事業所(またはGH住居)名を入力してください_その④'!$B467="管理者",'[9]事業所(またはGH住居)名を入力してください_その④'!$B467="サービス管理責任者"),0,'[9]事業所(またはGH住居)名を入力してください_その④'!$AN467)</f>
        <v>0</v>
      </c>
    </row>
    <row r="2249" spans="8:11">
      <c r="H2249" s="387"/>
      <c r="I2249" s="380" t="e">
        <f t="shared" si="131"/>
        <v>#REF!</v>
      </c>
      <c r="J2249" s="386">
        <f>'[9]事業所(またはGH住居)名を入力してください_その④'!$F468</f>
        <v>0</v>
      </c>
      <c r="K2249" s="380">
        <f>IF(OR('[9]事業所(またはGH住居)名を入力してください_その④'!$B468="管理者",'[9]事業所(またはGH住居)名を入力してください_その④'!$B468="サービス管理責任者"),0,'[9]事業所(またはGH住居)名を入力してください_その④'!$AN468)</f>
        <v>0</v>
      </c>
    </row>
    <row r="2250" spans="8:11">
      <c r="H2250" s="387"/>
      <c r="I2250" s="380" t="e">
        <f t="shared" si="131"/>
        <v>#REF!</v>
      </c>
      <c r="J2250" s="386">
        <f>'[9]事業所(またはGH住居)名を入力してください_その④'!$F469</f>
        <v>0</v>
      </c>
      <c r="K2250" s="380">
        <f>IF(OR('[9]事業所(またはGH住居)名を入力してください_その④'!$B469="管理者",'[9]事業所(またはGH住居)名を入力してください_その④'!$B469="サービス管理責任者"),0,'[9]事業所(またはGH住居)名を入力してください_その④'!$AN469)</f>
        <v>0</v>
      </c>
    </row>
    <row r="2251" spans="8:11">
      <c r="H2251" s="387"/>
      <c r="I2251" s="380" t="e">
        <f t="shared" si="131"/>
        <v>#REF!</v>
      </c>
      <c r="J2251" s="386">
        <f>'[9]事業所(またはGH住居)名を入力してください_その④'!$F470</f>
        <v>0</v>
      </c>
      <c r="K2251" s="380">
        <f>IF(OR('[9]事業所(またはGH住居)名を入力してください_その④'!$B470="管理者",'[9]事業所(またはGH住居)名を入力してください_その④'!$B470="サービス管理責任者"),0,'[9]事業所(またはGH住居)名を入力してください_その④'!$AN470)</f>
        <v>0</v>
      </c>
    </row>
    <row r="2252" spans="8:11">
      <c r="H2252" s="387"/>
      <c r="I2252" s="380" t="e">
        <f t="shared" si="131"/>
        <v>#REF!</v>
      </c>
      <c r="J2252" s="386">
        <f>'[9]事業所(またはGH住居)名を入力してください_その④'!$F471</f>
        <v>0</v>
      </c>
      <c r="K2252" s="380">
        <f>IF(OR('[9]事業所(またはGH住居)名を入力してください_その④'!$B471="管理者",'[9]事業所(またはGH住居)名を入力してください_その④'!$B471="サービス管理責任者"),0,'[9]事業所(またはGH住居)名を入力してください_その④'!$AN471)</f>
        <v>0</v>
      </c>
    </row>
    <row r="2253" spans="8:11">
      <c r="H2253" s="387"/>
      <c r="I2253" s="380" t="e">
        <f t="shared" si="131"/>
        <v>#REF!</v>
      </c>
      <c r="J2253" s="386">
        <f>'[9]事業所(またはGH住居)名を入力してください_その④'!$F472</f>
        <v>0</v>
      </c>
      <c r="K2253" s="380">
        <f>IF(OR('[9]事業所(またはGH住居)名を入力してください_その④'!$B472="管理者",'[9]事業所(またはGH住居)名を入力してください_その④'!$B472="サービス管理責任者"),0,'[9]事業所(またはGH住居)名を入力してください_その④'!$AN472)</f>
        <v>0</v>
      </c>
    </row>
    <row r="2254" spans="8:11">
      <c r="H2254" s="387"/>
      <c r="I2254" s="380" t="e">
        <f t="shared" si="131"/>
        <v>#REF!</v>
      </c>
      <c r="J2254" s="386">
        <f>'[9]事業所(またはGH住居)名を入力してください_その④'!$F473</f>
        <v>0</v>
      </c>
      <c r="K2254" s="380">
        <f>IF(OR('[9]事業所(またはGH住居)名を入力してください_その④'!$B473="管理者",'[9]事業所(またはGH住居)名を入力してください_その④'!$B473="サービス管理責任者"),0,'[9]事業所(またはGH住居)名を入力してください_その④'!$AN473)</f>
        <v>0</v>
      </c>
    </row>
    <row r="2255" spans="8:11">
      <c r="H2255" s="387"/>
      <c r="I2255" s="380" t="e">
        <f t="shared" si="131"/>
        <v>#REF!</v>
      </c>
      <c r="J2255" s="386">
        <f>'[9]事業所(またはGH住居)名を入力してください_その④'!$F474</f>
        <v>0</v>
      </c>
      <c r="K2255" s="380">
        <f>IF(OR('[9]事業所(またはGH住居)名を入力してください_その④'!$B474="管理者",'[9]事業所(またはGH住居)名を入力してください_その④'!$B474="サービス管理責任者"),0,'[9]事業所(またはGH住居)名を入力してください_その④'!$AN474)</f>
        <v>0</v>
      </c>
    </row>
    <row r="2256" spans="8:11">
      <c r="H2256" s="387"/>
      <c r="I2256" s="380" t="e">
        <f t="shared" si="131"/>
        <v>#REF!</v>
      </c>
      <c r="J2256" s="386">
        <f>'[9]事業所(またはGH住居)名を入力してください_その④'!$F475</f>
        <v>0</v>
      </c>
      <c r="K2256" s="380">
        <f>IF(OR('[9]事業所(またはGH住居)名を入力してください_その④'!$B475="管理者",'[9]事業所(またはGH住居)名を入力してください_その④'!$B475="サービス管理責任者"),0,'[9]事業所(またはGH住居)名を入力してください_その④'!$AN475)</f>
        <v>0</v>
      </c>
    </row>
    <row r="2257" spans="8:11">
      <c r="H2257" s="387"/>
      <c r="I2257" s="380" t="e">
        <f t="shared" si="131"/>
        <v>#REF!</v>
      </c>
      <c r="J2257" s="386">
        <f>'[9]事業所(またはGH住居)名を入力してください_その④'!$F476</f>
        <v>0</v>
      </c>
      <c r="K2257" s="380">
        <f>IF(OR('[9]事業所(またはGH住居)名を入力してください_その④'!$B476="管理者",'[9]事業所(またはGH住居)名を入力してください_その④'!$B476="サービス管理責任者"),0,'[9]事業所(またはGH住居)名を入力してください_その④'!$AN476)</f>
        <v>0</v>
      </c>
    </row>
    <row r="2258" spans="8:11">
      <c r="H2258" s="387"/>
      <c r="I2258" s="380" t="e">
        <f t="shared" si="131"/>
        <v>#REF!</v>
      </c>
      <c r="J2258" s="386">
        <f>'[9]事業所(またはGH住居)名を入力してください_その④'!$F477</f>
        <v>0</v>
      </c>
      <c r="K2258" s="380">
        <f>IF(OR('[9]事業所(またはGH住居)名を入力してください_その④'!$B477="管理者",'[9]事業所(またはGH住居)名を入力してください_その④'!$B477="サービス管理責任者"),0,'[9]事業所(またはGH住居)名を入力してください_その④'!$AN477)</f>
        <v>0</v>
      </c>
    </row>
    <row r="2259" spans="8:11">
      <c r="H2259" s="387"/>
      <c r="I2259" s="380" t="e">
        <f t="shared" si="131"/>
        <v>#REF!</v>
      </c>
      <c r="J2259" s="386">
        <f>'[9]事業所(またはGH住居)名を入力してください_その④'!$F478</f>
        <v>0</v>
      </c>
      <c r="K2259" s="380">
        <f>IF(OR('[9]事業所(またはGH住居)名を入力してください_その④'!$B478="管理者",'[9]事業所(またはGH住居)名を入力してください_その④'!$B478="サービス管理責任者"),0,'[9]事業所(またはGH住居)名を入力してください_その④'!$AN478)</f>
        <v>0</v>
      </c>
    </row>
    <row r="2260" spans="8:11">
      <c r="H2260" s="387"/>
      <c r="I2260" s="380" t="e">
        <f t="shared" si="131"/>
        <v>#REF!</v>
      </c>
      <c r="J2260" s="386">
        <f>'[9]事業所(またはGH住居)名を入力してください_その④'!$F479</f>
        <v>0</v>
      </c>
      <c r="K2260" s="380">
        <f>IF(OR('[9]事業所(またはGH住居)名を入力してください_その④'!$B479="管理者",'[9]事業所(またはGH住居)名を入力してください_その④'!$B479="サービス管理責任者"),0,'[9]事業所(またはGH住居)名を入力してください_その④'!$AN479)</f>
        <v>0</v>
      </c>
    </row>
    <row r="2261" spans="8:11">
      <c r="H2261" s="387"/>
      <c r="I2261" s="380" t="e">
        <f t="shared" si="131"/>
        <v>#REF!</v>
      </c>
      <c r="J2261" s="386">
        <f>'[9]事業所(またはGH住居)名を入力してください_その④'!$F480</f>
        <v>0</v>
      </c>
      <c r="K2261" s="380">
        <f>IF(OR('[9]事業所(またはGH住居)名を入力してください_その④'!$B480="管理者",'[9]事業所(またはGH住居)名を入力してください_その④'!$B480="サービス管理責任者"),0,'[9]事業所(またはGH住居)名を入力してください_その④'!$AN480)</f>
        <v>0</v>
      </c>
    </row>
    <row r="2262" spans="8:11">
      <c r="H2262" s="387"/>
      <c r="I2262" s="380" t="e">
        <f t="shared" si="131"/>
        <v>#REF!</v>
      </c>
      <c r="J2262" s="386">
        <f>'[9]事業所(またはGH住居)名を入力してください_その④'!$F481</f>
        <v>0</v>
      </c>
      <c r="K2262" s="380">
        <f>IF(OR('[9]事業所(またはGH住居)名を入力してください_その④'!$B481="管理者",'[9]事業所(またはGH住居)名を入力してください_その④'!$B481="サービス管理責任者"),0,'[9]事業所(またはGH住居)名を入力してください_その④'!$AN481)</f>
        <v>0</v>
      </c>
    </row>
    <row r="2263" spans="8:11">
      <c r="H2263" s="387"/>
      <c r="I2263" s="380" t="e">
        <f t="shared" si="131"/>
        <v>#REF!</v>
      </c>
      <c r="J2263" s="386">
        <f>'[9]事業所(またはGH住居)名を入力してください_その④'!$F482</f>
        <v>0</v>
      </c>
      <c r="K2263" s="380">
        <f>IF(OR('[9]事業所(またはGH住居)名を入力してください_その④'!$B482="管理者",'[9]事業所(またはGH住居)名を入力してください_その④'!$B482="サービス管理責任者"),0,'[9]事業所(またはGH住居)名を入力してください_その④'!$AN482)</f>
        <v>0</v>
      </c>
    </row>
    <row r="2264" spans="8:11">
      <c r="H2264" s="387"/>
      <c r="I2264" s="380" t="e">
        <f t="shared" si="131"/>
        <v>#REF!</v>
      </c>
      <c r="J2264" s="386">
        <f>'[9]事業所(またはGH住居)名を入力してください_その④'!$F483</f>
        <v>0</v>
      </c>
      <c r="K2264" s="380">
        <f>IF(OR('[9]事業所(またはGH住居)名を入力してください_その④'!$B483="管理者",'[9]事業所(またはGH住居)名を入力してください_その④'!$B483="サービス管理責任者"),0,'[9]事業所(またはGH住居)名を入力してください_その④'!$AN483)</f>
        <v>0</v>
      </c>
    </row>
    <row r="2265" spans="8:11">
      <c r="H2265" s="387"/>
      <c r="I2265" s="380" t="e">
        <f t="shared" si="131"/>
        <v>#REF!</v>
      </c>
      <c r="J2265" s="386">
        <f>'[9]事業所(またはGH住居)名を入力してください_その④'!$F484</f>
        <v>0</v>
      </c>
      <c r="K2265" s="380">
        <f>IF(OR('[9]事業所(またはGH住居)名を入力してください_その④'!$B484="管理者",'[9]事業所(またはGH住居)名を入力してください_その④'!$B484="サービス管理責任者"),0,'[9]事業所(またはGH住居)名を入力してください_その④'!$AN484)</f>
        <v>0</v>
      </c>
    </row>
    <row r="2266" spans="8:11">
      <c r="H2266" s="387"/>
      <c r="I2266" s="380" t="e">
        <f t="shared" si="131"/>
        <v>#REF!</v>
      </c>
      <c r="J2266" s="386">
        <f>'[9]事業所(またはGH住居)名を入力してください_その④'!$F485</f>
        <v>0</v>
      </c>
      <c r="K2266" s="380">
        <f>IF(OR('[9]事業所(またはGH住居)名を入力してください_その④'!$B485="管理者",'[9]事業所(またはGH住居)名を入力してください_その④'!$B485="サービス管理責任者"),0,'[9]事業所(またはGH住居)名を入力してください_その④'!$AN485)</f>
        <v>0</v>
      </c>
    </row>
    <row r="2267" spans="8:11">
      <c r="H2267" s="387"/>
      <c r="I2267" s="380" t="e">
        <f t="shared" si="131"/>
        <v>#REF!</v>
      </c>
      <c r="J2267" s="386">
        <f>'[9]事業所(またはGH住居)名を入力してください_その④'!$F486</f>
        <v>0</v>
      </c>
      <c r="K2267" s="380">
        <f>IF(OR('[9]事業所(またはGH住居)名を入力してください_その④'!$B486="管理者",'[9]事業所(またはGH住居)名を入力してください_その④'!$B486="サービス管理責任者"),0,'[9]事業所(またはGH住居)名を入力してください_その④'!$AN486)</f>
        <v>0</v>
      </c>
    </row>
    <row r="2268" spans="8:11">
      <c r="H2268" s="387"/>
      <c r="I2268" s="380" t="e">
        <f t="shared" si="131"/>
        <v>#REF!</v>
      </c>
      <c r="J2268" s="386">
        <f>'[9]事業所(またはGH住居)名を入力してください_その④'!$F487</f>
        <v>0</v>
      </c>
      <c r="K2268" s="380">
        <f>IF(OR('[9]事業所(またはGH住居)名を入力してください_その④'!$B487="管理者",'[9]事業所(またはGH住居)名を入力してください_その④'!$B487="サービス管理責任者"),0,'[9]事業所(またはGH住居)名を入力してください_その④'!$AN487)</f>
        <v>0</v>
      </c>
    </row>
    <row r="2269" spans="8:11">
      <c r="H2269" s="387"/>
      <c r="I2269" s="380" t="e">
        <f t="shared" si="131"/>
        <v>#REF!</v>
      </c>
      <c r="J2269" s="386">
        <f>'[9]事業所(またはGH住居)名を入力してください_その④'!$F488</f>
        <v>0</v>
      </c>
      <c r="K2269" s="380">
        <f>IF(OR('[9]事業所(またはGH住居)名を入力してください_その④'!$B488="管理者",'[9]事業所(またはGH住居)名を入力してください_その④'!$B488="サービス管理責任者"),0,'[9]事業所(またはGH住居)名を入力してください_その④'!$AN488)</f>
        <v>0</v>
      </c>
    </row>
    <row r="2270" spans="8:11">
      <c r="H2270" s="387"/>
      <c r="I2270" s="380" t="e">
        <f t="shared" si="131"/>
        <v>#REF!</v>
      </c>
      <c r="J2270" s="386">
        <f>'[9]事業所(またはGH住居)名を入力してください_その④'!$F489</f>
        <v>0</v>
      </c>
      <c r="K2270" s="380">
        <f>IF(OR('[9]事業所(またはGH住居)名を入力してください_その④'!$B489="管理者",'[9]事業所(またはGH住居)名を入力してください_その④'!$B489="サービス管理責任者"),0,'[9]事業所(またはGH住居)名を入力してください_その④'!$AN489)</f>
        <v>0</v>
      </c>
    </row>
    <row r="2271" spans="8:11">
      <c r="H2271" s="387"/>
      <c r="I2271" s="380" t="e">
        <f t="shared" si="131"/>
        <v>#REF!</v>
      </c>
      <c r="J2271" s="386">
        <f>'[9]事業所(またはGH住居)名を入力してください_その④'!$F490</f>
        <v>0</v>
      </c>
      <c r="K2271" s="380">
        <f>IF(OR('[9]事業所(またはGH住居)名を入力してください_その④'!$B490="管理者",'[9]事業所(またはGH住居)名を入力してください_その④'!$B490="サービス管理責任者"),0,'[9]事業所(またはGH住居)名を入力してください_その④'!$AN490)</f>
        <v>0</v>
      </c>
    </row>
    <row r="2272" spans="8:11">
      <c r="H2272" s="387"/>
      <c r="I2272" s="380" t="e">
        <f t="shared" si="131"/>
        <v>#REF!</v>
      </c>
      <c r="J2272" s="386">
        <f>'[9]事業所(またはGH住居)名を入力してください_その④'!$F491</f>
        <v>0</v>
      </c>
      <c r="K2272" s="380">
        <f>IF(OR('[9]事業所(またはGH住居)名を入力してください_その④'!$B491="管理者",'[9]事業所(またはGH住居)名を入力してください_その④'!$B491="サービス管理責任者"),0,'[9]事業所(またはGH住居)名を入力してください_その④'!$AN491)</f>
        <v>0</v>
      </c>
    </row>
    <row r="2273" spans="8:11">
      <c r="H2273" s="387"/>
      <c r="I2273" s="380" t="e">
        <f t="shared" si="131"/>
        <v>#REF!</v>
      </c>
      <c r="J2273" s="386">
        <f>'[9]事業所(またはGH住居)名を入力してください_その④'!$F492</f>
        <v>0</v>
      </c>
      <c r="K2273" s="380">
        <f>IF(OR('[9]事業所(またはGH住居)名を入力してください_その④'!$B492="管理者",'[9]事業所(またはGH住居)名を入力してください_その④'!$B492="サービス管理責任者"),0,'[9]事業所(またはGH住居)名を入力してください_その④'!$AN492)</f>
        <v>0</v>
      </c>
    </row>
    <row r="2274" spans="8:11">
      <c r="H2274" s="387"/>
      <c r="I2274" s="380" t="e">
        <f t="shared" si="131"/>
        <v>#REF!</v>
      </c>
      <c r="J2274" s="386">
        <f>'[9]事業所(またはGH住居)名を入力してください_その④'!$F493</f>
        <v>0</v>
      </c>
      <c r="K2274" s="380">
        <f>IF(OR('[9]事業所(またはGH住居)名を入力してください_その④'!$B493="管理者",'[9]事業所(またはGH住居)名を入力してください_その④'!$B493="サービス管理責任者"),0,'[9]事業所(またはGH住居)名を入力してください_その④'!$AN493)</f>
        <v>0</v>
      </c>
    </row>
    <row r="2275" spans="8:11">
      <c r="H2275" s="387"/>
      <c r="I2275" s="380" t="e">
        <f t="shared" si="131"/>
        <v>#REF!</v>
      </c>
      <c r="J2275" s="386">
        <f>'[9]事業所(またはGH住居)名を入力してください_その④'!$F494</f>
        <v>0</v>
      </c>
      <c r="K2275" s="380">
        <f>IF(OR('[9]事業所(またはGH住居)名を入力してください_その④'!$B494="管理者",'[9]事業所(またはGH住居)名を入力してください_その④'!$B494="サービス管理責任者"),0,'[9]事業所(またはGH住居)名を入力してください_その④'!$AN494)</f>
        <v>0</v>
      </c>
    </row>
    <row r="2276" spans="8:11">
      <c r="H2276" s="387"/>
      <c r="I2276" s="380" t="e">
        <f t="shared" si="131"/>
        <v>#REF!</v>
      </c>
      <c r="J2276" s="386">
        <f>'[9]事業所(またはGH住居)名を入力してください_その④'!$F495</f>
        <v>0</v>
      </c>
      <c r="K2276" s="380">
        <f>IF(OR('[9]事業所(またはGH住居)名を入力してください_その④'!$B495="管理者",'[9]事業所(またはGH住居)名を入力してください_その④'!$B495="サービス管理責任者"),0,'[9]事業所(またはGH住居)名を入力してください_その④'!$AN495)</f>
        <v>0</v>
      </c>
    </row>
    <row r="2277" spans="8:11">
      <c r="H2277" s="387"/>
      <c r="I2277" s="380" t="e">
        <f t="shared" si="131"/>
        <v>#REF!</v>
      </c>
      <c r="J2277" s="386">
        <f>'[9]事業所(またはGH住居)名を入力してください_その④'!$F496</f>
        <v>0</v>
      </c>
      <c r="K2277" s="380">
        <f>IF(OR('[9]事業所(またはGH住居)名を入力してください_その④'!$B496="管理者",'[9]事業所(またはGH住居)名を入力してください_その④'!$B496="サービス管理責任者"),0,'[9]事業所(またはGH住居)名を入力してください_その④'!$AN496)</f>
        <v>0</v>
      </c>
    </row>
    <row r="2278" spans="8:11">
      <c r="H2278" s="387"/>
      <c r="I2278" s="380" t="e">
        <f t="shared" si="131"/>
        <v>#REF!</v>
      </c>
      <c r="J2278" s="386">
        <f>'[9]事業所(またはGH住居)名を入力してください_その④'!$F497</f>
        <v>0</v>
      </c>
      <c r="K2278" s="380">
        <f>IF(OR('[9]事業所(またはGH住居)名を入力してください_その④'!$B497="管理者",'[9]事業所(またはGH住居)名を入力してください_その④'!$B497="サービス管理責任者"),0,'[9]事業所(またはGH住居)名を入力してください_その④'!$AN497)</f>
        <v>0</v>
      </c>
    </row>
    <row r="2279" spans="8:11">
      <c r="H2279" s="387"/>
      <c r="I2279" s="380" t="e">
        <f t="shared" si="131"/>
        <v>#REF!</v>
      </c>
      <c r="J2279" s="386">
        <f>'[9]事業所(またはGH住居)名を入力してください_その④'!$F498</f>
        <v>0</v>
      </c>
      <c r="K2279" s="380">
        <f>IF(OR('[9]事業所(またはGH住居)名を入力してください_その④'!$B498="管理者",'[9]事業所(またはGH住居)名を入力してください_その④'!$B498="サービス管理責任者"),0,'[9]事業所(またはGH住居)名を入力してください_その④'!$AN498)</f>
        <v>0</v>
      </c>
    </row>
    <row r="2280" spans="8:11">
      <c r="H2280" s="387"/>
      <c r="I2280" s="380" t="e">
        <f t="shared" si="131"/>
        <v>#REF!</v>
      </c>
      <c r="J2280" s="386">
        <f>'[9]事業所(またはGH住居)名を入力してください_その④'!$F499</f>
        <v>0</v>
      </c>
      <c r="K2280" s="380">
        <f>IF(OR('[9]事業所(またはGH住居)名を入力してください_その④'!$B499="管理者",'[9]事業所(またはGH住居)名を入力してください_その④'!$B499="サービス管理責任者"),0,'[9]事業所(またはGH住居)名を入力してください_その④'!$AN499)</f>
        <v>0</v>
      </c>
    </row>
    <row r="2281" spans="8:11">
      <c r="H2281" s="387"/>
      <c r="I2281" s="380" t="e">
        <f t="shared" si="131"/>
        <v>#REF!</v>
      </c>
      <c r="J2281" s="386">
        <f>'[9]事業所(またはGH住居)名を入力してください_その④'!$F500</f>
        <v>0</v>
      </c>
      <c r="K2281" s="380">
        <f>IF(OR('[9]事業所(またはGH住居)名を入力してください_その④'!$B500="管理者",'[9]事業所(またはGH住居)名を入力してください_その④'!$B500="サービス管理責任者"),0,'[9]事業所(またはGH住居)名を入力してください_その④'!$AN500)</f>
        <v>0</v>
      </c>
    </row>
    <row r="2282" spans="8:11">
      <c r="H2282" s="387"/>
      <c r="I2282" s="380" t="e">
        <f t="shared" si="131"/>
        <v>#REF!</v>
      </c>
      <c r="J2282" s="386">
        <f>'[9]事業所(またはGH住居)名を入力してください_その④'!$F501</f>
        <v>0</v>
      </c>
      <c r="K2282" s="380">
        <f>IF(OR('[9]事業所(またはGH住居)名を入力してください_その④'!$B501="管理者",'[9]事業所(またはGH住居)名を入力してください_その④'!$B501="サービス管理責任者"),0,'[9]事業所(またはGH住居)名を入力してください_その④'!$AN501)</f>
        <v>0</v>
      </c>
    </row>
    <row r="2283" spans="8:11">
      <c r="H2283" s="387"/>
      <c r="I2283" s="380" t="e">
        <f t="shared" si="131"/>
        <v>#REF!</v>
      </c>
      <c r="J2283" s="386">
        <f>'[9]事業所(またはGH住居)名を入力してください_その④'!$F502</f>
        <v>0</v>
      </c>
      <c r="K2283" s="380">
        <f>IF(OR('[9]事業所(またはGH住居)名を入力してください_その④'!$B502="管理者",'[9]事業所(またはGH住居)名を入力してください_その④'!$B502="サービス管理責任者"),0,'[9]事業所(またはGH住居)名を入力してください_その④'!$AN502)</f>
        <v>0</v>
      </c>
    </row>
    <row r="2284" spans="8:11">
      <c r="H2284" s="387"/>
      <c r="I2284" s="380" t="e">
        <f t="shared" si="131"/>
        <v>#REF!</v>
      </c>
      <c r="J2284" s="386">
        <f>'[9]事業所(またはGH住居)名を入力してください_その④'!$F503</f>
        <v>0</v>
      </c>
      <c r="K2284" s="380">
        <f>IF(OR('[9]事業所(またはGH住居)名を入力してください_その④'!$B503="管理者",'[9]事業所(またはGH住居)名を入力してください_その④'!$B503="サービス管理責任者"),0,'[9]事業所(またはGH住居)名を入力してください_その④'!$AN503)</f>
        <v>0</v>
      </c>
    </row>
    <row r="2285" spans="8:11">
      <c r="H2285" s="387"/>
      <c r="I2285" s="380" t="e">
        <f t="shared" si="131"/>
        <v>#REF!</v>
      </c>
      <c r="J2285" s="386">
        <f>'[9]事業所(またはGH住居)名を入力してください_その④'!$F504</f>
        <v>0</v>
      </c>
      <c r="K2285" s="380">
        <f>IF(OR('[9]事業所(またはGH住居)名を入力してください_その④'!$B504="管理者",'[9]事業所(またはGH住居)名を入力してください_その④'!$B504="サービス管理責任者"),0,'[9]事業所(またはGH住居)名を入力してください_その④'!$AN504)</f>
        <v>0</v>
      </c>
    </row>
    <row r="2286" spans="8:11">
      <c r="H2286" s="387"/>
      <c r="I2286" s="380" t="e">
        <f t="shared" si="131"/>
        <v>#REF!</v>
      </c>
      <c r="J2286" s="386">
        <f>'[9]事業所(またはGH住居)名を入力してください_その④'!$F505</f>
        <v>0</v>
      </c>
      <c r="K2286" s="380">
        <f>IF(OR('[9]事業所(またはGH住居)名を入力してください_その④'!$B505="管理者",'[9]事業所(またはGH住居)名を入力してください_その④'!$B505="サービス管理責任者"),0,'[9]事業所(またはGH住居)名を入力してください_その④'!$AN505)</f>
        <v>0</v>
      </c>
    </row>
    <row r="2287" spans="8:11">
      <c r="H2287" s="387"/>
      <c r="I2287" s="380" t="e">
        <f t="shared" si="131"/>
        <v>#REF!</v>
      </c>
      <c r="J2287" s="386">
        <f>'[9]事業所(またはGH住居)名を入力してください_その④'!$F506</f>
        <v>0</v>
      </c>
      <c r="K2287" s="380">
        <f>IF(OR('[9]事業所(またはGH住居)名を入力してください_その④'!$B506="管理者",'[9]事業所(またはGH住居)名を入力してください_その④'!$B506="サービス管理責任者"),0,'[9]事業所(またはGH住居)名を入力してください_その④'!$AN506)</f>
        <v>0</v>
      </c>
    </row>
    <row r="2288" spans="8:11">
      <c r="H2288" s="387"/>
      <c r="I2288" s="380" t="e">
        <f t="shared" si="131"/>
        <v>#REF!</v>
      </c>
      <c r="J2288" s="386">
        <f>'[9]事業所(またはGH住居)名を入力してください_その④'!$F507</f>
        <v>0</v>
      </c>
      <c r="K2288" s="380">
        <f>IF(OR('[9]事業所(またはGH住居)名を入力してください_その④'!$B507="管理者",'[9]事業所(またはGH住居)名を入力してください_その④'!$B507="サービス管理責任者"),0,'[9]事業所(またはGH住居)名を入力してください_その④'!$AN507)</f>
        <v>0</v>
      </c>
    </row>
    <row r="2289" spans="8:11">
      <c r="H2289" s="387"/>
      <c r="I2289" s="380" t="e">
        <f t="shared" si="131"/>
        <v>#REF!</v>
      </c>
      <c r="J2289" s="386">
        <f>'[9]事業所(またはGH住居)名を入力してください_その④'!$F508</f>
        <v>0</v>
      </c>
      <c r="K2289" s="380">
        <f>IF(OR('[9]事業所(またはGH住居)名を入力してください_その④'!$B508="管理者",'[9]事業所(またはGH住居)名を入力してください_その④'!$B508="サービス管理責任者"),0,'[9]事業所(またはGH住居)名を入力してください_その④'!$AN508)</f>
        <v>0</v>
      </c>
    </row>
    <row r="2290" spans="8:11">
      <c r="H2290" s="387"/>
      <c r="I2290" s="380" t="e">
        <f t="shared" si="131"/>
        <v>#REF!</v>
      </c>
      <c r="J2290" s="386">
        <f>'[9]事業所(またはGH住居)名を入力してください_その④'!$F509</f>
        <v>0</v>
      </c>
      <c r="K2290" s="380">
        <f>IF(OR('[9]事業所(またはGH住居)名を入力してください_その④'!$B509="管理者",'[9]事業所(またはGH住居)名を入力してください_その④'!$B509="サービス管理責任者"),0,'[9]事業所(またはGH住居)名を入力してください_その④'!$AN509)</f>
        <v>0</v>
      </c>
    </row>
    <row r="2291" spans="8:11">
      <c r="H2291" s="387"/>
      <c r="I2291" s="380" t="e">
        <f t="shared" si="131"/>
        <v>#REF!</v>
      </c>
      <c r="J2291" s="386">
        <f>'[9]事業所(またはGH住居)名を入力してください_その④'!$F510</f>
        <v>0</v>
      </c>
      <c r="K2291" s="380">
        <f>IF(OR('[9]事業所(またはGH住居)名を入力してください_その④'!$B510="管理者",'[9]事業所(またはGH住居)名を入力してください_その④'!$B510="サービス管理責任者"),0,'[9]事業所(またはGH住居)名を入力してください_その④'!$AN510)</f>
        <v>0</v>
      </c>
    </row>
    <row r="2292" spans="8:11">
      <c r="H2292" s="387"/>
      <c r="I2292" s="380" t="e">
        <f t="shared" si="131"/>
        <v>#REF!</v>
      </c>
      <c r="J2292" s="386">
        <f>'[9]事業所(またはGH住居)名を入力してください_その④'!$F511</f>
        <v>0</v>
      </c>
      <c r="K2292" s="380">
        <f>IF(OR('[9]事業所(またはGH住居)名を入力してください_その④'!$B511="管理者",'[9]事業所(またはGH住居)名を入力してください_その④'!$B511="サービス管理責任者"),0,'[9]事業所(またはGH住居)名を入力してください_その④'!$AN511)</f>
        <v>0</v>
      </c>
    </row>
    <row r="2293" spans="8:11">
      <c r="H2293" s="387"/>
      <c r="I2293" s="380" t="e">
        <f t="shared" si="131"/>
        <v>#REF!</v>
      </c>
      <c r="J2293" s="386">
        <f>'[9]事業所(またはGH住居)名を入力してください_その④'!$F512</f>
        <v>0</v>
      </c>
      <c r="K2293" s="380">
        <f>IF(OR('[9]事業所(またはGH住居)名を入力してください_その④'!$B512="管理者",'[9]事業所(またはGH住居)名を入力してください_その④'!$B512="サービス管理責任者"),0,'[9]事業所(またはGH住居)名を入力してください_その④'!$AN512)</f>
        <v>0</v>
      </c>
    </row>
    <row r="2294" spans="8:11">
      <c r="H2294" s="387"/>
      <c r="I2294" s="380" t="e">
        <f t="shared" si="131"/>
        <v>#REF!</v>
      </c>
      <c r="J2294" s="386">
        <f>'[9]事業所(またはGH住居)名を入力してください_その④'!$F513</f>
        <v>0</v>
      </c>
      <c r="K2294" s="380">
        <f>IF(OR('[9]事業所(またはGH住居)名を入力してください_その④'!$B513="管理者",'[9]事業所(またはGH住居)名を入力してください_その④'!$B513="サービス管理責任者"),0,'[9]事業所(またはGH住居)名を入力してください_その④'!$AN513)</f>
        <v>0</v>
      </c>
    </row>
    <row r="2295" spans="8:11">
      <c r="H2295" s="387"/>
      <c r="I2295" s="380" t="e">
        <f t="shared" si="131"/>
        <v>#REF!</v>
      </c>
      <c r="J2295" s="386">
        <f>'[9]事業所(またはGH住居)名を入力してください_その④'!$F514</f>
        <v>0</v>
      </c>
      <c r="K2295" s="380">
        <f>IF(OR('[9]事業所(またはGH住居)名を入力してください_その④'!$B514="管理者",'[9]事業所(またはGH住居)名を入力してください_その④'!$B514="サービス管理責任者"),0,'[9]事業所(またはGH住居)名を入力してください_その④'!$AN514)</f>
        <v>0</v>
      </c>
    </row>
    <row r="2296" spans="8:11">
      <c r="H2296" s="387"/>
      <c r="I2296" s="380" t="e">
        <f t="shared" si="131"/>
        <v>#REF!</v>
      </c>
      <c r="J2296" s="386">
        <f>'[9]事業所(またはGH住居)名を入力してください_その④'!$F515</f>
        <v>0</v>
      </c>
      <c r="K2296" s="380">
        <f>IF(OR('[9]事業所(またはGH住居)名を入力してください_その④'!$B515="管理者",'[9]事業所(またはGH住居)名を入力してください_その④'!$B515="サービス管理責任者"),0,'[9]事業所(またはGH住居)名を入力してください_その④'!$AN515)</f>
        <v>0</v>
      </c>
    </row>
    <row r="2297" spans="8:11">
      <c r="H2297" s="387"/>
      <c r="I2297" s="380" t="e">
        <f t="shared" si="131"/>
        <v>#REF!</v>
      </c>
      <c r="J2297" s="386">
        <f>'[9]事業所(またはGH住居)名を入力してください_その④'!$F516</f>
        <v>0</v>
      </c>
      <c r="K2297" s="380">
        <f>IF(OR('[9]事業所(またはGH住居)名を入力してください_その④'!$B516="管理者",'[9]事業所(またはGH住居)名を入力してください_その④'!$B516="サービス管理責任者"),0,'[9]事業所(またはGH住居)名を入力してください_その④'!$AN516)</f>
        <v>0</v>
      </c>
    </row>
    <row r="2298" spans="8:11">
      <c r="H2298" s="387"/>
      <c r="I2298" s="380" t="e">
        <f t="shared" si="131"/>
        <v>#REF!</v>
      </c>
      <c r="J2298" s="386">
        <f>'[9]事業所(またはGH住居)名を入力してください_その④'!$F517</f>
        <v>0</v>
      </c>
      <c r="K2298" s="380">
        <f>IF(OR('[9]事業所(またはGH住居)名を入力してください_その④'!$B517="管理者",'[9]事業所(またはGH住居)名を入力してください_その④'!$B517="サービス管理責任者"),0,'[9]事業所(またはGH住居)名を入力してください_その④'!$AN517)</f>
        <v>0</v>
      </c>
    </row>
    <row r="2299" spans="8:11">
      <c r="H2299" s="387"/>
      <c r="I2299" s="380" t="e">
        <f t="shared" si="131"/>
        <v>#REF!</v>
      </c>
      <c r="J2299" s="386">
        <f>'[9]事業所(またはGH住居)名を入力してください_その④'!$F518</f>
        <v>0</v>
      </c>
      <c r="K2299" s="380">
        <f>IF(OR('[9]事業所(またはGH住居)名を入力してください_その④'!$B518="管理者",'[9]事業所(またはGH住居)名を入力してください_その④'!$B518="サービス管理責任者"),0,'[9]事業所(またはGH住居)名を入力してください_その④'!$AN518)</f>
        <v>0</v>
      </c>
    </row>
    <row r="2300" spans="8:11">
      <c r="H2300" s="387"/>
      <c r="I2300" s="380" t="e">
        <f t="shared" si="131"/>
        <v>#REF!</v>
      </c>
      <c r="J2300" s="386">
        <f>'[9]事業所(またはGH住居)名を入力してください_その④'!$F519</f>
        <v>0</v>
      </c>
      <c r="K2300" s="380">
        <f>IF(OR('[9]事業所(またはGH住居)名を入力してください_その④'!$B519="管理者",'[9]事業所(またはGH住居)名を入力してください_その④'!$B519="サービス管理責任者"),0,'[9]事業所(またはGH住居)名を入力してください_その④'!$AN519)</f>
        <v>0</v>
      </c>
    </row>
    <row r="2301" spans="8:11">
      <c r="H2301" s="387"/>
      <c r="I2301" s="380" t="e">
        <f t="shared" si="131"/>
        <v>#REF!</v>
      </c>
      <c r="J2301" s="386">
        <f>'[9]事業所(またはGH住居)名を入力してください_その④'!$F520</f>
        <v>0</v>
      </c>
      <c r="K2301" s="380">
        <f>IF(OR('[9]事業所(またはGH住居)名を入力してください_その④'!$B520="管理者",'[9]事業所(またはGH住居)名を入力してください_その④'!$B520="サービス管理責任者"),0,'[9]事業所(またはGH住居)名を入力してください_その④'!$AN520)</f>
        <v>0</v>
      </c>
    </row>
    <row r="2302" spans="8:11">
      <c r="H2302" s="387"/>
      <c r="I2302" s="380" t="e">
        <f t="shared" si="131"/>
        <v>#REF!</v>
      </c>
      <c r="J2302" s="386">
        <f>'[9]事業所(またはGH住居)名を入力してください_その④'!$F521</f>
        <v>0</v>
      </c>
      <c r="K2302" s="380">
        <f>IF(OR('[9]事業所(またはGH住居)名を入力してください_その④'!$B521="管理者",'[9]事業所(またはGH住居)名を入力してください_その④'!$B521="サービス管理責任者"),0,'[9]事業所(またはGH住居)名を入力してください_その④'!$AN521)</f>
        <v>0</v>
      </c>
    </row>
    <row r="2303" spans="8:11">
      <c r="H2303" s="387"/>
      <c r="I2303" s="380" t="e">
        <f t="shared" si="131"/>
        <v>#REF!</v>
      </c>
      <c r="J2303" s="386">
        <f>'[9]事業所(またはGH住居)名を入力してください_その④'!$F522</f>
        <v>0</v>
      </c>
      <c r="K2303" s="380">
        <f>IF(OR('[9]事業所(またはGH住居)名を入力してください_その④'!$B522="管理者",'[9]事業所(またはGH住居)名を入力してください_その④'!$B522="サービス管理責任者"),0,'[9]事業所(またはGH住居)名を入力してください_その④'!$AN522)</f>
        <v>0</v>
      </c>
    </row>
    <row r="2304" spans="8:11">
      <c r="H2304" s="387"/>
      <c r="I2304" s="380" t="e">
        <f t="shared" si="131"/>
        <v>#REF!</v>
      </c>
      <c r="J2304" s="386">
        <f>'[9]事業所(またはGH住居)名を入力してください_その④'!$F523</f>
        <v>0</v>
      </c>
      <c r="K2304" s="380">
        <f>IF(OR('[9]事業所(またはGH住居)名を入力してください_その④'!$B523="管理者",'[9]事業所(またはGH住居)名を入力してください_その④'!$B523="サービス管理責任者"),0,'[9]事業所(またはGH住居)名を入力してください_その④'!$AN523)</f>
        <v>0</v>
      </c>
    </row>
    <row r="2305" spans="8:11">
      <c r="H2305" s="387"/>
      <c r="I2305" s="380" t="e">
        <f t="shared" si="131"/>
        <v>#REF!</v>
      </c>
      <c r="J2305" s="386">
        <f>'[9]事業所(またはGH住居)名を入力してください_その④'!$F524</f>
        <v>0</v>
      </c>
      <c r="K2305" s="380">
        <f>IF(OR('[9]事業所(またはGH住居)名を入力してください_その④'!$B524="管理者",'[9]事業所(またはGH住居)名を入力してください_その④'!$B524="サービス管理責任者"),0,'[9]事業所(またはGH住居)名を入力してください_その④'!$AN524)</f>
        <v>0</v>
      </c>
    </row>
    <row r="2306" spans="8:11">
      <c r="H2306" s="387"/>
      <c r="I2306" s="380" t="e">
        <f t="shared" si="131"/>
        <v>#REF!</v>
      </c>
      <c r="J2306" s="386">
        <f>'[9]事業所(またはGH住居)名を入力してください_その④'!$F525</f>
        <v>0</v>
      </c>
      <c r="K2306" s="380">
        <f>IF(OR('[9]事業所(またはGH住居)名を入力してください_その④'!$B525="管理者",'[9]事業所(またはGH住居)名を入力してください_その④'!$B525="サービス管理責任者"),0,'[9]事業所(またはGH住居)名を入力してください_その④'!$AN525)</f>
        <v>0</v>
      </c>
    </row>
    <row r="2307" spans="8:11">
      <c r="H2307" s="387"/>
      <c r="I2307" s="380" t="e">
        <f t="shared" si="131"/>
        <v>#REF!</v>
      </c>
      <c r="J2307" s="386">
        <f>'[9]事業所(またはGH住居)名を入力してください_その④'!$F526</f>
        <v>0</v>
      </c>
      <c r="K2307" s="380">
        <f>IF(OR('[9]事業所(またはGH住居)名を入力してください_その④'!$B526="管理者",'[9]事業所(またはGH住居)名を入力してください_その④'!$B526="サービス管理責任者"),0,'[9]事業所(またはGH住居)名を入力してください_その④'!$AN526)</f>
        <v>0</v>
      </c>
    </row>
    <row r="2308" spans="8:11">
      <c r="H2308" s="387"/>
      <c r="I2308" s="380" t="e">
        <f t="shared" ref="I2308:I2371" si="132">IF(J2308=0,I2307,I2307+1)</f>
        <v>#REF!</v>
      </c>
      <c r="J2308" s="386">
        <f>'[9]事業所(またはGH住居)名を入力してください_その④'!$F527</f>
        <v>0</v>
      </c>
      <c r="K2308" s="380">
        <f>IF(OR('[9]事業所(またはGH住居)名を入力してください_その④'!$B527="管理者",'[9]事業所(またはGH住居)名を入力してください_その④'!$B527="サービス管理責任者"),0,'[9]事業所(またはGH住居)名を入力してください_その④'!$AN527)</f>
        <v>0</v>
      </c>
    </row>
    <row r="2309" spans="8:11">
      <c r="H2309" s="387"/>
      <c r="I2309" s="380" t="e">
        <f t="shared" si="132"/>
        <v>#REF!</v>
      </c>
      <c r="J2309" s="386">
        <f>'[9]事業所(またはGH住居)名を入力してください_その④'!$F528</f>
        <v>0</v>
      </c>
      <c r="K2309" s="380">
        <f>IF(OR('[9]事業所(またはGH住居)名を入力してください_その④'!$B528="管理者",'[9]事業所(またはGH住居)名を入力してください_その④'!$B528="サービス管理責任者"),0,'[9]事業所(またはGH住居)名を入力してください_その④'!$AN528)</f>
        <v>0</v>
      </c>
    </row>
    <row r="2310" spans="8:11">
      <c r="H2310" s="387"/>
      <c r="I2310" s="380" t="e">
        <f t="shared" si="132"/>
        <v>#REF!</v>
      </c>
      <c r="J2310" s="386">
        <f>'[9]事業所(またはGH住居)名を入力してください_その④'!$F529</f>
        <v>0</v>
      </c>
      <c r="K2310" s="380">
        <f>IF(OR('[9]事業所(またはGH住居)名を入力してください_その④'!$B529="管理者",'[9]事業所(またはGH住居)名を入力してください_その④'!$B529="サービス管理責任者"),0,'[9]事業所(またはGH住居)名を入力してください_その④'!$AN529)</f>
        <v>0</v>
      </c>
    </row>
    <row r="2311" spans="8:11">
      <c r="H2311" s="387"/>
      <c r="I2311" s="380" t="e">
        <f t="shared" si="132"/>
        <v>#REF!</v>
      </c>
      <c r="J2311" s="386">
        <f>'[9]事業所(またはGH住居)名を入力してください_その④'!$F530</f>
        <v>0</v>
      </c>
      <c r="K2311" s="380">
        <f>IF(OR('[9]事業所(またはGH住居)名を入力してください_その④'!$B530="管理者",'[9]事業所(またはGH住居)名を入力してください_その④'!$B530="サービス管理責任者"),0,'[9]事業所(またはGH住居)名を入力してください_その④'!$AN530)</f>
        <v>0</v>
      </c>
    </row>
    <row r="2312" spans="8:11">
      <c r="H2312" s="387"/>
      <c r="I2312" s="380" t="e">
        <f t="shared" si="132"/>
        <v>#REF!</v>
      </c>
      <c r="J2312" s="386">
        <f>'[9]事業所(またはGH住居)名を入力してください_その④'!$F531</f>
        <v>0</v>
      </c>
      <c r="K2312" s="380">
        <f>IF(OR('[9]事業所(またはGH住居)名を入力してください_その④'!$B531="管理者",'[9]事業所(またはGH住居)名を入力してください_その④'!$B531="サービス管理責任者"),0,'[9]事業所(またはGH住居)名を入力してください_その④'!$AN531)</f>
        <v>0</v>
      </c>
    </row>
    <row r="2313" spans="8:11">
      <c r="H2313" s="387"/>
      <c r="I2313" s="380" t="e">
        <f t="shared" si="132"/>
        <v>#REF!</v>
      </c>
      <c r="J2313" s="386">
        <f>'[9]事業所(またはGH住居)名を入力してください_その④'!$F532</f>
        <v>0</v>
      </c>
      <c r="K2313" s="380">
        <f>IF(OR('[9]事業所(またはGH住居)名を入力してください_その④'!$B532="管理者",'[9]事業所(またはGH住居)名を入力してください_その④'!$B532="サービス管理責任者"),0,'[9]事業所(またはGH住居)名を入力してください_その④'!$AN532)</f>
        <v>0</v>
      </c>
    </row>
    <row r="2314" spans="8:11">
      <c r="H2314" s="387"/>
      <c r="I2314" s="380" t="e">
        <f t="shared" si="132"/>
        <v>#REF!</v>
      </c>
      <c r="J2314" s="386">
        <f>'[9]事業所(またはGH住居)名を入力してください_その④'!$F533</f>
        <v>0</v>
      </c>
      <c r="K2314" s="380">
        <f>IF(OR('[9]事業所(またはGH住居)名を入力してください_その④'!$B533="管理者",'[9]事業所(またはGH住居)名を入力してください_その④'!$B533="サービス管理責任者"),0,'[9]事業所(またはGH住居)名を入力してください_その④'!$AN533)</f>
        <v>0</v>
      </c>
    </row>
    <row r="2315" spans="8:11">
      <c r="H2315" s="387"/>
      <c r="I2315" s="380" t="e">
        <f t="shared" si="132"/>
        <v>#REF!</v>
      </c>
      <c r="J2315" s="386">
        <f>'[9]事業所(またはGH住居)名を入力してください_その④'!$F534</f>
        <v>0</v>
      </c>
      <c r="K2315" s="380">
        <f>IF(OR('[9]事業所(またはGH住居)名を入力してください_その④'!$B534="管理者",'[9]事業所(またはGH住居)名を入力してください_その④'!$B534="サービス管理責任者"),0,'[9]事業所(またはGH住居)名を入力してください_その④'!$AN534)</f>
        <v>0</v>
      </c>
    </row>
    <row r="2316" spans="8:11">
      <c r="H2316" s="387"/>
      <c r="I2316" s="380" t="e">
        <f t="shared" si="132"/>
        <v>#REF!</v>
      </c>
      <c r="J2316" s="386">
        <f>'[9]事業所(またはGH住居)名を入力してください_その④'!$F535</f>
        <v>0</v>
      </c>
      <c r="K2316" s="380">
        <f>IF(OR('[9]事業所(またはGH住居)名を入力してください_その④'!$B535="管理者",'[9]事業所(またはGH住居)名を入力してください_その④'!$B535="サービス管理責任者"),0,'[9]事業所(またはGH住居)名を入力してください_その④'!$AN535)</f>
        <v>0</v>
      </c>
    </row>
    <row r="2317" spans="8:11">
      <c r="H2317" s="387"/>
      <c r="I2317" s="380" t="e">
        <f t="shared" si="132"/>
        <v>#REF!</v>
      </c>
      <c r="J2317" s="386">
        <f>'[9]事業所(またはGH住居)名を入力してください_その④'!$F536</f>
        <v>0</v>
      </c>
      <c r="K2317" s="380">
        <f>IF(OR('[9]事業所(またはGH住居)名を入力してください_その④'!$B536="管理者",'[9]事業所(またはGH住居)名を入力してください_その④'!$B536="サービス管理責任者"),0,'[9]事業所(またはGH住居)名を入力してください_その④'!$AN536)</f>
        <v>0</v>
      </c>
    </row>
    <row r="2318" spans="8:11">
      <c r="H2318" s="387"/>
      <c r="I2318" s="380" t="e">
        <f t="shared" si="132"/>
        <v>#REF!</v>
      </c>
      <c r="J2318" s="386">
        <f>'[9]事業所(またはGH住居)名を入力してください_その④'!$F537</f>
        <v>0</v>
      </c>
      <c r="K2318" s="380">
        <f>IF(OR('[9]事業所(またはGH住居)名を入力してください_その④'!$B537="管理者",'[9]事業所(またはGH住居)名を入力してください_その④'!$B537="サービス管理責任者"),0,'[9]事業所(またはGH住居)名を入力してください_その④'!$AN537)</f>
        <v>0</v>
      </c>
    </row>
    <row r="2319" spans="8:11">
      <c r="H2319" s="387"/>
      <c r="I2319" s="380" t="e">
        <f t="shared" si="132"/>
        <v>#REF!</v>
      </c>
      <c r="J2319" s="386">
        <f>'[9]事業所(またはGH住居)名を入力してください_その④'!$F538</f>
        <v>0</v>
      </c>
      <c r="K2319" s="380">
        <f>IF(OR('[9]事業所(またはGH住居)名を入力してください_その④'!$B538="管理者",'[9]事業所(またはGH住居)名を入力してください_その④'!$B538="サービス管理責任者"),0,'[9]事業所(またはGH住居)名を入力してください_その④'!$AN538)</f>
        <v>0</v>
      </c>
    </row>
    <row r="2320" spans="8:11">
      <c r="H2320" s="387"/>
      <c r="I2320" s="380" t="e">
        <f t="shared" si="132"/>
        <v>#REF!</v>
      </c>
      <c r="J2320" s="386">
        <f>'[9]事業所(またはGH住居)名を入力してください_その④'!$F539</f>
        <v>0</v>
      </c>
      <c r="K2320" s="380">
        <f>IF(OR('[9]事業所(またはGH住居)名を入力してください_その④'!$B539="管理者",'[9]事業所(またはGH住居)名を入力してください_その④'!$B539="サービス管理責任者"),0,'[9]事業所(またはGH住居)名を入力してください_その④'!$AN539)</f>
        <v>0</v>
      </c>
    </row>
    <row r="2321" spans="8:11">
      <c r="H2321" s="387"/>
      <c r="I2321" s="380" t="e">
        <f t="shared" si="132"/>
        <v>#REF!</v>
      </c>
      <c r="J2321" s="386">
        <f>'[9]事業所(またはGH住居)名を入力してください_その④'!$F540</f>
        <v>0</v>
      </c>
      <c r="K2321" s="380">
        <f>IF(OR('[9]事業所(またはGH住居)名を入力してください_その④'!$B540="管理者",'[9]事業所(またはGH住居)名を入力してください_その④'!$B540="サービス管理責任者"),0,'[9]事業所(またはGH住居)名を入力してください_その④'!$AN540)</f>
        <v>0</v>
      </c>
    </row>
    <row r="2322" spans="8:11">
      <c r="H2322" s="387"/>
      <c r="I2322" s="380" t="e">
        <f t="shared" si="132"/>
        <v>#REF!</v>
      </c>
      <c r="J2322" s="386">
        <f>'[9]事業所(またはGH住居)名を入力してください_その④'!$F541</f>
        <v>0</v>
      </c>
      <c r="K2322" s="380">
        <f>IF(OR('[9]事業所(またはGH住居)名を入力してください_その④'!$B541="管理者",'[9]事業所(またはGH住居)名を入力してください_その④'!$B541="サービス管理責任者"),0,'[9]事業所(またはGH住居)名を入力してください_その④'!$AN541)</f>
        <v>0</v>
      </c>
    </row>
    <row r="2323" spans="8:11">
      <c r="H2323" s="387"/>
      <c r="I2323" s="380" t="e">
        <f t="shared" si="132"/>
        <v>#REF!</v>
      </c>
      <c r="J2323" s="386">
        <f>'[9]事業所(またはGH住居)名を入力してください_その④'!$F542</f>
        <v>0</v>
      </c>
      <c r="K2323" s="380">
        <f>IF(OR('[9]事業所(またはGH住居)名を入力してください_その④'!$B542="管理者",'[9]事業所(またはGH住居)名を入力してください_その④'!$B542="サービス管理責任者"),0,'[9]事業所(またはGH住居)名を入力してください_その④'!$AN542)</f>
        <v>0</v>
      </c>
    </row>
    <row r="2324" spans="8:11">
      <c r="H2324" s="387"/>
      <c r="I2324" s="380" t="e">
        <f t="shared" si="132"/>
        <v>#REF!</v>
      </c>
      <c r="J2324" s="386">
        <f>'[9]事業所(またはGH住居)名を入力してください_その④'!$F543</f>
        <v>0</v>
      </c>
      <c r="K2324" s="380">
        <f>IF(OR('[9]事業所(またはGH住居)名を入力してください_その④'!$B543="管理者",'[9]事業所(またはGH住居)名を入力してください_その④'!$B543="サービス管理責任者"),0,'[9]事業所(またはGH住居)名を入力してください_その④'!$AN543)</f>
        <v>0</v>
      </c>
    </row>
    <row r="2325" spans="8:11">
      <c r="H2325" s="387"/>
      <c r="I2325" s="380" t="e">
        <f t="shared" si="132"/>
        <v>#REF!</v>
      </c>
      <c r="J2325" s="386">
        <f>'[9]事業所(またはGH住居)名を入力してください_その④'!$F544</f>
        <v>0</v>
      </c>
      <c r="K2325" s="380">
        <f>IF(OR('[9]事業所(またはGH住居)名を入力してください_その④'!$B544="管理者",'[9]事業所(またはGH住居)名を入力してください_その④'!$B544="サービス管理責任者"),0,'[9]事業所(またはGH住居)名を入力してください_その④'!$AN544)</f>
        <v>0</v>
      </c>
    </row>
    <row r="2326" spans="8:11">
      <c r="H2326" s="387"/>
      <c r="I2326" s="380" t="e">
        <f t="shared" si="132"/>
        <v>#REF!</v>
      </c>
      <c r="J2326" s="386">
        <f>'[9]事業所(またはGH住居)名を入力してください_その④'!$F545</f>
        <v>0</v>
      </c>
      <c r="K2326" s="380">
        <f>IF(OR('[9]事業所(またはGH住居)名を入力してください_その④'!$B545="管理者",'[9]事業所(またはGH住居)名を入力してください_その④'!$B545="サービス管理責任者"),0,'[9]事業所(またはGH住居)名を入力してください_その④'!$AN545)</f>
        <v>0</v>
      </c>
    </row>
    <row r="2327" spans="8:11">
      <c r="H2327" s="387"/>
      <c r="I2327" s="380" t="e">
        <f t="shared" si="132"/>
        <v>#REF!</v>
      </c>
      <c r="J2327" s="386">
        <f>'[9]事業所(またはGH住居)名を入力してください_その④'!$F546</f>
        <v>0</v>
      </c>
      <c r="K2327" s="380">
        <f>IF(OR('[9]事業所(またはGH住居)名を入力してください_その④'!$B546="管理者",'[9]事業所(またはGH住居)名を入力してください_その④'!$B546="サービス管理責任者"),0,'[9]事業所(またはGH住居)名を入力してください_その④'!$AN546)</f>
        <v>0</v>
      </c>
    </row>
    <row r="2328" spans="8:11">
      <c r="H2328" s="387"/>
      <c r="I2328" s="380" t="e">
        <f t="shared" si="132"/>
        <v>#REF!</v>
      </c>
      <c r="J2328" s="386">
        <f>'[9]事業所(またはGH住居)名を入力してください_その④'!$F547</f>
        <v>0</v>
      </c>
      <c r="K2328" s="380">
        <f>IF(OR('[9]事業所(またはGH住居)名を入力してください_その④'!$B547="管理者",'[9]事業所(またはGH住居)名を入力してください_その④'!$B547="サービス管理責任者"),0,'[9]事業所(またはGH住居)名を入力してください_その④'!$AN547)</f>
        <v>0</v>
      </c>
    </row>
    <row r="2329" spans="8:11">
      <c r="H2329" s="387"/>
      <c r="I2329" s="380" t="e">
        <f t="shared" si="132"/>
        <v>#REF!</v>
      </c>
      <c r="J2329" s="386">
        <f>'[9]事業所(またはGH住居)名を入力してください_その④'!$F548</f>
        <v>0</v>
      </c>
      <c r="K2329" s="380">
        <f>IF(OR('[9]事業所(またはGH住居)名を入力してください_その④'!$B548="管理者",'[9]事業所(またはGH住居)名を入力してください_その④'!$B548="サービス管理責任者"),0,'[9]事業所(またはGH住居)名を入力してください_その④'!$AN548)</f>
        <v>0</v>
      </c>
    </row>
    <row r="2330" spans="8:11">
      <c r="H2330" s="387"/>
      <c r="I2330" s="380" t="e">
        <f t="shared" si="132"/>
        <v>#REF!</v>
      </c>
      <c r="J2330" s="386">
        <f>'[9]事業所(またはGH住居)名を入力してください_その④'!$F549</f>
        <v>0</v>
      </c>
      <c r="K2330" s="380">
        <f>IF(OR('[9]事業所(またはGH住居)名を入力してください_その④'!$B549="管理者",'[9]事業所(またはGH住居)名を入力してください_その④'!$B549="サービス管理責任者"),0,'[9]事業所(またはGH住居)名を入力してください_その④'!$AN549)</f>
        <v>0</v>
      </c>
    </row>
    <row r="2331" spans="8:11">
      <c r="H2331" s="387"/>
      <c r="I2331" s="380" t="e">
        <f t="shared" si="132"/>
        <v>#REF!</v>
      </c>
      <c r="J2331" s="386">
        <f>'[9]事業所(またはGH住居)名を入力してください_その④'!$F550</f>
        <v>0</v>
      </c>
      <c r="K2331" s="380">
        <f>IF(OR('[9]事業所(またはGH住居)名を入力してください_その④'!$B550="管理者",'[9]事業所(またはGH住居)名を入力してください_その④'!$B550="サービス管理責任者"),0,'[9]事業所(またはGH住居)名を入力してください_その④'!$AN550)</f>
        <v>0</v>
      </c>
    </row>
    <row r="2332" spans="8:11">
      <c r="H2332" s="387"/>
      <c r="I2332" s="380" t="e">
        <f t="shared" si="132"/>
        <v>#REF!</v>
      </c>
      <c r="J2332" s="386">
        <f>'[9]事業所(またはGH住居)名を入力してください_その④'!$F551</f>
        <v>0</v>
      </c>
      <c r="K2332" s="380">
        <f>IF(OR('[9]事業所(またはGH住居)名を入力してください_その④'!$B551="管理者",'[9]事業所(またはGH住居)名を入力してください_その④'!$B551="サービス管理責任者"),0,'[9]事業所(またはGH住居)名を入力してください_その④'!$AN551)</f>
        <v>0</v>
      </c>
    </row>
    <row r="2333" spans="8:11">
      <c r="H2333" s="387"/>
      <c r="I2333" s="380" t="e">
        <f t="shared" si="132"/>
        <v>#REF!</v>
      </c>
      <c r="J2333" s="386">
        <f>'[9]事業所(またはGH住居)名を入力してください_その④'!$F552</f>
        <v>0</v>
      </c>
      <c r="K2333" s="380">
        <f>IF(OR('[9]事業所(またはGH住居)名を入力してください_その④'!$B552="管理者",'[9]事業所(またはGH住居)名を入力してください_その④'!$B552="サービス管理責任者"),0,'[9]事業所(またはGH住居)名を入力してください_その④'!$AN552)</f>
        <v>0</v>
      </c>
    </row>
    <row r="2334" spans="8:11">
      <c r="H2334" s="387"/>
      <c r="I2334" s="380" t="e">
        <f t="shared" si="132"/>
        <v>#REF!</v>
      </c>
      <c r="J2334" s="386">
        <f>'[9]事業所(またはGH住居)名を入力してください_その④'!$F553</f>
        <v>0</v>
      </c>
      <c r="K2334" s="380">
        <f>IF(OR('[9]事業所(またはGH住居)名を入力してください_その④'!$B553="管理者",'[9]事業所(またはGH住居)名を入力してください_その④'!$B553="サービス管理責任者"),0,'[9]事業所(またはGH住居)名を入力してください_その④'!$AN553)</f>
        <v>0</v>
      </c>
    </row>
    <row r="2335" spans="8:11">
      <c r="H2335" s="387"/>
      <c r="I2335" s="380" t="e">
        <f t="shared" si="132"/>
        <v>#REF!</v>
      </c>
      <c r="J2335" s="386">
        <f>'[9]事業所(またはGH住居)名を入力してください_その④'!$F554</f>
        <v>0</v>
      </c>
      <c r="K2335" s="380">
        <f>IF(OR('[9]事業所(またはGH住居)名を入力してください_その④'!$B554="管理者",'[9]事業所(またはGH住居)名を入力してください_その④'!$B554="サービス管理責任者"),0,'[9]事業所(またはGH住居)名を入力してください_その④'!$AN554)</f>
        <v>0</v>
      </c>
    </row>
    <row r="2336" spans="8:11">
      <c r="H2336" s="387"/>
      <c r="I2336" s="380" t="e">
        <f t="shared" si="132"/>
        <v>#REF!</v>
      </c>
      <c r="J2336" s="386">
        <f>'[9]事業所(またはGH住居)名を入力してください_その④'!$F555</f>
        <v>0</v>
      </c>
      <c r="K2336" s="380">
        <f>IF(OR('[9]事業所(またはGH住居)名を入力してください_その④'!$B555="管理者",'[9]事業所(またはGH住居)名を入力してください_その④'!$B555="サービス管理責任者"),0,'[9]事業所(またはGH住居)名を入力してください_その④'!$AN555)</f>
        <v>0</v>
      </c>
    </row>
    <row r="2337" spans="8:11">
      <c r="H2337" s="387"/>
      <c r="I2337" s="380" t="e">
        <f t="shared" si="132"/>
        <v>#REF!</v>
      </c>
      <c r="J2337" s="386">
        <f>'[9]事業所(またはGH住居)名を入力してください_その④'!$F556</f>
        <v>0</v>
      </c>
      <c r="K2337" s="380">
        <f>IF(OR('[9]事業所(またはGH住居)名を入力してください_その④'!$B556="管理者",'[9]事業所(またはGH住居)名を入力してください_その④'!$B556="サービス管理責任者"),0,'[9]事業所(またはGH住居)名を入力してください_その④'!$AN556)</f>
        <v>0</v>
      </c>
    </row>
    <row r="2338" spans="8:11">
      <c r="H2338" s="387"/>
      <c r="I2338" s="380" t="e">
        <f t="shared" si="132"/>
        <v>#REF!</v>
      </c>
      <c r="J2338" s="386">
        <f>'[9]事業所(またはGH住居)名を入力してください_その④'!$F557</f>
        <v>0</v>
      </c>
      <c r="K2338" s="380">
        <f>IF(OR('[9]事業所(またはGH住居)名を入力してください_その④'!$B557="管理者",'[9]事業所(またはGH住居)名を入力してください_その④'!$B557="サービス管理責任者"),0,'[9]事業所(またはGH住居)名を入力してください_その④'!$AN557)</f>
        <v>0</v>
      </c>
    </row>
    <row r="2339" spans="8:11">
      <c r="H2339" s="387"/>
      <c r="I2339" s="380" t="e">
        <f t="shared" si="132"/>
        <v>#REF!</v>
      </c>
      <c r="J2339" s="386">
        <f>'[9]事業所(またはGH住居)名を入力してください_その④'!$F558</f>
        <v>0</v>
      </c>
      <c r="K2339" s="380">
        <f>IF(OR('[9]事業所(またはGH住居)名を入力してください_その④'!$B558="管理者",'[9]事業所(またはGH住居)名を入力してください_その④'!$B558="サービス管理責任者"),0,'[9]事業所(またはGH住居)名を入力してください_その④'!$AN558)</f>
        <v>0</v>
      </c>
    </row>
    <row r="2340" spans="8:11">
      <c r="H2340" s="387"/>
      <c r="I2340" s="380" t="e">
        <f t="shared" si="132"/>
        <v>#REF!</v>
      </c>
      <c r="J2340" s="386">
        <f>'[9]事業所(またはGH住居)名を入力してください_その④'!$F559</f>
        <v>0</v>
      </c>
      <c r="K2340" s="380">
        <f>IF(OR('[9]事業所(またはGH住居)名を入力してください_その④'!$B559="管理者",'[9]事業所(またはGH住居)名を入力してください_その④'!$B559="サービス管理責任者"),0,'[9]事業所(またはGH住居)名を入力してください_その④'!$AN559)</f>
        <v>0</v>
      </c>
    </row>
    <row r="2341" spans="8:11">
      <c r="H2341" s="387"/>
      <c r="I2341" s="380" t="e">
        <f t="shared" si="132"/>
        <v>#REF!</v>
      </c>
      <c r="J2341" s="386">
        <f>'[9]事業所(またはGH住居)名を入力してください_その④'!$F560</f>
        <v>0</v>
      </c>
      <c r="K2341" s="380">
        <f>IF(OR('[9]事業所(またはGH住居)名を入力してください_その④'!$B560="管理者",'[9]事業所(またはGH住居)名を入力してください_その④'!$B560="サービス管理責任者"),0,'[9]事業所(またはGH住居)名を入力してください_その④'!$AN560)</f>
        <v>0</v>
      </c>
    </row>
    <row r="2342" spans="8:11">
      <c r="H2342" s="387"/>
      <c r="I2342" s="380" t="e">
        <f t="shared" si="132"/>
        <v>#REF!</v>
      </c>
      <c r="J2342" s="386">
        <f>'[9]事業所(またはGH住居)名を入力してください_その④'!$F561</f>
        <v>0</v>
      </c>
      <c r="K2342" s="380">
        <f>IF(OR('[9]事業所(またはGH住居)名を入力してください_その④'!$B561="管理者",'[9]事業所(またはGH住居)名を入力してください_その④'!$B561="サービス管理責任者"),0,'[9]事業所(またはGH住居)名を入力してください_その④'!$AN561)</f>
        <v>0</v>
      </c>
    </row>
    <row r="2343" spans="8:11">
      <c r="H2343" s="387"/>
      <c r="I2343" s="380" t="e">
        <f t="shared" si="132"/>
        <v>#REF!</v>
      </c>
      <c r="J2343" s="386">
        <f>'[9]事業所(またはGH住居)名を入力してください_その④'!$F562</f>
        <v>0</v>
      </c>
      <c r="K2343" s="380">
        <f>IF(OR('[9]事業所(またはGH住居)名を入力してください_その④'!$B562="管理者",'[9]事業所(またはGH住居)名を入力してください_その④'!$B562="サービス管理責任者"),0,'[9]事業所(またはGH住居)名を入力してください_その④'!$AN562)</f>
        <v>0</v>
      </c>
    </row>
    <row r="2344" spans="8:11">
      <c r="H2344" s="387"/>
      <c r="I2344" s="380" t="e">
        <f t="shared" si="132"/>
        <v>#REF!</v>
      </c>
      <c r="J2344" s="386">
        <f>'[9]事業所(またはGH住居)名を入力してください_その④'!$F563</f>
        <v>0</v>
      </c>
      <c r="K2344" s="380">
        <f>IF(OR('[9]事業所(またはGH住居)名を入力してください_その④'!$B563="管理者",'[9]事業所(またはGH住居)名を入力してください_その④'!$B563="サービス管理責任者"),0,'[9]事業所(またはGH住居)名を入力してください_その④'!$AN563)</f>
        <v>0</v>
      </c>
    </row>
    <row r="2345" spans="8:11">
      <c r="H2345" s="387"/>
      <c r="I2345" s="380" t="e">
        <f t="shared" si="132"/>
        <v>#REF!</v>
      </c>
      <c r="J2345" s="386">
        <f>'[9]事業所(またはGH住居)名を入力してください_その④'!$F564</f>
        <v>0</v>
      </c>
      <c r="K2345" s="380">
        <f>IF(OR('[9]事業所(またはGH住居)名を入力してください_その④'!$B564="管理者",'[9]事業所(またはGH住居)名を入力してください_その④'!$B564="サービス管理責任者"),0,'[9]事業所(またはGH住居)名を入力してください_その④'!$AN564)</f>
        <v>0</v>
      </c>
    </row>
    <row r="2346" spans="8:11">
      <c r="H2346" s="387"/>
      <c r="I2346" s="380" t="e">
        <f t="shared" si="132"/>
        <v>#REF!</v>
      </c>
      <c r="J2346" s="386">
        <f>'[9]事業所(またはGH住居)名を入力してください_その④'!$F565</f>
        <v>0</v>
      </c>
      <c r="K2346" s="380">
        <f>IF(OR('[9]事業所(またはGH住居)名を入力してください_その④'!$B565="管理者",'[9]事業所(またはGH住居)名を入力してください_その④'!$B565="サービス管理責任者"),0,'[9]事業所(またはGH住居)名を入力してください_その④'!$AN565)</f>
        <v>0</v>
      </c>
    </row>
    <row r="2347" spans="8:11">
      <c r="H2347" s="387"/>
      <c r="I2347" s="380" t="e">
        <f t="shared" si="132"/>
        <v>#REF!</v>
      </c>
      <c r="J2347" s="386">
        <f>'[9]事業所(またはGH住居)名を入力してください_その④'!$F566</f>
        <v>0</v>
      </c>
      <c r="K2347" s="380">
        <f>IF(OR('[9]事業所(またはGH住居)名を入力してください_その④'!$B566="管理者",'[9]事業所(またはGH住居)名を入力してください_その④'!$B566="サービス管理責任者"),0,'[9]事業所(またはGH住居)名を入力してください_その④'!$AN566)</f>
        <v>0</v>
      </c>
    </row>
    <row r="2348" spans="8:11">
      <c r="H2348" s="387"/>
      <c r="I2348" s="380" t="e">
        <f t="shared" si="132"/>
        <v>#REF!</v>
      </c>
      <c r="J2348" s="386">
        <f>'[9]事業所(またはGH住居)名を入力してください_その④'!$F567</f>
        <v>0</v>
      </c>
      <c r="K2348" s="380">
        <f>IF(OR('[9]事業所(またはGH住居)名を入力してください_その④'!$B567="管理者",'[9]事業所(またはGH住居)名を入力してください_その④'!$B567="サービス管理責任者"),0,'[9]事業所(またはGH住居)名を入力してください_その④'!$AN567)</f>
        <v>0</v>
      </c>
    </row>
    <row r="2349" spans="8:11">
      <c r="H2349" s="387"/>
      <c r="I2349" s="380" t="e">
        <f t="shared" si="132"/>
        <v>#REF!</v>
      </c>
      <c r="J2349" s="386">
        <f>'[9]事業所(またはGH住居)名を入力してください_その④'!$F568</f>
        <v>0</v>
      </c>
      <c r="K2349" s="380">
        <f>IF(OR('[9]事業所(またはGH住居)名を入力してください_その④'!$B568="管理者",'[9]事業所(またはGH住居)名を入力してください_その④'!$B568="サービス管理責任者"),0,'[9]事業所(またはGH住居)名を入力してください_その④'!$AN568)</f>
        <v>0</v>
      </c>
    </row>
    <row r="2350" spans="8:11">
      <c r="H2350" s="387"/>
      <c r="I2350" s="380" t="e">
        <f t="shared" si="132"/>
        <v>#REF!</v>
      </c>
      <c r="J2350" s="386">
        <f>'[9]事業所(またはGH住居)名を入力してください_その④'!$F569</f>
        <v>0</v>
      </c>
      <c r="K2350" s="380">
        <f>IF(OR('[9]事業所(またはGH住居)名を入力してください_その④'!$B569="管理者",'[9]事業所(またはGH住居)名を入力してください_その④'!$B569="サービス管理責任者"),0,'[9]事業所(またはGH住居)名を入力してください_その④'!$AN569)</f>
        <v>0</v>
      </c>
    </row>
    <row r="2351" spans="8:11">
      <c r="H2351" s="387"/>
      <c r="I2351" s="380" t="e">
        <f t="shared" si="132"/>
        <v>#REF!</v>
      </c>
      <c r="J2351" s="386">
        <f>'[9]事業所(またはGH住居)名を入力してください_その④'!$F570</f>
        <v>0</v>
      </c>
      <c r="K2351" s="380">
        <f>IF(OR('[9]事業所(またはGH住居)名を入力してください_その④'!$B570="管理者",'[9]事業所(またはGH住居)名を入力してください_その④'!$B570="サービス管理責任者"),0,'[9]事業所(またはGH住居)名を入力してください_その④'!$AN570)</f>
        <v>0</v>
      </c>
    </row>
    <row r="2352" spans="8:11">
      <c r="H2352" s="387"/>
      <c r="I2352" s="380" t="e">
        <f t="shared" si="132"/>
        <v>#REF!</v>
      </c>
      <c r="J2352" s="386">
        <f>'[9]事業所(またはGH住居)名を入力してください_その④'!$F571</f>
        <v>0</v>
      </c>
      <c r="K2352" s="380">
        <f>IF(OR('[9]事業所(またはGH住居)名を入力してください_その④'!$B571="管理者",'[9]事業所(またはGH住居)名を入力してください_その④'!$B571="サービス管理責任者"),0,'[9]事業所(またはGH住居)名を入力してください_その④'!$AN571)</f>
        <v>0</v>
      </c>
    </row>
    <row r="2353" spans="8:11">
      <c r="H2353" s="387"/>
      <c r="I2353" s="380" t="e">
        <f t="shared" si="132"/>
        <v>#REF!</v>
      </c>
      <c r="J2353" s="386">
        <f>'[9]事業所(またはGH住居)名を入力してください_その④'!$F572</f>
        <v>0</v>
      </c>
      <c r="K2353" s="380">
        <f>IF(OR('[9]事業所(またはGH住居)名を入力してください_その④'!$B572="管理者",'[9]事業所(またはGH住居)名を入力してください_その④'!$B572="サービス管理責任者"),0,'[9]事業所(またはGH住居)名を入力してください_その④'!$AN572)</f>
        <v>0</v>
      </c>
    </row>
    <row r="2354" spans="8:11">
      <c r="H2354" s="387"/>
      <c r="I2354" s="380" t="e">
        <f t="shared" si="132"/>
        <v>#REF!</v>
      </c>
      <c r="J2354" s="386">
        <f>'[9]事業所(またはGH住居)名を入力してください_その④'!$F573</f>
        <v>0</v>
      </c>
      <c r="K2354" s="380">
        <f>IF(OR('[9]事業所(またはGH住居)名を入力してください_その④'!$B573="管理者",'[9]事業所(またはGH住居)名を入力してください_その④'!$B573="サービス管理責任者"),0,'[9]事業所(またはGH住居)名を入力してください_その④'!$AN573)</f>
        <v>0</v>
      </c>
    </row>
    <row r="2355" spans="8:11">
      <c r="H2355" s="387"/>
      <c r="I2355" s="380" t="e">
        <f t="shared" si="132"/>
        <v>#REF!</v>
      </c>
      <c r="J2355" s="386">
        <f>'[9]事業所(またはGH住居)名を入力してください_その④'!$F574</f>
        <v>0</v>
      </c>
      <c r="K2355" s="380">
        <f>IF(OR('[9]事業所(またはGH住居)名を入力してください_その④'!$B574="管理者",'[9]事業所(またはGH住居)名を入力してください_その④'!$B574="サービス管理責任者"),0,'[9]事業所(またはGH住居)名を入力してください_その④'!$AN574)</f>
        <v>0</v>
      </c>
    </row>
    <row r="2356" spans="8:11">
      <c r="H2356" s="387"/>
      <c r="I2356" s="380" t="e">
        <f t="shared" si="132"/>
        <v>#REF!</v>
      </c>
      <c r="J2356" s="386">
        <f>'[9]事業所(またはGH住居)名を入力してください_その④'!$F575</f>
        <v>0</v>
      </c>
      <c r="K2356" s="380">
        <f>IF(OR('[9]事業所(またはGH住居)名を入力してください_その④'!$B575="管理者",'[9]事業所(またはGH住居)名を入力してください_その④'!$B575="サービス管理責任者"),0,'[9]事業所(またはGH住居)名を入力してください_その④'!$AN575)</f>
        <v>0</v>
      </c>
    </row>
    <row r="2357" spans="8:11">
      <c r="H2357" s="387"/>
      <c r="I2357" s="380" t="e">
        <f t="shared" si="132"/>
        <v>#REF!</v>
      </c>
      <c r="J2357" s="386">
        <f>'[9]事業所(またはGH住居)名を入力してください_その④'!$F576</f>
        <v>0</v>
      </c>
      <c r="K2357" s="380">
        <f>IF(OR('[9]事業所(またはGH住居)名を入力してください_その④'!$B576="管理者",'[9]事業所(またはGH住居)名を入力してください_その④'!$B576="サービス管理責任者"),0,'[9]事業所(またはGH住居)名を入力してください_その④'!$AN576)</f>
        <v>0</v>
      </c>
    </row>
    <row r="2358" spans="8:11">
      <c r="H2358" s="387"/>
      <c r="I2358" s="380" t="e">
        <f t="shared" si="132"/>
        <v>#REF!</v>
      </c>
      <c r="J2358" s="386">
        <f>'[9]事業所(またはGH住居)名を入力してください_その④'!$F577</f>
        <v>0</v>
      </c>
      <c r="K2358" s="380">
        <f>IF(OR('[9]事業所(またはGH住居)名を入力してください_その④'!$B577="管理者",'[9]事業所(またはGH住居)名を入力してください_その④'!$B577="サービス管理責任者"),0,'[9]事業所(またはGH住居)名を入力してください_その④'!$AN577)</f>
        <v>0</v>
      </c>
    </row>
    <row r="2359" spans="8:11">
      <c r="H2359" s="387"/>
      <c r="I2359" s="380" t="e">
        <f t="shared" si="132"/>
        <v>#REF!</v>
      </c>
      <c r="J2359" s="386">
        <f>'[9]事業所(またはGH住居)名を入力してください_その④'!$F578</f>
        <v>0</v>
      </c>
      <c r="K2359" s="380">
        <f>IF(OR('[9]事業所(またはGH住居)名を入力してください_その④'!$B578="管理者",'[9]事業所(またはGH住居)名を入力してください_その④'!$B578="サービス管理責任者"),0,'[9]事業所(またはGH住居)名を入力してください_その④'!$AN578)</f>
        <v>0</v>
      </c>
    </row>
    <row r="2360" spans="8:11">
      <c r="H2360" s="387"/>
      <c r="I2360" s="380" t="e">
        <f t="shared" si="132"/>
        <v>#REF!</v>
      </c>
      <c r="J2360" s="386">
        <f>'[9]事業所(またはGH住居)名を入力してください_その④'!$F579</f>
        <v>0</v>
      </c>
      <c r="K2360" s="380">
        <f>IF(OR('[9]事業所(またはGH住居)名を入力してください_その④'!$B579="管理者",'[9]事業所(またはGH住居)名を入力してください_その④'!$B579="サービス管理責任者"),0,'[9]事業所(またはGH住居)名を入力してください_その④'!$AN579)</f>
        <v>0</v>
      </c>
    </row>
    <row r="2361" spans="8:11">
      <c r="H2361" s="387"/>
      <c r="I2361" s="380" t="e">
        <f t="shared" si="132"/>
        <v>#REF!</v>
      </c>
      <c r="J2361" s="386">
        <f>'[9]事業所(またはGH住居)名を入力してください_その④'!$F580</f>
        <v>0</v>
      </c>
      <c r="K2361" s="380">
        <f>IF(OR('[9]事業所(またはGH住居)名を入力してください_その④'!$B580="管理者",'[9]事業所(またはGH住居)名を入力してください_その④'!$B580="サービス管理責任者"),0,'[9]事業所(またはGH住居)名を入力してください_その④'!$AN580)</f>
        <v>0</v>
      </c>
    </row>
    <row r="2362" spans="8:11">
      <c r="H2362" s="387"/>
      <c r="I2362" s="380" t="e">
        <f t="shared" si="132"/>
        <v>#REF!</v>
      </c>
      <c r="J2362" s="386">
        <f>'[9]事業所(またはGH住居)名を入力してください_その④'!$F581</f>
        <v>0</v>
      </c>
      <c r="K2362" s="380">
        <f>IF(OR('[9]事業所(またはGH住居)名を入力してください_その④'!$B581="管理者",'[9]事業所(またはGH住居)名を入力してください_その④'!$B581="サービス管理責任者"),0,'[9]事業所(またはGH住居)名を入力してください_その④'!$AN581)</f>
        <v>0</v>
      </c>
    </row>
    <row r="2363" spans="8:11">
      <c r="H2363" s="387"/>
      <c r="I2363" s="380" t="e">
        <f t="shared" si="132"/>
        <v>#REF!</v>
      </c>
      <c r="J2363" s="386">
        <f>'[9]事業所(またはGH住居)名を入力してください_その④'!$F582</f>
        <v>0</v>
      </c>
      <c r="K2363" s="380">
        <f>IF(OR('[9]事業所(またはGH住居)名を入力してください_その④'!$B582="管理者",'[9]事業所(またはGH住居)名を入力してください_その④'!$B582="サービス管理責任者"),0,'[9]事業所(またはGH住居)名を入力してください_その④'!$AN582)</f>
        <v>0</v>
      </c>
    </row>
    <row r="2364" spans="8:11">
      <c r="H2364" s="387"/>
      <c r="I2364" s="380" t="e">
        <f t="shared" si="132"/>
        <v>#REF!</v>
      </c>
      <c r="J2364" s="386">
        <f>'[9]事業所(またはGH住居)名を入力してください_その④'!$F583</f>
        <v>0</v>
      </c>
      <c r="K2364" s="380">
        <f>IF(OR('[9]事業所(またはGH住居)名を入力してください_その④'!$B583="管理者",'[9]事業所(またはGH住居)名を入力してください_その④'!$B583="サービス管理責任者"),0,'[9]事業所(またはGH住居)名を入力してください_その④'!$AN583)</f>
        <v>0</v>
      </c>
    </row>
    <row r="2365" spans="8:11">
      <c r="H2365" s="387"/>
      <c r="I2365" s="380" t="e">
        <f t="shared" si="132"/>
        <v>#REF!</v>
      </c>
      <c r="J2365" s="386">
        <f>'[9]事業所(またはGH住居)名を入力してください_その④'!$F584</f>
        <v>0</v>
      </c>
      <c r="K2365" s="380">
        <f>IF(OR('[9]事業所(またはGH住居)名を入力してください_その④'!$B584="管理者",'[9]事業所(またはGH住居)名を入力してください_その④'!$B584="サービス管理責任者"),0,'[9]事業所(またはGH住居)名を入力してください_その④'!$AN584)</f>
        <v>0</v>
      </c>
    </row>
    <row r="2366" spans="8:11">
      <c r="H2366" s="387"/>
      <c r="I2366" s="380" t="e">
        <f t="shared" si="132"/>
        <v>#REF!</v>
      </c>
      <c r="J2366" s="386">
        <f>'[9]事業所(またはGH住居)名を入力してください_その④'!$F585</f>
        <v>0</v>
      </c>
      <c r="K2366" s="380">
        <f>IF(OR('[9]事業所(またはGH住居)名を入力してください_その④'!$B585="管理者",'[9]事業所(またはGH住居)名を入力してください_その④'!$B585="サービス管理責任者"),0,'[9]事業所(またはGH住居)名を入力してください_その④'!$AN585)</f>
        <v>0</v>
      </c>
    </row>
    <row r="2367" spans="8:11">
      <c r="H2367" s="387"/>
      <c r="I2367" s="380" t="e">
        <f t="shared" si="132"/>
        <v>#REF!</v>
      </c>
      <c r="J2367" s="386">
        <f>'[9]事業所(またはGH住居)名を入力してください_その④'!$F586</f>
        <v>0</v>
      </c>
      <c r="K2367" s="380">
        <f>IF(OR('[9]事業所(またはGH住居)名を入力してください_その④'!$B586="管理者",'[9]事業所(またはGH住居)名を入力してください_その④'!$B586="サービス管理責任者"),0,'[9]事業所(またはGH住居)名を入力してください_その④'!$AN586)</f>
        <v>0</v>
      </c>
    </row>
    <row r="2368" spans="8:11">
      <c r="H2368" s="387"/>
      <c r="I2368" s="380" t="e">
        <f t="shared" si="132"/>
        <v>#REF!</v>
      </c>
      <c r="J2368" s="386">
        <f>'[9]事業所(またはGH住居)名を入力してください_その④'!$F587</f>
        <v>0</v>
      </c>
      <c r="K2368" s="380">
        <f>IF(OR('[9]事業所(またはGH住居)名を入力してください_その④'!$B587="管理者",'[9]事業所(またはGH住居)名を入力してください_その④'!$B587="サービス管理責任者"),0,'[9]事業所(またはGH住居)名を入力してください_その④'!$AN587)</f>
        <v>0</v>
      </c>
    </row>
    <row r="2369" spans="8:11">
      <c r="H2369" s="387"/>
      <c r="I2369" s="380" t="e">
        <f t="shared" si="132"/>
        <v>#REF!</v>
      </c>
      <c r="J2369" s="386">
        <f>'[9]事業所(またはGH住居)名を入力してください_その④'!$F588</f>
        <v>0</v>
      </c>
      <c r="K2369" s="380">
        <f>IF(OR('[9]事業所(またはGH住居)名を入力してください_その④'!$B588="管理者",'[9]事業所(またはGH住居)名を入力してください_その④'!$B588="サービス管理責任者"),0,'[9]事業所(またはGH住居)名を入力してください_その④'!$AN588)</f>
        <v>0</v>
      </c>
    </row>
    <row r="2370" spans="8:11">
      <c r="H2370" s="387"/>
      <c r="I2370" s="380" t="e">
        <f t="shared" si="132"/>
        <v>#REF!</v>
      </c>
      <c r="J2370" s="386">
        <f>'[9]事業所(またはGH住居)名を入力してください_その④'!$F589</f>
        <v>0</v>
      </c>
      <c r="K2370" s="380">
        <f>IF(OR('[9]事業所(またはGH住居)名を入力してください_その④'!$B589="管理者",'[9]事業所(またはGH住居)名を入力してください_その④'!$B589="サービス管理責任者"),0,'[9]事業所(またはGH住居)名を入力してください_その④'!$AN589)</f>
        <v>0</v>
      </c>
    </row>
    <row r="2371" spans="8:11">
      <c r="H2371" s="387"/>
      <c r="I2371" s="380" t="e">
        <f t="shared" si="132"/>
        <v>#REF!</v>
      </c>
      <c r="J2371" s="386">
        <f>'[9]事業所(またはGH住居)名を入力してください_その④'!$F590</f>
        <v>0</v>
      </c>
      <c r="K2371" s="380">
        <f>IF(OR('[9]事業所(またはGH住居)名を入力してください_その④'!$B590="管理者",'[9]事業所(またはGH住居)名を入力してください_その④'!$B590="サービス管理責任者"),0,'[9]事業所(またはGH住居)名を入力してください_その④'!$AN590)</f>
        <v>0</v>
      </c>
    </row>
    <row r="2372" spans="8:11">
      <c r="H2372" s="387"/>
      <c r="I2372" s="380" t="e">
        <f t="shared" ref="I2372:I2435" si="133">IF(J2372=0,I2371,I2371+1)</f>
        <v>#REF!</v>
      </c>
      <c r="J2372" s="386">
        <f>'[9]事業所(またはGH住居)名を入力してください_その④'!$F591</f>
        <v>0</v>
      </c>
      <c r="K2372" s="380">
        <f>IF(OR('[9]事業所(またはGH住居)名を入力してください_その④'!$B591="管理者",'[9]事業所(またはGH住居)名を入力してください_その④'!$B591="サービス管理責任者"),0,'[9]事業所(またはGH住居)名を入力してください_その④'!$AN591)</f>
        <v>0</v>
      </c>
    </row>
    <row r="2373" spans="8:11">
      <c r="H2373" s="387"/>
      <c r="I2373" s="380" t="e">
        <f t="shared" si="133"/>
        <v>#REF!</v>
      </c>
      <c r="J2373" s="386">
        <f>'[9]事業所(またはGH住居)名を入力してください_その④'!$F592</f>
        <v>0</v>
      </c>
      <c r="K2373" s="380">
        <f>IF(OR('[9]事業所(またはGH住居)名を入力してください_その④'!$B592="管理者",'[9]事業所(またはGH住居)名を入力してください_その④'!$B592="サービス管理責任者"),0,'[9]事業所(またはGH住居)名を入力してください_その④'!$AN592)</f>
        <v>0</v>
      </c>
    </row>
    <row r="2374" spans="8:11">
      <c r="H2374" s="387"/>
      <c r="I2374" s="380" t="e">
        <f t="shared" si="133"/>
        <v>#REF!</v>
      </c>
      <c r="J2374" s="386">
        <f>'[9]事業所(またはGH住居)名を入力してください_その④'!$F593</f>
        <v>0</v>
      </c>
      <c r="K2374" s="380">
        <f>IF(OR('[9]事業所(またはGH住居)名を入力してください_その④'!$B593="管理者",'[9]事業所(またはGH住居)名を入力してください_その④'!$B593="サービス管理責任者"),0,'[9]事業所(またはGH住居)名を入力してください_その④'!$AN593)</f>
        <v>0</v>
      </c>
    </row>
    <row r="2375" spans="8:11">
      <c r="H2375" s="387"/>
      <c r="I2375" s="380" t="e">
        <f t="shared" si="133"/>
        <v>#REF!</v>
      </c>
      <c r="J2375" s="386">
        <f>'[9]事業所(またはGH住居)名を入力してください_その④'!$F594</f>
        <v>0</v>
      </c>
      <c r="K2375" s="380">
        <f>IF(OR('[9]事業所(またはGH住居)名を入力してください_その④'!$B594="管理者",'[9]事業所(またはGH住居)名を入力してください_その④'!$B594="サービス管理責任者"),0,'[9]事業所(またはGH住居)名を入力してください_その④'!$AN594)</f>
        <v>0</v>
      </c>
    </row>
    <row r="2376" spans="8:11">
      <c r="H2376" s="387"/>
      <c r="I2376" s="380" t="e">
        <f t="shared" si="133"/>
        <v>#REF!</v>
      </c>
      <c r="J2376" s="386">
        <f>'[9]事業所(またはGH住居)名を入力してください_その④'!$F595</f>
        <v>0</v>
      </c>
      <c r="K2376" s="380">
        <f>IF(OR('[9]事業所(またはGH住居)名を入力してください_その④'!$B595="管理者",'[9]事業所(またはGH住居)名を入力してください_その④'!$B595="サービス管理責任者"),0,'[9]事業所(またはGH住居)名を入力してください_その④'!$AN595)</f>
        <v>0</v>
      </c>
    </row>
    <row r="2377" spans="8:11">
      <c r="H2377" s="387"/>
      <c r="I2377" s="380" t="e">
        <f t="shared" si="133"/>
        <v>#REF!</v>
      </c>
      <c r="J2377" s="386">
        <f>'[9]事業所(またはGH住居)名を入力してください_その④'!$F596</f>
        <v>0</v>
      </c>
      <c r="K2377" s="380">
        <f>IF(OR('[9]事業所(またはGH住居)名を入力してください_その④'!$B596="管理者",'[9]事業所(またはGH住居)名を入力してください_その④'!$B596="サービス管理責任者"),0,'[9]事業所(またはGH住居)名を入力してください_その④'!$AN596)</f>
        <v>0</v>
      </c>
    </row>
    <row r="2378" spans="8:11">
      <c r="H2378" s="387"/>
      <c r="I2378" s="380" t="e">
        <f t="shared" si="133"/>
        <v>#REF!</v>
      </c>
      <c r="J2378" s="386">
        <f>'[9]事業所(またはGH住居)名を入力してください_その④'!$F597</f>
        <v>0</v>
      </c>
      <c r="K2378" s="380">
        <f>IF(OR('[9]事業所(またはGH住居)名を入力してください_その④'!$B597="管理者",'[9]事業所(またはGH住居)名を入力してください_その④'!$B597="サービス管理責任者"),0,'[9]事業所(またはGH住居)名を入力してください_その④'!$AN597)</f>
        <v>0</v>
      </c>
    </row>
    <row r="2379" spans="8:11">
      <c r="H2379" s="387"/>
      <c r="I2379" s="380" t="e">
        <f t="shared" si="133"/>
        <v>#REF!</v>
      </c>
      <c r="J2379" s="386">
        <f>'[9]事業所(またはGH住居)名を入力してください_その④'!$F598</f>
        <v>0</v>
      </c>
      <c r="K2379" s="380">
        <f>IF(OR('[9]事業所(またはGH住居)名を入力してください_その④'!$B598="管理者",'[9]事業所(またはGH住居)名を入力してください_その④'!$B598="サービス管理責任者"),0,'[9]事業所(またはGH住居)名を入力してください_その④'!$AN598)</f>
        <v>0</v>
      </c>
    </row>
    <row r="2380" spans="8:11">
      <c r="H2380" s="387"/>
      <c r="I2380" s="380" t="e">
        <f t="shared" si="133"/>
        <v>#REF!</v>
      </c>
      <c r="J2380" s="386">
        <f>'[9]事業所(またはGH住居)名を入力してください_その④'!$F599</f>
        <v>0</v>
      </c>
      <c r="K2380" s="380">
        <f>IF(OR('[9]事業所(またはGH住居)名を入力してください_その④'!$B599="管理者",'[9]事業所(またはGH住居)名を入力してください_その④'!$B599="サービス管理責任者"),0,'[9]事業所(またはGH住居)名を入力してください_その④'!$AN599)</f>
        <v>0</v>
      </c>
    </row>
    <row r="2381" spans="8:11">
      <c r="H2381" s="387"/>
      <c r="I2381" s="380" t="e">
        <f t="shared" si="133"/>
        <v>#REF!</v>
      </c>
      <c r="J2381" s="386">
        <f>'[9]事業所(またはGH住居)名を入力してください_その④'!$F600</f>
        <v>0</v>
      </c>
      <c r="K2381" s="380">
        <f>IF(OR('[9]事業所(またはGH住居)名を入力してください_その④'!$B600="管理者",'[9]事業所(またはGH住居)名を入力してください_その④'!$B600="サービス管理責任者"),0,'[9]事業所(またはGH住居)名を入力してください_その④'!$AN600)</f>
        <v>0</v>
      </c>
    </row>
    <row r="2382" spans="8:11">
      <c r="H2382" s="387"/>
      <c r="I2382" s="380" t="e">
        <f t="shared" si="133"/>
        <v>#REF!</v>
      </c>
      <c r="J2382" s="386">
        <f>'[9]事業所(またはGH住居)名を入力してください_その④'!$F601</f>
        <v>0</v>
      </c>
      <c r="K2382" s="380">
        <f>IF(OR('[9]事業所(またはGH住居)名を入力してください_その④'!$B601="管理者",'[9]事業所(またはGH住居)名を入力してください_その④'!$B601="サービス管理責任者"),0,'[9]事業所(またはGH住居)名を入力してください_その④'!$AN601)</f>
        <v>0</v>
      </c>
    </row>
    <row r="2383" spans="8:11">
      <c r="H2383" s="387"/>
      <c r="I2383" s="380" t="e">
        <f t="shared" si="133"/>
        <v>#REF!</v>
      </c>
      <c r="J2383" s="386">
        <f>'[9]事業所(またはGH住居)名を入力してください_その④'!$F602</f>
        <v>0</v>
      </c>
      <c r="K2383" s="380">
        <f>IF(OR('[9]事業所(またはGH住居)名を入力してください_その④'!$B602="管理者",'[9]事業所(またはGH住居)名を入力してください_その④'!$B602="サービス管理責任者"),0,'[9]事業所(またはGH住居)名を入力してください_その④'!$AN602)</f>
        <v>0</v>
      </c>
    </row>
    <row r="2384" spans="8:11">
      <c r="H2384" s="387"/>
      <c r="I2384" s="380" t="e">
        <f t="shared" si="133"/>
        <v>#REF!</v>
      </c>
      <c r="J2384" s="386">
        <f>'[9]事業所(またはGH住居)名を入力してください_その④'!$F603</f>
        <v>0</v>
      </c>
      <c r="K2384" s="380">
        <f>IF(OR('[9]事業所(またはGH住居)名を入力してください_その④'!$B603="管理者",'[9]事業所(またはGH住居)名を入力してください_その④'!$B603="サービス管理責任者"),0,'[9]事業所(またはGH住居)名を入力してください_その④'!$AN603)</f>
        <v>0</v>
      </c>
    </row>
    <row r="2385" spans="8:11">
      <c r="H2385" s="387"/>
      <c r="I2385" s="380" t="e">
        <f t="shared" si="133"/>
        <v>#REF!</v>
      </c>
      <c r="J2385" s="386">
        <f>'[9]事業所(またはGH住居)名を入力してください_その④'!$F604</f>
        <v>0</v>
      </c>
      <c r="K2385" s="380">
        <f>IF(OR('[9]事業所(またはGH住居)名を入力してください_その④'!$B604="管理者",'[9]事業所(またはGH住居)名を入力してください_その④'!$B604="サービス管理責任者"),0,'[9]事業所(またはGH住居)名を入力してください_その④'!$AN604)</f>
        <v>0</v>
      </c>
    </row>
    <row r="2386" spans="8:11">
      <c r="H2386" s="387"/>
      <c r="I2386" s="380" t="e">
        <f t="shared" si="133"/>
        <v>#REF!</v>
      </c>
      <c r="J2386" s="386">
        <f>'[9]事業所(またはGH住居)名を入力してください_その④'!$F605</f>
        <v>0</v>
      </c>
      <c r="K2386" s="380">
        <f>IF(OR('[9]事業所(またはGH住居)名を入力してください_その④'!$B605="管理者",'[9]事業所(またはGH住居)名を入力してください_その④'!$B605="サービス管理責任者"),0,'[9]事業所(またはGH住居)名を入力してください_その④'!$AN605)</f>
        <v>0</v>
      </c>
    </row>
    <row r="2387" spans="8:11">
      <c r="H2387" s="387"/>
      <c r="I2387" s="380" t="e">
        <f t="shared" si="133"/>
        <v>#REF!</v>
      </c>
      <c r="J2387" s="386">
        <f>'[9]事業所(またはGH住居)名を入力してください_その④'!$F606</f>
        <v>0</v>
      </c>
      <c r="K2387" s="380">
        <f>IF(OR('[9]事業所(またはGH住居)名を入力してください_その④'!$B606="管理者",'[9]事業所(またはGH住居)名を入力してください_その④'!$B606="サービス管理責任者"),0,'[9]事業所(またはGH住居)名を入力してください_その④'!$AN606)</f>
        <v>0</v>
      </c>
    </row>
    <row r="2388" spans="8:11">
      <c r="H2388" s="387"/>
      <c r="I2388" s="380" t="e">
        <f t="shared" si="133"/>
        <v>#REF!</v>
      </c>
      <c r="J2388" s="386">
        <f>'[9]事業所(またはGH住居)名を入力してください_その④'!$F607</f>
        <v>0</v>
      </c>
      <c r="K2388" s="380">
        <f>IF(OR('[9]事業所(またはGH住居)名を入力してください_その④'!$B607="管理者",'[9]事業所(またはGH住居)名を入力してください_その④'!$B607="サービス管理責任者"),0,'[9]事業所(またはGH住居)名を入力してください_その④'!$AN607)</f>
        <v>0</v>
      </c>
    </row>
    <row r="2389" spans="8:11">
      <c r="H2389" s="387"/>
      <c r="I2389" s="380" t="e">
        <f t="shared" si="133"/>
        <v>#REF!</v>
      </c>
      <c r="J2389" s="386">
        <f>'[9]事業所(またはGH住居)名を入力してください_その④'!$F608</f>
        <v>0</v>
      </c>
      <c r="K2389" s="380">
        <f>IF(OR('[9]事業所(またはGH住居)名を入力してください_その④'!$B608="管理者",'[9]事業所(またはGH住居)名を入力してください_その④'!$B608="サービス管理責任者"),0,'[9]事業所(またはGH住居)名を入力してください_その④'!$AN608)</f>
        <v>0</v>
      </c>
    </row>
    <row r="2390" spans="8:11">
      <c r="H2390" s="387"/>
      <c r="I2390" s="380" t="e">
        <f t="shared" si="133"/>
        <v>#REF!</v>
      </c>
      <c r="J2390" s="386">
        <f>'[9]事業所(またはGH住居)名を入力してください_その④'!$F609</f>
        <v>0</v>
      </c>
      <c r="K2390" s="380">
        <f>IF(OR('[9]事業所(またはGH住居)名を入力してください_その④'!$B609="管理者",'[9]事業所(またはGH住居)名を入力してください_その④'!$B609="サービス管理責任者"),0,'[9]事業所(またはGH住居)名を入力してください_その④'!$AN609)</f>
        <v>0</v>
      </c>
    </row>
    <row r="2391" spans="8:11">
      <c r="H2391" s="387"/>
      <c r="I2391" s="380" t="e">
        <f t="shared" si="133"/>
        <v>#REF!</v>
      </c>
      <c r="J2391" s="386">
        <f>'[9]事業所(またはGH住居)名を入力してください_その④'!$F610</f>
        <v>0</v>
      </c>
      <c r="K2391" s="380">
        <f>IF(OR('[9]事業所(またはGH住居)名を入力してください_その④'!$B610="管理者",'[9]事業所(またはGH住居)名を入力してください_その④'!$B610="サービス管理責任者"),0,'[9]事業所(またはGH住居)名を入力してください_その④'!$AN610)</f>
        <v>0</v>
      </c>
    </row>
    <row r="2392" spans="8:11">
      <c r="H2392" s="387"/>
      <c r="I2392" s="380" t="e">
        <f t="shared" si="133"/>
        <v>#REF!</v>
      </c>
      <c r="J2392" s="386">
        <f>'[9]事業所(またはGH住居)名を入力してください_その④'!$F611</f>
        <v>0</v>
      </c>
      <c r="K2392" s="380">
        <f>IF(OR('[9]事業所(またはGH住居)名を入力してください_その④'!$B611="管理者",'[9]事業所(またはGH住居)名を入力してください_その④'!$B611="サービス管理責任者"),0,'[9]事業所(またはGH住居)名を入力してください_その④'!$AN611)</f>
        <v>0</v>
      </c>
    </row>
    <row r="2393" spans="8:11">
      <c r="H2393" s="387"/>
      <c r="I2393" s="380" t="e">
        <f t="shared" si="133"/>
        <v>#REF!</v>
      </c>
      <c r="J2393" s="386">
        <f>'[9]事業所(またはGH住居)名を入力してください_その④'!$F612</f>
        <v>0</v>
      </c>
      <c r="K2393" s="380">
        <f>IF(OR('[9]事業所(またはGH住居)名を入力してください_その④'!$B612="管理者",'[9]事業所(またはGH住居)名を入力してください_その④'!$B612="サービス管理責任者"),0,'[9]事業所(またはGH住居)名を入力してください_その④'!$AN612)</f>
        <v>0</v>
      </c>
    </row>
    <row r="2394" spans="8:11">
      <c r="H2394" s="387"/>
      <c r="I2394" s="380" t="e">
        <f t="shared" si="133"/>
        <v>#REF!</v>
      </c>
      <c r="J2394" s="386">
        <f>'[9]事業所(またはGH住居)名を入力してください_その④'!$F613</f>
        <v>0</v>
      </c>
      <c r="K2394" s="380">
        <f>IF(OR('[9]事業所(またはGH住居)名を入力してください_その④'!$B613="管理者",'[9]事業所(またはGH住居)名を入力してください_その④'!$B613="サービス管理責任者"),0,'[9]事業所(またはGH住居)名を入力してください_その④'!$AN613)</f>
        <v>0</v>
      </c>
    </row>
    <row r="2395" spans="8:11">
      <c r="H2395" s="387"/>
      <c r="I2395" s="380" t="e">
        <f t="shared" si="133"/>
        <v>#REF!</v>
      </c>
      <c r="J2395" s="386">
        <f>'[9]事業所(またはGH住居)名を入力してください_その④'!$F614</f>
        <v>0</v>
      </c>
      <c r="K2395" s="380">
        <f>IF(OR('[9]事業所(またはGH住居)名を入力してください_その④'!$B614="管理者",'[9]事業所(またはGH住居)名を入力してください_その④'!$B614="サービス管理責任者"),0,'[9]事業所(またはGH住居)名を入力してください_その④'!$AN614)</f>
        <v>0</v>
      </c>
    </row>
    <row r="2396" spans="8:11">
      <c r="H2396" s="387"/>
      <c r="I2396" s="380" t="e">
        <f t="shared" si="133"/>
        <v>#REF!</v>
      </c>
      <c r="J2396" s="386">
        <f>'[9]事業所(またはGH住居)名を入力してください_その④'!$F615</f>
        <v>0</v>
      </c>
      <c r="K2396" s="380">
        <f>IF(OR('[9]事業所(またはGH住居)名を入力してください_その④'!$B615="管理者",'[9]事業所(またはGH住居)名を入力してください_その④'!$B615="サービス管理責任者"),0,'[9]事業所(またはGH住居)名を入力してください_その④'!$AN615)</f>
        <v>0</v>
      </c>
    </row>
    <row r="2397" spans="8:11">
      <c r="H2397" s="387"/>
      <c r="I2397" s="380" t="e">
        <f t="shared" si="133"/>
        <v>#REF!</v>
      </c>
      <c r="J2397" s="386">
        <f>'[9]事業所(またはGH住居)名を入力してください_その④'!$F616</f>
        <v>0</v>
      </c>
      <c r="K2397" s="380">
        <f>IF(OR('[9]事業所(またはGH住居)名を入力してください_その④'!$B616="管理者",'[9]事業所(またはGH住居)名を入力してください_その④'!$B616="サービス管理責任者"),0,'[9]事業所(またはGH住居)名を入力してください_その④'!$AN616)</f>
        <v>0</v>
      </c>
    </row>
    <row r="2398" spans="8:11">
      <c r="H2398" s="387"/>
      <c r="I2398" s="380" t="e">
        <f t="shared" si="133"/>
        <v>#REF!</v>
      </c>
      <c r="J2398" s="386">
        <f>'[9]事業所(またはGH住居)名を入力してください_その④'!$F617</f>
        <v>0</v>
      </c>
      <c r="K2398" s="380">
        <f>IF(OR('[9]事業所(またはGH住居)名を入力してください_その④'!$B617="管理者",'[9]事業所(またはGH住居)名を入力してください_その④'!$B617="サービス管理責任者"),0,'[9]事業所(またはGH住居)名を入力してください_その④'!$AN617)</f>
        <v>0</v>
      </c>
    </row>
    <row r="2399" spans="8:11">
      <c r="H2399" s="387"/>
      <c r="I2399" s="380" t="e">
        <f t="shared" si="133"/>
        <v>#REF!</v>
      </c>
      <c r="J2399" s="386">
        <f>'[9]事業所(またはGH住居)名を入力してください_その④'!$F618</f>
        <v>0</v>
      </c>
      <c r="K2399" s="380">
        <f>IF(OR('[9]事業所(またはGH住居)名を入力してください_その④'!$B618="管理者",'[9]事業所(またはGH住居)名を入力してください_その④'!$B618="サービス管理責任者"),0,'[9]事業所(またはGH住居)名を入力してください_その④'!$AN618)</f>
        <v>0</v>
      </c>
    </row>
    <row r="2400" spans="8:11">
      <c r="H2400" s="387"/>
      <c r="I2400" s="380" t="e">
        <f t="shared" si="133"/>
        <v>#REF!</v>
      </c>
      <c r="J2400" s="386">
        <f>'[9]事業所(またはGH住居)名を入力してください_その④'!$F619</f>
        <v>0</v>
      </c>
      <c r="K2400" s="380">
        <f>IF(OR('[9]事業所(またはGH住居)名を入力してください_その④'!$B619="管理者",'[9]事業所(またはGH住居)名を入力してください_その④'!$B619="サービス管理責任者"),0,'[9]事業所(またはGH住居)名を入力してください_その④'!$AN619)</f>
        <v>0</v>
      </c>
    </row>
    <row r="2401" spans="8:12">
      <c r="H2401" s="387"/>
      <c r="I2401" s="380" t="e">
        <f t="shared" si="133"/>
        <v>#REF!</v>
      </c>
      <c r="J2401" s="386">
        <f>'[9]事業所(またはGH住居)名を入力してください_その④'!$F620</f>
        <v>0</v>
      </c>
      <c r="K2401" s="380">
        <f>IF(OR('[9]事業所(またはGH住居)名を入力してください_その④'!$B620="管理者",'[9]事業所(またはGH住居)名を入力してください_その④'!$B620="サービス管理責任者"),0,'[9]事業所(またはGH住居)名を入力してください_その④'!$AN620)</f>
        <v>0</v>
      </c>
    </row>
    <row r="2402" spans="8:12">
      <c r="H2402" s="387"/>
      <c r="I2402" s="380" t="e">
        <f t="shared" si="133"/>
        <v>#REF!</v>
      </c>
      <c r="J2402" s="386">
        <f>'[9]事業所(またはGH住居)名を入力してください_その④'!$F621</f>
        <v>0</v>
      </c>
      <c r="K2402" s="380">
        <f>IF(OR('[9]事業所(またはGH住居)名を入力してください_その④'!$B621="管理者",'[9]事業所(またはGH住居)名を入力してください_その④'!$B621="サービス管理責任者"),0,'[9]事業所(またはGH住居)名を入力してください_その④'!$AN621)</f>
        <v>0</v>
      </c>
    </row>
    <row r="2403" spans="8:12">
      <c r="H2403" s="387"/>
      <c r="I2403" s="380" t="e">
        <f t="shared" si="133"/>
        <v>#REF!</v>
      </c>
      <c r="J2403" s="386">
        <f>'[9]事業所(またはGH住居)名を入力してください_その④'!$F622</f>
        <v>0</v>
      </c>
      <c r="K2403" s="380">
        <f>IF(OR('[9]事業所(またはGH住居)名を入力してください_その④'!$B622="管理者",'[9]事業所(またはGH住居)名を入力してください_その④'!$B622="サービス管理責任者"),0,'[9]事業所(またはGH住居)名を入力してください_その④'!$AN622)</f>
        <v>0</v>
      </c>
    </row>
    <row r="2404" spans="8:12">
      <c r="H2404" s="389" t="s">
        <v>609</v>
      </c>
      <c r="I2404" s="380" t="e">
        <f t="shared" si="133"/>
        <v>#REF!</v>
      </c>
      <c r="J2404" s="389">
        <f>'[9]事業所(またはGH住居)名を入力してください_その⑤'!$F23</f>
        <v>0</v>
      </c>
      <c r="K2404" s="380">
        <f>IF(OR('[9]事業所(またはGH住居)名を入力してください_その⑤'!$B23="管理者",'[9]事業所(またはGH住居)名を入力してください_その⑤'!$B23="サービス管理責任者"),0,'[9]事業所(またはGH住居)名を入力してください_その⑤'!$AN23)</f>
        <v>0</v>
      </c>
    </row>
    <row r="2405" spans="8:12">
      <c r="H2405" s="390"/>
      <c r="I2405" s="380" t="e">
        <f t="shared" si="133"/>
        <v>#REF!</v>
      </c>
      <c r="J2405" s="389">
        <f>'[9]事業所(またはGH住居)名を入力してください_その⑤'!$F24</f>
        <v>0</v>
      </c>
      <c r="K2405" s="380">
        <f>IF(OR('[9]事業所(またはGH住居)名を入力してください_その⑤'!$B24="管理者",'[9]事業所(またはGH住居)名を入力してください_その⑤'!$B24="サービス管理責任者"),0,'[9]事業所(またはGH住居)名を入力してください_その⑤'!$AN24)</f>
        <v>0</v>
      </c>
    </row>
    <row r="2406" spans="8:12">
      <c r="H2406" s="390"/>
      <c r="I2406" s="380" t="e">
        <f t="shared" si="133"/>
        <v>#REF!</v>
      </c>
      <c r="J2406" s="389">
        <f>'[9]事業所(またはGH住居)名を入力してください_その⑤'!$F25</f>
        <v>0</v>
      </c>
      <c r="K2406" s="380">
        <f>IF(OR('[9]事業所(またはGH住居)名を入力してください_その⑤'!$B25="管理者",'[9]事業所(またはGH住居)名を入力してください_その⑤'!$B25="サービス管理責任者"),0,'[9]事業所(またはGH住居)名を入力してください_その⑤'!$AN25)</f>
        <v>0</v>
      </c>
    </row>
    <row r="2407" spans="8:12">
      <c r="H2407" s="390"/>
      <c r="I2407" s="380" t="e">
        <f t="shared" si="133"/>
        <v>#REF!</v>
      </c>
      <c r="J2407" s="389">
        <f>'[9]事業所(またはGH住居)名を入力してください_その⑤'!$F26</f>
        <v>0</v>
      </c>
      <c r="K2407" s="380">
        <f>IF(OR('[9]事業所(またはGH住居)名を入力してください_その⑤'!$B26="管理者",'[9]事業所(またはGH住居)名を入力してください_その⑤'!$B26="サービス管理責任者"),0,'[9]事業所(またはGH住居)名を入力してください_その⑤'!$AN26)</f>
        <v>0</v>
      </c>
    </row>
    <row r="2408" spans="8:12">
      <c r="H2408" s="390"/>
      <c r="I2408" s="380" t="e">
        <f t="shared" si="133"/>
        <v>#REF!</v>
      </c>
      <c r="J2408" s="389">
        <f>'[9]事業所(またはGH住居)名を入力してください_その⑤'!$F27</f>
        <v>0</v>
      </c>
      <c r="K2408" s="380">
        <f>IF(OR('[9]事業所(またはGH住居)名を入力してください_その⑤'!$B27="管理者",'[9]事業所(またはGH住居)名を入力してください_その⑤'!$B27="サービス管理責任者"),0,'[9]事業所(またはGH住居)名を入力してください_その⑤'!$AN27)</f>
        <v>0</v>
      </c>
    </row>
    <row r="2409" spans="8:12">
      <c r="H2409" s="390"/>
      <c r="I2409" s="380" t="e">
        <f t="shared" si="133"/>
        <v>#REF!</v>
      </c>
      <c r="J2409" s="389">
        <f>'[9]事業所(またはGH住居)名を入力してください_その⑤'!$F28</f>
        <v>0</v>
      </c>
      <c r="K2409" s="380">
        <f>IF(OR('[9]事業所(またはGH住居)名を入力してください_その⑤'!$B28="管理者",'[9]事業所(またはGH住居)名を入力してください_その⑤'!$B28="サービス管理責任者"),0,'[9]事業所(またはGH住居)名を入力してください_その⑤'!$AN28)</f>
        <v>0</v>
      </c>
    </row>
    <row r="2410" spans="8:12">
      <c r="H2410" s="390"/>
      <c r="I2410" s="380" t="e">
        <f t="shared" si="133"/>
        <v>#REF!</v>
      </c>
      <c r="J2410" s="389">
        <f>'[9]事業所(またはGH住居)名を入力してください_その⑤'!$F29</f>
        <v>0</v>
      </c>
      <c r="K2410" s="380">
        <f>IF(OR('[9]事業所(またはGH住居)名を入力してください_その⑤'!$B29="管理者",'[9]事業所(またはGH住居)名を入力してください_その⑤'!$B29="サービス管理責任者"),0,'[9]事業所(またはGH住居)名を入力してください_その⑤'!$AN29)</f>
        <v>0</v>
      </c>
      <c r="L2410" s="374"/>
    </row>
    <row r="2411" spans="8:12">
      <c r="H2411" s="390"/>
      <c r="I2411" s="380" t="e">
        <f t="shared" si="133"/>
        <v>#REF!</v>
      </c>
      <c r="J2411" s="389">
        <f>'[9]事業所(またはGH住居)名を入力してください_その⑤'!$F30</f>
        <v>0</v>
      </c>
      <c r="K2411" s="380">
        <f>IF(OR('[9]事業所(またはGH住居)名を入力してください_その⑤'!$B30="管理者",'[9]事業所(またはGH住居)名を入力してください_その⑤'!$B30="サービス管理責任者"),0,'[9]事業所(またはGH住居)名を入力してください_その⑤'!$AN30)</f>
        <v>0</v>
      </c>
    </row>
    <row r="2412" spans="8:12">
      <c r="H2412" s="390"/>
      <c r="I2412" s="380" t="e">
        <f t="shared" si="133"/>
        <v>#REF!</v>
      </c>
      <c r="J2412" s="389">
        <f>'[9]事業所(またはGH住居)名を入力してください_その⑤'!$F31</f>
        <v>0</v>
      </c>
      <c r="K2412" s="380">
        <f>IF(OR('[9]事業所(またはGH住居)名を入力してください_その⑤'!$B31="管理者",'[9]事業所(またはGH住居)名を入力してください_その⑤'!$B31="サービス管理責任者"),0,'[9]事業所(またはGH住居)名を入力してください_その⑤'!$AN31)</f>
        <v>0</v>
      </c>
    </row>
    <row r="2413" spans="8:12">
      <c r="H2413" s="390"/>
      <c r="I2413" s="380" t="e">
        <f t="shared" si="133"/>
        <v>#REF!</v>
      </c>
      <c r="J2413" s="389">
        <f>'[9]事業所(またはGH住居)名を入力してください_その⑤'!$F32</f>
        <v>0</v>
      </c>
      <c r="K2413" s="380">
        <f>IF(OR('[9]事業所(またはGH住居)名を入力してください_その⑤'!$B32="管理者",'[9]事業所(またはGH住居)名を入力してください_その⑤'!$B32="サービス管理責任者"),0,'[9]事業所(またはGH住居)名を入力してください_その⑤'!$AN32)</f>
        <v>0</v>
      </c>
    </row>
    <row r="2414" spans="8:12">
      <c r="H2414" s="390"/>
      <c r="I2414" s="380" t="e">
        <f t="shared" si="133"/>
        <v>#REF!</v>
      </c>
      <c r="J2414" s="389">
        <f>'[9]事業所(またはGH住居)名を入力してください_その⑤'!$F33</f>
        <v>0</v>
      </c>
      <c r="K2414" s="380">
        <f>IF(OR('[9]事業所(またはGH住居)名を入力してください_その⑤'!$B33="管理者",'[9]事業所(またはGH住居)名を入力してください_その⑤'!$B33="サービス管理責任者"),0,'[9]事業所(またはGH住居)名を入力してください_その⑤'!$AN33)</f>
        <v>0</v>
      </c>
    </row>
    <row r="2415" spans="8:12">
      <c r="H2415" s="390"/>
      <c r="I2415" s="380" t="e">
        <f t="shared" si="133"/>
        <v>#REF!</v>
      </c>
      <c r="J2415" s="389">
        <f>'[9]事業所(またはGH住居)名を入力してください_その⑤'!$F34</f>
        <v>0</v>
      </c>
      <c r="K2415" s="380">
        <f>IF(OR('[9]事業所(またはGH住居)名を入力してください_その⑤'!$B34="管理者",'[9]事業所(またはGH住居)名を入力してください_その⑤'!$B34="サービス管理責任者"),0,'[9]事業所(またはGH住居)名を入力してください_その⑤'!$AN34)</f>
        <v>0</v>
      </c>
    </row>
    <row r="2416" spans="8:12">
      <c r="H2416" s="390"/>
      <c r="I2416" s="380" t="e">
        <f t="shared" si="133"/>
        <v>#REF!</v>
      </c>
      <c r="J2416" s="389">
        <f>'[9]事業所(またはGH住居)名を入力してください_その⑤'!$F35</f>
        <v>0</v>
      </c>
      <c r="K2416" s="380">
        <f>IF(OR('[9]事業所(またはGH住居)名を入力してください_その⑤'!$B35="管理者",'[9]事業所(またはGH住居)名を入力してください_その⑤'!$B35="サービス管理責任者"),0,'[9]事業所(またはGH住居)名を入力してください_その⑤'!$AN35)</f>
        <v>0</v>
      </c>
    </row>
    <row r="2417" spans="8:11">
      <c r="H2417" s="390"/>
      <c r="I2417" s="380" t="e">
        <f t="shared" si="133"/>
        <v>#REF!</v>
      </c>
      <c r="J2417" s="389">
        <f>'[9]事業所(またはGH住居)名を入力してください_その⑤'!$F36</f>
        <v>0</v>
      </c>
      <c r="K2417" s="380">
        <f>IF(OR('[9]事業所(またはGH住居)名を入力してください_その⑤'!$B36="管理者",'[9]事業所(またはGH住居)名を入力してください_その⑤'!$B36="サービス管理責任者"),0,'[9]事業所(またはGH住居)名を入力してください_その⑤'!$AN36)</f>
        <v>0</v>
      </c>
    </row>
    <row r="2418" spans="8:11">
      <c r="H2418" s="390"/>
      <c r="I2418" s="380" t="e">
        <f t="shared" si="133"/>
        <v>#REF!</v>
      </c>
      <c r="J2418" s="389">
        <f>'[9]事業所(またはGH住居)名を入力してください_その⑤'!$F37</f>
        <v>0</v>
      </c>
      <c r="K2418" s="380">
        <f>IF(OR('[9]事業所(またはGH住居)名を入力してください_その⑤'!$B37="管理者",'[9]事業所(またはGH住居)名を入力してください_その⑤'!$B37="サービス管理責任者"),0,'[9]事業所(またはGH住居)名を入力してください_その⑤'!$AN37)</f>
        <v>0</v>
      </c>
    </row>
    <row r="2419" spans="8:11">
      <c r="H2419" s="390"/>
      <c r="I2419" s="380" t="e">
        <f t="shared" si="133"/>
        <v>#REF!</v>
      </c>
      <c r="J2419" s="389">
        <f>'[9]事業所(またはGH住居)名を入力してください_その⑤'!$F38</f>
        <v>0</v>
      </c>
      <c r="K2419" s="380">
        <f>IF(OR('[9]事業所(またはGH住居)名を入力してください_その⑤'!$B38="管理者",'[9]事業所(またはGH住居)名を入力してください_その⑤'!$B38="サービス管理責任者"),0,'[9]事業所(またはGH住居)名を入力してください_その⑤'!$AN38)</f>
        <v>0</v>
      </c>
    </row>
    <row r="2420" spans="8:11">
      <c r="H2420" s="390"/>
      <c r="I2420" s="380" t="e">
        <f t="shared" si="133"/>
        <v>#REF!</v>
      </c>
      <c r="J2420" s="389">
        <f>'[9]事業所(またはGH住居)名を入力してください_その⑤'!$F39</f>
        <v>0</v>
      </c>
      <c r="K2420" s="380">
        <f>IF(OR('[9]事業所(またはGH住居)名を入力してください_その⑤'!$B39="管理者",'[9]事業所(またはGH住居)名を入力してください_その⑤'!$B39="サービス管理責任者"),0,'[9]事業所(またはGH住居)名を入力してください_その⑤'!$AN39)</f>
        <v>0</v>
      </c>
    </row>
    <row r="2421" spans="8:11">
      <c r="H2421" s="390"/>
      <c r="I2421" s="380" t="e">
        <f t="shared" si="133"/>
        <v>#REF!</v>
      </c>
      <c r="J2421" s="389">
        <f>'[9]事業所(またはGH住居)名を入力してください_その⑤'!$F40</f>
        <v>0</v>
      </c>
      <c r="K2421" s="380">
        <f>IF(OR('[9]事業所(またはGH住居)名を入力してください_その⑤'!$B40="管理者",'[9]事業所(またはGH住居)名を入力してください_その⑤'!$B40="サービス管理責任者"),0,'[9]事業所(またはGH住居)名を入力してください_その⑤'!$AN40)</f>
        <v>0</v>
      </c>
    </row>
    <row r="2422" spans="8:11">
      <c r="H2422" s="390"/>
      <c r="I2422" s="380" t="e">
        <f t="shared" si="133"/>
        <v>#REF!</v>
      </c>
      <c r="J2422" s="389">
        <f>'[9]事業所(またはGH住居)名を入力してください_その⑤'!$F41</f>
        <v>0</v>
      </c>
      <c r="K2422" s="380">
        <f>IF(OR('[9]事業所(またはGH住居)名を入力してください_その⑤'!$B41="管理者",'[9]事業所(またはGH住居)名を入力してください_その⑤'!$B41="サービス管理責任者"),0,'[9]事業所(またはGH住居)名を入力してください_その⑤'!$AN41)</f>
        <v>0</v>
      </c>
    </row>
    <row r="2423" spans="8:11">
      <c r="H2423" s="390"/>
      <c r="I2423" s="380" t="e">
        <f t="shared" si="133"/>
        <v>#REF!</v>
      </c>
      <c r="J2423" s="389">
        <f>'[9]事業所(またはGH住居)名を入力してください_その⑤'!$F42</f>
        <v>0</v>
      </c>
      <c r="K2423" s="380">
        <f>IF(OR('[9]事業所(またはGH住居)名を入力してください_その⑤'!$B42="管理者",'[9]事業所(またはGH住居)名を入力してください_その⑤'!$B42="サービス管理責任者"),0,'[9]事業所(またはGH住居)名を入力してください_その⑤'!$AN42)</f>
        <v>0</v>
      </c>
    </row>
    <row r="2424" spans="8:11">
      <c r="H2424" s="390"/>
      <c r="I2424" s="380" t="e">
        <f t="shared" si="133"/>
        <v>#REF!</v>
      </c>
      <c r="J2424" s="389">
        <f>'[9]事業所(またはGH住居)名を入力してください_その⑤'!$F43</f>
        <v>0</v>
      </c>
      <c r="K2424" s="380">
        <f>IF(OR('[9]事業所(またはGH住居)名を入力してください_その⑤'!$B43="管理者",'[9]事業所(またはGH住居)名を入力してください_その⑤'!$B43="サービス管理責任者"),0,'[9]事業所(またはGH住居)名を入力してください_その⑤'!$AN43)</f>
        <v>0</v>
      </c>
    </row>
    <row r="2425" spans="8:11">
      <c r="H2425" s="390"/>
      <c r="I2425" s="380" t="e">
        <f t="shared" si="133"/>
        <v>#REF!</v>
      </c>
      <c r="J2425" s="389">
        <f>'[9]事業所(またはGH住居)名を入力してください_その⑤'!$F44</f>
        <v>0</v>
      </c>
      <c r="K2425" s="380">
        <f>IF(OR('[9]事業所(またはGH住居)名を入力してください_その⑤'!$B44="管理者",'[9]事業所(またはGH住居)名を入力してください_その⑤'!$B44="サービス管理責任者"),0,'[9]事業所(またはGH住居)名を入力してください_その⑤'!$AN44)</f>
        <v>0</v>
      </c>
    </row>
    <row r="2426" spans="8:11">
      <c r="H2426" s="390"/>
      <c r="I2426" s="380" t="e">
        <f t="shared" si="133"/>
        <v>#REF!</v>
      </c>
      <c r="J2426" s="389">
        <f>'[9]事業所(またはGH住居)名を入力してください_その⑤'!$F45</f>
        <v>0</v>
      </c>
      <c r="K2426" s="380">
        <f>IF(OR('[9]事業所(またはGH住居)名を入力してください_その⑤'!$B45="管理者",'[9]事業所(またはGH住居)名を入力してください_その⑤'!$B45="サービス管理責任者"),0,'[9]事業所(またはGH住居)名を入力してください_その⑤'!$AN45)</f>
        <v>0</v>
      </c>
    </row>
    <row r="2427" spans="8:11">
      <c r="H2427" s="390"/>
      <c r="I2427" s="380" t="e">
        <f t="shared" si="133"/>
        <v>#REF!</v>
      </c>
      <c r="J2427" s="389">
        <f>'[9]事業所(またはGH住居)名を入力してください_その⑤'!$F46</f>
        <v>0</v>
      </c>
      <c r="K2427" s="380">
        <f>IF(OR('[9]事業所(またはGH住居)名を入力してください_その⑤'!$B46="管理者",'[9]事業所(またはGH住居)名を入力してください_その⑤'!$B46="サービス管理責任者"),0,'[9]事業所(またはGH住居)名を入力してください_その⑤'!$AN46)</f>
        <v>0</v>
      </c>
    </row>
    <row r="2428" spans="8:11">
      <c r="H2428" s="390"/>
      <c r="I2428" s="380" t="e">
        <f t="shared" si="133"/>
        <v>#REF!</v>
      </c>
      <c r="J2428" s="389">
        <f>'[9]事業所(またはGH住居)名を入力してください_その⑤'!$F47</f>
        <v>0</v>
      </c>
      <c r="K2428" s="380">
        <f>IF(OR('[9]事業所(またはGH住居)名を入力してください_その⑤'!$B47="管理者",'[9]事業所(またはGH住居)名を入力してください_その⑤'!$B47="サービス管理責任者"),0,'[9]事業所(またはGH住居)名を入力してください_その⑤'!$AN47)</f>
        <v>0</v>
      </c>
    </row>
    <row r="2429" spans="8:11">
      <c r="H2429" s="390"/>
      <c r="I2429" s="380" t="e">
        <f t="shared" si="133"/>
        <v>#REF!</v>
      </c>
      <c r="J2429" s="389">
        <f>'[9]事業所(またはGH住居)名を入力してください_その⑤'!$F48</f>
        <v>0</v>
      </c>
      <c r="K2429" s="380">
        <f>IF(OR('[9]事業所(またはGH住居)名を入力してください_その⑤'!$B48="管理者",'[9]事業所(またはGH住居)名を入力してください_その⑤'!$B48="サービス管理責任者"),0,'[9]事業所(またはGH住居)名を入力してください_その⑤'!$AN48)</f>
        <v>0</v>
      </c>
    </row>
    <row r="2430" spans="8:11">
      <c r="H2430" s="390"/>
      <c r="I2430" s="380" t="e">
        <f t="shared" si="133"/>
        <v>#REF!</v>
      </c>
      <c r="J2430" s="389">
        <f>'[9]事業所(またはGH住居)名を入力してください_その⑤'!$F49</f>
        <v>0</v>
      </c>
      <c r="K2430" s="380">
        <f>IF(OR('[9]事業所(またはGH住居)名を入力してください_その⑤'!$B49="管理者",'[9]事業所(またはGH住居)名を入力してください_その⑤'!$B49="サービス管理責任者"),0,'[9]事業所(またはGH住居)名を入力してください_その⑤'!$AN49)</f>
        <v>0</v>
      </c>
    </row>
    <row r="2431" spans="8:11">
      <c r="H2431" s="390"/>
      <c r="I2431" s="380" t="e">
        <f t="shared" si="133"/>
        <v>#REF!</v>
      </c>
      <c r="J2431" s="389">
        <f>'[9]事業所(またはGH住居)名を入力してください_その⑤'!$F50</f>
        <v>0</v>
      </c>
      <c r="K2431" s="380">
        <f>IF(OR('[9]事業所(またはGH住居)名を入力してください_その⑤'!$B50="管理者",'[9]事業所(またはGH住居)名を入力してください_その⑤'!$B50="サービス管理責任者"),0,'[9]事業所(またはGH住居)名を入力してください_その⑤'!$AN50)</f>
        <v>0</v>
      </c>
    </row>
    <row r="2432" spans="8:11">
      <c r="H2432" s="390"/>
      <c r="I2432" s="380" t="e">
        <f t="shared" si="133"/>
        <v>#REF!</v>
      </c>
      <c r="J2432" s="389">
        <f>'[9]事業所(またはGH住居)名を入力してください_その⑤'!$F51</f>
        <v>0</v>
      </c>
      <c r="K2432" s="380">
        <f>IF(OR('[9]事業所(またはGH住居)名を入力してください_その⑤'!$B51="管理者",'[9]事業所(またはGH住居)名を入力してください_その⑤'!$B51="サービス管理責任者"),0,'[9]事業所(またはGH住居)名を入力してください_その⑤'!$AN51)</f>
        <v>0</v>
      </c>
    </row>
    <row r="2433" spans="8:11">
      <c r="H2433" s="390"/>
      <c r="I2433" s="380" t="e">
        <f t="shared" si="133"/>
        <v>#REF!</v>
      </c>
      <c r="J2433" s="389">
        <f>'[9]事業所(またはGH住居)名を入力してください_その⑤'!$F52</f>
        <v>0</v>
      </c>
      <c r="K2433" s="380">
        <f>IF(OR('[9]事業所(またはGH住居)名を入力してください_その⑤'!$B52="管理者",'[9]事業所(またはGH住居)名を入力してください_その⑤'!$B52="サービス管理責任者"),0,'[9]事業所(またはGH住居)名を入力してください_その⑤'!$AN52)</f>
        <v>0</v>
      </c>
    </row>
    <row r="2434" spans="8:11">
      <c r="H2434" s="390"/>
      <c r="I2434" s="380" t="e">
        <f t="shared" si="133"/>
        <v>#REF!</v>
      </c>
      <c r="J2434" s="389">
        <f>'[9]事業所(またはGH住居)名を入力してください_その⑤'!$F53</f>
        <v>0</v>
      </c>
      <c r="K2434" s="380">
        <f>IF(OR('[9]事業所(またはGH住居)名を入力してください_その⑤'!$B53="管理者",'[9]事業所(またはGH住居)名を入力してください_その⑤'!$B53="サービス管理責任者"),0,'[9]事業所(またはGH住居)名を入力してください_その⑤'!$AN53)</f>
        <v>0</v>
      </c>
    </row>
    <row r="2435" spans="8:11">
      <c r="H2435" s="390"/>
      <c r="I2435" s="380" t="e">
        <f t="shared" si="133"/>
        <v>#REF!</v>
      </c>
      <c r="J2435" s="389">
        <f>'[9]事業所(またはGH住居)名を入力してください_その⑤'!$F54</f>
        <v>0</v>
      </c>
      <c r="K2435" s="380">
        <f>IF(OR('[9]事業所(またはGH住居)名を入力してください_その⑤'!$B54="管理者",'[9]事業所(またはGH住居)名を入力してください_その⑤'!$B54="サービス管理責任者"),0,'[9]事業所(またはGH住居)名を入力してください_その⑤'!$AN54)</f>
        <v>0</v>
      </c>
    </row>
    <row r="2436" spans="8:11">
      <c r="H2436" s="390"/>
      <c r="I2436" s="380" t="e">
        <f t="shared" ref="I2436:I2499" si="134">IF(J2436=0,I2435,I2435+1)</f>
        <v>#REF!</v>
      </c>
      <c r="J2436" s="389">
        <f>'[9]事業所(またはGH住居)名を入力してください_その⑤'!$F55</f>
        <v>0</v>
      </c>
      <c r="K2436" s="380">
        <f>IF(OR('[9]事業所(またはGH住居)名を入力してください_その⑤'!$B55="管理者",'[9]事業所(またはGH住居)名を入力してください_その⑤'!$B55="サービス管理責任者"),0,'[9]事業所(またはGH住居)名を入力してください_その⑤'!$AN55)</f>
        <v>0</v>
      </c>
    </row>
    <row r="2437" spans="8:11">
      <c r="H2437" s="390"/>
      <c r="I2437" s="380" t="e">
        <f t="shared" si="134"/>
        <v>#REF!</v>
      </c>
      <c r="J2437" s="389">
        <f>'[9]事業所(またはGH住居)名を入力してください_その⑤'!$F56</f>
        <v>0</v>
      </c>
      <c r="K2437" s="380">
        <f>IF(OR('[9]事業所(またはGH住居)名を入力してください_その⑤'!$B56="管理者",'[9]事業所(またはGH住居)名を入力してください_その⑤'!$B56="サービス管理責任者"),0,'[9]事業所(またはGH住居)名を入力してください_その⑤'!$AN56)</f>
        <v>0</v>
      </c>
    </row>
    <row r="2438" spans="8:11">
      <c r="H2438" s="390"/>
      <c r="I2438" s="380" t="e">
        <f t="shared" si="134"/>
        <v>#REF!</v>
      </c>
      <c r="J2438" s="389">
        <f>'[9]事業所(またはGH住居)名を入力してください_その⑤'!$F57</f>
        <v>0</v>
      </c>
      <c r="K2438" s="380">
        <f>IF(OR('[9]事業所(またはGH住居)名を入力してください_その⑤'!$B57="管理者",'[9]事業所(またはGH住居)名を入力してください_その⑤'!$B57="サービス管理責任者"),0,'[9]事業所(またはGH住居)名を入力してください_その⑤'!$AN57)</f>
        <v>0</v>
      </c>
    </row>
    <row r="2439" spans="8:11">
      <c r="H2439" s="390"/>
      <c r="I2439" s="380" t="e">
        <f t="shared" si="134"/>
        <v>#REF!</v>
      </c>
      <c r="J2439" s="389">
        <f>'[9]事業所(またはGH住居)名を入力してください_その⑤'!$F58</f>
        <v>0</v>
      </c>
      <c r="K2439" s="380">
        <f>IF(OR('[9]事業所(またはGH住居)名を入力してください_その⑤'!$B58="管理者",'[9]事業所(またはGH住居)名を入力してください_その⑤'!$B58="サービス管理責任者"),0,'[9]事業所(またはGH住居)名を入力してください_その⑤'!$AN58)</f>
        <v>0</v>
      </c>
    </row>
    <row r="2440" spans="8:11">
      <c r="H2440" s="390"/>
      <c r="I2440" s="380" t="e">
        <f t="shared" si="134"/>
        <v>#REF!</v>
      </c>
      <c r="J2440" s="389">
        <f>'[9]事業所(またはGH住居)名を入力してください_その⑤'!$F59</f>
        <v>0</v>
      </c>
      <c r="K2440" s="380">
        <f>IF(OR('[9]事業所(またはGH住居)名を入力してください_その⑤'!$B59="管理者",'[9]事業所(またはGH住居)名を入力してください_その⑤'!$B59="サービス管理責任者"),0,'[9]事業所(またはGH住居)名を入力してください_その⑤'!$AN59)</f>
        <v>0</v>
      </c>
    </row>
    <row r="2441" spans="8:11">
      <c r="H2441" s="390"/>
      <c r="I2441" s="380" t="e">
        <f t="shared" si="134"/>
        <v>#REF!</v>
      </c>
      <c r="J2441" s="389">
        <f>'[9]事業所(またはGH住居)名を入力してください_その⑤'!$F60</f>
        <v>0</v>
      </c>
      <c r="K2441" s="380">
        <f>IF(OR('[9]事業所(またはGH住居)名を入力してください_その⑤'!$B60="管理者",'[9]事業所(またはGH住居)名を入力してください_その⑤'!$B60="サービス管理責任者"),0,'[9]事業所(またはGH住居)名を入力してください_その⑤'!$AN60)</f>
        <v>0</v>
      </c>
    </row>
    <row r="2442" spans="8:11">
      <c r="H2442" s="390"/>
      <c r="I2442" s="380" t="e">
        <f t="shared" si="134"/>
        <v>#REF!</v>
      </c>
      <c r="J2442" s="389">
        <f>'[9]事業所(またはGH住居)名を入力してください_その⑤'!$F61</f>
        <v>0</v>
      </c>
      <c r="K2442" s="380">
        <f>IF(OR('[9]事業所(またはGH住居)名を入力してください_その⑤'!$B61="管理者",'[9]事業所(またはGH住居)名を入力してください_その⑤'!$B61="サービス管理責任者"),0,'[9]事業所(またはGH住居)名を入力してください_その⑤'!$AN61)</f>
        <v>0</v>
      </c>
    </row>
    <row r="2443" spans="8:11">
      <c r="H2443" s="390"/>
      <c r="I2443" s="380" t="e">
        <f t="shared" si="134"/>
        <v>#REF!</v>
      </c>
      <c r="J2443" s="389">
        <f>'[9]事業所(またはGH住居)名を入力してください_その⑤'!$F62</f>
        <v>0</v>
      </c>
      <c r="K2443" s="380">
        <f>IF(OR('[9]事業所(またはGH住居)名を入力してください_その⑤'!$B62="管理者",'[9]事業所(またはGH住居)名を入力してください_その⑤'!$B62="サービス管理責任者"),0,'[9]事業所(またはGH住居)名を入力してください_その⑤'!$AN62)</f>
        <v>0</v>
      </c>
    </row>
    <row r="2444" spans="8:11">
      <c r="H2444" s="390"/>
      <c r="I2444" s="380" t="e">
        <f t="shared" si="134"/>
        <v>#REF!</v>
      </c>
      <c r="J2444" s="389">
        <f>'[9]事業所(またはGH住居)名を入力してください_その⑤'!$F63</f>
        <v>0</v>
      </c>
      <c r="K2444" s="380">
        <f>IF(OR('[9]事業所(またはGH住居)名を入力してください_その⑤'!$B63="管理者",'[9]事業所(またはGH住居)名を入力してください_その⑤'!$B63="サービス管理責任者"),0,'[9]事業所(またはGH住居)名を入力してください_その⑤'!$AN63)</f>
        <v>0</v>
      </c>
    </row>
    <row r="2445" spans="8:11">
      <c r="H2445" s="390"/>
      <c r="I2445" s="380" t="e">
        <f t="shared" si="134"/>
        <v>#REF!</v>
      </c>
      <c r="J2445" s="389">
        <f>'[9]事業所(またはGH住居)名を入力してください_その⑤'!$F64</f>
        <v>0</v>
      </c>
      <c r="K2445" s="380">
        <f>IF(OR('[9]事業所(またはGH住居)名を入力してください_その⑤'!$B64="管理者",'[9]事業所(またはGH住居)名を入力してください_その⑤'!$B64="サービス管理責任者"),0,'[9]事業所(またはGH住居)名を入力してください_その⑤'!$AN64)</f>
        <v>0</v>
      </c>
    </row>
    <row r="2446" spans="8:11">
      <c r="H2446" s="390"/>
      <c r="I2446" s="380" t="e">
        <f t="shared" si="134"/>
        <v>#REF!</v>
      </c>
      <c r="J2446" s="389">
        <f>'[9]事業所(またはGH住居)名を入力してください_その⑤'!$F65</f>
        <v>0</v>
      </c>
      <c r="K2446" s="380">
        <f>IF(OR('[9]事業所(またはGH住居)名を入力してください_その⑤'!$B65="管理者",'[9]事業所(またはGH住居)名を入力してください_その⑤'!$B65="サービス管理責任者"),0,'[9]事業所(またはGH住居)名を入力してください_その⑤'!$AN65)</f>
        <v>0</v>
      </c>
    </row>
    <row r="2447" spans="8:11">
      <c r="H2447" s="390"/>
      <c r="I2447" s="380" t="e">
        <f t="shared" si="134"/>
        <v>#REF!</v>
      </c>
      <c r="J2447" s="389">
        <f>'[9]事業所(またはGH住居)名を入力してください_その⑤'!$F66</f>
        <v>0</v>
      </c>
      <c r="K2447" s="380">
        <f>IF(OR('[9]事業所(またはGH住居)名を入力してください_その⑤'!$B66="管理者",'[9]事業所(またはGH住居)名を入力してください_その⑤'!$B66="サービス管理責任者"),0,'[9]事業所(またはGH住居)名を入力してください_その⑤'!$AN66)</f>
        <v>0</v>
      </c>
    </row>
    <row r="2448" spans="8:11">
      <c r="H2448" s="390"/>
      <c r="I2448" s="380" t="e">
        <f t="shared" si="134"/>
        <v>#REF!</v>
      </c>
      <c r="J2448" s="389">
        <f>'[9]事業所(またはGH住居)名を入力してください_その⑤'!$F67</f>
        <v>0</v>
      </c>
      <c r="K2448" s="380">
        <f>IF(OR('[9]事業所(またはGH住居)名を入力してください_その⑤'!$B67="管理者",'[9]事業所(またはGH住居)名を入力してください_その⑤'!$B67="サービス管理責任者"),0,'[9]事業所(またはGH住居)名を入力してください_その⑤'!$AN67)</f>
        <v>0</v>
      </c>
    </row>
    <row r="2449" spans="8:11">
      <c r="H2449" s="390"/>
      <c r="I2449" s="380" t="e">
        <f t="shared" si="134"/>
        <v>#REF!</v>
      </c>
      <c r="J2449" s="389">
        <f>'[9]事業所(またはGH住居)名を入力してください_その⑤'!$F68</f>
        <v>0</v>
      </c>
      <c r="K2449" s="380">
        <f>IF(OR('[9]事業所(またはGH住居)名を入力してください_その⑤'!$B68="管理者",'[9]事業所(またはGH住居)名を入力してください_その⑤'!$B68="サービス管理責任者"),0,'[9]事業所(またはGH住居)名を入力してください_その⑤'!$AN68)</f>
        <v>0</v>
      </c>
    </row>
    <row r="2450" spans="8:11">
      <c r="H2450" s="390"/>
      <c r="I2450" s="380" t="e">
        <f t="shared" si="134"/>
        <v>#REF!</v>
      </c>
      <c r="J2450" s="389">
        <f>'[9]事業所(またはGH住居)名を入力してください_その⑤'!$F69</f>
        <v>0</v>
      </c>
      <c r="K2450" s="380">
        <f>IF(OR('[9]事業所(またはGH住居)名を入力してください_その⑤'!$B69="管理者",'[9]事業所(またはGH住居)名を入力してください_その⑤'!$B69="サービス管理責任者"),0,'[9]事業所(またはGH住居)名を入力してください_その⑤'!$AN69)</f>
        <v>0</v>
      </c>
    </row>
    <row r="2451" spans="8:11">
      <c r="H2451" s="390"/>
      <c r="I2451" s="380" t="e">
        <f t="shared" si="134"/>
        <v>#REF!</v>
      </c>
      <c r="J2451" s="389">
        <f>'[9]事業所(またはGH住居)名を入力してください_その⑤'!$F70</f>
        <v>0</v>
      </c>
      <c r="K2451" s="380">
        <f>IF(OR('[9]事業所(またはGH住居)名を入力してください_その⑤'!$B70="管理者",'[9]事業所(またはGH住居)名を入力してください_その⑤'!$B70="サービス管理責任者"),0,'[9]事業所(またはGH住居)名を入力してください_その⑤'!$AN70)</f>
        <v>0</v>
      </c>
    </row>
    <row r="2452" spans="8:11">
      <c r="H2452" s="390"/>
      <c r="I2452" s="380" t="e">
        <f t="shared" si="134"/>
        <v>#REF!</v>
      </c>
      <c r="J2452" s="389">
        <f>'[9]事業所(またはGH住居)名を入力してください_その⑤'!$F71</f>
        <v>0</v>
      </c>
      <c r="K2452" s="380">
        <f>IF(OR('[9]事業所(またはGH住居)名を入力してください_その⑤'!$B71="管理者",'[9]事業所(またはGH住居)名を入力してください_その⑤'!$B71="サービス管理責任者"),0,'[9]事業所(またはGH住居)名を入力してください_その⑤'!$AN71)</f>
        <v>0</v>
      </c>
    </row>
    <row r="2453" spans="8:11">
      <c r="H2453" s="390"/>
      <c r="I2453" s="380" t="e">
        <f t="shared" si="134"/>
        <v>#REF!</v>
      </c>
      <c r="J2453" s="389">
        <f>'[9]事業所(またはGH住居)名を入力してください_その⑤'!$F72</f>
        <v>0</v>
      </c>
      <c r="K2453" s="380">
        <f>IF(OR('[9]事業所(またはGH住居)名を入力してください_その⑤'!$B72="管理者",'[9]事業所(またはGH住居)名を入力してください_その⑤'!$B72="サービス管理責任者"),0,'[9]事業所(またはGH住居)名を入力してください_その⑤'!$AN72)</f>
        <v>0</v>
      </c>
    </row>
    <row r="2454" spans="8:11">
      <c r="H2454" s="390"/>
      <c r="I2454" s="380" t="e">
        <f t="shared" si="134"/>
        <v>#REF!</v>
      </c>
      <c r="J2454" s="389">
        <f>'[9]事業所(またはGH住居)名を入力してください_その⑤'!$F73</f>
        <v>0</v>
      </c>
      <c r="K2454" s="380">
        <f>IF(OR('[9]事業所(またはGH住居)名を入力してください_その⑤'!$B73="管理者",'[9]事業所(またはGH住居)名を入力してください_その⑤'!$B73="サービス管理責任者"),0,'[9]事業所(またはGH住居)名を入力してください_その⑤'!$AN73)</f>
        <v>0</v>
      </c>
    </row>
    <row r="2455" spans="8:11">
      <c r="H2455" s="390"/>
      <c r="I2455" s="380" t="e">
        <f t="shared" si="134"/>
        <v>#REF!</v>
      </c>
      <c r="J2455" s="389">
        <f>'[9]事業所(またはGH住居)名を入力してください_その⑤'!$F74</f>
        <v>0</v>
      </c>
      <c r="K2455" s="380">
        <f>IF(OR('[9]事業所(またはGH住居)名を入力してください_その⑤'!$B74="管理者",'[9]事業所(またはGH住居)名を入力してください_その⑤'!$B74="サービス管理責任者"),0,'[9]事業所(またはGH住居)名を入力してください_その⑤'!$AN74)</f>
        <v>0</v>
      </c>
    </row>
    <row r="2456" spans="8:11">
      <c r="H2456" s="390"/>
      <c r="I2456" s="380" t="e">
        <f t="shared" si="134"/>
        <v>#REF!</v>
      </c>
      <c r="J2456" s="389">
        <f>'[9]事業所(またはGH住居)名を入力してください_その⑤'!$F75</f>
        <v>0</v>
      </c>
      <c r="K2456" s="380">
        <f>IF(OR('[9]事業所(またはGH住居)名を入力してください_その⑤'!$B75="管理者",'[9]事業所(またはGH住居)名を入力してください_その⑤'!$B75="サービス管理責任者"),0,'[9]事業所(またはGH住居)名を入力してください_その⑤'!$AN75)</f>
        <v>0</v>
      </c>
    </row>
    <row r="2457" spans="8:11">
      <c r="H2457" s="390"/>
      <c r="I2457" s="380" t="e">
        <f t="shared" si="134"/>
        <v>#REF!</v>
      </c>
      <c r="J2457" s="389">
        <f>'[9]事業所(またはGH住居)名を入力してください_その⑤'!$F76</f>
        <v>0</v>
      </c>
      <c r="K2457" s="380">
        <f>IF(OR('[9]事業所(またはGH住居)名を入力してください_その⑤'!$B76="管理者",'[9]事業所(またはGH住居)名を入力してください_その⑤'!$B76="サービス管理責任者"),0,'[9]事業所(またはGH住居)名を入力してください_その⑤'!$AN76)</f>
        <v>0</v>
      </c>
    </row>
    <row r="2458" spans="8:11">
      <c r="H2458" s="390"/>
      <c r="I2458" s="380" t="e">
        <f t="shared" si="134"/>
        <v>#REF!</v>
      </c>
      <c r="J2458" s="389">
        <f>'[9]事業所(またはGH住居)名を入力してください_その⑤'!$F77</f>
        <v>0</v>
      </c>
      <c r="K2458" s="380">
        <f>IF(OR('[9]事業所(またはGH住居)名を入力してください_その⑤'!$B77="管理者",'[9]事業所(またはGH住居)名を入力してください_その⑤'!$B77="サービス管理責任者"),0,'[9]事業所(またはGH住居)名を入力してください_その⑤'!$AN77)</f>
        <v>0</v>
      </c>
    </row>
    <row r="2459" spans="8:11">
      <c r="H2459" s="390"/>
      <c r="I2459" s="380" t="e">
        <f t="shared" si="134"/>
        <v>#REF!</v>
      </c>
      <c r="J2459" s="389">
        <f>'[9]事業所(またはGH住居)名を入力してください_その⑤'!$F78</f>
        <v>0</v>
      </c>
      <c r="K2459" s="380">
        <f>IF(OR('[9]事業所(またはGH住居)名を入力してください_その⑤'!$B78="管理者",'[9]事業所(またはGH住居)名を入力してください_その⑤'!$B78="サービス管理責任者"),0,'[9]事業所(またはGH住居)名を入力してください_その⑤'!$AN78)</f>
        <v>0</v>
      </c>
    </row>
    <row r="2460" spans="8:11">
      <c r="H2460" s="390"/>
      <c r="I2460" s="380" t="e">
        <f t="shared" si="134"/>
        <v>#REF!</v>
      </c>
      <c r="J2460" s="389">
        <f>'[9]事業所(またはGH住居)名を入力してください_その⑤'!$F79</f>
        <v>0</v>
      </c>
      <c r="K2460" s="380">
        <f>IF(OR('[9]事業所(またはGH住居)名を入力してください_その⑤'!$B79="管理者",'[9]事業所(またはGH住居)名を入力してください_その⑤'!$B79="サービス管理責任者"),0,'[9]事業所(またはGH住居)名を入力してください_その⑤'!$AN79)</f>
        <v>0</v>
      </c>
    </row>
    <row r="2461" spans="8:11">
      <c r="H2461" s="390"/>
      <c r="I2461" s="380" t="e">
        <f t="shared" si="134"/>
        <v>#REF!</v>
      </c>
      <c r="J2461" s="389">
        <f>'[9]事業所(またはGH住居)名を入力してください_その⑤'!$F80</f>
        <v>0</v>
      </c>
      <c r="K2461" s="380">
        <f>IF(OR('[9]事業所(またはGH住居)名を入力してください_その⑤'!$B80="管理者",'[9]事業所(またはGH住居)名を入力してください_その⑤'!$B80="サービス管理責任者"),0,'[9]事業所(またはGH住居)名を入力してください_その⑤'!$AN80)</f>
        <v>0</v>
      </c>
    </row>
    <row r="2462" spans="8:11">
      <c r="H2462" s="390"/>
      <c r="I2462" s="380" t="e">
        <f t="shared" si="134"/>
        <v>#REF!</v>
      </c>
      <c r="J2462" s="389">
        <f>'[9]事業所(またはGH住居)名を入力してください_その⑤'!$F81</f>
        <v>0</v>
      </c>
      <c r="K2462" s="380">
        <f>IF(OR('[9]事業所(またはGH住居)名を入力してください_その⑤'!$B81="管理者",'[9]事業所(またはGH住居)名を入力してください_その⑤'!$B81="サービス管理責任者"),0,'[9]事業所(またはGH住居)名を入力してください_その⑤'!$AN81)</f>
        <v>0</v>
      </c>
    </row>
    <row r="2463" spans="8:11">
      <c r="H2463" s="390"/>
      <c r="I2463" s="380" t="e">
        <f t="shared" si="134"/>
        <v>#REF!</v>
      </c>
      <c r="J2463" s="389">
        <f>'[9]事業所(またはGH住居)名を入力してください_その⑤'!$F82</f>
        <v>0</v>
      </c>
      <c r="K2463" s="380">
        <f>IF(OR('[9]事業所(またはGH住居)名を入力してください_その⑤'!$B82="管理者",'[9]事業所(またはGH住居)名を入力してください_その⑤'!$B82="サービス管理責任者"),0,'[9]事業所(またはGH住居)名を入力してください_その⑤'!$AN82)</f>
        <v>0</v>
      </c>
    </row>
    <row r="2464" spans="8:11">
      <c r="H2464" s="390"/>
      <c r="I2464" s="380" t="e">
        <f t="shared" si="134"/>
        <v>#REF!</v>
      </c>
      <c r="J2464" s="389">
        <f>'[9]事業所(またはGH住居)名を入力してください_その⑤'!$F83</f>
        <v>0</v>
      </c>
      <c r="K2464" s="380">
        <f>IF(OR('[9]事業所(またはGH住居)名を入力してください_その⑤'!$B83="管理者",'[9]事業所(またはGH住居)名を入力してください_その⑤'!$B83="サービス管理責任者"),0,'[9]事業所(またはGH住居)名を入力してください_その⑤'!$AN83)</f>
        <v>0</v>
      </c>
    </row>
    <row r="2465" spans="8:11">
      <c r="H2465" s="390"/>
      <c r="I2465" s="380" t="e">
        <f t="shared" si="134"/>
        <v>#REF!</v>
      </c>
      <c r="J2465" s="389">
        <f>'[9]事業所(またはGH住居)名を入力してください_その⑤'!$F84</f>
        <v>0</v>
      </c>
      <c r="K2465" s="380">
        <f>IF(OR('[9]事業所(またはGH住居)名を入力してください_その⑤'!$B84="管理者",'[9]事業所(またはGH住居)名を入力してください_その⑤'!$B84="サービス管理責任者"),0,'[9]事業所(またはGH住居)名を入力してください_その⑤'!$AN84)</f>
        <v>0</v>
      </c>
    </row>
    <row r="2466" spans="8:11">
      <c r="H2466" s="390"/>
      <c r="I2466" s="380" t="e">
        <f t="shared" si="134"/>
        <v>#REF!</v>
      </c>
      <c r="J2466" s="389">
        <f>'[9]事業所(またはGH住居)名を入力してください_その⑤'!$F85</f>
        <v>0</v>
      </c>
      <c r="K2466" s="380">
        <f>IF(OR('[9]事業所(またはGH住居)名を入力してください_その⑤'!$B85="管理者",'[9]事業所(またはGH住居)名を入力してください_その⑤'!$B85="サービス管理責任者"),0,'[9]事業所(またはGH住居)名を入力してください_その⑤'!$AN85)</f>
        <v>0</v>
      </c>
    </row>
    <row r="2467" spans="8:11">
      <c r="H2467" s="390"/>
      <c r="I2467" s="380" t="e">
        <f t="shared" si="134"/>
        <v>#REF!</v>
      </c>
      <c r="J2467" s="389">
        <f>'[9]事業所(またはGH住居)名を入力してください_その⑤'!$F86</f>
        <v>0</v>
      </c>
      <c r="K2467" s="380">
        <f>IF(OR('[9]事業所(またはGH住居)名を入力してください_その⑤'!$B86="管理者",'[9]事業所(またはGH住居)名を入力してください_その⑤'!$B86="サービス管理責任者"),0,'[9]事業所(またはGH住居)名を入力してください_その⑤'!$AN86)</f>
        <v>0</v>
      </c>
    </row>
    <row r="2468" spans="8:11">
      <c r="H2468" s="390"/>
      <c r="I2468" s="380" t="e">
        <f t="shared" si="134"/>
        <v>#REF!</v>
      </c>
      <c r="J2468" s="389">
        <f>'[9]事業所(またはGH住居)名を入力してください_その⑤'!$F87</f>
        <v>0</v>
      </c>
      <c r="K2468" s="380">
        <f>IF(OR('[9]事業所(またはGH住居)名を入力してください_その⑤'!$B87="管理者",'[9]事業所(またはGH住居)名を入力してください_その⑤'!$B87="サービス管理責任者"),0,'[9]事業所(またはGH住居)名を入力してください_その⑤'!$AN87)</f>
        <v>0</v>
      </c>
    </row>
    <row r="2469" spans="8:11">
      <c r="H2469" s="390"/>
      <c r="I2469" s="380" t="e">
        <f t="shared" si="134"/>
        <v>#REF!</v>
      </c>
      <c r="J2469" s="389">
        <f>'[9]事業所(またはGH住居)名を入力してください_その⑤'!$F88</f>
        <v>0</v>
      </c>
      <c r="K2469" s="380">
        <f>IF(OR('[9]事業所(またはGH住居)名を入力してください_その⑤'!$B88="管理者",'[9]事業所(またはGH住居)名を入力してください_その⑤'!$B88="サービス管理責任者"),0,'[9]事業所(またはGH住居)名を入力してください_その⑤'!$AN88)</f>
        <v>0</v>
      </c>
    </row>
    <row r="2470" spans="8:11">
      <c r="H2470" s="390"/>
      <c r="I2470" s="380" t="e">
        <f t="shared" si="134"/>
        <v>#REF!</v>
      </c>
      <c r="J2470" s="389">
        <f>'[9]事業所(またはGH住居)名を入力してください_その⑤'!$F89</f>
        <v>0</v>
      </c>
      <c r="K2470" s="380">
        <f>IF(OR('[9]事業所(またはGH住居)名を入力してください_その⑤'!$B89="管理者",'[9]事業所(またはGH住居)名を入力してください_その⑤'!$B89="サービス管理責任者"),0,'[9]事業所(またはGH住居)名を入力してください_その⑤'!$AN89)</f>
        <v>0</v>
      </c>
    </row>
    <row r="2471" spans="8:11">
      <c r="H2471" s="390"/>
      <c r="I2471" s="380" t="e">
        <f t="shared" si="134"/>
        <v>#REF!</v>
      </c>
      <c r="J2471" s="389">
        <f>'[9]事業所(またはGH住居)名を入力してください_その⑤'!$F90</f>
        <v>0</v>
      </c>
      <c r="K2471" s="380">
        <f>IF(OR('[9]事業所(またはGH住居)名を入力してください_その⑤'!$B90="管理者",'[9]事業所(またはGH住居)名を入力してください_その⑤'!$B90="サービス管理責任者"),0,'[9]事業所(またはGH住居)名を入力してください_その⑤'!$AN90)</f>
        <v>0</v>
      </c>
    </row>
    <row r="2472" spans="8:11">
      <c r="H2472" s="390"/>
      <c r="I2472" s="380" t="e">
        <f t="shared" si="134"/>
        <v>#REF!</v>
      </c>
      <c r="J2472" s="389">
        <f>'[9]事業所(またはGH住居)名を入力してください_その⑤'!$F91</f>
        <v>0</v>
      </c>
      <c r="K2472" s="380">
        <f>IF(OR('[9]事業所(またはGH住居)名を入力してください_その⑤'!$B91="管理者",'[9]事業所(またはGH住居)名を入力してください_その⑤'!$B91="サービス管理責任者"),0,'[9]事業所(またはGH住居)名を入力してください_その⑤'!$AN91)</f>
        <v>0</v>
      </c>
    </row>
    <row r="2473" spans="8:11">
      <c r="H2473" s="390"/>
      <c r="I2473" s="380" t="e">
        <f t="shared" si="134"/>
        <v>#REF!</v>
      </c>
      <c r="J2473" s="389">
        <f>'[9]事業所(またはGH住居)名を入力してください_その⑤'!$F92</f>
        <v>0</v>
      </c>
      <c r="K2473" s="380">
        <f>IF(OR('[9]事業所(またはGH住居)名を入力してください_その⑤'!$B92="管理者",'[9]事業所(またはGH住居)名を入力してください_その⑤'!$B92="サービス管理責任者"),0,'[9]事業所(またはGH住居)名を入力してください_その⑤'!$AN92)</f>
        <v>0</v>
      </c>
    </row>
    <row r="2474" spans="8:11">
      <c r="H2474" s="390"/>
      <c r="I2474" s="380" t="e">
        <f t="shared" si="134"/>
        <v>#REF!</v>
      </c>
      <c r="J2474" s="389">
        <f>'[9]事業所(またはGH住居)名を入力してください_その⑤'!$F93</f>
        <v>0</v>
      </c>
      <c r="K2474" s="380">
        <f>IF(OR('[9]事業所(またはGH住居)名を入力してください_その⑤'!$B93="管理者",'[9]事業所(またはGH住居)名を入力してください_その⑤'!$B93="サービス管理責任者"),0,'[9]事業所(またはGH住居)名を入力してください_その⑤'!$AN93)</f>
        <v>0</v>
      </c>
    </row>
    <row r="2475" spans="8:11">
      <c r="H2475" s="390"/>
      <c r="I2475" s="380" t="e">
        <f t="shared" si="134"/>
        <v>#REF!</v>
      </c>
      <c r="J2475" s="389">
        <f>'[9]事業所(またはGH住居)名を入力してください_その⑤'!$F94</f>
        <v>0</v>
      </c>
      <c r="K2475" s="380">
        <f>IF(OR('[9]事業所(またはGH住居)名を入力してください_その⑤'!$B94="管理者",'[9]事業所(またはGH住居)名を入力してください_その⑤'!$B94="サービス管理責任者"),0,'[9]事業所(またはGH住居)名を入力してください_その⑤'!$AN94)</f>
        <v>0</v>
      </c>
    </row>
    <row r="2476" spans="8:11">
      <c r="H2476" s="390"/>
      <c r="I2476" s="380" t="e">
        <f t="shared" si="134"/>
        <v>#REF!</v>
      </c>
      <c r="J2476" s="389">
        <f>'[9]事業所(またはGH住居)名を入力してください_その⑤'!$F95</f>
        <v>0</v>
      </c>
      <c r="K2476" s="380">
        <f>IF(OR('[9]事業所(またはGH住居)名を入力してください_その⑤'!$B95="管理者",'[9]事業所(またはGH住居)名を入力してください_その⑤'!$B95="サービス管理責任者"),0,'[9]事業所(またはGH住居)名を入力してください_その⑤'!$AN95)</f>
        <v>0</v>
      </c>
    </row>
    <row r="2477" spans="8:11">
      <c r="H2477" s="390"/>
      <c r="I2477" s="380" t="e">
        <f t="shared" si="134"/>
        <v>#REF!</v>
      </c>
      <c r="J2477" s="389">
        <f>'[9]事業所(またはGH住居)名を入力してください_その⑤'!$F96</f>
        <v>0</v>
      </c>
      <c r="K2477" s="380">
        <f>IF(OR('[9]事業所(またはGH住居)名を入力してください_その⑤'!$B96="管理者",'[9]事業所(またはGH住居)名を入力してください_その⑤'!$B96="サービス管理責任者"),0,'[9]事業所(またはGH住居)名を入力してください_その⑤'!$AN96)</f>
        <v>0</v>
      </c>
    </row>
    <row r="2478" spans="8:11">
      <c r="H2478" s="390"/>
      <c r="I2478" s="380" t="e">
        <f t="shared" si="134"/>
        <v>#REF!</v>
      </c>
      <c r="J2478" s="389">
        <f>'[9]事業所(またはGH住居)名を入力してください_その⑤'!$F97</f>
        <v>0</v>
      </c>
      <c r="K2478" s="380">
        <f>IF(OR('[9]事業所(またはGH住居)名を入力してください_その⑤'!$B97="管理者",'[9]事業所(またはGH住居)名を入力してください_その⑤'!$B97="サービス管理責任者"),0,'[9]事業所(またはGH住居)名を入力してください_その⑤'!$AN97)</f>
        <v>0</v>
      </c>
    </row>
    <row r="2479" spans="8:11">
      <c r="H2479" s="390"/>
      <c r="I2479" s="380" t="e">
        <f t="shared" si="134"/>
        <v>#REF!</v>
      </c>
      <c r="J2479" s="389">
        <f>'[9]事業所(またはGH住居)名を入力してください_その⑤'!$F98</f>
        <v>0</v>
      </c>
      <c r="K2479" s="380">
        <f>IF(OR('[9]事業所(またはGH住居)名を入力してください_その⑤'!$B98="管理者",'[9]事業所(またはGH住居)名を入力してください_その⑤'!$B98="サービス管理責任者"),0,'[9]事業所(またはGH住居)名を入力してください_その⑤'!$AN98)</f>
        <v>0</v>
      </c>
    </row>
    <row r="2480" spans="8:11">
      <c r="H2480" s="390"/>
      <c r="I2480" s="380" t="e">
        <f t="shared" si="134"/>
        <v>#REF!</v>
      </c>
      <c r="J2480" s="389">
        <f>'[9]事業所(またはGH住居)名を入力してください_その⑤'!$F99</f>
        <v>0</v>
      </c>
      <c r="K2480" s="380">
        <f>IF(OR('[9]事業所(またはGH住居)名を入力してください_その⑤'!$B99="管理者",'[9]事業所(またはGH住居)名を入力してください_その⑤'!$B99="サービス管理責任者"),0,'[9]事業所(またはGH住居)名を入力してください_その⑤'!$AN99)</f>
        <v>0</v>
      </c>
    </row>
    <row r="2481" spans="8:11">
      <c r="H2481" s="390"/>
      <c r="I2481" s="380" t="e">
        <f t="shared" si="134"/>
        <v>#REF!</v>
      </c>
      <c r="J2481" s="389">
        <f>'[9]事業所(またはGH住居)名を入力してください_その⑤'!$F100</f>
        <v>0</v>
      </c>
      <c r="K2481" s="380">
        <f>IF(OR('[9]事業所(またはGH住居)名を入力してください_その⑤'!$B100="管理者",'[9]事業所(またはGH住居)名を入力してください_その⑤'!$B100="サービス管理責任者"),0,'[9]事業所(またはGH住居)名を入力してください_その⑤'!$AN100)</f>
        <v>0</v>
      </c>
    </row>
    <row r="2482" spans="8:11">
      <c r="H2482" s="390"/>
      <c r="I2482" s="380" t="e">
        <f t="shared" si="134"/>
        <v>#REF!</v>
      </c>
      <c r="J2482" s="389">
        <f>'[9]事業所(またはGH住居)名を入力してください_その⑤'!$F101</f>
        <v>0</v>
      </c>
      <c r="K2482" s="380">
        <f>IF(OR('[9]事業所(またはGH住居)名を入力してください_その⑤'!$B101="管理者",'[9]事業所(またはGH住居)名を入力してください_その⑤'!$B101="サービス管理責任者"),0,'[9]事業所(またはGH住居)名を入力してください_その⑤'!$AN101)</f>
        <v>0</v>
      </c>
    </row>
    <row r="2483" spans="8:11">
      <c r="H2483" s="390"/>
      <c r="I2483" s="380" t="e">
        <f t="shared" si="134"/>
        <v>#REF!</v>
      </c>
      <c r="J2483" s="389">
        <f>'[9]事業所(またはGH住居)名を入力してください_その⑤'!$F102</f>
        <v>0</v>
      </c>
      <c r="K2483" s="380">
        <f>IF(OR('[9]事業所(またはGH住居)名を入力してください_その⑤'!$B102="管理者",'[9]事業所(またはGH住居)名を入力してください_その⑤'!$B102="サービス管理責任者"),0,'[9]事業所(またはGH住居)名を入力してください_その⑤'!$AN102)</f>
        <v>0</v>
      </c>
    </row>
    <row r="2484" spans="8:11">
      <c r="H2484" s="390"/>
      <c r="I2484" s="380" t="e">
        <f t="shared" si="134"/>
        <v>#REF!</v>
      </c>
      <c r="J2484" s="389">
        <f>'[9]事業所(またはGH住居)名を入力してください_その⑤'!$F103</f>
        <v>0</v>
      </c>
      <c r="K2484" s="380">
        <f>IF(OR('[9]事業所(またはGH住居)名を入力してください_その⑤'!$B103="管理者",'[9]事業所(またはGH住居)名を入力してください_その⑤'!$B103="サービス管理責任者"),0,'[9]事業所(またはGH住居)名を入力してください_その⑤'!$AN103)</f>
        <v>0</v>
      </c>
    </row>
    <row r="2485" spans="8:11">
      <c r="H2485" s="390"/>
      <c r="I2485" s="380" t="e">
        <f t="shared" si="134"/>
        <v>#REF!</v>
      </c>
      <c r="J2485" s="389">
        <f>'[9]事業所(またはGH住居)名を入力してください_その⑤'!$F104</f>
        <v>0</v>
      </c>
      <c r="K2485" s="380">
        <f>IF(OR('[9]事業所(またはGH住居)名を入力してください_その⑤'!$B104="管理者",'[9]事業所(またはGH住居)名を入力してください_その⑤'!$B104="サービス管理責任者"),0,'[9]事業所(またはGH住居)名を入力してください_その⑤'!$AN104)</f>
        <v>0</v>
      </c>
    </row>
    <row r="2486" spans="8:11">
      <c r="H2486" s="390"/>
      <c r="I2486" s="380" t="e">
        <f t="shared" si="134"/>
        <v>#REF!</v>
      </c>
      <c r="J2486" s="389">
        <f>'[9]事業所(またはGH住居)名を入力してください_その⑤'!$F105</f>
        <v>0</v>
      </c>
      <c r="K2486" s="380">
        <f>IF(OR('[9]事業所(またはGH住居)名を入力してください_その⑤'!$B105="管理者",'[9]事業所(またはGH住居)名を入力してください_その⑤'!$B105="サービス管理責任者"),0,'[9]事業所(またはGH住居)名を入力してください_その⑤'!$AN105)</f>
        <v>0</v>
      </c>
    </row>
    <row r="2487" spans="8:11">
      <c r="H2487" s="390"/>
      <c r="I2487" s="380" t="e">
        <f t="shared" si="134"/>
        <v>#REF!</v>
      </c>
      <c r="J2487" s="389">
        <f>'[9]事業所(またはGH住居)名を入力してください_その⑤'!$F106</f>
        <v>0</v>
      </c>
      <c r="K2487" s="380">
        <f>IF(OR('[9]事業所(またはGH住居)名を入力してください_その⑤'!$B106="管理者",'[9]事業所(またはGH住居)名を入力してください_その⑤'!$B106="サービス管理責任者"),0,'[9]事業所(またはGH住居)名を入力してください_その⑤'!$AN106)</f>
        <v>0</v>
      </c>
    </row>
    <row r="2488" spans="8:11">
      <c r="H2488" s="390"/>
      <c r="I2488" s="380" t="e">
        <f t="shared" si="134"/>
        <v>#REF!</v>
      </c>
      <c r="J2488" s="389">
        <f>'[9]事業所(またはGH住居)名を入力してください_その⑤'!$F107</f>
        <v>0</v>
      </c>
      <c r="K2488" s="380">
        <f>IF(OR('[9]事業所(またはGH住居)名を入力してください_その⑤'!$B107="管理者",'[9]事業所(またはGH住居)名を入力してください_その⑤'!$B107="サービス管理責任者"),0,'[9]事業所(またはGH住居)名を入力してください_その⑤'!$AN107)</f>
        <v>0</v>
      </c>
    </row>
    <row r="2489" spans="8:11">
      <c r="H2489" s="390"/>
      <c r="I2489" s="380" t="e">
        <f t="shared" si="134"/>
        <v>#REF!</v>
      </c>
      <c r="J2489" s="389">
        <f>'[9]事業所(またはGH住居)名を入力してください_その⑤'!$F108</f>
        <v>0</v>
      </c>
      <c r="K2489" s="380">
        <f>IF(OR('[9]事業所(またはGH住居)名を入力してください_その⑤'!$B108="管理者",'[9]事業所(またはGH住居)名を入力してください_その⑤'!$B108="サービス管理責任者"),0,'[9]事業所(またはGH住居)名を入力してください_その⑤'!$AN108)</f>
        <v>0</v>
      </c>
    </row>
    <row r="2490" spans="8:11">
      <c r="H2490" s="390"/>
      <c r="I2490" s="380" t="e">
        <f t="shared" si="134"/>
        <v>#REF!</v>
      </c>
      <c r="J2490" s="389">
        <f>'[9]事業所(またはGH住居)名を入力してください_その⑤'!$F109</f>
        <v>0</v>
      </c>
      <c r="K2490" s="380">
        <f>IF(OR('[9]事業所(またはGH住居)名を入力してください_その⑤'!$B109="管理者",'[9]事業所(またはGH住居)名を入力してください_その⑤'!$B109="サービス管理責任者"),0,'[9]事業所(またはGH住居)名を入力してください_その⑤'!$AN109)</f>
        <v>0</v>
      </c>
    </row>
    <row r="2491" spans="8:11">
      <c r="H2491" s="390"/>
      <c r="I2491" s="380" t="e">
        <f t="shared" si="134"/>
        <v>#REF!</v>
      </c>
      <c r="J2491" s="389">
        <f>'[9]事業所(またはGH住居)名を入力してください_その⑤'!$F110</f>
        <v>0</v>
      </c>
      <c r="K2491" s="380">
        <f>IF(OR('[9]事業所(またはGH住居)名を入力してください_その⑤'!$B110="管理者",'[9]事業所(またはGH住居)名を入力してください_その⑤'!$B110="サービス管理責任者"),0,'[9]事業所(またはGH住居)名を入力してください_その⑤'!$AN110)</f>
        <v>0</v>
      </c>
    </row>
    <row r="2492" spans="8:11">
      <c r="H2492" s="390"/>
      <c r="I2492" s="380" t="e">
        <f t="shared" si="134"/>
        <v>#REF!</v>
      </c>
      <c r="J2492" s="389">
        <f>'[9]事業所(またはGH住居)名を入力してください_その⑤'!$F111</f>
        <v>0</v>
      </c>
      <c r="K2492" s="380">
        <f>IF(OR('[9]事業所(またはGH住居)名を入力してください_その⑤'!$B111="管理者",'[9]事業所(またはGH住居)名を入力してください_その⑤'!$B111="サービス管理責任者"),0,'[9]事業所(またはGH住居)名を入力してください_その⑤'!$AN111)</f>
        <v>0</v>
      </c>
    </row>
    <row r="2493" spans="8:11">
      <c r="H2493" s="390"/>
      <c r="I2493" s="380" t="e">
        <f t="shared" si="134"/>
        <v>#REF!</v>
      </c>
      <c r="J2493" s="389">
        <f>'[9]事業所(またはGH住居)名を入力してください_その⑤'!$F112</f>
        <v>0</v>
      </c>
      <c r="K2493" s="380">
        <f>IF(OR('[9]事業所(またはGH住居)名を入力してください_その⑤'!$B112="管理者",'[9]事業所(またはGH住居)名を入力してください_その⑤'!$B112="サービス管理責任者"),0,'[9]事業所(またはGH住居)名を入力してください_その⑤'!$AN112)</f>
        <v>0</v>
      </c>
    </row>
    <row r="2494" spans="8:11">
      <c r="H2494" s="390"/>
      <c r="I2494" s="380" t="e">
        <f t="shared" si="134"/>
        <v>#REF!</v>
      </c>
      <c r="J2494" s="389">
        <f>'[9]事業所(またはGH住居)名を入力してください_その⑤'!$F113</f>
        <v>0</v>
      </c>
      <c r="K2494" s="380">
        <f>IF(OR('[9]事業所(またはGH住居)名を入力してください_その⑤'!$B113="管理者",'[9]事業所(またはGH住居)名を入力してください_その⑤'!$B113="サービス管理責任者"),0,'[9]事業所(またはGH住居)名を入力してください_その⑤'!$AN113)</f>
        <v>0</v>
      </c>
    </row>
    <row r="2495" spans="8:11">
      <c r="H2495" s="390"/>
      <c r="I2495" s="380" t="e">
        <f t="shared" si="134"/>
        <v>#REF!</v>
      </c>
      <c r="J2495" s="389">
        <f>'[9]事業所(またはGH住居)名を入力してください_その⑤'!$F114</f>
        <v>0</v>
      </c>
      <c r="K2495" s="380">
        <f>IF(OR('[9]事業所(またはGH住居)名を入力してください_その⑤'!$B114="管理者",'[9]事業所(またはGH住居)名を入力してください_その⑤'!$B114="サービス管理責任者"),0,'[9]事業所(またはGH住居)名を入力してください_その⑤'!$AN114)</f>
        <v>0</v>
      </c>
    </row>
    <row r="2496" spans="8:11">
      <c r="H2496" s="390"/>
      <c r="I2496" s="380" t="e">
        <f t="shared" si="134"/>
        <v>#REF!</v>
      </c>
      <c r="J2496" s="389">
        <f>'[9]事業所(またはGH住居)名を入力してください_その⑤'!$F115</f>
        <v>0</v>
      </c>
      <c r="K2496" s="380">
        <f>IF(OR('[9]事業所(またはGH住居)名を入力してください_その⑤'!$B115="管理者",'[9]事業所(またはGH住居)名を入力してください_その⑤'!$B115="サービス管理責任者"),0,'[9]事業所(またはGH住居)名を入力してください_その⑤'!$AN115)</f>
        <v>0</v>
      </c>
    </row>
    <row r="2497" spans="8:11">
      <c r="H2497" s="390"/>
      <c r="I2497" s="380" t="e">
        <f t="shared" si="134"/>
        <v>#REF!</v>
      </c>
      <c r="J2497" s="389">
        <f>'[9]事業所(またはGH住居)名を入力してください_その⑤'!$F116</f>
        <v>0</v>
      </c>
      <c r="K2497" s="380">
        <f>IF(OR('[9]事業所(またはGH住居)名を入力してください_その⑤'!$B116="管理者",'[9]事業所(またはGH住居)名を入力してください_その⑤'!$B116="サービス管理責任者"),0,'[9]事業所(またはGH住居)名を入力してください_その⑤'!$AN116)</f>
        <v>0</v>
      </c>
    </row>
    <row r="2498" spans="8:11">
      <c r="H2498" s="390"/>
      <c r="I2498" s="380" t="e">
        <f t="shared" si="134"/>
        <v>#REF!</v>
      </c>
      <c r="J2498" s="389">
        <f>'[9]事業所(またはGH住居)名を入力してください_その⑤'!$F117</f>
        <v>0</v>
      </c>
      <c r="K2498" s="380">
        <f>IF(OR('[9]事業所(またはGH住居)名を入力してください_その⑤'!$B117="管理者",'[9]事業所(またはGH住居)名を入力してください_その⑤'!$B117="サービス管理責任者"),0,'[9]事業所(またはGH住居)名を入力してください_その⑤'!$AN117)</f>
        <v>0</v>
      </c>
    </row>
    <row r="2499" spans="8:11">
      <c r="H2499" s="390"/>
      <c r="I2499" s="380" t="e">
        <f t="shared" si="134"/>
        <v>#REF!</v>
      </c>
      <c r="J2499" s="389">
        <f>'[9]事業所(またはGH住居)名を入力してください_その⑤'!$F118</f>
        <v>0</v>
      </c>
      <c r="K2499" s="380">
        <f>IF(OR('[9]事業所(またはGH住居)名を入力してください_その⑤'!$B118="管理者",'[9]事業所(またはGH住居)名を入力してください_その⑤'!$B118="サービス管理責任者"),0,'[9]事業所(またはGH住居)名を入力してください_その⑤'!$AN118)</f>
        <v>0</v>
      </c>
    </row>
    <row r="2500" spans="8:11">
      <c r="H2500" s="390"/>
      <c r="I2500" s="380" t="e">
        <f t="shared" ref="I2500:I2563" si="135">IF(J2500=0,I2499,I2499+1)</f>
        <v>#REF!</v>
      </c>
      <c r="J2500" s="389">
        <f>'[9]事業所(またはGH住居)名を入力してください_その⑤'!$F119</f>
        <v>0</v>
      </c>
      <c r="K2500" s="380">
        <f>IF(OR('[9]事業所(またはGH住居)名を入力してください_その⑤'!$B119="管理者",'[9]事業所(またはGH住居)名を入力してください_その⑤'!$B119="サービス管理責任者"),0,'[9]事業所(またはGH住居)名を入力してください_その⑤'!$AN119)</f>
        <v>0</v>
      </c>
    </row>
    <row r="2501" spans="8:11">
      <c r="H2501" s="390"/>
      <c r="I2501" s="380" t="e">
        <f t="shared" si="135"/>
        <v>#REF!</v>
      </c>
      <c r="J2501" s="389">
        <f>'[9]事業所(またはGH住居)名を入力してください_その⑤'!$F120</f>
        <v>0</v>
      </c>
      <c r="K2501" s="380">
        <f>IF(OR('[9]事業所(またはGH住居)名を入力してください_その⑤'!$B120="管理者",'[9]事業所(またはGH住居)名を入力してください_その⑤'!$B120="サービス管理責任者"),0,'[9]事業所(またはGH住居)名を入力してください_その⑤'!$AN120)</f>
        <v>0</v>
      </c>
    </row>
    <row r="2502" spans="8:11">
      <c r="H2502" s="390"/>
      <c r="I2502" s="380" t="e">
        <f t="shared" si="135"/>
        <v>#REF!</v>
      </c>
      <c r="J2502" s="389">
        <f>'[9]事業所(またはGH住居)名を入力してください_その⑤'!$F121</f>
        <v>0</v>
      </c>
      <c r="K2502" s="380">
        <f>IF(OR('[9]事業所(またはGH住居)名を入力してください_その⑤'!$B121="管理者",'[9]事業所(またはGH住居)名を入力してください_その⑤'!$B121="サービス管理責任者"),0,'[9]事業所(またはGH住居)名を入力してください_その⑤'!$AN121)</f>
        <v>0</v>
      </c>
    </row>
    <row r="2503" spans="8:11">
      <c r="H2503" s="390"/>
      <c r="I2503" s="380" t="e">
        <f t="shared" si="135"/>
        <v>#REF!</v>
      </c>
      <c r="J2503" s="389">
        <f>'[9]事業所(またはGH住居)名を入力してください_その⑤'!$F122</f>
        <v>0</v>
      </c>
      <c r="K2503" s="380">
        <f>IF(OR('[9]事業所(またはGH住居)名を入力してください_その⑤'!$B122="管理者",'[9]事業所(またはGH住居)名を入力してください_その⑤'!$B122="サービス管理責任者"),0,'[9]事業所(またはGH住居)名を入力してください_その⑤'!$AN122)</f>
        <v>0</v>
      </c>
    </row>
    <row r="2504" spans="8:11">
      <c r="H2504" s="390"/>
      <c r="I2504" s="380" t="e">
        <f t="shared" si="135"/>
        <v>#REF!</v>
      </c>
      <c r="J2504" s="389">
        <f>'[9]事業所(またはGH住居)名を入力してください_その⑤'!$F123</f>
        <v>0</v>
      </c>
      <c r="K2504" s="380">
        <f>IF(OR('[9]事業所(またはGH住居)名を入力してください_その⑤'!$B123="管理者",'[9]事業所(またはGH住居)名を入力してください_その⑤'!$B123="サービス管理責任者"),0,'[9]事業所(またはGH住居)名を入力してください_その⑤'!$AN123)</f>
        <v>0</v>
      </c>
    </row>
    <row r="2505" spans="8:11">
      <c r="H2505" s="390"/>
      <c r="I2505" s="380" t="e">
        <f t="shared" si="135"/>
        <v>#REF!</v>
      </c>
      <c r="J2505" s="389">
        <f>'[9]事業所(またはGH住居)名を入力してください_その⑤'!$F124</f>
        <v>0</v>
      </c>
      <c r="K2505" s="380">
        <f>IF(OR('[9]事業所(またはGH住居)名を入力してください_その⑤'!$B124="管理者",'[9]事業所(またはGH住居)名を入力してください_その⑤'!$B124="サービス管理責任者"),0,'[9]事業所(またはGH住居)名を入力してください_その⑤'!$AN124)</f>
        <v>0</v>
      </c>
    </row>
    <row r="2506" spans="8:11">
      <c r="H2506" s="390"/>
      <c r="I2506" s="380" t="e">
        <f t="shared" si="135"/>
        <v>#REF!</v>
      </c>
      <c r="J2506" s="389">
        <f>'[9]事業所(またはGH住居)名を入力してください_その⑤'!$F125</f>
        <v>0</v>
      </c>
      <c r="K2506" s="380">
        <f>IF(OR('[9]事業所(またはGH住居)名を入力してください_その⑤'!$B125="管理者",'[9]事業所(またはGH住居)名を入力してください_その⑤'!$B125="サービス管理責任者"),0,'[9]事業所(またはGH住居)名を入力してください_その⑤'!$AN125)</f>
        <v>0</v>
      </c>
    </row>
    <row r="2507" spans="8:11">
      <c r="H2507" s="390"/>
      <c r="I2507" s="380" t="e">
        <f t="shared" si="135"/>
        <v>#REF!</v>
      </c>
      <c r="J2507" s="389">
        <f>'[9]事業所(またはGH住居)名を入力してください_その⑤'!$F126</f>
        <v>0</v>
      </c>
      <c r="K2507" s="380">
        <f>IF(OR('[9]事業所(またはGH住居)名を入力してください_その⑤'!$B126="管理者",'[9]事業所(またはGH住居)名を入力してください_その⑤'!$B126="サービス管理責任者"),0,'[9]事業所(またはGH住居)名を入力してください_その⑤'!$AN126)</f>
        <v>0</v>
      </c>
    </row>
    <row r="2508" spans="8:11">
      <c r="H2508" s="390"/>
      <c r="I2508" s="380" t="e">
        <f t="shared" si="135"/>
        <v>#REF!</v>
      </c>
      <c r="J2508" s="389">
        <f>'[9]事業所(またはGH住居)名を入力してください_その⑤'!$F127</f>
        <v>0</v>
      </c>
      <c r="K2508" s="380">
        <f>IF(OR('[9]事業所(またはGH住居)名を入力してください_その⑤'!$B127="管理者",'[9]事業所(またはGH住居)名を入力してください_その⑤'!$B127="サービス管理責任者"),0,'[9]事業所(またはGH住居)名を入力してください_その⑤'!$AN127)</f>
        <v>0</v>
      </c>
    </row>
    <row r="2509" spans="8:11">
      <c r="H2509" s="390"/>
      <c r="I2509" s="380" t="e">
        <f t="shared" si="135"/>
        <v>#REF!</v>
      </c>
      <c r="J2509" s="389">
        <f>'[9]事業所(またはGH住居)名を入力してください_その⑤'!$F128</f>
        <v>0</v>
      </c>
      <c r="K2509" s="380">
        <f>IF(OR('[9]事業所(またはGH住居)名を入力してください_その⑤'!$B128="管理者",'[9]事業所(またはGH住居)名を入力してください_その⑤'!$B128="サービス管理責任者"),0,'[9]事業所(またはGH住居)名を入力してください_その⑤'!$AN128)</f>
        <v>0</v>
      </c>
    </row>
    <row r="2510" spans="8:11">
      <c r="H2510" s="390"/>
      <c r="I2510" s="380" t="e">
        <f t="shared" si="135"/>
        <v>#REF!</v>
      </c>
      <c r="J2510" s="389">
        <f>'[9]事業所(またはGH住居)名を入力してください_その⑤'!$F129</f>
        <v>0</v>
      </c>
      <c r="K2510" s="380">
        <f>IF(OR('[9]事業所(またはGH住居)名を入力してください_その⑤'!$B129="管理者",'[9]事業所(またはGH住居)名を入力してください_その⑤'!$B129="サービス管理責任者"),0,'[9]事業所(またはGH住居)名を入力してください_その⑤'!$AN129)</f>
        <v>0</v>
      </c>
    </row>
    <row r="2511" spans="8:11">
      <c r="H2511" s="390"/>
      <c r="I2511" s="380" t="e">
        <f t="shared" si="135"/>
        <v>#REF!</v>
      </c>
      <c r="J2511" s="389">
        <f>'[9]事業所(またはGH住居)名を入力してください_その⑤'!$F130</f>
        <v>0</v>
      </c>
      <c r="K2511" s="380">
        <f>IF(OR('[9]事業所(またはGH住居)名を入力してください_その⑤'!$B130="管理者",'[9]事業所(またはGH住居)名を入力してください_その⑤'!$B130="サービス管理責任者"),0,'[9]事業所(またはGH住居)名を入力してください_その⑤'!$AN130)</f>
        <v>0</v>
      </c>
    </row>
    <row r="2512" spans="8:11">
      <c r="H2512" s="390"/>
      <c r="I2512" s="380" t="e">
        <f t="shared" si="135"/>
        <v>#REF!</v>
      </c>
      <c r="J2512" s="389">
        <f>'[9]事業所(またはGH住居)名を入力してください_その⑤'!$F131</f>
        <v>0</v>
      </c>
      <c r="K2512" s="380">
        <f>IF(OR('[9]事業所(またはGH住居)名を入力してください_その⑤'!$B131="管理者",'[9]事業所(またはGH住居)名を入力してください_その⑤'!$B131="サービス管理責任者"),0,'[9]事業所(またはGH住居)名を入力してください_その⑤'!$AN131)</f>
        <v>0</v>
      </c>
    </row>
    <row r="2513" spans="8:11">
      <c r="H2513" s="390"/>
      <c r="I2513" s="380" t="e">
        <f t="shared" si="135"/>
        <v>#REF!</v>
      </c>
      <c r="J2513" s="389">
        <f>'[9]事業所(またはGH住居)名を入力してください_その⑤'!$F132</f>
        <v>0</v>
      </c>
      <c r="K2513" s="380">
        <f>IF(OR('[9]事業所(またはGH住居)名を入力してください_その⑤'!$B132="管理者",'[9]事業所(またはGH住居)名を入力してください_その⑤'!$B132="サービス管理責任者"),0,'[9]事業所(またはGH住居)名を入力してください_その⑤'!$AN132)</f>
        <v>0</v>
      </c>
    </row>
    <row r="2514" spans="8:11">
      <c r="H2514" s="390"/>
      <c r="I2514" s="380" t="e">
        <f t="shared" si="135"/>
        <v>#REF!</v>
      </c>
      <c r="J2514" s="389">
        <f>'[9]事業所(またはGH住居)名を入力してください_その⑤'!$F133</f>
        <v>0</v>
      </c>
      <c r="K2514" s="380">
        <f>IF(OR('[9]事業所(またはGH住居)名を入力してください_その⑤'!$B133="管理者",'[9]事業所(またはGH住居)名を入力してください_その⑤'!$B133="サービス管理責任者"),0,'[9]事業所(またはGH住居)名を入力してください_その⑤'!$AN133)</f>
        <v>0</v>
      </c>
    </row>
    <row r="2515" spans="8:11">
      <c r="H2515" s="390"/>
      <c r="I2515" s="380" t="e">
        <f t="shared" si="135"/>
        <v>#REF!</v>
      </c>
      <c r="J2515" s="389">
        <f>'[9]事業所(またはGH住居)名を入力してください_その⑤'!$F134</f>
        <v>0</v>
      </c>
      <c r="K2515" s="380">
        <f>IF(OR('[9]事業所(またはGH住居)名を入力してください_その⑤'!$B134="管理者",'[9]事業所(またはGH住居)名を入力してください_その⑤'!$B134="サービス管理責任者"),0,'[9]事業所(またはGH住居)名を入力してください_その⑤'!$AN134)</f>
        <v>0</v>
      </c>
    </row>
    <row r="2516" spans="8:11">
      <c r="H2516" s="390"/>
      <c r="I2516" s="380" t="e">
        <f t="shared" si="135"/>
        <v>#REF!</v>
      </c>
      <c r="J2516" s="389">
        <f>'[9]事業所(またはGH住居)名を入力してください_その⑤'!$F135</f>
        <v>0</v>
      </c>
      <c r="K2516" s="380">
        <f>IF(OR('[9]事業所(またはGH住居)名を入力してください_その⑤'!$B135="管理者",'[9]事業所(またはGH住居)名を入力してください_その⑤'!$B135="サービス管理責任者"),0,'[9]事業所(またはGH住居)名を入力してください_その⑤'!$AN135)</f>
        <v>0</v>
      </c>
    </row>
    <row r="2517" spans="8:11">
      <c r="H2517" s="390"/>
      <c r="I2517" s="380" t="e">
        <f t="shared" si="135"/>
        <v>#REF!</v>
      </c>
      <c r="J2517" s="389">
        <f>'[9]事業所(またはGH住居)名を入力してください_その⑤'!$F136</f>
        <v>0</v>
      </c>
      <c r="K2517" s="380">
        <f>IF(OR('[9]事業所(またはGH住居)名を入力してください_その⑤'!$B136="管理者",'[9]事業所(またはGH住居)名を入力してください_その⑤'!$B136="サービス管理責任者"),0,'[9]事業所(またはGH住居)名を入力してください_その⑤'!$AN136)</f>
        <v>0</v>
      </c>
    </row>
    <row r="2518" spans="8:11">
      <c r="H2518" s="390"/>
      <c r="I2518" s="380" t="e">
        <f t="shared" si="135"/>
        <v>#REF!</v>
      </c>
      <c r="J2518" s="389">
        <f>'[9]事業所(またはGH住居)名を入力してください_その⑤'!$F137</f>
        <v>0</v>
      </c>
      <c r="K2518" s="380">
        <f>IF(OR('[9]事業所(またはGH住居)名を入力してください_その⑤'!$B137="管理者",'[9]事業所(またはGH住居)名を入力してください_その⑤'!$B137="サービス管理責任者"),0,'[9]事業所(またはGH住居)名を入力してください_その⑤'!$AN137)</f>
        <v>0</v>
      </c>
    </row>
    <row r="2519" spans="8:11">
      <c r="H2519" s="390"/>
      <c r="I2519" s="380" t="e">
        <f t="shared" si="135"/>
        <v>#REF!</v>
      </c>
      <c r="J2519" s="389">
        <f>'[9]事業所(またはGH住居)名を入力してください_その⑤'!$F138</f>
        <v>0</v>
      </c>
      <c r="K2519" s="380">
        <f>IF(OR('[9]事業所(またはGH住居)名を入力してください_その⑤'!$B138="管理者",'[9]事業所(またはGH住居)名を入力してください_その⑤'!$B138="サービス管理責任者"),0,'[9]事業所(またはGH住居)名を入力してください_その⑤'!$AN138)</f>
        <v>0</v>
      </c>
    </row>
    <row r="2520" spans="8:11">
      <c r="H2520" s="390"/>
      <c r="I2520" s="380" t="e">
        <f t="shared" si="135"/>
        <v>#REF!</v>
      </c>
      <c r="J2520" s="389">
        <f>'[9]事業所(またはGH住居)名を入力してください_その⑤'!$F139</f>
        <v>0</v>
      </c>
      <c r="K2520" s="380">
        <f>IF(OR('[9]事業所(またはGH住居)名を入力してください_その⑤'!$B139="管理者",'[9]事業所(またはGH住居)名を入力してください_その⑤'!$B139="サービス管理責任者"),0,'[9]事業所(またはGH住居)名を入力してください_その⑤'!$AN139)</f>
        <v>0</v>
      </c>
    </row>
    <row r="2521" spans="8:11">
      <c r="H2521" s="390"/>
      <c r="I2521" s="380" t="e">
        <f t="shared" si="135"/>
        <v>#REF!</v>
      </c>
      <c r="J2521" s="389">
        <f>'[9]事業所(またはGH住居)名を入力してください_その⑤'!$F140</f>
        <v>0</v>
      </c>
      <c r="K2521" s="380">
        <f>IF(OR('[9]事業所(またはGH住居)名を入力してください_その⑤'!$B140="管理者",'[9]事業所(またはGH住居)名を入力してください_その⑤'!$B140="サービス管理責任者"),0,'[9]事業所(またはGH住居)名を入力してください_その⑤'!$AN140)</f>
        <v>0</v>
      </c>
    </row>
    <row r="2522" spans="8:11">
      <c r="H2522" s="390"/>
      <c r="I2522" s="380" t="e">
        <f t="shared" si="135"/>
        <v>#REF!</v>
      </c>
      <c r="J2522" s="389">
        <f>'[9]事業所(またはGH住居)名を入力してください_その⑤'!$F141</f>
        <v>0</v>
      </c>
      <c r="K2522" s="380">
        <f>IF(OR('[9]事業所(またはGH住居)名を入力してください_その⑤'!$B141="管理者",'[9]事業所(またはGH住居)名を入力してください_その⑤'!$B141="サービス管理責任者"),0,'[9]事業所(またはGH住居)名を入力してください_その⑤'!$AN141)</f>
        <v>0</v>
      </c>
    </row>
    <row r="2523" spans="8:11">
      <c r="H2523" s="390"/>
      <c r="I2523" s="380" t="e">
        <f t="shared" si="135"/>
        <v>#REF!</v>
      </c>
      <c r="J2523" s="389">
        <f>'[9]事業所(またはGH住居)名を入力してください_その⑤'!$F142</f>
        <v>0</v>
      </c>
      <c r="K2523" s="380">
        <f>IF(OR('[9]事業所(またはGH住居)名を入力してください_その⑤'!$B142="管理者",'[9]事業所(またはGH住居)名を入力してください_その⑤'!$B142="サービス管理責任者"),0,'[9]事業所(またはGH住居)名を入力してください_その⑤'!$AN142)</f>
        <v>0</v>
      </c>
    </row>
    <row r="2524" spans="8:11">
      <c r="H2524" s="390"/>
      <c r="I2524" s="380" t="e">
        <f t="shared" si="135"/>
        <v>#REF!</v>
      </c>
      <c r="J2524" s="389">
        <f>'[9]事業所(またはGH住居)名を入力してください_その⑤'!$F143</f>
        <v>0</v>
      </c>
      <c r="K2524" s="380">
        <f>IF(OR('[9]事業所(またはGH住居)名を入力してください_その⑤'!$B143="管理者",'[9]事業所(またはGH住居)名を入力してください_その⑤'!$B143="サービス管理責任者"),0,'[9]事業所(またはGH住居)名を入力してください_その⑤'!$AN143)</f>
        <v>0</v>
      </c>
    </row>
    <row r="2525" spans="8:11">
      <c r="H2525" s="390"/>
      <c r="I2525" s="380" t="e">
        <f t="shared" si="135"/>
        <v>#REF!</v>
      </c>
      <c r="J2525" s="389">
        <f>'[9]事業所(またはGH住居)名を入力してください_その⑤'!$F144</f>
        <v>0</v>
      </c>
      <c r="K2525" s="380">
        <f>IF(OR('[9]事業所(またはGH住居)名を入力してください_その⑤'!$B144="管理者",'[9]事業所(またはGH住居)名を入力してください_その⑤'!$B144="サービス管理責任者"),0,'[9]事業所(またはGH住居)名を入力してください_その⑤'!$AN144)</f>
        <v>0</v>
      </c>
    </row>
    <row r="2526" spans="8:11">
      <c r="H2526" s="390"/>
      <c r="I2526" s="380" t="e">
        <f t="shared" si="135"/>
        <v>#REF!</v>
      </c>
      <c r="J2526" s="389">
        <f>'[9]事業所(またはGH住居)名を入力してください_その⑤'!$F145</f>
        <v>0</v>
      </c>
      <c r="K2526" s="380">
        <f>IF(OR('[9]事業所(またはGH住居)名を入力してください_その⑤'!$B145="管理者",'[9]事業所(またはGH住居)名を入力してください_その⑤'!$B145="サービス管理責任者"),0,'[9]事業所(またはGH住居)名を入力してください_その⑤'!$AN145)</f>
        <v>0</v>
      </c>
    </row>
    <row r="2527" spans="8:11">
      <c r="H2527" s="390"/>
      <c r="I2527" s="380" t="e">
        <f t="shared" si="135"/>
        <v>#REF!</v>
      </c>
      <c r="J2527" s="389">
        <f>'[9]事業所(またはGH住居)名を入力してください_その⑤'!$F146</f>
        <v>0</v>
      </c>
      <c r="K2527" s="380">
        <f>IF(OR('[9]事業所(またはGH住居)名を入力してください_その⑤'!$B146="管理者",'[9]事業所(またはGH住居)名を入力してください_その⑤'!$B146="サービス管理責任者"),0,'[9]事業所(またはGH住居)名を入力してください_その⑤'!$AN146)</f>
        <v>0</v>
      </c>
    </row>
    <row r="2528" spans="8:11">
      <c r="H2528" s="390"/>
      <c r="I2528" s="380" t="e">
        <f t="shared" si="135"/>
        <v>#REF!</v>
      </c>
      <c r="J2528" s="389">
        <f>'[9]事業所(またはGH住居)名を入力してください_その⑤'!$F147</f>
        <v>0</v>
      </c>
      <c r="K2528" s="380">
        <f>IF(OR('[9]事業所(またはGH住居)名を入力してください_その⑤'!$B147="管理者",'[9]事業所(またはGH住居)名を入力してください_その⑤'!$B147="サービス管理責任者"),0,'[9]事業所(またはGH住居)名を入力してください_その⑤'!$AN147)</f>
        <v>0</v>
      </c>
    </row>
    <row r="2529" spans="8:11">
      <c r="H2529" s="390"/>
      <c r="I2529" s="380" t="e">
        <f t="shared" si="135"/>
        <v>#REF!</v>
      </c>
      <c r="J2529" s="389">
        <f>'[9]事業所(またはGH住居)名を入力してください_その⑤'!$F148</f>
        <v>0</v>
      </c>
      <c r="K2529" s="380">
        <f>IF(OR('[9]事業所(またはGH住居)名を入力してください_その⑤'!$B148="管理者",'[9]事業所(またはGH住居)名を入力してください_その⑤'!$B148="サービス管理責任者"),0,'[9]事業所(またはGH住居)名を入力してください_その⑤'!$AN148)</f>
        <v>0</v>
      </c>
    </row>
    <row r="2530" spans="8:11">
      <c r="H2530" s="390"/>
      <c r="I2530" s="380" t="e">
        <f t="shared" si="135"/>
        <v>#REF!</v>
      </c>
      <c r="J2530" s="389">
        <f>'[9]事業所(またはGH住居)名を入力してください_その⑤'!$F149</f>
        <v>0</v>
      </c>
      <c r="K2530" s="380">
        <f>IF(OR('[9]事業所(またはGH住居)名を入力してください_その⑤'!$B149="管理者",'[9]事業所(またはGH住居)名を入力してください_その⑤'!$B149="サービス管理責任者"),0,'[9]事業所(またはGH住居)名を入力してください_その⑤'!$AN149)</f>
        <v>0</v>
      </c>
    </row>
    <row r="2531" spans="8:11">
      <c r="H2531" s="390"/>
      <c r="I2531" s="380" t="e">
        <f t="shared" si="135"/>
        <v>#REF!</v>
      </c>
      <c r="J2531" s="389">
        <f>'[9]事業所(またはGH住居)名を入力してください_その⑤'!$F150</f>
        <v>0</v>
      </c>
      <c r="K2531" s="380">
        <f>IF(OR('[9]事業所(またはGH住居)名を入力してください_その⑤'!$B150="管理者",'[9]事業所(またはGH住居)名を入力してください_その⑤'!$B150="サービス管理責任者"),0,'[9]事業所(またはGH住居)名を入力してください_その⑤'!$AN150)</f>
        <v>0</v>
      </c>
    </row>
    <row r="2532" spans="8:11">
      <c r="H2532" s="390"/>
      <c r="I2532" s="380" t="e">
        <f t="shared" si="135"/>
        <v>#REF!</v>
      </c>
      <c r="J2532" s="389">
        <f>'[9]事業所(またはGH住居)名を入力してください_その⑤'!$F151</f>
        <v>0</v>
      </c>
      <c r="K2532" s="380">
        <f>IF(OR('[9]事業所(またはGH住居)名を入力してください_その⑤'!$B151="管理者",'[9]事業所(またはGH住居)名を入力してください_その⑤'!$B151="サービス管理責任者"),0,'[9]事業所(またはGH住居)名を入力してください_その⑤'!$AN151)</f>
        <v>0</v>
      </c>
    </row>
    <row r="2533" spans="8:11">
      <c r="H2533" s="390"/>
      <c r="I2533" s="380" t="e">
        <f t="shared" si="135"/>
        <v>#REF!</v>
      </c>
      <c r="J2533" s="389">
        <f>'[9]事業所(またはGH住居)名を入力してください_その⑤'!$F152</f>
        <v>0</v>
      </c>
      <c r="K2533" s="380">
        <f>IF(OR('[9]事業所(またはGH住居)名を入力してください_その⑤'!$B152="管理者",'[9]事業所(またはGH住居)名を入力してください_その⑤'!$B152="サービス管理責任者"),0,'[9]事業所(またはGH住居)名を入力してください_その⑤'!$AN152)</f>
        <v>0</v>
      </c>
    </row>
    <row r="2534" spans="8:11">
      <c r="H2534" s="390"/>
      <c r="I2534" s="380" t="e">
        <f t="shared" si="135"/>
        <v>#REF!</v>
      </c>
      <c r="J2534" s="389">
        <f>'[9]事業所(またはGH住居)名を入力してください_その⑤'!$F153</f>
        <v>0</v>
      </c>
      <c r="K2534" s="380">
        <f>IF(OR('[9]事業所(またはGH住居)名を入力してください_その⑤'!$B153="管理者",'[9]事業所(またはGH住居)名を入力してください_その⑤'!$B153="サービス管理責任者"),0,'[9]事業所(またはGH住居)名を入力してください_その⑤'!$AN153)</f>
        <v>0</v>
      </c>
    </row>
    <row r="2535" spans="8:11">
      <c r="H2535" s="390"/>
      <c r="I2535" s="380" t="e">
        <f t="shared" si="135"/>
        <v>#REF!</v>
      </c>
      <c r="J2535" s="389">
        <f>'[9]事業所(またはGH住居)名を入力してください_その⑤'!$F154</f>
        <v>0</v>
      </c>
      <c r="K2535" s="380">
        <f>IF(OR('[9]事業所(またはGH住居)名を入力してください_その⑤'!$B154="管理者",'[9]事業所(またはGH住居)名を入力してください_その⑤'!$B154="サービス管理責任者"),0,'[9]事業所(またはGH住居)名を入力してください_その⑤'!$AN154)</f>
        <v>0</v>
      </c>
    </row>
    <row r="2536" spans="8:11">
      <c r="H2536" s="390"/>
      <c r="I2536" s="380" t="e">
        <f t="shared" si="135"/>
        <v>#REF!</v>
      </c>
      <c r="J2536" s="389">
        <f>'[9]事業所(またはGH住居)名を入力してください_その⑤'!$F155</f>
        <v>0</v>
      </c>
      <c r="K2536" s="380">
        <f>IF(OR('[9]事業所(またはGH住居)名を入力してください_その⑤'!$B155="管理者",'[9]事業所(またはGH住居)名を入力してください_その⑤'!$B155="サービス管理責任者"),0,'[9]事業所(またはGH住居)名を入力してください_その⑤'!$AN155)</f>
        <v>0</v>
      </c>
    </row>
    <row r="2537" spans="8:11">
      <c r="H2537" s="390"/>
      <c r="I2537" s="380" t="e">
        <f t="shared" si="135"/>
        <v>#REF!</v>
      </c>
      <c r="J2537" s="389">
        <f>'[9]事業所(またはGH住居)名を入力してください_その⑤'!$F156</f>
        <v>0</v>
      </c>
      <c r="K2537" s="380">
        <f>IF(OR('[9]事業所(またはGH住居)名を入力してください_その⑤'!$B156="管理者",'[9]事業所(またはGH住居)名を入力してください_その⑤'!$B156="サービス管理責任者"),0,'[9]事業所(またはGH住居)名を入力してください_その⑤'!$AN156)</f>
        <v>0</v>
      </c>
    </row>
    <row r="2538" spans="8:11">
      <c r="H2538" s="390"/>
      <c r="I2538" s="380" t="e">
        <f t="shared" si="135"/>
        <v>#REF!</v>
      </c>
      <c r="J2538" s="389">
        <f>'[9]事業所(またはGH住居)名を入力してください_その⑤'!$F157</f>
        <v>0</v>
      </c>
      <c r="K2538" s="380">
        <f>IF(OR('[9]事業所(またはGH住居)名を入力してください_その⑤'!$B157="管理者",'[9]事業所(またはGH住居)名を入力してください_その⑤'!$B157="サービス管理責任者"),0,'[9]事業所(またはGH住居)名を入力してください_その⑤'!$AN157)</f>
        <v>0</v>
      </c>
    </row>
    <row r="2539" spans="8:11">
      <c r="H2539" s="390"/>
      <c r="I2539" s="380" t="e">
        <f t="shared" si="135"/>
        <v>#REF!</v>
      </c>
      <c r="J2539" s="389">
        <f>'[9]事業所(またはGH住居)名を入力してください_その⑤'!$F158</f>
        <v>0</v>
      </c>
      <c r="K2539" s="380">
        <f>IF(OR('[9]事業所(またはGH住居)名を入力してください_その⑤'!$B158="管理者",'[9]事業所(またはGH住居)名を入力してください_その⑤'!$B158="サービス管理責任者"),0,'[9]事業所(またはGH住居)名を入力してください_その⑤'!$AN158)</f>
        <v>0</v>
      </c>
    </row>
    <row r="2540" spans="8:11">
      <c r="H2540" s="390"/>
      <c r="I2540" s="380" t="e">
        <f t="shared" si="135"/>
        <v>#REF!</v>
      </c>
      <c r="J2540" s="389">
        <f>'[9]事業所(またはGH住居)名を入力してください_その⑤'!$F159</f>
        <v>0</v>
      </c>
      <c r="K2540" s="380">
        <f>IF(OR('[9]事業所(またはGH住居)名を入力してください_その⑤'!$B159="管理者",'[9]事業所(またはGH住居)名を入力してください_その⑤'!$B159="サービス管理責任者"),0,'[9]事業所(またはGH住居)名を入力してください_その⑤'!$AN159)</f>
        <v>0</v>
      </c>
    </row>
    <row r="2541" spans="8:11">
      <c r="H2541" s="390"/>
      <c r="I2541" s="380" t="e">
        <f t="shared" si="135"/>
        <v>#REF!</v>
      </c>
      <c r="J2541" s="389">
        <f>'[9]事業所(またはGH住居)名を入力してください_その⑤'!$F160</f>
        <v>0</v>
      </c>
      <c r="K2541" s="380">
        <f>IF(OR('[9]事業所(またはGH住居)名を入力してください_その⑤'!$B160="管理者",'[9]事業所(またはGH住居)名を入力してください_その⑤'!$B160="サービス管理責任者"),0,'[9]事業所(またはGH住居)名を入力してください_その⑤'!$AN160)</f>
        <v>0</v>
      </c>
    </row>
    <row r="2542" spans="8:11">
      <c r="H2542" s="390"/>
      <c r="I2542" s="380" t="e">
        <f t="shared" si="135"/>
        <v>#REF!</v>
      </c>
      <c r="J2542" s="389">
        <f>'[9]事業所(またはGH住居)名を入力してください_その⑤'!$F161</f>
        <v>0</v>
      </c>
      <c r="K2542" s="380">
        <f>IF(OR('[9]事業所(またはGH住居)名を入力してください_その⑤'!$B161="管理者",'[9]事業所(またはGH住居)名を入力してください_その⑤'!$B161="サービス管理責任者"),0,'[9]事業所(またはGH住居)名を入力してください_その⑤'!$AN161)</f>
        <v>0</v>
      </c>
    </row>
    <row r="2543" spans="8:11">
      <c r="H2543" s="390"/>
      <c r="I2543" s="380" t="e">
        <f t="shared" si="135"/>
        <v>#REF!</v>
      </c>
      <c r="J2543" s="389">
        <f>'[9]事業所(またはGH住居)名を入力してください_その⑤'!$F162</f>
        <v>0</v>
      </c>
      <c r="K2543" s="380">
        <f>IF(OR('[9]事業所(またはGH住居)名を入力してください_その⑤'!$B162="管理者",'[9]事業所(またはGH住居)名を入力してください_その⑤'!$B162="サービス管理責任者"),0,'[9]事業所(またはGH住居)名を入力してください_その⑤'!$AN162)</f>
        <v>0</v>
      </c>
    </row>
    <row r="2544" spans="8:11">
      <c r="H2544" s="390"/>
      <c r="I2544" s="380" t="e">
        <f t="shared" si="135"/>
        <v>#REF!</v>
      </c>
      <c r="J2544" s="389">
        <f>'[9]事業所(またはGH住居)名を入力してください_その⑤'!$F163</f>
        <v>0</v>
      </c>
      <c r="K2544" s="380">
        <f>IF(OR('[9]事業所(またはGH住居)名を入力してください_その⑤'!$B163="管理者",'[9]事業所(またはGH住居)名を入力してください_その⑤'!$B163="サービス管理責任者"),0,'[9]事業所(またはGH住居)名を入力してください_その⑤'!$AN163)</f>
        <v>0</v>
      </c>
    </row>
    <row r="2545" spans="8:11">
      <c r="H2545" s="390"/>
      <c r="I2545" s="380" t="e">
        <f t="shared" si="135"/>
        <v>#REF!</v>
      </c>
      <c r="J2545" s="389">
        <f>'[9]事業所(またはGH住居)名を入力してください_その⑤'!$F164</f>
        <v>0</v>
      </c>
      <c r="K2545" s="380">
        <f>IF(OR('[9]事業所(またはGH住居)名を入力してください_その⑤'!$B164="管理者",'[9]事業所(またはGH住居)名を入力してください_その⑤'!$B164="サービス管理責任者"),0,'[9]事業所(またはGH住居)名を入力してください_その⑤'!$AN164)</f>
        <v>0</v>
      </c>
    </row>
    <row r="2546" spans="8:11">
      <c r="H2546" s="390"/>
      <c r="I2546" s="380" t="e">
        <f t="shared" si="135"/>
        <v>#REF!</v>
      </c>
      <c r="J2546" s="389">
        <f>'[9]事業所(またはGH住居)名を入力してください_その⑤'!$F165</f>
        <v>0</v>
      </c>
      <c r="K2546" s="380">
        <f>IF(OR('[9]事業所(またはGH住居)名を入力してください_その⑤'!$B165="管理者",'[9]事業所(またはGH住居)名を入力してください_その⑤'!$B165="サービス管理責任者"),0,'[9]事業所(またはGH住居)名を入力してください_その⑤'!$AN165)</f>
        <v>0</v>
      </c>
    </row>
    <row r="2547" spans="8:11">
      <c r="H2547" s="390"/>
      <c r="I2547" s="380" t="e">
        <f t="shared" si="135"/>
        <v>#REF!</v>
      </c>
      <c r="J2547" s="389">
        <f>'[9]事業所(またはGH住居)名を入力してください_その⑤'!$F166</f>
        <v>0</v>
      </c>
      <c r="K2547" s="380">
        <f>IF(OR('[9]事業所(またはGH住居)名を入力してください_その⑤'!$B166="管理者",'[9]事業所(またはGH住居)名を入力してください_その⑤'!$B166="サービス管理責任者"),0,'[9]事業所(またはGH住居)名を入力してください_その⑤'!$AN166)</f>
        <v>0</v>
      </c>
    </row>
    <row r="2548" spans="8:11">
      <c r="H2548" s="390"/>
      <c r="I2548" s="380" t="e">
        <f t="shared" si="135"/>
        <v>#REF!</v>
      </c>
      <c r="J2548" s="389">
        <f>'[9]事業所(またはGH住居)名を入力してください_その⑤'!$F167</f>
        <v>0</v>
      </c>
      <c r="K2548" s="380">
        <f>IF(OR('[9]事業所(またはGH住居)名を入力してください_その⑤'!$B167="管理者",'[9]事業所(またはGH住居)名を入力してください_その⑤'!$B167="サービス管理責任者"),0,'[9]事業所(またはGH住居)名を入力してください_その⑤'!$AN167)</f>
        <v>0</v>
      </c>
    </row>
    <row r="2549" spans="8:11">
      <c r="H2549" s="390"/>
      <c r="I2549" s="380" t="e">
        <f t="shared" si="135"/>
        <v>#REF!</v>
      </c>
      <c r="J2549" s="389">
        <f>'[9]事業所(またはGH住居)名を入力してください_その⑤'!$F168</f>
        <v>0</v>
      </c>
      <c r="K2549" s="380">
        <f>IF(OR('[9]事業所(またはGH住居)名を入力してください_その⑤'!$B168="管理者",'[9]事業所(またはGH住居)名を入力してください_その⑤'!$B168="サービス管理責任者"),0,'[9]事業所(またはGH住居)名を入力してください_その⑤'!$AN168)</f>
        <v>0</v>
      </c>
    </row>
    <row r="2550" spans="8:11">
      <c r="H2550" s="390"/>
      <c r="I2550" s="380" t="e">
        <f t="shared" si="135"/>
        <v>#REF!</v>
      </c>
      <c r="J2550" s="389">
        <f>'[9]事業所(またはGH住居)名を入力してください_その⑤'!$F169</f>
        <v>0</v>
      </c>
      <c r="K2550" s="380">
        <f>IF(OR('[9]事業所(またはGH住居)名を入力してください_その⑤'!$B169="管理者",'[9]事業所(またはGH住居)名を入力してください_その⑤'!$B169="サービス管理責任者"),0,'[9]事業所(またはGH住居)名を入力してください_その⑤'!$AN169)</f>
        <v>0</v>
      </c>
    </row>
    <row r="2551" spans="8:11">
      <c r="H2551" s="390"/>
      <c r="I2551" s="380" t="e">
        <f t="shared" si="135"/>
        <v>#REF!</v>
      </c>
      <c r="J2551" s="389">
        <f>'[9]事業所(またはGH住居)名を入力してください_その⑤'!$F170</f>
        <v>0</v>
      </c>
      <c r="K2551" s="380">
        <f>IF(OR('[9]事業所(またはGH住居)名を入力してください_その⑤'!$B170="管理者",'[9]事業所(またはGH住居)名を入力してください_その⑤'!$B170="サービス管理責任者"),0,'[9]事業所(またはGH住居)名を入力してください_その⑤'!$AN170)</f>
        <v>0</v>
      </c>
    </row>
    <row r="2552" spans="8:11">
      <c r="H2552" s="390"/>
      <c r="I2552" s="380" t="e">
        <f t="shared" si="135"/>
        <v>#REF!</v>
      </c>
      <c r="J2552" s="389">
        <f>'[9]事業所(またはGH住居)名を入力してください_その⑤'!$F171</f>
        <v>0</v>
      </c>
      <c r="K2552" s="380">
        <f>IF(OR('[9]事業所(またはGH住居)名を入力してください_その⑤'!$B171="管理者",'[9]事業所(またはGH住居)名を入力してください_その⑤'!$B171="サービス管理責任者"),0,'[9]事業所(またはGH住居)名を入力してください_その⑤'!$AN171)</f>
        <v>0</v>
      </c>
    </row>
    <row r="2553" spans="8:11">
      <c r="H2553" s="390"/>
      <c r="I2553" s="380" t="e">
        <f t="shared" si="135"/>
        <v>#REF!</v>
      </c>
      <c r="J2553" s="389">
        <f>'[9]事業所(またはGH住居)名を入力してください_その⑤'!$F172</f>
        <v>0</v>
      </c>
      <c r="K2553" s="380">
        <f>IF(OR('[9]事業所(またはGH住居)名を入力してください_その⑤'!$B172="管理者",'[9]事業所(またはGH住居)名を入力してください_その⑤'!$B172="サービス管理責任者"),0,'[9]事業所(またはGH住居)名を入力してください_その⑤'!$AN172)</f>
        <v>0</v>
      </c>
    </row>
    <row r="2554" spans="8:11">
      <c r="H2554" s="390"/>
      <c r="I2554" s="380" t="e">
        <f t="shared" si="135"/>
        <v>#REF!</v>
      </c>
      <c r="J2554" s="389">
        <f>'[9]事業所(またはGH住居)名を入力してください_その⑤'!$F173</f>
        <v>0</v>
      </c>
      <c r="K2554" s="380">
        <f>IF(OR('[9]事業所(またはGH住居)名を入力してください_その⑤'!$B173="管理者",'[9]事業所(またはGH住居)名を入力してください_その⑤'!$B173="サービス管理責任者"),0,'[9]事業所(またはGH住居)名を入力してください_その⑤'!$AN173)</f>
        <v>0</v>
      </c>
    </row>
    <row r="2555" spans="8:11">
      <c r="H2555" s="390"/>
      <c r="I2555" s="380" t="e">
        <f t="shared" si="135"/>
        <v>#REF!</v>
      </c>
      <c r="J2555" s="389">
        <f>'[9]事業所(またはGH住居)名を入力してください_その⑤'!$F174</f>
        <v>0</v>
      </c>
      <c r="K2555" s="380">
        <f>IF(OR('[9]事業所(またはGH住居)名を入力してください_その⑤'!$B174="管理者",'[9]事業所(またはGH住居)名を入力してください_その⑤'!$B174="サービス管理責任者"),0,'[9]事業所(またはGH住居)名を入力してください_その⑤'!$AN174)</f>
        <v>0</v>
      </c>
    </row>
    <row r="2556" spans="8:11">
      <c r="H2556" s="390"/>
      <c r="I2556" s="380" t="e">
        <f t="shared" si="135"/>
        <v>#REF!</v>
      </c>
      <c r="J2556" s="389">
        <f>'[9]事業所(またはGH住居)名を入力してください_その⑤'!$F175</f>
        <v>0</v>
      </c>
      <c r="K2556" s="380">
        <f>IF(OR('[9]事業所(またはGH住居)名を入力してください_その⑤'!$B175="管理者",'[9]事業所(またはGH住居)名を入力してください_その⑤'!$B175="サービス管理責任者"),0,'[9]事業所(またはGH住居)名を入力してください_その⑤'!$AN175)</f>
        <v>0</v>
      </c>
    </row>
    <row r="2557" spans="8:11">
      <c r="H2557" s="390"/>
      <c r="I2557" s="380" t="e">
        <f t="shared" si="135"/>
        <v>#REF!</v>
      </c>
      <c r="J2557" s="389">
        <f>'[9]事業所(またはGH住居)名を入力してください_その⑤'!$F176</f>
        <v>0</v>
      </c>
      <c r="K2557" s="380">
        <f>IF(OR('[9]事業所(またはGH住居)名を入力してください_その⑤'!$B176="管理者",'[9]事業所(またはGH住居)名を入力してください_その⑤'!$B176="サービス管理責任者"),0,'[9]事業所(またはGH住居)名を入力してください_その⑤'!$AN176)</f>
        <v>0</v>
      </c>
    </row>
    <row r="2558" spans="8:11">
      <c r="H2558" s="390"/>
      <c r="I2558" s="380" t="e">
        <f t="shared" si="135"/>
        <v>#REF!</v>
      </c>
      <c r="J2558" s="389">
        <f>'[9]事業所(またはGH住居)名を入力してください_その⑤'!$F177</f>
        <v>0</v>
      </c>
      <c r="K2558" s="380">
        <f>IF(OR('[9]事業所(またはGH住居)名を入力してください_その⑤'!$B177="管理者",'[9]事業所(またはGH住居)名を入力してください_その⑤'!$B177="サービス管理責任者"),0,'[9]事業所(またはGH住居)名を入力してください_その⑤'!$AN177)</f>
        <v>0</v>
      </c>
    </row>
    <row r="2559" spans="8:11">
      <c r="H2559" s="390"/>
      <c r="I2559" s="380" t="e">
        <f t="shared" si="135"/>
        <v>#REF!</v>
      </c>
      <c r="J2559" s="389">
        <f>'[9]事業所(またはGH住居)名を入力してください_その⑤'!$F178</f>
        <v>0</v>
      </c>
      <c r="K2559" s="380">
        <f>IF(OR('[9]事業所(またはGH住居)名を入力してください_その⑤'!$B178="管理者",'[9]事業所(またはGH住居)名を入力してください_その⑤'!$B178="サービス管理責任者"),0,'[9]事業所(またはGH住居)名を入力してください_その⑤'!$AN178)</f>
        <v>0</v>
      </c>
    </row>
    <row r="2560" spans="8:11">
      <c r="H2560" s="390"/>
      <c r="I2560" s="380" t="e">
        <f t="shared" si="135"/>
        <v>#REF!</v>
      </c>
      <c r="J2560" s="389">
        <f>'[9]事業所(またはGH住居)名を入力してください_その⑤'!$F179</f>
        <v>0</v>
      </c>
      <c r="K2560" s="380">
        <f>IF(OR('[9]事業所(またはGH住居)名を入力してください_その⑤'!$B179="管理者",'[9]事業所(またはGH住居)名を入力してください_その⑤'!$B179="サービス管理責任者"),0,'[9]事業所(またはGH住居)名を入力してください_その⑤'!$AN179)</f>
        <v>0</v>
      </c>
    </row>
    <row r="2561" spans="8:11">
      <c r="H2561" s="390"/>
      <c r="I2561" s="380" t="e">
        <f t="shared" si="135"/>
        <v>#REF!</v>
      </c>
      <c r="J2561" s="389">
        <f>'[9]事業所(またはGH住居)名を入力してください_その⑤'!$F180</f>
        <v>0</v>
      </c>
      <c r="K2561" s="380">
        <f>IF(OR('[9]事業所(またはGH住居)名を入力してください_その⑤'!$B180="管理者",'[9]事業所(またはGH住居)名を入力してください_その⑤'!$B180="サービス管理責任者"),0,'[9]事業所(またはGH住居)名を入力してください_その⑤'!$AN180)</f>
        <v>0</v>
      </c>
    </row>
    <row r="2562" spans="8:11">
      <c r="H2562" s="390"/>
      <c r="I2562" s="380" t="e">
        <f t="shared" si="135"/>
        <v>#REF!</v>
      </c>
      <c r="J2562" s="389">
        <f>'[9]事業所(またはGH住居)名を入力してください_その⑤'!$F181</f>
        <v>0</v>
      </c>
      <c r="K2562" s="380">
        <f>IF(OR('[9]事業所(またはGH住居)名を入力してください_その⑤'!$B181="管理者",'[9]事業所(またはGH住居)名を入力してください_その⑤'!$B181="サービス管理責任者"),0,'[9]事業所(またはGH住居)名を入力してください_その⑤'!$AN181)</f>
        <v>0</v>
      </c>
    </row>
    <row r="2563" spans="8:11">
      <c r="H2563" s="390"/>
      <c r="I2563" s="380" t="e">
        <f t="shared" si="135"/>
        <v>#REF!</v>
      </c>
      <c r="J2563" s="389">
        <f>'[9]事業所(またはGH住居)名を入力してください_その⑤'!$F182</f>
        <v>0</v>
      </c>
      <c r="K2563" s="380">
        <f>IF(OR('[9]事業所(またはGH住居)名を入力してください_その⑤'!$B182="管理者",'[9]事業所(またはGH住居)名を入力してください_その⑤'!$B182="サービス管理責任者"),0,'[9]事業所(またはGH住居)名を入力してください_その⑤'!$AN182)</f>
        <v>0</v>
      </c>
    </row>
    <row r="2564" spans="8:11">
      <c r="H2564" s="390"/>
      <c r="I2564" s="380" t="e">
        <f t="shared" ref="I2564:I2627" si="136">IF(J2564=0,I2563,I2563+1)</f>
        <v>#REF!</v>
      </c>
      <c r="J2564" s="389">
        <f>'[9]事業所(またはGH住居)名を入力してください_その⑤'!$F183</f>
        <v>0</v>
      </c>
      <c r="K2564" s="380">
        <f>IF(OR('[9]事業所(またはGH住居)名を入力してください_その⑤'!$B183="管理者",'[9]事業所(またはGH住居)名を入力してください_その⑤'!$B183="サービス管理責任者"),0,'[9]事業所(またはGH住居)名を入力してください_その⑤'!$AN183)</f>
        <v>0</v>
      </c>
    </row>
    <row r="2565" spans="8:11">
      <c r="H2565" s="390"/>
      <c r="I2565" s="380" t="e">
        <f t="shared" si="136"/>
        <v>#REF!</v>
      </c>
      <c r="J2565" s="389">
        <f>'[9]事業所(またはGH住居)名を入力してください_その⑤'!$F184</f>
        <v>0</v>
      </c>
      <c r="K2565" s="380">
        <f>IF(OR('[9]事業所(またはGH住居)名を入力してください_その⑤'!$B184="管理者",'[9]事業所(またはGH住居)名を入力してください_その⑤'!$B184="サービス管理責任者"),0,'[9]事業所(またはGH住居)名を入力してください_その⑤'!$AN184)</f>
        <v>0</v>
      </c>
    </row>
    <row r="2566" spans="8:11">
      <c r="H2566" s="390"/>
      <c r="I2566" s="380" t="e">
        <f t="shared" si="136"/>
        <v>#REF!</v>
      </c>
      <c r="J2566" s="389">
        <f>'[9]事業所(またはGH住居)名を入力してください_その⑤'!$F185</f>
        <v>0</v>
      </c>
      <c r="K2566" s="380">
        <f>IF(OR('[9]事業所(またはGH住居)名を入力してください_その⑤'!$B185="管理者",'[9]事業所(またはGH住居)名を入力してください_その⑤'!$B185="サービス管理責任者"),0,'[9]事業所(またはGH住居)名を入力してください_その⑤'!$AN185)</f>
        <v>0</v>
      </c>
    </row>
    <row r="2567" spans="8:11">
      <c r="H2567" s="390"/>
      <c r="I2567" s="380" t="e">
        <f t="shared" si="136"/>
        <v>#REF!</v>
      </c>
      <c r="J2567" s="389">
        <f>'[9]事業所(またはGH住居)名を入力してください_その⑤'!$F186</f>
        <v>0</v>
      </c>
      <c r="K2567" s="380">
        <f>IF(OR('[9]事業所(またはGH住居)名を入力してください_その⑤'!$B186="管理者",'[9]事業所(またはGH住居)名を入力してください_その⑤'!$B186="サービス管理責任者"),0,'[9]事業所(またはGH住居)名を入力してください_その⑤'!$AN186)</f>
        <v>0</v>
      </c>
    </row>
    <row r="2568" spans="8:11">
      <c r="H2568" s="390"/>
      <c r="I2568" s="380" t="e">
        <f t="shared" si="136"/>
        <v>#REF!</v>
      </c>
      <c r="J2568" s="389">
        <f>'[9]事業所(またはGH住居)名を入力してください_その⑤'!$F187</f>
        <v>0</v>
      </c>
      <c r="K2568" s="380">
        <f>IF(OR('[9]事業所(またはGH住居)名を入力してください_その⑤'!$B187="管理者",'[9]事業所(またはGH住居)名を入力してください_その⑤'!$B187="サービス管理責任者"),0,'[9]事業所(またはGH住居)名を入力してください_その⑤'!$AN187)</f>
        <v>0</v>
      </c>
    </row>
    <row r="2569" spans="8:11">
      <c r="H2569" s="390"/>
      <c r="I2569" s="380" t="e">
        <f t="shared" si="136"/>
        <v>#REF!</v>
      </c>
      <c r="J2569" s="389">
        <f>'[9]事業所(またはGH住居)名を入力してください_その⑤'!$F188</f>
        <v>0</v>
      </c>
      <c r="K2569" s="380">
        <f>IF(OR('[9]事業所(またはGH住居)名を入力してください_その⑤'!$B188="管理者",'[9]事業所(またはGH住居)名を入力してください_その⑤'!$B188="サービス管理責任者"),0,'[9]事業所(またはGH住居)名を入力してください_その⑤'!$AN188)</f>
        <v>0</v>
      </c>
    </row>
    <row r="2570" spans="8:11">
      <c r="H2570" s="390"/>
      <c r="I2570" s="380" t="e">
        <f t="shared" si="136"/>
        <v>#REF!</v>
      </c>
      <c r="J2570" s="389">
        <f>'[9]事業所(またはGH住居)名を入力してください_その⑤'!$F189</f>
        <v>0</v>
      </c>
      <c r="K2570" s="380">
        <f>IF(OR('[9]事業所(またはGH住居)名を入力してください_その⑤'!$B189="管理者",'[9]事業所(またはGH住居)名を入力してください_その⑤'!$B189="サービス管理責任者"),0,'[9]事業所(またはGH住居)名を入力してください_その⑤'!$AN189)</f>
        <v>0</v>
      </c>
    </row>
    <row r="2571" spans="8:11">
      <c r="H2571" s="390"/>
      <c r="I2571" s="380" t="e">
        <f t="shared" si="136"/>
        <v>#REF!</v>
      </c>
      <c r="J2571" s="389">
        <f>'[9]事業所(またはGH住居)名を入力してください_その⑤'!$F190</f>
        <v>0</v>
      </c>
      <c r="K2571" s="380">
        <f>IF(OR('[9]事業所(またはGH住居)名を入力してください_その⑤'!$B190="管理者",'[9]事業所(またはGH住居)名を入力してください_その⑤'!$B190="サービス管理責任者"),0,'[9]事業所(またはGH住居)名を入力してください_その⑤'!$AN190)</f>
        <v>0</v>
      </c>
    </row>
    <row r="2572" spans="8:11">
      <c r="H2572" s="390"/>
      <c r="I2572" s="380" t="e">
        <f t="shared" si="136"/>
        <v>#REF!</v>
      </c>
      <c r="J2572" s="389">
        <f>'[9]事業所(またはGH住居)名を入力してください_その⑤'!$F191</f>
        <v>0</v>
      </c>
      <c r="K2572" s="380">
        <f>IF(OR('[9]事業所(またはGH住居)名を入力してください_その⑤'!$B191="管理者",'[9]事業所(またはGH住居)名を入力してください_その⑤'!$B191="サービス管理責任者"),0,'[9]事業所(またはGH住居)名を入力してください_その⑤'!$AN191)</f>
        <v>0</v>
      </c>
    </row>
    <row r="2573" spans="8:11">
      <c r="H2573" s="390"/>
      <c r="I2573" s="380" t="e">
        <f t="shared" si="136"/>
        <v>#REF!</v>
      </c>
      <c r="J2573" s="389">
        <f>'[9]事業所(またはGH住居)名を入力してください_その⑤'!$F192</f>
        <v>0</v>
      </c>
      <c r="K2573" s="380">
        <f>IF(OR('[9]事業所(またはGH住居)名を入力してください_その⑤'!$B192="管理者",'[9]事業所(またはGH住居)名を入力してください_その⑤'!$B192="サービス管理責任者"),0,'[9]事業所(またはGH住居)名を入力してください_その⑤'!$AN192)</f>
        <v>0</v>
      </c>
    </row>
    <row r="2574" spans="8:11">
      <c r="H2574" s="390"/>
      <c r="I2574" s="380" t="e">
        <f t="shared" si="136"/>
        <v>#REF!</v>
      </c>
      <c r="J2574" s="389">
        <f>'[9]事業所(またはGH住居)名を入力してください_その⑤'!$F193</f>
        <v>0</v>
      </c>
      <c r="K2574" s="380">
        <f>IF(OR('[9]事業所(またはGH住居)名を入力してください_その⑤'!$B193="管理者",'[9]事業所(またはGH住居)名を入力してください_その⑤'!$B193="サービス管理責任者"),0,'[9]事業所(またはGH住居)名を入力してください_その⑤'!$AN193)</f>
        <v>0</v>
      </c>
    </row>
    <row r="2575" spans="8:11">
      <c r="H2575" s="390"/>
      <c r="I2575" s="380" t="e">
        <f t="shared" si="136"/>
        <v>#REF!</v>
      </c>
      <c r="J2575" s="389">
        <f>'[9]事業所(またはGH住居)名を入力してください_その⑤'!$F194</f>
        <v>0</v>
      </c>
      <c r="K2575" s="380">
        <f>IF(OR('[9]事業所(またはGH住居)名を入力してください_その⑤'!$B194="管理者",'[9]事業所(またはGH住居)名を入力してください_その⑤'!$B194="サービス管理責任者"),0,'[9]事業所(またはGH住居)名を入力してください_その⑤'!$AN194)</f>
        <v>0</v>
      </c>
    </row>
    <row r="2576" spans="8:11">
      <c r="H2576" s="390"/>
      <c r="I2576" s="380" t="e">
        <f t="shared" si="136"/>
        <v>#REF!</v>
      </c>
      <c r="J2576" s="389">
        <f>'[9]事業所(またはGH住居)名を入力してください_その⑤'!$F195</f>
        <v>0</v>
      </c>
      <c r="K2576" s="380">
        <f>IF(OR('[9]事業所(またはGH住居)名を入力してください_その⑤'!$B195="管理者",'[9]事業所(またはGH住居)名を入力してください_その⑤'!$B195="サービス管理責任者"),0,'[9]事業所(またはGH住居)名を入力してください_その⑤'!$AN195)</f>
        <v>0</v>
      </c>
    </row>
    <row r="2577" spans="8:11">
      <c r="H2577" s="390"/>
      <c r="I2577" s="380" t="e">
        <f t="shared" si="136"/>
        <v>#REF!</v>
      </c>
      <c r="J2577" s="389">
        <f>'[9]事業所(またはGH住居)名を入力してください_その⑤'!$F196</f>
        <v>0</v>
      </c>
      <c r="K2577" s="380">
        <f>IF(OR('[9]事業所(またはGH住居)名を入力してください_その⑤'!$B196="管理者",'[9]事業所(またはGH住居)名を入力してください_その⑤'!$B196="サービス管理責任者"),0,'[9]事業所(またはGH住居)名を入力してください_その⑤'!$AN196)</f>
        <v>0</v>
      </c>
    </row>
    <row r="2578" spans="8:11">
      <c r="H2578" s="390"/>
      <c r="I2578" s="380" t="e">
        <f t="shared" si="136"/>
        <v>#REF!</v>
      </c>
      <c r="J2578" s="389">
        <f>'[9]事業所(またはGH住居)名を入力してください_その⑤'!$F197</f>
        <v>0</v>
      </c>
      <c r="K2578" s="380">
        <f>IF(OR('[9]事業所(またはGH住居)名を入力してください_その⑤'!$B197="管理者",'[9]事業所(またはGH住居)名を入力してください_その⑤'!$B197="サービス管理責任者"),0,'[9]事業所(またはGH住居)名を入力してください_その⑤'!$AN197)</f>
        <v>0</v>
      </c>
    </row>
    <row r="2579" spans="8:11">
      <c r="H2579" s="390"/>
      <c r="I2579" s="380" t="e">
        <f t="shared" si="136"/>
        <v>#REF!</v>
      </c>
      <c r="J2579" s="389">
        <f>'[9]事業所(またはGH住居)名を入力してください_その⑤'!$F198</f>
        <v>0</v>
      </c>
      <c r="K2579" s="380">
        <f>IF(OR('[9]事業所(またはGH住居)名を入力してください_その⑤'!$B198="管理者",'[9]事業所(またはGH住居)名を入力してください_その⑤'!$B198="サービス管理責任者"),0,'[9]事業所(またはGH住居)名を入力してください_その⑤'!$AN198)</f>
        <v>0</v>
      </c>
    </row>
    <row r="2580" spans="8:11">
      <c r="H2580" s="390"/>
      <c r="I2580" s="380" t="e">
        <f t="shared" si="136"/>
        <v>#REF!</v>
      </c>
      <c r="J2580" s="389">
        <f>'[9]事業所(またはGH住居)名を入力してください_その⑤'!$F199</f>
        <v>0</v>
      </c>
      <c r="K2580" s="380">
        <f>IF(OR('[9]事業所(またはGH住居)名を入力してください_その⑤'!$B199="管理者",'[9]事業所(またはGH住居)名を入力してください_その⑤'!$B199="サービス管理責任者"),0,'[9]事業所(またはGH住居)名を入力してください_その⑤'!$AN199)</f>
        <v>0</v>
      </c>
    </row>
    <row r="2581" spans="8:11">
      <c r="H2581" s="390"/>
      <c r="I2581" s="380" t="e">
        <f t="shared" si="136"/>
        <v>#REF!</v>
      </c>
      <c r="J2581" s="389">
        <f>'[9]事業所(またはGH住居)名を入力してください_その⑤'!$F200</f>
        <v>0</v>
      </c>
      <c r="K2581" s="380">
        <f>IF(OR('[9]事業所(またはGH住居)名を入力してください_その⑤'!$B200="管理者",'[9]事業所(またはGH住居)名を入力してください_その⑤'!$B200="サービス管理責任者"),0,'[9]事業所(またはGH住居)名を入力してください_その⑤'!$AN200)</f>
        <v>0</v>
      </c>
    </row>
    <row r="2582" spans="8:11">
      <c r="H2582" s="390"/>
      <c r="I2582" s="380" t="e">
        <f t="shared" si="136"/>
        <v>#REF!</v>
      </c>
      <c r="J2582" s="389">
        <f>'[9]事業所(またはGH住居)名を入力してください_その⑤'!$F201</f>
        <v>0</v>
      </c>
      <c r="K2582" s="380">
        <f>IF(OR('[9]事業所(またはGH住居)名を入力してください_その⑤'!$B201="管理者",'[9]事業所(またはGH住居)名を入力してください_その⑤'!$B201="サービス管理責任者"),0,'[9]事業所(またはGH住居)名を入力してください_その⑤'!$AN201)</f>
        <v>0</v>
      </c>
    </row>
    <row r="2583" spans="8:11">
      <c r="H2583" s="390"/>
      <c r="I2583" s="380" t="e">
        <f t="shared" si="136"/>
        <v>#REF!</v>
      </c>
      <c r="J2583" s="389">
        <f>'[9]事業所(またはGH住居)名を入力してください_その⑤'!$F202</f>
        <v>0</v>
      </c>
      <c r="K2583" s="380">
        <f>IF(OR('[9]事業所(またはGH住居)名を入力してください_その⑤'!$B202="管理者",'[9]事業所(またはGH住居)名を入力してください_その⑤'!$B202="サービス管理責任者"),0,'[9]事業所(またはGH住居)名を入力してください_その⑤'!$AN202)</f>
        <v>0</v>
      </c>
    </row>
    <row r="2584" spans="8:11">
      <c r="H2584" s="390"/>
      <c r="I2584" s="380" t="e">
        <f t="shared" si="136"/>
        <v>#REF!</v>
      </c>
      <c r="J2584" s="389">
        <f>'[9]事業所(またはGH住居)名を入力してください_その⑤'!$F203</f>
        <v>0</v>
      </c>
      <c r="K2584" s="380">
        <f>IF(OR('[9]事業所(またはGH住居)名を入力してください_その⑤'!$B203="管理者",'[9]事業所(またはGH住居)名を入力してください_その⑤'!$B203="サービス管理責任者"),0,'[9]事業所(またはGH住居)名を入力してください_その⑤'!$AN203)</f>
        <v>0</v>
      </c>
    </row>
    <row r="2585" spans="8:11">
      <c r="H2585" s="390"/>
      <c r="I2585" s="380" t="e">
        <f t="shared" si="136"/>
        <v>#REF!</v>
      </c>
      <c r="J2585" s="389">
        <f>'[9]事業所(またはGH住居)名を入力してください_その⑤'!$F204</f>
        <v>0</v>
      </c>
      <c r="K2585" s="380">
        <f>IF(OR('[9]事業所(またはGH住居)名を入力してください_その⑤'!$B204="管理者",'[9]事業所(またはGH住居)名を入力してください_その⑤'!$B204="サービス管理責任者"),0,'[9]事業所(またはGH住居)名を入力してください_その⑤'!$AN204)</f>
        <v>0</v>
      </c>
    </row>
    <row r="2586" spans="8:11">
      <c r="H2586" s="390"/>
      <c r="I2586" s="380" t="e">
        <f t="shared" si="136"/>
        <v>#REF!</v>
      </c>
      <c r="J2586" s="389">
        <f>'[9]事業所(またはGH住居)名を入力してください_その⑤'!$F205</f>
        <v>0</v>
      </c>
      <c r="K2586" s="380">
        <f>IF(OR('[9]事業所(またはGH住居)名を入力してください_その⑤'!$B205="管理者",'[9]事業所(またはGH住居)名を入力してください_その⑤'!$B205="サービス管理責任者"),0,'[9]事業所(またはGH住居)名を入力してください_その⑤'!$AN205)</f>
        <v>0</v>
      </c>
    </row>
    <row r="2587" spans="8:11">
      <c r="H2587" s="390"/>
      <c r="I2587" s="380" t="e">
        <f t="shared" si="136"/>
        <v>#REF!</v>
      </c>
      <c r="J2587" s="389">
        <f>'[9]事業所(またはGH住居)名を入力してください_その⑤'!$F206</f>
        <v>0</v>
      </c>
      <c r="K2587" s="380">
        <f>IF(OR('[9]事業所(またはGH住居)名を入力してください_その⑤'!$B206="管理者",'[9]事業所(またはGH住居)名を入力してください_その⑤'!$B206="サービス管理責任者"),0,'[9]事業所(またはGH住居)名を入力してください_その⑤'!$AN206)</f>
        <v>0</v>
      </c>
    </row>
    <row r="2588" spans="8:11">
      <c r="H2588" s="390"/>
      <c r="I2588" s="380" t="e">
        <f t="shared" si="136"/>
        <v>#REF!</v>
      </c>
      <c r="J2588" s="389">
        <f>'[9]事業所(またはGH住居)名を入力してください_その⑤'!$F207</f>
        <v>0</v>
      </c>
      <c r="K2588" s="380">
        <f>IF(OR('[9]事業所(またはGH住居)名を入力してください_その⑤'!$B207="管理者",'[9]事業所(またはGH住居)名を入力してください_その⑤'!$B207="サービス管理責任者"),0,'[9]事業所(またはGH住居)名を入力してください_その⑤'!$AN207)</f>
        <v>0</v>
      </c>
    </row>
    <row r="2589" spans="8:11">
      <c r="H2589" s="390"/>
      <c r="I2589" s="380" t="e">
        <f t="shared" si="136"/>
        <v>#REF!</v>
      </c>
      <c r="J2589" s="389">
        <f>'[9]事業所(またはGH住居)名を入力してください_その⑤'!$F208</f>
        <v>0</v>
      </c>
      <c r="K2589" s="380">
        <f>IF(OR('[9]事業所(またはGH住居)名を入力してください_その⑤'!$B208="管理者",'[9]事業所(またはGH住居)名を入力してください_その⑤'!$B208="サービス管理責任者"),0,'[9]事業所(またはGH住居)名を入力してください_その⑤'!$AN208)</f>
        <v>0</v>
      </c>
    </row>
    <row r="2590" spans="8:11">
      <c r="H2590" s="390"/>
      <c r="I2590" s="380" t="e">
        <f t="shared" si="136"/>
        <v>#REF!</v>
      </c>
      <c r="J2590" s="389">
        <f>'[9]事業所(またはGH住居)名を入力してください_その⑤'!$F209</f>
        <v>0</v>
      </c>
      <c r="K2590" s="380">
        <f>IF(OR('[9]事業所(またはGH住居)名を入力してください_その⑤'!$B209="管理者",'[9]事業所(またはGH住居)名を入力してください_その⑤'!$B209="サービス管理責任者"),0,'[9]事業所(またはGH住居)名を入力してください_その⑤'!$AN209)</f>
        <v>0</v>
      </c>
    </row>
    <row r="2591" spans="8:11">
      <c r="H2591" s="390"/>
      <c r="I2591" s="380" t="e">
        <f t="shared" si="136"/>
        <v>#REF!</v>
      </c>
      <c r="J2591" s="389">
        <f>'[9]事業所(またはGH住居)名を入力してください_その⑤'!$F210</f>
        <v>0</v>
      </c>
      <c r="K2591" s="380">
        <f>IF(OR('[9]事業所(またはGH住居)名を入力してください_その⑤'!$B210="管理者",'[9]事業所(またはGH住居)名を入力してください_その⑤'!$B210="サービス管理責任者"),0,'[9]事業所(またはGH住居)名を入力してください_その⑤'!$AN210)</f>
        <v>0</v>
      </c>
    </row>
    <row r="2592" spans="8:11">
      <c r="H2592" s="390"/>
      <c r="I2592" s="380" t="e">
        <f t="shared" si="136"/>
        <v>#REF!</v>
      </c>
      <c r="J2592" s="389">
        <f>'[9]事業所(またはGH住居)名を入力してください_その⑤'!$F211</f>
        <v>0</v>
      </c>
      <c r="K2592" s="380">
        <f>IF(OR('[9]事業所(またはGH住居)名を入力してください_その⑤'!$B211="管理者",'[9]事業所(またはGH住居)名を入力してください_その⑤'!$B211="サービス管理責任者"),0,'[9]事業所(またはGH住居)名を入力してください_その⑤'!$AN211)</f>
        <v>0</v>
      </c>
    </row>
    <row r="2593" spans="8:11">
      <c r="H2593" s="390"/>
      <c r="I2593" s="380" t="e">
        <f t="shared" si="136"/>
        <v>#REF!</v>
      </c>
      <c r="J2593" s="389">
        <f>'[9]事業所(またはGH住居)名を入力してください_その⑤'!$F212</f>
        <v>0</v>
      </c>
      <c r="K2593" s="380">
        <f>IF(OR('[9]事業所(またはGH住居)名を入力してください_その⑤'!$B212="管理者",'[9]事業所(またはGH住居)名を入力してください_その⑤'!$B212="サービス管理責任者"),0,'[9]事業所(またはGH住居)名を入力してください_その⑤'!$AN212)</f>
        <v>0</v>
      </c>
    </row>
    <row r="2594" spans="8:11">
      <c r="H2594" s="390"/>
      <c r="I2594" s="380" t="e">
        <f t="shared" si="136"/>
        <v>#REF!</v>
      </c>
      <c r="J2594" s="389">
        <f>'[9]事業所(またはGH住居)名を入力してください_その⑤'!$F213</f>
        <v>0</v>
      </c>
      <c r="K2594" s="380">
        <f>IF(OR('[9]事業所(またはGH住居)名を入力してください_その⑤'!$B213="管理者",'[9]事業所(またはGH住居)名を入力してください_その⑤'!$B213="サービス管理責任者"),0,'[9]事業所(またはGH住居)名を入力してください_その⑤'!$AN213)</f>
        <v>0</v>
      </c>
    </row>
    <row r="2595" spans="8:11">
      <c r="H2595" s="390"/>
      <c r="I2595" s="380" t="e">
        <f t="shared" si="136"/>
        <v>#REF!</v>
      </c>
      <c r="J2595" s="389">
        <f>'[9]事業所(またはGH住居)名を入力してください_その⑤'!$F214</f>
        <v>0</v>
      </c>
      <c r="K2595" s="380">
        <f>IF(OR('[9]事業所(またはGH住居)名を入力してください_その⑤'!$B214="管理者",'[9]事業所(またはGH住居)名を入力してください_その⑤'!$B214="サービス管理責任者"),0,'[9]事業所(またはGH住居)名を入力してください_その⑤'!$AN214)</f>
        <v>0</v>
      </c>
    </row>
    <row r="2596" spans="8:11">
      <c r="H2596" s="390"/>
      <c r="I2596" s="380" t="e">
        <f t="shared" si="136"/>
        <v>#REF!</v>
      </c>
      <c r="J2596" s="389">
        <f>'[9]事業所(またはGH住居)名を入力してください_その⑤'!$F215</f>
        <v>0</v>
      </c>
      <c r="K2596" s="380">
        <f>IF(OR('[9]事業所(またはGH住居)名を入力してください_その⑤'!$B215="管理者",'[9]事業所(またはGH住居)名を入力してください_その⑤'!$B215="サービス管理責任者"),0,'[9]事業所(またはGH住居)名を入力してください_その⑤'!$AN215)</f>
        <v>0</v>
      </c>
    </row>
    <row r="2597" spans="8:11">
      <c r="H2597" s="390"/>
      <c r="I2597" s="380" t="e">
        <f t="shared" si="136"/>
        <v>#REF!</v>
      </c>
      <c r="J2597" s="389">
        <f>'[9]事業所(またはGH住居)名を入力してください_その⑤'!$F216</f>
        <v>0</v>
      </c>
      <c r="K2597" s="380">
        <f>IF(OR('[9]事業所(またはGH住居)名を入力してください_その⑤'!$B216="管理者",'[9]事業所(またはGH住居)名を入力してください_その⑤'!$B216="サービス管理責任者"),0,'[9]事業所(またはGH住居)名を入力してください_その⑤'!$AN216)</f>
        <v>0</v>
      </c>
    </row>
    <row r="2598" spans="8:11">
      <c r="H2598" s="390"/>
      <c r="I2598" s="380" t="e">
        <f t="shared" si="136"/>
        <v>#REF!</v>
      </c>
      <c r="J2598" s="389">
        <f>'[9]事業所(またはGH住居)名を入力してください_その⑤'!$F217</f>
        <v>0</v>
      </c>
      <c r="K2598" s="380">
        <f>IF(OR('[9]事業所(またはGH住居)名を入力してください_その⑤'!$B217="管理者",'[9]事業所(またはGH住居)名を入力してください_その⑤'!$B217="サービス管理責任者"),0,'[9]事業所(またはGH住居)名を入力してください_その⑤'!$AN217)</f>
        <v>0</v>
      </c>
    </row>
    <row r="2599" spans="8:11">
      <c r="H2599" s="390"/>
      <c r="I2599" s="380" t="e">
        <f t="shared" si="136"/>
        <v>#REF!</v>
      </c>
      <c r="J2599" s="389">
        <f>'[9]事業所(またはGH住居)名を入力してください_その⑤'!$F218</f>
        <v>0</v>
      </c>
      <c r="K2599" s="380">
        <f>IF(OR('[9]事業所(またはGH住居)名を入力してください_その⑤'!$B218="管理者",'[9]事業所(またはGH住居)名を入力してください_その⑤'!$B218="サービス管理責任者"),0,'[9]事業所(またはGH住居)名を入力してください_その⑤'!$AN218)</f>
        <v>0</v>
      </c>
    </row>
    <row r="2600" spans="8:11">
      <c r="H2600" s="390"/>
      <c r="I2600" s="380" t="e">
        <f t="shared" si="136"/>
        <v>#REF!</v>
      </c>
      <c r="J2600" s="389">
        <f>'[9]事業所(またはGH住居)名を入力してください_その⑤'!$F219</f>
        <v>0</v>
      </c>
      <c r="K2600" s="380">
        <f>IF(OR('[9]事業所(またはGH住居)名を入力してください_その⑤'!$B219="管理者",'[9]事業所(またはGH住居)名を入力してください_その⑤'!$B219="サービス管理責任者"),0,'[9]事業所(またはGH住居)名を入力してください_その⑤'!$AN219)</f>
        <v>0</v>
      </c>
    </row>
    <row r="2601" spans="8:11">
      <c r="H2601" s="390"/>
      <c r="I2601" s="380" t="e">
        <f t="shared" si="136"/>
        <v>#REF!</v>
      </c>
      <c r="J2601" s="389">
        <f>'[9]事業所(またはGH住居)名を入力してください_その⑤'!$F220</f>
        <v>0</v>
      </c>
      <c r="K2601" s="380">
        <f>IF(OR('[9]事業所(またはGH住居)名を入力してください_その⑤'!$B220="管理者",'[9]事業所(またはGH住居)名を入力してください_その⑤'!$B220="サービス管理責任者"),0,'[9]事業所(またはGH住居)名を入力してください_その⑤'!$AN220)</f>
        <v>0</v>
      </c>
    </row>
    <row r="2602" spans="8:11">
      <c r="H2602" s="390"/>
      <c r="I2602" s="380" t="e">
        <f t="shared" si="136"/>
        <v>#REF!</v>
      </c>
      <c r="J2602" s="389">
        <f>'[9]事業所(またはGH住居)名を入力してください_その⑤'!$F221</f>
        <v>0</v>
      </c>
      <c r="K2602" s="380">
        <f>IF(OR('[9]事業所(またはGH住居)名を入力してください_その⑤'!$B221="管理者",'[9]事業所(またはGH住居)名を入力してください_その⑤'!$B221="サービス管理責任者"),0,'[9]事業所(またはGH住居)名を入力してください_その⑤'!$AN221)</f>
        <v>0</v>
      </c>
    </row>
    <row r="2603" spans="8:11">
      <c r="H2603" s="390"/>
      <c r="I2603" s="380" t="e">
        <f t="shared" si="136"/>
        <v>#REF!</v>
      </c>
      <c r="J2603" s="389">
        <f>'[9]事業所(またはGH住居)名を入力してください_その⑤'!$F222</f>
        <v>0</v>
      </c>
      <c r="K2603" s="380">
        <f>IF(OR('[9]事業所(またはGH住居)名を入力してください_その⑤'!$B222="管理者",'[9]事業所(またはGH住居)名を入力してください_その⑤'!$B222="サービス管理責任者"),0,'[9]事業所(またはGH住居)名を入力してください_その⑤'!$AN222)</f>
        <v>0</v>
      </c>
    </row>
    <row r="2604" spans="8:11">
      <c r="H2604" s="390"/>
      <c r="I2604" s="380" t="e">
        <f t="shared" si="136"/>
        <v>#REF!</v>
      </c>
      <c r="J2604" s="389">
        <f>'[9]事業所(またはGH住居)名を入力してください_その⑤'!$F223</f>
        <v>0</v>
      </c>
      <c r="K2604" s="380">
        <f>IF(OR('[9]事業所(またはGH住居)名を入力してください_その⑤'!$B223="管理者",'[9]事業所(またはGH住居)名を入力してください_その⑤'!$B223="サービス管理責任者"),0,'[9]事業所(またはGH住居)名を入力してください_その⑤'!$AN223)</f>
        <v>0</v>
      </c>
    </row>
    <row r="2605" spans="8:11">
      <c r="H2605" s="390"/>
      <c r="I2605" s="380" t="e">
        <f t="shared" si="136"/>
        <v>#REF!</v>
      </c>
      <c r="J2605" s="389">
        <f>'[9]事業所(またはGH住居)名を入力してください_その⑤'!$F224</f>
        <v>0</v>
      </c>
      <c r="K2605" s="380">
        <f>IF(OR('[9]事業所(またはGH住居)名を入力してください_その⑤'!$B224="管理者",'[9]事業所(またはGH住居)名を入力してください_その⑤'!$B224="サービス管理責任者"),0,'[9]事業所(またはGH住居)名を入力してください_その⑤'!$AN224)</f>
        <v>0</v>
      </c>
    </row>
    <row r="2606" spans="8:11">
      <c r="H2606" s="390"/>
      <c r="I2606" s="380" t="e">
        <f t="shared" si="136"/>
        <v>#REF!</v>
      </c>
      <c r="J2606" s="389">
        <f>'[9]事業所(またはGH住居)名を入力してください_その⑤'!$F225</f>
        <v>0</v>
      </c>
      <c r="K2606" s="380">
        <f>IF(OR('[9]事業所(またはGH住居)名を入力してください_その⑤'!$B225="管理者",'[9]事業所(またはGH住居)名を入力してください_その⑤'!$B225="サービス管理責任者"),0,'[9]事業所(またはGH住居)名を入力してください_その⑤'!$AN225)</f>
        <v>0</v>
      </c>
    </row>
    <row r="2607" spans="8:11">
      <c r="H2607" s="390"/>
      <c r="I2607" s="380" t="e">
        <f t="shared" si="136"/>
        <v>#REF!</v>
      </c>
      <c r="J2607" s="389">
        <f>'[9]事業所(またはGH住居)名を入力してください_その⑤'!$F226</f>
        <v>0</v>
      </c>
      <c r="K2607" s="380">
        <f>IF(OR('[9]事業所(またはGH住居)名を入力してください_その⑤'!$B226="管理者",'[9]事業所(またはGH住居)名を入力してください_その⑤'!$B226="サービス管理責任者"),0,'[9]事業所(またはGH住居)名を入力してください_その⑤'!$AN226)</f>
        <v>0</v>
      </c>
    </row>
    <row r="2608" spans="8:11">
      <c r="H2608" s="390"/>
      <c r="I2608" s="380" t="e">
        <f t="shared" si="136"/>
        <v>#REF!</v>
      </c>
      <c r="J2608" s="389">
        <f>'[9]事業所(またはGH住居)名を入力してください_その⑤'!$F227</f>
        <v>0</v>
      </c>
      <c r="K2608" s="380">
        <f>IF(OR('[9]事業所(またはGH住居)名を入力してください_その⑤'!$B227="管理者",'[9]事業所(またはGH住居)名を入力してください_その⑤'!$B227="サービス管理責任者"),0,'[9]事業所(またはGH住居)名を入力してください_その⑤'!$AN227)</f>
        <v>0</v>
      </c>
    </row>
    <row r="2609" spans="8:11">
      <c r="H2609" s="390"/>
      <c r="I2609" s="380" t="e">
        <f t="shared" si="136"/>
        <v>#REF!</v>
      </c>
      <c r="J2609" s="389">
        <f>'[9]事業所(またはGH住居)名を入力してください_その⑤'!$F228</f>
        <v>0</v>
      </c>
      <c r="K2609" s="380">
        <f>IF(OR('[9]事業所(またはGH住居)名を入力してください_その⑤'!$B228="管理者",'[9]事業所(またはGH住居)名を入力してください_その⑤'!$B228="サービス管理責任者"),0,'[9]事業所(またはGH住居)名を入力してください_その⑤'!$AN228)</f>
        <v>0</v>
      </c>
    </row>
    <row r="2610" spans="8:11">
      <c r="H2610" s="390"/>
      <c r="I2610" s="380" t="e">
        <f t="shared" si="136"/>
        <v>#REF!</v>
      </c>
      <c r="J2610" s="389">
        <f>'[9]事業所(またはGH住居)名を入力してください_その⑤'!$F229</f>
        <v>0</v>
      </c>
      <c r="K2610" s="380">
        <f>IF(OR('[9]事業所(またはGH住居)名を入力してください_その⑤'!$B229="管理者",'[9]事業所(またはGH住居)名を入力してください_その⑤'!$B229="サービス管理責任者"),0,'[9]事業所(またはGH住居)名を入力してください_その⑤'!$AN229)</f>
        <v>0</v>
      </c>
    </row>
    <row r="2611" spans="8:11">
      <c r="H2611" s="390"/>
      <c r="I2611" s="380" t="e">
        <f t="shared" si="136"/>
        <v>#REF!</v>
      </c>
      <c r="J2611" s="389">
        <f>'[9]事業所(またはGH住居)名を入力してください_その⑤'!$F230</f>
        <v>0</v>
      </c>
      <c r="K2611" s="380">
        <f>IF(OR('[9]事業所(またはGH住居)名を入力してください_その⑤'!$B230="管理者",'[9]事業所(またはGH住居)名を入力してください_その⑤'!$B230="サービス管理責任者"),0,'[9]事業所(またはGH住居)名を入力してください_その⑤'!$AN230)</f>
        <v>0</v>
      </c>
    </row>
    <row r="2612" spans="8:11">
      <c r="H2612" s="390"/>
      <c r="I2612" s="380" t="e">
        <f t="shared" si="136"/>
        <v>#REF!</v>
      </c>
      <c r="J2612" s="389">
        <f>'[9]事業所(またはGH住居)名を入力してください_その⑤'!$F231</f>
        <v>0</v>
      </c>
      <c r="K2612" s="380">
        <f>IF(OR('[9]事業所(またはGH住居)名を入力してください_その⑤'!$B231="管理者",'[9]事業所(またはGH住居)名を入力してください_その⑤'!$B231="サービス管理責任者"),0,'[9]事業所(またはGH住居)名を入力してください_その⑤'!$AN231)</f>
        <v>0</v>
      </c>
    </row>
    <row r="2613" spans="8:11">
      <c r="H2613" s="390"/>
      <c r="I2613" s="380" t="e">
        <f t="shared" si="136"/>
        <v>#REF!</v>
      </c>
      <c r="J2613" s="389">
        <f>'[9]事業所(またはGH住居)名を入力してください_その⑤'!$F232</f>
        <v>0</v>
      </c>
      <c r="K2613" s="380">
        <f>IF(OR('[9]事業所(またはGH住居)名を入力してください_その⑤'!$B232="管理者",'[9]事業所(またはGH住居)名を入力してください_その⑤'!$B232="サービス管理責任者"),0,'[9]事業所(またはGH住居)名を入力してください_その⑤'!$AN232)</f>
        <v>0</v>
      </c>
    </row>
    <row r="2614" spans="8:11">
      <c r="H2614" s="390"/>
      <c r="I2614" s="380" t="e">
        <f t="shared" si="136"/>
        <v>#REF!</v>
      </c>
      <c r="J2614" s="389">
        <f>'[9]事業所(またはGH住居)名を入力してください_その⑤'!$F233</f>
        <v>0</v>
      </c>
      <c r="K2614" s="380">
        <f>IF(OR('[9]事業所(またはGH住居)名を入力してください_その⑤'!$B233="管理者",'[9]事業所(またはGH住居)名を入力してください_その⑤'!$B233="サービス管理責任者"),0,'[9]事業所(またはGH住居)名を入力してください_その⑤'!$AN233)</f>
        <v>0</v>
      </c>
    </row>
    <row r="2615" spans="8:11">
      <c r="H2615" s="390"/>
      <c r="I2615" s="380" t="e">
        <f t="shared" si="136"/>
        <v>#REF!</v>
      </c>
      <c r="J2615" s="389">
        <f>'[9]事業所(またはGH住居)名を入力してください_その⑤'!$F234</f>
        <v>0</v>
      </c>
      <c r="K2615" s="380">
        <f>IF(OR('[9]事業所(またはGH住居)名を入力してください_その⑤'!$B234="管理者",'[9]事業所(またはGH住居)名を入力してください_その⑤'!$B234="サービス管理責任者"),0,'[9]事業所(またはGH住居)名を入力してください_その⑤'!$AN234)</f>
        <v>0</v>
      </c>
    </row>
    <row r="2616" spans="8:11">
      <c r="H2616" s="390"/>
      <c r="I2616" s="380" t="e">
        <f t="shared" si="136"/>
        <v>#REF!</v>
      </c>
      <c r="J2616" s="389">
        <f>'[9]事業所(またはGH住居)名を入力してください_その⑤'!$F235</f>
        <v>0</v>
      </c>
      <c r="K2616" s="380">
        <f>IF(OR('[9]事業所(またはGH住居)名を入力してください_その⑤'!$B235="管理者",'[9]事業所(またはGH住居)名を入力してください_その⑤'!$B235="サービス管理責任者"),0,'[9]事業所(またはGH住居)名を入力してください_その⑤'!$AN235)</f>
        <v>0</v>
      </c>
    </row>
    <row r="2617" spans="8:11">
      <c r="H2617" s="390"/>
      <c r="I2617" s="380" t="e">
        <f t="shared" si="136"/>
        <v>#REF!</v>
      </c>
      <c r="J2617" s="389">
        <f>'[9]事業所(またはGH住居)名を入力してください_その⑤'!$F236</f>
        <v>0</v>
      </c>
      <c r="K2617" s="380">
        <f>IF(OR('[9]事業所(またはGH住居)名を入力してください_その⑤'!$B236="管理者",'[9]事業所(またはGH住居)名を入力してください_その⑤'!$B236="サービス管理責任者"),0,'[9]事業所(またはGH住居)名を入力してください_その⑤'!$AN236)</f>
        <v>0</v>
      </c>
    </row>
    <row r="2618" spans="8:11">
      <c r="H2618" s="390"/>
      <c r="I2618" s="380" t="e">
        <f t="shared" si="136"/>
        <v>#REF!</v>
      </c>
      <c r="J2618" s="389">
        <f>'[9]事業所(またはGH住居)名を入力してください_その⑤'!$F237</f>
        <v>0</v>
      </c>
      <c r="K2618" s="380">
        <f>IF(OR('[9]事業所(またはGH住居)名を入力してください_その⑤'!$B237="管理者",'[9]事業所(またはGH住居)名を入力してください_その⑤'!$B237="サービス管理責任者"),0,'[9]事業所(またはGH住居)名を入力してください_その⑤'!$AN237)</f>
        <v>0</v>
      </c>
    </row>
    <row r="2619" spans="8:11">
      <c r="H2619" s="390"/>
      <c r="I2619" s="380" t="e">
        <f t="shared" si="136"/>
        <v>#REF!</v>
      </c>
      <c r="J2619" s="389">
        <f>'[9]事業所(またはGH住居)名を入力してください_その⑤'!$F238</f>
        <v>0</v>
      </c>
      <c r="K2619" s="380">
        <f>IF(OR('[9]事業所(またはGH住居)名を入力してください_その⑤'!$B238="管理者",'[9]事業所(またはGH住居)名を入力してください_その⑤'!$B238="サービス管理責任者"),0,'[9]事業所(またはGH住居)名を入力してください_その⑤'!$AN238)</f>
        <v>0</v>
      </c>
    </row>
    <row r="2620" spans="8:11">
      <c r="H2620" s="390"/>
      <c r="I2620" s="380" t="e">
        <f t="shared" si="136"/>
        <v>#REF!</v>
      </c>
      <c r="J2620" s="389">
        <f>'[9]事業所(またはGH住居)名を入力してください_その⑤'!$F239</f>
        <v>0</v>
      </c>
      <c r="K2620" s="380">
        <f>IF(OR('[9]事業所(またはGH住居)名を入力してください_その⑤'!$B239="管理者",'[9]事業所(またはGH住居)名を入力してください_その⑤'!$B239="サービス管理責任者"),0,'[9]事業所(またはGH住居)名を入力してください_その⑤'!$AN239)</f>
        <v>0</v>
      </c>
    </row>
    <row r="2621" spans="8:11">
      <c r="H2621" s="390"/>
      <c r="I2621" s="380" t="e">
        <f t="shared" si="136"/>
        <v>#REF!</v>
      </c>
      <c r="J2621" s="389">
        <f>'[9]事業所(またはGH住居)名を入力してください_その⑤'!$F240</f>
        <v>0</v>
      </c>
      <c r="K2621" s="380">
        <f>IF(OR('[9]事業所(またはGH住居)名を入力してください_その⑤'!$B240="管理者",'[9]事業所(またはGH住居)名を入力してください_その⑤'!$B240="サービス管理責任者"),0,'[9]事業所(またはGH住居)名を入力してください_その⑤'!$AN240)</f>
        <v>0</v>
      </c>
    </row>
    <row r="2622" spans="8:11">
      <c r="H2622" s="390"/>
      <c r="I2622" s="380" t="e">
        <f t="shared" si="136"/>
        <v>#REF!</v>
      </c>
      <c r="J2622" s="389">
        <f>'[9]事業所(またはGH住居)名を入力してください_その⑤'!$F241</f>
        <v>0</v>
      </c>
      <c r="K2622" s="380">
        <f>IF(OR('[9]事業所(またはGH住居)名を入力してください_その⑤'!$B241="管理者",'[9]事業所(またはGH住居)名を入力してください_その⑤'!$B241="サービス管理責任者"),0,'[9]事業所(またはGH住居)名を入力してください_その⑤'!$AN241)</f>
        <v>0</v>
      </c>
    </row>
    <row r="2623" spans="8:11">
      <c r="H2623" s="390"/>
      <c r="I2623" s="380" t="e">
        <f t="shared" si="136"/>
        <v>#REF!</v>
      </c>
      <c r="J2623" s="389">
        <f>'[9]事業所(またはGH住居)名を入力してください_その⑤'!$F242</f>
        <v>0</v>
      </c>
      <c r="K2623" s="380">
        <f>IF(OR('[9]事業所(またはGH住居)名を入力してください_その⑤'!$B242="管理者",'[9]事業所(またはGH住居)名を入力してください_その⑤'!$B242="サービス管理責任者"),0,'[9]事業所(またはGH住居)名を入力してください_その⑤'!$AN242)</f>
        <v>0</v>
      </c>
    </row>
    <row r="2624" spans="8:11">
      <c r="H2624" s="390"/>
      <c r="I2624" s="380" t="e">
        <f t="shared" si="136"/>
        <v>#REF!</v>
      </c>
      <c r="J2624" s="389">
        <f>'[9]事業所(またはGH住居)名を入力してください_その⑤'!$F243</f>
        <v>0</v>
      </c>
      <c r="K2624" s="380">
        <f>IF(OR('[9]事業所(またはGH住居)名を入力してください_その⑤'!$B243="管理者",'[9]事業所(またはGH住居)名を入力してください_その⑤'!$B243="サービス管理責任者"),0,'[9]事業所(またはGH住居)名を入力してください_その⑤'!$AN243)</f>
        <v>0</v>
      </c>
    </row>
    <row r="2625" spans="8:11">
      <c r="H2625" s="390"/>
      <c r="I2625" s="380" t="e">
        <f t="shared" si="136"/>
        <v>#REF!</v>
      </c>
      <c r="J2625" s="389">
        <f>'[9]事業所(またはGH住居)名を入力してください_その⑤'!$F244</f>
        <v>0</v>
      </c>
      <c r="K2625" s="380">
        <f>IF(OR('[9]事業所(またはGH住居)名を入力してください_その⑤'!$B244="管理者",'[9]事業所(またはGH住居)名を入力してください_その⑤'!$B244="サービス管理責任者"),0,'[9]事業所(またはGH住居)名を入力してください_その⑤'!$AN244)</f>
        <v>0</v>
      </c>
    </row>
    <row r="2626" spans="8:11">
      <c r="H2626" s="390"/>
      <c r="I2626" s="380" t="e">
        <f t="shared" si="136"/>
        <v>#REF!</v>
      </c>
      <c r="J2626" s="389">
        <f>'[9]事業所(またはGH住居)名を入力してください_その⑤'!$F245</f>
        <v>0</v>
      </c>
      <c r="K2626" s="380">
        <f>IF(OR('[9]事業所(またはGH住居)名を入力してください_その⑤'!$B245="管理者",'[9]事業所(またはGH住居)名を入力してください_その⑤'!$B245="サービス管理責任者"),0,'[9]事業所(またはGH住居)名を入力してください_その⑤'!$AN245)</f>
        <v>0</v>
      </c>
    </row>
    <row r="2627" spans="8:11">
      <c r="H2627" s="390"/>
      <c r="I2627" s="380" t="e">
        <f t="shared" si="136"/>
        <v>#REF!</v>
      </c>
      <c r="J2627" s="389">
        <f>'[9]事業所(またはGH住居)名を入力してください_その⑤'!$F246</f>
        <v>0</v>
      </c>
      <c r="K2627" s="380">
        <f>IF(OR('[9]事業所(またはGH住居)名を入力してください_その⑤'!$B246="管理者",'[9]事業所(またはGH住居)名を入力してください_その⑤'!$B246="サービス管理責任者"),0,'[9]事業所(またはGH住居)名を入力してください_その⑤'!$AN246)</f>
        <v>0</v>
      </c>
    </row>
    <row r="2628" spans="8:11">
      <c r="H2628" s="390"/>
      <c r="I2628" s="380" t="e">
        <f t="shared" ref="I2628:I2691" si="137">IF(J2628=0,I2627,I2627+1)</f>
        <v>#REF!</v>
      </c>
      <c r="J2628" s="389">
        <f>'[9]事業所(またはGH住居)名を入力してください_その⑤'!$F247</f>
        <v>0</v>
      </c>
      <c r="K2628" s="380">
        <f>IF(OR('[9]事業所(またはGH住居)名を入力してください_その⑤'!$B247="管理者",'[9]事業所(またはGH住居)名を入力してください_その⑤'!$B247="サービス管理責任者"),0,'[9]事業所(またはGH住居)名を入力してください_その⑤'!$AN247)</f>
        <v>0</v>
      </c>
    </row>
    <row r="2629" spans="8:11">
      <c r="H2629" s="390"/>
      <c r="I2629" s="380" t="e">
        <f t="shared" si="137"/>
        <v>#REF!</v>
      </c>
      <c r="J2629" s="389">
        <f>'[9]事業所(またはGH住居)名を入力してください_その⑤'!$F248</f>
        <v>0</v>
      </c>
      <c r="K2629" s="380">
        <f>IF(OR('[9]事業所(またはGH住居)名を入力してください_その⑤'!$B248="管理者",'[9]事業所(またはGH住居)名を入力してください_その⑤'!$B248="サービス管理責任者"),0,'[9]事業所(またはGH住居)名を入力してください_その⑤'!$AN248)</f>
        <v>0</v>
      </c>
    </row>
    <row r="2630" spans="8:11">
      <c r="H2630" s="390"/>
      <c r="I2630" s="380" t="e">
        <f t="shared" si="137"/>
        <v>#REF!</v>
      </c>
      <c r="J2630" s="389">
        <f>'[9]事業所(またはGH住居)名を入力してください_その⑤'!$F249</f>
        <v>0</v>
      </c>
      <c r="K2630" s="380">
        <f>IF(OR('[9]事業所(またはGH住居)名を入力してください_その⑤'!$B249="管理者",'[9]事業所(またはGH住居)名を入力してください_その⑤'!$B249="サービス管理責任者"),0,'[9]事業所(またはGH住居)名を入力してください_その⑤'!$AN249)</f>
        <v>0</v>
      </c>
    </row>
    <row r="2631" spans="8:11">
      <c r="H2631" s="390"/>
      <c r="I2631" s="380" t="e">
        <f t="shared" si="137"/>
        <v>#REF!</v>
      </c>
      <c r="J2631" s="389">
        <f>'[9]事業所(またはGH住居)名を入力してください_その⑤'!$F250</f>
        <v>0</v>
      </c>
      <c r="K2631" s="380">
        <f>IF(OR('[9]事業所(またはGH住居)名を入力してください_その⑤'!$B250="管理者",'[9]事業所(またはGH住居)名を入力してください_その⑤'!$B250="サービス管理責任者"),0,'[9]事業所(またはGH住居)名を入力してください_その⑤'!$AN250)</f>
        <v>0</v>
      </c>
    </row>
    <row r="2632" spans="8:11">
      <c r="H2632" s="390"/>
      <c r="I2632" s="380" t="e">
        <f t="shared" si="137"/>
        <v>#REF!</v>
      </c>
      <c r="J2632" s="389">
        <f>'[9]事業所(またはGH住居)名を入力してください_その⑤'!$F251</f>
        <v>0</v>
      </c>
      <c r="K2632" s="380">
        <f>IF(OR('[9]事業所(またはGH住居)名を入力してください_その⑤'!$B251="管理者",'[9]事業所(またはGH住居)名を入力してください_その⑤'!$B251="サービス管理責任者"),0,'[9]事業所(またはGH住居)名を入力してください_その⑤'!$AN251)</f>
        <v>0</v>
      </c>
    </row>
    <row r="2633" spans="8:11">
      <c r="H2633" s="390"/>
      <c r="I2633" s="380" t="e">
        <f t="shared" si="137"/>
        <v>#REF!</v>
      </c>
      <c r="J2633" s="389">
        <f>'[9]事業所(またはGH住居)名を入力してください_その⑤'!$F252</f>
        <v>0</v>
      </c>
      <c r="K2633" s="380">
        <f>IF(OR('[9]事業所(またはGH住居)名を入力してください_その⑤'!$B252="管理者",'[9]事業所(またはGH住居)名を入力してください_その⑤'!$B252="サービス管理責任者"),0,'[9]事業所(またはGH住居)名を入力してください_その⑤'!$AN252)</f>
        <v>0</v>
      </c>
    </row>
    <row r="2634" spans="8:11">
      <c r="H2634" s="390"/>
      <c r="I2634" s="380" t="e">
        <f t="shared" si="137"/>
        <v>#REF!</v>
      </c>
      <c r="J2634" s="389">
        <f>'[9]事業所(またはGH住居)名を入力してください_その⑤'!$F253</f>
        <v>0</v>
      </c>
      <c r="K2634" s="380">
        <f>IF(OR('[9]事業所(またはGH住居)名を入力してください_その⑤'!$B253="管理者",'[9]事業所(またはGH住居)名を入力してください_その⑤'!$B253="サービス管理責任者"),0,'[9]事業所(またはGH住居)名を入力してください_その⑤'!$AN253)</f>
        <v>0</v>
      </c>
    </row>
    <row r="2635" spans="8:11">
      <c r="H2635" s="390"/>
      <c r="I2635" s="380" t="e">
        <f t="shared" si="137"/>
        <v>#REF!</v>
      </c>
      <c r="J2635" s="389">
        <f>'[9]事業所(またはGH住居)名を入力してください_その⑤'!$F254</f>
        <v>0</v>
      </c>
      <c r="K2635" s="380">
        <f>IF(OR('[9]事業所(またはGH住居)名を入力してください_その⑤'!$B254="管理者",'[9]事業所(またはGH住居)名を入力してください_その⑤'!$B254="サービス管理責任者"),0,'[9]事業所(またはGH住居)名を入力してください_その⑤'!$AN254)</f>
        <v>0</v>
      </c>
    </row>
    <row r="2636" spans="8:11">
      <c r="H2636" s="390"/>
      <c r="I2636" s="380" t="e">
        <f t="shared" si="137"/>
        <v>#REF!</v>
      </c>
      <c r="J2636" s="389">
        <f>'[9]事業所(またはGH住居)名を入力してください_その⑤'!$F255</f>
        <v>0</v>
      </c>
      <c r="K2636" s="380">
        <f>IF(OR('[9]事業所(またはGH住居)名を入力してください_その⑤'!$B255="管理者",'[9]事業所(またはGH住居)名を入力してください_その⑤'!$B255="サービス管理責任者"),0,'[9]事業所(またはGH住居)名を入力してください_その⑤'!$AN255)</f>
        <v>0</v>
      </c>
    </row>
    <row r="2637" spans="8:11">
      <c r="H2637" s="390"/>
      <c r="I2637" s="380" t="e">
        <f t="shared" si="137"/>
        <v>#REF!</v>
      </c>
      <c r="J2637" s="389">
        <f>'[9]事業所(またはGH住居)名を入力してください_その⑤'!$F256</f>
        <v>0</v>
      </c>
      <c r="K2637" s="380">
        <f>IF(OR('[9]事業所(またはGH住居)名を入力してください_その⑤'!$B256="管理者",'[9]事業所(またはGH住居)名を入力してください_その⑤'!$B256="サービス管理責任者"),0,'[9]事業所(またはGH住居)名を入力してください_その⑤'!$AN256)</f>
        <v>0</v>
      </c>
    </row>
    <row r="2638" spans="8:11">
      <c r="H2638" s="390"/>
      <c r="I2638" s="380" t="e">
        <f t="shared" si="137"/>
        <v>#REF!</v>
      </c>
      <c r="J2638" s="389">
        <f>'[9]事業所(またはGH住居)名を入力してください_その⑤'!$F257</f>
        <v>0</v>
      </c>
      <c r="K2638" s="380">
        <f>IF(OR('[9]事業所(またはGH住居)名を入力してください_その⑤'!$B257="管理者",'[9]事業所(またはGH住居)名を入力してください_その⑤'!$B257="サービス管理責任者"),0,'[9]事業所(またはGH住居)名を入力してください_その⑤'!$AN257)</f>
        <v>0</v>
      </c>
    </row>
    <row r="2639" spans="8:11">
      <c r="H2639" s="390"/>
      <c r="I2639" s="380" t="e">
        <f t="shared" si="137"/>
        <v>#REF!</v>
      </c>
      <c r="J2639" s="389">
        <f>'[9]事業所(またはGH住居)名を入力してください_その⑤'!$F258</f>
        <v>0</v>
      </c>
      <c r="K2639" s="380">
        <f>IF(OR('[9]事業所(またはGH住居)名を入力してください_その⑤'!$B258="管理者",'[9]事業所(またはGH住居)名を入力してください_その⑤'!$B258="サービス管理責任者"),0,'[9]事業所(またはGH住居)名を入力してください_その⑤'!$AN258)</f>
        <v>0</v>
      </c>
    </row>
    <row r="2640" spans="8:11">
      <c r="H2640" s="390"/>
      <c r="I2640" s="380" t="e">
        <f t="shared" si="137"/>
        <v>#REF!</v>
      </c>
      <c r="J2640" s="389">
        <f>'[9]事業所(またはGH住居)名を入力してください_その⑤'!$F259</f>
        <v>0</v>
      </c>
      <c r="K2640" s="380">
        <f>IF(OR('[9]事業所(またはGH住居)名を入力してください_その⑤'!$B259="管理者",'[9]事業所(またはGH住居)名を入力してください_その⑤'!$B259="サービス管理責任者"),0,'[9]事業所(またはGH住居)名を入力してください_その⑤'!$AN259)</f>
        <v>0</v>
      </c>
    </row>
    <row r="2641" spans="8:11">
      <c r="H2641" s="390"/>
      <c r="I2641" s="380" t="e">
        <f t="shared" si="137"/>
        <v>#REF!</v>
      </c>
      <c r="J2641" s="389">
        <f>'[9]事業所(またはGH住居)名を入力してください_その⑤'!$F260</f>
        <v>0</v>
      </c>
      <c r="K2641" s="380">
        <f>IF(OR('[9]事業所(またはGH住居)名を入力してください_その⑤'!$B260="管理者",'[9]事業所(またはGH住居)名を入力してください_その⑤'!$B260="サービス管理責任者"),0,'[9]事業所(またはGH住居)名を入力してください_その⑤'!$AN260)</f>
        <v>0</v>
      </c>
    </row>
    <row r="2642" spans="8:11">
      <c r="H2642" s="390"/>
      <c r="I2642" s="380" t="e">
        <f t="shared" si="137"/>
        <v>#REF!</v>
      </c>
      <c r="J2642" s="389">
        <f>'[9]事業所(またはGH住居)名を入力してください_その⑤'!$F261</f>
        <v>0</v>
      </c>
      <c r="K2642" s="380">
        <f>IF(OR('[9]事業所(またはGH住居)名を入力してください_その⑤'!$B261="管理者",'[9]事業所(またはGH住居)名を入力してください_その⑤'!$B261="サービス管理責任者"),0,'[9]事業所(またはGH住居)名を入力してください_その⑤'!$AN261)</f>
        <v>0</v>
      </c>
    </row>
    <row r="2643" spans="8:11">
      <c r="H2643" s="390"/>
      <c r="I2643" s="380" t="e">
        <f t="shared" si="137"/>
        <v>#REF!</v>
      </c>
      <c r="J2643" s="389">
        <f>'[9]事業所(またはGH住居)名を入力してください_その⑤'!$F262</f>
        <v>0</v>
      </c>
      <c r="K2643" s="380">
        <f>IF(OR('[9]事業所(またはGH住居)名を入力してください_その⑤'!$B262="管理者",'[9]事業所(またはGH住居)名を入力してください_その⑤'!$B262="サービス管理責任者"),0,'[9]事業所(またはGH住居)名を入力してください_その⑤'!$AN262)</f>
        <v>0</v>
      </c>
    </row>
    <row r="2644" spans="8:11">
      <c r="H2644" s="390"/>
      <c r="I2644" s="380" t="e">
        <f t="shared" si="137"/>
        <v>#REF!</v>
      </c>
      <c r="J2644" s="389">
        <f>'[9]事業所(またはGH住居)名を入力してください_その⑤'!$F263</f>
        <v>0</v>
      </c>
      <c r="K2644" s="380">
        <f>IF(OR('[9]事業所(またはGH住居)名を入力してください_その⑤'!$B263="管理者",'[9]事業所(またはGH住居)名を入力してください_その⑤'!$B263="サービス管理責任者"),0,'[9]事業所(またはGH住居)名を入力してください_その⑤'!$AN263)</f>
        <v>0</v>
      </c>
    </row>
    <row r="2645" spans="8:11">
      <c r="H2645" s="390"/>
      <c r="I2645" s="380" t="e">
        <f t="shared" si="137"/>
        <v>#REF!</v>
      </c>
      <c r="J2645" s="389">
        <f>'[9]事業所(またはGH住居)名を入力してください_その⑤'!$F264</f>
        <v>0</v>
      </c>
      <c r="K2645" s="380">
        <f>IF(OR('[9]事業所(またはGH住居)名を入力してください_その⑤'!$B264="管理者",'[9]事業所(またはGH住居)名を入力してください_その⑤'!$B264="サービス管理責任者"),0,'[9]事業所(またはGH住居)名を入力してください_その⑤'!$AN264)</f>
        <v>0</v>
      </c>
    </row>
    <row r="2646" spans="8:11">
      <c r="H2646" s="390"/>
      <c r="I2646" s="380" t="e">
        <f t="shared" si="137"/>
        <v>#REF!</v>
      </c>
      <c r="J2646" s="389">
        <f>'[9]事業所(またはGH住居)名を入力してください_その⑤'!$F265</f>
        <v>0</v>
      </c>
      <c r="K2646" s="380">
        <f>IF(OR('[9]事業所(またはGH住居)名を入力してください_その⑤'!$B265="管理者",'[9]事業所(またはGH住居)名を入力してください_その⑤'!$B265="サービス管理責任者"),0,'[9]事業所(またはGH住居)名を入力してください_その⑤'!$AN265)</f>
        <v>0</v>
      </c>
    </row>
    <row r="2647" spans="8:11">
      <c r="H2647" s="390"/>
      <c r="I2647" s="380" t="e">
        <f t="shared" si="137"/>
        <v>#REF!</v>
      </c>
      <c r="J2647" s="389">
        <f>'[9]事業所(またはGH住居)名を入力してください_その⑤'!$F266</f>
        <v>0</v>
      </c>
      <c r="K2647" s="380">
        <f>IF(OR('[9]事業所(またはGH住居)名を入力してください_その⑤'!$B266="管理者",'[9]事業所(またはGH住居)名を入力してください_その⑤'!$B266="サービス管理責任者"),0,'[9]事業所(またはGH住居)名を入力してください_その⑤'!$AN266)</f>
        <v>0</v>
      </c>
    </row>
    <row r="2648" spans="8:11">
      <c r="H2648" s="390"/>
      <c r="I2648" s="380" t="e">
        <f t="shared" si="137"/>
        <v>#REF!</v>
      </c>
      <c r="J2648" s="389">
        <f>'[9]事業所(またはGH住居)名を入力してください_その⑤'!$F267</f>
        <v>0</v>
      </c>
      <c r="K2648" s="380">
        <f>IF(OR('[9]事業所(またはGH住居)名を入力してください_その⑤'!$B267="管理者",'[9]事業所(またはGH住居)名を入力してください_その⑤'!$B267="サービス管理責任者"),0,'[9]事業所(またはGH住居)名を入力してください_その⑤'!$AN267)</f>
        <v>0</v>
      </c>
    </row>
    <row r="2649" spans="8:11">
      <c r="H2649" s="390"/>
      <c r="I2649" s="380" t="e">
        <f t="shared" si="137"/>
        <v>#REF!</v>
      </c>
      <c r="J2649" s="389">
        <f>'[9]事業所(またはGH住居)名を入力してください_その⑤'!$F268</f>
        <v>0</v>
      </c>
      <c r="K2649" s="380">
        <f>IF(OR('[9]事業所(またはGH住居)名を入力してください_その⑤'!$B268="管理者",'[9]事業所(またはGH住居)名を入力してください_その⑤'!$B268="サービス管理責任者"),0,'[9]事業所(またはGH住居)名を入力してください_その⑤'!$AN268)</f>
        <v>0</v>
      </c>
    </row>
    <row r="2650" spans="8:11">
      <c r="H2650" s="390"/>
      <c r="I2650" s="380" t="e">
        <f t="shared" si="137"/>
        <v>#REF!</v>
      </c>
      <c r="J2650" s="389">
        <f>'[9]事業所(またはGH住居)名を入力してください_その⑤'!$F269</f>
        <v>0</v>
      </c>
      <c r="K2650" s="380">
        <f>IF(OR('[9]事業所(またはGH住居)名を入力してください_その⑤'!$B269="管理者",'[9]事業所(またはGH住居)名を入力してください_その⑤'!$B269="サービス管理責任者"),0,'[9]事業所(またはGH住居)名を入力してください_その⑤'!$AN269)</f>
        <v>0</v>
      </c>
    </row>
    <row r="2651" spans="8:11">
      <c r="H2651" s="390"/>
      <c r="I2651" s="380" t="e">
        <f t="shared" si="137"/>
        <v>#REF!</v>
      </c>
      <c r="J2651" s="389">
        <f>'[9]事業所(またはGH住居)名を入力してください_その⑤'!$F270</f>
        <v>0</v>
      </c>
      <c r="K2651" s="380">
        <f>IF(OR('[9]事業所(またはGH住居)名を入力してください_その⑤'!$B270="管理者",'[9]事業所(またはGH住居)名を入力してください_その⑤'!$B270="サービス管理責任者"),0,'[9]事業所(またはGH住居)名を入力してください_その⑤'!$AN270)</f>
        <v>0</v>
      </c>
    </row>
    <row r="2652" spans="8:11">
      <c r="H2652" s="390"/>
      <c r="I2652" s="380" t="e">
        <f t="shared" si="137"/>
        <v>#REF!</v>
      </c>
      <c r="J2652" s="389">
        <f>'[9]事業所(またはGH住居)名を入力してください_その⑤'!$F271</f>
        <v>0</v>
      </c>
      <c r="K2652" s="380">
        <f>IF(OR('[9]事業所(またはGH住居)名を入力してください_その⑤'!$B271="管理者",'[9]事業所(またはGH住居)名を入力してください_その⑤'!$B271="サービス管理責任者"),0,'[9]事業所(またはGH住居)名を入力してください_その⑤'!$AN271)</f>
        <v>0</v>
      </c>
    </row>
    <row r="2653" spans="8:11">
      <c r="H2653" s="390"/>
      <c r="I2653" s="380" t="e">
        <f t="shared" si="137"/>
        <v>#REF!</v>
      </c>
      <c r="J2653" s="389">
        <f>'[9]事業所(またはGH住居)名を入力してください_その⑤'!$F272</f>
        <v>0</v>
      </c>
      <c r="K2653" s="380">
        <f>IF(OR('[9]事業所(またはGH住居)名を入力してください_その⑤'!$B272="管理者",'[9]事業所(またはGH住居)名を入力してください_その⑤'!$B272="サービス管理責任者"),0,'[9]事業所(またはGH住居)名を入力してください_その⑤'!$AN272)</f>
        <v>0</v>
      </c>
    </row>
    <row r="2654" spans="8:11">
      <c r="H2654" s="390"/>
      <c r="I2654" s="380" t="e">
        <f t="shared" si="137"/>
        <v>#REF!</v>
      </c>
      <c r="J2654" s="389">
        <f>'[9]事業所(またはGH住居)名を入力してください_その⑤'!$F273</f>
        <v>0</v>
      </c>
      <c r="K2654" s="380">
        <f>IF(OR('[9]事業所(またはGH住居)名を入力してください_その⑤'!$B273="管理者",'[9]事業所(またはGH住居)名を入力してください_その⑤'!$B273="サービス管理責任者"),0,'[9]事業所(またはGH住居)名を入力してください_その⑤'!$AN273)</f>
        <v>0</v>
      </c>
    </row>
    <row r="2655" spans="8:11">
      <c r="H2655" s="390"/>
      <c r="I2655" s="380" t="e">
        <f t="shared" si="137"/>
        <v>#REF!</v>
      </c>
      <c r="J2655" s="389">
        <f>'[9]事業所(またはGH住居)名を入力してください_その⑤'!$F274</f>
        <v>0</v>
      </c>
      <c r="K2655" s="380">
        <f>IF(OR('[9]事業所(またはGH住居)名を入力してください_その⑤'!$B274="管理者",'[9]事業所(またはGH住居)名を入力してください_その⑤'!$B274="サービス管理責任者"),0,'[9]事業所(またはGH住居)名を入力してください_その⑤'!$AN274)</f>
        <v>0</v>
      </c>
    </row>
    <row r="2656" spans="8:11">
      <c r="H2656" s="390"/>
      <c r="I2656" s="380" t="e">
        <f t="shared" si="137"/>
        <v>#REF!</v>
      </c>
      <c r="J2656" s="389">
        <f>'[9]事業所(またはGH住居)名を入力してください_その⑤'!$F275</f>
        <v>0</v>
      </c>
      <c r="K2656" s="380">
        <f>IF(OR('[9]事業所(またはGH住居)名を入力してください_その⑤'!$B275="管理者",'[9]事業所(またはGH住居)名を入力してください_その⑤'!$B275="サービス管理責任者"),0,'[9]事業所(またはGH住居)名を入力してください_その⑤'!$AN275)</f>
        <v>0</v>
      </c>
    </row>
    <row r="2657" spans="8:11">
      <c r="H2657" s="390"/>
      <c r="I2657" s="380" t="e">
        <f t="shared" si="137"/>
        <v>#REF!</v>
      </c>
      <c r="J2657" s="389">
        <f>'[9]事業所(またはGH住居)名を入力してください_その⑤'!$F276</f>
        <v>0</v>
      </c>
      <c r="K2657" s="380">
        <f>IF(OR('[9]事業所(またはGH住居)名を入力してください_その⑤'!$B276="管理者",'[9]事業所(またはGH住居)名を入力してください_その⑤'!$B276="サービス管理責任者"),0,'[9]事業所(またはGH住居)名を入力してください_その⑤'!$AN276)</f>
        <v>0</v>
      </c>
    </row>
    <row r="2658" spans="8:11">
      <c r="H2658" s="390"/>
      <c r="I2658" s="380" t="e">
        <f t="shared" si="137"/>
        <v>#REF!</v>
      </c>
      <c r="J2658" s="389">
        <f>'[9]事業所(またはGH住居)名を入力してください_その⑤'!$F277</f>
        <v>0</v>
      </c>
      <c r="K2658" s="380">
        <f>IF(OR('[9]事業所(またはGH住居)名を入力してください_その⑤'!$B277="管理者",'[9]事業所(またはGH住居)名を入力してください_その⑤'!$B277="サービス管理責任者"),0,'[9]事業所(またはGH住居)名を入力してください_その⑤'!$AN277)</f>
        <v>0</v>
      </c>
    </row>
    <row r="2659" spans="8:11">
      <c r="H2659" s="390"/>
      <c r="I2659" s="380" t="e">
        <f t="shared" si="137"/>
        <v>#REF!</v>
      </c>
      <c r="J2659" s="389">
        <f>'[9]事業所(またはGH住居)名を入力してください_その⑤'!$F278</f>
        <v>0</v>
      </c>
      <c r="K2659" s="380">
        <f>IF(OR('[9]事業所(またはGH住居)名を入力してください_その⑤'!$B278="管理者",'[9]事業所(またはGH住居)名を入力してください_その⑤'!$B278="サービス管理責任者"),0,'[9]事業所(またはGH住居)名を入力してください_その⑤'!$AN278)</f>
        <v>0</v>
      </c>
    </row>
    <row r="2660" spans="8:11">
      <c r="H2660" s="390"/>
      <c r="I2660" s="380" t="e">
        <f t="shared" si="137"/>
        <v>#REF!</v>
      </c>
      <c r="J2660" s="389">
        <f>'[9]事業所(またはGH住居)名を入力してください_その⑤'!$F279</f>
        <v>0</v>
      </c>
      <c r="K2660" s="380">
        <f>IF(OR('[9]事業所(またはGH住居)名を入力してください_その⑤'!$B279="管理者",'[9]事業所(またはGH住居)名を入力してください_その⑤'!$B279="サービス管理責任者"),0,'[9]事業所(またはGH住居)名を入力してください_その⑤'!$AN279)</f>
        <v>0</v>
      </c>
    </row>
    <row r="2661" spans="8:11">
      <c r="H2661" s="390"/>
      <c r="I2661" s="380" t="e">
        <f t="shared" si="137"/>
        <v>#REF!</v>
      </c>
      <c r="J2661" s="389">
        <f>'[9]事業所(またはGH住居)名を入力してください_その⑤'!$F280</f>
        <v>0</v>
      </c>
      <c r="K2661" s="380">
        <f>IF(OR('[9]事業所(またはGH住居)名を入力してください_その⑤'!$B280="管理者",'[9]事業所(またはGH住居)名を入力してください_その⑤'!$B280="サービス管理責任者"),0,'[9]事業所(またはGH住居)名を入力してください_その⑤'!$AN280)</f>
        <v>0</v>
      </c>
    </row>
    <row r="2662" spans="8:11">
      <c r="H2662" s="390"/>
      <c r="I2662" s="380" t="e">
        <f t="shared" si="137"/>
        <v>#REF!</v>
      </c>
      <c r="J2662" s="389">
        <f>'[9]事業所(またはGH住居)名を入力してください_その⑤'!$F281</f>
        <v>0</v>
      </c>
      <c r="K2662" s="380">
        <f>IF(OR('[9]事業所(またはGH住居)名を入力してください_その⑤'!$B281="管理者",'[9]事業所(またはGH住居)名を入力してください_その⑤'!$B281="サービス管理責任者"),0,'[9]事業所(またはGH住居)名を入力してください_その⑤'!$AN281)</f>
        <v>0</v>
      </c>
    </row>
    <row r="2663" spans="8:11">
      <c r="H2663" s="390"/>
      <c r="I2663" s="380" t="e">
        <f t="shared" si="137"/>
        <v>#REF!</v>
      </c>
      <c r="J2663" s="389">
        <f>'[9]事業所(またはGH住居)名を入力してください_その⑤'!$F282</f>
        <v>0</v>
      </c>
      <c r="K2663" s="380">
        <f>IF(OR('[9]事業所(またはGH住居)名を入力してください_その⑤'!$B282="管理者",'[9]事業所(またはGH住居)名を入力してください_その⑤'!$B282="サービス管理責任者"),0,'[9]事業所(またはGH住居)名を入力してください_その⑤'!$AN282)</f>
        <v>0</v>
      </c>
    </row>
    <row r="2664" spans="8:11">
      <c r="H2664" s="390"/>
      <c r="I2664" s="380" t="e">
        <f t="shared" si="137"/>
        <v>#REF!</v>
      </c>
      <c r="J2664" s="389">
        <f>'[9]事業所(またはGH住居)名を入力してください_その⑤'!$F283</f>
        <v>0</v>
      </c>
      <c r="K2664" s="380">
        <f>IF(OR('[9]事業所(またはGH住居)名を入力してください_その⑤'!$B283="管理者",'[9]事業所(またはGH住居)名を入力してください_その⑤'!$B283="サービス管理責任者"),0,'[9]事業所(またはGH住居)名を入力してください_その⑤'!$AN283)</f>
        <v>0</v>
      </c>
    </row>
    <row r="2665" spans="8:11">
      <c r="H2665" s="390"/>
      <c r="I2665" s="380" t="e">
        <f t="shared" si="137"/>
        <v>#REF!</v>
      </c>
      <c r="J2665" s="389">
        <f>'[9]事業所(またはGH住居)名を入力してください_その⑤'!$F284</f>
        <v>0</v>
      </c>
      <c r="K2665" s="380">
        <f>IF(OR('[9]事業所(またはGH住居)名を入力してください_その⑤'!$B284="管理者",'[9]事業所(またはGH住居)名を入力してください_その⑤'!$B284="サービス管理責任者"),0,'[9]事業所(またはGH住居)名を入力してください_その⑤'!$AN284)</f>
        <v>0</v>
      </c>
    </row>
    <row r="2666" spans="8:11">
      <c r="H2666" s="390"/>
      <c r="I2666" s="380" t="e">
        <f t="shared" si="137"/>
        <v>#REF!</v>
      </c>
      <c r="J2666" s="389">
        <f>'[9]事業所(またはGH住居)名を入力してください_その⑤'!$F285</f>
        <v>0</v>
      </c>
      <c r="K2666" s="380">
        <f>IF(OR('[9]事業所(またはGH住居)名を入力してください_その⑤'!$B285="管理者",'[9]事業所(またはGH住居)名を入力してください_その⑤'!$B285="サービス管理責任者"),0,'[9]事業所(またはGH住居)名を入力してください_その⑤'!$AN285)</f>
        <v>0</v>
      </c>
    </row>
    <row r="2667" spans="8:11">
      <c r="H2667" s="390"/>
      <c r="I2667" s="380" t="e">
        <f t="shared" si="137"/>
        <v>#REF!</v>
      </c>
      <c r="J2667" s="389">
        <f>'[9]事業所(またはGH住居)名を入力してください_その⑤'!$F286</f>
        <v>0</v>
      </c>
      <c r="K2667" s="380">
        <f>IF(OR('[9]事業所(またはGH住居)名を入力してください_その⑤'!$B286="管理者",'[9]事業所(またはGH住居)名を入力してください_その⑤'!$B286="サービス管理責任者"),0,'[9]事業所(またはGH住居)名を入力してください_その⑤'!$AN286)</f>
        <v>0</v>
      </c>
    </row>
    <row r="2668" spans="8:11">
      <c r="H2668" s="390"/>
      <c r="I2668" s="380" t="e">
        <f t="shared" si="137"/>
        <v>#REF!</v>
      </c>
      <c r="J2668" s="389">
        <f>'[9]事業所(またはGH住居)名を入力してください_その⑤'!$F287</f>
        <v>0</v>
      </c>
      <c r="K2668" s="380">
        <f>IF(OR('[9]事業所(またはGH住居)名を入力してください_その⑤'!$B287="管理者",'[9]事業所(またはGH住居)名を入力してください_その⑤'!$B287="サービス管理責任者"),0,'[9]事業所(またはGH住居)名を入力してください_その⑤'!$AN287)</f>
        <v>0</v>
      </c>
    </row>
    <row r="2669" spans="8:11">
      <c r="H2669" s="390"/>
      <c r="I2669" s="380" t="e">
        <f t="shared" si="137"/>
        <v>#REF!</v>
      </c>
      <c r="J2669" s="389">
        <f>'[9]事業所(またはGH住居)名を入力してください_その⑤'!$F288</f>
        <v>0</v>
      </c>
      <c r="K2669" s="380">
        <f>IF(OR('[9]事業所(またはGH住居)名を入力してください_その⑤'!$B288="管理者",'[9]事業所(またはGH住居)名を入力してください_その⑤'!$B288="サービス管理責任者"),0,'[9]事業所(またはGH住居)名を入力してください_その⑤'!$AN288)</f>
        <v>0</v>
      </c>
    </row>
    <row r="2670" spans="8:11">
      <c r="H2670" s="390"/>
      <c r="I2670" s="380" t="e">
        <f t="shared" si="137"/>
        <v>#REF!</v>
      </c>
      <c r="J2670" s="389">
        <f>'[9]事業所(またはGH住居)名を入力してください_その⑤'!$F289</f>
        <v>0</v>
      </c>
      <c r="K2670" s="380">
        <f>IF(OR('[9]事業所(またはGH住居)名を入力してください_その⑤'!$B289="管理者",'[9]事業所(またはGH住居)名を入力してください_その⑤'!$B289="サービス管理責任者"),0,'[9]事業所(またはGH住居)名を入力してください_その⑤'!$AN289)</f>
        <v>0</v>
      </c>
    </row>
    <row r="2671" spans="8:11">
      <c r="H2671" s="390"/>
      <c r="I2671" s="380" t="e">
        <f t="shared" si="137"/>
        <v>#REF!</v>
      </c>
      <c r="J2671" s="389">
        <f>'[9]事業所(またはGH住居)名を入力してください_その⑤'!$F290</f>
        <v>0</v>
      </c>
      <c r="K2671" s="380">
        <f>IF(OR('[9]事業所(またはGH住居)名を入力してください_その⑤'!$B290="管理者",'[9]事業所(またはGH住居)名を入力してください_その⑤'!$B290="サービス管理責任者"),0,'[9]事業所(またはGH住居)名を入力してください_その⑤'!$AN290)</f>
        <v>0</v>
      </c>
    </row>
    <row r="2672" spans="8:11">
      <c r="H2672" s="390"/>
      <c r="I2672" s="380" t="e">
        <f t="shared" si="137"/>
        <v>#REF!</v>
      </c>
      <c r="J2672" s="389">
        <f>'[9]事業所(またはGH住居)名を入力してください_その⑤'!$F291</f>
        <v>0</v>
      </c>
      <c r="K2672" s="380">
        <f>IF(OR('[9]事業所(またはGH住居)名を入力してください_その⑤'!$B291="管理者",'[9]事業所(またはGH住居)名を入力してください_その⑤'!$B291="サービス管理責任者"),0,'[9]事業所(またはGH住居)名を入力してください_その⑤'!$AN291)</f>
        <v>0</v>
      </c>
    </row>
    <row r="2673" spans="8:11">
      <c r="H2673" s="390"/>
      <c r="I2673" s="380" t="e">
        <f t="shared" si="137"/>
        <v>#REF!</v>
      </c>
      <c r="J2673" s="389">
        <f>'[9]事業所(またはGH住居)名を入力してください_その⑤'!$F292</f>
        <v>0</v>
      </c>
      <c r="K2673" s="380">
        <f>IF(OR('[9]事業所(またはGH住居)名を入力してください_その⑤'!$B292="管理者",'[9]事業所(またはGH住居)名を入力してください_その⑤'!$B292="サービス管理責任者"),0,'[9]事業所(またはGH住居)名を入力してください_その⑤'!$AN292)</f>
        <v>0</v>
      </c>
    </row>
    <row r="2674" spans="8:11">
      <c r="H2674" s="390"/>
      <c r="I2674" s="380" t="e">
        <f t="shared" si="137"/>
        <v>#REF!</v>
      </c>
      <c r="J2674" s="389">
        <f>'[9]事業所(またはGH住居)名を入力してください_その⑤'!$F293</f>
        <v>0</v>
      </c>
      <c r="K2674" s="380">
        <f>IF(OR('[9]事業所(またはGH住居)名を入力してください_その⑤'!$B293="管理者",'[9]事業所(またはGH住居)名を入力してください_その⑤'!$B293="サービス管理責任者"),0,'[9]事業所(またはGH住居)名を入力してください_その⑤'!$AN293)</f>
        <v>0</v>
      </c>
    </row>
    <row r="2675" spans="8:11">
      <c r="H2675" s="390"/>
      <c r="I2675" s="380" t="e">
        <f t="shared" si="137"/>
        <v>#REF!</v>
      </c>
      <c r="J2675" s="389">
        <f>'[9]事業所(またはGH住居)名を入力してください_その⑤'!$F294</f>
        <v>0</v>
      </c>
      <c r="K2675" s="380">
        <f>IF(OR('[9]事業所(またはGH住居)名を入力してください_その⑤'!$B294="管理者",'[9]事業所(またはGH住居)名を入力してください_その⑤'!$B294="サービス管理責任者"),0,'[9]事業所(またはGH住居)名を入力してください_その⑤'!$AN294)</f>
        <v>0</v>
      </c>
    </row>
    <row r="2676" spans="8:11">
      <c r="H2676" s="390"/>
      <c r="I2676" s="380" t="e">
        <f t="shared" si="137"/>
        <v>#REF!</v>
      </c>
      <c r="J2676" s="389">
        <f>'[9]事業所(またはGH住居)名を入力してください_その⑤'!$F295</f>
        <v>0</v>
      </c>
      <c r="K2676" s="380">
        <f>IF(OR('[9]事業所(またはGH住居)名を入力してください_その⑤'!$B295="管理者",'[9]事業所(またはGH住居)名を入力してください_その⑤'!$B295="サービス管理責任者"),0,'[9]事業所(またはGH住居)名を入力してください_その⑤'!$AN295)</f>
        <v>0</v>
      </c>
    </row>
    <row r="2677" spans="8:11">
      <c r="H2677" s="390"/>
      <c r="I2677" s="380" t="e">
        <f t="shared" si="137"/>
        <v>#REF!</v>
      </c>
      <c r="J2677" s="389">
        <f>'[9]事業所(またはGH住居)名を入力してください_その⑤'!$F296</f>
        <v>0</v>
      </c>
      <c r="K2677" s="380">
        <f>IF(OR('[9]事業所(またはGH住居)名を入力してください_その⑤'!$B296="管理者",'[9]事業所(またはGH住居)名を入力してください_その⑤'!$B296="サービス管理責任者"),0,'[9]事業所(またはGH住居)名を入力してください_その⑤'!$AN296)</f>
        <v>0</v>
      </c>
    </row>
    <row r="2678" spans="8:11">
      <c r="H2678" s="390"/>
      <c r="I2678" s="380" t="e">
        <f t="shared" si="137"/>
        <v>#REF!</v>
      </c>
      <c r="J2678" s="389">
        <f>'[9]事業所(またはGH住居)名を入力してください_その⑤'!$F297</f>
        <v>0</v>
      </c>
      <c r="K2678" s="380">
        <f>IF(OR('[9]事業所(またはGH住居)名を入力してください_その⑤'!$B297="管理者",'[9]事業所(またはGH住居)名を入力してください_その⑤'!$B297="サービス管理責任者"),0,'[9]事業所(またはGH住居)名を入力してください_その⑤'!$AN297)</f>
        <v>0</v>
      </c>
    </row>
    <row r="2679" spans="8:11">
      <c r="H2679" s="390"/>
      <c r="I2679" s="380" t="e">
        <f t="shared" si="137"/>
        <v>#REF!</v>
      </c>
      <c r="J2679" s="389">
        <f>'[9]事業所(またはGH住居)名を入力してください_その⑤'!$F298</f>
        <v>0</v>
      </c>
      <c r="K2679" s="380">
        <f>IF(OR('[9]事業所(またはGH住居)名を入力してください_その⑤'!$B298="管理者",'[9]事業所(またはGH住居)名を入力してください_その⑤'!$B298="サービス管理責任者"),0,'[9]事業所(またはGH住居)名を入力してください_その⑤'!$AN298)</f>
        <v>0</v>
      </c>
    </row>
    <row r="2680" spans="8:11">
      <c r="H2680" s="390"/>
      <c r="I2680" s="380" t="e">
        <f t="shared" si="137"/>
        <v>#REF!</v>
      </c>
      <c r="J2680" s="389">
        <f>'[9]事業所(またはGH住居)名を入力してください_その⑤'!$F299</f>
        <v>0</v>
      </c>
      <c r="K2680" s="380">
        <f>IF(OR('[9]事業所(またはGH住居)名を入力してください_その⑤'!$B299="管理者",'[9]事業所(またはGH住居)名を入力してください_その⑤'!$B299="サービス管理責任者"),0,'[9]事業所(またはGH住居)名を入力してください_その⑤'!$AN299)</f>
        <v>0</v>
      </c>
    </row>
    <row r="2681" spans="8:11">
      <c r="H2681" s="390"/>
      <c r="I2681" s="380" t="e">
        <f t="shared" si="137"/>
        <v>#REF!</v>
      </c>
      <c r="J2681" s="389">
        <f>'[9]事業所(またはGH住居)名を入力してください_その⑤'!$F300</f>
        <v>0</v>
      </c>
      <c r="K2681" s="380">
        <f>IF(OR('[9]事業所(またはGH住居)名を入力してください_その⑤'!$B300="管理者",'[9]事業所(またはGH住居)名を入力してください_その⑤'!$B300="サービス管理責任者"),0,'[9]事業所(またはGH住居)名を入力してください_その⑤'!$AN300)</f>
        <v>0</v>
      </c>
    </row>
    <row r="2682" spans="8:11">
      <c r="H2682" s="390"/>
      <c r="I2682" s="380" t="e">
        <f t="shared" si="137"/>
        <v>#REF!</v>
      </c>
      <c r="J2682" s="389">
        <f>'[9]事業所(またはGH住居)名を入力してください_その⑤'!$F301</f>
        <v>0</v>
      </c>
      <c r="K2682" s="380">
        <f>IF(OR('[9]事業所(またはGH住居)名を入力してください_その⑤'!$B301="管理者",'[9]事業所(またはGH住居)名を入力してください_その⑤'!$B301="サービス管理責任者"),0,'[9]事業所(またはGH住居)名を入力してください_その⑤'!$AN301)</f>
        <v>0</v>
      </c>
    </row>
    <row r="2683" spans="8:11">
      <c r="H2683" s="390"/>
      <c r="I2683" s="380" t="e">
        <f t="shared" si="137"/>
        <v>#REF!</v>
      </c>
      <c r="J2683" s="389">
        <f>'[9]事業所(またはGH住居)名を入力してください_その⑤'!$F302</f>
        <v>0</v>
      </c>
      <c r="K2683" s="380">
        <f>IF(OR('[9]事業所(またはGH住居)名を入力してください_その⑤'!$B302="管理者",'[9]事業所(またはGH住居)名を入力してください_その⑤'!$B302="サービス管理責任者"),0,'[9]事業所(またはGH住居)名を入力してください_その⑤'!$AN302)</f>
        <v>0</v>
      </c>
    </row>
    <row r="2684" spans="8:11">
      <c r="H2684" s="390"/>
      <c r="I2684" s="380" t="e">
        <f t="shared" si="137"/>
        <v>#REF!</v>
      </c>
      <c r="J2684" s="389">
        <f>'[9]事業所(またはGH住居)名を入力してください_その⑤'!$F303</f>
        <v>0</v>
      </c>
      <c r="K2684" s="380">
        <f>IF(OR('[9]事業所(またはGH住居)名を入力してください_その⑤'!$B303="管理者",'[9]事業所(またはGH住居)名を入力してください_その⑤'!$B303="サービス管理責任者"),0,'[9]事業所(またはGH住居)名を入力してください_その⑤'!$AN303)</f>
        <v>0</v>
      </c>
    </row>
    <row r="2685" spans="8:11">
      <c r="H2685" s="390"/>
      <c r="I2685" s="380" t="e">
        <f t="shared" si="137"/>
        <v>#REF!</v>
      </c>
      <c r="J2685" s="389">
        <f>'[9]事業所(またはGH住居)名を入力してください_その⑤'!$F304</f>
        <v>0</v>
      </c>
      <c r="K2685" s="380">
        <f>IF(OR('[9]事業所(またはGH住居)名を入力してください_その⑤'!$B304="管理者",'[9]事業所(またはGH住居)名を入力してください_その⑤'!$B304="サービス管理責任者"),0,'[9]事業所(またはGH住居)名を入力してください_その⑤'!$AN304)</f>
        <v>0</v>
      </c>
    </row>
    <row r="2686" spans="8:11">
      <c r="H2686" s="390"/>
      <c r="I2686" s="380" t="e">
        <f t="shared" si="137"/>
        <v>#REF!</v>
      </c>
      <c r="J2686" s="389">
        <f>'[9]事業所(またはGH住居)名を入力してください_その⑤'!$F305</f>
        <v>0</v>
      </c>
      <c r="K2686" s="380">
        <f>IF(OR('[9]事業所(またはGH住居)名を入力してください_その⑤'!$B305="管理者",'[9]事業所(またはGH住居)名を入力してください_その⑤'!$B305="サービス管理責任者"),0,'[9]事業所(またはGH住居)名を入力してください_その⑤'!$AN305)</f>
        <v>0</v>
      </c>
    </row>
    <row r="2687" spans="8:11">
      <c r="H2687" s="390"/>
      <c r="I2687" s="380" t="e">
        <f t="shared" si="137"/>
        <v>#REF!</v>
      </c>
      <c r="J2687" s="389">
        <f>'[9]事業所(またはGH住居)名を入力してください_その⑤'!$F306</f>
        <v>0</v>
      </c>
      <c r="K2687" s="380">
        <f>IF(OR('[9]事業所(またはGH住居)名を入力してください_その⑤'!$B306="管理者",'[9]事業所(またはGH住居)名を入力してください_その⑤'!$B306="サービス管理責任者"),0,'[9]事業所(またはGH住居)名を入力してください_その⑤'!$AN306)</f>
        <v>0</v>
      </c>
    </row>
    <row r="2688" spans="8:11">
      <c r="H2688" s="390"/>
      <c r="I2688" s="380" t="e">
        <f t="shared" si="137"/>
        <v>#REF!</v>
      </c>
      <c r="J2688" s="389">
        <f>'[9]事業所(またはGH住居)名を入力してください_その⑤'!$F307</f>
        <v>0</v>
      </c>
      <c r="K2688" s="380">
        <f>IF(OR('[9]事業所(またはGH住居)名を入力してください_その⑤'!$B307="管理者",'[9]事業所(またはGH住居)名を入力してください_その⑤'!$B307="サービス管理責任者"),0,'[9]事業所(またはGH住居)名を入力してください_その⑤'!$AN307)</f>
        <v>0</v>
      </c>
    </row>
    <row r="2689" spans="8:11">
      <c r="H2689" s="390"/>
      <c r="I2689" s="380" t="e">
        <f t="shared" si="137"/>
        <v>#REF!</v>
      </c>
      <c r="J2689" s="389">
        <f>'[9]事業所(またはGH住居)名を入力してください_その⑤'!$F308</f>
        <v>0</v>
      </c>
      <c r="K2689" s="380">
        <f>IF(OR('[9]事業所(またはGH住居)名を入力してください_その⑤'!$B308="管理者",'[9]事業所(またはGH住居)名を入力してください_その⑤'!$B308="サービス管理責任者"),0,'[9]事業所(またはGH住居)名を入力してください_その⑤'!$AN308)</f>
        <v>0</v>
      </c>
    </row>
    <row r="2690" spans="8:11">
      <c r="H2690" s="390"/>
      <c r="I2690" s="380" t="e">
        <f t="shared" si="137"/>
        <v>#REF!</v>
      </c>
      <c r="J2690" s="389">
        <f>'[9]事業所(またはGH住居)名を入力してください_その⑤'!$F309</f>
        <v>0</v>
      </c>
      <c r="K2690" s="380">
        <f>IF(OR('[9]事業所(またはGH住居)名を入力してください_その⑤'!$B309="管理者",'[9]事業所(またはGH住居)名を入力してください_その⑤'!$B309="サービス管理責任者"),0,'[9]事業所(またはGH住居)名を入力してください_その⑤'!$AN309)</f>
        <v>0</v>
      </c>
    </row>
    <row r="2691" spans="8:11">
      <c r="H2691" s="390"/>
      <c r="I2691" s="380" t="e">
        <f t="shared" si="137"/>
        <v>#REF!</v>
      </c>
      <c r="J2691" s="389">
        <f>'[9]事業所(またはGH住居)名を入力してください_その⑤'!$F310</f>
        <v>0</v>
      </c>
      <c r="K2691" s="380">
        <f>IF(OR('[9]事業所(またはGH住居)名を入力してください_その⑤'!$B310="管理者",'[9]事業所(またはGH住居)名を入力してください_その⑤'!$B310="サービス管理責任者"),0,'[9]事業所(またはGH住居)名を入力してください_その⑤'!$AN310)</f>
        <v>0</v>
      </c>
    </row>
    <row r="2692" spans="8:11">
      <c r="H2692" s="390"/>
      <c r="I2692" s="380" t="e">
        <f t="shared" ref="I2692:I2755" si="138">IF(J2692=0,I2691,I2691+1)</f>
        <v>#REF!</v>
      </c>
      <c r="J2692" s="389">
        <f>'[9]事業所(またはGH住居)名を入力してください_その⑤'!$F311</f>
        <v>0</v>
      </c>
      <c r="K2692" s="380">
        <f>IF(OR('[9]事業所(またはGH住居)名を入力してください_その⑤'!$B311="管理者",'[9]事業所(またはGH住居)名を入力してください_その⑤'!$B311="サービス管理責任者"),0,'[9]事業所(またはGH住居)名を入力してください_その⑤'!$AN311)</f>
        <v>0</v>
      </c>
    </row>
    <row r="2693" spans="8:11">
      <c r="H2693" s="390"/>
      <c r="I2693" s="380" t="e">
        <f t="shared" si="138"/>
        <v>#REF!</v>
      </c>
      <c r="J2693" s="389">
        <f>'[9]事業所(またはGH住居)名を入力してください_その⑤'!$F312</f>
        <v>0</v>
      </c>
      <c r="K2693" s="380">
        <f>IF(OR('[9]事業所(またはGH住居)名を入力してください_その⑤'!$B312="管理者",'[9]事業所(またはGH住居)名を入力してください_その⑤'!$B312="サービス管理責任者"),0,'[9]事業所(またはGH住居)名を入力してください_その⑤'!$AN312)</f>
        <v>0</v>
      </c>
    </row>
    <row r="2694" spans="8:11">
      <c r="H2694" s="390"/>
      <c r="I2694" s="380" t="e">
        <f t="shared" si="138"/>
        <v>#REF!</v>
      </c>
      <c r="J2694" s="389">
        <f>'[9]事業所(またはGH住居)名を入力してください_その⑤'!$F313</f>
        <v>0</v>
      </c>
      <c r="K2694" s="380">
        <f>IF(OR('[9]事業所(またはGH住居)名を入力してください_その⑤'!$B313="管理者",'[9]事業所(またはGH住居)名を入力してください_その⑤'!$B313="サービス管理責任者"),0,'[9]事業所(またはGH住居)名を入力してください_その⑤'!$AN313)</f>
        <v>0</v>
      </c>
    </row>
    <row r="2695" spans="8:11">
      <c r="H2695" s="390"/>
      <c r="I2695" s="380" t="e">
        <f t="shared" si="138"/>
        <v>#REF!</v>
      </c>
      <c r="J2695" s="389">
        <f>'[9]事業所(またはGH住居)名を入力してください_その⑤'!$F314</f>
        <v>0</v>
      </c>
      <c r="K2695" s="380">
        <f>IF(OR('[9]事業所(またはGH住居)名を入力してください_その⑤'!$B314="管理者",'[9]事業所(またはGH住居)名を入力してください_その⑤'!$B314="サービス管理責任者"),0,'[9]事業所(またはGH住居)名を入力してください_その⑤'!$AN314)</f>
        <v>0</v>
      </c>
    </row>
    <row r="2696" spans="8:11">
      <c r="H2696" s="390"/>
      <c r="I2696" s="380" t="e">
        <f t="shared" si="138"/>
        <v>#REF!</v>
      </c>
      <c r="J2696" s="389">
        <f>'[9]事業所(またはGH住居)名を入力してください_その⑤'!$F315</f>
        <v>0</v>
      </c>
      <c r="K2696" s="380">
        <f>IF(OR('[9]事業所(またはGH住居)名を入力してください_その⑤'!$B315="管理者",'[9]事業所(またはGH住居)名を入力してください_その⑤'!$B315="サービス管理責任者"),0,'[9]事業所(またはGH住居)名を入力してください_その⑤'!$AN315)</f>
        <v>0</v>
      </c>
    </row>
    <row r="2697" spans="8:11">
      <c r="H2697" s="390"/>
      <c r="I2697" s="380" t="e">
        <f t="shared" si="138"/>
        <v>#REF!</v>
      </c>
      <c r="J2697" s="389">
        <f>'[9]事業所(またはGH住居)名を入力してください_その⑤'!$F316</f>
        <v>0</v>
      </c>
      <c r="K2697" s="380">
        <f>IF(OR('[9]事業所(またはGH住居)名を入力してください_その⑤'!$B316="管理者",'[9]事業所(またはGH住居)名を入力してください_その⑤'!$B316="サービス管理責任者"),0,'[9]事業所(またはGH住居)名を入力してください_その⑤'!$AN316)</f>
        <v>0</v>
      </c>
    </row>
    <row r="2698" spans="8:11">
      <c r="H2698" s="390"/>
      <c r="I2698" s="380" t="e">
        <f t="shared" si="138"/>
        <v>#REF!</v>
      </c>
      <c r="J2698" s="389">
        <f>'[9]事業所(またはGH住居)名を入力してください_その⑤'!$F317</f>
        <v>0</v>
      </c>
      <c r="K2698" s="380">
        <f>IF(OR('[9]事業所(またはGH住居)名を入力してください_その⑤'!$B317="管理者",'[9]事業所(またはGH住居)名を入力してください_その⑤'!$B317="サービス管理責任者"),0,'[9]事業所(またはGH住居)名を入力してください_その⑤'!$AN317)</f>
        <v>0</v>
      </c>
    </row>
    <row r="2699" spans="8:11">
      <c r="H2699" s="390"/>
      <c r="I2699" s="380" t="e">
        <f t="shared" si="138"/>
        <v>#REF!</v>
      </c>
      <c r="J2699" s="389">
        <f>'[9]事業所(またはGH住居)名を入力してください_その⑤'!$F318</f>
        <v>0</v>
      </c>
      <c r="K2699" s="380">
        <f>IF(OR('[9]事業所(またはGH住居)名を入力してください_その⑤'!$B318="管理者",'[9]事業所(またはGH住居)名を入力してください_その⑤'!$B318="サービス管理責任者"),0,'[9]事業所(またはGH住居)名を入力してください_その⑤'!$AN318)</f>
        <v>0</v>
      </c>
    </row>
    <row r="2700" spans="8:11">
      <c r="H2700" s="390"/>
      <c r="I2700" s="380" t="e">
        <f t="shared" si="138"/>
        <v>#REF!</v>
      </c>
      <c r="J2700" s="389">
        <f>'[9]事業所(またはGH住居)名を入力してください_その⑤'!$F319</f>
        <v>0</v>
      </c>
      <c r="K2700" s="380">
        <f>IF(OR('[9]事業所(またはGH住居)名を入力してください_その⑤'!$B319="管理者",'[9]事業所(またはGH住居)名を入力してください_その⑤'!$B319="サービス管理責任者"),0,'[9]事業所(またはGH住居)名を入力してください_その⑤'!$AN319)</f>
        <v>0</v>
      </c>
    </row>
    <row r="2701" spans="8:11">
      <c r="H2701" s="390"/>
      <c r="I2701" s="380" t="e">
        <f t="shared" si="138"/>
        <v>#REF!</v>
      </c>
      <c r="J2701" s="389">
        <f>'[9]事業所(またはGH住居)名を入力してください_その⑤'!$F320</f>
        <v>0</v>
      </c>
      <c r="K2701" s="380">
        <f>IF(OR('[9]事業所(またはGH住居)名を入力してください_その⑤'!$B320="管理者",'[9]事業所(またはGH住居)名を入力してください_その⑤'!$B320="サービス管理責任者"),0,'[9]事業所(またはGH住居)名を入力してください_その⑤'!$AN320)</f>
        <v>0</v>
      </c>
    </row>
    <row r="2702" spans="8:11">
      <c r="H2702" s="390"/>
      <c r="I2702" s="380" t="e">
        <f t="shared" si="138"/>
        <v>#REF!</v>
      </c>
      <c r="J2702" s="389">
        <f>'[9]事業所(またはGH住居)名を入力してください_その⑤'!$F321</f>
        <v>0</v>
      </c>
      <c r="K2702" s="380">
        <f>IF(OR('[9]事業所(またはGH住居)名を入力してください_その⑤'!$B321="管理者",'[9]事業所(またはGH住居)名を入力してください_その⑤'!$B321="サービス管理責任者"),0,'[9]事業所(またはGH住居)名を入力してください_その⑤'!$AN321)</f>
        <v>0</v>
      </c>
    </row>
    <row r="2703" spans="8:11">
      <c r="H2703" s="390"/>
      <c r="I2703" s="380" t="e">
        <f t="shared" si="138"/>
        <v>#REF!</v>
      </c>
      <c r="J2703" s="389">
        <f>'[9]事業所(またはGH住居)名を入力してください_その⑤'!$F322</f>
        <v>0</v>
      </c>
      <c r="K2703" s="380">
        <f>IF(OR('[9]事業所(またはGH住居)名を入力してください_その⑤'!$B322="管理者",'[9]事業所(またはGH住居)名を入力してください_その⑤'!$B322="サービス管理責任者"),0,'[9]事業所(またはGH住居)名を入力してください_その⑤'!$AN322)</f>
        <v>0</v>
      </c>
    </row>
    <row r="2704" spans="8:11">
      <c r="H2704" s="390"/>
      <c r="I2704" s="380" t="e">
        <f t="shared" si="138"/>
        <v>#REF!</v>
      </c>
      <c r="J2704" s="389">
        <f>'[9]事業所(またはGH住居)名を入力してください_その⑤'!$F323</f>
        <v>0</v>
      </c>
      <c r="K2704" s="380">
        <f>IF(OR('[9]事業所(またはGH住居)名を入力してください_その⑤'!$B323="管理者",'[9]事業所(またはGH住居)名を入力してください_その⑤'!$B323="サービス管理責任者"),0,'[9]事業所(またはGH住居)名を入力してください_その⑤'!$AN323)</f>
        <v>0</v>
      </c>
    </row>
    <row r="2705" spans="8:11">
      <c r="H2705" s="390"/>
      <c r="I2705" s="380" t="e">
        <f t="shared" si="138"/>
        <v>#REF!</v>
      </c>
      <c r="J2705" s="389">
        <f>'[9]事業所(またはGH住居)名を入力してください_その⑤'!$F324</f>
        <v>0</v>
      </c>
      <c r="K2705" s="380">
        <f>IF(OR('[9]事業所(またはGH住居)名を入力してください_その⑤'!$B324="管理者",'[9]事業所(またはGH住居)名を入力してください_その⑤'!$B324="サービス管理責任者"),0,'[9]事業所(またはGH住居)名を入力してください_その⑤'!$AN324)</f>
        <v>0</v>
      </c>
    </row>
    <row r="2706" spans="8:11">
      <c r="H2706" s="390"/>
      <c r="I2706" s="380" t="e">
        <f t="shared" si="138"/>
        <v>#REF!</v>
      </c>
      <c r="J2706" s="389">
        <f>'[9]事業所(またはGH住居)名を入力してください_その⑤'!$F325</f>
        <v>0</v>
      </c>
      <c r="K2706" s="380">
        <f>IF(OR('[9]事業所(またはGH住居)名を入力してください_その⑤'!$B325="管理者",'[9]事業所(またはGH住居)名を入力してください_その⑤'!$B325="サービス管理責任者"),0,'[9]事業所(またはGH住居)名を入力してください_その⑤'!$AN325)</f>
        <v>0</v>
      </c>
    </row>
    <row r="2707" spans="8:11">
      <c r="H2707" s="390"/>
      <c r="I2707" s="380" t="e">
        <f t="shared" si="138"/>
        <v>#REF!</v>
      </c>
      <c r="J2707" s="389">
        <f>'[9]事業所(またはGH住居)名を入力してください_その⑤'!$F326</f>
        <v>0</v>
      </c>
      <c r="K2707" s="380">
        <f>IF(OR('[9]事業所(またはGH住居)名を入力してください_その⑤'!$B326="管理者",'[9]事業所(またはGH住居)名を入力してください_その⑤'!$B326="サービス管理責任者"),0,'[9]事業所(またはGH住居)名を入力してください_その⑤'!$AN326)</f>
        <v>0</v>
      </c>
    </row>
    <row r="2708" spans="8:11">
      <c r="H2708" s="390"/>
      <c r="I2708" s="380" t="e">
        <f t="shared" si="138"/>
        <v>#REF!</v>
      </c>
      <c r="J2708" s="389">
        <f>'[9]事業所(またはGH住居)名を入力してください_その⑤'!$F327</f>
        <v>0</v>
      </c>
      <c r="K2708" s="380">
        <f>IF(OR('[9]事業所(またはGH住居)名を入力してください_その⑤'!$B327="管理者",'[9]事業所(またはGH住居)名を入力してください_その⑤'!$B327="サービス管理責任者"),0,'[9]事業所(またはGH住居)名を入力してください_その⑤'!$AN327)</f>
        <v>0</v>
      </c>
    </row>
    <row r="2709" spans="8:11">
      <c r="H2709" s="390"/>
      <c r="I2709" s="380" t="e">
        <f t="shared" si="138"/>
        <v>#REF!</v>
      </c>
      <c r="J2709" s="389">
        <f>'[9]事業所(またはGH住居)名を入力してください_その⑤'!$F328</f>
        <v>0</v>
      </c>
      <c r="K2709" s="380">
        <f>IF(OR('[9]事業所(またはGH住居)名を入力してください_その⑤'!$B328="管理者",'[9]事業所(またはGH住居)名を入力してください_その⑤'!$B328="サービス管理責任者"),0,'[9]事業所(またはGH住居)名を入力してください_その⑤'!$AN328)</f>
        <v>0</v>
      </c>
    </row>
    <row r="2710" spans="8:11">
      <c r="H2710" s="390"/>
      <c r="I2710" s="380" t="e">
        <f t="shared" si="138"/>
        <v>#REF!</v>
      </c>
      <c r="J2710" s="389">
        <f>'[9]事業所(またはGH住居)名を入力してください_その⑤'!$F329</f>
        <v>0</v>
      </c>
      <c r="K2710" s="380">
        <f>IF(OR('[9]事業所(またはGH住居)名を入力してください_その⑤'!$B329="管理者",'[9]事業所(またはGH住居)名を入力してください_その⑤'!$B329="サービス管理責任者"),0,'[9]事業所(またはGH住居)名を入力してください_その⑤'!$AN329)</f>
        <v>0</v>
      </c>
    </row>
    <row r="2711" spans="8:11">
      <c r="H2711" s="390"/>
      <c r="I2711" s="380" t="e">
        <f t="shared" si="138"/>
        <v>#REF!</v>
      </c>
      <c r="J2711" s="389">
        <f>'[9]事業所(またはGH住居)名を入力してください_その⑤'!$F330</f>
        <v>0</v>
      </c>
      <c r="K2711" s="380">
        <f>IF(OR('[9]事業所(またはGH住居)名を入力してください_その⑤'!$B330="管理者",'[9]事業所(またはGH住居)名を入力してください_その⑤'!$B330="サービス管理責任者"),0,'[9]事業所(またはGH住居)名を入力してください_その⑤'!$AN330)</f>
        <v>0</v>
      </c>
    </row>
    <row r="2712" spans="8:11">
      <c r="H2712" s="390"/>
      <c r="I2712" s="380" t="e">
        <f t="shared" si="138"/>
        <v>#REF!</v>
      </c>
      <c r="J2712" s="389">
        <f>'[9]事業所(またはGH住居)名を入力してください_その⑤'!$F331</f>
        <v>0</v>
      </c>
      <c r="K2712" s="380">
        <f>IF(OR('[9]事業所(またはGH住居)名を入力してください_その⑤'!$B331="管理者",'[9]事業所(またはGH住居)名を入力してください_その⑤'!$B331="サービス管理責任者"),0,'[9]事業所(またはGH住居)名を入力してください_その⑤'!$AN331)</f>
        <v>0</v>
      </c>
    </row>
    <row r="2713" spans="8:11">
      <c r="H2713" s="390"/>
      <c r="I2713" s="380" t="e">
        <f t="shared" si="138"/>
        <v>#REF!</v>
      </c>
      <c r="J2713" s="389">
        <f>'[9]事業所(またはGH住居)名を入力してください_その⑤'!$F332</f>
        <v>0</v>
      </c>
      <c r="K2713" s="380">
        <f>IF(OR('[9]事業所(またはGH住居)名を入力してください_その⑤'!$B332="管理者",'[9]事業所(またはGH住居)名を入力してください_その⑤'!$B332="サービス管理責任者"),0,'[9]事業所(またはGH住居)名を入力してください_その⑤'!$AN332)</f>
        <v>0</v>
      </c>
    </row>
    <row r="2714" spans="8:11">
      <c r="H2714" s="390"/>
      <c r="I2714" s="380" t="e">
        <f t="shared" si="138"/>
        <v>#REF!</v>
      </c>
      <c r="J2714" s="389">
        <f>'[9]事業所(またはGH住居)名を入力してください_その⑤'!$F333</f>
        <v>0</v>
      </c>
      <c r="K2714" s="380">
        <f>IF(OR('[9]事業所(またはGH住居)名を入力してください_その⑤'!$B333="管理者",'[9]事業所(またはGH住居)名を入力してください_その⑤'!$B333="サービス管理責任者"),0,'[9]事業所(またはGH住居)名を入力してください_その⑤'!$AN333)</f>
        <v>0</v>
      </c>
    </row>
    <row r="2715" spans="8:11">
      <c r="H2715" s="390"/>
      <c r="I2715" s="380" t="e">
        <f t="shared" si="138"/>
        <v>#REF!</v>
      </c>
      <c r="J2715" s="389">
        <f>'[9]事業所(またはGH住居)名を入力してください_その⑤'!$F334</f>
        <v>0</v>
      </c>
      <c r="K2715" s="380">
        <f>IF(OR('[9]事業所(またはGH住居)名を入力してください_その⑤'!$B334="管理者",'[9]事業所(またはGH住居)名を入力してください_その⑤'!$B334="サービス管理責任者"),0,'[9]事業所(またはGH住居)名を入力してください_その⑤'!$AN334)</f>
        <v>0</v>
      </c>
    </row>
    <row r="2716" spans="8:11">
      <c r="H2716" s="390"/>
      <c r="I2716" s="380" t="e">
        <f t="shared" si="138"/>
        <v>#REF!</v>
      </c>
      <c r="J2716" s="389">
        <f>'[9]事業所(またはGH住居)名を入力してください_その⑤'!$F335</f>
        <v>0</v>
      </c>
      <c r="K2716" s="380">
        <f>IF(OR('[9]事業所(またはGH住居)名を入力してください_その⑤'!$B335="管理者",'[9]事業所(またはGH住居)名を入力してください_その⑤'!$B335="サービス管理責任者"),0,'[9]事業所(またはGH住居)名を入力してください_その⑤'!$AN335)</f>
        <v>0</v>
      </c>
    </row>
    <row r="2717" spans="8:11">
      <c r="H2717" s="390"/>
      <c r="I2717" s="380" t="e">
        <f t="shared" si="138"/>
        <v>#REF!</v>
      </c>
      <c r="J2717" s="389">
        <f>'[9]事業所(またはGH住居)名を入力してください_その⑤'!$F336</f>
        <v>0</v>
      </c>
      <c r="K2717" s="380">
        <f>IF(OR('[9]事業所(またはGH住居)名を入力してください_その⑤'!$B336="管理者",'[9]事業所(またはGH住居)名を入力してください_その⑤'!$B336="サービス管理責任者"),0,'[9]事業所(またはGH住居)名を入力してください_その⑤'!$AN336)</f>
        <v>0</v>
      </c>
    </row>
    <row r="2718" spans="8:11">
      <c r="H2718" s="390"/>
      <c r="I2718" s="380" t="e">
        <f t="shared" si="138"/>
        <v>#REF!</v>
      </c>
      <c r="J2718" s="389">
        <f>'[9]事業所(またはGH住居)名を入力してください_その⑤'!$F337</f>
        <v>0</v>
      </c>
      <c r="K2718" s="380">
        <f>IF(OR('[9]事業所(またはGH住居)名を入力してください_その⑤'!$B337="管理者",'[9]事業所(またはGH住居)名を入力してください_その⑤'!$B337="サービス管理責任者"),0,'[9]事業所(またはGH住居)名を入力してください_その⑤'!$AN337)</f>
        <v>0</v>
      </c>
    </row>
    <row r="2719" spans="8:11">
      <c r="H2719" s="390"/>
      <c r="I2719" s="380" t="e">
        <f t="shared" si="138"/>
        <v>#REF!</v>
      </c>
      <c r="J2719" s="389">
        <f>'[9]事業所(またはGH住居)名を入力してください_その⑤'!$F338</f>
        <v>0</v>
      </c>
      <c r="K2719" s="380">
        <f>IF(OR('[9]事業所(またはGH住居)名を入力してください_その⑤'!$B338="管理者",'[9]事業所(またはGH住居)名を入力してください_その⑤'!$B338="サービス管理責任者"),0,'[9]事業所(またはGH住居)名を入力してください_その⑤'!$AN338)</f>
        <v>0</v>
      </c>
    </row>
    <row r="2720" spans="8:11">
      <c r="H2720" s="390"/>
      <c r="I2720" s="380" t="e">
        <f t="shared" si="138"/>
        <v>#REF!</v>
      </c>
      <c r="J2720" s="389">
        <f>'[9]事業所(またはGH住居)名を入力してください_その⑤'!$F339</f>
        <v>0</v>
      </c>
      <c r="K2720" s="380">
        <f>IF(OR('[9]事業所(またはGH住居)名を入力してください_その⑤'!$B339="管理者",'[9]事業所(またはGH住居)名を入力してください_その⑤'!$B339="サービス管理責任者"),0,'[9]事業所(またはGH住居)名を入力してください_その⑤'!$AN339)</f>
        <v>0</v>
      </c>
    </row>
    <row r="2721" spans="8:11">
      <c r="H2721" s="390"/>
      <c r="I2721" s="380" t="e">
        <f t="shared" si="138"/>
        <v>#REF!</v>
      </c>
      <c r="J2721" s="389">
        <f>'[9]事業所(またはGH住居)名を入力してください_その⑤'!$F340</f>
        <v>0</v>
      </c>
      <c r="K2721" s="380">
        <f>IF(OR('[9]事業所(またはGH住居)名を入力してください_その⑤'!$B340="管理者",'[9]事業所(またはGH住居)名を入力してください_その⑤'!$B340="サービス管理責任者"),0,'[9]事業所(またはGH住居)名を入力してください_その⑤'!$AN340)</f>
        <v>0</v>
      </c>
    </row>
    <row r="2722" spans="8:11">
      <c r="H2722" s="390"/>
      <c r="I2722" s="380" t="e">
        <f t="shared" si="138"/>
        <v>#REF!</v>
      </c>
      <c r="J2722" s="389">
        <f>'[9]事業所(またはGH住居)名を入力してください_その⑤'!$F341</f>
        <v>0</v>
      </c>
      <c r="K2722" s="380">
        <f>IF(OR('[9]事業所(またはGH住居)名を入力してください_その⑤'!$B341="管理者",'[9]事業所(またはGH住居)名を入力してください_その⑤'!$B341="サービス管理責任者"),0,'[9]事業所(またはGH住居)名を入力してください_その⑤'!$AN341)</f>
        <v>0</v>
      </c>
    </row>
    <row r="2723" spans="8:11">
      <c r="H2723" s="390"/>
      <c r="I2723" s="380" t="e">
        <f t="shared" si="138"/>
        <v>#REF!</v>
      </c>
      <c r="J2723" s="389">
        <f>'[9]事業所(またはGH住居)名を入力してください_その⑤'!$F342</f>
        <v>0</v>
      </c>
      <c r="K2723" s="380">
        <f>IF(OR('[9]事業所(またはGH住居)名を入力してください_その⑤'!$B342="管理者",'[9]事業所(またはGH住居)名を入力してください_その⑤'!$B342="サービス管理責任者"),0,'[9]事業所(またはGH住居)名を入力してください_その⑤'!$AN342)</f>
        <v>0</v>
      </c>
    </row>
    <row r="2724" spans="8:11">
      <c r="H2724" s="390"/>
      <c r="I2724" s="380" t="e">
        <f t="shared" si="138"/>
        <v>#REF!</v>
      </c>
      <c r="J2724" s="389">
        <f>'[9]事業所(またはGH住居)名を入力してください_その⑤'!$F343</f>
        <v>0</v>
      </c>
      <c r="K2724" s="380">
        <f>IF(OR('[9]事業所(またはGH住居)名を入力してください_その⑤'!$B343="管理者",'[9]事業所(またはGH住居)名を入力してください_その⑤'!$B343="サービス管理責任者"),0,'[9]事業所(またはGH住居)名を入力してください_その⑤'!$AN343)</f>
        <v>0</v>
      </c>
    </row>
    <row r="2725" spans="8:11">
      <c r="H2725" s="390"/>
      <c r="I2725" s="380" t="e">
        <f t="shared" si="138"/>
        <v>#REF!</v>
      </c>
      <c r="J2725" s="389">
        <f>'[9]事業所(またはGH住居)名を入力してください_その⑤'!$F344</f>
        <v>0</v>
      </c>
      <c r="K2725" s="380">
        <f>IF(OR('[9]事業所(またはGH住居)名を入力してください_その⑤'!$B344="管理者",'[9]事業所(またはGH住居)名を入力してください_その⑤'!$B344="サービス管理責任者"),0,'[9]事業所(またはGH住居)名を入力してください_その⑤'!$AN344)</f>
        <v>0</v>
      </c>
    </row>
    <row r="2726" spans="8:11">
      <c r="H2726" s="390"/>
      <c r="I2726" s="380" t="e">
        <f t="shared" si="138"/>
        <v>#REF!</v>
      </c>
      <c r="J2726" s="389">
        <f>'[9]事業所(またはGH住居)名を入力してください_その⑤'!$F345</f>
        <v>0</v>
      </c>
      <c r="K2726" s="380">
        <f>IF(OR('[9]事業所(またはGH住居)名を入力してください_その⑤'!$B345="管理者",'[9]事業所(またはGH住居)名を入力してください_その⑤'!$B345="サービス管理責任者"),0,'[9]事業所(またはGH住居)名を入力してください_その⑤'!$AN345)</f>
        <v>0</v>
      </c>
    </row>
    <row r="2727" spans="8:11">
      <c r="H2727" s="390"/>
      <c r="I2727" s="380" t="e">
        <f t="shared" si="138"/>
        <v>#REF!</v>
      </c>
      <c r="J2727" s="389">
        <f>'[9]事業所(またはGH住居)名を入力してください_その⑤'!$F346</f>
        <v>0</v>
      </c>
      <c r="K2727" s="380">
        <f>IF(OR('[9]事業所(またはGH住居)名を入力してください_その⑤'!$B346="管理者",'[9]事業所(またはGH住居)名を入力してください_その⑤'!$B346="サービス管理責任者"),0,'[9]事業所(またはGH住居)名を入力してください_その⑤'!$AN346)</f>
        <v>0</v>
      </c>
    </row>
    <row r="2728" spans="8:11">
      <c r="H2728" s="390"/>
      <c r="I2728" s="380" t="e">
        <f t="shared" si="138"/>
        <v>#REF!</v>
      </c>
      <c r="J2728" s="389">
        <f>'[9]事業所(またはGH住居)名を入力してください_その⑤'!$F347</f>
        <v>0</v>
      </c>
      <c r="K2728" s="380">
        <f>IF(OR('[9]事業所(またはGH住居)名を入力してください_その⑤'!$B347="管理者",'[9]事業所(またはGH住居)名を入力してください_その⑤'!$B347="サービス管理責任者"),0,'[9]事業所(またはGH住居)名を入力してください_その⑤'!$AN347)</f>
        <v>0</v>
      </c>
    </row>
    <row r="2729" spans="8:11">
      <c r="H2729" s="390"/>
      <c r="I2729" s="380" t="e">
        <f t="shared" si="138"/>
        <v>#REF!</v>
      </c>
      <c r="J2729" s="389">
        <f>'[9]事業所(またはGH住居)名を入力してください_その⑤'!$F348</f>
        <v>0</v>
      </c>
      <c r="K2729" s="380">
        <f>IF(OR('[9]事業所(またはGH住居)名を入力してください_その⑤'!$B348="管理者",'[9]事業所(またはGH住居)名を入力してください_その⑤'!$B348="サービス管理責任者"),0,'[9]事業所(またはGH住居)名を入力してください_その⑤'!$AN348)</f>
        <v>0</v>
      </c>
    </row>
    <row r="2730" spans="8:11">
      <c r="H2730" s="390"/>
      <c r="I2730" s="380" t="e">
        <f t="shared" si="138"/>
        <v>#REF!</v>
      </c>
      <c r="J2730" s="389">
        <f>'[9]事業所(またはGH住居)名を入力してください_その⑤'!$F349</f>
        <v>0</v>
      </c>
      <c r="K2730" s="380">
        <f>IF(OR('[9]事業所(またはGH住居)名を入力してください_その⑤'!$B349="管理者",'[9]事業所(またはGH住居)名を入力してください_その⑤'!$B349="サービス管理責任者"),0,'[9]事業所(またはGH住居)名を入力してください_その⑤'!$AN349)</f>
        <v>0</v>
      </c>
    </row>
    <row r="2731" spans="8:11">
      <c r="H2731" s="390"/>
      <c r="I2731" s="380" t="e">
        <f t="shared" si="138"/>
        <v>#REF!</v>
      </c>
      <c r="J2731" s="389">
        <f>'[9]事業所(またはGH住居)名を入力してください_その⑤'!$F350</f>
        <v>0</v>
      </c>
      <c r="K2731" s="380">
        <f>IF(OR('[9]事業所(またはGH住居)名を入力してください_その⑤'!$B350="管理者",'[9]事業所(またはGH住居)名を入力してください_その⑤'!$B350="サービス管理責任者"),0,'[9]事業所(またはGH住居)名を入力してください_その⑤'!$AN350)</f>
        <v>0</v>
      </c>
    </row>
    <row r="2732" spans="8:11">
      <c r="H2732" s="390"/>
      <c r="I2732" s="380" t="e">
        <f t="shared" si="138"/>
        <v>#REF!</v>
      </c>
      <c r="J2732" s="389">
        <f>'[9]事業所(またはGH住居)名を入力してください_その⑤'!$F351</f>
        <v>0</v>
      </c>
      <c r="K2732" s="380">
        <f>IF(OR('[9]事業所(またはGH住居)名を入力してください_その⑤'!$B351="管理者",'[9]事業所(またはGH住居)名を入力してください_その⑤'!$B351="サービス管理責任者"),0,'[9]事業所(またはGH住居)名を入力してください_その⑤'!$AN351)</f>
        <v>0</v>
      </c>
    </row>
    <row r="2733" spans="8:11">
      <c r="H2733" s="390"/>
      <c r="I2733" s="380" t="e">
        <f t="shared" si="138"/>
        <v>#REF!</v>
      </c>
      <c r="J2733" s="389">
        <f>'[9]事業所(またはGH住居)名を入力してください_その⑤'!$F352</f>
        <v>0</v>
      </c>
      <c r="K2733" s="380">
        <f>IF(OR('[9]事業所(またはGH住居)名を入力してください_その⑤'!$B352="管理者",'[9]事業所(またはGH住居)名を入力してください_その⑤'!$B352="サービス管理責任者"),0,'[9]事業所(またはGH住居)名を入力してください_その⑤'!$AN352)</f>
        <v>0</v>
      </c>
    </row>
    <row r="2734" spans="8:11">
      <c r="H2734" s="390"/>
      <c r="I2734" s="380" t="e">
        <f t="shared" si="138"/>
        <v>#REF!</v>
      </c>
      <c r="J2734" s="389">
        <f>'[9]事業所(またはGH住居)名を入力してください_その⑤'!$F353</f>
        <v>0</v>
      </c>
      <c r="K2734" s="380">
        <f>IF(OR('[9]事業所(またはGH住居)名を入力してください_その⑤'!$B353="管理者",'[9]事業所(またはGH住居)名を入力してください_その⑤'!$B353="サービス管理責任者"),0,'[9]事業所(またはGH住居)名を入力してください_その⑤'!$AN353)</f>
        <v>0</v>
      </c>
    </row>
    <row r="2735" spans="8:11">
      <c r="H2735" s="390"/>
      <c r="I2735" s="380" t="e">
        <f t="shared" si="138"/>
        <v>#REF!</v>
      </c>
      <c r="J2735" s="389">
        <f>'[9]事業所(またはGH住居)名を入力してください_その⑤'!$F354</f>
        <v>0</v>
      </c>
      <c r="K2735" s="380">
        <f>IF(OR('[9]事業所(またはGH住居)名を入力してください_その⑤'!$B354="管理者",'[9]事業所(またはGH住居)名を入力してください_その⑤'!$B354="サービス管理責任者"),0,'[9]事業所(またはGH住居)名を入力してください_その⑤'!$AN354)</f>
        <v>0</v>
      </c>
    </row>
    <row r="2736" spans="8:11">
      <c r="H2736" s="390"/>
      <c r="I2736" s="380" t="e">
        <f t="shared" si="138"/>
        <v>#REF!</v>
      </c>
      <c r="J2736" s="389">
        <f>'[9]事業所(またはGH住居)名を入力してください_その⑤'!$F355</f>
        <v>0</v>
      </c>
      <c r="K2736" s="380">
        <f>IF(OR('[9]事業所(またはGH住居)名を入力してください_その⑤'!$B355="管理者",'[9]事業所(またはGH住居)名を入力してください_その⑤'!$B355="サービス管理責任者"),0,'[9]事業所(またはGH住居)名を入力してください_その⑤'!$AN355)</f>
        <v>0</v>
      </c>
    </row>
    <row r="2737" spans="8:11">
      <c r="H2737" s="390"/>
      <c r="I2737" s="380" t="e">
        <f t="shared" si="138"/>
        <v>#REF!</v>
      </c>
      <c r="J2737" s="389">
        <f>'[9]事業所(またはGH住居)名を入力してください_その⑤'!$F356</f>
        <v>0</v>
      </c>
      <c r="K2737" s="380">
        <f>IF(OR('[9]事業所(またはGH住居)名を入力してください_その⑤'!$B356="管理者",'[9]事業所(またはGH住居)名を入力してください_その⑤'!$B356="サービス管理責任者"),0,'[9]事業所(またはGH住居)名を入力してください_その⑤'!$AN356)</f>
        <v>0</v>
      </c>
    </row>
    <row r="2738" spans="8:11">
      <c r="H2738" s="390"/>
      <c r="I2738" s="380" t="e">
        <f t="shared" si="138"/>
        <v>#REF!</v>
      </c>
      <c r="J2738" s="389">
        <f>'[9]事業所(またはGH住居)名を入力してください_その⑤'!$F357</f>
        <v>0</v>
      </c>
      <c r="K2738" s="380">
        <f>IF(OR('[9]事業所(またはGH住居)名を入力してください_その⑤'!$B357="管理者",'[9]事業所(またはGH住居)名を入力してください_その⑤'!$B357="サービス管理責任者"),0,'[9]事業所(またはGH住居)名を入力してください_その⑤'!$AN357)</f>
        <v>0</v>
      </c>
    </row>
    <row r="2739" spans="8:11">
      <c r="H2739" s="390"/>
      <c r="I2739" s="380" t="e">
        <f t="shared" si="138"/>
        <v>#REF!</v>
      </c>
      <c r="J2739" s="389">
        <f>'[9]事業所(またはGH住居)名を入力してください_その⑤'!$F358</f>
        <v>0</v>
      </c>
      <c r="K2739" s="380">
        <f>IF(OR('[9]事業所(またはGH住居)名を入力してください_その⑤'!$B358="管理者",'[9]事業所(またはGH住居)名を入力してください_その⑤'!$B358="サービス管理責任者"),0,'[9]事業所(またはGH住居)名を入力してください_その⑤'!$AN358)</f>
        <v>0</v>
      </c>
    </row>
    <row r="2740" spans="8:11">
      <c r="H2740" s="390"/>
      <c r="I2740" s="380" t="e">
        <f t="shared" si="138"/>
        <v>#REF!</v>
      </c>
      <c r="J2740" s="389">
        <f>'[9]事業所(またはGH住居)名を入力してください_その⑤'!$F359</f>
        <v>0</v>
      </c>
      <c r="K2740" s="380">
        <f>IF(OR('[9]事業所(またはGH住居)名を入力してください_その⑤'!$B359="管理者",'[9]事業所(またはGH住居)名を入力してください_その⑤'!$B359="サービス管理責任者"),0,'[9]事業所(またはGH住居)名を入力してください_その⑤'!$AN359)</f>
        <v>0</v>
      </c>
    </row>
    <row r="2741" spans="8:11">
      <c r="H2741" s="390"/>
      <c r="I2741" s="380" t="e">
        <f t="shared" si="138"/>
        <v>#REF!</v>
      </c>
      <c r="J2741" s="389">
        <f>'[9]事業所(またはGH住居)名を入力してください_その⑤'!$F360</f>
        <v>0</v>
      </c>
      <c r="K2741" s="380">
        <f>IF(OR('[9]事業所(またはGH住居)名を入力してください_その⑤'!$B360="管理者",'[9]事業所(またはGH住居)名を入力してください_その⑤'!$B360="サービス管理責任者"),0,'[9]事業所(またはGH住居)名を入力してください_その⑤'!$AN360)</f>
        <v>0</v>
      </c>
    </row>
    <row r="2742" spans="8:11">
      <c r="H2742" s="390"/>
      <c r="I2742" s="380" t="e">
        <f t="shared" si="138"/>
        <v>#REF!</v>
      </c>
      <c r="J2742" s="389">
        <f>'[9]事業所(またはGH住居)名を入力してください_その⑤'!$F361</f>
        <v>0</v>
      </c>
      <c r="K2742" s="380">
        <f>IF(OR('[9]事業所(またはGH住居)名を入力してください_その⑤'!$B361="管理者",'[9]事業所(またはGH住居)名を入力してください_その⑤'!$B361="サービス管理責任者"),0,'[9]事業所(またはGH住居)名を入力してください_その⑤'!$AN361)</f>
        <v>0</v>
      </c>
    </row>
    <row r="2743" spans="8:11">
      <c r="H2743" s="390"/>
      <c r="I2743" s="380" t="e">
        <f t="shared" si="138"/>
        <v>#REF!</v>
      </c>
      <c r="J2743" s="389">
        <f>'[9]事業所(またはGH住居)名を入力してください_その⑤'!$F362</f>
        <v>0</v>
      </c>
      <c r="K2743" s="380">
        <f>IF(OR('[9]事業所(またはGH住居)名を入力してください_その⑤'!$B362="管理者",'[9]事業所(またはGH住居)名を入力してください_その⑤'!$B362="サービス管理責任者"),0,'[9]事業所(またはGH住居)名を入力してください_その⑤'!$AN362)</f>
        <v>0</v>
      </c>
    </row>
    <row r="2744" spans="8:11">
      <c r="H2744" s="390"/>
      <c r="I2744" s="380" t="e">
        <f t="shared" si="138"/>
        <v>#REF!</v>
      </c>
      <c r="J2744" s="389">
        <f>'[9]事業所(またはGH住居)名を入力してください_その⑤'!$F363</f>
        <v>0</v>
      </c>
      <c r="K2744" s="380">
        <f>IF(OR('[9]事業所(またはGH住居)名を入力してください_その⑤'!$B363="管理者",'[9]事業所(またはGH住居)名を入力してください_その⑤'!$B363="サービス管理責任者"),0,'[9]事業所(またはGH住居)名を入力してください_その⑤'!$AN363)</f>
        <v>0</v>
      </c>
    </row>
    <row r="2745" spans="8:11">
      <c r="H2745" s="390"/>
      <c r="I2745" s="380" t="e">
        <f t="shared" si="138"/>
        <v>#REF!</v>
      </c>
      <c r="J2745" s="389">
        <f>'[9]事業所(またはGH住居)名を入力してください_その⑤'!$F364</f>
        <v>0</v>
      </c>
      <c r="K2745" s="380">
        <f>IF(OR('[9]事業所(またはGH住居)名を入力してください_その⑤'!$B364="管理者",'[9]事業所(またはGH住居)名を入力してください_その⑤'!$B364="サービス管理責任者"),0,'[9]事業所(またはGH住居)名を入力してください_その⑤'!$AN364)</f>
        <v>0</v>
      </c>
    </row>
    <row r="2746" spans="8:11">
      <c r="H2746" s="390"/>
      <c r="I2746" s="380" t="e">
        <f t="shared" si="138"/>
        <v>#REF!</v>
      </c>
      <c r="J2746" s="389">
        <f>'[9]事業所(またはGH住居)名を入力してください_その⑤'!$F365</f>
        <v>0</v>
      </c>
      <c r="K2746" s="380">
        <f>IF(OR('[9]事業所(またはGH住居)名を入力してください_その⑤'!$B365="管理者",'[9]事業所(またはGH住居)名を入力してください_その⑤'!$B365="サービス管理責任者"),0,'[9]事業所(またはGH住居)名を入力してください_その⑤'!$AN365)</f>
        <v>0</v>
      </c>
    </row>
    <row r="2747" spans="8:11">
      <c r="H2747" s="390"/>
      <c r="I2747" s="380" t="e">
        <f t="shared" si="138"/>
        <v>#REF!</v>
      </c>
      <c r="J2747" s="389">
        <f>'[9]事業所(またはGH住居)名を入力してください_その⑤'!$F366</f>
        <v>0</v>
      </c>
      <c r="K2747" s="380">
        <f>IF(OR('[9]事業所(またはGH住居)名を入力してください_その⑤'!$B366="管理者",'[9]事業所(またはGH住居)名を入力してください_その⑤'!$B366="サービス管理責任者"),0,'[9]事業所(またはGH住居)名を入力してください_その⑤'!$AN366)</f>
        <v>0</v>
      </c>
    </row>
    <row r="2748" spans="8:11">
      <c r="H2748" s="390"/>
      <c r="I2748" s="380" t="e">
        <f t="shared" si="138"/>
        <v>#REF!</v>
      </c>
      <c r="J2748" s="389">
        <f>'[9]事業所(またはGH住居)名を入力してください_その⑤'!$F367</f>
        <v>0</v>
      </c>
      <c r="K2748" s="380">
        <f>IF(OR('[9]事業所(またはGH住居)名を入力してください_その⑤'!$B367="管理者",'[9]事業所(またはGH住居)名を入力してください_その⑤'!$B367="サービス管理責任者"),0,'[9]事業所(またはGH住居)名を入力してください_その⑤'!$AN367)</f>
        <v>0</v>
      </c>
    </row>
    <row r="2749" spans="8:11">
      <c r="H2749" s="390"/>
      <c r="I2749" s="380" t="e">
        <f t="shared" si="138"/>
        <v>#REF!</v>
      </c>
      <c r="J2749" s="389">
        <f>'[9]事業所(またはGH住居)名を入力してください_その⑤'!$F368</f>
        <v>0</v>
      </c>
      <c r="K2749" s="380">
        <f>IF(OR('[9]事業所(またはGH住居)名を入力してください_その⑤'!$B368="管理者",'[9]事業所(またはGH住居)名を入力してください_その⑤'!$B368="サービス管理責任者"),0,'[9]事業所(またはGH住居)名を入力してください_その⑤'!$AN368)</f>
        <v>0</v>
      </c>
    </row>
    <row r="2750" spans="8:11">
      <c r="H2750" s="390"/>
      <c r="I2750" s="380" t="e">
        <f t="shared" si="138"/>
        <v>#REF!</v>
      </c>
      <c r="J2750" s="389">
        <f>'[9]事業所(またはGH住居)名を入力してください_その⑤'!$F369</f>
        <v>0</v>
      </c>
      <c r="K2750" s="380">
        <f>IF(OR('[9]事業所(またはGH住居)名を入力してください_その⑤'!$B369="管理者",'[9]事業所(またはGH住居)名を入力してください_その⑤'!$B369="サービス管理責任者"),0,'[9]事業所(またはGH住居)名を入力してください_その⑤'!$AN369)</f>
        <v>0</v>
      </c>
    </row>
    <row r="2751" spans="8:11">
      <c r="H2751" s="390"/>
      <c r="I2751" s="380" t="e">
        <f t="shared" si="138"/>
        <v>#REF!</v>
      </c>
      <c r="J2751" s="389">
        <f>'[9]事業所(またはGH住居)名を入力してください_その⑤'!$F370</f>
        <v>0</v>
      </c>
      <c r="K2751" s="380">
        <f>IF(OR('[9]事業所(またはGH住居)名を入力してください_その⑤'!$B370="管理者",'[9]事業所(またはGH住居)名を入力してください_その⑤'!$B370="サービス管理責任者"),0,'[9]事業所(またはGH住居)名を入力してください_その⑤'!$AN370)</f>
        <v>0</v>
      </c>
    </row>
    <row r="2752" spans="8:11">
      <c r="H2752" s="390"/>
      <c r="I2752" s="380" t="e">
        <f t="shared" si="138"/>
        <v>#REF!</v>
      </c>
      <c r="J2752" s="389">
        <f>'[9]事業所(またはGH住居)名を入力してください_その⑤'!$F371</f>
        <v>0</v>
      </c>
      <c r="K2752" s="380">
        <f>IF(OR('[9]事業所(またはGH住居)名を入力してください_その⑤'!$B371="管理者",'[9]事業所(またはGH住居)名を入力してください_その⑤'!$B371="サービス管理責任者"),0,'[9]事業所(またはGH住居)名を入力してください_その⑤'!$AN371)</f>
        <v>0</v>
      </c>
    </row>
    <row r="2753" spans="8:11">
      <c r="H2753" s="390"/>
      <c r="I2753" s="380" t="e">
        <f t="shared" si="138"/>
        <v>#REF!</v>
      </c>
      <c r="J2753" s="389">
        <f>'[9]事業所(またはGH住居)名を入力してください_その⑤'!$F372</f>
        <v>0</v>
      </c>
      <c r="K2753" s="380">
        <f>IF(OR('[9]事業所(またはGH住居)名を入力してください_その⑤'!$B372="管理者",'[9]事業所(またはGH住居)名を入力してください_その⑤'!$B372="サービス管理責任者"),0,'[9]事業所(またはGH住居)名を入力してください_その⑤'!$AN372)</f>
        <v>0</v>
      </c>
    </row>
    <row r="2754" spans="8:11">
      <c r="H2754" s="390"/>
      <c r="I2754" s="380" t="e">
        <f t="shared" si="138"/>
        <v>#REF!</v>
      </c>
      <c r="J2754" s="389">
        <f>'[9]事業所(またはGH住居)名を入力してください_その⑤'!$F373</f>
        <v>0</v>
      </c>
      <c r="K2754" s="380">
        <f>IF(OR('[9]事業所(またはGH住居)名を入力してください_その⑤'!$B373="管理者",'[9]事業所(またはGH住居)名を入力してください_その⑤'!$B373="サービス管理責任者"),0,'[9]事業所(またはGH住居)名を入力してください_その⑤'!$AN373)</f>
        <v>0</v>
      </c>
    </row>
    <row r="2755" spans="8:11">
      <c r="H2755" s="390"/>
      <c r="I2755" s="380" t="e">
        <f t="shared" si="138"/>
        <v>#REF!</v>
      </c>
      <c r="J2755" s="389">
        <f>'[9]事業所(またはGH住居)名を入力してください_その⑤'!$F374</f>
        <v>0</v>
      </c>
      <c r="K2755" s="380">
        <f>IF(OR('[9]事業所(またはGH住居)名を入力してください_その⑤'!$B374="管理者",'[9]事業所(またはGH住居)名を入力してください_その⑤'!$B374="サービス管理責任者"),0,'[9]事業所(またはGH住居)名を入力してください_その⑤'!$AN374)</f>
        <v>0</v>
      </c>
    </row>
    <row r="2756" spans="8:11">
      <c r="H2756" s="390"/>
      <c r="I2756" s="380" t="e">
        <f t="shared" ref="I2756:I2819" si="139">IF(J2756=0,I2755,I2755+1)</f>
        <v>#REF!</v>
      </c>
      <c r="J2756" s="389">
        <f>'[9]事業所(またはGH住居)名を入力してください_その⑤'!$F375</f>
        <v>0</v>
      </c>
      <c r="K2756" s="380">
        <f>IF(OR('[9]事業所(またはGH住居)名を入力してください_その⑤'!$B375="管理者",'[9]事業所(またはGH住居)名を入力してください_その⑤'!$B375="サービス管理責任者"),0,'[9]事業所(またはGH住居)名を入力してください_その⑤'!$AN375)</f>
        <v>0</v>
      </c>
    </row>
    <row r="2757" spans="8:11">
      <c r="H2757" s="390"/>
      <c r="I2757" s="380" t="e">
        <f t="shared" si="139"/>
        <v>#REF!</v>
      </c>
      <c r="J2757" s="389">
        <f>'[9]事業所(またはGH住居)名を入力してください_その⑤'!$F376</f>
        <v>0</v>
      </c>
      <c r="K2757" s="380">
        <f>IF(OR('[9]事業所(またはGH住居)名を入力してください_その⑤'!$B376="管理者",'[9]事業所(またはGH住居)名を入力してください_その⑤'!$B376="サービス管理責任者"),0,'[9]事業所(またはGH住居)名を入力してください_その⑤'!$AN376)</f>
        <v>0</v>
      </c>
    </row>
    <row r="2758" spans="8:11">
      <c r="H2758" s="390"/>
      <c r="I2758" s="380" t="e">
        <f t="shared" si="139"/>
        <v>#REF!</v>
      </c>
      <c r="J2758" s="389">
        <f>'[9]事業所(またはGH住居)名を入力してください_その⑤'!$F377</f>
        <v>0</v>
      </c>
      <c r="K2758" s="380">
        <f>IF(OR('[9]事業所(またはGH住居)名を入力してください_その⑤'!$B377="管理者",'[9]事業所(またはGH住居)名を入力してください_その⑤'!$B377="サービス管理責任者"),0,'[9]事業所(またはGH住居)名を入力してください_その⑤'!$AN377)</f>
        <v>0</v>
      </c>
    </row>
    <row r="2759" spans="8:11">
      <c r="H2759" s="390"/>
      <c r="I2759" s="380" t="e">
        <f t="shared" si="139"/>
        <v>#REF!</v>
      </c>
      <c r="J2759" s="389">
        <f>'[9]事業所(またはGH住居)名を入力してください_その⑤'!$F378</f>
        <v>0</v>
      </c>
      <c r="K2759" s="380">
        <f>IF(OR('[9]事業所(またはGH住居)名を入力してください_その⑤'!$B378="管理者",'[9]事業所(またはGH住居)名を入力してください_その⑤'!$B378="サービス管理責任者"),0,'[9]事業所(またはGH住居)名を入力してください_その⑤'!$AN378)</f>
        <v>0</v>
      </c>
    </row>
    <row r="2760" spans="8:11">
      <c r="H2760" s="390"/>
      <c r="I2760" s="380" t="e">
        <f t="shared" si="139"/>
        <v>#REF!</v>
      </c>
      <c r="J2760" s="389">
        <f>'[9]事業所(またはGH住居)名を入力してください_その⑤'!$F379</f>
        <v>0</v>
      </c>
      <c r="K2760" s="380">
        <f>IF(OR('[9]事業所(またはGH住居)名を入力してください_その⑤'!$B379="管理者",'[9]事業所(またはGH住居)名を入力してください_その⑤'!$B379="サービス管理責任者"),0,'[9]事業所(またはGH住居)名を入力してください_その⑤'!$AN379)</f>
        <v>0</v>
      </c>
    </row>
    <row r="2761" spans="8:11">
      <c r="H2761" s="390"/>
      <c r="I2761" s="380" t="e">
        <f t="shared" si="139"/>
        <v>#REF!</v>
      </c>
      <c r="J2761" s="389">
        <f>'[9]事業所(またはGH住居)名を入力してください_その⑤'!$F380</f>
        <v>0</v>
      </c>
      <c r="K2761" s="380">
        <f>IF(OR('[9]事業所(またはGH住居)名を入力してください_その⑤'!$B380="管理者",'[9]事業所(またはGH住居)名を入力してください_その⑤'!$B380="サービス管理責任者"),0,'[9]事業所(またはGH住居)名を入力してください_その⑤'!$AN380)</f>
        <v>0</v>
      </c>
    </row>
    <row r="2762" spans="8:11">
      <c r="H2762" s="390"/>
      <c r="I2762" s="380" t="e">
        <f t="shared" si="139"/>
        <v>#REF!</v>
      </c>
      <c r="J2762" s="389">
        <f>'[9]事業所(またはGH住居)名を入力してください_その⑤'!$F381</f>
        <v>0</v>
      </c>
      <c r="K2762" s="380">
        <f>IF(OR('[9]事業所(またはGH住居)名を入力してください_その⑤'!$B381="管理者",'[9]事業所(またはGH住居)名を入力してください_その⑤'!$B381="サービス管理責任者"),0,'[9]事業所(またはGH住居)名を入力してください_その⑤'!$AN381)</f>
        <v>0</v>
      </c>
    </row>
    <row r="2763" spans="8:11">
      <c r="H2763" s="390"/>
      <c r="I2763" s="380" t="e">
        <f t="shared" si="139"/>
        <v>#REF!</v>
      </c>
      <c r="J2763" s="389">
        <f>'[9]事業所(またはGH住居)名を入力してください_その⑤'!$F382</f>
        <v>0</v>
      </c>
      <c r="K2763" s="380">
        <f>IF(OR('[9]事業所(またはGH住居)名を入力してください_その⑤'!$B382="管理者",'[9]事業所(またはGH住居)名を入力してください_その⑤'!$B382="サービス管理責任者"),0,'[9]事業所(またはGH住居)名を入力してください_その⑤'!$AN382)</f>
        <v>0</v>
      </c>
    </row>
    <row r="2764" spans="8:11">
      <c r="H2764" s="390"/>
      <c r="I2764" s="380" t="e">
        <f t="shared" si="139"/>
        <v>#REF!</v>
      </c>
      <c r="J2764" s="389">
        <f>'[9]事業所(またはGH住居)名を入力してください_その⑤'!$F383</f>
        <v>0</v>
      </c>
      <c r="K2764" s="380">
        <f>IF(OR('[9]事業所(またはGH住居)名を入力してください_その⑤'!$B383="管理者",'[9]事業所(またはGH住居)名を入力してください_その⑤'!$B383="サービス管理責任者"),0,'[9]事業所(またはGH住居)名を入力してください_その⑤'!$AN383)</f>
        <v>0</v>
      </c>
    </row>
    <row r="2765" spans="8:11">
      <c r="H2765" s="390"/>
      <c r="I2765" s="380" t="e">
        <f t="shared" si="139"/>
        <v>#REF!</v>
      </c>
      <c r="J2765" s="389">
        <f>'[9]事業所(またはGH住居)名を入力してください_その⑤'!$F384</f>
        <v>0</v>
      </c>
      <c r="K2765" s="380">
        <f>IF(OR('[9]事業所(またはGH住居)名を入力してください_その⑤'!$B384="管理者",'[9]事業所(またはGH住居)名を入力してください_その⑤'!$B384="サービス管理責任者"),0,'[9]事業所(またはGH住居)名を入力してください_その⑤'!$AN384)</f>
        <v>0</v>
      </c>
    </row>
    <row r="2766" spans="8:11">
      <c r="H2766" s="390"/>
      <c r="I2766" s="380" t="e">
        <f t="shared" si="139"/>
        <v>#REF!</v>
      </c>
      <c r="J2766" s="389">
        <f>'[9]事業所(またはGH住居)名を入力してください_その⑤'!$F385</f>
        <v>0</v>
      </c>
      <c r="K2766" s="380">
        <f>IF(OR('[9]事業所(またはGH住居)名を入力してください_その⑤'!$B385="管理者",'[9]事業所(またはGH住居)名を入力してください_その⑤'!$B385="サービス管理責任者"),0,'[9]事業所(またはGH住居)名を入力してください_その⑤'!$AN385)</f>
        <v>0</v>
      </c>
    </row>
    <row r="2767" spans="8:11">
      <c r="H2767" s="390"/>
      <c r="I2767" s="380" t="e">
        <f t="shared" si="139"/>
        <v>#REF!</v>
      </c>
      <c r="J2767" s="389">
        <f>'[9]事業所(またはGH住居)名を入力してください_その⑤'!$F386</f>
        <v>0</v>
      </c>
      <c r="K2767" s="380">
        <f>IF(OR('[9]事業所(またはGH住居)名を入力してください_その⑤'!$B386="管理者",'[9]事業所(またはGH住居)名を入力してください_その⑤'!$B386="サービス管理責任者"),0,'[9]事業所(またはGH住居)名を入力してください_その⑤'!$AN386)</f>
        <v>0</v>
      </c>
    </row>
    <row r="2768" spans="8:11">
      <c r="H2768" s="390"/>
      <c r="I2768" s="380" t="e">
        <f t="shared" si="139"/>
        <v>#REF!</v>
      </c>
      <c r="J2768" s="389">
        <f>'[9]事業所(またはGH住居)名を入力してください_その⑤'!$F387</f>
        <v>0</v>
      </c>
      <c r="K2768" s="380">
        <f>IF(OR('[9]事業所(またはGH住居)名を入力してください_その⑤'!$B387="管理者",'[9]事業所(またはGH住居)名を入力してください_その⑤'!$B387="サービス管理責任者"),0,'[9]事業所(またはGH住居)名を入力してください_その⑤'!$AN387)</f>
        <v>0</v>
      </c>
    </row>
    <row r="2769" spans="8:11">
      <c r="H2769" s="390"/>
      <c r="I2769" s="380" t="e">
        <f t="shared" si="139"/>
        <v>#REF!</v>
      </c>
      <c r="J2769" s="389">
        <f>'[9]事業所(またはGH住居)名を入力してください_その⑤'!$F388</f>
        <v>0</v>
      </c>
      <c r="K2769" s="380">
        <f>IF(OR('[9]事業所(またはGH住居)名を入力してください_その⑤'!$B388="管理者",'[9]事業所(またはGH住居)名を入力してください_その⑤'!$B388="サービス管理責任者"),0,'[9]事業所(またはGH住居)名を入力してください_その⑤'!$AN388)</f>
        <v>0</v>
      </c>
    </row>
    <row r="2770" spans="8:11">
      <c r="H2770" s="390"/>
      <c r="I2770" s="380" t="e">
        <f t="shared" si="139"/>
        <v>#REF!</v>
      </c>
      <c r="J2770" s="389">
        <f>'[9]事業所(またはGH住居)名を入力してください_その⑤'!$F389</f>
        <v>0</v>
      </c>
      <c r="K2770" s="380">
        <f>IF(OR('[9]事業所(またはGH住居)名を入力してください_その⑤'!$B389="管理者",'[9]事業所(またはGH住居)名を入力してください_その⑤'!$B389="サービス管理責任者"),0,'[9]事業所(またはGH住居)名を入力してください_その⑤'!$AN389)</f>
        <v>0</v>
      </c>
    </row>
    <row r="2771" spans="8:11">
      <c r="H2771" s="390"/>
      <c r="I2771" s="380" t="e">
        <f t="shared" si="139"/>
        <v>#REF!</v>
      </c>
      <c r="J2771" s="389">
        <f>'[9]事業所(またはGH住居)名を入力してください_その⑤'!$F390</f>
        <v>0</v>
      </c>
      <c r="K2771" s="380">
        <f>IF(OR('[9]事業所(またはGH住居)名を入力してください_その⑤'!$B390="管理者",'[9]事業所(またはGH住居)名を入力してください_その⑤'!$B390="サービス管理責任者"),0,'[9]事業所(またはGH住居)名を入力してください_その⑤'!$AN390)</f>
        <v>0</v>
      </c>
    </row>
    <row r="2772" spans="8:11">
      <c r="H2772" s="390"/>
      <c r="I2772" s="380" t="e">
        <f t="shared" si="139"/>
        <v>#REF!</v>
      </c>
      <c r="J2772" s="389">
        <f>'[9]事業所(またはGH住居)名を入力してください_その⑤'!$F391</f>
        <v>0</v>
      </c>
      <c r="K2772" s="380">
        <f>IF(OR('[9]事業所(またはGH住居)名を入力してください_その⑤'!$B391="管理者",'[9]事業所(またはGH住居)名を入力してください_その⑤'!$B391="サービス管理責任者"),0,'[9]事業所(またはGH住居)名を入力してください_その⑤'!$AN391)</f>
        <v>0</v>
      </c>
    </row>
    <row r="2773" spans="8:11">
      <c r="H2773" s="390"/>
      <c r="I2773" s="380" t="e">
        <f t="shared" si="139"/>
        <v>#REF!</v>
      </c>
      <c r="J2773" s="389">
        <f>'[9]事業所(またはGH住居)名を入力してください_その⑤'!$F392</f>
        <v>0</v>
      </c>
      <c r="K2773" s="380">
        <f>IF(OR('[9]事業所(またはGH住居)名を入力してください_その⑤'!$B392="管理者",'[9]事業所(またはGH住居)名を入力してください_その⑤'!$B392="サービス管理責任者"),0,'[9]事業所(またはGH住居)名を入力してください_その⑤'!$AN392)</f>
        <v>0</v>
      </c>
    </row>
    <row r="2774" spans="8:11">
      <c r="H2774" s="390"/>
      <c r="I2774" s="380" t="e">
        <f t="shared" si="139"/>
        <v>#REF!</v>
      </c>
      <c r="J2774" s="389">
        <f>'[9]事業所(またはGH住居)名を入力してください_その⑤'!$F393</f>
        <v>0</v>
      </c>
      <c r="K2774" s="380">
        <f>IF(OR('[9]事業所(またはGH住居)名を入力してください_その⑤'!$B393="管理者",'[9]事業所(またはGH住居)名を入力してください_その⑤'!$B393="サービス管理責任者"),0,'[9]事業所(またはGH住居)名を入力してください_その⑤'!$AN393)</f>
        <v>0</v>
      </c>
    </row>
    <row r="2775" spans="8:11">
      <c r="H2775" s="390"/>
      <c r="I2775" s="380" t="e">
        <f t="shared" si="139"/>
        <v>#REF!</v>
      </c>
      <c r="J2775" s="389">
        <f>'[9]事業所(またはGH住居)名を入力してください_その⑤'!$F394</f>
        <v>0</v>
      </c>
      <c r="K2775" s="380">
        <f>IF(OR('[9]事業所(またはGH住居)名を入力してください_その⑤'!$B394="管理者",'[9]事業所(またはGH住居)名を入力してください_その⑤'!$B394="サービス管理責任者"),0,'[9]事業所(またはGH住居)名を入力してください_その⑤'!$AN394)</f>
        <v>0</v>
      </c>
    </row>
    <row r="2776" spans="8:11">
      <c r="H2776" s="390"/>
      <c r="I2776" s="380" t="e">
        <f t="shared" si="139"/>
        <v>#REF!</v>
      </c>
      <c r="J2776" s="389">
        <f>'[9]事業所(またはGH住居)名を入力してください_その⑤'!$F395</f>
        <v>0</v>
      </c>
      <c r="K2776" s="380">
        <f>IF(OR('[9]事業所(またはGH住居)名を入力してください_その⑤'!$B395="管理者",'[9]事業所(またはGH住居)名を入力してください_その⑤'!$B395="サービス管理責任者"),0,'[9]事業所(またはGH住居)名を入力してください_その⑤'!$AN395)</f>
        <v>0</v>
      </c>
    </row>
    <row r="2777" spans="8:11">
      <c r="H2777" s="390"/>
      <c r="I2777" s="380" t="e">
        <f t="shared" si="139"/>
        <v>#REF!</v>
      </c>
      <c r="J2777" s="389">
        <f>'[9]事業所(またはGH住居)名を入力してください_その⑤'!$F396</f>
        <v>0</v>
      </c>
      <c r="K2777" s="380">
        <f>IF(OR('[9]事業所(またはGH住居)名を入力してください_その⑤'!$B396="管理者",'[9]事業所(またはGH住居)名を入力してください_その⑤'!$B396="サービス管理責任者"),0,'[9]事業所(またはGH住居)名を入力してください_その⑤'!$AN396)</f>
        <v>0</v>
      </c>
    </row>
    <row r="2778" spans="8:11">
      <c r="H2778" s="390"/>
      <c r="I2778" s="380" t="e">
        <f t="shared" si="139"/>
        <v>#REF!</v>
      </c>
      <c r="J2778" s="389">
        <f>'[9]事業所(またはGH住居)名を入力してください_その⑤'!$F397</f>
        <v>0</v>
      </c>
      <c r="K2778" s="380">
        <f>IF(OR('[9]事業所(またはGH住居)名を入力してください_その⑤'!$B397="管理者",'[9]事業所(またはGH住居)名を入力してください_その⑤'!$B397="サービス管理責任者"),0,'[9]事業所(またはGH住居)名を入力してください_その⑤'!$AN397)</f>
        <v>0</v>
      </c>
    </row>
    <row r="2779" spans="8:11">
      <c r="H2779" s="390"/>
      <c r="I2779" s="380" t="e">
        <f t="shared" si="139"/>
        <v>#REF!</v>
      </c>
      <c r="J2779" s="389">
        <f>'[9]事業所(またはGH住居)名を入力してください_その⑤'!$F398</f>
        <v>0</v>
      </c>
      <c r="K2779" s="380">
        <f>IF(OR('[9]事業所(またはGH住居)名を入力してください_その⑤'!$B398="管理者",'[9]事業所(またはGH住居)名を入力してください_その⑤'!$B398="サービス管理責任者"),0,'[9]事業所(またはGH住居)名を入力してください_その⑤'!$AN398)</f>
        <v>0</v>
      </c>
    </row>
    <row r="2780" spans="8:11">
      <c r="H2780" s="390"/>
      <c r="I2780" s="380" t="e">
        <f t="shared" si="139"/>
        <v>#REF!</v>
      </c>
      <c r="J2780" s="389">
        <f>'[9]事業所(またはGH住居)名を入力してください_その⑤'!$F399</f>
        <v>0</v>
      </c>
      <c r="K2780" s="380">
        <f>IF(OR('[9]事業所(またはGH住居)名を入力してください_その⑤'!$B399="管理者",'[9]事業所(またはGH住居)名を入力してください_その⑤'!$B399="サービス管理責任者"),0,'[9]事業所(またはGH住居)名を入力してください_その⑤'!$AN399)</f>
        <v>0</v>
      </c>
    </row>
    <row r="2781" spans="8:11">
      <c r="H2781" s="390"/>
      <c r="I2781" s="380" t="e">
        <f t="shared" si="139"/>
        <v>#REF!</v>
      </c>
      <c r="J2781" s="389">
        <f>'[9]事業所(またはGH住居)名を入力してください_その⑤'!$F400</f>
        <v>0</v>
      </c>
      <c r="K2781" s="380">
        <f>IF(OR('[9]事業所(またはGH住居)名を入力してください_その⑤'!$B400="管理者",'[9]事業所(またはGH住居)名を入力してください_その⑤'!$B400="サービス管理責任者"),0,'[9]事業所(またはGH住居)名を入力してください_その⑤'!$AN400)</f>
        <v>0</v>
      </c>
    </row>
    <row r="2782" spans="8:11">
      <c r="H2782" s="390"/>
      <c r="I2782" s="380" t="e">
        <f t="shared" si="139"/>
        <v>#REF!</v>
      </c>
      <c r="J2782" s="389">
        <f>'[9]事業所(またはGH住居)名を入力してください_その⑤'!$F401</f>
        <v>0</v>
      </c>
      <c r="K2782" s="380">
        <f>IF(OR('[9]事業所(またはGH住居)名を入力してください_その⑤'!$B401="管理者",'[9]事業所(またはGH住居)名を入力してください_その⑤'!$B401="サービス管理責任者"),0,'[9]事業所(またはGH住居)名を入力してください_その⑤'!$AN401)</f>
        <v>0</v>
      </c>
    </row>
    <row r="2783" spans="8:11">
      <c r="H2783" s="390"/>
      <c r="I2783" s="380" t="e">
        <f t="shared" si="139"/>
        <v>#REF!</v>
      </c>
      <c r="J2783" s="389">
        <f>'[9]事業所(またはGH住居)名を入力してください_その⑤'!$F402</f>
        <v>0</v>
      </c>
      <c r="K2783" s="380">
        <f>IF(OR('[9]事業所(またはGH住居)名を入力してください_その⑤'!$B402="管理者",'[9]事業所(またはGH住居)名を入力してください_その⑤'!$B402="サービス管理責任者"),0,'[9]事業所(またはGH住居)名を入力してください_その⑤'!$AN402)</f>
        <v>0</v>
      </c>
    </row>
    <row r="2784" spans="8:11">
      <c r="H2784" s="390"/>
      <c r="I2784" s="380" t="e">
        <f t="shared" si="139"/>
        <v>#REF!</v>
      </c>
      <c r="J2784" s="389">
        <f>'[9]事業所(またはGH住居)名を入力してください_その⑤'!$F403</f>
        <v>0</v>
      </c>
      <c r="K2784" s="380">
        <f>IF(OR('[9]事業所(またはGH住居)名を入力してください_その⑤'!$B403="管理者",'[9]事業所(またはGH住居)名を入力してください_その⑤'!$B403="サービス管理責任者"),0,'[9]事業所(またはGH住居)名を入力してください_その⑤'!$AN403)</f>
        <v>0</v>
      </c>
    </row>
    <row r="2785" spans="8:11">
      <c r="H2785" s="390"/>
      <c r="I2785" s="380" t="e">
        <f t="shared" si="139"/>
        <v>#REF!</v>
      </c>
      <c r="J2785" s="389">
        <f>'[9]事業所(またはGH住居)名を入力してください_その⑤'!$F404</f>
        <v>0</v>
      </c>
      <c r="K2785" s="380">
        <f>IF(OR('[9]事業所(またはGH住居)名を入力してください_その⑤'!$B404="管理者",'[9]事業所(またはGH住居)名を入力してください_その⑤'!$B404="サービス管理責任者"),0,'[9]事業所(またはGH住居)名を入力してください_その⑤'!$AN404)</f>
        <v>0</v>
      </c>
    </row>
    <row r="2786" spans="8:11">
      <c r="H2786" s="390"/>
      <c r="I2786" s="380" t="e">
        <f t="shared" si="139"/>
        <v>#REF!</v>
      </c>
      <c r="J2786" s="389">
        <f>'[9]事業所(またはGH住居)名を入力してください_その⑤'!$F405</f>
        <v>0</v>
      </c>
      <c r="K2786" s="380">
        <f>IF(OR('[9]事業所(またはGH住居)名を入力してください_その⑤'!$B405="管理者",'[9]事業所(またはGH住居)名を入力してください_その⑤'!$B405="サービス管理責任者"),0,'[9]事業所(またはGH住居)名を入力してください_その⑤'!$AN405)</f>
        <v>0</v>
      </c>
    </row>
    <row r="2787" spans="8:11">
      <c r="H2787" s="390"/>
      <c r="I2787" s="380" t="e">
        <f t="shared" si="139"/>
        <v>#REF!</v>
      </c>
      <c r="J2787" s="389">
        <f>'[9]事業所(またはGH住居)名を入力してください_その⑤'!$F406</f>
        <v>0</v>
      </c>
      <c r="K2787" s="380">
        <f>IF(OR('[9]事業所(またはGH住居)名を入力してください_その⑤'!$B406="管理者",'[9]事業所(またはGH住居)名を入力してください_その⑤'!$B406="サービス管理責任者"),0,'[9]事業所(またはGH住居)名を入力してください_その⑤'!$AN406)</f>
        <v>0</v>
      </c>
    </row>
    <row r="2788" spans="8:11">
      <c r="H2788" s="390"/>
      <c r="I2788" s="380" t="e">
        <f t="shared" si="139"/>
        <v>#REF!</v>
      </c>
      <c r="J2788" s="389">
        <f>'[9]事業所(またはGH住居)名を入力してください_その⑤'!$F407</f>
        <v>0</v>
      </c>
      <c r="K2788" s="380">
        <f>IF(OR('[9]事業所(またはGH住居)名を入力してください_その⑤'!$B407="管理者",'[9]事業所(またはGH住居)名を入力してください_その⑤'!$B407="サービス管理責任者"),0,'[9]事業所(またはGH住居)名を入力してください_その⑤'!$AN407)</f>
        <v>0</v>
      </c>
    </row>
    <row r="2789" spans="8:11">
      <c r="H2789" s="390"/>
      <c r="I2789" s="380" t="e">
        <f t="shared" si="139"/>
        <v>#REF!</v>
      </c>
      <c r="J2789" s="389">
        <f>'[9]事業所(またはGH住居)名を入力してください_その⑤'!$F408</f>
        <v>0</v>
      </c>
      <c r="K2789" s="380">
        <f>IF(OR('[9]事業所(またはGH住居)名を入力してください_その⑤'!$B408="管理者",'[9]事業所(またはGH住居)名を入力してください_その⑤'!$B408="サービス管理責任者"),0,'[9]事業所(またはGH住居)名を入力してください_その⑤'!$AN408)</f>
        <v>0</v>
      </c>
    </row>
    <row r="2790" spans="8:11">
      <c r="H2790" s="390"/>
      <c r="I2790" s="380" t="e">
        <f t="shared" si="139"/>
        <v>#REF!</v>
      </c>
      <c r="J2790" s="389">
        <f>'[9]事業所(またはGH住居)名を入力してください_その⑤'!$F409</f>
        <v>0</v>
      </c>
      <c r="K2790" s="380">
        <f>IF(OR('[9]事業所(またはGH住居)名を入力してください_その⑤'!$B409="管理者",'[9]事業所(またはGH住居)名を入力してください_その⑤'!$B409="サービス管理責任者"),0,'[9]事業所(またはGH住居)名を入力してください_その⑤'!$AN409)</f>
        <v>0</v>
      </c>
    </row>
    <row r="2791" spans="8:11">
      <c r="H2791" s="390"/>
      <c r="I2791" s="380" t="e">
        <f t="shared" si="139"/>
        <v>#REF!</v>
      </c>
      <c r="J2791" s="389">
        <f>'[9]事業所(またはGH住居)名を入力してください_その⑤'!$F410</f>
        <v>0</v>
      </c>
      <c r="K2791" s="380">
        <f>IF(OR('[9]事業所(またはGH住居)名を入力してください_その⑤'!$B410="管理者",'[9]事業所(またはGH住居)名を入力してください_その⑤'!$B410="サービス管理責任者"),0,'[9]事業所(またはGH住居)名を入力してください_その⑤'!$AN410)</f>
        <v>0</v>
      </c>
    </row>
    <row r="2792" spans="8:11">
      <c r="H2792" s="390"/>
      <c r="I2792" s="380" t="e">
        <f t="shared" si="139"/>
        <v>#REF!</v>
      </c>
      <c r="J2792" s="389">
        <f>'[9]事業所(またはGH住居)名を入力してください_その⑤'!$F411</f>
        <v>0</v>
      </c>
      <c r="K2792" s="380">
        <f>IF(OR('[9]事業所(またはGH住居)名を入力してください_その⑤'!$B411="管理者",'[9]事業所(またはGH住居)名を入力してください_その⑤'!$B411="サービス管理責任者"),0,'[9]事業所(またはGH住居)名を入力してください_その⑤'!$AN411)</f>
        <v>0</v>
      </c>
    </row>
    <row r="2793" spans="8:11">
      <c r="H2793" s="390"/>
      <c r="I2793" s="380" t="e">
        <f t="shared" si="139"/>
        <v>#REF!</v>
      </c>
      <c r="J2793" s="389">
        <f>'[9]事業所(またはGH住居)名を入力してください_その⑤'!$F412</f>
        <v>0</v>
      </c>
      <c r="K2793" s="380">
        <f>IF(OR('[9]事業所(またはGH住居)名を入力してください_その⑤'!$B412="管理者",'[9]事業所(またはGH住居)名を入力してください_その⑤'!$B412="サービス管理責任者"),0,'[9]事業所(またはGH住居)名を入力してください_その⑤'!$AN412)</f>
        <v>0</v>
      </c>
    </row>
    <row r="2794" spans="8:11">
      <c r="H2794" s="390"/>
      <c r="I2794" s="380" t="e">
        <f t="shared" si="139"/>
        <v>#REF!</v>
      </c>
      <c r="J2794" s="389">
        <f>'[9]事業所(またはGH住居)名を入力してください_その⑤'!$F413</f>
        <v>0</v>
      </c>
      <c r="K2794" s="380">
        <f>IF(OR('[9]事業所(またはGH住居)名を入力してください_その⑤'!$B413="管理者",'[9]事業所(またはGH住居)名を入力してください_その⑤'!$B413="サービス管理責任者"),0,'[9]事業所(またはGH住居)名を入力してください_その⑤'!$AN413)</f>
        <v>0</v>
      </c>
    </row>
    <row r="2795" spans="8:11">
      <c r="H2795" s="390"/>
      <c r="I2795" s="380" t="e">
        <f t="shared" si="139"/>
        <v>#REF!</v>
      </c>
      <c r="J2795" s="389">
        <f>'[9]事業所(またはGH住居)名を入力してください_その⑤'!$F414</f>
        <v>0</v>
      </c>
      <c r="K2795" s="380">
        <f>IF(OR('[9]事業所(またはGH住居)名を入力してください_その⑤'!$B414="管理者",'[9]事業所(またはGH住居)名を入力してください_その⑤'!$B414="サービス管理責任者"),0,'[9]事業所(またはGH住居)名を入力してください_その⑤'!$AN414)</f>
        <v>0</v>
      </c>
    </row>
    <row r="2796" spans="8:11">
      <c r="H2796" s="390"/>
      <c r="I2796" s="380" t="e">
        <f t="shared" si="139"/>
        <v>#REF!</v>
      </c>
      <c r="J2796" s="389">
        <f>'[9]事業所(またはGH住居)名を入力してください_その⑤'!$F415</f>
        <v>0</v>
      </c>
      <c r="K2796" s="380">
        <f>IF(OR('[9]事業所(またはGH住居)名を入力してください_その⑤'!$B415="管理者",'[9]事業所(またはGH住居)名を入力してください_その⑤'!$B415="サービス管理責任者"),0,'[9]事業所(またはGH住居)名を入力してください_その⑤'!$AN415)</f>
        <v>0</v>
      </c>
    </row>
    <row r="2797" spans="8:11">
      <c r="H2797" s="390"/>
      <c r="I2797" s="380" t="e">
        <f t="shared" si="139"/>
        <v>#REF!</v>
      </c>
      <c r="J2797" s="389">
        <f>'[9]事業所(またはGH住居)名を入力してください_その⑤'!$F416</f>
        <v>0</v>
      </c>
      <c r="K2797" s="380">
        <f>IF(OR('[9]事業所(またはGH住居)名を入力してください_その⑤'!$B416="管理者",'[9]事業所(またはGH住居)名を入力してください_その⑤'!$B416="サービス管理責任者"),0,'[9]事業所(またはGH住居)名を入力してください_その⑤'!$AN416)</f>
        <v>0</v>
      </c>
    </row>
    <row r="2798" spans="8:11">
      <c r="H2798" s="390"/>
      <c r="I2798" s="380" t="e">
        <f t="shared" si="139"/>
        <v>#REF!</v>
      </c>
      <c r="J2798" s="389">
        <f>'[9]事業所(またはGH住居)名を入力してください_その⑤'!$F417</f>
        <v>0</v>
      </c>
      <c r="K2798" s="380">
        <f>IF(OR('[9]事業所(またはGH住居)名を入力してください_その⑤'!$B417="管理者",'[9]事業所(またはGH住居)名を入力してください_その⑤'!$B417="サービス管理責任者"),0,'[9]事業所(またはGH住居)名を入力してください_その⑤'!$AN417)</f>
        <v>0</v>
      </c>
    </row>
    <row r="2799" spans="8:11">
      <c r="H2799" s="390"/>
      <c r="I2799" s="380" t="e">
        <f t="shared" si="139"/>
        <v>#REF!</v>
      </c>
      <c r="J2799" s="389">
        <f>'[9]事業所(またはGH住居)名を入力してください_その⑤'!$F418</f>
        <v>0</v>
      </c>
      <c r="K2799" s="380">
        <f>IF(OR('[9]事業所(またはGH住居)名を入力してください_その⑤'!$B418="管理者",'[9]事業所(またはGH住居)名を入力してください_その⑤'!$B418="サービス管理責任者"),0,'[9]事業所(またはGH住居)名を入力してください_その⑤'!$AN418)</f>
        <v>0</v>
      </c>
    </row>
    <row r="2800" spans="8:11">
      <c r="H2800" s="390"/>
      <c r="I2800" s="380" t="e">
        <f t="shared" si="139"/>
        <v>#REF!</v>
      </c>
      <c r="J2800" s="389">
        <f>'[9]事業所(またはGH住居)名を入力してください_その⑤'!$F419</f>
        <v>0</v>
      </c>
      <c r="K2800" s="380">
        <f>IF(OR('[9]事業所(またはGH住居)名を入力してください_その⑤'!$B419="管理者",'[9]事業所(またはGH住居)名を入力してください_その⑤'!$B419="サービス管理責任者"),0,'[9]事業所(またはGH住居)名を入力してください_その⑤'!$AN419)</f>
        <v>0</v>
      </c>
    </row>
    <row r="2801" spans="8:11">
      <c r="H2801" s="390"/>
      <c r="I2801" s="380" t="e">
        <f t="shared" si="139"/>
        <v>#REF!</v>
      </c>
      <c r="J2801" s="389">
        <f>'[9]事業所(またはGH住居)名を入力してください_その⑤'!$F420</f>
        <v>0</v>
      </c>
      <c r="K2801" s="380">
        <f>IF(OR('[9]事業所(またはGH住居)名を入力してください_その⑤'!$B420="管理者",'[9]事業所(またはGH住居)名を入力してください_その⑤'!$B420="サービス管理責任者"),0,'[9]事業所(またはGH住居)名を入力してください_その⑤'!$AN420)</f>
        <v>0</v>
      </c>
    </row>
    <row r="2802" spans="8:11">
      <c r="H2802" s="390"/>
      <c r="I2802" s="380" t="e">
        <f t="shared" si="139"/>
        <v>#REF!</v>
      </c>
      <c r="J2802" s="389">
        <f>'[9]事業所(またはGH住居)名を入力してください_その⑤'!$F421</f>
        <v>0</v>
      </c>
      <c r="K2802" s="380">
        <f>IF(OR('[9]事業所(またはGH住居)名を入力してください_その⑤'!$B421="管理者",'[9]事業所(またはGH住居)名を入力してください_その⑤'!$B421="サービス管理責任者"),0,'[9]事業所(またはGH住居)名を入力してください_その⑤'!$AN421)</f>
        <v>0</v>
      </c>
    </row>
    <row r="2803" spans="8:11">
      <c r="H2803" s="390"/>
      <c r="I2803" s="380" t="e">
        <f t="shared" si="139"/>
        <v>#REF!</v>
      </c>
      <c r="J2803" s="389">
        <f>'[9]事業所(またはGH住居)名を入力してください_その⑤'!$F422</f>
        <v>0</v>
      </c>
      <c r="K2803" s="380">
        <f>IF(OR('[9]事業所(またはGH住居)名を入力してください_その⑤'!$B422="管理者",'[9]事業所(またはGH住居)名を入力してください_その⑤'!$B422="サービス管理責任者"),0,'[9]事業所(またはGH住居)名を入力してください_その⑤'!$AN422)</f>
        <v>0</v>
      </c>
    </row>
    <row r="2804" spans="8:11">
      <c r="H2804" s="390"/>
      <c r="I2804" s="380" t="e">
        <f t="shared" si="139"/>
        <v>#REF!</v>
      </c>
      <c r="J2804" s="389">
        <f>'[9]事業所(またはGH住居)名を入力してください_その⑤'!$F423</f>
        <v>0</v>
      </c>
      <c r="K2804" s="380">
        <f>IF(OR('[9]事業所(またはGH住居)名を入力してください_その⑤'!$B423="管理者",'[9]事業所(またはGH住居)名を入力してください_その⑤'!$B423="サービス管理責任者"),0,'[9]事業所(またはGH住居)名を入力してください_その⑤'!$AN423)</f>
        <v>0</v>
      </c>
    </row>
    <row r="2805" spans="8:11">
      <c r="H2805" s="390"/>
      <c r="I2805" s="380" t="e">
        <f t="shared" si="139"/>
        <v>#REF!</v>
      </c>
      <c r="J2805" s="389">
        <f>'[9]事業所(またはGH住居)名を入力してください_その⑤'!$F424</f>
        <v>0</v>
      </c>
      <c r="K2805" s="380">
        <f>IF(OR('[9]事業所(またはGH住居)名を入力してください_その⑤'!$B424="管理者",'[9]事業所(またはGH住居)名を入力してください_その⑤'!$B424="サービス管理責任者"),0,'[9]事業所(またはGH住居)名を入力してください_その⑤'!$AN424)</f>
        <v>0</v>
      </c>
    </row>
    <row r="2806" spans="8:11">
      <c r="H2806" s="390"/>
      <c r="I2806" s="380" t="e">
        <f t="shared" si="139"/>
        <v>#REF!</v>
      </c>
      <c r="J2806" s="389">
        <f>'[9]事業所(またはGH住居)名を入力してください_その⑤'!$F425</f>
        <v>0</v>
      </c>
      <c r="K2806" s="380">
        <f>IF(OR('[9]事業所(またはGH住居)名を入力してください_その⑤'!$B425="管理者",'[9]事業所(またはGH住居)名を入力してください_その⑤'!$B425="サービス管理責任者"),0,'[9]事業所(またはGH住居)名を入力してください_その⑤'!$AN425)</f>
        <v>0</v>
      </c>
    </row>
    <row r="2807" spans="8:11">
      <c r="H2807" s="390"/>
      <c r="I2807" s="380" t="e">
        <f t="shared" si="139"/>
        <v>#REF!</v>
      </c>
      <c r="J2807" s="389">
        <f>'[9]事業所(またはGH住居)名を入力してください_その⑤'!$F426</f>
        <v>0</v>
      </c>
      <c r="K2807" s="380">
        <f>IF(OR('[9]事業所(またはGH住居)名を入力してください_その⑤'!$B426="管理者",'[9]事業所(またはGH住居)名を入力してください_その⑤'!$B426="サービス管理責任者"),0,'[9]事業所(またはGH住居)名を入力してください_その⑤'!$AN426)</f>
        <v>0</v>
      </c>
    </row>
    <row r="2808" spans="8:11">
      <c r="H2808" s="390"/>
      <c r="I2808" s="380" t="e">
        <f t="shared" si="139"/>
        <v>#REF!</v>
      </c>
      <c r="J2808" s="389">
        <f>'[9]事業所(またはGH住居)名を入力してください_その⑤'!$F427</f>
        <v>0</v>
      </c>
      <c r="K2808" s="380">
        <f>IF(OR('[9]事業所(またはGH住居)名を入力してください_その⑤'!$B427="管理者",'[9]事業所(またはGH住居)名を入力してください_その⑤'!$B427="サービス管理責任者"),0,'[9]事業所(またはGH住居)名を入力してください_その⑤'!$AN427)</f>
        <v>0</v>
      </c>
    </row>
    <row r="2809" spans="8:11">
      <c r="H2809" s="390"/>
      <c r="I2809" s="380" t="e">
        <f t="shared" si="139"/>
        <v>#REF!</v>
      </c>
      <c r="J2809" s="389">
        <f>'[9]事業所(またはGH住居)名を入力してください_その⑤'!$F428</f>
        <v>0</v>
      </c>
      <c r="K2809" s="380">
        <f>IF(OR('[9]事業所(またはGH住居)名を入力してください_その⑤'!$B428="管理者",'[9]事業所(またはGH住居)名を入力してください_その⑤'!$B428="サービス管理責任者"),0,'[9]事業所(またはGH住居)名を入力してください_その⑤'!$AN428)</f>
        <v>0</v>
      </c>
    </row>
    <row r="2810" spans="8:11">
      <c r="H2810" s="390"/>
      <c r="I2810" s="380" t="e">
        <f t="shared" si="139"/>
        <v>#REF!</v>
      </c>
      <c r="J2810" s="389">
        <f>'[9]事業所(またはGH住居)名を入力してください_その⑤'!$F429</f>
        <v>0</v>
      </c>
      <c r="K2810" s="380">
        <f>IF(OR('[9]事業所(またはGH住居)名を入力してください_その⑤'!$B429="管理者",'[9]事業所(またはGH住居)名を入力してください_その⑤'!$B429="サービス管理責任者"),0,'[9]事業所(またはGH住居)名を入力してください_その⑤'!$AN429)</f>
        <v>0</v>
      </c>
    </row>
    <row r="2811" spans="8:11">
      <c r="H2811" s="390"/>
      <c r="I2811" s="380" t="e">
        <f t="shared" si="139"/>
        <v>#REF!</v>
      </c>
      <c r="J2811" s="389">
        <f>'[9]事業所(またはGH住居)名を入力してください_その⑤'!$F430</f>
        <v>0</v>
      </c>
      <c r="K2811" s="380">
        <f>IF(OR('[9]事業所(またはGH住居)名を入力してください_その⑤'!$B430="管理者",'[9]事業所(またはGH住居)名を入力してください_その⑤'!$B430="サービス管理責任者"),0,'[9]事業所(またはGH住居)名を入力してください_その⑤'!$AN430)</f>
        <v>0</v>
      </c>
    </row>
    <row r="2812" spans="8:11">
      <c r="H2812" s="390"/>
      <c r="I2812" s="380" t="e">
        <f t="shared" si="139"/>
        <v>#REF!</v>
      </c>
      <c r="J2812" s="389">
        <f>'[9]事業所(またはGH住居)名を入力してください_その⑤'!$F431</f>
        <v>0</v>
      </c>
      <c r="K2812" s="380">
        <f>IF(OR('[9]事業所(またはGH住居)名を入力してください_その⑤'!$B431="管理者",'[9]事業所(またはGH住居)名を入力してください_その⑤'!$B431="サービス管理責任者"),0,'[9]事業所(またはGH住居)名を入力してください_その⑤'!$AN431)</f>
        <v>0</v>
      </c>
    </row>
    <row r="2813" spans="8:11">
      <c r="H2813" s="390"/>
      <c r="I2813" s="380" t="e">
        <f t="shared" si="139"/>
        <v>#REF!</v>
      </c>
      <c r="J2813" s="389">
        <f>'[9]事業所(またはGH住居)名を入力してください_その⑤'!$F432</f>
        <v>0</v>
      </c>
      <c r="K2813" s="380">
        <f>IF(OR('[9]事業所(またはGH住居)名を入力してください_その⑤'!$B432="管理者",'[9]事業所(またはGH住居)名を入力してください_その⑤'!$B432="サービス管理責任者"),0,'[9]事業所(またはGH住居)名を入力してください_その⑤'!$AN432)</f>
        <v>0</v>
      </c>
    </row>
    <row r="2814" spans="8:11">
      <c r="H2814" s="390"/>
      <c r="I2814" s="380" t="e">
        <f t="shared" si="139"/>
        <v>#REF!</v>
      </c>
      <c r="J2814" s="389">
        <f>'[9]事業所(またはGH住居)名を入力してください_その⑤'!$F433</f>
        <v>0</v>
      </c>
      <c r="K2814" s="380">
        <f>IF(OR('[9]事業所(またはGH住居)名を入力してください_その⑤'!$B433="管理者",'[9]事業所(またはGH住居)名を入力してください_その⑤'!$B433="サービス管理責任者"),0,'[9]事業所(またはGH住居)名を入力してください_その⑤'!$AN433)</f>
        <v>0</v>
      </c>
    </row>
    <row r="2815" spans="8:11">
      <c r="H2815" s="390"/>
      <c r="I2815" s="380" t="e">
        <f t="shared" si="139"/>
        <v>#REF!</v>
      </c>
      <c r="J2815" s="389">
        <f>'[9]事業所(またはGH住居)名を入力してください_その⑤'!$F434</f>
        <v>0</v>
      </c>
      <c r="K2815" s="380">
        <f>IF(OR('[9]事業所(またはGH住居)名を入力してください_その⑤'!$B434="管理者",'[9]事業所(またはGH住居)名を入力してください_その⑤'!$B434="サービス管理責任者"),0,'[9]事業所(またはGH住居)名を入力してください_その⑤'!$AN434)</f>
        <v>0</v>
      </c>
    </row>
    <row r="2816" spans="8:11">
      <c r="H2816" s="390"/>
      <c r="I2816" s="380" t="e">
        <f t="shared" si="139"/>
        <v>#REF!</v>
      </c>
      <c r="J2816" s="389">
        <f>'[9]事業所(またはGH住居)名を入力してください_その⑤'!$F435</f>
        <v>0</v>
      </c>
      <c r="K2816" s="380">
        <f>IF(OR('[9]事業所(またはGH住居)名を入力してください_その⑤'!$B435="管理者",'[9]事業所(またはGH住居)名を入力してください_その⑤'!$B435="サービス管理責任者"),0,'[9]事業所(またはGH住居)名を入力してください_その⑤'!$AN435)</f>
        <v>0</v>
      </c>
    </row>
    <row r="2817" spans="8:11">
      <c r="H2817" s="390"/>
      <c r="I2817" s="380" t="e">
        <f t="shared" si="139"/>
        <v>#REF!</v>
      </c>
      <c r="J2817" s="389">
        <f>'[9]事業所(またはGH住居)名を入力してください_その⑤'!$F436</f>
        <v>0</v>
      </c>
      <c r="K2817" s="380">
        <f>IF(OR('[9]事業所(またはGH住居)名を入力してください_その⑤'!$B436="管理者",'[9]事業所(またはGH住居)名を入力してください_その⑤'!$B436="サービス管理責任者"),0,'[9]事業所(またはGH住居)名を入力してください_その⑤'!$AN436)</f>
        <v>0</v>
      </c>
    </row>
    <row r="2818" spans="8:11">
      <c r="H2818" s="390"/>
      <c r="I2818" s="380" t="e">
        <f t="shared" si="139"/>
        <v>#REF!</v>
      </c>
      <c r="J2818" s="389">
        <f>'[9]事業所(またはGH住居)名を入力してください_その⑤'!$F437</f>
        <v>0</v>
      </c>
      <c r="K2818" s="380">
        <f>IF(OR('[9]事業所(またはGH住居)名を入力してください_その⑤'!$B437="管理者",'[9]事業所(またはGH住居)名を入力してください_その⑤'!$B437="サービス管理責任者"),0,'[9]事業所(またはGH住居)名を入力してください_その⑤'!$AN437)</f>
        <v>0</v>
      </c>
    </row>
    <row r="2819" spans="8:11">
      <c r="H2819" s="390"/>
      <c r="I2819" s="380" t="e">
        <f t="shared" si="139"/>
        <v>#REF!</v>
      </c>
      <c r="J2819" s="389">
        <f>'[9]事業所(またはGH住居)名を入力してください_その⑤'!$F438</f>
        <v>0</v>
      </c>
      <c r="K2819" s="380">
        <f>IF(OR('[9]事業所(またはGH住居)名を入力してください_その⑤'!$B438="管理者",'[9]事業所(またはGH住居)名を入力してください_その⑤'!$B438="サービス管理責任者"),0,'[9]事業所(またはGH住居)名を入力してください_その⑤'!$AN438)</f>
        <v>0</v>
      </c>
    </row>
    <row r="2820" spans="8:11">
      <c r="H2820" s="390"/>
      <c r="I2820" s="380" t="e">
        <f t="shared" ref="I2820:I2883" si="140">IF(J2820=0,I2819,I2819+1)</f>
        <v>#REF!</v>
      </c>
      <c r="J2820" s="389">
        <f>'[9]事業所(またはGH住居)名を入力してください_その⑤'!$F439</f>
        <v>0</v>
      </c>
      <c r="K2820" s="380">
        <f>IF(OR('[9]事業所(またはGH住居)名を入力してください_その⑤'!$B439="管理者",'[9]事業所(またはGH住居)名を入力してください_その⑤'!$B439="サービス管理責任者"),0,'[9]事業所(またはGH住居)名を入力してください_その⑤'!$AN439)</f>
        <v>0</v>
      </c>
    </row>
    <row r="2821" spans="8:11">
      <c r="H2821" s="390"/>
      <c r="I2821" s="380" t="e">
        <f t="shared" si="140"/>
        <v>#REF!</v>
      </c>
      <c r="J2821" s="389">
        <f>'[9]事業所(またはGH住居)名を入力してください_その⑤'!$F440</f>
        <v>0</v>
      </c>
      <c r="K2821" s="380">
        <f>IF(OR('[9]事業所(またはGH住居)名を入力してください_その⑤'!$B440="管理者",'[9]事業所(またはGH住居)名を入力してください_その⑤'!$B440="サービス管理責任者"),0,'[9]事業所(またはGH住居)名を入力してください_その⑤'!$AN440)</f>
        <v>0</v>
      </c>
    </row>
    <row r="2822" spans="8:11">
      <c r="H2822" s="390"/>
      <c r="I2822" s="380" t="e">
        <f t="shared" si="140"/>
        <v>#REF!</v>
      </c>
      <c r="J2822" s="389">
        <f>'[9]事業所(またはGH住居)名を入力してください_その⑤'!$F441</f>
        <v>0</v>
      </c>
      <c r="K2822" s="380">
        <f>IF(OR('[9]事業所(またはGH住居)名を入力してください_その⑤'!$B441="管理者",'[9]事業所(またはGH住居)名を入力してください_その⑤'!$B441="サービス管理責任者"),0,'[9]事業所(またはGH住居)名を入力してください_その⑤'!$AN441)</f>
        <v>0</v>
      </c>
    </row>
    <row r="2823" spans="8:11">
      <c r="H2823" s="390"/>
      <c r="I2823" s="380" t="e">
        <f t="shared" si="140"/>
        <v>#REF!</v>
      </c>
      <c r="J2823" s="389">
        <f>'[9]事業所(またはGH住居)名を入力してください_その⑤'!$F442</f>
        <v>0</v>
      </c>
      <c r="K2823" s="380">
        <f>IF(OR('[9]事業所(またはGH住居)名を入力してください_その⑤'!$B442="管理者",'[9]事業所(またはGH住居)名を入力してください_その⑤'!$B442="サービス管理責任者"),0,'[9]事業所(またはGH住居)名を入力してください_その⑤'!$AN442)</f>
        <v>0</v>
      </c>
    </row>
    <row r="2824" spans="8:11">
      <c r="H2824" s="390"/>
      <c r="I2824" s="380" t="e">
        <f t="shared" si="140"/>
        <v>#REF!</v>
      </c>
      <c r="J2824" s="389">
        <f>'[9]事業所(またはGH住居)名を入力してください_その⑤'!$F443</f>
        <v>0</v>
      </c>
      <c r="K2824" s="380">
        <f>IF(OR('[9]事業所(またはGH住居)名を入力してください_その⑤'!$B443="管理者",'[9]事業所(またはGH住居)名を入力してください_その⑤'!$B443="サービス管理責任者"),0,'[9]事業所(またはGH住居)名を入力してください_その⑤'!$AN443)</f>
        <v>0</v>
      </c>
    </row>
    <row r="2825" spans="8:11">
      <c r="H2825" s="390"/>
      <c r="I2825" s="380" t="e">
        <f t="shared" si="140"/>
        <v>#REF!</v>
      </c>
      <c r="J2825" s="389">
        <f>'[9]事業所(またはGH住居)名を入力してください_その⑤'!$F444</f>
        <v>0</v>
      </c>
      <c r="K2825" s="380">
        <f>IF(OR('[9]事業所(またはGH住居)名を入力してください_その⑤'!$B444="管理者",'[9]事業所(またはGH住居)名を入力してください_その⑤'!$B444="サービス管理責任者"),0,'[9]事業所(またはGH住居)名を入力してください_その⑤'!$AN444)</f>
        <v>0</v>
      </c>
    </row>
    <row r="2826" spans="8:11">
      <c r="H2826" s="390"/>
      <c r="I2826" s="380" t="e">
        <f t="shared" si="140"/>
        <v>#REF!</v>
      </c>
      <c r="J2826" s="389">
        <f>'[9]事業所(またはGH住居)名を入力してください_その⑤'!$F445</f>
        <v>0</v>
      </c>
      <c r="K2826" s="380">
        <f>IF(OR('[9]事業所(またはGH住居)名を入力してください_その⑤'!$B445="管理者",'[9]事業所(またはGH住居)名を入力してください_その⑤'!$B445="サービス管理責任者"),0,'[9]事業所(またはGH住居)名を入力してください_その⑤'!$AN445)</f>
        <v>0</v>
      </c>
    </row>
    <row r="2827" spans="8:11">
      <c r="H2827" s="390"/>
      <c r="I2827" s="380" t="e">
        <f t="shared" si="140"/>
        <v>#REF!</v>
      </c>
      <c r="J2827" s="389">
        <f>'[9]事業所(またはGH住居)名を入力してください_その⑤'!$F446</f>
        <v>0</v>
      </c>
      <c r="K2827" s="380">
        <f>IF(OR('[9]事業所(またはGH住居)名を入力してください_その⑤'!$B446="管理者",'[9]事業所(またはGH住居)名を入力してください_その⑤'!$B446="サービス管理責任者"),0,'[9]事業所(またはGH住居)名を入力してください_その⑤'!$AN446)</f>
        <v>0</v>
      </c>
    </row>
    <row r="2828" spans="8:11">
      <c r="H2828" s="390"/>
      <c r="I2828" s="380" t="e">
        <f t="shared" si="140"/>
        <v>#REF!</v>
      </c>
      <c r="J2828" s="389">
        <f>'[9]事業所(またはGH住居)名を入力してください_その⑤'!$F447</f>
        <v>0</v>
      </c>
      <c r="K2828" s="380">
        <f>IF(OR('[9]事業所(またはGH住居)名を入力してください_その⑤'!$B447="管理者",'[9]事業所(またはGH住居)名を入力してください_その⑤'!$B447="サービス管理責任者"),0,'[9]事業所(またはGH住居)名を入力してください_その⑤'!$AN447)</f>
        <v>0</v>
      </c>
    </row>
    <row r="2829" spans="8:11">
      <c r="H2829" s="390"/>
      <c r="I2829" s="380" t="e">
        <f t="shared" si="140"/>
        <v>#REF!</v>
      </c>
      <c r="J2829" s="389">
        <f>'[9]事業所(またはGH住居)名を入力してください_その⑤'!$F448</f>
        <v>0</v>
      </c>
      <c r="K2829" s="380">
        <f>IF(OR('[9]事業所(またはGH住居)名を入力してください_その⑤'!$B448="管理者",'[9]事業所(またはGH住居)名を入力してください_その⑤'!$B448="サービス管理責任者"),0,'[9]事業所(またはGH住居)名を入力してください_その⑤'!$AN448)</f>
        <v>0</v>
      </c>
    </row>
    <row r="2830" spans="8:11">
      <c r="H2830" s="390"/>
      <c r="I2830" s="380" t="e">
        <f t="shared" si="140"/>
        <v>#REF!</v>
      </c>
      <c r="J2830" s="389">
        <f>'[9]事業所(またはGH住居)名を入力してください_その⑤'!$F449</f>
        <v>0</v>
      </c>
      <c r="K2830" s="380">
        <f>IF(OR('[9]事業所(またはGH住居)名を入力してください_その⑤'!$B449="管理者",'[9]事業所(またはGH住居)名を入力してください_その⑤'!$B449="サービス管理責任者"),0,'[9]事業所(またはGH住居)名を入力してください_その⑤'!$AN449)</f>
        <v>0</v>
      </c>
    </row>
    <row r="2831" spans="8:11">
      <c r="H2831" s="390"/>
      <c r="I2831" s="380" t="e">
        <f t="shared" si="140"/>
        <v>#REF!</v>
      </c>
      <c r="J2831" s="389">
        <f>'[9]事業所(またはGH住居)名を入力してください_その⑤'!$F450</f>
        <v>0</v>
      </c>
      <c r="K2831" s="380">
        <f>IF(OR('[9]事業所(またはGH住居)名を入力してください_その⑤'!$B450="管理者",'[9]事業所(またはGH住居)名を入力してください_その⑤'!$B450="サービス管理責任者"),0,'[9]事業所(またはGH住居)名を入力してください_その⑤'!$AN450)</f>
        <v>0</v>
      </c>
    </row>
    <row r="2832" spans="8:11">
      <c r="H2832" s="390"/>
      <c r="I2832" s="380" t="e">
        <f t="shared" si="140"/>
        <v>#REF!</v>
      </c>
      <c r="J2832" s="389">
        <f>'[9]事業所(またはGH住居)名を入力してください_その⑤'!$F451</f>
        <v>0</v>
      </c>
      <c r="K2832" s="380">
        <f>IF(OR('[9]事業所(またはGH住居)名を入力してください_その⑤'!$B451="管理者",'[9]事業所(またはGH住居)名を入力してください_その⑤'!$B451="サービス管理責任者"),0,'[9]事業所(またはGH住居)名を入力してください_その⑤'!$AN451)</f>
        <v>0</v>
      </c>
    </row>
    <row r="2833" spans="8:11">
      <c r="H2833" s="390"/>
      <c r="I2833" s="380" t="e">
        <f t="shared" si="140"/>
        <v>#REF!</v>
      </c>
      <c r="J2833" s="389">
        <f>'[9]事業所(またはGH住居)名を入力してください_その⑤'!$F452</f>
        <v>0</v>
      </c>
      <c r="K2833" s="380">
        <f>IF(OR('[9]事業所(またはGH住居)名を入力してください_その⑤'!$B452="管理者",'[9]事業所(またはGH住居)名を入力してください_その⑤'!$B452="サービス管理責任者"),0,'[9]事業所(またはGH住居)名を入力してください_その⑤'!$AN452)</f>
        <v>0</v>
      </c>
    </row>
    <row r="2834" spans="8:11">
      <c r="H2834" s="390"/>
      <c r="I2834" s="380" t="e">
        <f t="shared" si="140"/>
        <v>#REF!</v>
      </c>
      <c r="J2834" s="389">
        <f>'[9]事業所(またはGH住居)名を入力してください_その⑤'!$F453</f>
        <v>0</v>
      </c>
      <c r="K2834" s="380">
        <f>IF(OR('[9]事業所(またはGH住居)名を入力してください_その⑤'!$B453="管理者",'[9]事業所(またはGH住居)名を入力してください_その⑤'!$B453="サービス管理責任者"),0,'[9]事業所(またはGH住居)名を入力してください_その⑤'!$AN453)</f>
        <v>0</v>
      </c>
    </row>
    <row r="2835" spans="8:11">
      <c r="H2835" s="390"/>
      <c r="I2835" s="380" t="e">
        <f t="shared" si="140"/>
        <v>#REF!</v>
      </c>
      <c r="J2835" s="389">
        <f>'[9]事業所(またはGH住居)名を入力してください_その⑤'!$F454</f>
        <v>0</v>
      </c>
      <c r="K2835" s="380">
        <f>IF(OR('[9]事業所(またはGH住居)名を入力してください_その⑤'!$B454="管理者",'[9]事業所(またはGH住居)名を入力してください_その⑤'!$B454="サービス管理責任者"),0,'[9]事業所(またはGH住居)名を入力してください_その⑤'!$AN454)</f>
        <v>0</v>
      </c>
    </row>
    <row r="2836" spans="8:11">
      <c r="H2836" s="390"/>
      <c r="I2836" s="380" t="e">
        <f t="shared" si="140"/>
        <v>#REF!</v>
      </c>
      <c r="J2836" s="389">
        <f>'[9]事業所(またはGH住居)名を入力してください_その⑤'!$F455</f>
        <v>0</v>
      </c>
      <c r="K2836" s="380">
        <f>IF(OR('[9]事業所(またはGH住居)名を入力してください_その⑤'!$B455="管理者",'[9]事業所(またはGH住居)名を入力してください_その⑤'!$B455="サービス管理責任者"),0,'[9]事業所(またはGH住居)名を入力してください_その⑤'!$AN455)</f>
        <v>0</v>
      </c>
    </row>
    <row r="2837" spans="8:11">
      <c r="H2837" s="390"/>
      <c r="I2837" s="380" t="e">
        <f t="shared" si="140"/>
        <v>#REF!</v>
      </c>
      <c r="J2837" s="389">
        <f>'[9]事業所(またはGH住居)名を入力してください_その⑤'!$F456</f>
        <v>0</v>
      </c>
      <c r="K2837" s="380">
        <f>IF(OR('[9]事業所(またはGH住居)名を入力してください_その⑤'!$B456="管理者",'[9]事業所(またはGH住居)名を入力してください_その⑤'!$B456="サービス管理責任者"),0,'[9]事業所(またはGH住居)名を入力してください_その⑤'!$AN456)</f>
        <v>0</v>
      </c>
    </row>
    <row r="2838" spans="8:11">
      <c r="H2838" s="390"/>
      <c r="I2838" s="380" t="e">
        <f t="shared" si="140"/>
        <v>#REF!</v>
      </c>
      <c r="J2838" s="389">
        <f>'[9]事業所(またはGH住居)名を入力してください_その⑤'!$F457</f>
        <v>0</v>
      </c>
      <c r="K2838" s="380">
        <f>IF(OR('[9]事業所(またはGH住居)名を入力してください_その⑤'!$B457="管理者",'[9]事業所(またはGH住居)名を入力してください_その⑤'!$B457="サービス管理責任者"),0,'[9]事業所(またはGH住居)名を入力してください_その⑤'!$AN457)</f>
        <v>0</v>
      </c>
    </row>
    <row r="2839" spans="8:11">
      <c r="H2839" s="390"/>
      <c r="I2839" s="380" t="e">
        <f t="shared" si="140"/>
        <v>#REF!</v>
      </c>
      <c r="J2839" s="389">
        <f>'[9]事業所(またはGH住居)名を入力してください_その⑤'!$F458</f>
        <v>0</v>
      </c>
      <c r="K2839" s="380">
        <f>IF(OR('[9]事業所(またはGH住居)名を入力してください_その⑤'!$B458="管理者",'[9]事業所(またはGH住居)名を入力してください_その⑤'!$B458="サービス管理責任者"),0,'[9]事業所(またはGH住居)名を入力してください_その⑤'!$AN458)</f>
        <v>0</v>
      </c>
    </row>
    <row r="2840" spans="8:11">
      <c r="H2840" s="390"/>
      <c r="I2840" s="380" t="e">
        <f t="shared" si="140"/>
        <v>#REF!</v>
      </c>
      <c r="J2840" s="389">
        <f>'[9]事業所(またはGH住居)名を入力してください_その⑤'!$F459</f>
        <v>0</v>
      </c>
      <c r="K2840" s="380">
        <f>IF(OR('[9]事業所(またはGH住居)名を入力してください_その⑤'!$B459="管理者",'[9]事業所(またはGH住居)名を入力してください_その⑤'!$B459="サービス管理責任者"),0,'[9]事業所(またはGH住居)名を入力してください_その⑤'!$AN459)</f>
        <v>0</v>
      </c>
    </row>
    <row r="2841" spans="8:11">
      <c r="H2841" s="390"/>
      <c r="I2841" s="380" t="e">
        <f t="shared" si="140"/>
        <v>#REF!</v>
      </c>
      <c r="J2841" s="389">
        <f>'[9]事業所(またはGH住居)名を入力してください_その⑤'!$F460</f>
        <v>0</v>
      </c>
      <c r="K2841" s="380">
        <f>IF(OR('[9]事業所(またはGH住居)名を入力してください_その⑤'!$B460="管理者",'[9]事業所(またはGH住居)名を入力してください_その⑤'!$B460="サービス管理責任者"),0,'[9]事業所(またはGH住居)名を入力してください_その⑤'!$AN460)</f>
        <v>0</v>
      </c>
    </row>
    <row r="2842" spans="8:11">
      <c r="H2842" s="390"/>
      <c r="I2842" s="380" t="e">
        <f t="shared" si="140"/>
        <v>#REF!</v>
      </c>
      <c r="J2842" s="389">
        <f>'[9]事業所(またはGH住居)名を入力してください_その⑤'!$F461</f>
        <v>0</v>
      </c>
      <c r="K2842" s="380">
        <f>IF(OR('[9]事業所(またはGH住居)名を入力してください_その⑤'!$B461="管理者",'[9]事業所(またはGH住居)名を入力してください_その⑤'!$B461="サービス管理責任者"),0,'[9]事業所(またはGH住居)名を入力してください_その⑤'!$AN461)</f>
        <v>0</v>
      </c>
    </row>
    <row r="2843" spans="8:11">
      <c r="H2843" s="390"/>
      <c r="I2843" s="380" t="e">
        <f t="shared" si="140"/>
        <v>#REF!</v>
      </c>
      <c r="J2843" s="389">
        <f>'[9]事業所(またはGH住居)名を入力してください_その⑤'!$F462</f>
        <v>0</v>
      </c>
      <c r="K2843" s="380">
        <f>IF(OR('[9]事業所(またはGH住居)名を入力してください_その⑤'!$B462="管理者",'[9]事業所(またはGH住居)名を入力してください_その⑤'!$B462="サービス管理責任者"),0,'[9]事業所(またはGH住居)名を入力してください_その⑤'!$AN462)</f>
        <v>0</v>
      </c>
    </row>
    <row r="2844" spans="8:11">
      <c r="H2844" s="390"/>
      <c r="I2844" s="380" t="e">
        <f t="shared" si="140"/>
        <v>#REF!</v>
      </c>
      <c r="J2844" s="389">
        <f>'[9]事業所(またはGH住居)名を入力してください_その⑤'!$F463</f>
        <v>0</v>
      </c>
      <c r="K2844" s="380">
        <f>IF(OR('[9]事業所(またはGH住居)名を入力してください_その⑤'!$B463="管理者",'[9]事業所(またはGH住居)名を入力してください_その⑤'!$B463="サービス管理責任者"),0,'[9]事業所(またはGH住居)名を入力してください_その⑤'!$AN463)</f>
        <v>0</v>
      </c>
    </row>
    <row r="2845" spans="8:11">
      <c r="H2845" s="390"/>
      <c r="I2845" s="380" t="e">
        <f t="shared" si="140"/>
        <v>#REF!</v>
      </c>
      <c r="J2845" s="389">
        <f>'[9]事業所(またはGH住居)名を入力してください_その⑤'!$F464</f>
        <v>0</v>
      </c>
      <c r="K2845" s="380">
        <f>IF(OR('[9]事業所(またはGH住居)名を入力してください_その⑤'!$B464="管理者",'[9]事業所(またはGH住居)名を入力してください_その⑤'!$B464="サービス管理責任者"),0,'[9]事業所(またはGH住居)名を入力してください_その⑤'!$AN464)</f>
        <v>0</v>
      </c>
    </row>
    <row r="2846" spans="8:11">
      <c r="H2846" s="390"/>
      <c r="I2846" s="380" t="e">
        <f t="shared" si="140"/>
        <v>#REF!</v>
      </c>
      <c r="J2846" s="389">
        <f>'[9]事業所(またはGH住居)名を入力してください_その⑤'!$F465</f>
        <v>0</v>
      </c>
      <c r="K2846" s="380">
        <f>IF(OR('[9]事業所(またはGH住居)名を入力してください_その⑤'!$B465="管理者",'[9]事業所(またはGH住居)名を入力してください_その⑤'!$B465="サービス管理責任者"),0,'[9]事業所(またはGH住居)名を入力してください_その⑤'!$AN465)</f>
        <v>0</v>
      </c>
    </row>
    <row r="2847" spans="8:11">
      <c r="H2847" s="390"/>
      <c r="I2847" s="380" t="e">
        <f t="shared" si="140"/>
        <v>#REF!</v>
      </c>
      <c r="J2847" s="389">
        <f>'[9]事業所(またはGH住居)名を入力してください_その⑤'!$F466</f>
        <v>0</v>
      </c>
      <c r="K2847" s="380">
        <f>IF(OR('[9]事業所(またはGH住居)名を入力してください_その⑤'!$B466="管理者",'[9]事業所(またはGH住居)名を入力してください_その⑤'!$B466="サービス管理責任者"),0,'[9]事業所(またはGH住居)名を入力してください_その⑤'!$AN466)</f>
        <v>0</v>
      </c>
    </row>
    <row r="2848" spans="8:11">
      <c r="H2848" s="390"/>
      <c r="I2848" s="380" t="e">
        <f t="shared" si="140"/>
        <v>#REF!</v>
      </c>
      <c r="J2848" s="389">
        <f>'[9]事業所(またはGH住居)名を入力してください_その⑤'!$F467</f>
        <v>0</v>
      </c>
      <c r="K2848" s="380">
        <f>IF(OR('[9]事業所(またはGH住居)名を入力してください_その⑤'!$B467="管理者",'[9]事業所(またはGH住居)名を入力してください_その⑤'!$B467="サービス管理責任者"),0,'[9]事業所(またはGH住居)名を入力してください_その⑤'!$AN467)</f>
        <v>0</v>
      </c>
    </row>
    <row r="2849" spans="8:11">
      <c r="H2849" s="390"/>
      <c r="I2849" s="380" t="e">
        <f t="shared" si="140"/>
        <v>#REF!</v>
      </c>
      <c r="J2849" s="389">
        <f>'[9]事業所(またはGH住居)名を入力してください_その⑤'!$F468</f>
        <v>0</v>
      </c>
      <c r="K2849" s="380">
        <f>IF(OR('[9]事業所(またはGH住居)名を入力してください_その⑤'!$B468="管理者",'[9]事業所(またはGH住居)名を入力してください_その⑤'!$B468="サービス管理責任者"),0,'[9]事業所(またはGH住居)名を入力してください_その⑤'!$AN468)</f>
        <v>0</v>
      </c>
    </row>
    <row r="2850" spans="8:11">
      <c r="H2850" s="390"/>
      <c r="I2850" s="380" t="e">
        <f t="shared" si="140"/>
        <v>#REF!</v>
      </c>
      <c r="J2850" s="389">
        <f>'[9]事業所(またはGH住居)名を入力してください_その⑤'!$F469</f>
        <v>0</v>
      </c>
      <c r="K2850" s="380">
        <f>IF(OR('[9]事業所(またはGH住居)名を入力してください_その⑤'!$B469="管理者",'[9]事業所(またはGH住居)名を入力してください_その⑤'!$B469="サービス管理責任者"),0,'[9]事業所(またはGH住居)名を入力してください_その⑤'!$AN469)</f>
        <v>0</v>
      </c>
    </row>
    <row r="2851" spans="8:11">
      <c r="H2851" s="390"/>
      <c r="I2851" s="380" t="e">
        <f t="shared" si="140"/>
        <v>#REF!</v>
      </c>
      <c r="J2851" s="389">
        <f>'[9]事業所(またはGH住居)名を入力してください_その⑤'!$F470</f>
        <v>0</v>
      </c>
      <c r="K2851" s="380">
        <f>IF(OR('[9]事業所(またはGH住居)名を入力してください_その⑤'!$B470="管理者",'[9]事業所(またはGH住居)名を入力してください_その⑤'!$B470="サービス管理責任者"),0,'[9]事業所(またはGH住居)名を入力してください_その⑤'!$AN470)</f>
        <v>0</v>
      </c>
    </row>
    <row r="2852" spans="8:11">
      <c r="H2852" s="390"/>
      <c r="I2852" s="380" t="e">
        <f t="shared" si="140"/>
        <v>#REF!</v>
      </c>
      <c r="J2852" s="389">
        <f>'[9]事業所(またはGH住居)名を入力してください_その⑤'!$F471</f>
        <v>0</v>
      </c>
      <c r="K2852" s="380">
        <f>IF(OR('[9]事業所(またはGH住居)名を入力してください_その⑤'!$B471="管理者",'[9]事業所(またはGH住居)名を入力してください_その⑤'!$B471="サービス管理責任者"),0,'[9]事業所(またはGH住居)名を入力してください_その⑤'!$AN471)</f>
        <v>0</v>
      </c>
    </row>
    <row r="2853" spans="8:11">
      <c r="H2853" s="390"/>
      <c r="I2853" s="380" t="e">
        <f t="shared" si="140"/>
        <v>#REF!</v>
      </c>
      <c r="J2853" s="389">
        <f>'[9]事業所(またはGH住居)名を入力してください_その⑤'!$F472</f>
        <v>0</v>
      </c>
      <c r="K2853" s="380">
        <f>IF(OR('[9]事業所(またはGH住居)名を入力してください_その⑤'!$B472="管理者",'[9]事業所(またはGH住居)名を入力してください_その⑤'!$B472="サービス管理責任者"),0,'[9]事業所(またはGH住居)名を入力してください_その⑤'!$AN472)</f>
        <v>0</v>
      </c>
    </row>
    <row r="2854" spans="8:11">
      <c r="H2854" s="390"/>
      <c r="I2854" s="380" t="e">
        <f t="shared" si="140"/>
        <v>#REF!</v>
      </c>
      <c r="J2854" s="389">
        <f>'[9]事業所(またはGH住居)名を入力してください_その⑤'!$F473</f>
        <v>0</v>
      </c>
      <c r="K2854" s="380">
        <f>IF(OR('[9]事業所(またはGH住居)名を入力してください_その⑤'!$B473="管理者",'[9]事業所(またはGH住居)名を入力してください_その⑤'!$B473="サービス管理責任者"),0,'[9]事業所(またはGH住居)名を入力してください_その⑤'!$AN473)</f>
        <v>0</v>
      </c>
    </row>
    <row r="2855" spans="8:11">
      <c r="H2855" s="390"/>
      <c r="I2855" s="380" t="e">
        <f t="shared" si="140"/>
        <v>#REF!</v>
      </c>
      <c r="J2855" s="389">
        <f>'[9]事業所(またはGH住居)名を入力してください_その⑤'!$F474</f>
        <v>0</v>
      </c>
      <c r="K2855" s="380">
        <f>IF(OR('[9]事業所(またはGH住居)名を入力してください_その⑤'!$B474="管理者",'[9]事業所(またはGH住居)名を入力してください_その⑤'!$B474="サービス管理責任者"),0,'[9]事業所(またはGH住居)名を入力してください_その⑤'!$AN474)</f>
        <v>0</v>
      </c>
    </row>
    <row r="2856" spans="8:11">
      <c r="H2856" s="390"/>
      <c r="I2856" s="380" t="e">
        <f t="shared" si="140"/>
        <v>#REF!</v>
      </c>
      <c r="J2856" s="389">
        <f>'[9]事業所(またはGH住居)名を入力してください_その⑤'!$F475</f>
        <v>0</v>
      </c>
      <c r="K2856" s="380">
        <f>IF(OR('[9]事業所(またはGH住居)名を入力してください_その⑤'!$B475="管理者",'[9]事業所(またはGH住居)名を入力してください_その⑤'!$B475="サービス管理責任者"),0,'[9]事業所(またはGH住居)名を入力してください_その⑤'!$AN475)</f>
        <v>0</v>
      </c>
    </row>
    <row r="2857" spans="8:11">
      <c r="H2857" s="390"/>
      <c r="I2857" s="380" t="e">
        <f t="shared" si="140"/>
        <v>#REF!</v>
      </c>
      <c r="J2857" s="389">
        <f>'[9]事業所(またはGH住居)名を入力してください_その⑤'!$F476</f>
        <v>0</v>
      </c>
      <c r="K2857" s="380">
        <f>IF(OR('[9]事業所(またはGH住居)名を入力してください_その⑤'!$B476="管理者",'[9]事業所(またはGH住居)名を入力してください_その⑤'!$B476="サービス管理責任者"),0,'[9]事業所(またはGH住居)名を入力してください_その⑤'!$AN476)</f>
        <v>0</v>
      </c>
    </row>
    <row r="2858" spans="8:11">
      <c r="H2858" s="390"/>
      <c r="I2858" s="380" t="e">
        <f t="shared" si="140"/>
        <v>#REF!</v>
      </c>
      <c r="J2858" s="389">
        <f>'[9]事業所(またはGH住居)名を入力してください_その⑤'!$F477</f>
        <v>0</v>
      </c>
      <c r="K2858" s="380">
        <f>IF(OR('[9]事業所(またはGH住居)名を入力してください_その⑤'!$B477="管理者",'[9]事業所(またはGH住居)名を入力してください_その⑤'!$B477="サービス管理責任者"),0,'[9]事業所(またはGH住居)名を入力してください_その⑤'!$AN477)</f>
        <v>0</v>
      </c>
    </row>
    <row r="2859" spans="8:11">
      <c r="H2859" s="390"/>
      <c r="I2859" s="380" t="e">
        <f t="shared" si="140"/>
        <v>#REF!</v>
      </c>
      <c r="J2859" s="389">
        <f>'[9]事業所(またはGH住居)名を入力してください_その⑤'!$F478</f>
        <v>0</v>
      </c>
      <c r="K2859" s="380">
        <f>IF(OR('[9]事業所(またはGH住居)名を入力してください_その⑤'!$B478="管理者",'[9]事業所(またはGH住居)名を入力してください_その⑤'!$B478="サービス管理責任者"),0,'[9]事業所(またはGH住居)名を入力してください_その⑤'!$AN478)</f>
        <v>0</v>
      </c>
    </row>
    <row r="2860" spans="8:11">
      <c r="H2860" s="390"/>
      <c r="I2860" s="380" t="e">
        <f t="shared" si="140"/>
        <v>#REF!</v>
      </c>
      <c r="J2860" s="389">
        <f>'[9]事業所(またはGH住居)名を入力してください_その⑤'!$F479</f>
        <v>0</v>
      </c>
      <c r="K2860" s="380">
        <f>IF(OR('[9]事業所(またはGH住居)名を入力してください_その⑤'!$B479="管理者",'[9]事業所(またはGH住居)名を入力してください_その⑤'!$B479="サービス管理責任者"),0,'[9]事業所(またはGH住居)名を入力してください_その⑤'!$AN479)</f>
        <v>0</v>
      </c>
    </row>
    <row r="2861" spans="8:11">
      <c r="H2861" s="390"/>
      <c r="I2861" s="380" t="e">
        <f t="shared" si="140"/>
        <v>#REF!</v>
      </c>
      <c r="J2861" s="389">
        <f>'[9]事業所(またはGH住居)名を入力してください_その⑤'!$F480</f>
        <v>0</v>
      </c>
      <c r="K2861" s="380">
        <f>IF(OR('[9]事業所(またはGH住居)名を入力してください_その⑤'!$B480="管理者",'[9]事業所(またはGH住居)名を入力してください_その⑤'!$B480="サービス管理責任者"),0,'[9]事業所(またはGH住居)名を入力してください_その⑤'!$AN480)</f>
        <v>0</v>
      </c>
    </row>
    <row r="2862" spans="8:11">
      <c r="H2862" s="390"/>
      <c r="I2862" s="380" t="e">
        <f t="shared" si="140"/>
        <v>#REF!</v>
      </c>
      <c r="J2862" s="389">
        <f>'[9]事業所(またはGH住居)名を入力してください_その⑤'!$F481</f>
        <v>0</v>
      </c>
      <c r="K2862" s="380">
        <f>IF(OR('[9]事業所(またはGH住居)名を入力してください_その⑤'!$B481="管理者",'[9]事業所(またはGH住居)名を入力してください_その⑤'!$B481="サービス管理責任者"),0,'[9]事業所(またはGH住居)名を入力してください_その⑤'!$AN481)</f>
        <v>0</v>
      </c>
    </row>
    <row r="2863" spans="8:11">
      <c r="H2863" s="390"/>
      <c r="I2863" s="380" t="e">
        <f t="shared" si="140"/>
        <v>#REF!</v>
      </c>
      <c r="J2863" s="389">
        <f>'[9]事業所(またはGH住居)名を入力してください_その⑤'!$F482</f>
        <v>0</v>
      </c>
      <c r="K2863" s="380">
        <f>IF(OR('[9]事業所(またはGH住居)名を入力してください_その⑤'!$B482="管理者",'[9]事業所(またはGH住居)名を入力してください_その⑤'!$B482="サービス管理責任者"),0,'[9]事業所(またはGH住居)名を入力してください_その⑤'!$AN482)</f>
        <v>0</v>
      </c>
    </row>
    <row r="2864" spans="8:11">
      <c r="H2864" s="390"/>
      <c r="I2864" s="380" t="e">
        <f t="shared" si="140"/>
        <v>#REF!</v>
      </c>
      <c r="J2864" s="389">
        <f>'[9]事業所(またはGH住居)名を入力してください_その⑤'!$F483</f>
        <v>0</v>
      </c>
      <c r="K2864" s="380">
        <f>IF(OR('[9]事業所(またはGH住居)名を入力してください_その⑤'!$B483="管理者",'[9]事業所(またはGH住居)名を入力してください_その⑤'!$B483="サービス管理責任者"),0,'[9]事業所(またはGH住居)名を入力してください_その⑤'!$AN483)</f>
        <v>0</v>
      </c>
    </row>
    <row r="2865" spans="8:11">
      <c r="H2865" s="390"/>
      <c r="I2865" s="380" t="e">
        <f t="shared" si="140"/>
        <v>#REF!</v>
      </c>
      <c r="J2865" s="389">
        <f>'[9]事業所(またはGH住居)名を入力してください_その⑤'!$F484</f>
        <v>0</v>
      </c>
      <c r="K2865" s="380">
        <f>IF(OR('[9]事業所(またはGH住居)名を入力してください_その⑤'!$B484="管理者",'[9]事業所(またはGH住居)名を入力してください_その⑤'!$B484="サービス管理責任者"),0,'[9]事業所(またはGH住居)名を入力してください_その⑤'!$AN484)</f>
        <v>0</v>
      </c>
    </row>
    <row r="2866" spans="8:11">
      <c r="H2866" s="390"/>
      <c r="I2866" s="380" t="e">
        <f t="shared" si="140"/>
        <v>#REF!</v>
      </c>
      <c r="J2866" s="389">
        <f>'[9]事業所(またはGH住居)名を入力してください_その⑤'!$F485</f>
        <v>0</v>
      </c>
      <c r="K2866" s="380">
        <f>IF(OR('[9]事業所(またはGH住居)名を入力してください_その⑤'!$B485="管理者",'[9]事業所(またはGH住居)名を入力してください_その⑤'!$B485="サービス管理責任者"),0,'[9]事業所(またはGH住居)名を入力してください_その⑤'!$AN485)</f>
        <v>0</v>
      </c>
    </row>
    <row r="2867" spans="8:11">
      <c r="H2867" s="390"/>
      <c r="I2867" s="380" t="e">
        <f t="shared" si="140"/>
        <v>#REF!</v>
      </c>
      <c r="J2867" s="389">
        <f>'[9]事業所(またはGH住居)名を入力してください_その⑤'!$F486</f>
        <v>0</v>
      </c>
      <c r="K2867" s="380">
        <f>IF(OR('[9]事業所(またはGH住居)名を入力してください_その⑤'!$B486="管理者",'[9]事業所(またはGH住居)名を入力してください_その⑤'!$B486="サービス管理責任者"),0,'[9]事業所(またはGH住居)名を入力してください_その⑤'!$AN486)</f>
        <v>0</v>
      </c>
    </row>
    <row r="2868" spans="8:11">
      <c r="H2868" s="390"/>
      <c r="I2868" s="380" t="e">
        <f t="shared" si="140"/>
        <v>#REF!</v>
      </c>
      <c r="J2868" s="389">
        <f>'[9]事業所(またはGH住居)名を入力してください_その⑤'!$F487</f>
        <v>0</v>
      </c>
      <c r="K2868" s="380">
        <f>IF(OR('[9]事業所(またはGH住居)名を入力してください_その⑤'!$B487="管理者",'[9]事業所(またはGH住居)名を入力してください_その⑤'!$B487="サービス管理責任者"),0,'[9]事業所(またはGH住居)名を入力してください_その⑤'!$AN487)</f>
        <v>0</v>
      </c>
    </row>
    <row r="2869" spans="8:11">
      <c r="H2869" s="390"/>
      <c r="I2869" s="380" t="e">
        <f t="shared" si="140"/>
        <v>#REF!</v>
      </c>
      <c r="J2869" s="389">
        <f>'[9]事業所(またはGH住居)名を入力してください_その⑤'!$F488</f>
        <v>0</v>
      </c>
      <c r="K2869" s="380">
        <f>IF(OR('[9]事業所(またはGH住居)名を入力してください_その⑤'!$B488="管理者",'[9]事業所(またはGH住居)名を入力してください_その⑤'!$B488="サービス管理責任者"),0,'[9]事業所(またはGH住居)名を入力してください_その⑤'!$AN488)</f>
        <v>0</v>
      </c>
    </row>
    <row r="2870" spans="8:11">
      <c r="H2870" s="390"/>
      <c r="I2870" s="380" t="e">
        <f t="shared" si="140"/>
        <v>#REF!</v>
      </c>
      <c r="J2870" s="389">
        <f>'[9]事業所(またはGH住居)名を入力してください_その⑤'!$F489</f>
        <v>0</v>
      </c>
      <c r="K2870" s="380">
        <f>IF(OR('[9]事業所(またはGH住居)名を入力してください_その⑤'!$B489="管理者",'[9]事業所(またはGH住居)名を入力してください_その⑤'!$B489="サービス管理責任者"),0,'[9]事業所(またはGH住居)名を入力してください_その⑤'!$AN489)</f>
        <v>0</v>
      </c>
    </row>
    <row r="2871" spans="8:11">
      <c r="H2871" s="390"/>
      <c r="I2871" s="380" t="e">
        <f t="shared" si="140"/>
        <v>#REF!</v>
      </c>
      <c r="J2871" s="389">
        <f>'[9]事業所(またはGH住居)名を入力してください_その⑤'!$F490</f>
        <v>0</v>
      </c>
      <c r="K2871" s="380">
        <f>IF(OR('[9]事業所(またはGH住居)名を入力してください_その⑤'!$B490="管理者",'[9]事業所(またはGH住居)名を入力してください_その⑤'!$B490="サービス管理責任者"),0,'[9]事業所(またはGH住居)名を入力してください_その⑤'!$AN490)</f>
        <v>0</v>
      </c>
    </row>
    <row r="2872" spans="8:11">
      <c r="H2872" s="390"/>
      <c r="I2872" s="380" t="e">
        <f t="shared" si="140"/>
        <v>#REF!</v>
      </c>
      <c r="J2872" s="389">
        <f>'[9]事業所(またはGH住居)名を入力してください_その⑤'!$F491</f>
        <v>0</v>
      </c>
      <c r="K2872" s="380">
        <f>IF(OR('[9]事業所(またはGH住居)名を入力してください_その⑤'!$B491="管理者",'[9]事業所(またはGH住居)名を入力してください_その⑤'!$B491="サービス管理責任者"),0,'[9]事業所(またはGH住居)名を入力してください_その⑤'!$AN491)</f>
        <v>0</v>
      </c>
    </row>
    <row r="2873" spans="8:11">
      <c r="H2873" s="390"/>
      <c r="I2873" s="380" t="e">
        <f t="shared" si="140"/>
        <v>#REF!</v>
      </c>
      <c r="J2873" s="389">
        <f>'[9]事業所(またはGH住居)名を入力してください_その⑤'!$F492</f>
        <v>0</v>
      </c>
      <c r="K2873" s="380">
        <f>IF(OR('[9]事業所(またはGH住居)名を入力してください_その⑤'!$B492="管理者",'[9]事業所(またはGH住居)名を入力してください_その⑤'!$B492="サービス管理責任者"),0,'[9]事業所(またはGH住居)名を入力してください_その⑤'!$AN492)</f>
        <v>0</v>
      </c>
    </row>
    <row r="2874" spans="8:11">
      <c r="H2874" s="390"/>
      <c r="I2874" s="380" t="e">
        <f t="shared" si="140"/>
        <v>#REF!</v>
      </c>
      <c r="J2874" s="389">
        <f>'[9]事業所(またはGH住居)名を入力してください_その⑤'!$F493</f>
        <v>0</v>
      </c>
      <c r="K2874" s="380">
        <f>IF(OR('[9]事業所(またはGH住居)名を入力してください_その⑤'!$B493="管理者",'[9]事業所(またはGH住居)名を入力してください_その⑤'!$B493="サービス管理責任者"),0,'[9]事業所(またはGH住居)名を入力してください_その⑤'!$AN493)</f>
        <v>0</v>
      </c>
    </row>
    <row r="2875" spans="8:11">
      <c r="H2875" s="390"/>
      <c r="I2875" s="380" t="e">
        <f t="shared" si="140"/>
        <v>#REF!</v>
      </c>
      <c r="J2875" s="389">
        <f>'[9]事業所(またはGH住居)名を入力してください_その⑤'!$F494</f>
        <v>0</v>
      </c>
      <c r="K2875" s="380">
        <f>IF(OR('[9]事業所(またはGH住居)名を入力してください_その⑤'!$B494="管理者",'[9]事業所(またはGH住居)名を入力してください_その⑤'!$B494="サービス管理責任者"),0,'[9]事業所(またはGH住居)名を入力してください_その⑤'!$AN494)</f>
        <v>0</v>
      </c>
    </row>
    <row r="2876" spans="8:11">
      <c r="H2876" s="390"/>
      <c r="I2876" s="380" t="e">
        <f t="shared" si="140"/>
        <v>#REF!</v>
      </c>
      <c r="J2876" s="389">
        <f>'[9]事業所(またはGH住居)名を入力してください_その⑤'!$F495</f>
        <v>0</v>
      </c>
      <c r="K2876" s="380">
        <f>IF(OR('[9]事業所(またはGH住居)名を入力してください_その⑤'!$B495="管理者",'[9]事業所(またはGH住居)名を入力してください_その⑤'!$B495="サービス管理責任者"),0,'[9]事業所(またはGH住居)名を入力してください_その⑤'!$AN495)</f>
        <v>0</v>
      </c>
    </row>
    <row r="2877" spans="8:11">
      <c r="H2877" s="390"/>
      <c r="I2877" s="380" t="e">
        <f t="shared" si="140"/>
        <v>#REF!</v>
      </c>
      <c r="J2877" s="389">
        <f>'[9]事業所(またはGH住居)名を入力してください_その⑤'!$F496</f>
        <v>0</v>
      </c>
      <c r="K2877" s="380">
        <f>IF(OR('[9]事業所(またはGH住居)名を入力してください_その⑤'!$B496="管理者",'[9]事業所(またはGH住居)名を入力してください_その⑤'!$B496="サービス管理責任者"),0,'[9]事業所(またはGH住居)名を入力してください_その⑤'!$AN496)</f>
        <v>0</v>
      </c>
    </row>
    <row r="2878" spans="8:11">
      <c r="H2878" s="390"/>
      <c r="I2878" s="380" t="e">
        <f t="shared" si="140"/>
        <v>#REF!</v>
      </c>
      <c r="J2878" s="389">
        <f>'[9]事業所(またはGH住居)名を入力してください_その⑤'!$F497</f>
        <v>0</v>
      </c>
      <c r="K2878" s="380">
        <f>IF(OR('[9]事業所(またはGH住居)名を入力してください_その⑤'!$B497="管理者",'[9]事業所(またはGH住居)名を入力してください_その⑤'!$B497="サービス管理責任者"),0,'[9]事業所(またはGH住居)名を入力してください_その⑤'!$AN497)</f>
        <v>0</v>
      </c>
    </row>
    <row r="2879" spans="8:11">
      <c r="H2879" s="390"/>
      <c r="I2879" s="380" t="e">
        <f t="shared" si="140"/>
        <v>#REF!</v>
      </c>
      <c r="J2879" s="389">
        <f>'[9]事業所(またはGH住居)名を入力してください_その⑤'!$F498</f>
        <v>0</v>
      </c>
      <c r="K2879" s="380">
        <f>IF(OR('[9]事業所(またはGH住居)名を入力してください_その⑤'!$B498="管理者",'[9]事業所(またはGH住居)名を入力してください_その⑤'!$B498="サービス管理責任者"),0,'[9]事業所(またはGH住居)名を入力してください_その⑤'!$AN498)</f>
        <v>0</v>
      </c>
    </row>
    <row r="2880" spans="8:11">
      <c r="H2880" s="390"/>
      <c r="I2880" s="380" t="e">
        <f t="shared" si="140"/>
        <v>#REF!</v>
      </c>
      <c r="J2880" s="389">
        <f>'[9]事業所(またはGH住居)名を入力してください_その⑤'!$F499</f>
        <v>0</v>
      </c>
      <c r="K2880" s="380">
        <f>IF(OR('[9]事業所(またはGH住居)名を入力してください_その⑤'!$B499="管理者",'[9]事業所(またはGH住居)名を入力してください_その⑤'!$B499="サービス管理責任者"),0,'[9]事業所(またはGH住居)名を入力してください_その⑤'!$AN499)</f>
        <v>0</v>
      </c>
    </row>
    <row r="2881" spans="8:11">
      <c r="H2881" s="390"/>
      <c r="I2881" s="380" t="e">
        <f t="shared" si="140"/>
        <v>#REF!</v>
      </c>
      <c r="J2881" s="389">
        <f>'[9]事業所(またはGH住居)名を入力してください_その⑤'!$F500</f>
        <v>0</v>
      </c>
      <c r="K2881" s="380">
        <f>IF(OR('[9]事業所(またはGH住居)名を入力してください_その⑤'!$B500="管理者",'[9]事業所(またはGH住居)名を入力してください_その⑤'!$B500="サービス管理責任者"),0,'[9]事業所(またはGH住居)名を入力してください_その⑤'!$AN500)</f>
        <v>0</v>
      </c>
    </row>
    <row r="2882" spans="8:11">
      <c r="H2882" s="390"/>
      <c r="I2882" s="380" t="e">
        <f t="shared" si="140"/>
        <v>#REF!</v>
      </c>
      <c r="J2882" s="389">
        <f>'[9]事業所(またはGH住居)名を入力してください_その⑤'!$F501</f>
        <v>0</v>
      </c>
      <c r="K2882" s="380">
        <f>IF(OR('[9]事業所(またはGH住居)名を入力してください_その⑤'!$B501="管理者",'[9]事業所(またはGH住居)名を入力してください_その⑤'!$B501="サービス管理責任者"),0,'[9]事業所(またはGH住居)名を入力してください_その⑤'!$AN501)</f>
        <v>0</v>
      </c>
    </row>
    <row r="2883" spans="8:11">
      <c r="H2883" s="390"/>
      <c r="I2883" s="380" t="e">
        <f t="shared" si="140"/>
        <v>#REF!</v>
      </c>
      <c r="J2883" s="389">
        <f>'[9]事業所(またはGH住居)名を入力してください_その⑤'!$F502</f>
        <v>0</v>
      </c>
      <c r="K2883" s="380">
        <f>IF(OR('[9]事業所(またはGH住居)名を入力してください_その⑤'!$B502="管理者",'[9]事業所(またはGH住居)名を入力してください_その⑤'!$B502="サービス管理責任者"),0,'[9]事業所(またはGH住居)名を入力してください_その⑤'!$AN502)</f>
        <v>0</v>
      </c>
    </row>
    <row r="2884" spans="8:11">
      <c r="H2884" s="390"/>
      <c r="I2884" s="380" t="e">
        <f t="shared" ref="I2884:I2947" si="141">IF(J2884=0,I2883,I2883+1)</f>
        <v>#REF!</v>
      </c>
      <c r="J2884" s="389">
        <f>'[9]事業所(またはGH住居)名を入力してください_その⑤'!$F503</f>
        <v>0</v>
      </c>
      <c r="K2884" s="380">
        <f>IF(OR('[9]事業所(またはGH住居)名を入力してください_その⑤'!$B503="管理者",'[9]事業所(またはGH住居)名を入力してください_その⑤'!$B503="サービス管理責任者"),0,'[9]事業所(またはGH住居)名を入力してください_その⑤'!$AN503)</f>
        <v>0</v>
      </c>
    </row>
    <row r="2885" spans="8:11">
      <c r="H2885" s="390"/>
      <c r="I2885" s="380" t="e">
        <f t="shared" si="141"/>
        <v>#REF!</v>
      </c>
      <c r="J2885" s="389">
        <f>'[9]事業所(またはGH住居)名を入力してください_その⑤'!$F504</f>
        <v>0</v>
      </c>
      <c r="K2885" s="380">
        <f>IF(OR('[9]事業所(またはGH住居)名を入力してください_その⑤'!$B504="管理者",'[9]事業所(またはGH住居)名を入力してください_その⑤'!$B504="サービス管理責任者"),0,'[9]事業所(またはGH住居)名を入力してください_その⑤'!$AN504)</f>
        <v>0</v>
      </c>
    </row>
    <row r="2886" spans="8:11">
      <c r="H2886" s="390"/>
      <c r="I2886" s="380" t="e">
        <f t="shared" si="141"/>
        <v>#REF!</v>
      </c>
      <c r="J2886" s="389">
        <f>'[9]事業所(またはGH住居)名を入力してください_その⑤'!$F505</f>
        <v>0</v>
      </c>
      <c r="K2886" s="380">
        <f>IF(OR('[9]事業所(またはGH住居)名を入力してください_その⑤'!$B505="管理者",'[9]事業所(またはGH住居)名を入力してください_その⑤'!$B505="サービス管理責任者"),0,'[9]事業所(またはGH住居)名を入力してください_その⑤'!$AN505)</f>
        <v>0</v>
      </c>
    </row>
    <row r="2887" spans="8:11">
      <c r="H2887" s="390"/>
      <c r="I2887" s="380" t="e">
        <f t="shared" si="141"/>
        <v>#REF!</v>
      </c>
      <c r="J2887" s="389">
        <f>'[9]事業所(またはGH住居)名を入力してください_その⑤'!$F506</f>
        <v>0</v>
      </c>
      <c r="K2887" s="380">
        <f>IF(OR('[9]事業所(またはGH住居)名を入力してください_その⑤'!$B506="管理者",'[9]事業所(またはGH住居)名を入力してください_その⑤'!$B506="サービス管理責任者"),0,'[9]事業所(またはGH住居)名を入力してください_その⑤'!$AN506)</f>
        <v>0</v>
      </c>
    </row>
    <row r="2888" spans="8:11">
      <c r="H2888" s="390"/>
      <c r="I2888" s="380" t="e">
        <f t="shared" si="141"/>
        <v>#REF!</v>
      </c>
      <c r="J2888" s="389">
        <f>'[9]事業所(またはGH住居)名を入力してください_その⑤'!$F507</f>
        <v>0</v>
      </c>
      <c r="K2888" s="380">
        <f>IF(OR('[9]事業所(またはGH住居)名を入力してください_その⑤'!$B507="管理者",'[9]事業所(またはGH住居)名を入力してください_その⑤'!$B507="サービス管理責任者"),0,'[9]事業所(またはGH住居)名を入力してください_その⑤'!$AN507)</f>
        <v>0</v>
      </c>
    </row>
    <row r="2889" spans="8:11">
      <c r="H2889" s="390"/>
      <c r="I2889" s="380" t="e">
        <f t="shared" si="141"/>
        <v>#REF!</v>
      </c>
      <c r="J2889" s="389">
        <f>'[9]事業所(またはGH住居)名を入力してください_その⑤'!$F508</f>
        <v>0</v>
      </c>
      <c r="K2889" s="380">
        <f>IF(OR('[9]事業所(またはGH住居)名を入力してください_その⑤'!$B508="管理者",'[9]事業所(またはGH住居)名を入力してください_その⑤'!$B508="サービス管理責任者"),0,'[9]事業所(またはGH住居)名を入力してください_その⑤'!$AN508)</f>
        <v>0</v>
      </c>
    </row>
    <row r="2890" spans="8:11">
      <c r="H2890" s="390"/>
      <c r="I2890" s="380" t="e">
        <f t="shared" si="141"/>
        <v>#REF!</v>
      </c>
      <c r="J2890" s="389">
        <f>'[9]事業所(またはGH住居)名を入力してください_その⑤'!$F509</f>
        <v>0</v>
      </c>
      <c r="K2890" s="380">
        <f>IF(OR('[9]事業所(またはGH住居)名を入力してください_その⑤'!$B509="管理者",'[9]事業所(またはGH住居)名を入力してください_その⑤'!$B509="サービス管理責任者"),0,'[9]事業所(またはGH住居)名を入力してください_その⑤'!$AN509)</f>
        <v>0</v>
      </c>
    </row>
    <row r="2891" spans="8:11">
      <c r="H2891" s="390"/>
      <c r="I2891" s="380" t="e">
        <f t="shared" si="141"/>
        <v>#REF!</v>
      </c>
      <c r="J2891" s="389">
        <f>'[9]事業所(またはGH住居)名を入力してください_その⑤'!$F510</f>
        <v>0</v>
      </c>
      <c r="K2891" s="380">
        <f>IF(OR('[9]事業所(またはGH住居)名を入力してください_その⑤'!$B510="管理者",'[9]事業所(またはGH住居)名を入力してください_その⑤'!$B510="サービス管理責任者"),0,'[9]事業所(またはGH住居)名を入力してください_その⑤'!$AN510)</f>
        <v>0</v>
      </c>
    </row>
    <row r="2892" spans="8:11">
      <c r="H2892" s="390"/>
      <c r="I2892" s="380" t="e">
        <f t="shared" si="141"/>
        <v>#REF!</v>
      </c>
      <c r="J2892" s="389">
        <f>'[9]事業所(またはGH住居)名を入力してください_その⑤'!$F511</f>
        <v>0</v>
      </c>
      <c r="K2892" s="380">
        <f>IF(OR('[9]事業所(またはGH住居)名を入力してください_その⑤'!$B511="管理者",'[9]事業所(またはGH住居)名を入力してください_その⑤'!$B511="サービス管理責任者"),0,'[9]事業所(またはGH住居)名を入力してください_その⑤'!$AN511)</f>
        <v>0</v>
      </c>
    </row>
    <row r="2893" spans="8:11">
      <c r="H2893" s="390"/>
      <c r="I2893" s="380" t="e">
        <f t="shared" si="141"/>
        <v>#REF!</v>
      </c>
      <c r="J2893" s="389">
        <f>'[9]事業所(またはGH住居)名を入力してください_その⑤'!$F512</f>
        <v>0</v>
      </c>
      <c r="K2893" s="380">
        <f>IF(OR('[9]事業所(またはGH住居)名を入力してください_その⑤'!$B512="管理者",'[9]事業所(またはGH住居)名を入力してください_その⑤'!$B512="サービス管理責任者"),0,'[9]事業所(またはGH住居)名を入力してください_その⑤'!$AN512)</f>
        <v>0</v>
      </c>
    </row>
    <row r="2894" spans="8:11">
      <c r="H2894" s="390"/>
      <c r="I2894" s="380" t="e">
        <f t="shared" si="141"/>
        <v>#REF!</v>
      </c>
      <c r="J2894" s="389">
        <f>'[9]事業所(またはGH住居)名を入力してください_その⑤'!$F513</f>
        <v>0</v>
      </c>
      <c r="K2894" s="380">
        <f>IF(OR('[9]事業所(またはGH住居)名を入力してください_その⑤'!$B513="管理者",'[9]事業所(またはGH住居)名を入力してください_その⑤'!$B513="サービス管理責任者"),0,'[9]事業所(またはGH住居)名を入力してください_その⑤'!$AN513)</f>
        <v>0</v>
      </c>
    </row>
    <row r="2895" spans="8:11">
      <c r="H2895" s="390"/>
      <c r="I2895" s="380" t="e">
        <f t="shared" si="141"/>
        <v>#REF!</v>
      </c>
      <c r="J2895" s="389">
        <f>'[9]事業所(またはGH住居)名を入力してください_その⑤'!$F514</f>
        <v>0</v>
      </c>
      <c r="K2895" s="380">
        <f>IF(OR('[9]事業所(またはGH住居)名を入力してください_その⑤'!$B514="管理者",'[9]事業所(またはGH住居)名を入力してください_その⑤'!$B514="サービス管理責任者"),0,'[9]事業所(またはGH住居)名を入力してください_その⑤'!$AN514)</f>
        <v>0</v>
      </c>
    </row>
    <row r="2896" spans="8:11">
      <c r="H2896" s="390"/>
      <c r="I2896" s="380" t="e">
        <f t="shared" si="141"/>
        <v>#REF!</v>
      </c>
      <c r="J2896" s="389">
        <f>'[9]事業所(またはGH住居)名を入力してください_その⑤'!$F515</f>
        <v>0</v>
      </c>
      <c r="K2896" s="380">
        <f>IF(OR('[9]事業所(またはGH住居)名を入力してください_その⑤'!$B515="管理者",'[9]事業所(またはGH住居)名を入力してください_その⑤'!$B515="サービス管理責任者"),0,'[9]事業所(またはGH住居)名を入力してください_その⑤'!$AN515)</f>
        <v>0</v>
      </c>
    </row>
    <row r="2897" spans="8:11">
      <c r="H2897" s="390"/>
      <c r="I2897" s="380" t="e">
        <f t="shared" si="141"/>
        <v>#REF!</v>
      </c>
      <c r="J2897" s="389">
        <f>'[9]事業所(またはGH住居)名を入力してください_その⑤'!$F516</f>
        <v>0</v>
      </c>
      <c r="K2897" s="380">
        <f>IF(OR('[9]事業所(またはGH住居)名を入力してください_その⑤'!$B516="管理者",'[9]事業所(またはGH住居)名を入力してください_その⑤'!$B516="サービス管理責任者"),0,'[9]事業所(またはGH住居)名を入力してください_その⑤'!$AN516)</f>
        <v>0</v>
      </c>
    </row>
    <row r="2898" spans="8:11">
      <c r="H2898" s="390"/>
      <c r="I2898" s="380" t="e">
        <f t="shared" si="141"/>
        <v>#REF!</v>
      </c>
      <c r="J2898" s="389">
        <f>'[9]事業所(またはGH住居)名を入力してください_その⑤'!$F517</f>
        <v>0</v>
      </c>
      <c r="K2898" s="380">
        <f>IF(OR('[9]事業所(またはGH住居)名を入力してください_その⑤'!$B517="管理者",'[9]事業所(またはGH住居)名を入力してください_その⑤'!$B517="サービス管理責任者"),0,'[9]事業所(またはGH住居)名を入力してください_その⑤'!$AN517)</f>
        <v>0</v>
      </c>
    </row>
    <row r="2899" spans="8:11">
      <c r="H2899" s="390"/>
      <c r="I2899" s="380" t="e">
        <f t="shared" si="141"/>
        <v>#REF!</v>
      </c>
      <c r="J2899" s="389">
        <f>'[9]事業所(またはGH住居)名を入力してください_その⑤'!$F518</f>
        <v>0</v>
      </c>
      <c r="K2899" s="380">
        <f>IF(OR('[9]事業所(またはGH住居)名を入力してください_その⑤'!$B518="管理者",'[9]事業所(またはGH住居)名を入力してください_その⑤'!$B518="サービス管理責任者"),0,'[9]事業所(またはGH住居)名を入力してください_その⑤'!$AN518)</f>
        <v>0</v>
      </c>
    </row>
    <row r="2900" spans="8:11">
      <c r="H2900" s="390"/>
      <c r="I2900" s="380" t="e">
        <f t="shared" si="141"/>
        <v>#REF!</v>
      </c>
      <c r="J2900" s="389">
        <f>'[9]事業所(またはGH住居)名を入力してください_その⑤'!$F519</f>
        <v>0</v>
      </c>
      <c r="K2900" s="380">
        <f>IF(OR('[9]事業所(またはGH住居)名を入力してください_その⑤'!$B519="管理者",'[9]事業所(またはGH住居)名を入力してください_その⑤'!$B519="サービス管理責任者"),0,'[9]事業所(またはGH住居)名を入力してください_その⑤'!$AN519)</f>
        <v>0</v>
      </c>
    </row>
    <row r="2901" spans="8:11">
      <c r="H2901" s="390"/>
      <c r="I2901" s="380" t="e">
        <f t="shared" si="141"/>
        <v>#REF!</v>
      </c>
      <c r="J2901" s="389">
        <f>'[9]事業所(またはGH住居)名を入力してください_その⑤'!$F520</f>
        <v>0</v>
      </c>
      <c r="K2901" s="380">
        <f>IF(OR('[9]事業所(またはGH住居)名を入力してください_その⑤'!$B520="管理者",'[9]事業所(またはGH住居)名を入力してください_その⑤'!$B520="サービス管理責任者"),0,'[9]事業所(またはGH住居)名を入力してください_その⑤'!$AN520)</f>
        <v>0</v>
      </c>
    </row>
    <row r="2902" spans="8:11">
      <c r="H2902" s="390"/>
      <c r="I2902" s="380" t="e">
        <f t="shared" si="141"/>
        <v>#REF!</v>
      </c>
      <c r="J2902" s="389">
        <f>'[9]事業所(またはGH住居)名を入力してください_その⑤'!$F521</f>
        <v>0</v>
      </c>
      <c r="K2902" s="380">
        <f>IF(OR('[9]事業所(またはGH住居)名を入力してください_その⑤'!$B521="管理者",'[9]事業所(またはGH住居)名を入力してください_その⑤'!$B521="サービス管理責任者"),0,'[9]事業所(またはGH住居)名を入力してください_その⑤'!$AN521)</f>
        <v>0</v>
      </c>
    </row>
    <row r="2903" spans="8:11">
      <c r="H2903" s="390"/>
      <c r="I2903" s="380" t="e">
        <f t="shared" si="141"/>
        <v>#REF!</v>
      </c>
      <c r="J2903" s="389">
        <f>'[9]事業所(またはGH住居)名を入力してください_その⑤'!$F522</f>
        <v>0</v>
      </c>
      <c r="K2903" s="380">
        <f>IF(OR('[9]事業所(またはGH住居)名を入力してください_その⑤'!$B522="管理者",'[9]事業所(またはGH住居)名を入力してください_その⑤'!$B522="サービス管理責任者"),0,'[9]事業所(またはGH住居)名を入力してください_その⑤'!$AN522)</f>
        <v>0</v>
      </c>
    </row>
    <row r="2904" spans="8:11">
      <c r="H2904" s="390"/>
      <c r="I2904" s="380" t="e">
        <f t="shared" si="141"/>
        <v>#REF!</v>
      </c>
      <c r="J2904" s="389">
        <f>'[9]事業所(またはGH住居)名を入力してください_その⑤'!$F523</f>
        <v>0</v>
      </c>
      <c r="K2904" s="380">
        <f>IF(OR('[9]事業所(またはGH住居)名を入力してください_その⑤'!$B523="管理者",'[9]事業所(またはGH住居)名を入力してください_その⑤'!$B523="サービス管理責任者"),0,'[9]事業所(またはGH住居)名を入力してください_その⑤'!$AN523)</f>
        <v>0</v>
      </c>
    </row>
    <row r="2905" spans="8:11">
      <c r="H2905" s="390"/>
      <c r="I2905" s="380" t="e">
        <f t="shared" si="141"/>
        <v>#REF!</v>
      </c>
      <c r="J2905" s="389">
        <f>'[9]事業所(またはGH住居)名を入力してください_その⑤'!$F524</f>
        <v>0</v>
      </c>
      <c r="K2905" s="380">
        <f>IF(OR('[9]事業所(またはGH住居)名を入力してください_その⑤'!$B524="管理者",'[9]事業所(またはGH住居)名を入力してください_その⑤'!$B524="サービス管理責任者"),0,'[9]事業所(またはGH住居)名を入力してください_その⑤'!$AN524)</f>
        <v>0</v>
      </c>
    </row>
    <row r="2906" spans="8:11">
      <c r="H2906" s="390"/>
      <c r="I2906" s="380" t="e">
        <f t="shared" si="141"/>
        <v>#REF!</v>
      </c>
      <c r="J2906" s="389">
        <f>'[9]事業所(またはGH住居)名を入力してください_その⑤'!$F525</f>
        <v>0</v>
      </c>
      <c r="K2906" s="380">
        <f>IF(OR('[9]事業所(またはGH住居)名を入力してください_その⑤'!$B525="管理者",'[9]事業所(またはGH住居)名を入力してください_その⑤'!$B525="サービス管理責任者"),0,'[9]事業所(またはGH住居)名を入力してください_その⑤'!$AN525)</f>
        <v>0</v>
      </c>
    </row>
    <row r="2907" spans="8:11">
      <c r="H2907" s="390"/>
      <c r="I2907" s="380" t="e">
        <f t="shared" si="141"/>
        <v>#REF!</v>
      </c>
      <c r="J2907" s="389">
        <f>'[9]事業所(またはGH住居)名を入力してください_その⑤'!$F526</f>
        <v>0</v>
      </c>
      <c r="K2907" s="380">
        <f>IF(OR('[9]事業所(またはGH住居)名を入力してください_その⑤'!$B526="管理者",'[9]事業所(またはGH住居)名を入力してください_その⑤'!$B526="サービス管理責任者"),0,'[9]事業所(またはGH住居)名を入力してください_その⑤'!$AN526)</f>
        <v>0</v>
      </c>
    </row>
    <row r="2908" spans="8:11">
      <c r="H2908" s="390"/>
      <c r="I2908" s="380" t="e">
        <f t="shared" si="141"/>
        <v>#REF!</v>
      </c>
      <c r="J2908" s="389">
        <f>'[9]事業所(またはGH住居)名を入力してください_その⑤'!$F527</f>
        <v>0</v>
      </c>
      <c r="K2908" s="380">
        <f>IF(OR('[9]事業所(またはGH住居)名を入力してください_その⑤'!$B527="管理者",'[9]事業所(またはGH住居)名を入力してください_その⑤'!$B527="サービス管理責任者"),0,'[9]事業所(またはGH住居)名を入力してください_その⑤'!$AN527)</f>
        <v>0</v>
      </c>
    </row>
    <row r="2909" spans="8:11">
      <c r="H2909" s="390"/>
      <c r="I2909" s="380" t="e">
        <f t="shared" si="141"/>
        <v>#REF!</v>
      </c>
      <c r="J2909" s="389">
        <f>'[9]事業所(またはGH住居)名を入力してください_その⑤'!$F528</f>
        <v>0</v>
      </c>
      <c r="K2909" s="380">
        <f>IF(OR('[9]事業所(またはGH住居)名を入力してください_その⑤'!$B528="管理者",'[9]事業所(またはGH住居)名を入力してください_その⑤'!$B528="サービス管理責任者"),0,'[9]事業所(またはGH住居)名を入力してください_その⑤'!$AN528)</f>
        <v>0</v>
      </c>
    </row>
    <row r="2910" spans="8:11">
      <c r="H2910" s="390"/>
      <c r="I2910" s="380" t="e">
        <f t="shared" si="141"/>
        <v>#REF!</v>
      </c>
      <c r="J2910" s="389">
        <f>'[9]事業所(またはGH住居)名を入力してください_その⑤'!$F529</f>
        <v>0</v>
      </c>
      <c r="K2910" s="380">
        <f>IF(OR('[9]事業所(またはGH住居)名を入力してください_その⑤'!$B529="管理者",'[9]事業所(またはGH住居)名を入力してください_その⑤'!$B529="サービス管理責任者"),0,'[9]事業所(またはGH住居)名を入力してください_その⑤'!$AN529)</f>
        <v>0</v>
      </c>
    </row>
    <row r="2911" spans="8:11">
      <c r="H2911" s="390"/>
      <c r="I2911" s="380" t="e">
        <f t="shared" si="141"/>
        <v>#REF!</v>
      </c>
      <c r="J2911" s="389">
        <f>'[9]事業所(またはGH住居)名を入力してください_その⑤'!$F530</f>
        <v>0</v>
      </c>
      <c r="K2911" s="380">
        <f>IF(OR('[9]事業所(またはGH住居)名を入力してください_その⑤'!$B530="管理者",'[9]事業所(またはGH住居)名を入力してください_その⑤'!$B530="サービス管理責任者"),0,'[9]事業所(またはGH住居)名を入力してください_その⑤'!$AN530)</f>
        <v>0</v>
      </c>
    </row>
    <row r="2912" spans="8:11">
      <c r="H2912" s="390"/>
      <c r="I2912" s="380" t="e">
        <f t="shared" si="141"/>
        <v>#REF!</v>
      </c>
      <c r="J2912" s="389">
        <f>'[9]事業所(またはGH住居)名を入力してください_その⑤'!$F531</f>
        <v>0</v>
      </c>
      <c r="K2912" s="380">
        <f>IF(OR('[9]事業所(またはGH住居)名を入力してください_その⑤'!$B531="管理者",'[9]事業所(またはGH住居)名を入力してください_その⑤'!$B531="サービス管理責任者"),0,'[9]事業所(またはGH住居)名を入力してください_その⑤'!$AN531)</f>
        <v>0</v>
      </c>
    </row>
    <row r="2913" spans="8:11">
      <c r="H2913" s="390"/>
      <c r="I2913" s="380" t="e">
        <f t="shared" si="141"/>
        <v>#REF!</v>
      </c>
      <c r="J2913" s="389">
        <f>'[9]事業所(またはGH住居)名を入力してください_その⑤'!$F532</f>
        <v>0</v>
      </c>
      <c r="K2913" s="380">
        <f>IF(OR('[9]事業所(またはGH住居)名を入力してください_その⑤'!$B532="管理者",'[9]事業所(またはGH住居)名を入力してください_その⑤'!$B532="サービス管理責任者"),0,'[9]事業所(またはGH住居)名を入力してください_その⑤'!$AN532)</f>
        <v>0</v>
      </c>
    </row>
    <row r="2914" spans="8:11">
      <c r="H2914" s="390"/>
      <c r="I2914" s="380" t="e">
        <f t="shared" si="141"/>
        <v>#REF!</v>
      </c>
      <c r="J2914" s="389">
        <f>'[9]事業所(またはGH住居)名を入力してください_その⑤'!$F533</f>
        <v>0</v>
      </c>
      <c r="K2914" s="380">
        <f>IF(OR('[9]事業所(またはGH住居)名を入力してください_その⑤'!$B533="管理者",'[9]事業所(またはGH住居)名を入力してください_その⑤'!$B533="サービス管理責任者"),0,'[9]事業所(またはGH住居)名を入力してください_その⑤'!$AN533)</f>
        <v>0</v>
      </c>
    </row>
    <row r="2915" spans="8:11">
      <c r="H2915" s="390"/>
      <c r="I2915" s="380" t="e">
        <f t="shared" si="141"/>
        <v>#REF!</v>
      </c>
      <c r="J2915" s="389">
        <f>'[9]事業所(またはGH住居)名を入力してください_その⑤'!$F534</f>
        <v>0</v>
      </c>
      <c r="K2915" s="380">
        <f>IF(OR('[9]事業所(またはGH住居)名を入力してください_その⑤'!$B534="管理者",'[9]事業所(またはGH住居)名を入力してください_その⑤'!$B534="サービス管理責任者"),0,'[9]事業所(またはGH住居)名を入力してください_その⑤'!$AN534)</f>
        <v>0</v>
      </c>
    </row>
    <row r="2916" spans="8:11">
      <c r="H2916" s="390"/>
      <c r="I2916" s="380" t="e">
        <f t="shared" si="141"/>
        <v>#REF!</v>
      </c>
      <c r="J2916" s="389">
        <f>'[9]事業所(またはGH住居)名を入力してください_その⑤'!$F535</f>
        <v>0</v>
      </c>
      <c r="K2916" s="380">
        <f>IF(OR('[9]事業所(またはGH住居)名を入力してください_その⑤'!$B535="管理者",'[9]事業所(またはGH住居)名を入力してください_その⑤'!$B535="サービス管理責任者"),0,'[9]事業所(またはGH住居)名を入力してください_その⑤'!$AN535)</f>
        <v>0</v>
      </c>
    </row>
    <row r="2917" spans="8:11">
      <c r="H2917" s="390"/>
      <c r="I2917" s="380" t="e">
        <f t="shared" si="141"/>
        <v>#REF!</v>
      </c>
      <c r="J2917" s="389">
        <f>'[9]事業所(またはGH住居)名を入力してください_その⑤'!$F536</f>
        <v>0</v>
      </c>
      <c r="K2917" s="380">
        <f>IF(OR('[9]事業所(またはGH住居)名を入力してください_その⑤'!$B536="管理者",'[9]事業所(またはGH住居)名を入力してください_その⑤'!$B536="サービス管理責任者"),0,'[9]事業所(またはGH住居)名を入力してください_その⑤'!$AN536)</f>
        <v>0</v>
      </c>
    </row>
    <row r="2918" spans="8:11">
      <c r="H2918" s="390"/>
      <c r="I2918" s="380" t="e">
        <f t="shared" si="141"/>
        <v>#REF!</v>
      </c>
      <c r="J2918" s="389">
        <f>'[9]事業所(またはGH住居)名を入力してください_その⑤'!$F537</f>
        <v>0</v>
      </c>
      <c r="K2918" s="380">
        <f>IF(OR('[9]事業所(またはGH住居)名を入力してください_その⑤'!$B537="管理者",'[9]事業所(またはGH住居)名を入力してください_その⑤'!$B537="サービス管理責任者"),0,'[9]事業所(またはGH住居)名を入力してください_その⑤'!$AN537)</f>
        <v>0</v>
      </c>
    </row>
    <row r="2919" spans="8:11">
      <c r="H2919" s="390"/>
      <c r="I2919" s="380" t="e">
        <f t="shared" si="141"/>
        <v>#REF!</v>
      </c>
      <c r="J2919" s="389">
        <f>'[9]事業所(またはGH住居)名を入力してください_その⑤'!$F538</f>
        <v>0</v>
      </c>
      <c r="K2919" s="380">
        <f>IF(OR('[9]事業所(またはGH住居)名を入力してください_その⑤'!$B538="管理者",'[9]事業所(またはGH住居)名を入力してください_その⑤'!$B538="サービス管理責任者"),0,'[9]事業所(またはGH住居)名を入力してください_その⑤'!$AN538)</f>
        <v>0</v>
      </c>
    </row>
    <row r="2920" spans="8:11">
      <c r="H2920" s="390"/>
      <c r="I2920" s="380" t="e">
        <f t="shared" si="141"/>
        <v>#REF!</v>
      </c>
      <c r="J2920" s="389">
        <f>'[9]事業所(またはGH住居)名を入力してください_その⑤'!$F539</f>
        <v>0</v>
      </c>
      <c r="K2920" s="380">
        <f>IF(OR('[9]事業所(またはGH住居)名を入力してください_その⑤'!$B539="管理者",'[9]事業所(またはGH住居)名を入力してください_その⑤'!$B539="サービス管理責任者"),0,'[9]事業所(またはGH住居)名を入力してください_その⑤'!$AN539)</f>
        <v>0</v>
      </c>
    </row>
    <row r="2921" spans="8:11">
      <c r="H2921" s="390"/>
      <c r="I2921" s="380" t="e">
        <f t="shared" si="141"/>
        <v>#REF!</v>
      </c>
      <c r="J2921" s="389">
        <f>'[9]事業所(またはGH住居)名を入力してください_その⑤'!$F540</f>
        <v>0</v>
      </c>
      <c r="K2921" s="380">
        <f>IF(OR('[9]事業所(またはGH住居)名を入力してください_その⑤'!$B540="管理者",'[9]事業所(またはGH住居)名を入力してください_その⑤'!$B540="サービス管理責任者"),0,'[9]事業所(またはGH住居)名を入力してください_その⑤'!$AN540)</f>
        <v>0</v>
      </c>
    </row>
    <row r="2922" spans="8:11">
      <c r="H2922" s="390"/>
      <c r="I2922" s="380" t="e">
        <f t="shared" si="141"/>
        <v>#REF!</v>
      </c>
      <c r="J2922" s="389">
        <f>'[9]事業所(またはGH住居)名を入力してください_その⑤'!$F541</f>
        <v>0</v>
      </c>
      <c r="K2922" s="380">
        <f>IF(OR('[9]事業所(またはGH住居)名を入力してください_その⑤'!$B541="管理者",'[9]事業所(またはGH住居)名を入力してください_その⑤'!$B541="サービス管理責任者"),0,'[9]事業所(またはGH住居)名を入力してください_その⑤'!$AN541)</f>
        <v>0</v>
      </c>
    </row>
    <row r="2923" spans="8:11">
      <c r="H2923" s="390"/>
      <c r="I2923" s="380" t="e">
        <f t="shared" si="141"/>
        <v>#REF!</v>
      </c>
      <c r="J2923" s="389">
        <f>'[9]事業所(またはGH住居)名を入力してください_その⑤'!$F542</f>
        <v>0</v>
      </c>
      <c r="K2923" s="380">
        <f>IF(OR('[9]事業所(またはGH住居)名を入力してください_その⑤'!$B542="管理者",'[9]事業所(またはGH住居)名を入力してください_その⑤'!$B542="サービス管理責任者"),0,'[9]事業所(またはGH住居)名を入力してください_その⑤'!$AN542)</f>
        <v>0</v>
      </c>
    </row>
    <row r="2924" spans="8:11">
      <c r="H2924" s="390"/>
      <c r="I2924" s="380" t="e">
        <f t="shared" si="141"/>
        <v>#REF!</v>
      </c>
      <c r="J2924" s="389">
        <f>'[9]事業所(またはGH住居)名を入力してください_その⑤'!$F543</f>
        <v>0</v>
      </c>
      <c r="K2924" s="380">
        <f>IF(OR('[9]事業所(またはGH住居)名を入力してください_その⑤'!$B543="管理者",'[9]事業所(またはGH住居)名を入力してください_その⑤'!$B543="サービス管理責任者"),0,'[9]事業所(またはGH住居)名を入力してください_その⑤'!$AN543)</f>
        <v>0</v>
      </c>
    </row>
    <row r="2925" spans="8:11">
      <c r="H2925" s="390"/>
      <c r="I2925" s="380" t="e">
        <f t="shared" si="141"/>
        <v>#REF!</v>
      </c>
      <c r="J2925" s="389">
        <f>'[9]事業所(またはGH住居)名を入力してください_その⑤'!$F544</f>
        <v>0</v>
      </c>
      <c r="K2925" s="380">
        <f>IF(OR('[9]事業所(またはGH住居)名を入力してください_その⑤'!$B544="管理者",'[9]事業所(またはGH住居)名を入力してください_その⑤'!$B544="サービス管理責任者"),0,'[9]事業所(またはGH住居)名を入力してください_その⑤'!$AN544)</f>
        <v>0</v>
      </c>
    </row>
    <row r="2926" spans="8:11">
      <c r="H2926" s="390"/>
      <c r="I2926" s="380" t="e">
        <f t="shared" si="141"/>
        <v>#REF!</v>
      </c>
      <c r="J2926" s="389">
        <f>'[9]事業所(またはGH住居)名を入力してください_その⑤'!$F545</f>
        <v>0</v>
      </c>
      <c r="K2926" s="380">
        <f>IF(OR('[9]事業所(またはGH住居)名を入力してください_その⑤'!$B545="管理者",'[9]事業所(またはGH住居)名を入力してください_その⑤'!$B545="サービス管理責任者"),0,'[9]事業所(またはGH住居)名を入力してください_その⑤'!$AN545)</f>
        <v>0</v>
      </c>
    </row>
    <row r="2927" spans="8:11">
      <c r="H2927" s="390"/>
      <c r="I2927" s="380" t="e">
        <f t="shared" si="141"/>
        <v>#REF!</v>
      </c>
      <c r="J2927" s="389">
        <f>'[9]事業所(またはGH住居)名を入力してください_その⑤'!$F546</f>
        <v>0</v>
      </c>
      <c r="K2927" s="380">
        <f>IF(OR('[9]事業所(またはGH住居)名を入力してください_その⑤'!$B546="管理者",'[9]事業所(またはGH住居)名を入力してください_その⑤'!$B546="サービス管理責任者"),0,'[9]事業所(またはGH住居)名を入力してください_その⑤'!$AN546)</f>
        <v>0</v>
      </c>
    </row>
    <row r="2928" spans="8:11">
      <c r="H2928" s="390"/>
      <c r="I2928" s="380" t="e">
        <f t="shared" si="141"/>
        <v>#REF!</v>
      </c>
      <c r="J2928" s="389">
        <f>'[9]事業所(またはGH住居)名を入力してください_その⑤'!$F547</f>
        <v>0</v>
      </c>
      <c r="K2928" s="380">
        <f>IF(OR('[9]事業所(またはGH住居)名を入力してください_その⑤'!$B547="管理者",'[9]事業所(またはGH住居)名を入力してください_その⑤'!$B547="サービス管理責任者"),0,'[9]事業所(またはGH住居)名を入力してください_その⑤'!$AN547)</f>
        <v>0</v>
      </c>
    </row>
    <row r="2929" spans="8:11">
      <c r="H2929" s="390"/>
      <c r="I2929" s="380" t="e">
        <f t="shared" si="141"/>
        <v>#REF!</v>
      </c>
      <c r="J2929" s="389">
        <f>'[9]事業所(またはGH住居)名を入力してください_その⑤'!$F548</f>
        <v>0</v>
      </c>
      <c r="K2929" s="380">
        <f>IF(OR('[9]事業所(またはGH住居)名を入力してください_その⑤'!$B548="管理者",'[9]事業所(またはGH住居)名を入力してください_その⑤'!$B548="サービス管理責任者"),0,'[9]事業所(またはGH住居)名を入力してください_その⑤'!$AN548)</f>
        <v>0</v>
      </c>
    </row>
    <row r="2930" spans="8:11">
      <c r="H2930" s="390"/>
      <c r="I2930" s="380" t="e">
        <f t="shared" si="141"/>
        <v>#REF!</v>
      </c>
      <c r="J2930" s="389">
        <f>'[9]事業所(またはGH住居)名を入力してください_その⑤'!$F549</f>
        <v>0</v>
      </c>
      <c r="K2930" s="380">
        <f>IF(OR('[9]事業所(またはGH住居)名を入力してください_その⑤'!$B549="管理者",'[9]事業所(またはGH住居)名を入力してください_その⑤'!$B549="サービス管理責任者"),0,'[9]事業所(またはGH住居)名を入力してください_その⑤'!$AN549)</f>
        <v>0</v>
      </c>
    </row>
    <row r="2931" spans="8:11">
      <c r="H2931" s="390"/>
      <c r="I2931" s="380" t="e">
        <f t="shared" si="141"/>
        <v>#REF!</v>
      </c>
      <c r="J2931" s="389">
        <f>'[9]事業所(またはGH住居)名を入力してください_その⑤'!$F550</f>
        <v>0</v>
      </c>
      <c r="K2931" s="380">
        <f>IF(OR('[9]事業所(またはGH住居)名を入力してください_その⑤'!$B550="管理者",'[9]事業所(またはGH住居)名を入力してください_その⑤'!$B550="サービス管理責任者"),0,'[9]事業所(またはGH住居)名を入力してください_その⑤'!$AN550)</f>
        <v>0</v>
      </c>
    </row>
    <row r="2932" spans="8:11">
      <c r="H2932" s="390"/>
      <c r="I2932" s="380" t="e">
        <f t="shared" si="141"/>
        <v>#REF!</v>
      </c>
      <c r="J2932" s="389">
        <f>'[9]事業所(またはGH住居)名を入力してください_その⑤'!$F551</f>
        <v>0</v>
      </c>
      <c r="K2932" s="380">
        <f>IF(OR('[9]事業所(またはGH住居)名を入力してください_その⑤'!$B551="管理者",'[9]事業所(またはGH住居)名を入力してください_その⑤'!$B551="サービス管理責任者"),0,'[9]事業所(またはGH住居)名を入力してください_その⑤'!$AN551)</f>
        <v>0</v>
      </c>
    </row>
    <row r="2933" spans="8:11">
      <c r="H2933" s="390"/>
      <c r="I2933" s="380" t="e">
        <f t="shared" si="141"/>
        <v>#REF!</v>
      </c>
      <c r="J2933" s="389">
        <f>'[9]事業所(またはGH住居)名を入力してください_その⑤'!$F552</f>
        <v>0</v>
      </c>
      <c r="K2933" s="380">
        <f>IF(OR('[9]事業所(またはGH住居)名を入力してください_その⑤'!$B552="管理者",'[9]事業所(またはGH住居)名を入力してください_その⑤'!$B552="サービス管理責任者"),0,'[9]事業所(またはGH住居)名を入力してください_その⑤'!$AN552)</f>
        <v>0</v>
      </c>
    </row>
    <row r="2934" spans="8:11">
      <c r="H2934" s="390"/>
      <c r="I2934" s="380" t="e">
        <f t="shared" si="141"/>
        <v>#REF!</v>
      </c>
      <c r="J2934" s="389">
        <f>'[9]事業所(またはGH住居)名を入力してください_その⑤'!$F553</f>
        <v>0</v>
      </c>
      <c r="K2934" s="380">
        <f>IF(OR('[9]事業所(またはGH住居)名を入力してください_その⑤'!$B553="管理者",'[9]事業所(またはGH住居)名を入力してください_その⑤'!$B553="サービス管理責任者"),0,'[9]事業所(またはGH住居)名を入力してください_その⑤'!$AN553)</f>
        <v>0</v>
      </c>
    </row>
    <row r="2935" spans="8:11">
      <c r="H2935" s="390"/>
      <c r="I2935" s="380" t="e">
        <f t="shared" si="141"/>
        <v>#REF!</v>
      </c>
      <c r="J2935" s="389">
        <f>'[9]事業所(またはGH住居)名を入力してください_その⑤'!$F554</f>
        <v>0</v>
      </c>
      <c r="K2935" s="380">
        <f>IF(OR('[9]事業所(またはGH住居)名を入力してください_その⑤'!$B554="管理者",'[9]事業所(またはGH住居)名を入力してください_その⑤'!$B554="サービス管理責任者"),0,'[9]事業所(またはGH住居)名を入力してください_その⑤'!$AN554)</f>
        <v>0</v>
      </c>
    </row>
    <row r="2936" spans="8:11">
      <c r="H2936" s="390"/>
      <c r="I2936" s="380" t="e">
        <f t="shared" si="141"/>
        <v>#REF!</v>
      </c>
      <c r="J2936" s="389">
        <f>'[9]事業所(またはGH住居)名を入力してください_その⑤'!$F555</f>
        <v>0</v>
      </c>
      <c r="K2936" s="380">
        <f>IF(OR('[9]事業所(またはGH住居)名を入力してください_その⑤'!$B555="管理者",'[9]事業所(またはGH住居)名を入力してください_その⑤'!$B555="サービス管理責任者"),0,'[9]事業所(またはGH住居)名を入力してください_その⑤'!$AN555)</f>
        <v>0</v>
      </c>
    </row>
    <row r="2937" spans="8:11">
      <c r="H2937" s="390"/>
      <c r="I2937" s="380" t="e">
        <f t="shared" si="141"/>
        <v>#REF!</v>
      </c>
      <c r="J2937" s="389">
        <f>'[9]事業所(またはGH住居)名を入力してください_その⑤'!$F556</f>
        <v>0</v>
      </c>
      <c r="K2937" s="380">
        <f>IF(OR('[9]事業所(またはGH住居)名を入力してください_その⑤'!$B556="管理者",'[9]事業所(またはGH住居)名を入力してください_その⑤'!$B556="サービス管理責任者"),0,'[9]事業所(またはGH住居)名を入力してください_その⑤'!$AN556)</f>
        <v>0</v>
      </c>
    </row>
    <row r="2938" spans="8:11">
      <c r="H2938" s="390"/>
      <c r="I2938" s="380" t="e">
        <f t="shared" si="141"/>
        <v>#REF!</v>
      </c>
      <c r="J2938" s="389">
        <f>'[9]事業所(またはGH住居)名を入力してください_その⑤'!$F557</f>
        <v>0</v>
      </c>
      <c r="K2938" s="380">
        <f>IF(OR('[9]事業所(またはGH住居)名を入力してください_その⑤'!$B557="管理者",'[9]事業所(またはGH住居)名を入力してください_その⑤'!$B557="サービス管理責任者"),0,'[9]事業所(またはGH住居)名を入力してください_その⑤'!$AN557)</f>
        <v>0</v>
      </c>
    </row>
    <row r="2939" spans="8:11">
      <c r="H2939" s="390"/>
      <c r="I2939" s="380" t="e">
        <f t="shared" si="141"/>
        <v>#REF!</v>
      </c>
      <c r="J2939" s="389">
        <f>'[9]事業所(またはGH住居)名を入力してください_その⑤'!$F558</f>
        <v>0</v>
      </c>
      <c r="K2939" s="380">
        <f>IF(OR('[9]事業所(またはGH住居)名を入力してください_その⑤'!$B558="管理者",'[9]事業所(またはGH住居)名を入力してください_その⑤'!$B558="サービス管理責任者"),0,'[9]事業所(またはGH住居)名を入力してください_その⑤'!$AN558)</f>
        <v>0</v>
      </c>
    </row>
    <row r="2940" spans="8:11">
      <c r="H2940" s="390"/>
      <c r="I2940" s="380" t="e">
        <f t="shared" si="141"/>
        <v>#REF!</v>
      </c>
      <c r="J2940" s="389">
        <f>'[9]事業所(またはGH住居)名を入力してください_その⑤'!$F559</f>
        <v>0</v>
      </c>
      <c r="K2940" s="380">
        <f>IF(OR('[9]事業所(またはGH住居)名を入力してください_その⑤'!$B559="管理者",'[9]事業所(またはGH住居)名を入力してください_その⑤'!$B559="サービス管理責任者"),0,'[9]事業所(またはGH住居)名を入力してください_その⑤'!$AN559)</f>
        <v>0</v>
      </c>
    </row>
    <row r="2941" spans="8:11">
      <c r="H2941" s="390"/>
      <c r="I2941" s="380" t="e">
        <f t="shared" si="141"/>
        <v>#REF!</v>
      </c>
      <c r="J2941" s="389">
        <f>'[9]事業所(またはGH住居)名を入力してください_その⑤'!$F560</f>
        <v>0</v>
      </c>
      <c r="K2941" s="380">
        <f>IF(OR('[9]事業所(またはGH住居)名を入力してください_その⑤'!$B560="管理者",'[9]事業所(またはGH住居)名を入力してください_その⑤'!$B560="サービス管理責任者"),0,'[9]事業所(またはGH住居)名を入力してください_その⑤'!$AN560)</f>
        <v>0</v>
      </c>
    </row>
    <row r="2942" spans="8:11">
      <c r="H2942" s="390"/>
      <c r="I2942" s="380" t="e">
        <f t="shared" si="141"/>
        <v>#REF!</v>
      </c>
      <c r="J2942" s="389">
        <f>'[9]事業所(またはGH住居)名を入力してください_その⑤'!$F561</f>
        <v>0</v>
      </c>
      <c r="K2942" s="380">
        <f>IF(OR('[9]事業所(またはGH住居)名を入力してください_その⑤'!$B561="管理者",'[9]事業所(またはGH住居)名を入力してください_その⑤'!$B561="サービス管理責任者"),0,'[9]事業所(またはGH住居)名を入力してください_その⑤'!$AN561)</f>
        <v>0</v>
      </c>
    </row>
    <row r="2943" spans="8:11">
      <c r="H2943" s="390"/>
      <c r="I2943" s="380" t="e">
        <f t="shared" si="141"/>
        <v>#REF!</v>
      </c>
      <c r="J2943" s="389">
        <f>'[9]事業所(またはGH住居)名を入力してください_その⑤'!$F562</f>
        <v>0</v>
      </c>
      <c r="K2943" s="380">
        <f>IF(OR('[9]事業所(またはGH住居)名を入力してください_その⑤'!$B562="管理者",'[9]事業所(またはGH住居)名を入力してください_その⑤'!$B562="サービス管理責任者"),0,'[9]事業所(またはGH住居)名を入力してください_その⑤'!$AN562)</f>
        <v>0</v>
      </c>
    </row>
    <row r="2944" spans="8:11">
      <c r="H2944" s="390"/>
      <c r="I2944" s="380" t="e">
        <f t="shared" si="141"/>
        <v>#REF!</v>
      </c>
      <c r="J2944" s="389">
        <f>'[9]事業所(またはGH住居)名を入力してください_その⑤'!$F563</f>
        <v>0</v>
      </c>
      <c r="K2944" s="380">
        <f>IF(OR('[9]事業所(またはGH住居)名を入力してください_その⑤'!$B563="管理者",'[9]事業所(またはGH住居)名を入力してください_その⑤'!$B563="サービス管理責任者"),0,'[9]事業所(またはGH住居)名を入力してください_その⑤'!$AN563)</f>
        <v>0</v>
      </c>
    </row>
    <row r="2945" spans="8:11">
      <c r="H2945" s="390"/>
      <c r="I2945" s="380" t="e">
        <f t="shared" si="141"/>
        <v>#REF!</v>
      </c>
      <c r="J2945" s="389">
        <f>'[9]事業所(またはGH住居)名を入力してください_その⑤'!$F564</f>
        <v>0</v>
      </c>
      <c r="K2945" s="380">
        <f>IF(OR('[9]事業所(またはGH住居)名を入力してください_その⑤'!$B564="管理者",'[9]事業所(またはGH住居)名を入力してください_その⑤'!$B564="サービス管理責任者"),0,'[9]事業所(またはGH住居)名を入力してください_その⑤'!$AN564)</f>
        <v>0</v>
      </c>
    </row>
    <row r="2946" spans="8:11">
      <c r="H2946" s="390"/>
      <c r="I2946" s="380" t="e">
        <f t="shared" si="141"/>
        <v>#REF!</v>
      </c>
      <c r="J2946" s="389">
        <f>'[9]事業所(またはGH住居)名を入力してください_その⑤'!$F565</f>
        <v>0</v>
      </c>
      <c r="K2946" s="380">
        <f>IF(OR('[9]事業所(またはGH住居)名を入力してください_その⑤'!$B565="管理者",'[9]事業所(またはGH住居)名を入力してください_その⑤'!$B565="サービス管理責任者"),0,'[9]事業所(またはGH住居)名を入力してください_その⑤'!$AN565)</f>
        <v>0</v>
      </c>
    </row>
    <row r="2947" spans="8:11">
      <c r="H2947" s="390"/>
      <c r="I2947" s="380" t="e">
        <f t="shared" si="141"/>
        <v>#REF!</v>
      </c>
      <c r="J2947" s="389">
        <f>'[9]事業所(またはGH住居)名を入力してください_その⑤'!$F566</f>
        <v>0</v>
      </c>
      <c r="K2947" s="380">
        <f>IF(OR('[9]事業所(またはGH住居)名を入力してください_その⑤'!$B566="管理者",'[9]事業所(またはGH住居)名を入力してください_その⑤'!$B566="サービス管理責任者"),0,'[9]事業所(またはGH住居)名を入力してください_その⑤'!$AN566)</f>
        <v>0</v>
      </c>
    </row>
    <row r="2948" spans="8:11">
      <c r="H2948" s="390"/>
      <c r="I2948" s="380" t="e">
        <f t="shared" ref="I2948:I3011" si="142">IF(J2948=0,I2947,I2947+1)</f>
        <v>#REF!</v>
      </c>
      <c r="J2948" s="389">
        <f>'[9]事業所(またはGH住居)名を入力してください_その⑤'!$F567</f>
        <v>0</v>
      </c>
      <c r="K2948" s="380">
        <f>IF(OR('[9]事業所(またはGH住居)名を入力してください_その⑤'!$B567="管理者",'[9]事業所(またはGH住居)名を入力してください_その⑤'!$B567="サービス管理責任者"),0,'[9]事業所(またはGH住居)名を入力してください_その⑤'!$AN567)</f>
        <v>0</v>
      </c>
    </row>
    <row r="2949" spans="8:11">
      <c r="H2949" s="390"/>
      <c r="I2949" s="380" t="e">
        <f t="shared" si="142"/>
        <v>#REF!</v>
      </c>
      <c r="J2949" s="389">
        <f>'[9]事業所(またはGH住居)名を入力してください_その⑤'!$F568</f>
        <v>0</v>
      </c>
      <c r="K2949" s="380">
        <f>IF(OR('[9]事業所(またはGH住居)名を入力してください_その⑤'!$B568="管理者",'[9]事業所(またはGH住居)名を入力してください_その⑤'!$B568="サービス管理責任者"),0,'[9]事業所(またはGH住居)名を入力してください_その⑤'!$AN568)</f>
        <v>0</v>
      </c>
    </row>
    <row r="2950" spans="8:11">
      <c r="H2950" s="390"/>
      <c r="I2950" s="380" t="e">
        <f t="shared" si="142"/>
        <v>#REF!</v>
      </c>
      <c r="J2950" s="389">
        <f>'[9]事業所(またはGH住居)名を入力してください_その⑤'!$F569</f>
        <v>0</v>
      </c>
      <c r="K2950" s="380">
        <f>IF(OR('[9]事業所(またはGH住居)名を入力してください_その⑤'!$B569="管理者",'[9]事業所(またはGH住居)名を入力してください_その⑤'!$B569="サービス管理責任者"),0,'[9]事業所(またはGH住居)名を入力してください_その⑤'!$AN569)</f>
        <v>0</v>
      </c>
    </row>
    <row r="2951" spans="8:11">
      <c r="H2951" s="390"/>
      <c r="I2951" s="380" t="e">
        <f t="shared" si="142"/>
        <v>#REF!</v>
      </c>
      <c r="J2951" s="389">
        <f>'[9]事業所(またはGH住居)名を入力してください_その⑤'!$F570</f>
        <v>0</v>
      </c>
      <c r="K2951" s="380">
        <f>IF(OR('[9]事業所(またはGH住居)名を入力してください_その⑤'!$B570="管理者",'[9]事業所(またはGH住居)名を入力してください_その⑤'!$B570="サービス管理責任者"),0,'[9]事業所(またはGH住居)名を入力してください_その⑤'!$AN570)</f>
        <v>0</v>
      </c>
    </row>
    <row r="2952" spans="8:11">
      <c r="H2952" s="390"/>
      <c r="I2952" s="380" t="e">
        <f t="shared" si="142"/>
        <v>#REF!</v>
      </c>
      <c r="J2952" s="389">
        <f>'[9]事業所(またはGH住居)名を入力してください_その⑤'!$F571</f>
        <v>0</v>
      </c>
      <c r="K2952" s="380">
        <f>IF(OR('[9]事業所(またはGH住居)名を入力してください_その⑤'!$B571="管理者",'[9]事業所(またはGH住居)名を入力してください_その⑤'!$B571="サービス管理責任者"),0,'[9]事業所(またはGH住居)名を入力してください_その⑤'!$AN571)</f>
        <v>0</v>
      </c>
    </row>
    <row r="2953" spans="8:11">
      <c r="H2953" s="390"/>
      <c r="I2953" s="380" t="e">
        <f t="shared" si="142"/>
        <v>#REF!</v>
      </c>
      <c r="J2953" s="389">
        <f>'[9]事業所(またはGH住居)名を入力してください_その⑤'!$F572</f>
        <v>0</v>
      </c>
      <c r="K2953" s="380">
        <f>IF(OR('[9]事業所(またはGH住居)名を入力してください_その⑤'!$B572="管理者",'[9]事業所(またはGH住居)名を入力してください_その⑤'!$B572="サービス管理責任者"),0,'[9]事業所(またはGH住居)名を入力してください_その⑤'!$AN572)</f>
        <v>0</v>
      </c>
    </row>
    <row r="2954" spans="8:11">
      <c r="H2954" s="390"/>
      <c r="I2954" s="380" t="e">
        <f t="shared" si="142"/>
        <v>#REF!</v>
      </c>
      <c r="J2954" s="389">
        <f>'[9]事業所(またはGH住居)名を入力してください_その⑤'!$F573</f>
        <v>0</v>
      </c>
      <c r="K2954" s="380">
        <f>IF(OR('[9]事業所(またはGH住居)名を入力してください_その⑤'!$B573="管理者",'[9]事業所(またはGH住居)名を入力してください_その⑤'!$B573="サービス管理責任者"),0,'[9]事業所(またはGH住居)名を入力してください_その⑤'!$AN573)</f>
        <v>0</v>
      </c>
    </row>
    <row r="2955" spans="8:11">
      <c r="H2955" s="390"/>
      <c r="I2955" s="380" t="e">
        <f t="shared" si="142"/>
        <v>#REF!</v>
      </c>
      <c r="J2955" s="389">
        <f>'[9]事業所(またはGH住居)名を入力してください_その⑤'!$F574</f>
        <v>0</v>
      </c>
      <c r="K2955" s="380">
        <f>IF(OR('[9]事業所(またはGH住居)名を入力してください_その⑤'!$B574="管理者",'[9]事業所(またはGH住居)名を入力してください_その⑤'!$B574="サービス管理責任者"),0,'[9]事業所(またはGH住居)名を入力してください_その⑤'!$AN574)</f>
        <v>0</v>
      </c>
    </row>
    <row r="2956" spans="8:11">
      <c r="H2956" s="390"/>
      <c r="I2956" s="380" t="e">
        <f t="shared" si="142"/>
        <v>#REF!</v>
      </c>
      <c r="J2956" s="389">
        <f>'[9]事業所(またはGH住居)名を入力してください_その⑤'!$F575</f>
        <v>0</v>
      </c>
      <c r="K2956" s="380">
        <f>IF(OR('[9]事業所(またはGH住居)名を入力してください_その⑤'!$B575="管理者",'[9]事業所(またはGH住居)名を入力してください_その⑤'!$B575="サービス管理責任者"),0,'[9]事業所(またはGH住居)名を入力してください_その⑤'!$AN575)</f>
        <v>0</v>
      </c>
    </row>
    <row r="2957" spans="8:11">
      <c r="H2957" s="390"/>
      <c r="I2957" s="380" t="e">
        <f t="shared" si="142"/>
        <v>#REF!</v>
      </c>
      <c r="J2957" s="389">
        <f>'[9]事業所(またはGH住居)名を入力してください_その⑤'!$F576</f>
        <v>0</v>
      </c>
      <c r="K2957" s="380">
        <f>IF(OR('[9]事業所(またはGH住居)名を入力してください_その⑤'!$B576="管理者",'[9]事業所(またはGH住居)名を入力してください_その⑤'!$B576="サービス管理責任者"),0,'[9]事業所(またはGH住居)名を入力してください_その⑤'!$AN576)</f>
        <v>0</v>
      </c>
    </row>
    <row r="2958" spans="8:11">
      <c r="H2958" s="390"/>
      <c r="I2958" s="380" t="e">
        <f t="shared" si="142"/>
        <v>#REF!</v>
      </c>
      <c r="J2958" s="389">
        <f>'[9]事業所(またはGH住居)名を入力してください_その⑤'!$F577</f>
        <v>0</v>
      </c>
      <c r="K2958" s="380">
        <f>IF(OR('[9]事業所(またはGH住居)名を入力してください_その⑤'!$B577="管理者",'[9]事業所(またはGH住居)名を入力してください_その⑤'!$B577="サービス管理責任者"),0,'[9]事業所(またはGH住居)名を入力してください_その⑤'!$AN577)</f>
        <v>0</v>
      </c>
    </row>
    <row r="2959" spans="8:11">
      <c r="H2959" s="390"/>
      <c r="I2959" s="380" t="e">
        <f t="shared" si="142"/>
        <v>#REF!</v>
      </c>
      <c r="J2959" s="389">
        <f>'[9]事業所(またはGH住居)名を入力してください_その⑤'!$F578</f>
        <v>0</v>
      </c>
      <c r="K2959" s="380">
        <f>IF(OR('[9]事業所(またはGH住居)名を入力してください_その⑤'!$B578="管理者",'[9]事業所(またはGH住居)名を入力してください_その⑤'!$B578="サービス管理責任者"),0,'[9]事業所(またはGH住居)名を入力してください_その⑤'!$AN578)</f>
        <v>0</v>
      </c>
    </row>
    <row r="2960" spans="8:11">
      <c r="H2960" s="390"/>
      <c r="I2960" s="380" t="e">
        <f t="shared" si="142"/>
        <v>#REF!</v>
      </c>
      <c r="J2960" s="389">
        <f>'[9]事業所(またはGH住居)名を入力してください_その⑤'!$F579</f>
        <v>0</v>
      </c>
      <c r="K2960" s="380">
        <f>IF(OR('[9]事業所(またはGH住居)名を入力してください_その⑤'!$B579="管理者",'[9]事業所(またはGH住居)名を入力してください_その⑤'!$B579="サービス管理責任者"),0,'[9]事業所(またはGH住居)名を入力してください_その⑤'!$AN579)</f>
        <v>0</v>
      </c>
    </row>
    <row r="2961" spans="8:11">
      <c r="H2961" s="390"/>
      <c r="I2961" s="380" t="e">
        <f t="shared" si="142"/>
        <v>#REF!</v>
      </c>
      <c r="J2961" s="389">
        <f>'[9]事業所(またはGH住居)名を入力してください_その⑤'!$F580</f>
        <v>0</v>
      </c>
      <c r="K2961" s="380">
        <f>IF(OR('[9]事業所(またはGH住居)名を入力してください_その⑤'!$B580="管理者",'[9]事業所(またはGH住居)名を入力してください_その⑤'!$B580="サービス管理責任者"),0,'[9]事業所(またはGH住居)名を入力してください_その⑤'!$AN580)</f>
        <v>0</v>
      </c>
    </row>
    <row r="2962" spans="8:11">
      <c r="H2962" s="390"/>
      <c r="I2962" s="380" t="e">
        <f t="shared" si="142"/>
        <v>#REF!</v>
      </c>
      <c r="J2962" s="389">
        <f>'[9]事業所(またはGH住居)名を入力してください_その⑤'!$F581</f>
        <v>0</v>
      </c>
      <c r="K2962" s="380">
        <f>IF(OR('[9]事業所(またはGH住居)名を入力してください_その⑤'!$B581="管理者",'[9]事業所(またはGH住居)名を入力してください_その⑤'!$B581="サービス管理責任者"),0,'[9]事業所(またはGH住居)名を入力してください_その⑤'!$AN581)</f>
        <v>0</v>
      </c>
    </row>
    <row r="2963" spans="8:11">
      <c r="H2963" s="390"/>
      <c r="I2963" s="380" t="e">
        <f t="shared" si="142"/>
        <v>#REF!</v>
      </c>
      <c r="J2963" s="389">
        <f>'[9]事業所(またはGH住居)名を入力してください_その⑤'!$F582</f>
        <v>0</v>
      </c>
      <c r="K2963" s="380">
        <f>IF(OR('[9]事業所(またはGH住居)名を入力してください_その⑤'!$B582="管理者",'[9]事業所(またはGH住居)名を入力してください_その⑤'!$B582="サービス管理責任者"),0,'[9]事業所(またはGH住居)名を入力してください_その⑤'!$AN582)</f>
        <v>0</v>
      </c>
    </row>
    <row r="2964" spans="8:11">
      <c r="H2964" s="390"/>
      <c r="I2964" s="380" t="e">
        <f t="shared" si="142"/>
        <v>#REF!</v>
      </c>
      <c r="J2964" s="389">
        <f>'[9]事業所(またはGH住居)名を入力してください_その⑤'!$F583</f>
        <v>0</v>
      </c>
      <c r="K2964" s="380">
        <f>IF(OR('[9]事業所(またはGH住居)名を入力してください_その⑤'!$B583="管理者",'[9]事業所(またはGH住居)名を入力してください_その⑤'!$B583="サービス管理責任者"),0,'[9]事業所(またはGH住居)名を入力してください_その⑤'!$AN583)</f>
        <v>0</v>
      </c>
    </row>
    <row r="2965" spans="8:11">
      <c r="H2965" s="390"/>
      <c r="I2965" s="380" t="e">
        <f t="shared" si="142"/>
        <v>#REF!</v>
      </c>
      <c r="J2965" s="389">
        <f>'[9]事業所(またはGH住居)名を入力してください_その⑤'!$F584</f>
        <v>0</v>
      </c>
      <c r="K2965" s="380">
        <f>IF(OR('[9]事業所(またはGH住居)名を入力してください_その⑤'!$B584="管理者",'[9]事業所(またはGH住居)名を入力してください_その⑤'!$B584="サービス管理責任者"),0,'[9]事業所(またはGH住居)名を入力してください_その⑤'!$AN584)</f>
        <v>0</v>
      </c>
    </row>
    <row r="2966" spans="8:11">
      <c r="H2966" s="390"/>
      <c r="I2966" s="380" t="e">
        <f t="shared" si="142"/>
        <v>#REF!</v>
      </c>
      <c r="J2966" s="389">
        <f>'[9]事業所(またはGH住居)名を入力してください_その⑤'!$F585</f>
        <v>0</v>
      </c>
      <c r="K2966" s="380">
        <f>IF(OR('[9]事業所(またはGH住居)名を入力してください_その⑤'!$B585="管理者",'[9]事業所(またはGH住居)名を入力してください_その⑤'!$B585="サービス管理責任者"),0,'[9]事業所(またはGH住居)名を入力してください_その⑤'!$AN585)</f>
        <v>0</v>
      </c>
    </row>
    <row r="2967" spans="8:11">
      <c r="H2967" s="390"/>
      <c r="I2967" s="380" t="e">
        <f t="shared" si="142"/>
        <v>#REF!</v>
      </c>
      <c r="J2967" s="389">
        <f>'[9]事業所(またはGH住居)名を入力してください_その⑤'!$F586</f>
        <v>0</v>
      </c>
      <c r="K2967" s="380">
        <f>IF(OR('[9]事業所(またはGH住居)名を入力してください_その⑤'!$B586="管理者",'[9]事業所(またはGH住居)名を入力してください_その⑤'!$B586="サービス管理責任者"),0,'[9]事業所(またはGH住居)名を入力してください_その⑤'!$AN586)</f>
        <v>0</v>
      </c>
    </row>
    <row r="2968" spans="8:11">
      <c r="H2968" s="390"/>
      <c r="I2968" s="380" t="e">
        <f t="shared" si="142"/>
        <v>#REF!</v>
      </c>
      <c r="J2968" s="389">
        <f>'[9]事業所(またはGH住居)名を入力してください_その⑤'!$F587</f>
        <v>0</v>
      </c>
      <c r="K2968" s="380">
        <f>IF(OR('[9]事業所(またはGH住居)名を入力してください_その⑤'!$B587="管理者",'[9]事業所(またはGH住居)名を入力してください_その⑤'!$B587="サービス管理責任者"),0,'[9]事業所(またはGH住居)名を入力してください_その⑤'!$AN587)</f>
        <v>0</v>
      </c>
    </row>
    <row r="2969" spans="8:11">
      <c r="H2969" s="390"/>
      <c r="I2969" s="380" t="e">
        <f t="shared" si="142"/>
        <v>#REF!</v>
      </c>
      <c r="J2969" s="389">
        <f>'[9]事業所(またはGH住居)名を入力してください_その⑤'!$F588</f>
        <v>0</v>
      </c>
      <c r="K2969" s="380">
        <f>IF(OR('[9]事業所(またはGH住居)名を入力してください_その⑤'!$B588="管理者",'[9]事業所(またはGH住居)名を入力してください_その⑤'!$B588="サービス管理責任者"),0,'[9]事業所(またはGH住居)名を入力してください_その⑤'!$AN588)</f>
        <v>0</v>
      </c>
    </row>
    <row r="2970" spans="8:11">
      <c r="H2970" s="390"/>
      <c r="I2970" s="380" t="e">
        <f t="shared" si="142"/>
        <v>#REF!</v>
      </c>
      <c r="J2970" s="389">
        <f>'[9]事業所(またはGH住居)名を入力してください_その⑤'!$F589</f>
        <v>0</v>
      </c>
      <c r="K2970" s="380">
        <f>IF(OR('[9]事業所(またはGH住居)名を入力してください_その⑤'!$B589="管理者",'[9]事業所(またはGH住居)名を入力してください_その⑤'!$B589="サービス管理責任者"),0,'[9]事業所(またはGH住居)名を入力してください_その⑤'!$AN589)</f>
        <v>0</v>
      </c>
    </row>
    <row r="2971" spans="8:11">
      <c r="H2971" s="390"/>
      <c r="I2971" s="380" t="e">
        <f t="shared" si="142"/>
        <v>#REF!</v>
      </c>
      <c r="J2971" s="389">
        <f>'[9]事業所(またはGH住居)名を入力してください_その⑤'!$F590</f>
        <v>0</v>
      </c>
      <c r="K2971" s="380">
        <f>IF(OR('[9]事業所(またはGH住居)名を入力してください_その⑤'!$B590="管理者",'[9]事業所(またはGH住居)名を入力してください_その⑤'!$B590="サービス管理責任者"),0,'[9]事業所(またはGH住居)名を入力してください_その⑤'!$AN590)</f>
        <v>0</v>
      </c>
    </row>
    <row r="2972" spans="8:11">
      <c r="H2972" s="390"/>
      <c r="I2972" s="380" t="e">
        <f t="shared" si="142"/>
        <v>#REF!</v>
      </c>
      <c r="J2972" s="389">
        <f>'[9]事業所(またはGH住居)名を入力してください_その⑤'!$F591</f>
        <v>0</v>
      </c>
      <c r="K2972" s="380">
        <f>IF(OR('[9]事業所(またはGH住居)名を入力してください_その⑤'!$B591="管理者",'[9]事業所(またはGH住居)名を入力してください_その⑤'!$B591="サービス管理責任者"),0,'[9]事業所(またはGH住居)名を入力してください_その⑤'!$AN591)</f>
        <v>0</v>
      </c>
    </row>
    <row r="2973" spans="8:11">
      <c r="H2973" s="390"/>
      <c r="I2973" s="380" t="e">
        <f t="shared" si="142"/>
        <v>#REF!</v>
      </c>
      <c r="J2973" s="389">
        <f>'[9]事業所(またはGH住居)名を入力してください_その⑤'!$F592</f>
        <v>0</v>
      </c>
      <c r="K2973" s="380">
        <f>IF(OR('[9]事業所(またはGH住居)名を入力してください_その⑤'!$B592="管理者",'[9]事業所(またはGH住居)名を入力してください_その⑤'!$B592="サービス管理責任者"),0,'[9]事業所(またはGH住居)名を入力してください_その⑤'!$AN592)</f>
        <v>0</v>
      </c>
    </row>
    <row r="2974" spans="8:11">
      <c r="H2974" s="390"/>
      <c r="I2974" s="380" t="e">
        <f t="shared" si="142"/>
        <v>#REF!</v>
      </c>
      <c r="J2974" s="389">
        <f>'[9]事業所(またはGH住居)名を入力してください_その⑤'!$F593</f>
        <v>0</v>
      </c>
      <c r="K2974" s="380">
        <f>IF(OR('[9]事業所(またはGH住居)名を入力してください_その⑤'!$B593="管理者",'[9]事業所(またはGH住居)名を入力してください_その⑤'!$B593="サービス管理責任者"),0,'[9]事業所(またはGH住居)名を入力してください_その⑤'!$AN593)</f>
        <v>0</v>
      </c>
    </row>
    <row r="2975" spans="8:11">
      <c r="H2975" s="390"/>
      <c r="I2975" s="380" t="e">
        <f t="shared" si="142"/>
        <v>#REF!</v>
      </c>
      <c r="J2975" s="389">
        <f>'[9]事業所(またはGH住居)名を入力してください_その⑤'!$F594</f>
        <v>0</v>
      </c>
      <c r="K2975" s="380">
        <f>IF(OR('[9]事業所(またはGH住居)名を入力してください_その⑤'!$B594="管理者",'[9]事業所(またはGH住居)名を入力してください_その⑤'!$B594="サービス管理責任者"),0,'[9]事業所(またはGH住居)名を入力してください_その⑤'!$AN594)</f>
        <v>0</v>
      </c>
    </row>
    <row r="2976" spans="8:11">
      <c r="H2976" s="390"/>
      <c r="I2976" s="380" t="e">
        <f t="shared" si="142"/>
        <v>#REF!</v>
      </c>
      <c r="J2976" s="389">
        <f>'[9]事業所(またはGH住居)名を入力してください_その⑤'!$F595</f>
        <v>0</v>
      </c>
      <c r="K2976" s="380">
        <f>IF(OR('[9]事業所(またはGH住居)名を入力してください_その⑤'!$B595="管理者",'[9]事業所(またはGH住居)名を入力してください_その⑤'!$B595="サービス管理責任者"),0,'[9]事業所(またはGH住居)名を入力してください_その⑤'!$AN595)</f>
        <v>0</v>
      </c>
    </row>
    <row r="2977" spans="8:11">
      <c r="H2977" s="390"/>
      <c r="I2977" s="380" t="e">
        <f t="shared" si="142"/>
        <v>#REF!</v>
      </c>
      <c r="J2977" s="389">
        <f>'[9]事業所(またはGH住居)名を入力してください_その⑤'!$F596</f>
        <v>0</v>
      </c>
      <c r="K2977" s="380">
        <f>IF(OR('[9]事業所(またはGH住居)名を入力してください_その⑤'!$B596="管理者",'[9]事業所(またはGH住居)名を入力してください_その⑤'!$B596="サービス管理責任者"),0,'[9]事業所(またはGH住居)名を入力してください_その⑤'!$AN596)</f>
        <v>0</v>
      </c>
    </row>
    <row r="2978" spans="8:11">
      <c r="H2978" s="390"/>
      <c r="I2978" s="380" t="e">
        <f t="shared" si="142"/>
        <v>#REF!</v>
      </c>
      <c r="J2978" s="389">
        <f>'[9]事業所(またはGH住居)名を入力してください_その⑤'!$F597</f>
        <v>0</v>
      </c>
      <c r="K2978" s="380">
        <f>IF(OR('[9]事業所(またはGH住居)名を入力してください_その⑤'!$B597="管理者",'[9]事業所(またはGH住居)名を入力してください_その⑤'!$B597="サービス管理責任者"),0,'[9]事業所(またはGH住居)名を入力してください_その⑤'!$AN597)</f>
        <v>0</v>
      </c>
    </row>
    <row r="2979" spans="8:11">
      <c r="H2979" s="390"/>
      <c r="I2979" s="380" t="e">
        <f t="shared" si="142"/>
        <v>#REF!</v>
      </c>
      <c r="J2979" s="389">
        <f>'[9]事業所(またはGH住居)名を入力してください_その⑤'!$F598</f>
        <v>0</v>
      </c>
      <c r="K2979" s="380">
        <f>IF(OR('[9]事業所(またはGH住居)名を入力してください_その⑤'!$B598="管理者",'[9]事業所(またはGH住居)名を入力してください_その⑤'!$B598="サービス管理責任者"),0,'[9]事業所(またはGH住居)名を入力してください_その⑤'!$AN598)</f>
        <v>0</v>
      </c>
    </row>
    <row r="2980" spans="8:11">
      <c r="H2980" s="390"/>
      <c r="I2980" s="380" t="e">
        <f t="shared" si="142"/>
        <v>#REF!</v>
      </c>
      <c r="J2980" s="389">
        <f>'[9]事業所(またはGH住居)名を入力してください_その⑤'!$F599</f>
        <v>0</v>
      </c>
      <c r="K2980" s="380">
        <f>IF(OR('[9]事業所(またはGH住居)名を入力してください_その⑤'!$B599="管理者",'[9]事業所(またはGH住居)名を入力してください_その⑤'!$B599="サービス管理責任者"),0,'[9]事業所(またはGH住居)名を入力してください_その⑤'!$AN599)</f>
        <v>0</v>
      </c>
    </row>
    <row r="2981" spans="8:11">
      <c r="H2981" s="390"/>
      <c r="I2981" s="380" t="e">
        <f t="shared" si="142"/>
        <v>#REF!</v>
      </c>
      <c r="J2981" s="389">
        <f>'[9]事業所(またはGH住居)名を入力してください_その⑤'!$F600</f>
        <v>0</v>
      </c>
      <c r="K2981" s="380">
        <f>IF(OR('[9]事業所(またはGH住居)名を入力してください_その⑤'!$B600="管理者",'[9]事業所(またはGH住居)名を入力してください_その⑤'!$B600="サービス管理責任者"),0,'[9]事業所(またはGH住居)名を入力してください_その⑤'!$AN600)</f>
        <v>0</v>
      </c>
    </row>
    <row r="2982" spans="8:11">
      <c r="H2982" s="390"/>
      <c r="I2982" s="380" t="e">
        <f t="shared" si="142"/>
        <v>#REF!</v>
      </c>
      <c r="J2982" s="389">
        <f>'[9]事業所(またはGH住居)名を入力してください_その⑤'!$F601</f>
        <v>0</v>
      </c>
      <c r="K2982" s="380">
        <f>IF(OR('[9]事業所(またはGH住居)名を入力してください_その⑤'!$B601="管理者",'[9]事業所(またはGH住居)名を入力してください_その⑤'!$B601="サービス管理責任者"),0,'[9]事業所(またはGH住居)名を入力してください_その⑤'!$AN601)</f>
        <v>0</v>
      </c>
    </row>
    <row r="2983" spans="8:11">
      <c r="H2983" s="390"/>
      <c r="I2983" s="380" t="e">
        <f t="shared" si="142"/>
        <v>#REF!</v>
      </c>
      <c r="J2983" s="389">
        <f>'[9]事業所(またはGH住居)名を入力してください_その⑤'!$F602</f>
        <v>0</v>
      </c>
      <c r="K2983" s="380">
        <f>IF(OR('[9]事業所(またはGH住居)名を入力してください_その⑤'!$B602="管理者",'[9]事業所(またはGH住居)名を入力してください_その⑤'!$B602="サービス管理責任者"),0,'[9]事業所(またはGH住居)名を入力してください_その⑤'!$AN602)</f>
        <v>0</v>
      </c>
    </row>
    <row r="2984" spans="8:11">
      <c r="H2984" s="390"/>
      <c r="I2984" s="380" t="e">
        <f t="shared" si="142"/>
        <v>#REF!</v>
      </c>
      <c r="J2984" s="389">
        <f>'[9]事業所(またはGH住居)名を入力してください_その⑤'!$F603</f>
        <v>0</v>
      </c>
      <c r="K2984" s="380">
        <f>IF(OR('[9]事業所(またはGH住居)名を入力してください_その⑤'!$B603="管理者",'[9]事業所(またはGH住居)名を入力してください_その⑤'!$B603="サービス管理責任者"),0,'[9]事業所(またはGH住居)名を入力してください_その⑤'!$AN603)</f>
        <v>0</v>
      </c>
    </row>
    <row r="2985" spans="8:11">
      <c r="H2985" s="390"/>
      <c r="I2985" s="380" t="e">
        <f t="shared" si="142"/>
        <v>#REF!</v>
      </c>
      <c r="J2985" s="389">
        <f>'[9]事業所(またはGH住居)名を入力してください_その⑤'!$F604</f>
        <v>0</v>
      </c>
      <c r="K2985" s="380">
        <f>IF(OR('[9]事業所(またはGH住居)名を入力してください_その⑤'!$B604="管理者",'[9]事業所(またはGH住居)名を入力してください_その⑤'!$B604="サービス管理責任者"),0,'[9]事業所(またはGH住居)名を入力してください_その⑤'!$AN604)</f>
        <v>0</v>
      </c>
    </row>
    <row r="2986" spans="8:11">
      <c r="H2986" s="390"/>
      <c r="I2986" s="380" t="e">
        <f t="shared" si="142"/>
        <v>#REF!</v>
      </c>
      <c r="J2986" s="389">
        <f>'[9]事業所(またはGH住居)名を入力してください_その⑤'!$F605</f>
        <v>0</v>
      </c>
      <c r="K2986" s="380">
        <f>IF(OR('[9]事業所(またはGH住居)名を入力してください_その⑤'!$B605="管理者",'[9]事業所(またはGH住居)名を入力してください_その⑤'!$B605="サービス管理責任者"),0,'[9]事業所(またはGH住居)名を入力してください_その⑤'!$AN605)</f>
        <v>0</v>
      </c>
    </row>
    <row r="2987" spans="8:11">
      <c r="H2987" s="390"/>
      <c r="I2987" s="380" t="e">
        <f t="shared" si="142"/>
        <v>#REF!</v>
      </c>
      <c r="J2987" s="389">
        <f>'[9]事業所(またはGH住居)名を入力してください_その⑤'!$F606</f>
        <v>0</v>
      </c>
      <c r="K2987" s="380">
        <f>IF(OR('[9]事業所(またはGH住居)名を入力してください_その⑤'!$B606="管理者",'[9]事業所(またはGH住居)名を入力してください_その⑤'!$B606="サービス管理責任者"),0,'[9]事業所(またはGH住居)名を入力してください_その⑤'!$AN606)</f>
        <v>0</v>
      </c>
    </row>
    <row r="2988" spans="8:11">
      <c r="H2988" s="390"/>
      <c r="I2988" s="380" t="e">
        <f t="shared" si="142"/>
        <v>#REF!</v>
      </c>
      <c r="J2988" s="389">
        <f>'[9]事業所(またはGH住居)名を入力してください_その⑤'!$F607</f>
        <v>0</v>
      </c>
      <c r="K2988" s="380">
        <f>IF(OR('[9]事業所(またはGH住居)名を入力してください_その⑤'!$B607="管理者",'[9]事業所(またはGH住居)名を入力してください_その⑤'!$B607="サービス管理責任者"),0,'[9]事業所(またはGH住居)名を入力してください_その⑤'!$AN607)</f>
        <v>0</v>
      </c>
    </row>
    <row r="2989" spans="8:11">
      <c r="H2989" s="390"/>
      <c r="I2989" s="380" t="e">
        <f t="shared" si="142"/>
        <v>#REF!</v>
      </c>
      <c r="J2989" s="389">
        <f>'[9]事業所(またはGH住居)名を入力してください_その⑤'!$F608</f>
        <v>0</v>
      </c>
      <c r="K2989" s="380">
        <f>IF(OR('[9]事業所(またはGH住居)名を入力してください_その⑤'!$B608="管理者",'[9]事業所(またはGH住居)名を入力してください_その⑤'!$B608="サービス管理責任者"),0,'[9]事業所(またはGH住居)名を入力してください_その⑤'!$AN608)</f>
        <v>0</v>
      </c>
    </row>
    <row r="2990" spans="8:11">
      <c r="H2990" s="390"/>
      <c r="I2990" s="380" t="e">
        <f t="shared" si="142"/>
        <v>#REF!</v>
      </c>
      <c r="J2990" s="389">
        <f>'[9]事業所(またはGH住居)名を入力してください_その⑤'!$F609</f>
        <v>0</v>
      </c>
      <c r="K2990" s="380">
        <f>IF(OR('[9]事業所(またはGH住居)名を入力してください_その⑤'!$B609="管理者",'[9]事業所(またはGH住居)名を入力してください_その⑤'!$B609="サービス管理責任者"),0,'[9]事業所(またはGH住居)名を入力してください_その⑤'!$AN609)</f>
        <v>0</v>
      </c>
    </row>
    <row r="2991" spans="8:11">
      <c r="H2991" s="390"/>
      <c r="I2991" s="380" t="e">
        <f t="shared" si="142"/>
        <v>#REF!</v>
      </c>
      <c r="J2991" s="389">
        <f>'[9]事業所(またはGH住居)名を入力してください_その⑤'!$F610</f>
        <v>0</v>
      </c>
      <c r="K2991" s="380">
        <f>IF(OR('[9]事業所(またはGH住居)名を入力してください_その⑤'!$B610="管理者",'[9]事業所(またはGH住居)名を入力してください_その⑤'!$B610="サービス管理責任者"),0,'[9]事業所(またはGH住居)名を入力してください_その⑤'!$AN610)</f>
        <v>0</v>
      </c>
    </row>
    <row r="2992" spans="8:11">
      <c r="H2992" s="390"/>
      <c r="I2992" s="380" t="e">
        <f t="shared" si="142"/>
        <v>#REF!</v>
      </c>
      <c r="J2992" s="389">
        <f>'[9]事業所(またはGH住居)名を入力してください_その⑤'!$F611</f>
        <v>0</v>
      </c>
      <c r="K2992" s="380">
        <f>IF(OR('[9]事業所(またはGH住居)名を入力してください_その⑤'!$B611="管理者",'[9]事業所(またはGH住居)名を入力してください_その⑤'!$B611="サービス管理責任者"),0,'[9]事業所(またはGH住居)名を入力してください_その⑤'!$AN611)</f>
        <v>0</v>
      </c>
    </row>
    <row r="2993" spans="8:11">
      <c r="H2993" s="390"/>
      <c r="I2993" s="380" t="e">
        <f t="shared" si="142"/>
        <v>#REF!</v>
      </c>
      <c r="J2993" s="389">
        <f>'[9]事業所(またはGH住居)名を入力してください_その⑤'!$F612</f>
        <v>0</v>
      </c>
      <c r="K2993" s="380">
        <f>IF(OR('[9]事業所(またはGH住居)名を入力してください_その⑤'!$B612="管理者",'[9]事業所(またはGH住居)名を入力してください_その⑤'!$B612="サービス管理責任者"),0,'[9]事業所(またはGH住居)名を入力してください_その⑤'!$AN612)</f>
        <v>0</v>
      </c>
    </row>
    <row r="2994" spans="8:11">
      <c r="H2994" s="390"/>
      <c r="I2994" s="380" t="e">
        <f t="shared" si="142"/>
        <v>#REF!</v>
      </c>
      <c r="J2994" s="389">
        <f>'[9]事業所(またはGH住居)名を入力してください_その⑤'!$F613</f>
        <v>0</v>
      </c>
      <c r="K2994" s="380">
        <f>IF(OR('[9]事業所(またはGH住居)名を入力してください_その⑤'!$B613="管理者",'[9]事業所(またはGH住居)名を入力してください_その⑤'!$B613="サービス管理責任者"),0,'[9]事業所(またはGH住居)名を入力してください_その⑤'!$AN613)</f>
        <v>0</v>
      </c>
    </row>
    <row r="2995" spans="8:11">
      <c r="H2995" s="390"/>
      <c r="I2995" s="380" t="e">
        <f t="shared" si="142"/>
        <v>#REF!</v>
      </c>
      <c r="J2995" s="389">
        <f>'[9]事業所(またはGH住居)名を入力してください_その⑤'!$F614</f>
        <v>0</v>
      </c>
      <c r="K2995" s="380">
        <f>IF(OR('[9]事業所(またはGH住居)名を入力してください_その⑤'!$B614="管理者",'[9]事業所(またはGH住居)名を入力してください_その⑤'!$B614="サービス管理責任者"),0,'[9]事業所(またはGH住居)名を入力してください_その⑤'!$AN614)</f>
        <v>0</v>
      </c>
    </row>
    <row r="2996" spans="8:11">
      <c r="H2996" s="390"/>
      <c r="I2996" s="380" t="e">
        <f t="shared" si="142"/>
        <v>#REF!</v>
      </c>
      <c r="J2996" s="389">
        <f>'[9]事業所(またはGH住居)名を入力してください_その⑤'!$F615</f>
        <v>0</v>
      </c>
      <c r="K2996" s="380">
        <f>IF(OR('[9]事業所(またはGH住居)名を入力してください_その⑤'!$B615="管理者",'[9]事業所(またはGH住居)名を入力してください_その⑤'!$B615="サービス管理責任者"),0,'[9]事業所(またはGH住居)名を入力してください_その⑤'!$AN615)</f>
        <v>0</v>
      </c>
    </row>
    <row r="2997" spans="8:11">
      <c r="H2997" s="390"/>
      <c r="I2997" s="380" t="e">
        <f t="shared" si="142"/>
        <v>#REF!</v>
      </c>
      <c r="J2997" s="389">
        <f>'[9]事業所(またはGH住居)名を入力してください_その⑤'!$F616</f>
        <v>0</v>
      </c>
      <c r="K2997" s="380">
        <f>IF(OR('[9]事業所(またはGH住居)名を入力してください_その⑤'!$B616="管理者",'[9]事業所(またはGH住居)名を入力してください_その⑤'!$B616="サービス管理責任者"),0,'[9]事業所(またはGH住居)名を入力してください_その⑤'!$AN616)</f>
        <v>0</v>
      </c>
    </row>
    <row r="2998" spans="8:11">
      <c r="H2998" s="390"/>
      <c r="I2998" s="380" t="e">
        <f t="shared" si="142"/>
        <v>#REF!</v>
      </c>
      <c r="J2998" s="389">
        <f>'[9]事業所(またはGH住居)名を入力してください_その⑤'!$F617</f>
        <v>0</v>
      </c>
      <c r="K2998" s="380">
        <f>IF(OR('[9]事業所(またはGH住居)名を入力してください_その⑤'!$B617="管理者",'[9]事業所(またはGH住居)名を入力してください_その⑤'!$B617="サービス管理責任者"),0,'[9]事業所(またはGH住居)名を入力してください_その⑤'!$AN617)</f>
        <v>0</v>
      </c>
    </row>
    <row r="2999" spans="8:11">
      <c r="H2999" s="390"/>
      <c r="I2999" s="380" t="e">
        <f t="shared" si="142"/>
        <v>#REF!</v>
      </c>
      <c r="J2999" s="389">
        <f>'[9]事業所(またはGH住居)名を入力してください_その⑤'!$F618</f>
        <v>0</v>
      </c>
      <c r="K2999" s="380">
        <f>IF(OR('[9]事業所(またはGH住居)名を入力してください_その⑤'!$B618="管理者",'[9]事業所(またはGH住居)名を入力してください_その⑤'!$B618="サービス管理責任者"),0,'[9]事業所(またはGH住居)名を入力してください_その⑤'!$AN618)</f>
        <v>0</v>
      </c>
    </row>
    <row r="3000" spans="8:11">
      <c r="H3000" s="390"/>
      <c r="I3000" s="380" t="e">
        <f t="shared" si="142"/>
        <v>#REF!</v>
      </c>
      <c r="J3000" s="389">
        <f>'[9]事業所(またはGH住居)名を入力してください_その⑤'!$F619</f>
        <v>0</v>
      </c>
      <c r="K3000" s="380">
        <f>IF(OR('[9]事業所(またはGH住居)名を入力してください_その⑤'!$B619="管理者",'[9]事業所(またはGH住居)名を入力してください_その⑤'!$B619="サービス管理責任者"),0,'[9]事業所(またはGH住居)名を入力してください_その⑤'!$AN619)</f>
        <v>0</v>
      </c>
    </row>
    <row r="3001" spans="8:11">
      <c r="H3001" s="390"/>
      <c r="I3001" s="380" t="e">
        <f t="shared" si="142"/>
        <v>#REF!</v>
      </c>
      <c r="J3001" s="389">
        <f>'[9]事業所(またはGH住居)名を入力してください_その⑤'!$F620</f>
        <v>0</v>
      </c>
      <c r="K3001" s="380">
        <f>IF(OR('[9]事業所(またはGH住居)名を入力してください_その⑤'!$B620="管理者",'[9]事業所(またはGH住居)名を入力してください_その⑤'!$B620="サービス管理責任者"),0,'[9]事業所(またはGH住居)名を入力してください_その⑤'!$AN620)</f>
        <v>0</v>
      </c>
    </row>
    <row r="3002" spans="8:11">
      <c r="H3002" s="390"/>
      <c r="I3002" s="380" t="e">
        <f t="shared" si="142"/>
        <v>#REF!</v>
      </c>
      <c r="J3002" s="389">
        <f>'[9]事業所(またはGH住居)名を入力してください_その⑤'!$F621</f>
        <v>0</v>
      </c>
      <c r="K3002" s="380">
        <f>IF(OR('[9]事業所(またはGH住居)名を入力してください_その⑤'!$B621="管理者",'[9]事業所(またはGH住居)名を入力してください_その⑤'!$B621="サービス管理責任者"),0,'[9]事業所(またはGH住居)名を入力してください_その⑤'!$AN621)</f>
        <v>0</v>
      </c>
    </row>
    <row r="3003" spans="8:11">
      <c r="H3003" s="390"/>
      <c r="I3003" s="380" t="e">
        <f t="shared" si="142"/>
        <v>#REF!</v>
      </c>
      <c r="J3003" s="389">
        <f>'[9]事業所(またはGH住居)名を入力してください_その⑤'!$F622</f>
        <v>0</v>
      </c>
      <c r="K3003" s="380">
        <f>IF(OR('[9]事業所(またはGH住居)名を入力してください_その⑤'!$B622="管理者",'[9]事業所(またはGH住居)名を入力してください_その⑤'!$B622="サービス管理責任者"),0,'[9]事業所(またはGH住居)名を入力してください_その⑤'!$AN622)</f>
        <v>0</v>
      </c>
    </row>
    <row r="3004" spans="8:11">
      <c r="H3004" s="386" t="s">
        <v>610</v>
      </c>
      <c r="I3004" s="380" t="e">
        <f t="shared" si="142"/>
        <v>#REF!</v>
      </c>
      <c r="J3004" s="386">
        <f>'[9]事業所(またはGH住居)名を入力してください_その⑥'!$F23</f>
        <v>0</v>
      </c>
      <c r="K3004" s="380">
        <f>IF(OR('[9]事業所(またはGH住居)名を入力してください_その⑥'!$B23="管理者",'[9]事業所(またはGH住居)名を入力してください_その⑥'!$B23="サービス管理責任者"),0,'[9]事業所(またはGH住居)名を入力してください_その⑥'!$AN23)</f>
        <v>0</v>
      </c>
    </row>
    <row r="3005" spans="8:11">
      <c r="H3005" s="387"/>
      <c r="I3005" s="380" t="e">
        <f t="shared" si="142"/>
        <v>#REF!</v>
      </c>
      <c r="J3005" s="386">
        <f>'[9]事業所(またはGH住居)名を入力してください_その⑥'!$F24</f>
        <v>0</v>
      </c>
      <c r="K3005" s="380">
        <f>IF(OR('[9]事業所(またはGH住居)名を入力してください_その⑥'!$B24="管理者",'[9]事業所(またはGH住居)名を入力してください_その⑥'!$B24="サービス管理責任者"),0,'[9]事業所(またはGH住居)名を入力してください_その⑥'!$AN24)</f>
        <v>0</v>
      </c>
    </row>
    <row r="3006" spans="8:11">
      <c r="H3006" s="387"/>
      <c r="I3006" s="380" t="e">
        <f t="shared" si="142"/>
        <v>#REF!</v>
      </c>
      <c r="J3006" s="386">
        <f>'[9]事業所(またはGH住居)名を入力してください_その⑥'!$F25</f>
        <v>0</v>
      </c>
      <c r="K3006" s="380">
        <f>IF(OR('[9]事業所(またはGH住居)名を入力してください_その⑥'!$B25="管理者",'[9]事業所(またはGH住居)名を入力してください_その⑥'!$B25="サービス管理責任者"),0,'[9]事業所(またはGH住居)名を入力してください_その⑥'!$AN25)</f>
        <v>0</v>
      </c>
    </row>
    <row r="3007" spans="8:11">
      <c r="H3007" s="387"/>
      <c r="I3007" s="380" t="e">
        <f t="shared" si="142"/>
        <v>#REF!</v>
      </c>
      <c r="J3007" s="386">
        <f>'[9]事業所(またはGH住居)名を入力してください_その⑥'!$F26</f>
        <v>0</v>
      </c>
      <c r="K3007" s="380">
        <f>IF(OR('[9]事業所(またはGH住居)名を入力してください_その⑥'!$B26="管理者",'[9]事業所(またはGH住居)名を入力してください_その⑥'!$B26="サービス管理責任者"),0,'[9]事業所(またはGH住居)名を入力してください_その⑥'!$AN26)</f>
        <v>0</v>
      </c>
    </row>
    <row r="3008" spans="8:11">
      <c r="H3008" s="387"/>
      <c r="I3008" s="380" t="e">
        <f t="shared" si="142"/>
        <v>#REF!</v>
      </c>
      <c r="J3008" s="386">
        <f>'[9]事業所(またはGH住居)名を入力してください_その⑥'!$F27</f>
        <v>0</v>
      </c>
      <c r="K3008" s="380">
        <f>IF(OR('[9]事業所(またはGH住居)名を入力してください_その⑥'!$B27="管理者",'[9]事業所(またはGH住居)名を入力してください_その⑥'!$B27="サービス管理責任者"),0,'[9]事業所(またはGH住居)名を入力してください_その⑥'!$AN27)</f>
        <v>0</v>
      </c>
    </row>
    <row r="3009" spans="8:12">
      <c r="H3009" s="387"/>
      <c r="I3009" s="380" t="e">
        <f t="shared" si="142"/>
        <v>#REF!</v>
      </c>
      <c r="J3009" s="386">
        <f>'[9]事業所(またはGH住居)名を入力してください_その⑥'!$F28</f>
        <v>0</v>
      </c>
      <c r="K3009" s="380">
        <f>IF(OR('[9]事業所(またはGH住居)名を入力してください_その⑥'!$B28="管理者",'[9]事業所(またはGH住居)名を入力してください_その⑥'!$B28="サービス管理責任者"),0,'[9]事業所(またはGH住居)名を入力してください_その⑥'!$AN28)</f>
        <v>0</v>
      </c>
    </row>
    <row r="3010" spans="8:12">
      <c r="H3010" s="387"/>
      <c r="I3010" s="380" t="e">
        <f t="shared" si="142"/>
        <v>#REF!</v>
      </c>
      <c r="J3010" s="386">
        <f>'[9]事業所(またはGH住居)名を入力してください_その⑥'!$F29</f>
        <v>0</v>
      </c>
      <c r="K3010" s="380">
        <f>IF(OR('[9]事業所(またはGH住居)名を入力してください_その⑥'!$B29="管理者",'[9]事業所(またはGH住居)名を入力してください_その⑥'!$B29="サービス管理責任者"),0,'[9]事業所(またはGH住居)名を入力してください_その⑥'!$AN29)</f>
        <v>0</v>
      </c>
    </row>
    <row r="3011" spans="8:12">
      <c r="H3011" s="387"/>
      <c r="I3011" s="380" t="e">
        <f t="shared" si="142"/>
        <v>#REF!</v>
      </c>
      <c r="J3011" s="386">
        <f>'[9]事業所(またはGH住居)名を入力してください_その⑥'!$F30</f>
        <v>0</v>
      </c>
      <c r="K3011" s="380">
        <f>IF(OR('[9]事業所(またはGH住居)名を入力してください_その⑥'!$B30="管理者",'[9]事業所(またはGH住居)名を入力してください_その⑥'!$B30="サービス管理責任者"),0,'[9]事業所(またはGH住居)名を入力してください_その⑥'!$AN30)</f>
        <v>0</v>
      </c>
    </row>
    <row r="3012" spans="8:12">
      <c r="H3012" s="387"/>
      <c r="I3012" s="380" t="e">
        <f t="shared" ref="I3012:I3075" si="143">IF(J3012=0,I3011,I3011+1)</f>
        <v>#REF!</v>
      </c>
      <c r="J3012" s="386">
        <f>'[9]事業所(またはGH住居)名を入力してください_その⑥'!$F31</f>
        <v>0</v>
      </c>
      <c r="K3012" s="380">
        <f>IF(OR('[9]事業所(またはGH住居)名を入力してください_その⑥'!$B31="管理者",'[9]事業所(またはGH住居)名を入力してください_その⑥'!$B31="サービス管理責任者"),0,'[9]事業所(またはGH住居)名を入力してください_その⑥'!$AN31)</f>
        <v>0</v>
      </c>
      <c r="L3012" s="374"/>
    </row>
    <row r="3013" spans="8:12">
      <c r="H3013" s="387"/>
      <c r="I3013" s="380" t="e">
        <f t="shared" si="143"/>
        <v>#REF!</v>
      </c>
      <c r="J3013" s="386">
        <f>'[9]事業所(またはGH住居)名を入力してください_その⑥'!$F32</f>
        <v>0</v>
      </c>
      <c r="K3013" s="380">
        <f>IF(OR('[9]事業所(またはGH住居)名を入力してください_その⑥'!$B32="管理者",'[9]事業所(またはGH住居)名を入力してください_その⑥'!$B32="サービス管理責任者"),0,'[9]事業所(またはGH住居)名を入力してください_その⑥'!$AN32)</f>
        <v>0</v>
      </c>
    </row>
    <row r="3014" spans="8:12">
      <c r="H3014" s="387"/>
      <c r="I3014" s="380" t="e">
        <f t="shared" si="143"/>
        <v>#REF!</v>
      </c>
      <c r="J3014" s="386">
        <f>'[9]事業所(またはGH住居)名を入力してください_その⑥'!$F33</f>
        <v>0</v>
      </c>
      <c r="K3014" s="380">
        <f>IF(OR('[9]事業所(またはGH住居)名を入力してください_その⑥'!$B33="管理者",'[9]事業所(またはGH住居)名を入力してください_その⑥'!$B33="サービス管理責任者"),0,'[9]事業所(またはGH住居)名を入力してください_その⑥'!$AN33)</f>
        <v>0</v>
      </c>
    </row>
    <row r="3015" spans="8:12">
      <c r="H3015" s="387"/>
      <c r="I3015" s="380" t="e">
        <f t="shared" si="143"/>
        <v>#REF!</v>
      </c>
      <c r="J3015" s="386">
        <f>'[9]事業所(またはGH住居)名を入力してください_その⑥'!$F34</f>
        <v>0</v>
      </c>
      <c r="K3015" s="380">
        <f>IF(OR('[9]事業所(またはGH住居)名を入力してください_その⑥'!$B34="管理者",'[9]事業所(またはGH住居)名を入力してください_その⑥'!$B34="サービス管理責任者"),0,'[9]事業所(またはGH住居)名を入力してください_その⑥'!$AN34)</f>
        <v>0</v>
      </c>
    </row>
    <row r="3016" spans="8:12">
      <c r="H3016" s="387"/>
      <c r="I3016" s="380" t="e">
        <f t="shared" si="143"/>
        <v>#REF!</v>
      </c>
      <c r="J3016" s="386">
        <f>'[9]事業所(またはGH住居)名を入力してください_その⑥'!$F35</f>
        <v>0</v>
      </c>
      <c r="K3016" s="380">
        <f>IF(OR('[9]事業所(またはGH住居)名を入力してください_その⑥'!$B35="管理者",'[9]事業所(またはGH住居)名を入力してください_その⑥'!$B35="サービス管理責任者"),0,'[9]事業所(またはGH住居)名を入力してください_その⑥'!$AN35)</f>
        <v>0</v>
      </c>
    </row>
    <row r="3017" spans="8:12">
      <c r="H3017" s="387"/>
      <c r="I3017" s="380" t="e">
        <f t="shared" si="143"/>
        <v>#REF!</v>
      </c>
      <c r="J3017" s="386">
        <f>'[9]事業所(またはGH住居)名を入力してください_その⑥'!$F36</f>
        <v>0</v>
      </c>
      <c r="K3017" s="380">
        <f>IF(OR('[9]事業所(またはGH住居)名を入力してください_その⑥'!$B36="管理者",'[9]事業所(またはGH住居)名を入力してください_その⑥'!$B36="サービス管理責任者"),0,'[9]事業所(またはGH住居)名を入力してください_その⑥'!$AN36)</f>
        <v>0</v>
      </c>
    </row>
    <row r="3018" spans="8:12">
      <c r="H3018" s="387"/>
      <c r="I3018" s="380" t="e">
        <f t="shared" si="143"/>
        <v>#REF!</v>
      </c>
      <c r="J3018" s="386">
        <f>'[9]事業所(またはGH住居)名を入力してください_その⑥'!$F37</f>
        <v>0</v>
      </c>
      <c r="K3018" s="380">
        <f>IF(OR('[9]事業所(またはGH住居)名を入力してください_その⑥'!$B37="管理者",'[9]事業所(またはGH住居)名を入力してください_その⑥'!$B37="サービス管理責任者"),0,'[9]事業所(またはGH住居)名を入力してください_その⑥'!$AN37)</f>
        <v>0</v>
      </c>
    </row>
    <row r="3019" spans="8:12">
      <c r="H3019" s="387"/>
      <c r="I3019" s="380" t="e">
        <f t="shared" si="143"/>
        <v>#REF!</v>
      </c>
      <c r="J3019" s="386">
        <f>'[9]事業所(またはGH住居)名を入力してください_その⑥'!$F38</f>
        <v>0</v>
      </c>
      <c r="K3019" s="380">
        <f>IF(OR('[9]事業所(またはGH住居)名を入力してください_その⑥'!$B38="管理者",'[9]事業所(またはGH住居)名を入力してください_その⑥'!$B38="サービス管理責任者"),0,'[9]事業所(またはGH住居)名を入力してください_その⑥'!$AN38)</f>
        <v>0</v>
      </c>
    </row>
    <row r="3020" spans="8:12">
      <c r="H3020" s="387"/>
      <c r="I3020" s="380" t="e">
        <f t="shared" si="143"/>
        <v>#REF!</v>
      </c>
      <c r="J3020" s="386">
        <f>'[9]事業所(またはGH住居)名を入力してください_その⑥'!$F39</f>
        <v>0</v>
      </c>
      <c r="K3020" s="380">
        <f>IF(OR('[9]事業所(またはGH住居)名を入力してください_その⑥'!$B39="管理者",'[9]事業所(またはGH住居)名を入力してください_その⑥'!$B39="サービス管理責任者"),0,'[9]事業所(またはGH住居)名を入力してください_その⑥'!$AN39)</f>
        <v>0</v>
      </c>
    </row>
    <row r="3021" spans="8:12">
      <c r="H3021" s="387"/>
      <c r="I3021" s="380" t="e">
        <f t="shared" si="143"/>
        <v>#REF!</v>
      </c>
      <c r="J3021" s="386">
        <f>'[9]事業所(またはGH住居)名を入力してください_その⑥'!$F40</f>
        <v>0</v>
      </c>
      <c r="K3021" s="380">
        <f>IF(OR('[9]事業所(またはGH住居)名を入力してください_その⑥'!$B40="管理者",'[9]事業所(またはGH住居)名を入力してください_その⑥'!$B40="サービス管理責任者"),0,'[9]事業所(またはGH住居)名を入力してください_その⑥'!$AN40)</f>
        <v>0</v>
      </c>
    </row>
    <row r="3022" spans="8:12">
      <c r="H3022" s="387"/>
      <c r="I3022" s="380" t="e">
        <f t="shared" si="143"/>
        <v>#REF!</v>
      </c>
      <c r="J3022" s="386">
        <f>'[9]事業所(またはGH住居)名を入力してください_その⑥'!$F41</f>
        <v>0</v>
      </c>
      <c r="K3022" s="380">
        <f>IF(OR('[9]事業所(またはGH住居)名を入力してください_その⑥'!$B41="管理者",'[9]事業所(またはGH住居)名を入力してください_その⑥'!$B41="サービス管理責任者"),0,'[9]事業所(またはGH住居)名を入力してください_その⑥'!$AN41)</f>
        <v>0</v>
      </c>
    </row>
    <row r="3023" spans="8:12">
      <c r="H3023" s="387"/>
      <c r="I3023" s="380" t="e">
        <f t="shared" si="143"/>
        <v>#REF!</v>
      </c>
      <c r="J3023" s="386">
        <f>'[9]事業所(またはGH住居)名を入力してください_その⑥'!$F42</f>
        <v>0</v>
      </c>
      <c r="K3023" s="380">
        <f>IF(OR('[9]事業所(またはGH住居)名を入力してください_その⑥'!$B42="管理者",'[9]事業所(またはGH住居)名を入力してください_その⑥'!$B42="サービス管理責任者"),0,'[9]事業所(またはGH住居)名を入力してください_その⑥'!$AN42)</f>
        <v>0</v>
      </c>
    </row>
    <row r="3024" spans="8:12">
      <c r="H3024" s="387"/>
      <c r="I3024" s="380" t="e">
        <f t="shared" si="143"/>
        <v>#REF!</v>
      </c>
      <c r="J3024" s="386">
        <f>'[9]事業所(またはGH住居)名を入力してください_その⑥'!$F43</f>
        <v>0</v>
      </c>
      <c r="K3024" s="380">
        <f>IF(OR('[9]事業所(またはGH住居)名を入力してください_その⑥'!$B43="管理者",'[9]事業所(またはGH住居)名を入力してください_その⑥'!$B43="サービス管理責任者"),0,'[9]事業所(またはGH住居)名を入力してください_その⑥'!$AN43)</f>
        <v>0</v>
      </c>
    </row>
    <row r="3025" spans="8:11">
      <c r="H3025" s="387"/>
      <c r="I3025" s="380" t="e">
        <f t="shared" si="143"/>
        <v>#REF!</v>
      </c>
      <c r="J3025" s="386">
        <f>'[9]事業所(またはGH住居)名を入力してください_その⑥'!$F44</f>
        <v>0</v>
      </c>
      <c r="K3025" s="380">
        <f>IF(OR('[9]事業所(またはGH住居)名を入力してください_その⑥'!$B44="管理者",'[9]事業所(またはGH住居)名を入力してください_その⑥'!$B44="サービス管理責任者"),0,'[9]事業所(またはGH住居)名を入力してください_その⑥'!$AN44)</f>
        <v>0</v>
      </c>
    </row>
    <row r="3026" spans="8:11">
      <c r="H3026" s="387"/>
      <c r="I3026" s="380" t="e">
        <f t="shared" si="143"/>
        <v>#REF!</v>
      </c>
      <c r="J3026" s="386">
        <f>'[9]事業所(またはGH住居)名を入力してください_その⑥'!$F45</f>
        <v>0</v>
      </c>
      <c r="K3026" s="380">
        <f>IF(OR('[9]事業所(またはGH住居)名を入力してください_その⑥'!$B45="管理者",'[9]事業所(またはGH住居)名を入力してください_その⑥'!$B45="サービス管理責任者"),0,'[9]事業所(またはGH住居)名を入力してください_その⑥'!$AN45)</f>
        <v>0</v>
      </c>
    </row>
    <row r="3027" spans="8:11">
      <c r="H3027" s="387"/>
      <c r="I3027" s="380" t="e">
        <f t="shared" si="143"/>
        <v>#REF!</v>
      </c>
      <c r="J3027" s="386">
        <f>'[9]事業所(またはGH住居)名を入力してください_その⑥'!$F46</f>
        <v>0</v>
      </c>
      <c r="K3027" s="380">
        <f>IF(OR('[9]事業所(またはGH住居)名を入力してください_その⑥'!$B46="管理者",'[9]事業所(またはGH住居)名を入力してください_その⑥'!$B46="サービス管理責任者"),0,'[9]事業所(またはGH住居)名を入力してください_その⑥'!$AN46)</f>
        <v>0</v>
      </c>
    </row>
    <row r="3028" spans="8:11">
      <c r="H3028" s="387"/>
      <c r="I3028" s="380" t="e">
        <f t="shared" si="143"/>
        <v>#REF!</v>
      </c>
      <c r="J3028" s="386">
        <f>'[9]事業所(またはGH住居)名を入力してください_その⑥'!$F47</f>
        <v>0</v>
      </c>
      <c r="K3028" s="380">
        <f>IF(OR('[9]事業所(またはGH住居)名を入力してください_その⑥'!$B47="管理者",'[9]事業所(またはGH住居)名を入力してください_その⑥'!$B47="サービス管理責任者"),0,'[9]事業所(またはGH住居)名を入力してください_その⑥'!$AN47)</f>
        <v>0</v>
      </c>
    </row>
    <row r="3029" spans="8:11">
      <c r="H3029" s="387"/>
      <c r="I3029" s="380" t="e">
        <f t="shared" si="143"/>
        <v>#REF!</v>
      </c>
      <c r="J3029" s="386">
        <f>'[9]事業所(またはGH住居)名を入力してください_その⑥'!$F48</f>
        <v>0</v>
      </c>
      <c r="K3029" s="380">
        <f>IF(OR('[9]事業所(またはGH住居)名を入力してください_その⑥'!$B48="管理者",'[9]事業所(またはGH住居)名を入力してください_その⑥'!$B48="サービス管理責任者"),0,'[9]事業所(またはGH住居)名を入力してください_その⑥'!$AN48)</f>
        <v>0</v>
      </c>
    </row>
    <row r="3030" spans="8:11">
      <c r="H3030" s="387"/>
      <c r="I3030" s="380" t="e">
        <f t="shared" si="143"/>
        <v>#REF!</v>
      </c>
      <c r="J3030" s="386">
        <f>'[9]事業所(またはGH住居)名を入力してください_その⑥'!$F49</f>
        <v>0</v>
      </c>
      <c r="K3030" s="380">
        <f>IF(OR('[9]事業所(またはGH住居)名を入力してください_その⑥'!$B49="管理者",'[9]事業所(またはGH住居)名を入力してください_その⑥'!$B49="サービス管理責任者"),0,'[9]事業所(またはGH住居)名を入力してください_その⑥'!$AN49)</f>
        <v>0</v>
      </c>
    </row>
    <row r="3031" spans="8:11">
      <c r="H3031" s="387"/>
      <c r="I3031" s="380" t="e">
        <f t="shared" si="143"/>
        <v>#REF!</v>
      </c>
      <c r="J3031" s="386">
        <f>'[9]事業所(またはGH住居)名を入力してください_その⑥'!$F50</f>
        <v>0</v>
      </c>
      <c r="K3031" s="380">
        <f>IF(OR('[9]事業所(またはGH住居)名を入力してください_その⑥'!$B50="管理者",'[9]事業所(またはGH住居)名を入力してください_その⑥'!$B50="サービス管理責任者"),0,'[9]事業所(またはGH住居)名を入力してください_その⑥'!$AN50)</f>
        <v>0</v>
      </c>
    </row>
    <row r="3032" spans="8:11">
      <c r="H3032" s="387"/>
      <c r="I3032" s="380" t="e">
        <f t="shared" si="143"/>
        <v>#REF!</v>
      </c>
      <c r="J3032" s="386">
        <f>'[9]事業所(またはGH住居)名を入力してください_その⑥'!$F51</f>
        <v>0</v>
      </c>
      <c r="K3032" s="380">
        <f>IF(OR('[9]事業所(またはGH住居)名を入力してください_その⑥'!$B51="管理者",'[9]事業所(またはGH住居)名を入力してください_その⑥'!$B51="サービス管理責任者"),0,'[9]事業所(またはGH住居)名を入力してください_その⑥'!$AN51)</f>
        <v>0</v>
      </c>
    </row>
    <row r="3033" spans="8:11">
      <c r="H3033" s="387"/>
      <c r="I3033" s="380" t="e">
        <f t="shared" si="143"/>
        <v>#REF!</v>
      </c>
      <c r="J3033" s="386">
        <f>'[9]事業所(またはGH住居)名を入力してください_その⑥'!$F52</f>
        <v>0</v>
      </c>
      <c r="K3033" s="380">
        <f>IF(OR('[9]事業所(またはGH住居)名を入力してください_その⑥'!$B52="管理者",'[9]事業所(またはGH住居)名を入力してください_その⑥'!$B52="サービス管理責任者"),0,'[9]事業所(またはGH住居)名を入力してください_その⑥'!$AN52)</f>
        <v>0</v>
      </c>
    </row>
    <row r="3034" spans="8:11">
      <c r="H3034" s="387"/>
      <c r="I3034" s="380" t="e">
        <f t="shared" si="143"/>
        <v>#REF!</v>
      </c>
      <c r="J3034" s="386">
        <f>'[9]事業所(またはGH住居)名を入力してください_その⑥'!$F53</f>
        <v>0</v>
      </c>
      <c r="K3034" s="380">
        <f>IF(OR('[9]事業所(またはGH住居)名を入力してください_その⑥'!$B53="管理者",'[9]事業所(またはGH住居)名を入力してください_その⑥'!$B53="サービス管理責任者"),0,'[9]事業所(またはGH住居)名を入力してください_その⑥'!$AN53)</f>
        <v>0</v>
      </c>
    </row>
    <row r="3035" spans="8:11">
      <c r="H3035" s="387"/>
      <c r="I3035" s="380" t="e">
        <f t="shared" si="143"/>
        <v>#REF!</v>
      </c>
      <c r="J3035" s="386">
        <f>'[9]事業所(またはGH住居)名を入力してください_その⑥'!$F54</f>
        <v>0</v>
      </c>
      <c r="K3035" s="380">
        <f>IF(OR('[9]事業所(またはGH住居)名を入力してください_その⑥'!$B54="管理者",'[9]事業所(またはGH住居)名を入力してください_その⑥'!$B54="サービス管理責任者"),0,'[9]事業所(またはGH住居)名を入力してください_その⑥'!$AN54)</f>
        <v>0</v>
      </c>
    </row>
    <row r="3036" spans="8:11">
      <c r="H3036" s="387"/>
      <c r="I3036" s="380" t="e">
        <f t="shared" si="143"/>
        <v>#REF!</v>
      </c>
      <c r="J3036" s="386">
        <f>'[9]事業所(またはGH住居)名を入力してください_その⑥'!$F55</f>
        <v>0</v>
      </c>
      <c r="K3036" s="380">
        <f>IF(OR('[9]事業所(またはGH住居)名を入力してください_その⑥'!$B55="管理者",'[9]事業所(またはGH住居)名を入力してください_その⑥'!$B55="サービス管理責任者"),0,'[9]事業所(またはGH住居)名を入力してください_その⑥'!$AN55)</f>
        <v>0</v>
      </c>
    </row>
    <row r="3037" spans="8:11">
      <c r="H3037" s="387"/>
      <c r="I3037" s="380" t="e">
        <f t="shared" si="143"/>
        <v>#REF!</v>
      </c>
      <c r="J3037" s="386">
        <f>'[9]事業所(またはGH住居)名を入力してください_その⑥'!$F56</f>
        <v>0</v>
      </c>
      <c r="K3037" s="380">
        <f>IF(OR('[9]事業所(またはGH住居)名を入力してください_その⑥'!$B56="管理者",'[9]事業所(またはGH住居)名を入力してください_その⑥'!$B56="サービス管理責任者"),0,'[9]事業所(またはGH住居)名を入力してください_その⑥'!$AN56)</f>
        <v>0</v>
      </c>
    </row>
    <row r="3038" spans="8:11">
      <c r="H3038" s="387"/>
      <c r="I3038" s="380" t="e">
        <f t="shared" si="143"/>
        <v>#REF!</v>
      </c>
      <c r="J3038" s="386">
        <f>'[9]事業所(またはGH住居)名を入力してください_その⑥'!$F57</f>
        <v>0</v>
      </c>
      <c r="K3038" s="380">
        <f>IF(OR('[9]事業所(またはGH住居)名を入力してください_その⑥'!$B57="管理者",'[9]事業所(またはGH住居)名を入力してください_その⑥'!$B57="サービス管理責任者"),0,'[9]事業所(またはGH住居)名を入力してください_その⑥'!$AN57)</f>
        <v>0</v>
      </c>
    </row>
    <row r="3039" spans="8:11">
      <c r="H3039" s="387"/>
      <c r="I3039" s="380" t="e">
        <f t="shared" si="143"/>
        <v>#REF!</v>
      </c>
      <c r="J3039" s="386">
        <f>'[9]事業所(またはGH住居)名を入力してください_その⑥'!$F58</f>
        <v>0</v>
      </c>
      <c r="K3039" s="380">
        <f>IF(OR('[9]事業所(またはGH住居)名を入力してください_その⑥'!$B58="管理者",'[9]事業所(またはGH住居)名を入力してください_その⑥'!$B58="サービス管理責任者"),0,'[9]事業所(またはGH住居)名を入力してください_その⑥'!$AN58)</f>
        <v>0</v>
      </c>
    </row>
    <row r="3040" spans="8:11">
      <c r="H3040" s="387"/>
      <c r="I3040" s="380" t="e">
        <f t="shared" si="143"/>
        <v>#REF!</v>
      </c>
      <c r="J3040" s="386">
        <f>'[9]事業所(またはGH住居)名を入力してください_その⑥'!$F59</f>
        <v>0</v>
      </c>
      <c r="K3040" s="380">
        <f>IF(OR('[9]事業所(またはGH住居)名を入力してください_その⑥'!$B59="管理者",'[9]事業所(またはGH住居)名を入力してください_その⑥'!$B59="サービス管理責任者"),0,'[9]事業所(またはGH住居)名を入力してください_その⑥'!$AN59)</f>
        <v>0</v>
      </c>
    </row>
    <row r="3041" spans="8:11">
      <c r="H3041" s="387"/>
      <c r="I3041" s="380" t="e">
        <f t="shared" si="143"/>
        <v>#REF!</v>
      </c>
      <c r="J3041" s="386">
        <f>'[9]事業所(またはGH住居)名を入力してください_その⑥'!$F60</f>
        <v>0</v>
      </c>
      <c r="K3041" s="380">
        <f>IF(OR('[9]事業所(またはGH住居)名を入力してください_その⑥'!$B60="管理者",'[9]事業所(またはGH住居)名を入力してください_その⑥'!$B60="サービス管理責任者"),0,'[9]事業所(またはGH住居)名を入力してください_その⑥'!$AN60)</f>
        <v>0</v>
      </c>
    </row>
    <row r="3042" spans="8:11">
      <c r="H3042" s="387"/>
      <c r="I3042" s="380" t="e">
        <f t="shared" si="143"/>
        <v>#REF!</v>
      </c>
      <c r="J3042" s="386">
        <f>'[9]事業所(またはGH住居)名を入力してください_その⑥'!$F61</f>
        <v>0</v>
      </c>
      <c r="K3042" s="380">
        <f>IF(OR('[9]事業所(またはGH住居)名を入力してください_その⑥'!$B61="管理者",'[9]事業所(またはGH住居)名を入力してください_その⑥'!$B61="サービス管理責任者"),0,'[9]事業所(またはGH住居)名を入力してください_その⑥'!$AN61)</f>
        <v>0</v>
      </c>
    </row>
    <row r="3043" spans="8:11">
      <c r="H3043" s="387"/>
      <c r="I3043" s="380" t="e">
        <f t="shared" si="143"/>
        <v>#REF!</v>
      </c>
      <c r="J3043" s="386">
        <f>'[9]事業所(またはGH住居)名を入力してください_その⑥'!$F62</f>
        <v>0</v>
      </c>
      <c r="K3043" s="380">
        <f>IF(OR('[9]事業所(またはGH住居)名を入力してください_その⑥'!$B62="管理者",'[9]事業所(またはGH住居)名を入力してください_その⑥'!$B62="サービス管理責任者"),0,'[9]事業所(またはGH住居)名を入力してください_その⑥'!$AN62)</f>
        <v>0</v>
      </c>
    </row>
    <row r="3044" spans="8:11">
      <c r="H3044" s="387"/>
      <c r="I3044" s="380" t="e">
        <f t="shared" si="143"/>
        <v>#REF!</v>
      </c>
      <c r="J3044" s="386">
        <f>'[9]事業所(またはGH住居)名を入力してください_その⑥'!$F63</f>
        <v>0</v>
      </c>
      <c r="K3044" s="380">
        <f>IF(OR('[9]事業所(またはGH住居)名を入力してください_その⑥'!$B63="管理者",'[9]事業所(またはGH住居)名を入力してください_その⑥'!$B63="サービス管理責任者"),0,'[9]事業所(またはGH住居)名を入力してください_その⑥'!$AN63)</f>
        <v>0</v>
      </c>
    </row>
    <row r="3045" spans="8:11">
      <c r="H3045" s="387"/>
      <c r="I3045" s="380" t="e">
        <f t="shared" si="143"/>
        <v>#REF!</v>
      </c>
      <c r="J3045" s="386">
        <f>'[9]事業所(またはGH住居)名を入力してください_その⑥'!$F64</f>
        <v>0</v>
      </c>
      <c r="K3045" s="380">
        <f>IF(OR('[9]事業所(またはGH住居)名を入力してください_その⑥'!$B64="管理者",'[9]事業所(またはGH住居)名を入力してください_その⑥'!$B64="サービス管理責任者"),0,'[9]事業所(またはGH住居)名を入力してください_その⑥'!$AN64)</f>
        <v>0</v>
      </c>
    </row>
    <row r="3046" spans="8:11">
      <c r="H3046" s="387"/>
      <c r="I3046" s="380" t="e">
        <f t="shared" si="143"/>
        <v>#REF!</v>
      </c>
      <c r="J3046" s="386">
        <f>'[9]事業所(またはGH住居)名を入力してください_その⑥'!$F65</f>
        <v>0</v>
      </c>
      <c r="K3046" s="380">
        <f>IF(OR('[9]事業所(またはGH住居)名を入力してください_その⑥'!$B65="管理者",'[9]事業所(またはGH住居)名を入力してください_その⑥'!$B65="サービス管理責任者"),0,'[9]事業所(またはGH住居)名を入力してください_その⑥'!$AN65)</f>
        <v>0</v>
      </c>
    </row>
    <row r="3047" spans="8:11">
      <c r="H3047" s="387"/>
      <c r="I3047" s="380" t="e">
        <f t="shared" si="143"/>
        <v>#REF!</v>
      </c>
      <c r="J3047" s="386">
        <f>'[9]事業所(またはGH住居)名を入力してください_その⑥'!$F66</f>
        <v>0</v>
      </c>
      <c r="K3047" s="380">
        <f>IF(OR('[9]事業所(またはGH住居)名を入力してください_その⑥'!$B66="管理者",'[9]事業所(またはGH住居)名を入力してください_その⑥'!$B66="サービス管理責任者"),0,'[9]事業所(またはGH住居)名を入力してください_その⑥'!$AN66)</f>
        <v>0</v>
      </c>
    </row>
    <row r="3048" spans="8:11">
      <c r="H3048" s="387"/>
      <c r="I3048" s="380" t="e">
        <f t="shared" si="143"/>
        <v>#REF!</v>
      </c>
      <c r="J3048" s="386">
        <f>'[9]事業所(またはGH住居)名を入力してください_その⑥'!$F67</f>
        <v>0</v>
      </c>
      <c r="K3048" s="380">
        <f>IF(OR('[9]事業所(またはGH住居)名を入力してください_その⑥'!$B67="管理者",'[9]事業所(またはGH住居)名を入力してください_その⑥'!$B67="サービス管理責任者"),0,'[9]事業所(またはGH住居)名を入力してください_その⑥'!$AN67)</f>
        <v>0</v>
      </c>
    </row>
    <row r="3049" spans="8:11">
      <c r="H3049" s="387"/>
      <c r="I3049" s="380" t="e">
        <f t="shared" si="143"/>
        <v>#REF!</v>
      </c>
      <c r="J3049" s="386">
        <f>'[9]事業所(またはGH住居)名を入力してください_その⑥'!$F68</f>
        <v>0</v>
      </c>
      <c r="K3049" s="380">
        <f>IF(OR('[9]事業所(またはGH住居)名を入力してください_その⑥'!$B68="管理者",'[9]事業所(またはGH住居)名を入力してください_その⑥'!$B68="サービス管理責任者"),0,'[9]事業所(またはGH住居)名を入力してください_その⑥'!$AN68)</f>
        <v>0</v>
      </c>
    </row>
    <row r="3050" spans="8:11">
      <c r="H3050" s="387"/>
      <c r="I3050" s="380" t="e">
        <f t="shared" si="143"/>
        <v>#REF!</v>
      </c>
      <c r="J3050" s="386">
        <f>'[9]事業所(またはGH住居)名を入力してください_その⑥'!$F69</f>
        <v>0</v>
      </c>
      <c r="K3050" s="380">
        <f>IF(OR('[9]事業所(またはGH住居)名を入力してください_その⑥'!$B69="管理者",'[9]事業所(またはGH住居)名を入力してください_その⑥'!$B69="サービス管理責任者"),0,'[9]事業所(またはGH住居)名を入力してください_その⑥'!$AN69)</f>
        <v>0</v>
      </c>
    </row>
    <row r="3051" spans="8:11">
      <c r="H3051" s="387"/>
      <c r="I3051" s="380" t="e">
        <f t="shared" si="143"/>
        <v>#REF!</v>
      </c>
      <c r="J3051" s="386">
        <f>'[9]事業所(またはGH住居)名を入力してください_その⑥'!$F70</f>
        <v>0</v>
      </c>
      <c r="K3051" s="380">
        <f>IF(OR('[9]事業所(またはGH住居)名を入力してください_その⑥'!$B70="管理者",'[9]事業所(またはGH住居)名を入力してください_その⑥'!$B70="サービス管理責任者"),0,'[9]事業所(またはGH住居)名を入力してください_その⑥'!$AN70)</f>
        <v>0</v>
      </c>
    </row>
    <row r="3052" spans="8:11">
      <c r="H3052" s="387"/>
      <c r="I3052" s="380" t="e">
        <f t="shared" si="143"/>
        <v>#REF!</v>
      </c>
      <c r="J3052" s="386">
        <f>'[9]事業所(またはGH住居)名を入力してください_その⑥'!$F71</f>
        <v>0</v>
      </c>
      <c r="K3052" s="380">
        <f>IF(OR('[9]事業所(またはGH住居)名を入力してください_その⑥'!$B71="管理者",'[9]事業所(またはGH住居)名を入力してください_その⑥'!$B71="サービス管理責任者"),0,'[9]事業所(またはGH住居)名を入力してください_その⑥'!$AN71)</f>
        <v>0</v>
      </c>
    </row>
    <row r="3053" spans="8:11">
      <c r="H3053" s="387"/>
      <c r="I3053" s="380" t="e">
        <f t="shared" si="143"/>
        <v>#REF!</v>
      </c>
      <c r="J3053" s="386">
        <f>'[9]事業所(またはGH住居)名を入力してください_その⑥'!$F72</f>
        <v>0</v>
      </c>
      <c r="K3053" s="380">
        <f>IF(OR('[9]事業所(またはGH住居)名を入力してください_その⑥'!$B72="管理者",'[9]事業所(またはGH住居)名を入力してください_その⑥'!$B72="サービス管理責任者"),0,'[9]事業所(またはGH住居)名を入力してください_その⑥'!$AN72)</f>
        <v>0</v>
      </c>
    </row>
    <row r="3054" spans="8:11">
      <c r="H3054" s="387"/>
      <c r="I3054" s="380" t="e">
        <f t="shared" si="143"/>
        <v>#REF!</v>
      </c>
      <c r="J3054" s="386">
        <f>'[9]事業所(またはGH住居)名を入力してください_その⑥'!$F73</f>
        <v>0</v>
      </c>
      <c r="K3054" s="380">
        <f>IF(OR('[9]事業所(またはGH住居)名を入力してください_その⑥'!$B73="管理者",'[9]事業所(またはGH住居)名を入力してください_その⑥'!$B73="サービス管理責任者"),0,'[9]事業所(またはGH住居)名を入力してください_その⑥'!$AN73)</f>
        <v>0</v>
      </c>
    </row>
    <row r="3055" spans="8:11">
      <c r="H3055" s="387"/>
      <c r="I3055" s="380" t="e">
        <f t="shared" si="143"/>
        <v>#REF!</v>
      </c>
      <c r="J3055" s="386">
        <f>'[9]事業所(またはGH住居)名を入力してください_その⑥'!$F74</f>
        <v>0</v>
      </c>
      <c r="K3055" s="380">
        <f>IF(OR('[9]事業所(またはGH住居)名を入力してください_その⑥'!$B74="管理者",'[9]事業所(またはGH住居)名を入力してください_その⑥'!$B74="サービス管理責任者"),0,'[9]事業所(またはGH住居)名を入力してください_その⑥'!$AN74)</f>
        <v>0</v>
      </c>
    </row>
    <row r="3056" spans="8:11">
      <c r="H3056" s="387"/>
      <c r="I3056" s="380" t="e">
        <f t="shared" si="143"/>
        <v>#REF!</v>
      </c>
      <c r="J3056" s="386">
        <f>'[9]事業所(またはGH住居)名を入力してください_その⑥'!$F75</f>
        <v>0</v>
      </c>
      <c r="K3056" s="380">
        <f>IF(OR('[9]事業所(またはGH住居)名を入力してください_その⑥'!$B75="管理者",'[9]事業所(またはGH住居)名を入力してください_その⑥'!$B75="サービス管理責任者"),0,'[9]事業所(またはGH住居)名を入力してください_その⑥'!$AN75)</f>
        <v>0</v>
      </c>
    </row>
    <row r="3057" spans="8:11">
      <c r="H3057" s="387"/>
      <c r="I3057" s="380" t="e">
        <f t="shared" si="143"/>
        <v>#REF!</v>
      </c>
      <c r="J3057" s="386">
        <f>'[9]事業所(またはGH住居)名を入力してください_その⑥'!$F76</f>
        <v>0</v>
      </c>
      <c r="K3057" s="380">
        <f>IF(OR('[9]事業所(またはGH住居)名を入力してください_その⑥'!$B76="管理者",'[9]事業所(またはGH住居)名を入力してください_その⑥'!$B76="サービス管理責任者"),0,'[9]事業所(またはGH住居)名を入力してください_その⑥'!$AN76)</f>
        <v>0</v>
      </c>
    </row>
    <row r="3058" spans="8:11">
      <c r="H3058" s="387"/>
      <c r="I3058" s="380" t="e">
        <f t="shared" si="143"/>
        <v>#REF!</v>
      </c>
      <c r="J3058" s="386">
        <f>'[9]事業所(またはGH住居)名を入力してください_その⑥'!$F77</f>
        <v>0</v>
      </c>
      <c r="K3058" s="380">
        <f>IF(OR('[9]事業所(またはGH住居)名を入力してください_その⑥'!$B77="管理者",'[9]事業所(またはGH住居)名を入力してください_その⑥'!$B77="サービス管理責任者"),0,'[9]事業所(またはGH住居)名を入力してください_その⑥'!$AN77)</f>
        <v>0</v>
      </c>
    </row>
    <row r="3059" spans="8:11">
      <c r="H3059" s="387"/>
      <c r="I3059" s="380" t="e">
        <f t="shared" si="143"/>
        <v>#REF!</v>
      </c>
      <c r="J3059" s="386">
        <f>'[9]事業所(またはGH住居)名を入力してください_その⑥'!$F78</f>
        <v>0</v>
      </c>
      <c r="K3059" s="380">
        <f>IF(OR('[9]事業所(またはGH住居)名を入力してください_その⑥'!$B78="管理者",'[9]事業所(またはGH住居)名を入力してください_その⑥'!$B78="サービス管理責任者"),0,'[9]事業所(またはGH住居)名を入力してください_その⑥'!$AN78)</f>
        <v>0</v>
      </c>
    </row>
    <row r="3060" spans="8:11">
      <c r="H3060" s="387"/>
      <c r="I3060" s="380" t="e">
        <f t="shared" si="143"/>
        <v>#REF!</v>
      </c>
      <c r="J3060" s="386">
        <f>'[9]事業所(またはGH住居)名を入力してください_その⑥'!$F79</f>
        <v>0</v>
      </c>
      <c r="K3060" s="380">
        <f>IF(OR('[9]事業所(またはGH住居)名を入力してください_その⑥'!$B79="管理者",'[9]事業所(またはGH住居)名を入力してください_その⑥'!$B79="サービス管理責任者"),0,'[9]事業所(またはGH住居)名を入力してください_その⑥'!$AN79)</f>
        <v>0</v>
      </c>
    </row>
    <row r="3061" spans="8:11">
      <c r="H3061" s="387"/>
      <c r="I3061" s="380" t="e">
        <f t="shared" si="143"/>
        <v>#REF!</v>
      </c>
      <c r="J3061" s="386">
        <f>'[9]事業所(またはGH住居)名を入力してください_その⑥'!$F80</f>
        <v>0</v>
      </c>
      <c r="K3061" s="380">
        <f>IF(OR('[9]事業所(またはGH住居)名を入力してください_その⑥'!$B80="管理者",'[9]事業所(またはGH住居)名を入力してください_その⑥'!$B80="サービス管理責任者"),0,'[9]事業所(またはGH住居)名を入力してください_その⑥'!$AN80)</f>
        <v>0</v>
      </c>
    </row>
    <row r="3062" spans="8:11">
      <c r="H3062" s="387"/>
      <c r="I3062" s="380" t="e">
        <f t="shared" si="143"/>
        <v>#REF!</v>
      </c>
      <c r="J3062" s="386">
        <f>'[9]事業所(またはGH住居)名を入力してください_その⑥'!$F81</f>
        <v>0</v>
      </c>
      <c r="K3062" s="380">
        <f>IF(OR('[9]事業所(またはGH住居)名を入力してください_その⑥'!$B81="管理者",'[9]事業所(またはGH住居)名を入力してください_その⑥'!$B81="サービス管理責任者"),0,'[9]事業所(またはGH住居)名を入力してください_その⑥'!$AN81)</f>
        <v>0</v>
      </c>
    </row>
    <row r="3063" spans="8:11">
      <c r="H3063" s="387"/>
      <c r="I3063" s="380" t="e">
        <f t="shared" si="143"/>
        <v>#REF!</v>
      </c>
      <c r="J3063" s="386">
        <f>'[9]事業所(またはGH住居)名を入力してください_その⑥'!$F82</f>
        <v>0</v>
      </c>
      <c r="K3063" s="380">
        <f>IF(OR('[9]事業所(またはGH住居)名を入力してください_その⑥'!$B82="管理者",'[9]事業所(またはGH住居)名を入力してください_その⑥'!$B82="サービス管理責任者"),0,'[9]事業所(またはGH住居)名を入力してください_その⑥'!$AN82)</f>
        <v>0</v>
      </c>
    </row>
    <row r="3064" spans="8:11">
      <c r="H3064" s="387"/>
      <c r="I3064" s="380" t="e">
        <f t="shared" si="143"/>
        <v>#REF!</v>
      </c>
      <c r="J3064" s="386">
        <f>'[9]事業所(またはGH住居)名を入力してください_その⑥'!$F83</f>
        <v>0</v>
      </c>
      <c r="K3064" s="380">
        <f>IF(OR('[9]事業所(またはGH住居)名を入力してください_その⑥'!$B83="管理者",'[9]事業所(またはGH住居)名を入力してください_その⑥'!$B83="サービス管理責任者"),0,'[9]事業所(またはGH住居)名を入力してください_その⑥'!$AN83)</f>
        <v>0</v>
      </c>
    </row>
    <row r="3065" spans="8:11">
      <c r="H3065" s="387"/>
      <c r="I3065" s="380" t="e">
        <f t="shared" si="143"/>
        <v>#REF!</v>
      </c>
      <c r="J3065" s="386">
        <f>'[9]事業所(またはGH住居)名を入力してください_その⑥'!$F84</f>
        <v>0</v>
      </c>
      <c r="K3065" s="380">
        <f>IF(OR('[9]事業所(またはGH住居)名を入力してください_その⑥'!$B84="管理者",'[9]事業所(またはGH住居)名を入力してください_その⑥'!$B84="サービス管理責任者"),0,'[9]事業所(またはGH住居)名を入力してください_その⑥'!$AN84)</f>
        <v>0</v>
      </c>
    </row>
    <row r="3066" spans="8:11">
      <c r="H3066" s="387"/>
      <c r="I3066" s="380" t="e">
        <f t="shared" si="143"/>
        <v>#REF!</v>
      </c>
      <c r="J3066" s="386">
        <f>'[9]事業所(またはGH住居)名を入力してください_その⑥'!$F85</f>
        <v>0</v>
      </c>
      <c r="K3066" s="380">
        <f>IF(OR('[9]事業所(またはGH住居)名を入力してください_その⑥'!$B85="管理者",'[9]事業所(またはGH住居)名を入力してください_その⑥'!$B85="サービス管理責任者"),0,'[9]事業所(またはGH住居)名を入力してください_その⑥'!$AN85)</f>
        <v>0</v>
      </c>
    </row>
    <row r="3067" spans="8:11">
      <c r="H3067" s="387"/>
      <c r="I3067" s="380" t="e">
        <f t="shared" si="143"/>
        <v>#REF!</v>
      </c>
      <c r="J3067" s="386">
        <f>'[9]事業所(またはGH住居)名を入力してください_その⑥'!$F86</f>
        <v>0</v>
      </c>
      <c r="K3067" s="380">
        <f>IF(OR('[9]事業所(またはGH住居)名を入力してください_その⑥'!$B86="管理者",'[9]事業所(またはGH住居)名を入力してください_その⑥'!$B86="サービス管理責任者"),0,'[9]事業所(またはGH住居)名を入力してください_その⑥'!$AN86)</f>
        <v>0</v>
      </c>
    </row>
    <row r="3068" spans="8:11">
      <c r="H3068" s="387"/>
      <c r="I3068" s="380" t="e">
        <f t="shared" si="143"/>
        <v>#REF!</v>
      </c>
      <c r="J3068" s="386">
        <f>'[9]事業所(またはGH住居)名を入力してください_その⑥'!$F87</f>
        <v>0</v>
      </c>
      <c r="K3068" s="380">
        <f>IF(OR('[9]事業所(またはGH住居)名を入力してください_その⑥'!$B87="管理者",'[9]事業所(またはGH住居)名を入力してください_その⑥'!$B87="サービス管理責任者"),0,'[9]事業所(またはGH住居)名を入力してください_その⑥'!$AN87)</f>
        <v>0</v>
      </c>
    </row>
    <row r="3069" spans="8:11">
      <c r="H3069" s="387"/>
      <c r="I3069" s="380" t="e">
        <f t="shared" si="143"/>
        <v>#REF!</v>
      </c>
      <c r="J3069" s="386">
        <f>'[9]事業所(またはGH住居)名を入力してください_その⑥'!$F88</f>
        <v>0</v>
      </c>
      <c r="K3069" s="380">
        <f>IF(OR('[9]事業所(またはGH住居)名を入力してください_その⑥'!$B88="管理者",'[9]事業所(またはGH住居)名を入力してください_その⑥'!$B88="サービス管理責任者"),0,'[9]事業所(またはGH住居)名を入力してください_その⑥'!$AN88)</f>
        <v>0</v>
      </c>
    </row>
    <row r="3070" spans="8:11">
      <c r="H3070" s="387"/>
      <c r="I3070" s="380" t="e">
        <f t="shared" si="143"/>
        <v>#REF!</v>
      </c>
      <c r="J3070" s="386">
        <f>'[9]事業所(またはGH住居)名を入力してください_その⑥'!$F89</f>
        <v>0</v>
      </c>
      <c r="K3070" s="380">
        <f>IF(OR('[9]事業所(またはGH住居)名を入力してください_その⑥'!$B89="管理者",'[9]事業所(またはGH住居)名を入力してください_その⑥'!$B89="サービス管理責任者"),0,'[9]事業所(またはGH住居)名を入力してください_その⑥'!$AN89)</f>
        <v>0</v>
      </c>
    </row>
    <row r="3071" spans="8:11">
      <c r="H3071" s="387"/>
      <c r="I3071" s="380" t="e">
        <f t="shared" si="143"/>
        <v>#REF!</v>
      </c>
      <c r="J3071" s="386">
        <f>'[9]事業所(またはGH住居)名を入力してください_その⑥'!$F90</f>
        <v>0</v>
      </c>
      <c r="K3071" s="380">
        <f>IF(OR('[9]事業所(またはGH住居)名を入力してください_その⑥'!$B90="管理者",'[9]事業所(またはGH住居)名を入力してください_その⑥'!$B90="サービス管理責任者"),0,'[9]事業所(またはGH住居)名を入力してください_その⑥'!$AN90)</f>
        <v>0</v>
      </c>
    </row>
    <row r="3072" spans="8:11">
      <c r="H3072" s="387"/>
      <c r="I3072" s="380" t="e">
        <f t="shared" si="143"/>
        <v>#REF!</v>
      </c>
      <c r="J3072" s="386">
        <f>'[9]事業所(またはGH住居)名を入力してください_その⑥'!$F91</f>
        <v>0</v>
      </c>
      <c r="K3072" s="380">
        <f>IF(OR('[9]事業所(またはGH住居)名を入力してください_その⑥'!$B91="管理者",'[9]事業所(またはGH住居)名を入力してください_その⑥'!$B91="サービス管理責任者"),0,'[9]事業所(またはGH住居)名を入力してください_その⑥'!$AN91)</f>
        <v>0</v>
      </c>
    </row>
    <row r="3073" spans="8:11">
      <c r="H3073" s="387"/>
      <c r="I3073" s="380" t="e">
        <f t="shared" si="143"/>
        <v>#REF!</v>
      </c>
      <c r="J3073" s="386">
        <f>'[9]事業所(またはGH住居)名を入力してください_その⑥'!$F92</f>
        <v>0</v>
      </c>
      <c r="K3073" s="380">
        <f>IF(OR('[9]事業所(またはGH住居)名を入力してください_その⑥'!$B92="管理者",'[9]事業所(またはGH住居)名を入力してください_その⑥'!$B92="サービス管理責任者"),0,'[9]事業所(またはGH住居)名を入力してください_その⑥'!$AN92)</f>
        <v>0</v>
      </c>
    </row>
    <row r="3074" spans="8:11">
      <c r="H3074" s="387"/>
      <c r="I3074" s="380" t="e">
        <f t="shared" si="143"/>
        <v>#REF!</v>
      </c>
      <c r="J3074" s="386">
        <f>'[9]事業所(またはGH住居)名を入力してください_その⑥'!$F93</f>
        <v>0</v>
      </c>
      <c r="K3074" s="380">
        <f>IF(OR('[9]事業所(またはGH住居)名を入力してください_その⑥'!$B93="管理者",'[9]事業所(またはGH住居)名を入力してください_その⑥'!$B93="サービス管理責任者"),0,'[9]事業所(またはGH住居)名を入力してください_その⑥'!$AN93)</f>
        <v>0</v>
      </c>
    </row>
    <row r="3075" spans="8:11">
      <c r="H3075" s="387"/>
      <c r="I3075" s="380" t="e">
        <f t="shared" si="143"/>
        <v>#REF!</v>
      </c>
      <c r="J3075" s="386">
        <f>'[9]事業所(またはGH住居)名を入力してください_その⑥'!$F94</f>
        <v>0</v>
      </c>
      <c r="K3075" s="380">
        <f>IF(OR('[9]事業所(またはGH住居)名を入力してください_その⑥'!$B94="管理者",'[9]事業所(またはGH住居)名を入力してください_その⑥'!$B94="サービス管理責任者"),0,'[9]事業所(またはGH住居)名を入力してください_その⑥'!$AN94)</f>
        <v>0</v>
      </c>
    </row>
    <row r="3076" spans="8:11">
      <c r="H3076" s="387"/>
      <c r="I3076" s="380" t="e">
        <f t="shared" ref="I3076:I3139" si="144">IF(J3076=0,I3075,I3075+1)</f>
        <v>#REF!</v>
      </c>
      <c r="J3076" s="386">
        <f>'[9]事業所(またはGH住居)名を入力してください_その⑥'!$F95</f>
        <v>0</v>
      </c>
      <c r="K3076" s="380">
        <f>IF(OR('[9]事業所(またはGH住居)名を入力してください_その⑥'!$B95="管理者",'[9]事業所(またはGH住居)名を入力してください_その⑥'!$B95="サービス管理責任者"),0,'[9]事業所(またはGH住居)名を入力してください_その⑥'!$AN95)</f>
        <v>0</v>
      </c>
    </row>
    <row r="3077" spans="8:11">
      <c r="H3077" s="387"/>
      <c r="I3077" s="380" t="e">
        <f t="shared" si="144"/>
        <v>#REF!</v>
      </c>
      <c r="J3077" s="386">
        <f>'[9]事業所(またはGH住居)名を入力してください_その⑥'!$F96</f>
        <v>0</v>
      </c>
      <c r="K3077" s="380">
        <f>IF(OR('[9]事業所(またはGH住居)名を入力してください_その⑥'!$B96="管理者",'[9]事業所(またはGH住居)名を入力してください_その⑥'!$B96="サービス管理責任者"),0,'[9]事業所(またはGH住居)名を入力してください_その⑥'!$AN96)</f>
        <v>0</v>
      </c>
    </row>
    <row r="3078" spans="8:11">
      <c r="H3078" s="387"/>
      <c r="I3078" s="380" t="e">
        <f t="shared" si="144"/>
        <v>#REF!</v>
      </c>
      <c r="J3078" s="386">
        <f>'[9]事業所(またはGH住居)名を入力してください_その⑥'!$F97</f>
        <v>0</v>
      </c>
      <c r="K3078" s="380">
        <f>IF(OR('[9]事業所(またはGH住居)名を入力してください_その⑥'!$B97="管理者",'[9]事業所(またはGH住居)名を入力してください_その⑥'!$B97="サービス管理責任者"),0,'[9]事業所(またはGH住居)名を入力してください_その⑥'!$AN97)</f>
        <v>0</v>
      </c>
    </row>
    <row r="3079" spans="8:11">
      <c r="H3079" s="387"/>
      <c r="I3079" s="380" t="e">
        <f t="shared" si="144"/>
        <v>#REF!</v>
      </c>
      <c r="J3079" s="386">
        <f>'[9]事業所(またはGH住居)名を入力してください_その⑥'!$F98</f>
        <v>0</v>
      </c>
      <c r="K3079" s="380">
        <f>IF(OR('[9]事業所(またはGH住居)名を入力してください_その⑥'!$B98="管理者",'[9]事業所(またはGH住居)名を入力してください_その⑥'!$B98="サービス管理責任者"),0,'[9]事業所(またはGH住居)名を入力してください_その⑥'!$AN98)</f>
        <v>0</v>
      </c>
    </row>
    <row r="3080" spans="8:11">
      <c r="H3080" s="387"/>
      <c r="I3080" s="380" t="e">
        <f t="shared" si="144"/>
        <v>#REF!</v>
      </c>
      <c r="J3080" s="386">
        <f>'[9]事業所(またはGH住居)名を入力してください_その⑥'!$F99</f>
        <v>0</v>
      </c>
      <c r="K3080" s="380">
        <f>IF(OR('[9]事業所(またはGH住居)名を入力してください_その⑥'!$B99="管理者",'[9]事業所(またはGH住居)名を入力してください_その⑥'!$B99="サービス管理責任者"),0,'[9]事業所(またはGH住居)名を入力してください_その⑥'!$AN99)</f>
        <v>0</v>
      </c>
    </row>
    <row r="3081" spans="8:11">
      <c r="H3081" s="387"/>
      <c r="I3081" s="380" t="e">
        <f t="shared" si="144"/>
        <v>#REF!</v>
      </c>
      <c r="J3081" s="386">
        <f>'[9]事業所(またはGH住居)名を入力してください_その⑥'!$F100</f>
        <v>0</v>
      </c>
      <c r="K3081" s="380">
        <f>IF(OR('[9]事業所(またはGH住居)名を入力してください_その⑥'!$B100="管理者",'[9]事業所(またはGH住居)名を入力してください_その⑥'!$B100="サービス管理責任者"),0,'[9]事業所(またはGH住居)名を入力してください_その⑥'!$AN100)</f>
        <v>0</v>
      </c>
    </row>
    <row r="3082" spans="8:11">
      <c r="H3082" s="387"/>
      <c r="I3082" s="380" t="e">
        <f t="shared" si="144"/>
        <v>#REF!</v>
      </c>
      <c r="J3082" s="386">
        <f>'[9]事業所(またはGH住居)名を入力してください_その⑥'!$F101</f>
        <v>0</v>
      </c>
      <c r="K3082" s="380">
        <f>IF(OR('[9]事業所(またはGH住居)名を入力してください_その⑥'!$B101="管理者",'[9]事業所(またはGH住居)名を入力してください_その⑥'!$B101="サービス管理責任者"),0,'[9]事業所(またはGH住居)名を入力してください_その⑥'!$AN101)</f>
        <v>0</v>
      </c>
    </row>
    <row r="3083" spans="8:11">
      <c r="H3083" s="387"/>
      <c r="I3083" s="380" t="e">
        <f t="shared" si="144"/>
        <v>#REF!</v>
      </c>
      <c r="J3083" s="386">
        <f>'[9]事業所(またはGH住居)名を入力してください_その⑥'!$F102</f>
        <v>0</v>
      </c>
      <c r="K3083" s="380">
        <f>IF(OR('[9]事業所(またはGH住居)名を入力してください_その⑥'!$B102="管理者",'[9]事業所(またはGH住居)名を入力してください_その⑥'!$B102="サービス管理責任者"),0,'[9]事業所(またはGH住居)名を入力してください_その⑥'!$AN102)</f>
        <v>0</v>
      </c>
    </row>
    <row r="3084" spans="8:11">
      <c r="H3084" s="387"/>
      <c r="I3084" s="380" t="e">
        <f t="shared" si="144"/>
        <v>#REF!</v>
      </c>
      <c r="J3084" s="386">
        <f>'[9]事業所(またはGH住居)名を入力してください_その⑥'!$F103</f>
        <v>0</v>
      </c>
      <c r="K3084" s="380">
        <f>IF(OR('[9]事業所(またはGH住居)名を入力してください_その⑥'!$B103="管理者",'[9]事業所(またはGH住居)名を入力してください_その⑥'!$B103="サービス管理責任者"),0,'[9]事業所(またはGH住居)名を入力してください_その⑥'!$AN103)</f>
        <v>0</v>
      </c>
    </row>
    <row r="3085" spans="8:11">
      <c r="H3085" s="387"/>
      <c r="I3085" s="380" t="e">
        <f t="shared" si="144"/>
        <v>#REF!</v>
      </c>
      <c r="J3085" s="386">
        <f>'[9]事業所(またはGH住居)名を入力してください_その⑥'!$F104</f>
        <v>0</v>
      </c>
      <c r="K3085" s="380">
        <f>IF(OR('[9]事業所(またはGH住居)名を入力してください_その⑥'!$B104="管理者",'[9]事業所(またはGH住居)名を入力してください_その⑥'!$B104="サービス管理責任者"),0,'[9]事業所(またはGH住居)名を入力してください_その⑥'!$AN104)</f>
        <v>0</v>
      </c>
    </row>
    <row r="3086" spans="8:11">
      <c r="H3086" s="387"/>
      <c r="I3086" s="380" t="e">
        <f t="shared" si="144"/>
        <v>#REF!</v>
      </c>
      <c r="J3086" s="386">
        <f>'[9]事業所(またはGH住居)名を入力してください_その⑥'!$F105</f>
        <v>0</v>
      </c>
      <c r="K3086" s="380">
        <f>IF(OR('[9]事業所(またはGH住居)名を入力してください_その⑥'!$B105="管理者",'[9]事業所(またはGH住居)名を入力してください_その⑥'!$B105="サービス管理責任者"),0,'[9]事業所(またはGH住居)名を入力してください_その⑥'!$AN105)</f>
        <v>0</v>
      </c>
    </row>
    <row r="3087" spans="8:11">
      <c r="H3087" s="387"/>
      <c r="I3087" s="380" t="e">
        <f t="shared" si="144"/>
        <v>#REF!</v>
      </c>
      <c r="J3087" s="386">
        <f>'[9]事業所(またはGH住居)名を入力してください_その⑥'!$F106</f>
        <v>0</v>
      </c>
      <c r="K3087" s="380">
        <f>IF(OR('[9]事業所(またはGH住居)名を入力してください_その⑥'!$B106="管理者",'[9]事業所(またはGH住居)名を入力してください_その⑥'!$B106="サービス管理責任者"),0,'[9]事業所(またはGH住居)名を入力してください_その⑥'!$AN106)</f>
        <v>0</v>
      </c>
    </row>
    <row r="3088" spans="8:11">
      <c r="H3088" s="387"/>
      <c r="I3088" s="380" t="e">
        <f t="shared" si="144"/>
        <v>#REF!</v>
      </c>
      <c r="J3088" s="386">
        <f>'[9]事業所(またはGH住居)名を入力してください_その⑥'!$F107</f>
        <v>0</v>
      </c>
      <c r="K3088" s="380">
        <f>IF(OR('[9]事業所(またはGH住居)名を入力してください_その⑥'!$B107="管理者",'[9]事業所(またはGH住居)名を入力してください_その⑥'!$B107="サービス管理責任者"),0,'[9]事業所(またはGH住居)名を入力してください_その⑥'!$AN107)</f>
        <v>0</v>
      </c>
    </row>
    <row r="3089" spans="8:11">
      <c r="H3089" s="387"/>
      <c r="I3089" s="380" t="e">
        <f t="shared" si="144"/>
        <v>#REF!</v>
      </c>
      <c r="J3089" s="386">
        <f>'[9]事業所(またはGH住居)名を入力してください_その⑥'!$F108</f>
        <v>0</v>
      </c>
      <c r="K3089" s="380">
        <f>IF(OR('[9]事業所(またはGH住居)名を入力してください_その⑥'!$B108="管理者",'[9]事業所(またはGH住居)名を入力してください_その⑥'!$B108="サービス管理責任者"),0,'[9]事業所(またはGH住居)名を入力してください_その⑥'!$AN108)</f>
        <v>0</v>
      </c>
    </row>
    <row r="3090" spans="8:11">
      <c r="H3090" s="387"/>
      <c r="I3090" s="380" t="e">
        <f t="shared" si="144"/>
        <v>#REF!</v>
      </c>
      <c r="J3090" s="386">
        <f>'[9]事業所(またはGH住居)名を入力してください_その⑥'!$F109</f>
        <v>0</v>
      </c>
      <c r="K3090" s="380">
        <f>IF(OR('[9]事業所(またはGH住居)名を入力してください_その⑥'!$B109="管理者",'[9]事業所(またはGH住居)名を入力してください_その⑥'!$B109="サービス管理責任者"),0,'[9]事業所(またはGH住居)名を入力してください_その⑥'!$AN109)</f>
        <v>0</v>
      </c>
    </row>
    <row r="3091" spans="8:11">
      <c r="H3091" s="387"/>
      <c r="I3091" s="380" t="e">
        <f t="shared" si="144"/>
        <v>#REF!</v>
      </c>
      <c r="J3091" s="386">
        <f>'[9]事業所(またはGH住居)名を入力してください_その⑥'!$F110</f>
        <v>0</v>
      </c>
      <c r="K3091" s="380">
        <f>IF(OR('[9]事業所(またはGH住居)名を入力してください_その⑥'!$B110="管理者",'[9]事業所(またはGH住居)名を入力してください_その⑥'!$B110="サービス管理責任者"),0,'[9]事業所(またはGH住居)名を入力してください_その⑥'!$AN110)</f>
        <v>0</v>
      </c>
    </row>
    <row r="3092" spans="8:11">
      <c r="H3092" s="387"/>
      <c r="I3092" s="380" t="e">
        <f t="shared" si="144"/>
        <v>#REF!</v>
      </c>
      <c r="J3092" s="386">
        <f>'[9]事業所(またはGH住居)名を入力してください_その⑥'!$F111</f>
        <v>0</v>
      </c>
      <c r="K3092" s="380">
        <f>IF(OR('[9]事業所(またはGH住居)名を入力してください_その⑥'!$B111="管理者",'[9]事業所(またはGH住居)名を入力してください_その⑥'!$B111="サービス管理責任者"),0,'[9]事業所(またはGH住居)名を入力してください_その⑥'!$AN111)</f>
        <v>0</v>
      </c>
    </row>
    <row r="3093" spans="8:11">
      <c r="H3093" s="387"/>
      <c r="I3093" s="380" t="e">
        <f t="shared" si="144"/>
        <v>#REF!</v>
      </c>
      <c r="J3093" s="386">
        <f>'[9]事業所(またはGH住居)名を入力してください_その⑥'!$F112</f>
        <v>0</v>
      </c>
      <c r="K3093" s="380">
        <f>IF(OR('[9]事業所(またはGH住居)名を入力してください_その⑥'!$B112="管理者",'[9]事業所(またはGH住居)名を入力してください_その⑥'!$B112="サービス管理責任者"),0,'[9]事業所(またはGH住居)名を入力してください_その⑥'!$AN112)</f>
        <v>0</v>
      </c>
    </row>
    <row r="3094" spans="8:11">
      <c r="H3094" s="387"/>
      <c r="I3094" s="380" t="e">
        <f t="shared" si="144"/>
        <v>#REF!</v>
      </c>
      <c r="J3094" s="386">
        <f>'[9]事業所(またはGH住居)名を入力してください_その⑥'!$F113</f>
        <v>0</v>
      </c>
      <c r="K3094" s="380">
        <f>IF(OR('[9]事業所(またはGH住居)名を入力してください_その⑥'!$B113="管理者",'[9]事業所(またはGH住居)名を入力してください_その⑥'!$B113="サービス管理責任者"),0,'[9]事業所(またはGH住居)名を入力してください_その⑥'!$AN113)</f>
        <v>0</v>
      </c>
    </row>
    <row r="3095" spans="8:11">
      <c r="H3095" s="387"/>
      <c r="I3095" s="380" t="e">
        <f t="shared" si="144"/>
        <v>#REF!</v>
      </c>
      <c r="J3095" s="386">
        <f>'[9]事業所(またはGH住居)名を入力してください_その⑥'!$F114</f>
        <v>0</v>
      </c>
      <c r="K3095" s="380">
        <f>IF(OR('[9]事業所(またはGH住居)名を入力してください_その⑥'!$B114="管理者",'[9]事業所(またはGH住居)名を入力してください_その⑥'!$B114="サービス管理責任者"),0,'[9]事業所(またはGH住居)名を入力してください_その⑥'!$AN114)</f>
        <v>0</v>
      </c>
    </row>
    <row r="3096" spans="8:11">
      <c r="H3096" s="387"/>
      <c r="I3096" s="380" t="e">
        <f t="shared" si="144"/>
        <v>#REF!</v>
      </c>
      <c r="J3096" s="386">
        <f>'[9]事業所(またはGH住居)名を入力してください_その⑥'!$F115</f>
        <v>0</v>
      </c>
      <c r="K3096" s="380">
        <f>IF(OR('[9]事業所(またはGH住居)名を入力してください_その⑥'!$B115="管理者",'[9]事業所(またはGH住居)名を入力してください_その⑥'!$B115="サービス管理責任者"),0,'[9]事業所(またはGH住居)名を入力してください_その⑥'!$AN115)</f>
        <v>0</v>
      </c>
    </row>
    <row r="3097" spans="8:11">
      <c r="H3097" s="387"/>
      <c r="I3097" s="380" t="e">
        <f t="shared" si="144"/>
        <v>#REF!</v>
      </c>
      <c r="J3097" s="386">
        <f>'[9]事業所(またはGH住居)名を入力してください_その⑥'!$F116</f>
        <v>0</v>
      </c>
      <c r="K3097" s="380">
        <f>IF(OR('[9]事業所(またはGH住居)名を入力してください_その⑥'!$B116="管理者",'[9]事業所(またはGH住居)名を入力してください_その⑥'!$B116="サービス管理責任者"),0,'[9]事業所(またはGH住居)名を入力してください_その⑥'!$AN116)</f>
        <v>0</v>
      </c>
    </row>
    <row r="3098" spans="8:11">
      <c r="H3098" s="387"/>
      <c r="I3098" s="380" t="e">
        <f t="shared" si="144"/>
        <v>#REF!</v>
      </c>
      <c r="J3098" s="386">
        <f>'[9]事業所(またはGH住居)名を入力してください_その⑥'!$F117</f>
        <v>0</v>
      </c>
      <c r="K3098" s="380">
        <f>IF(OR('[9]事業所(またはGH住居)名を入力してください_その⑥'!$B117="管理者",'[9]事業所(またはGH住居)名を入力してください_その⑥'!$B117="サービス管理責任者"),0,'[9]事業所(またはGH住居)名を入力してください_その⑥'!$AN117)</f>
        <v>0</v>
      </c>
    </row>
    <row r="3099" spans="8:11">
      <c r="H3099" s="387"/>
      <c r="I3099" s="380" t="e">
        <f t="shared" si="144"/>
        <v>#REF!</v>
      </c>
      <c r="J3099" s="386">
        <f>'[9]事業所(またはGH住居)名を入力してください_その⑥'!$F118</f>
        <v>0</v>
      </c>
      <c r="K3099" s="380">
        <f>IF(OR('[9]事業所(またはGH住居)名を入力してください_その⑥'!$B118="管理者",'[9]事業所(またはGH住居)名を入力してください_その⑥'!$B118="サービス管理責任者"),0,'[9]事業所(またはGH住居)名を入力してください_その⑥'!$AN118)</f>
        <v>0</v>
      </c>
    </row>
    <row r="3100" spans="8:11">
      <c r="H3100" s="387"/>
      <c r="I3100" s="380" t="e">
        <f t="shared" si="144"/>
        <v>#REF!</v>
      </c>
      <c r="J3100" s="386">
        <f>'[9]事業所(またはGH住居)名を入力してください_その⑥'!$F119</f>
        <v>0</v>
      </c>
      <c r="K3100" s="380">
        <f>IF(OR('[9]事業所(またはGH住居)名を入力してください_その⑥'!$B119="管理者",'[9]事業所(またはGH住居)名を入力してください_その⑥'!$B119="サービス管理責任者"),0,'[9]事業所(またはGH住居)名を入力してください_その⑥'!$AN119)</f>
        <v>0</v>
      </c>
    </row>
    <row r="3101" spans="8:11">
      <c r="H3101" s="387"/>
      <c r="I3101" s="380" t="e">
        <f t="shared" si="144"/>
        <v>#REF!</v>
      </c>
      <c r="J3101" s="386">
        <f>'[9]事業所(またはGH住居)名を入力してください_その⑥'!$F120</f>
        <v>0</v>
      </c>
      <c r="K3101" s="380">
        <f>IF(OR('[9]事業所(またはGH住居)名を入力してください_その⑥'!$B120="管理者",'[9]事業所(またはGH住居)名を入力してください_その⑥'!$B120="サービス管理責任者"),0,'[9]事業所(またはGH住居)名を入力してください_その⑥'!$AN120)</f>
        <v>0</v>
      </c>
    </row>
    <row r="3102" spans="8:11">
      <c r="H3102" s="387"/>
      <c r="I3102" s="380" t="e">
        <f t="shared" si="144"/>
        <v>#REF!</v>
      </c>
      <c r="J3102" s="386">
        <f>'[9]事業所(またはGH住居)名を入力してください_その⑥'!$F121</f>
        <v>0</v>
      </c>
      <c r="K3102" s="380">
        <f>IF(OR('[9]事業所(またはGH住居)名を入力してください_その⑥'!$B121="管理者",'[9]事業所(またはGH住居)名を入力してください_その⑥'!$B121="サービス管理責任者"),0,'[9]事業所(またはGH住居)名を入力してください_その⑥'!$AN121)</f>
        <v>0</v>
      </c>
    </row>
    <row r="3103" spans="8:11">
      <c r="H3103" s="387"/>
      <c r="I3103" s="380" t="e">
        <f t="shared" si="144"/>
        <v>#REF!</v>
      </c>
      <c r="J3103" s="386">
        <f>'[9]事業所(またはGH住居)名を入力してください_その⑥'!$F122</f>
        <v>0</v>
      </c>
      <c r="K3103" s="380">
        <f>IF(OR('[9]事業所(またはGH住居)名を入力してください_その⑥'!$B122="管理者",'[9]事業所(またはGH住居)名を入力してください_その⑥'!$B122="サービス管理責任者"),0,'[9]事業所(またはGH住居)名を入力してください_その⑥'!$AN122)</f>
        <v>0</v>
      </c>
    </row>
    <row r="3104" spans="8:11">
      <c r="H3104" s="387"/>
      <c r="I3104" s="380" t="e">
        <f t="shared" si="144"/>
        <v>#REF!</v>
      </c>
      <c r="J3104" s="386">
        <f>'[9]事業所(またはGH住居)名を入力してください_その⑥'!$F123</f>
        <v>0</v>
      </c>
      <c r="K3104" s="380">
        <f>IF(OR('[9]事業所(またはGH住居)名を入力してください_その⑥'!$B123="管理者",'[9]事業所(またはGH住居)名を入力してください_その⑥'!$B123="サービス管理責任者"),0,'[9]事業所(またはGH住居)名を入力してください_その⑥'!$AN123)</f>
        <v>0</v>
      </c>
    </row>
    <row r="3105" spans="8:11">
      <c r="H3105" s="387"/>
      <c r="I3105" s="380" t="e">
        <f t="shared" si="144"/>
        <v>#REF!</v>
      </c>
      <c r="J3105" s="386">
        <f>'[9]事業所(またはGH住居)名を入力してください_その⑥'!$F124</f>
        <v>0</v>
      </c>
      <c r="K3105" s="380">
        <f>IF(OR('[9]事業所(またはGH住居)名を入力してください_その⑥'!$B124="管理者",'[9]事業所(またはGH住居)名を入力してください_その⑥'!$B124="サービス管理責任者"),0,'[9]事業所(またはGH住居)名を入力してください_その⑥'!$AN124)</f>
        <v>0</v>
      </c>
    </row>
    <row r="3106" spans="8:11">
      <c r="H3106" s="387"/>
      <c r="I3106" s="380" t="e">
        <f t="shared" si="144"/>
        <v>#REF!</v>
      </c>
      <c r="J3106" s="386">
        <f>'[9]事業所(またはGH住居)名を入力してください_その⑥'!$F125</f>
        <v>0</v>
      </c>
      <c r="K3106" s="380">
        <f>IF(OR('[9]事業所(またはGH住居)名を入力してください_その⑥'!$B125="管理者",'[9]事業所(またはGH住居)名を入力してください_その⑥'!$B125="サービス管理責任者"),0,'[9]事業所(またはGH住居)名を入力してください_その⑥'!$AN125)</f>
        <v>0</v>
      </c>
    </row>
    <row r="3107" spans="8:11">
      <c r="H3107" s="387"/>
      <c r="I3107" s="380" t="e">
        <f t="shared" si="144"/>
        <v>#REF!</v>
      </c>
      <c r="J3107" s="386">
        <f>'[9]事業所(またはGH住居)名を入力してください_その⑥'!$F126</f>
        <v>0</v>
      </c>
      <c r="K3107" s="380">
        <f>IF(OR('[9]事業所(またはGH住居)名を入力してください_その⑥'!$B126="管理者",'[9]事業所(またはGH住居)名を入力してください_その⑥'!$B126="サービス管理責任者"),0,'[9]事業所(またはGH住居)名を入力してください_その⑥'!$AN126)</f>
        <v>0</v>
      </c>
    </row>
    <row r="3108" spans="8:11">
      <c r="H3108" s="387"/>
      <c r="I3108" s="380" t="e">
        <f t="shared" si="144"/>
        <v>#REF!</v>
      </c>
      <c r="J3108" s="386">
        <f>'[9]事業所(またはGH住居)名を入力してください_その⑥'!$F127</f>
        <v>0</v>
      </c>
      <c r="K3108" s="380">
        <f>IF(OR('[9]事業所(またはGH住居)名を入力してください_その⑥'!$B127="管理者",'[9]事業所(またはGH住居)名を入力してください_その⑥'!$B127="サービス管理責任者"),0,'[9]事業所(またはGH住居)名を入力してください_その⑥'!$AN127)</f>
        <v>0</v>
      </c>
    </row>
    <row r="3109" spans="8:11">
      <c r="H3109" s="387"/>
      <c r="I3109" s="380" t="e">
        <f t="shared" si="144"/>
        <v>#REF!</v>
      </c>
      <c r="J3109" s="386">
        <f>'[9]事業所(またはGH住居)名を入力してください_その⑥'!$F128</f>
        <v>0</v>
      </c>
      <c r="K3109" s="380">
        <f>IF(OR('[9]事業所(またはGH住居)名を入力してください_その⑥'!$B128="管理者",'[9]事業所(またはGH住居)名を入力してください_その⑥'!$B128="サービス管理責任者"),0,'[9]事業所(またはGH住居)名を入力してください_その⑥'!$AN128)</f>
        <v>0</v>
      </c>
    </row>
    <row r="3110" spans="8:11">
      <c r="H3110" s="387"/>
      <c r="I3110" s="380" t="e">
        <f t="shared" si="144"/>
        <v>#REF!</v>
      </c>
      <c r="J3110" s="386">
        <f>'[9]事業所(またはGH住居)名を入力してください_その⑥'!$F129</f>
        <v>0</v>
      </c>
      <c r="K3110" s="380">
        <f>IF(OR('[9]事業所(またはGH住居)名を入力してください_その⑥'!$B129="管理者",'[9]事業所(またはGH住居)名を入力してください_その⑥'!$B129="サービス管理責任者"),0,'[9]事業所(またはGH住居)名を入力してください_その⑥'!$AN129)</f>
        <v>0</v>
      </c>
    </row>
    <row r="3111" spans="8:11">
      <c r="H3111" s="387"/>
      <c r="I3111" s="380" t="e">
        <f t="shared" si="144"/>
        <v>#REF!</v>
      </c>
      <c r="J3111" s="386">
        <f>'[9]事業所(またはGH住居)名を入力してください_その⑥'!$F130</f>
        <v>0</v>
      </c>
      <c r="K3111" s="380">
        <f>IF(OR('[9]事業所(またはGH住居)名を入力してください_その⑥'!$B130="管理者",'[9]事業所(またはGH住居)名を入力してください_その⑥'!$B130="サービス管理責任者"),0,'[9]事業所(またはGH住居)名を入力してください_その⑥'!$AN130)</f>
        <v>0</v>
      </c>
    </row>
    <row r="3112" spans="8:11">
      <c r="H3112" s="387"/>
      <c r="I3112" s="380" t="e">
        <f t="shared" si="144"/>
        <v>#REF!</v>
      </c>
      <c r="J3112" s="386">
        <f>'[9]事業所(またはGH住居)名を入力してください_その⑥'!$F131</f>
        <v>0</v>
      </c>
      <c r="K3112" s="380">
        <f>IF(OR('[9]事業所(またはGH住居)名を入力してください_その⑥'!$B131="管理者",'[9]事業所(またはGH住居)名を入力してください_その⑥'!$B131="サービス管理責任者"),0,'[9]事業所(またはGH住居)名を入力してください_その⑥'!$AN131)</f>
        <v>0</v>
      </c>
    </row>
    <row r="3113" spans="8:11">
      <c r="H3113" s="387"/>
      <c r="I3113" s="380" t="e">
        <f t="shared" si="144"/>
        <v>#REF!</v>
      </c>
      <c r="J3113" s="386">
        <f>'[9]事業所(またはGH住居)名を入力してください_その⑥'!$F132</f>
        <v>0</v>
      </c>
      <c r="K3113" s="380">
        <f>IF(OR('[9]事業所(またはGH住居)名を入力してください_その⑥'!$B132="管理者",'[9]事業所(またはGH住居)名を入力してください_その⑥'!$B132="サービス管理責任者"),0,'[9]事業所(またはGH住居)名を入力してください_その⑥'!$AN132)</f>
        <v>0</v>
      </c>
    </row>
    <row r="3114" spans="8:11">
      <c r="H3114" s="387"/>
      <c r="I3114" s="380" t="e">
        <f t="shared" si="144"/>
        <v>#REF!</v>
      </c>
      <c r="J3114" s="386">
        <f>'[9]事業所(またはGH住居)名を入力してください_その⑥'!$F133</f>
        <v>0</v>
      </c>
      <c r="K3114" s="380">
        <f>IF(OR('[9]事業所(またはGH住居)名を入力してください_その⑥'!$B133="管理者",'[9]事業所(またはGH住居)名を入力してください_その⑥'!$B133="サービス管理責任者"),0,'[9]事業所(またはGH住居)名を入力してください_その⑥'!$AN133)</f>
        <v>0</v>
      </c>
    </row>
    <row r="3115" spans="8:11">
      <c r="H3115" s="387"/>
      <c r="I3115" s="380" t="e">
        <f t="shared" si="144"/>
        <v>#REF!</v>
      </c>
      <c r="J3115" s="386">
        <f>'[9]事業所(またはGH住居)名を入力してください_その⑥'!$F134</f>
        <v>0</v>
      </c>
      <c r="K3115" s="380">
        <f>IF(OR('[9]事業所(またはGH住居)名を入力してください_その⑥'!$B134="管理者",'[9]事業所(またはGH住居)名を入力してください_その⑥'!$B134="サービス管理責任者"),0,'[9]事業所(またはGH住居)名を入力してください_その⑥'!$AN134)</f>
        <v>0</v>
      </c>
    </row>
    <row r="3116" spans="8:11">
      <c r="H3116" s="387"/>
      <c r="I3116" s="380" t="e">
        <f t="shared" si="144"/>
        <v>#REF!</v>
      </c>
      <c r="J3116" s="386">
        <f>'[9]事業所(またはGH住居)名を入力してください_その⑥'!$F135</f>
        <v>0</v>
      </c>
      <c r="K3116" s="380">
        <f>IF(OR('[9]事業所(またはGH住居)名を入力してください_その⑥'!$B135="管理者",'[9]事業所(またはGH住居)名を入力してください_その⑥'!$B135="サービス管理責任者"),0,'[9]事業所(またはGH住居)名を入力してください_その⑥'!$AN135)</f>
        <v>0</v>
      </c>
    </row>
    <row r="3117" spans="8:11">
      <c r="H3117" s="387"/>
      <c r="I3117" s="380" t="e">
        <f t="shared" si="144"/>
        <v>#REF!</v>
      </c>
      <c r="J3117" s="386">
        <f>'[9]事業所(またはGH住居)名を入力してください_その⑥'!$F136</f>
        <v>0</v>
      </c>
      <c r="K3117" s="380">
        <f>IF(OR('[9]事業所(またはGH住居)名を入力してください_その⑥'!$B136="管理者",'[9]事業所(またはGH住居)名を入力してください_その⑥'!$B136="サービス管理責任者"),0,'[9]事業所(またはGH住居)名を入力してください_その⑥'!$AN136)</f>
        <v>0</v>
      </c>
    </row>
    <row r="3118" spans="8:11">
      <c r="H3118" s="387"/>
      <c r="I3118" s="380" t="e">
        <f t="shared" si="144"/>
        <v>#REF!</v>
      </c>
      <c r="J3118" s="386">
        <f>'[9]事業所(またはGH住居)名を入力してください_その⑥'!$F137</f>
        <v>0</v>
      </c>
      <c r="K3118" s="380">
        <f>IF(OR('[9]事業所(またはGH住居)名を入力してください_その⑥'!$B137="管理者",'[9]事業所(またはGH住居)名を入力してください_その⑥'!$B137="サービス管理責任者"),0,'[9]事業所(またはGH住居)名を入力してください_その⑥'!$AN137)</f>
        <v>0</v>
      </c>
    </row>
    <row r="3119" spans="8:11">
      <c r="H3119" s="387"/>
      <c r="I3119" s="380" t="e">
        <f t="shared" si="144"/>
        <v>#REF!</v>
      </c>
      <c r="J3119" s="386">
        <f>'[9]事業所(またはGH住居)名を入力してください_その⑥'!$F138</f>
        <v>0</v>
      </c>
      <c r="K3119" s="380">
        <f>IF(OR('[9]事業所(またはGH住居)名を入力してください_その⑥'!$B138="管理者",'[9]事業所(またはGH住居)名を入力してください_その⑥'!$B138="サービス管理責任者"),0,'[9]事業所(またはGH住居)名を入力してください_その⑥'!$AN138)</f>
        <v>0</v>
      </c>
    </row>
    <row r="3120" spans="8:11">
      <c r="H3120" s="387"/>
      <c r="I3120" s="380" t="e">
        <f t="shared" si="144"/>
        <v>#REF!</v>
      </c>
      <c r="J3120" s="386">
        <f>'[9]事業所(またはGH住居)名を入力してください_その⑥'!$F139</f>
        <v>0</v>
      </c>
      <c r="K3120" s="380">
        <f>IF(OR('[9]事業所(またはGH住居)名を入力してください_その⑥'!$B139="管理者",'[9]事業所(またはGH住居)名を入力してください_その⑥'!$B139="サービス管理責任者"),0,'[9]事業所(またはGH住居)名を入力してください_その⑥'!$AN139)</f>
        <v>0</v>
      </c>
    </row>
    <row r="3121" spans="8:11">
      <c r="H3121" s="387"/>
      <c r="I3121" s="380" t="e">
        <f t="shared" si="144"/>
        <v>#REF!</v>
      </c>
      <c r="J3121" s="386">
        <f>'[9]事業所(またはGH住居)名を入力してください_その⑥'!$F140</f>
        <v>0</v>
      </c>
      <c r="K3121" s="380">
        <f>IF(OR('[9]事業所(またはGH住居)名を入力してください_その⑥'!$B140="管理者",'[9]事業所(またはGH住居)名を入力してください_その⑥'!$B140="サービス管理責任者"),0,'[9]事業所(またはGH住居)名を入力してください_その⑥'!$AN140)</f>
        <v>0</v>
      </c>
    </row>
    <row r="3122" spans="8:11">
      <c r="H3122" s="387"/>
      <c r="I3122" s="380" t="e">
        <f t="shared" si="144"/>
        <v>#REF!</v>
      </c>
      <c r="J3122" s="386">
        <f>'[9]事業所(またはGH住居)名を入力してください_その⑥'!$F141</f>
        <v>0</v>
      </c>
      <c r="K3122" s="380">
        <f>IF(OR('[9]事業所(またはGH住居)名を入力してください_その⑥'!$B141="管理者",'[9]事業所(またはGH住居)名を入力してください_その⑥'!$B141="サービス管理責任者"),0,'[9]事業所(またはGH住居)名を入力してください_その⑥'!$AN141)</f>
        <v>0</v>
      </c>
    </row>
    <row r="3123" spans="8:11">
      <c r="H3123" s="387"/>
      <c r="I3123" s="380" t="e">
        <f t="shared" si="144"/>
        <v>#REF!</v>
      </c>
      <c r="J3123" s="386">
        <f>'[9]事業所(またはGH住居)名を入力してください_その⑥'!$F142</f>
        <v>0</v>
      </c>
      <c r="K3123" s="380">
        <f>IF(OR('[9]事業所(またはGH住居)名を入力してください_その⑥'!$B142="管理者",'[9]事業所(またはGH住居)名を入力してください_その⑥'!$B142="サービス管理責任者"),0,'[9]事業所(またはGH住居)名を入力してください_その⑥'!$AN142)</f>
        <v>0</v>
      </c>
    </row>
    <row r="3124" spans="8:11">
      <c r="H3124" s="387"/>
      <c r="I3124" s="380" t="e">
        <f t="shared" si="144"/>
        <v>#REF!</v>
      </c>
      <c r="J3124" s="386">
        <f>'[9]事業所(またはGH住居)名を入力してください_その⑥'!$F143</f>
        <v>0</v>
      </c>
      <c r="K3124" s="380">
        <f>IF(OR('[9]事業所(またはGH住居)名を入力してください_その⑥'!$B143="管理者",'[9]事業所(またはGH住居)名を入力してください_その⑥'!$B143="サービス管理責任者"),0,'[9]事業所(またはGH住居)名を入力してください_その⑥'!$AN143)</f>
        <v>0</v>
      </c>
    </row>
    <row r="3125" spans="8:11">
      <c r="H3125" s="387"/>
      <c r="I3125" s="380" t="e">
        <f t="shared" si="144"/>
        <v>#REF!</v>
      </c>
      <c r="J3125" s="386">
        <f>'[9]事業所(またはGH住居)名を入力してください_その⑥'!$F144</f>
        <v>0</v>
      </c>
      <c r="K3125" s="380">
        <f>IF(OR('[9]事業所(またはGH住居)名を入力してください_その⑥'!$B144="管理者",'[9]事業所(またはGH住居)名を入力してください_その⑥'!$B144="サービス管理責任者"),0,'[9]事業所(またはGH住居)名を入力してください_その⑥'!$AN144)</f>
        <v>0</v>
      </c>
    </row>
    <row r="3126" spans="8:11">
      <c r="H3126" s="387"/>
      <c r="I3126" s="380" t="e">
        <f t="shared" si="144"/>
        <v>#REF!</v>
      </c>
      <c r="J3126" s="386">
        <f>'[9]事業所(またはGH住居)名を入力してください_その⑥'!$F145</f>
        <v>0</v>
      </c>
      <c r="K3126" s="380">
        <f>IF(OR('[9]事業所(またはGH住居)名を入力してください_その⑥'!$B145="管理者",'[9]事業所(またはGH住居)名を入力してください_その⑥'!$B145="サービス管理責任者"),0,'[9]事業所(またはGH住居)名を入力してください_その⑥'!$AN145)</f>
        <v>0</v>
      </c>
    </row>
    <row r="3127" spans="8:11">
      <c r="H3127" s="387"/>
      <c r="I3127" s="380" t="e">
        <f t="shared" si="144"/>
        <v>#REF!</v>
      </c>
      <c r="J3127" s="386">
        <f>'[9]事業所(またはGH住居)名を入力してください_その⑥'!$F146</f>
        <v>0</v>
      </c>
      <c r="K3127" s="380">
        <f>IF(OR('[9]事業所(またはGH住居)名を入力してください_その⑥'!$B146="管理者",'[9]事業所(またはGH住居)名を入力してください_その⑥'!$B146="サービス管理責任者"),0,'[9]事業所(またはGH住居)名を入力してください_その⑥'!$AN146)</f>
        <v>0</v>
      </c>
    </row>
    <row r="3128" spans="8:11">
      <c r="H3128" s="387"/>
      <c r="I3128" s="380" t="e">
        <f t="shared" si="144"/>
        <v>#REF!</v>
      </c>
      <c r="J3128" s="386">
        <f>'[9]事業所(またはGH住居)名を入力してください_その⑥'!$F147</f>
        <v>0</v>
      </c>
      <c r="K3128" s="380">
        <f>IF(OR('[9]事業所(またはGH住居)名を入力してください_その⑥'!$B147="管理者",'[9]事業所(またはGH住居)名を入力してください_その⑥'!$B147="サービス管理責任者"),0,'[9]事業所(またはGH住居)名を入力してください_その⑥'!$AN147)</f>
        <v>0</v>
      </c>
    </row>
    <row r="3129" spans="8:11">
      <c r="H3129" s="387"/>
      <c r="I3129" s="380" t="e">
        <f t="shared" si="144"/>
        <v>#REF!</v>
      </c>
      <c r="J3129" s="386">
        <f>'[9]事業所(またはGH住居)名を入力してください_その⑥'!$F148</f>
        <v>0</v>
      </c>
      <c r="K3129" s="380">
        <f>IF(OR('[9]事業所(またはGH住居)名を入力してください_その⑥'!$B148="管理者",'[9]事業所(またはGH住居)名を入力してください_その⑥'!$B148="サービス管理責任者"),0,'[9]事業所(またはGH住居)名を入力してください_その⑥'!$AN148)</f>
        <v>0</v>
      </c>
    </row>
    <row r="3130" spans="8:11">
      <c r="H3130" s="387"/>
      <c r="I3130" s="380" t="e">
        <f t="shared" si="144"/>
        <v>#REF!</v>
      </c>
      <c r="J3130" s="386">
        <f>'[9]事業所(またはGH住居)名を入力してください_その⑥'!$F149</f>
        <v>0</v>
      </c>
      <c r="K3130" s="380">
        <f>IF(OR('[9]事業所(またはGH住居)名を入力してください_その⑥'!$B149="管理者",'[9]事業所(またはGH住居)名を入力してください_その⑥'!$B149="サービス管理責任者"),0,'[9]事業所(またはGH住居)名を入力してください_その⑥'!$AN149)</f>
        <v>0</v>
      </c>
    </row>
    <row r="3131" spans="8:11">
      <c r="H3131" s="387"/>
      <c r="I3131" s="380" t="e">
        <f t="shared" si="144"/>
        <v>#REF!</v>
      </c>
      <c r="J3131" s="386">
        <f>'[9]事業所(またはGH住居)名を入力してください_その⑥'!$F150</f>
        <v>0</v>
      </c>
      <c r="K3131" s="380">
        <f>IF(OR('[9]事業所(またはGH住居)名を入力してください_その⑥'!$B150="管理者",'[9]事業所(またはGH住居)名を入力してください_その⑥'!$B150="サービス管理責任者"),0,'[9]事業所(またはGH住居)名を入力してください_その⑥'!$AN150)</f>
        <v>0</v>
      </c>
    </row>
    <row r="3132" spans="8:11">
      <c r="H3132" s="387"/>
      <c r="I3132" s="380" t="e">
        <f t="shared" si="144"/>
        <v>#REF!</v>
      </c>
      <c r="J3132" s="386">
        <f>'[9]事業所(またはGH住居)名を入力してください_その⑥'!$F151</f>
        <v>0</v>
      </c>
      <c r="K3132" s="380">
        <f>IF(OR('[9]事業所(またはGH住居)名を入力してください_その⑥'!$B151="管理者",'[9]事業所(またはGH住居)名を入力してください_その⑥'!$B151="サービス管理責任者"),0,'[9]事業所(またはGH住居)名を入力してください_その⑥'!$AN151)</f>
        <v>0</v>
      </c>
    </row>
    <row r="3133" spans="8:11">
      <c r="H3133" s="387"/>
      <c r="I3133" s="380" t="e">
        <f t="shared" si="144"/>
        <v>#REF!</v>
      </c>
      <c r="J3133" s="386">
        <f>'[9]事業所(またはGH住居)名を入力してください_その⑥'!$F152</f>
        <v>0</v>
      </c>
      <c r="K3133" s="380">
        <f>IF(OR('[9]事業所(またはGH住居)名を入力してください_その⑥'!$B152="管理者",'[9]事業所(またはGH住居)名を入力してください_その⑥'!$B152="サービス管理責任者"),0,'[9]事業所(またはGH住居)名を入力してください_その⑥'!$AN152)</f>
        <v>0</v>
      </c>
    </row>
    <row r="3134" spans="8:11">
      <c r="H3134" s="387"/>
      <c r="I3134" s="380" t="e">
        <f t="shared" si="144"/>
        <v>#REF!</v>
      </c>
      <c r="J3134" s="386">
        <f>'[9]事業所(またはGH住居)名を入力してください_その⑥'!$F153</f>
        <v>0</v>
      </c>
      <c r="K3134" s="380">
        <f>IF(OR('[9]事業所(またはGH住居)名を入力してください_その⑥'!$B153="管理者",'[9]事業所(またはGH住居)名を入力してください_その⑥'!$B153="サービス管理責任者"),0,'[9]事業所(またはGH住居)名を入力してください_その⑥'!$AN153)</f>
        <v>0</v>
      </c>
    </row>
    <row r="3135" spans="8:11">
      <c r="H3135" s="387"/>
      <c r="I3135" s="380" t="e">
        <f t="shared" si="144"/>
        <v>#REF!</v>
      </c>
      <c r="J3135" s="386">
        <f>'[9]事業所(またはGH住居)名を入力してください_その⑥'!$F154</f>
        <v>0</v>
      </c>
      <c r="K3135" s="380">
        <f>IF(OR('[9]事業所(またはGH住居)名を入力してください_その⑥'!$B154="管理者",'[9]事業所(またはGH住居)名を入力してください_その⑥'!$B154="サービス管理責任者"),0,'[9]事業所(またはGH住居)名を入力してください_その⑥'!$AN154)</f>
        <v>0</v>
      </c>
    </row>
    <row r="3136" spans="8:11">
      <c r="H3136" s="387"/>
      <c r="I3136" s="380" t="e">
        <f t="shared" si="144"/>
        <v>#REF!</v>
      </c>
      <c r="J3136" s="386">
        <f>'[9]事業所(またはGH住居)名を入力してください_その⑥'!$F155</f>
        <v>0</v>
      </c>
      <c r="K3136" s="380">
        <f>IF(OR('[9]事業所(またはGH住居)名を入力してください_その⑥'!$B155="管理者",'[9]事業所(またはGH住居)名を入力してください_その⑥'!$B155="サービス管理責任者"),0,'[9]事業所(またはGH住居)名を入力してください_その⑥'!$AN155)</f>
        <v>0</v>
      </c>
    </row>
    <row r="3137" spans="8:11">
      <c r="H3137" s="387"/>
      <c r="I3137" s="380" t="e">
        <f t="shared" si="144"/>
        <v>#REF!</v>
      </c>
      <c r="J3137" s="386">
        <f>'[9]事業所(またはGH住居)名を入力してください_その⑥'!$F156</f>
        <v>0</v>
      </c>
      <c r="K3137" s="380">
        <f>IF(OR('[9]事業所(またはGH住居)名を入力してください_その⑥'!$B156="管理者",'[9]事業所(またはGH住居)名を入力してください_その⑥'!$B156="サービス管理責任者"),0,'[9]事業所(またはGH住居)名を入力してください_その⑥'!$AN156)</f>
        <v>0</v>
      </c>
    </row>
    <row r="3138" spans="8:11">
      <c r="H3138" s="387"/>
      <c r="I3138" s="380" t="e">
        <f t="shared" si="144"/>
        <v>#REF!</v>
      </c>
      <c r="J3138" s="386">
        <f>'[9]事業所(またはGH住居)名を入力してください_その⑥'!$F157</f>
        <v>0</v>
      </c>
      <c r="K3138" s="380">
        <f>IF(OR('[9]事業所(またはGH住居)名を入力してください_その⑥'!$B157="管理者",'[9]事業所(またはGH住居)名を入力してください_その⑥'!$B157="サービス管理責任者"),0,'[9]事業所(またはGH住居)名を入力してください_その⑥'!$AN157)</f>
        <v>0</v>
      </c>
    </row>
    <row r="3139" spans="8:11">
      <c r="H3139" s="387"/>
      <c r="I3139" s="380" t="e">
        <f t="shared" si="144"/>
        <v>#REF!</v>
      </c>
      <c r="J3139" s="386">
        <f>'[9]事業所(またはGH住居)名を入力してください_その⑥'!$F158</f>
        <v>0</v>
      </c>
      <c r="K3139" s="380">
        <f>IF(OR('[9]事業所(またはGH住居)名を入力してください_その⑥'!$B158="管理者",'[9]事業所(またはGH住居)名を入力してください_その⑥'!$B158="サービス管理責任者"),0,'[9]事業所(またはGH住居)名を入力してください_その⑥'!$AN158)</f>
        <v>0</v>
      </c>
    </row>
    <row r="3140" spans="8:11">
      <c r="H3140" s="387"/>
      <c r="I3140" s="380" t="e">
        <f t="shared" ref="I3140:I3203" si="145">IF(J3140=0,I3139,I3139+1)</f>
        <v>#REF!</v>
      </c>
      <c r="J3140" s="386">
        <f>'[9]事業所(またはGH住居)名を入力してください_その⑥'!$F159</f>
        <v>0</v>
      </c>
      <c r="K3140" s="380">
        <f>IF(OR('[9]事業所(またはGH住居)名を入力してください_その⑥'!$B159="管理者",'[9]事業所(またはGH住居)名を入力してください_その⑥'!$B159="サービス管理責任者"),0,'[9]事業所(またはGH住居)名を入力してください_その⑥'!$AN159)</f>
        <v>0</v>
      </c>
    </row>
    <row r="3141" spans="8:11">
      <c r="H3141" s="387"/>
      <c r="I3141" s="380" t="e">
        <f t="shared" si="145"/>
        <v>#REF!</v>
      </c>
      <c r="J3141" s="386">
        <f>'[9]事業所(またはGH住居)名を入力してください_その⑥'!$F160</f>
        <v>0</v>
      </c>
      <c r="K3141" s="380">
        <f>IF(OR('[9]事業所(またはGH住居)名を入力してください_その⑥'!$B160="管理者",'[9]事業所(またはGH住居)名を入力してください_その⑥'!$B160="サービス管理責任者"),0,'[9]事業所(またはGH住居)名を入力してください_その⑥'!$AN160)</f>
        <v>0</v>
      </c>
    </row>
    <row r="3142" spans="8:11">
      <c r="H3142" s="387"/>
      <c r="I3142" s="380" t="e">
        <f t="shared" si="145"/>
        <v>#REF!</v>
      </c>
      <c r="J3142" s="386">
        <f>'[9]事業所(またはGH住居)名を入力してください_その⑥'!$F161</f>
        <v>0</v>
      </c>
      <c r="K3142" s="380">
        <f>IF(OR('[9]事業所(またはGH住居)名を入力してください_その⑥'!$B161="管理者",'[9]事業所(またはGH住居)名を入力してください_その⑥'!$B161="サービス管理責任者"),0,'[9]事業所(またはGH住居)名を入力してください_その⑥'!$AN161)</f>
        <v>0</v>
      </c>
    </row>
    <row r="3143" spans="8:11">
      <c r="H3143" s="387"/>
      <c r="I3143" s="380" t="e">
        <f t="shared" si="145"/>
        <v>#REF!</v>
      </c>
      <c r="J3143" s="386">
        <f>'[9]事業所(またはGH住居)名を入力してください_その⑥'!$F162</f>
        <v>0</v>
      </c>
      <c r="K3143" s="380">
        <f>IF(OR('[9]事業所(またはGH住居)名を入力してください_その⑥'!$B162="管理者",'[9]事業所(またはGH住居)名を入力してください_その⑥'!$B162="サービス管理責任者"),0,'[9]事業所(またはGH住居)名を入力してください_その⑥'!$AN162)</f>
        <v>0</v>
      </c>
    </row>
    <row r="3144" spans="8:11">
      <c r="H3144" s="387"/>
      <c r="I3144" s="380" t="e">
        <f t="shared" si="145"/>
        <v>#REF!</v>
      </c>
      <c r="J3144" s="386">
        <f>'[9]事業所(またはGH住居)名を入力してください_その⑥'!$F163</f>
        <v>0</v>
      </c>
      <c r="K3144" s="380">
        <f>IF(OR('[9]事業所(またはGH住居)名を入力してください_その⑥'!$B163="管理者",'[9]事業所(またはGH住居)名を入力してください_その⑥'!$B163="サービス管理責任者"),0,'[9]事業所(またはGH住居)名を入力してください_その⑥'!$AN163)</f>
        <v>0</v>
      </c>
    </row>
    <row r="3145" spans="8:11">
      <c r="H3145" s="387"/>
      <c r="I3145" s="380" t="e">
        <f t="shared" si="145"/>
        <v>#REF!</v>
      </c>
      <c r="J3145" s="386">
        <f>'[9]事業所(またはGH住居)名を入力してください_その⑥'!$F164</f>
        <v>0</v>
      </c>
      <c r="K3145" s="380">
        <f>IF(OR('[9]事業所(またはGH住居)名を入力してください_その⑥'!$B164="管理者",'[9]事業所(またはGH住居)名を入力してください_その⑥'!$B164="サービス管理責任者"),0,'[9]事業所(またはGH住居)名を入力してください_その⑥'!$AN164)</f>
        <v>0</v>
      </c>
    </row>
    <row r="3146" spans="8:11">
      <c r="H3146" s="387"/>
      <c r="I3146" s="380" t="e">
        <f t="shared" si="145"/>
        <v>#REF!</v>
      </c>
      <c r="J3146" s="386">
        <f>'[9]事業所(またはGH住居)名を入力してください_その⑥'!$F165</f>
        <v>0</v>
      </c>
      <c r="K3146" s="380">
        <f>IF(OR('[9]事業所(またはGH住居)名を入力してください_その⑥'!$B165="管理者",'[9]事業所(またはGH住居)名を入力してください_その⑥'!$B165="サービス管理責任者"),0,'[9]事業所(またはGH住居)名を入力してください_その⑥'!$AN165)</f>
        <v>0</v>
      </c>
    </row>
    <row r="3147" spans="8:11">
      <c r="H3147" s="387"/>
      <c r="I3147" s="380" t="e">
        <f t="shared" si="145"/>
        <v>#REF!</v>
      </c>
      <c r="J3147" s="386">
        <f>'[9]事業所(またはGH住居)名を入力してください_その⑥'!$F166</f>
        <v>0</v>
      </c>
      <c r="K3147" s="380">
        <f>IF(OR('[9]事業所(またはGH住居)名を入力してください_その⑥'!$B166="管理者",'[9]事業所(またはGH住居)名を入力してください_その⑥'!$B166="サービス管理責任者"),0,'[9]事業所(またはGH住居)名を入力してください_その⑥'!$AN166)</f>
        <v>0</v>
      </c>
    </row>
    <row r="3148" spans="8:11">
      <c r="H3148" s="387"/>
      <c r="I3148" s="380" t="e">
        <f t="shared" si="145"/>
        <v>#REF!</v>
      </c>
      <c r="J3148" s="386">
        <f>'[9]事業所(またはGH住居)名を入力してください_その⑥'!$F167</f>
        <v>0</v>
      </c>
      <c r="K3148" s="380">
        <f>IF(OR('[9]事業所(またはGH住居)名を入力してください_その⑥'!$B167="管理者",'[9]事業所(またはGH住居)名を入力してください_その⑥'!$B167="サービス管理責任者"),0,'[9]事業所(またはGH住居)名を入力してください_その⑥'!$AN167)</f>
        <v>0</v>
      </c>
    </row>
    <row r="3149" spans="8:11">
      <c r="H3149" s="387"/>
      <c r="I3149" s="380" t="e">
        <f t="shared" si="145"/>
        <v>#REF!</v>
      </c>
      <c r="J3149" s="386">
        <f>'[9]事業所(またはGH住居)名を入力してください_その⑥'!$F168</f>
        <v>0</v>
      </c>
      <c r="K3149" s="380">
        <f>IF(OR('[9]事業所(またはGH住居)名を入力してください_その⑥'!$B168="管理者",'[9]事業所(またはGH住居)名を入力してください_その⑥'!$B168="サービス管理責任者"),0,'[9]事業所(またはGH住居)名を入力してください_その⑥'!$AN168)</f>
        <v>0</v>
      </c>
    </row>
    <row r="3150" spans="8:11">
      <c r="H3150" s="387"/>
      <c r="I3150" s="380" t="e">
        <f t="shared" si="145"/>
        <v>#REF!</v>
      </c>
      <c r="J3150" s="386">
        <f>'[9]事業所(またはGH住居)名を入力してください_その⑥'!$F169</f>
        <v>0</v>
      </c>
      <c r="K3150" s="380">
        <f>IF(OR('[9]事業所(またはGH住居)名を入力してください_その⑥'!$B169="管理者",'[9]事業所(またはGH住居)名を入力してください_その⑥'!$B169="サービス管理責任者"),0,'[9]事業所(またはGH住居)名を入力してください_その⑥'!$AN169)</f>
        <v>0</v>
      </c>
    </row>
    <row r="3151" spans="8:11">
      <c r="H3151" s="387"/>
      <c r="I3151" s="380" t="e">
        <f t="shared" si="145"/>
        <v>#REF!</v>
      </c>
      <c r="J3151" s="386">
        <f>'[9]事業所(またはGH住居)名を入力してください_その⑥'!$F170</f>
        <v>0</v>
      </c>
      <c r="K3151" s="380">
        <f>IF(OR('[9]事業所(またはGH住居)名を入力してください_その⑥'!$B170="管理者",'[9]事業所(またはGH住居)名を入力してください_その⑥'!$B170="サービス管理責任者"),0,'[9]事業所(またはGH住居)名を入力してください_その⑥'!$AN170)</f>
        <v>0</v>
      </c>
    </row>
    <row r="3152" spans="8:11">
      <c r="H3152" s="387"/>
      <c r="I3152" s="380" t="e">
        <f t="shared" si="145"/>
        <v>#REF!</v>
      </c>
      <c r="J3152" s="386">
        <f>'[9]事業所(またはGH住居)名を入力してください_その⑥'!$F171</f>
        <v>0</v>
      </c>
      <c r="K3152" s="380">
        <f>IF(OR('[9]事業所(またはGH住居)名を入力してください_その⑥'!$B171="管理者",'[9]事業所(またはGH住居)名を入力してください_その⑥'!$B171="サービス管理責任者"),0,'[9]事業所(またはGH住居)名を入力してください_その⑥'!$AN171)</f>
        <v>0</v>
      </c>
    </row>
    <row r="3153" spans="8:11">
      <c r="H3153" s="387"/>
      <c r="I3153" s="380" t="e">
        <f t="shared" si="145"/>
        <v>#REF!</v>
      </c>
      <c r="J3153" s="386">
        <f>'[9]事業所(またはGH住居)名を入力してください_その⑥'!$F172</f>
        <v>0</v>
      </c>
      <c r="K3153" s="380">
        <f>IF(OR('[9]事業所(またはGH住居)名を入力してください_その⑥'!$B172="管理者",'[9]事業所(またはGH住居)名を入力してください_その⑥'!$B172="サービス管理責任者"),0,'[9]事業所(またはGH住居)名を入力してください_その⑥'!$AN172)</f>
        <v>0</v>
      </c>
    </row>
    <row r="3154" spans="8:11">
      <c r="H3154" s="387"/>
      <c r="I3154" s="380" t="e">
        <f t="shared" si="145"/>
        <v>#REF!</v>
      </c>
      <c r="J3154" s="386">
        <f>'[9]事業所(またはGH住居)名を入力してください_その⑥'!$F173</f>
        <v>0</v>
      </c>
      <c r="K3154" s="380">
        <f>IF(OR('[9]事業所(またはGH住居)名を入力してください_その⑥'!$B173="管理者",'[9]事業所(またはGH住居)名を入力してください_その⑥'!$B173="サービス管理責任者"),0,'[9]事業所(またはGH住居)名を入力してください_その⑥'!$AN173)</f>
        <v>0</v>
      </c>
    </row>
    <row r="3155" spans="8:11">
      <c r="H3155" s="387"/>
      <c r="I3155" s="380" t="e">
        <f t="shared" si="145"/>
        <v>#REF!</v>
      </c>
      <c r="J3155" s="386">
        <f>'[9]事業所(またはGH住居)名を入力してください_その⑥'!$F174</f>
        <v>0</v>
      </c>
      <c r="K3155" s="380">
        <f>IF(OR('[9]事業所(またはGH住居)名を入力してください_その⑥'!$B174="管理者",'[9]事業所(またはGH住居)名を入力してください_その⑥'!$B174="サービス管理責任者"),0,'[9]事業所(またはGH住居)名を入力してください_その⑥'!$AN174)</f>
        <v>0</v>
      </c>
    </row>
    <row r="3156" spans="8:11">
      <c r="H3156" s="387"/>
      <c r="I3156" s="380" t="e">
        <f t="shared" si="145"/>
        <v>#REF!</v>
      </c>
      <c r="J3156" s="386">
        <f>'[9]事業所(またはGH住居)名を入力してください_その⑥'!$F175</f>
        <v>0</v>
      </c>
      <c r="K3156" s="380">
        <f>IF(OR('[9]事業所(またはGH住居)名を入力してください_その⑥'!$B175="管理者",'[9]事業所(またはGH住居)名を入力してください_その⑥'!$B175="サービス管理責任者"),0,'[9]事業所(またはGH住居)名を入力してください_その⑥'!$AN175)</f>
        <v>0</v>
      </c>
    </row>
    <row r="3157" spans="8:11">
      <c r="H3157" s="387"/>
      <c r="I3157" s="380" t="e">
        <f t="shared" si="145"/>
        <v>#REF!</v>
      </c>
      <c r="J3157" s="386">
        <f>'[9]事業所(またはGH住居)名を入力してください_その⑥'!$F176</f>
        <v>0</v>
      </c>
      <c r="K3157" s="380">
        <f>IF(OR('[9]事業所(またはGH住居)名を入力してください_その⑥'!$B176="管理者",'[9]事業所(またはGH住居)名を入力してください_その⑥'!$B176="サービス管理責任者"),0,'[9]事業所(またはGH住居)名を入力してください_その⑥'!$AN176)</f>
        <v>0</v>
      </c>
    </row>
    <row r="3158" spans="8:11">
      <c r="H3158" s="387"/>
      <c r="I3158" s="380" t="e">
        <f t="shared" si="145"/>
        <v>#REF!</v>
      </c>
      <c r="J3158" s="386">
        <f>'[9]事業所(またはGH住居)名を入力してください_その⑥'!$F177</f>
        <v>0</v>
      </c>
      <c r="K3158" s="380">
        <f>IF(OR('[9]事業所(またはGH住居)名を入力してください_その⑥'!$B177="管理者",'[9]事業所(またはGH住居)名を入力してください_その⑥'!$B177="サービス管理責任者"),0,'[9]事業所(またはGH住居)名を入力してください_その⑥'!$AN177)</f>
        <v>0</v>
      </c>
    </row>
    <row r="3159" spans="8:11">
      <c r="H3159" s="387"/>
      <c r="I3159" s="380" t="e">
        <f t="shared" si="145"/>
        <v>#REF!</v>
      </c>
      <c r="J3159" s="386">
        <f>'[9]事業所(またはGH住居)名を入力してください_その⑥'!$F178</f>
        <v>0</v>
      </c>
      <c r="K3159" s="380">
        <f>IF(OR('[9]事業所(またはGH住居)名を入力してください_その⑥'!$B178="管理者",'[9]事業所(またはGH住居)名を入力してください_その⑥'!$B178="サービス管理責任者"),0,'[9]事業所(またはGH住居)名を入力してください_その⑥'!$AN178)</f>
        <v>0</v>
      </c>
    </row>
    <row r="3160" spans="8:11">
      <c r="H3160" s="387"/>
      <c r="I3160" s="380" t="e">
        <f t="shared" si="145"/>
        <v>#REF!</v>
      </c>
      <c r="J3160" s="386">
        <f>'[9]事業所(またはGH住居)名を入力してください_その⑥'!$F179</f>
        <v>0</v>
      </c>
      <c r="K3160" s="380">
        <f>IF(OR('[9]事業所(またはGH住居)名を入力してください_その⑥'!$B179="管理者",'[9]事業所(またはGH住居)名を入力してください_その⑥'!$B179="サービス管理責任者"),0,'[9]事業所(またはGH住居)名を入力してください_その⑥'!$AN179)</f>
        <v>0</v>
      </c>
    </row>
    <row r="3161" spans="8:11">
      <c r="H3161" s="387"/>
      <c r="I3161" s="380" t="e">
        <f t="shared" si="145"/>
        <v>#REF!</v>
      </c>
      <c r="J3161" s="386">
        <f>'[9]事業所(またはGH住居)名を入力してください_その⑥'!$F180</f>
        <v>0</v>
      </c>
      <c r="K3161" s="380">
        <f>IF(OR('[9]事業所(またはGH住居)名を入力してください_その⑥'!$B180="管理者",'[9]事業所(またはGH住居)名を入力してください_その⑥'!$B180="サービス管理責任者"),0,'[9]事業所(またはGH住居)名を入力してください_その⑥'!$AN180)</f>
        <v>0</v>
      </c>
    </row>
    <row r="3162" spans="8:11">
      <c r="H3162" s="387"/>
      <c r="I3162" s="380" t="e">
        <f t="shared" si="145"/>
        <v>#REF!</v>
      </c>
      <c r="J3162" s="386">
        <f>'[9]事業所(またはGH住居)名を入力してください_その⑥'!$F181</f>
        <v>0</v>
      </c>
      <c r="K3162" s="380">
        <f>IF(OR('[9]事業所(またはGH住居)名を入力してください_その⑥'!$B181="管理者",'[9]事業所(またはGH住居)名を入力してください_その⑥'!$B181="サービス管理責任者"),0,'[9]事業所(またはGH住居)名を入力してください_その⑥'!$AN181)</f>
        <v>0</v>
      </c>
    </row>
    <row r="3163" spans="8:11">
      <c r="H3163" s="387"/>
      <c r="I3163" s="380" t="e">
        <f t="shared" si="145"/>
        <v>#REF!</v>
      </c>
      <c r="J3163" s="386">
        <f>'[9]事業所(またはGH住居)名を入力してください_その⑥'!$F182</f>
        <v>0</v>
      </c>
      <c r="K3163" s="380">
        <f>IF(OR('[9]事業所(またはGH住居)名を入力してください_その⑥'!$B182="管理者",'[9]事業所(またはGH住居)名を入力してください_その⑥'!$B182="サービス管理責任者"),0,'[9]事業所(またはGH住居)名を入力してください_その⑥'!$AN182)</f>
        <v>0</v>
      </c>
    </row>
    <row r="3164" spans="8:11">
      <c r="H3164" s="387"/>
      <c r="I3164" s="380" t="e">
        <f t="shared" si="145"/>
        <v>#REF!</v>
      </c>
      <c r="J3164" s="386">
        <f>'[9]事業所(またはGH住居)名を入力してください_その⑥'!$F183</f>
        <v>0</v>
      </c>
      <c r="K3164" s="380">
        <f>IF(OR('[9]事業所(またはGH住居)名を入力してください_その⑥'!$B183="管理者",'[9]事業所(またはGH住居)名を入力してください_その⑥'!$B183="サービス管理責任者"),0,'[9]事業所(またはGH住居)名を入力してください_その⑥'!$AN183)</f>
        <v>0</v>
      </c>
    </row>
    <row r="3165" spans="8:11">
      <c r="H3165" s="387"/>
      <c r="I3165" s="380" t="e">
        <f t="shared" si="145"/>
        <v>#REF!</v>
      </c>
      <c r="J3165" s="386">
        <f>'[9]事業所(またはGH住居)名を入力してください_その⑥'!$F184</f>
        <v>0</v>
      </c>
      <c r="K3165" s="380">
        <f>IF(OR('[9]事業所(またはGH住居)名を入力してください_その⑥'!$B184="管理者",'[9]事業所(またはGH住居)名を入力してください_その⑥'!$B184="サービス管理責任者"),0,'[9]事業所(またはGH住居)名を入力してください_その⑥'!$AN184)</f>
        <v>0</v>
      </c>
    </row>
    <row r="3166" spans="8:11">
      <c r="H3166" s="387"/>
      <c r="I3166" s="380" t="e">
        <f t="shared" si="145"/>
        <v>#REF!</v>
      </c>
      <c r="J3166" s="386">
        <f>'[9]事業所(またはGH住居)名を入力してください_その⑥'!$F185</f>
        <v>0</v>
      </c>
      <c r="K3166" s="380">
        <f>IF(OR('[9]事業所(またはGH住居)名を入力してください_その⑥'!$B185="管理者",'[9]事業所(またはGH住居)名を入力してください_その⑥'!$B185="サービス管理責任者"),0,'[9]事業所(またはGH住居)名を入力してください_その⑥'!$AN185)</f>
        <v>0</v>
      </c>
    </row>
    <row r="3167" spans="8:11">
      <c r="H3167" s="387"/>
      <c r="I3167" s="380" t="e">
        <f t="shared" si="145"/>
        <v>#REF!</v>
      </c>
      <c r="J3167" s="386">
        <f>'[9]事業所(またはGH住居)名を入力してください_その⑥'!$F186</f>
        <v>0</v>
      </c>
      <c r="K3167" s="380">
        <f>IF(OR('[9]事業所(またはGH住居)名を入力してください_その⑥'!$B186="管理者",'[9]事業所(またはGH住居)名を入力してください_その⑥'!$B186="サービス管理責任者"),0,'[9]事業所(またはGH住居)名を入力してください_その⑥'!$AN186)</f>
        <v>0</v>
      </c>
    </row>
    <row r="3168" spans="8:11">
      <c r="H3168" s="387"/>
      <c r="I3168" s="380" t="e">
        <f t="shared" si="145"/>
        <v>#REF!</v>
      </c>
      <c r="J3168" s="386">
        <f>'[9]事業所(またはGH住居)名を入力してください_その⑥'!$F187</f>
        <v>0</v>
      </c>
      <c r="K3168" s="380">
        <f>IF(OR('[9]事業所(またはGH住居)名を入力してください_その⑥'!$B187="管理者",'[9]事業所(またはGH住居)名を入力してください_その⑥'!$B187="サービス管理責任者"),0,'[9]事業所(またはGH住居)名を入力してください_その⑥'!$AN187)</f>
        <v>0</v>
      </c>
    </row>
    <row r="3169" spans="8:11">
      <c r="H3169" s="387"/>
      <c r="I3169" s="380" t="e">
        <f t="shared" si="145"/>
        <v>#REF!</v>
      </c>
      <c r="J3169" s="386">
        <f>'[9]事業所(またはGH住居)名を入力してください_その⑥'!$F188</f>
        <v>0</v>
      </c>
      <c r="K3169" s="380">
        <f>IF(OR('[9]事業所(またはGH住居)名を入力してください_その⑥'!$B188="管理者",'[9]事業所(またはGH住居)名を入力してください_その⑥'!$B188="サービス管理責任者"),0,'[9]事業所(またはGH住居)名を入力してください_その⑥'!$AN188)</f>
        <v>0</v>
      </c>
    </row>
    <row r="3170" spans="8:11">
      <c r="H3170" s="387"/>
      <c r="I3170" s="380" t="e">
        <f t="shared" si="145"/>
        <v>#REF!</v>
      </c>
      <c r="J3170" s="386">
        <f>'[9]事業所(またはGH住居)名を入力してください_その⑥'!$F189</f>
        <v>0</v>
      </c>
      <c r="K3170" s="380">
        <f>IF(OR('[9]事業所(またはGH住居)名を入力してください_その⑥'!$B189="管理者",'[9]事業所(またはGH住居)名を入力してください_その⑥'!$B189="サービス管理責任者"),0,'[9]事業所(またはGH住居)名を入力してください_その⑥'!$AN189)</f>
        <v>0</v>
      </c>
    </row>
    <row r="3171" spans="8:11">
      <c r="H3171" s="387"/>
      <c r="I3171" s="380" t="e">
        <f t="shared" si="145"/>
        <v>#REF!</v>
      </c>
      <c r="J3171" s="386">
        <f>'[9]事業所(またはGH住居)名を入力してください_その⑥'!$F190</f>
        <v>0</v>
      </c>
      <c r="K3171" s="380">
        <f>IF(OR('[9]事業所(またはGH住居)名を入力してください_その⑥'!$B190="管理者",'[9]事業所(またはGH住居)名を入力してください_その⑥'!$B190="サービス管理責任者"),0,'[9]事業所(またはGH住居)名を入力してください_その⑥'!$AN190)</f>
        <v>0</v>
      </c>
    </row>
    <row r="3172" spans="8:11">
      <c r="H3172" s="387"/>
      <c r="I3172" s="380" t="e">
        <f t="shared" si="145"/>
        <v>#REF!</v>
      </c>
      <c r="J3172" s="386">
        <f>'[9]事業所(またはGH住居)名を入力してください_その⑥'!$F191</f>
        <v>0</v>
      </c>
      <c r="K3172" s="380">
        <f>IF(OR('[9]事業所(またはGH住居)名を入力してください_その⑥'!$B191="管理者",'[9]事業所(またはGH住居)名を入力してください_その⑥'!$B191="サービス管理責任者"),0,'[9]事業所(またはGH住居)名を入力してください_その⑥'!$AN191)</f>
        <v>0</v>
      </c>
    </row>
    <row r="3173" spans="8:11">
      <c r="H3173" s="387"/>
      <c r="I3173" s="380" t="e">
        <f t="shared" si="145"/>
        <v>#REF!</v>
      </c>
      <c r="J3173" s="386">
        <f>'[9]事業所(またはGH住居)名を入力してください_その⑥'!$F192</f>
        <v>0</v>
      </c>
      <c r="K3173" s="380">
        <f>IF(OR('[9]事業所(またはGH住居)名を入力してください_その⑥'!$B192="管理者",'[9]事業所(またはGH住居)名を入力してください_その⑥'!$B192="サービス管理責任者"),0,'[9]事業所(またはGH住居)名を入力してください_その⑥'!$AN192)</f>
        <v>0</v>
      </c>
    </row>
    <row r="3174" spans="8:11">
      <c r="H3174" s="387"/>
      <c r="I3174" s="380" t="e">
        <f t="shared" si="145"/>
        <v>#REF!</v>
      </c>
      <c r="J3174" s="386">
        <f>'[9]事業所(またはGH住居)名を入力してください_その⑥'!$F193</f>
        <v>0</v>
      </c>
      <c r="K3174" s="380">
        <f>IF(OR('[9]事業所(またはGH住居)名を入力してください_その⑥'!$B193="管理者",'[9]事業所(またはGH住居)名を入力してください_その⑥'!$B193="サービス管理責任者"),0,'[9]事業所(またはGH住居)名を入力してください_その⑥'!$AN193)</f>
        <v>0</v>
      </c>
    </row>
    <row r="3175" spans="8:11">
      <c r="H3175" s="387"/>
      <c r="I3175" s="380" t="e">
        <f t="shared" si="145"/>
        <v>#REF!</v>
      </c>
      <c r="J3175" s="386">
        <f>'[9]事業所(またはGH住居)名を入力してください_その⑥'!$F194</f>
        <v>0</v>
      </c>
      <c r="K3175" s="380">
        <f>IF(OR('[9]事業所(またはGH住居)名を入力してください_その⑥'!$B194="管理者",'[9]事業所(またはGH住居)名を入力してください_その⑥'!$B194="サービス管理責任者"),0,'[9]事業所(またはGH住居)名を入力してください_その⑥'!$AN194)</f>
        <v>0</v>
      </c>
    </row>
    <row r="3176" spans="8:11">
      <c r="H3176" s="387"/>
      <c r="I3176" s="380" t="e">
        <f t="shared" si="145"/>
        <v>#REF!</v>
      </c>
      <c r="J3176" s="386">
        <f>'[9]事業所(またはGH住居)名を入力してください_その⑥'!$F195</f>
        <v>0</v>
      </c>
      <c r="K3176" s="380">
        <f>IF(OR('[9]事業所(またはGH住居)名を入力してください_その⑥'!$B195="管理者",'[9]事業所(またはGH住居)名を入力してください_その⑥'!$B195="サービス管理責任者"),0,'[9]事業所(またはGH住居)名を入力してください_その⑥'!$AN195)</f>
        <v>0</v>
      </c>
    </row>
    <row r="3177" spans="8:11">
      <c r="H3177" s="387"/>
      <c r="I3177" s="380" t="e">
        <f t="shared" si="145"/>
        <v>#REF!</v>
      </c>
      <c r="J3177" s="386">
        <f>'[9]事業所(またはGH住居)名を入力してください_その⑥'!$F196</f>
        <v>0</v>
      </c>
      <c r="K3177" s="380">
        <f>IF(OR('[9]事業所(またはGH住居)名を入力してください_その⑥'!$B196="管理者",'[9]事業所(またはGH住居)名を入力してください_その⑥'!$B196="サービス管理責任者"),0,'[9]事業所(またはGH住居)名を入力してください_その⑥'!$AN196)</f>
        <v>0</v>
      </c>
    </row>
    <row r="3178" spans="8:11">
      <c r="H3178" s="387"/>
      <c r="I3178" s="380" t="e">
        <f t="shared" si="145"/>
        <v>#REF!</v>
      </c>
      <c r="J3178" s="386">
        <f>'[9]事業所(またはGH住居)名を入力してください_その⑥'!$F197</f>
        <v>0</v>
      </c>
      <c r="K3178" s="380">
        <f>IF(OR('[9]事業所(またはGH住居)名を入力してください_その⑥'!$B197="管理者",'[9]事業所(またはGH住居)名を入力してください_その⑥'!$B197="サービス管理責任者"),0,'[9]事業所(またはGH住居)名を入力してください_その⑥'!$AN197)</f>
        <v>0</v>
      </c>
    </row>
    <row r="3179" spans="8:11">
      <c r="H3179" s="387"/>
      <c r="I3179" s="380" t="e">
        <f t="shared" si="145"/>
        <v>#REF!</v>
      </c>
      <c r="J3179" s="386">
        <f>'[9]事業所(またはGH住居)名を入力してください_その⑥'!$F198</f>
        <v>0</v>
      </c>
      <c r="K3179" s="380">
        <f>IF(OR('[9]事業所(またはGH住居)名を入力してください_その⑥'!$B198="管理者",'[9]事業所(またはGH住居)名を入力してください_その⑥'!$B198="サービス管理責任者"),0,'[9]事業所(またはGH住居)名を入力してください_その⑥'!$AN198)</f>
        <v>0</v>
      </c>
    </row>
    <row r="3180" spans="8:11">
      <c r="H3180" s="387"/>
      <c r="I3180" s="380" t="e">
        <f t="shared" si="145"/>
        <v>#REF!</v>
      </c>
      <c r="J3180" s="386">
        <f>'[9]事業所(またはGH住居)名を入力してください_その⑥'!$F199</f>
        <v>0</v>
      </c>
      <c r="K3180" s="380">
        <f>IF(OR('[9]事業所(またはGH住居)名を入力してください_その⑥'!$B199="管理者",'[9]事業所(またはGH住居)名を入力してください_その⑥'!$B199="サービス管理責任者"),0,'[9]事業所(またはGH住居)名を入力してください_その⑥'!$AN199)</f>
        <v>0</v>
      </c>
    </row>
    <row r="3181" spans="8:11">
      <c r="H3181" s="387"/>
      <c r="I3181" s="380" t="e">
        <f t="shared" si="145"/>
        <v>#REF!</v>
      </c>
      <c r="J3181" s="386">
        <f>'[9]事業所(またはGH住居)名を入力してください_その⑥'!$F200</f>
        <v>0</v>
      </c>
      <c r="K3181" s="380">
        <f>IF(OR('[9]事業所(またはGH住居)名を入力してください_その⑥'!$B200="管理者",'[9]事業所(またはGH住居)名を入力してください_その⑥'!$B200="サービス管理責任者"),0,'[9]事業所(またはGH住居)名を入力してください_その⑥'!$AN200)</f>
        <v>0</v>
      </c>
    </row>
    <row r="3182" spans="8:11">
      <c r="H3182" s="387"/>
      <c r="I3182" s="380" t="e">
        <f t="shared" si="145"/>
        <v>#REF!</v>
      </c>
      <c r="J3182" s="386">
        <f>'[9]事業所(またはGH住居)名を入力してください_その⑥'!$F201</f>
        <v>0</v>
      </c>
      <c r="K3182" s="380">
        <f>IF(OR('[9]事業所(またはGH住居)名を入力してください_その⑥'!$B201="管理者",'[9]事業所(またはGH住居)名を入力してください_その⑥'!$B201="サービス管理責任者"),0,'[9]事業所(またはGH住居)名を入力してください_その⑥'!$AN201)</f>
        <v>0</v>
      </c>
    </row>
    <row r="3183" spans="8:11">
      <c r="H3183" s="387"/>
      <c r="I3183" s="380" t="e">
        <f t="shared" si="145"/>
        <v>#REF!</v>
      </c>
      <c r="J3183" s="386">
        <f>'[9]事業所(またはGH住居)名を入力してください_その⑥'!$F202</f>
        <v>0</v>
      </c>
      <c r="K3183" s="380">
        <f>IF(OR('[9]事業所(またはGH住居)名を入力してください_その⑥'!$B202="管理者",'[9]事業所(またはGH住居)名を入力してください_その⑥'!$B202="サービス管理責任者"),0,'[9]事業所(またはGH住居)名を入力してください_その⑥'!$AN202)</f>
        <v>0</v>
      </c>
    </row>
    <row r="3184" spans="8:11">
      <c r="H3184" s="387"/>
      <c r="I3184" s="380" t="e">
        <f t="shared" si="145"/>
        <v>#REF!</v>
      </c>
      <c r="J3184" s="386">
        <f>'[9]事業所(またはGH住居)名を入力してください_その⑥'!$F203</f>
        <v>0</v>
      </c>
      <c r="K3184" s="380">
        <f>IF(OR('[9]事業所(またはGH住居)名を入力してください_その⑥'!$B203="管理者",'[9]事業所(またはGH住居)名を入力してください_その⑥'!$B203="サービス管理責任者"),0,'[9]事業所(またはGH住居)名を入力してください_その⑥'!$AN203)</f>
        <v>0</v>
      </c>
    </row>
    <row r="3185" spans="8:11">
      <c r="H3185" s="387"/>
      <c r="I3185" s="380" t="e">
        <f t="shared" si="145"/>
        <v>#REF!</v>
      </c>
      <c r="J3185" s="386">
        <f>'[9]事業所(またはGH住居)名を入力してください_その⑥'!$F204</f>
        <v>0</v>
      </c>
      <c r="K3185" s="380">
        <f>IF(OR('[9]事業所(またはGH住居)名を入力してください_その⑥'!$B204="管理者",'[9]事業所(またはGH住居)名を入力してください_その⑥'!$B204="サービス管理責任者"),0,'[9]事業所(またはGH住居)名を入力してください_その⑥'!$AN204)</f>
        <v>0</v>
      </c>
    </row>
    <row r="3186" spans="8:11">
      <c r="H3186" s="387"/>
      <c r="I3186" s="380" t="e">
        <f t="shared" si="145"/>
        <v>#REF!</v>
      </c>
      <c r="J3186" s="386">
        <f>'[9]事業所(またはGH住居)名を入力してください_その⑥'!$F205</f>
        <v>0</v>
      </c>
      <c r="K3186" s="380">
        <f>IF(OR('[9]事業所(またはGH住居)名を入力してください_その⑥'!$B205="管理者",'[9]事業所(またはGH住居)名を入力してください_その⑥'!$B205="サービス管理責任者"),0,'[9]事業所(またはGH住居)名を入力してください_その⑥'!$AN205)</f>
        <v>0</v>
      </c>
    </row>
    <row r="3187" spans="8:11">
      <c r="H3187" s="387"/>
      <c r="I3187" s="380" t="e">
        <f t="shared" si="145"/>
        <v>#REF!</v>
      </c>
      <c r="J3187" s="386">
        <f>'[9]事業所(またはGH住居)名を入力してください_その⑥'!$F206</f>
        <v>0</v>
      </c>
      <c r="K3187" s="380">
        <f>IF(OR('[9]事業所(またはGH住居)名を入力してください_その⑥'!$B206="管理者",'[9]事業所(またはGH住居)名を入力してください_その⑥'!$B206="サービス管理責任者"),0,'[9]事業所(またはGH住居)名を入力してください_その⑥'!$AN206)</f>
        <v>0</v>
      </c>
    </row>
    <row r="3188" spans="8:11">
      <c r="H3188" s="387"/>
      <c r="I3188" s="380" t="e">
        <f t="shared" si="145"/>
        <v>#REF!</v>
      </c>
      <c r="J3188" s="386">
        <f>'[9]事業所(またはGH住居)名を入力してください_その⑥'!$F207</f>
        <v>0</v>
      </c>
      <c r="K3188" s="380">
        <f>IF(OR('[9]事業所(またはGH住居)名を入力してください_その⑥'!$B207="管理者",'[9]事業所(またはGH住居)名を入力してください_その⑥'!$B207="サービス管理責任者"),0,'[9]事業所(またはGH住居)名を入力してください_その⑥'!$AN207)</f>
        <v>0</v>
      </c>
    </row>
    <row r="3189" spans="8:11">
      <c r="H3189" s="387"/>
      <c r="I3189" s="380" t="e">
        <f t="shared" si="145"/>
        <v>#REF!</v>
      </c>
      <c r="J3189" s="386">
        <f>'[9]事業所(またはGH住居)名を入力してください_その⑥'!$F208</f>
        <v>0</v>
      </c>
      <c r="K3189" s="380">
        <f>IF(OR('[9]事業所(またはGH住居)名を入力してください_その⑥'!$B208="管理者",'[9]事業所(またはGH住居)名を入力してください_その⑥'!$B208="サービス管理責任者"),0,'[9]事業所(またはGH住居)名を入力してください_その⑥'!$AN208)</f>
        <v>0</v>
      </c>
    </row>
    <row r="3190" spans="8:11">
      <c r="H3190" s="387"/>
      <c r="I3190" s="380" t="e">
        <f t="shared" si="145"/>
        <v>#REF!</v>
      </c>
      <c r="J3190" s="386">
        <f>'[9]事業所(またはGH住居)名を入力してください_その⑥'!$F209</f>
        <v>0</v>
      </c>
      <c r="K3190" s="380">
        <f>IF(OR('[9]事業所(またはGH住居)名を入力してください_その⑥'!$B209="管理者",'[9]事業所(またはGH住居)名を入力してください_その⑥'!$B209="サービス管理責任者"),0,'[9]事業所(またはGH住居)名を入力してください_その⑥'!$AN209)</f>
        <v>0</v>
      </c>
    </row>
    <row r="3191" spans="8:11">
      <c r="H3191" s="387"/>
      <c r="I3191" s="380" t="e">
        <f t="shared" si="145"/>
        <v>#REF!</v>
      </c>
      <c r="J3191" s="386">
        <f>'[9]事業所(またはGH住居)名を入力してください_その⑥'!$F210</f>
        <v>0</v>
      </c>
      <c r="K3191" s="380">
        <f>IF(OR('[9]事業所(またはGH住居)名を入力してください_その⑥'!$B210="管理者",'[9]事業所(またはGH住居)名を入力してください_その⑥'!$B210="サービス管理責任者"),0,'[9]事業所(またはGH住居)名を入力してください_その⑥'!$AN210)</f>
        <v>0</v>
      </c>
    </row>
    <row r="3192" spans="8:11">
      <c r="H3192" s="387"/>
      <c r="I3192" s="380" t="e">
        <f t="shared" si="145"/>
        <v>#REF!</v>
      </c>
      <c r="J3192" s="386">
        <f>'[9]事業所(またはGH住居)名を入力してください_その⑥'!$F211</f>
        <v>0</v>
      </c>
      <c r="K3192" s="380">
        <f>IF(OR('[9]事業所(またはGH住居)名を入力してください_その⑥'!$B211="管理者",'[9]事業所(またはGH住居)名を入力してください_その⑥'!$B211="サービス管理責任者"),0,'[9]事業所(またはGH住居)名を入力してください_その⑥'!$AN211)</f>
        <v>0</v>
      </c>
    </row>
    <row r="3193" spans="8:11">
      <c r="H3193" s="387"/>
      <c r="I3193" s="380" t="e">
        <f t="shared" si="145"/>
        <v>#REF!</v>
      </c>
      <c r="J3193" s="386">
        <f>'[9]事業所(またはGH住居)名を入力してください_その⑥'!$F212</f>
        <v>0</v>
      </c>
      <c r="K3193" s="380">
        <f>IF(OR('[9]事業所(またはGH住居)名を入力してください_その⑥'!$B212="管理者",'[9]事業所(またはGH住居)名を入力してください_その⑥'!$B212="サービス管理責任者"),0,'[9]事業所(またはGH住居)名を入力してください_その⑥'!$AN212)</f>
        <v>0</v>
      </c>
    </row>
    <row r="3194" spans="8:11">
      <c r="H3194" s="387"/>
      <c r="I3194" s="380" t="e">
        <f t="shared" si="145"/>
        <v>#REF!</v>
      </c>
      <c r="J3194" s="386">
        <f>'[9]事業所(またはGH住居)名を入力してください_その⑥'!$F213</f>
        <v>0</v>
      </c>
      <c r="K3194" s="380">
        <f>IF(OR('[9]事業所(またはGH住居)名を入力してください_その⑥'!$B213="管理者",'[9]事業所(またはGH住居)名を入力してください_その⑥'!$B213="サービス管理責任者"),0,'[9]事業所(またはGH住居)名を入力してください_その⑥'!$AN213)</f>
        <v>0</v>
      </c>
    </row>
    <row r="3195" spans="8:11">
      <c r="H3195" s="387"/>
      <c r="I3195" s="380" t="e">
        <f t="shared" si="145"/>
        <v>#REF!</v>
      </c>
      <c r="J3195" s="386">
        <f>'[9]事業所(またはGH住居)名を入力してください_その⑥'!$F214</f>
        <v>0</v>
      </c>
      <c r="K3195" s="380">
        <f>IF(OR('[9]事業所(またはGH住居)名を入力してください_その⑥'!$B214="管理者",'[9]事業所(またはGH住居)名を入力してください_その⑥'!$B214="サービス管理責任者"),0,'[9]事業所(またはGH住居)名を入力してください_その⑥'!$AN214)</f>
        <v>0</v>
      </c>
    </row>
    <row r="3196" spans="8:11">
      <c r="H3196" s="387"/>
      <c r="I3196" s="380" t="e">
        <f t="shared" si="145"/>
        <v>#REF!</v>
      </c>
      <c r="J3196" s="386">
        <f>'[9]事業所(またはGH住居)名を入力してください_その⑥'!$F215</f>
        <v>0</v>
      </c>
      <c r="K3196" s="380">
        <f>IF(OR('[9]事業所(またはGH住居)名を入力してください_その⑥'!$B215="管理者",'[9]事業所(またはGH住居)名を入力してください_その⑥'!$B215="サービス管理責任者"),0,'[9]事業所(またはGH住居)名を入力してください_その⑥'!$AN215)</f>
        <v>0</v>
      </c>
    </row>
    <row r="3197" spans="8:11">
      <c r="H3197" s="387"/>
      <c r="I3197" s="380" t="e">
        <f t="shared" si="145"/>
        <v>#REF!</v>
      </c>
      <c r="J3197" s="386">
        <f>'[9]事業所(またはGH住居)名を入力してください_その⑥'!$F216</f>
        <v>0</v>
      </c>
      <c r="K3197" s="380">
        <f>IF(OR('[9]事業所(またはGH住居)名を入力してください_その⑥'!$B216="管理者",'[9]事業所(またはGH住居)名を入力してください_その⑥'!$B216="サービス管理責任者"),0,'[9]事業所(またはGH住居)名を入力してください_その⑥'!$AN216)</f>
        <v>0</v>
      </c>
    </row>
    <row r="3198" spans="8:11">
      <c r="H3198" s="387"/>
      <c r="I3198" s="380" t="e">
        <f t="shared" si="145"/>
        <v>#REF!</v>
      </c>
      <c r="J3198" s="386">
        <f>'[9]事業所(またはGH住居)名を入力してください_その⑥'!$F217</f>
        <v>0</v>
      </c>
      <c r="K3198" s="380">
        <f>IF(OR('[9]事業所(またはGH住居)名を入力してください_その⑥'!$B217="管理者",'[9]事業所(またはGH住居)名を入力してください_その⑥'!$B217="サービス管理責任者"),0,'[9]事業所(またはGH住居)名を入力してください_その⑥'!$AN217)</f>
        <v>0</v>
      </c>
    </row>
    <row r="3199" spans="8:11">
      <c r="H3199" s="387"/>
      <c r="I3199" s="380" t="e">
        <f t="shared" si="145"/>
        <v>#REF!</v>
      </c>
      <c r="J3199" s="386">
        <f>'[9]事業所(またはGH住居)名を入力してください_その⑥'!$F218</f>
        <v>0</v>
      </c>
      <c r="K3199" s="380">
        <f>IF(OR('[9]事業所(またはGH住居)名を入力してください_その⑥'!$B218="管理者",'[9]事業所(またはGH住居)名を入力してください_その⑥'!$B218="サービス管理責任者"),0,'[9]事業所(またはGH住居)名を入力してください_その⑥'!$AN218)</f>
        <v>0</v>
      </c>
    </row>
    <row r="3200" spans="8:11">
      <c r="H3200" s="387"/>
      <c r="I3200" s="380" t="e">
        <f t="shared" si="145"/>
        <v>#REF!</v>
      </c>
      <c r="J3200" s="386">
        <f>'[9]事業所(またはGH住居)名を入力してください_その⑥'!$F219</f>
        <v>0</v>
      </c>
      <c r="K3200" s="380">
        <f>IF(OR('[9]事業所(またはGH住居)名を入力してください_その⑥'!$B219="管理者",'[9]事業所(またはGH住居)名を入力してください_その⑥'!$B219="サービス管理責任者"),0,'[9]事業所(またはGH住居)名を入力してください_その⑥'!$AN219)</f>
        <v>0</v>
      </c>
    </row>
    <row r="3201" spans="8:11">
      <c r="H3201" s="387"/>
      <c r="I3201" s="380" t="e">
        <f t="shared" si="145"/>
        <v>#REF!</v>
      </c>
      <c r="J3201" s="386">
        <f>'[9]事業所(またはGH住居)名を入力してください_その⑥'!$F220</f>
        <v>0</v>
      </c>
      <c r="K3201" s="380">
        <f>IF(OR('[9]事業所(またはGH住居)名を入力してください_その⑥'!$B220="管理者",'[9]事業所(またはGH住居)名を入力してください_その⑥'!$B220="サービス管理責任者"),0,'[9]事業所(またはGH住居)名を入力してください_その⑥'!$AN220)</f>
        <v>0</v>
      </c>
    </row>
    <row r="3202" spans="8:11">
      <c r="H3202" s="387"/>
      <c r="I3202" s="380" t="e">
        <f t="shared" si="145"/>
        <v>#REF!</v>
      </c>
      <c r="J3202" s="386">
        <f>'[9]事業所(またはGH住居)名を入力してください_その⑥'!$F221</f>
        <v>0</v>
      </c>
      <c r="K3202" s="380">
        <f>IF(OR('[9]事業所(またはGH住居)名を入力してください_その⑥'!$B221="管理者",'[9]事業所(またはGH住居)名を入力してください_その⑥'!$B221="サービス管理責任者"),0,'[9]事業所(またはGH住居)名を入力してください_その⑥'!$AN221)</f>
        <v>0</v>
      </c>
    </row>
    <row r="3203" spans="8:11">
      <c r="H3203" s="387"/>
      <c r="I3203" s="380" t="e">
        <f t="shared" si="145"/>
        <v>#REF!</v>
      </c>
      <c r="J3203" s="386">
        <f>'[9]事業所(またはGH住居)名を入力してください_その⑥'!$F222</f>
        <v>0</v>
      </c>
      <c r="K3203" s="380">
        <f>IF(OR('[9]事業所(またはGH住居)名を入力してください_その⑥'!$B222="管理者",'[9]事業所(またはGH住居)名を入力してください_その⑥'!$B222="サービス管理責任者"),0,'[9]事業所(またはGH住居)名を入力してください_その⑥'!$AN222)</f>
        <v>0</v>
      </c>
    </row>
    <row r="3204" spans="8:11">
      <c r="H3204" s="387"/>
      <c r="I3204" s="380" t="e">
        <f t="shared" ref="I3204:I3267" si="146">IF(J3204=0,I3203,I3203+1)</f>
        <v>#REF!</v>
      </c>
      <c r="J3204" s="386">
        <f>'[9]事業所(またはGH住居)名を入力してください_その⑥'!$F223</f>
        <v>0</v>
      </c>
      <c r="K3204" s="380">
        <f>IF(OR('[9]事業所(またはGH住居)名を入力してください_その⑥'!$B223="管理者",'[9]事業所(またはGH住居)名を入力してください_その⑥'!$B223="サービス管理責任者"),0,'[9]事業所(またはGH住居)名を入力してください_その⑥'!$AN223)</f>
        <v>0</v>
      </c>
    </row>
    <row r="3205" spans="8:11">
      <c r="H3205" s="387"/>
      <c r="I3205" s="380" t="e">
        <f t="shared" si="146"/>
        <v>#REF!</v>
      </c>
      <c r="J3205" s="386">
        <f>'[9]事業所(またはGH住居)名を入力してください_その⑥'!$F224</f>
        <v>0</v>
      </c>
      <c r="K3205" s="380">
        <f>IF(OR('[9]事業所(またはGH住居)名を入力してください_その⑥'!$B224="管理者",'[9]事業所(またはGH住居)名を入力してください_その⑥'!$B224="サービス管理責任者"),0,'[9]事業所(またはGH住居)名を入力してください_その⑥'!$AN224)</f>
        <v>0</v>
      </c>
    </row>
    <row r="3206" spans="8:11">
      <c r="H3206" s="387"/>
      <c r="I3206" s="380" t="e">
        <f t="shared" si="146"/>
        <v>#REF!</v>
      </c>
      <c r="J3206" s="386">
        <f>'[9]事業所(またはGH住居)名を入力してください_その⑥'!$F225</f>
        <v>0</v>
      </c>
      <c r="K3206" s="380">
        <f>IF(OR('[9]事業所(またはGH住居)名を入力してください_その⑥'!$B225="管理者",'[9]事業所(またはGH住居)名を入力してください_その⑥'!$B225="サービス管理責任者"),0,'[9]事業所(またはGH住居)名を入力してください_その⑥'!$AN225)</f>
        <v>0</v>
      </c>
    </row>
    <row r="3207" spans="8:11">
      <c r="H3207" s="387"/>
      <c r="I3207" s="380" t="e">
        <f t="shared" si="146"/>
        <v>#REF!</v>
      </c>
      <c r="J3207" s="386">
        <f>'[9]事業所(またはGH住居)名を入力してください_その⑥'!$F226</f>
        <v>0</v>
      </c>
      <c r="K3207" s="380">
        <f>IF(OR('[9]事業所(またはGH住居)名を入力してください_その⑥'!$B226="管理者",'[9]事業所(またはGH住居)名を入力してください_その⑥'!$B226="サービス管理責任者"),0,'[9]事業所(またはGH住居)名を入力してください_その⑥'!$AN226)</f>
        <v>0</v>
      </c>
    </row>
    <row r="3208" spans="8:11">
      <c r="H3208" s="387"/>
      <c r="I3208" s="380" t="e">
        <f t="shared" si="146"/>
        <v>#REF!</v>
      </c>
      <c r="J3208" s="386">
        <f>'[9]事業所(またはGH住居)名を入力してください_その⑥'!$F227</f>
        <v>0</v>
      </c>
      <c r="K3208" s="380">
        <f>IF(OR('[9]事業所(またはGH住居)名を入力してください_その⑥'!$B227="管理者",'[9]事業所(またはGH住居)名を入力してください_その⑥'!$B227="サービス管理責任者"),0,'[9]事業所(またはGH住居)名を入力してください_その⑥'!$AN227)</f>
        <v>0</v>
      </c>
    </row>
    <row r="3209" spans="8:11">
      <c r="H3209" s="387"/>
      <c r="I3209" s="380" t="e">
        <f t="shared" si="146"/>
        <v>#REF!</v>
      </c>
      <c r="J3209" s="386">
        <f>'[9]事業所(またはGH住居)名を入力してください_その⑥'!$F228</f>
        <v>0</v>
      </c>
      <c r="K3209" s="380">
        <f>IF(OR('[9]事業所(またはGH住居)名を入力してください_その⑥'!$B228="管理者",'[9]事業所(またはGH住居)名を入力してください_その⑥'!$B228="サービス管理責任者"),0,'[9]事業所(またはGH住居)名を入力してください_その⑥'!$AN228)</f>
        <v>0</v>
      </c>
    </row>
    <row r="3210" spans="8:11">
      <c r="H3210" s="387"/>
      <c r="I3210" s="380" t="e">
        <f t="shared" si="146"/>
        <v>#REF!</v>
      </c>
      <c r="J3210" s="386">
        <f>'[9]事業所(またはGH住居)名を入力してください_その⑥'!$F229</f>
        <v>0</v>
      </c>
      <c r="K3210" s="380">
        <f>IF(OR('[9]事業所(またはGH住居)名を入力してください_その⑥'!$B229="管理者",'[9]事業所(またはGH住居)名を入力してください_その⑥'!$B229="サービス管理責任者"),0,'[9]事業所(またはGH住居)名を入力してください_その⑥'!$AN229)</f>
        <v>0</v>
      </c>
    </row>
    <row r="3211" spans="8:11">
      <c r="H3211" s="387"/>
      <c r="I3211" s="380" t="e">
        <f t="shared" si="146"/>
        <v>#REF!</v>
      </c>
      <c r="J3211" s="386">
        <f>'[9]事業所(またはGH住居)名を入力してください_その⑥'!$F230</f>
        <v>0</v>
      </c>
      <c r="K3211" s="380">
        <f>IF(OR('[9]事業所(またはGH住居)名を入力してください_その⑥'!$B230="管理者",'[9]事業所(またはGH住居)名を入力してください_その⑥'!$B230="サービス管理責任者"),0,'[9]事業所(またはGH住居)名を入力してください_その⑥'!$AN230)</f>
        <v>0</v>
      </c>
    </row>
    <row r="3212" spans="8:11">
      <c r="H3212" s="387"/>
      <c r="I3212" s="380" t="e">
        <f t="shared" si="146"/>
        <v>#REF!</v>
      </c>
      <c r="J3212" s="386">
        <f>'[9]事業所(またはGH住居)名を入力してください_その⑥'!$F231</f>
        <v>0</v>
      </c>
      <c r="K3212" s="380">
        <f>IF(OR('[9]事業所(またはGH住居)名を入力してください_その⑥'!$B231="管理者",'[9]事業所(またはGH住居)名を入力してください_その⑥'!$B231="サービス管理責任者"),0,'[9]事業所(またはGH住居)名を入力してください_その⑥'!$AN231)</f>
        <v>0</v>
      </c>
    </row>
    <row r="3213" spans="8:11">
      <c r="H3213" s="387"/>
      <c r="I3213" s="380" t="e">
        <f t="shared" si="146"/>
        <v>#REF!</v>
      </c>
      <c r="J3213" s="386">
        <f>'[9]事業所(またはGH住居)名を入力してください_その⑥'!$F232</f>
        <v>0</v>
      </c>
      <c r="K3213" s="380">
        <f>IF(OR('[9]事業所(またはGH住居)名を入力してください_その⑥'!$B232="管理者",'[9]事業所(またはGH住居)名を入力してください_その⑥'!$B232="サービス管理責任者"),0,'[9]事業所(またはGH住居)名を入力してください_その⑥'!$AN232)</f>
        <v>0</v>
      </c>
    </row>
    <row r="3214" spans="8:11">
      <c r="H3214" s="387"/>
      <c r="I3214" s="380" t="e">
        <f t="shared" si="146"/>
        <v>#REF!</v>
      </c>
      <c r="J3214" s="386">
        <f>'[9]事業所(またはGH住居)名を入力してください_その⑥'!$F233</f>
        <v>0</v>
      </c>
      <c r="K3214" s="380">
        <f>IF(OR('[9]事業所(またはGH住居)名を入力してください_その⑥'!$B233="管理者",'[9]事業所(またはGH住居)名を入力してください_その⑥'!$B233="サービス管理責任者"),0,'[9]事業所(またはGH住居)名を入力してください_その⑥'!$AN233)</f>
        <v>0</v>
      </c>
    </row>
    <row r="3215" spans="8:11">
      <c r="H3215" s="387"/>
      <c r="I3215" s="380" t="e">
        <f t="shared" si="146"/>
        <v>#REF!</v>
      </c>
      <c r="J3215" s="386">
        <f>'[9]事業所(またはGH住居)名を入力してください_その⑥'!$F234</f>
        <v>0</v>
      </c>
      <c r="K3215" s="380">
        <f>IF(OR('[9]事業所(またはGH住居)名を入力してください_その⑥'!$B234="管理者",'[9]事業所(またはGH住居)名を入力してください_その⑥'!$B234="サービス管理責任者"),0,'[9]事業所(またはGH住居)名を入力してください_その⑥'!$AN234)</f>
        <v>0</v>
      </c>
    </row>
    <row r="3216" spans="8:11">
      <c r="H3216" s="387"/>
      <c r="I3216" s="380" t="e">
        <f t="shared" si="146"/>
        <v>#REF!</v>
      </c>
      <c r="J3216" s="386">
        <f>'[9]事業所(またはGH住居)名を入力してください_その⑥'!$F235</f>
        <v>0</v>
      </c>
      <c r="K3216" s="380">
        <f>IF(OR('[9]事業所(またはGH住居)名を入力してください_その⑥'!$B235="管理者",'[9]事業所(またはGH住居)名を入力してください_その⑥'!$B235="サービス管理責任者"),0,'[9]事業所(またはGH住居)名を入力してください_その⑥'!$AN235)</f>
        <v>0</v>
      </c>
    </row>
    <row r="3217" spans="8:11">
      <c r="H3217" s="387"/>
      <c r="I3217" s="380" t="e">
        <f t="shared" si="146"/>
        <v>#REF!</v>
      </c>
      <c r="J3217" s="386">
        <f>'[9]事業所(またはGH住居)名を入力してください_その⑥'!$F236</f>
        <v>0</v>
      </c>
      <c r="K3217" s="380">
        <f>IF(OR('[9]事業所(またはGH住居)名を入力してください_その⑥'!$B236="管理者",'[9]事業所(またはGH住居)名を入力してください_その⑥'!$B236="サービス管理責任者"),0,'[9]事業所(またはGH住居)名を入力してください_その⑥'!$AN236)</f>
        <v>0</v>
      </c>
    </row>
    <row r="3218" spans="8:11">
      <c r="H3218" s="387"/>
      <c r="I3218" s="380" t="e">
        <f t="shared" si="146"/>
        <v>#REF!</v>
      </c>
      <c r="J3218" s="386">
        <f>'[9]事業所(またはGH住居)名を入力してください_その⑥'!$F237</f>
        <v>0</v>
      </c>
      <c r="K3218" s="380">
        <f>IF(OR('[9]事業所(またはGH住居)名を入力してください_その⑥'!$B237="管理者",'[9]事業所(またはGH住居)名を入力してください_その⑥'!$B237="サービス管理責任者"),0,'[9]事業所(またはGH住居)名を入力してください_その⑥'!$AN237)</f>
        <v>0</v>
      </c>
    </row>
    <row r="3219" spans="8:11">
      <c r="H3219" s="387"/>
      <c r="I3219" s="380" t="e">
        <f t="shared" si="146"/>
        <v>#REF!</v>
      </c>
      <c r="J3219" s="386">
        <f>'[9]事業所(またはGH住居)名を入力してください_その⑥'!$F238</f>
        <v>0</v>
      </c>
      <c r="K3219" s="380">
        <f>IF(OR('[9]事業所(またはGH住居)名を入力してください_その⑥'!$B238="管理者",'[9]事業所(またはGH住居)名を入力してください_その⑥'!$B238="サービス管理責任者"),0,'[9]事業所(またはGH住居)名を入力してください_その⑥'!$AN238)</f>
        <v>0</v>
      </c>
    </row>
    <row r="3220" spans="8:11">
      <c r="H3220" s="387"/>
      <c r="I3220" s="380" t="e">
        <f t="shared" si="146"/>
        <v>#REF!</v>
      </c>
      <c r="J3220" s="386">
        <f>'[9]事業所(またはGH住居)名を入力してください_その⑥'!$F239</f>
        <v>0</v>
      </c>
      <c r="K3220" s="380">
        <f>IF(OR('[9]事業所(またはGH住居)名を入力してください_その⑥'!$B239="管理者",'[9]事業所(またはGH住居)名を入力してください_その⑥'!$B239="サービス管理責任者"),0,'[9]事業所(またはGH住居)名を入力してください_その⑥'!$AN239)</f>
        <v>0</v>
      </c>
    </row>
    <row r="3221" spans="8:11">
      <c r="H3221" s="387"/>
      <c r="I3221" s="380" t="e">
        <f t="shared" si="146"/>
        <v>#REF!</v>
      </c>
      <c r="J3221" s="386">
        <f>'[9]事業所(またはGH住居)名を入力してください_その⑥'!$F240</f>
        <v>0</v>
      </c>
      <c r="K3221" s="380">
        <f>IF(OR('[9]事業所(またはGH住居)名を入力してください_その⑥'!$B240="管理者",'[9]事業所(またはGH住居)名を入力してください_その⑥'!$B240="サービス管理責任者"),0,'[9]事業所(またはGH住居)名を入力してください_その⑥'!$AN240)</f>
        <v>0</v>
      </c>
    </row>
    <row r="3222" spans="8:11">
      <c r="H3222" s="387"/>
      <c r="I3222" s="380" t="e">
        <f t="shared" si="146"/>
        <v>#REF!</v>
      </c>
      <c r="J3222" s="386">
        <f>'[9]事業所(またはGH住居)名を入力してください_その⑥'!$F241</f>
        <v>0</v>
      </c>
      <c r="K3222" s="380">
        <f>IF(OR('[9]事業所(またはGH住居)名を入力してください_その⑥'!$B241="管理者",'[9]事業所(またはGH住居)名を入力してください_その⑥'!$B241="サービス管理責任者"),0,'[9]事業所(またはGH住居)名を入力してください_その⑥'!$AN241)</f>
        <v>0</v>
      </c>
    </row>
    <row r="3223" spans="8:11">
      <c r="H3223" s="387"/>
      <c r="I3223" s="380" t="e">
        <f t="shared" si="146"/>
        <v>#REF!</v>
      </c>
      <c r="J3223" s="386">
        <f>'[9]事業所(またはGH住居)名を入力してください_その⑥'!$F242</f>
        <v>0</v>
      </c>
      <c r="K3223" s="380">
        <f>IF(OR('[9]事業所(またはGH住居)名を入力してください_その⑥'!$B242="管理者",'[9]事業所(またはGH住居)名を入力してください_その⑥'!$B242="サービス管理責任者"),0,'[9]事業所(またはGH住居)名を入力してください_その⑥'!$AN242)</f>
        <v>0</v>
      </c>
    </row>
    <row r="3224" spans="8:11">
      <c r="H3224" s="387"/>
      <c r="I3224" s="380" t="e">
        <f t="shared" si="146"/>
        <v>#REF!</v>
      </c>
      <c r="J3224" s="386">
        <f>'[9]事業所(またはGH住居)名を入力してください_その⑥'!$F243</f>
        <v>0</v>
      </c>
      <c r="K3224" s="380">
        <f>IF(OR('[9]事業所(またはGH住居)名を入力してください_その⑥'!$B243="管理者",'[9]事業所(またはGH住居)名を入力してください_その⑥'!$B243="サービス管理責任者"),0,'[9]事業所(またはGH住居)名を入力してください_その⑥'!$AN243)</f>
        <v>0</v>
      </c>
    </row>
    <row r="3225" spans="8:11">
      <c r="H3225" s="387"/>
      <c r="I3225" s="380" t="e">
        <f t="shared" si="146"/>
        <v>#REF!</v>
      </c>
      <c r="J3225" s="386">
        <f>'[9]事業所(またはGH住居)名を入力してください_その⑥'!$F244</f>
        <v>0</v>
      </c>
      <c r="K3225" s="380">
        <f>IF(OR('[9]事業所(またはGH住居)名を入力してください_その⑥'!$B244="管理者",'[9]事業所(またはGH住居)名を入力してください_その⑥'!$B244="サービス管理責任者"),0,'[9]事業所(またはGH住居)名を入力してください_その⑥'!$AN244)</f>
        <v>0</v>
      </c>
    </row>
    <row r="3226" spans="8:11">
      <c r="H3226" s="387"/>
      <c r="I3226" s="380" t="e">
        <f t="shared" si="146"/>
        <v>#REF!</v>
      </c>
      <c r="J3226" s="386">
        <f>'[9]事業所(またはGH住居)名を入力してください_その⑥'!$F245</f>
        <v>0</v>
      </c>
      <c r="K3226" s="380">
        <f>IF(OR('[9]事業所(またはGH住居)名を入力してください_その⑥'!$B245="管理者",'[9]事業所(またはGH住居)名を入力してください_その⑥'!$B245="サービス管理責任者"),0,'[9]事業所(またはGH住居)名を入力してください_その⑥'!$AN245)</f>
        <v>0</v>
      </c>
    </row>
    <row r="3227" spans="8:11">
      <c r="H3227" s="387"/>
      <c r="I3227" s="380" t="e">
        <f t="shared" si="146"/>
        <v>#REF!</v>
      </c>
      <c r="J3227" s="386">
        <f>'[9]事業所(またはGH住居)名を入力してください_その⑥'!$F246</f>
        <v>0</v>
      </c>
      <c r="K3227" s="380">
        <f>IF(OR('[9]事業所(またはGH住居)名を入力してください_その⑥'!$B246="管理者",'[9]事業所(またはGH住居)名を入力してください_その⑥'!$B246="サービス管理責任者"),0,'[9]事業所(またはGH住居)名を入力してください_その⑥'!$AN246)</f>
        <v>0</v>
      </c>
    </row>
    <row r="3228" spans="8:11">
      <c r="H3228" s="387"/>
      <c r="I3228" s="380" t="e">
        <f t="shared" si="146"/>
        <v>#REF!</v>
      </c>
      <c r="J3228" s="386">
        <f>'[9]事業所(またはGH住居)名を入力してください_その⑥'!$F247</f>
        <v>0</v>
      </c>
      <c r="K3228" s="380">
        <f>IF(OR('[9]事業所(またはGH住居)名を入力してください_その⑥'!$B247="管理者",'[9]事業所(またはGH住居)名を入力してください_その⑥'!$B247="サービス管理責任者"),0,'[9]事業所(またはGH住居)名を入力してください_その⑥'!$AN247)</f>
        <v>0</v>
      </c>
    </row>
    <row r="3229" spans="8:11">
      <c r="H3229" s="387"/>
      <c r="I3229" s="380" t="e">
        <f t="shared" si="146"/>
        <v>#REF!</v>
      </c>
      <c r="J3229" s="386">
        <f>'[9]事業所(またはGH住居)名を入力してください_その⑥'!$F248</f>
        <v>0</v>
      </c>
      <c r="K3229" s="380">
        <f>IF(OR('[9]事業所(またはGH住居)名を入力してください_その⑥'!$B248="管理者",'[9]事業所(またはGH住居)名を入力してください_その⑥'!$B248="サービス管理責任者"),0,'[9]事業所(またはGH住居)名を入力してください_その⑥'!$AN248)</f>
        <v>0</v>
      </c>
    </row>
    <row r="3230" spans="8:11">
      <c r="H3230" s="387"/>
      <c r="I3230" s="380" t="e">
        <f t="shared" si="146"/>
        <v>#REF!</v>
      </c>
      <c r="J3230" s="386">
        <f>'[9]事業所(またはGH住居)名を入力してください_その⑥'!$F249</f>
        <v>0</v>
      </c>
      <c r="K3230" s="380">
        <f>IF(OR('[9]事業所(またはGH住居)名を入力してください_その⑥'!$B249="管理者",'[9]事業所(またはGH住居)名を入力してください_その⑥'!$B249="サービス管理責任者"),0,'[9]事業所(またはGH住居)名を入力してください_その⑥'!$AN249)</f>
        <v>0</v>
      </c>
    </row>
    <row r="3231" spans="8:11">
      <c r="H3231" s="387"/>
      <c r="I3231" s="380" t="e">
        <f t="shared" si="146"/>
        <v>#REF!</v>
      </c>
      <c r="J3231" s="386">
        <f>'[9]事業所(またはGH住居)名を入力してください_その⑥'!$F250</f>
        <v>0</v>
      </c>
      <c r="K3231" s="380">
        <f>IF(OR('[9]事業所(またはGH住居)名を入力してください_その⑥'!$B250="管理者",'[9]事業所(またはGH住居)名を入力してください_その⑥'!$B250="サービス管理責任者"),0,'[9]事業所(またはGH住居)名を入力してください_その⑥'!$AN250)</f>
        <v>0</v>
      </c>
    </row>
    <row r="3232" spans="8:11">
      <c r="H3232" s="387"/>
      <c r="I3232" s="380" t="e">
        <f t="shared" si="146"/>
        <v>#REF!</v>
      </c>
      <c r="J3232" s="386">
        <f>'[9]事業所(またはGH住居)名を入力してください_その⑥'!$F251</f>
        <v>0</v>
      </c>
      <c r="K3232" s="380">
        <f>IF(OR('[9]事業所(またはGH住居)名を入力してください_その⑥'!$B251="管理者",'[9]事業所(またはGH住居)名を入力してください_その⑥'!$B251="サービス管理責任者"),0,'[9]事業所(またはGH住居)名を入力してください_その⑥'!$AN251)</f>
        <v>0</v>
      </c>
    </row>
    <row r="3233" spans="8:11">
      <c r="H3233" s="387"/>
      <c r="I3233" s="380" t="e">
        <f t="shared" si="146"/>
        <v>#REF!</v>
      </c>
      <c r="J3233" s="386">
        <f>'[9]事業所(またはGH住居)名を入力してください_その⑥'!$F252</f>
        <v>0</v>
      </c>
      <c r="K3233" s="380">
        <f>IF(OR('[9]事業所(またはGH住居)名を入力してください_その⑥'!$B252="管理者",'[9]事業所(またはGH住居)名を入力してください_その⑥'!$B252="サービス管理責任者"),0,'[9]事業所(またはGH住居)名を入力してください_その⑥'!$AN252)</f>
        <v>0</v>
      </c>
    </row>
    <row r="3234" spans="8:11">
      <c r="H3234" s="387"/>
      <c r="I3234" s="380" t="e">
        <f t="shared" si="146"/>
        <v>#REF!</v>
      </c>
      <c r="J3234" s="386">
        <f>'[9]事業所(またはGH住居)名を入力してください_その⑥'!$F253</f>
        <v>0</v>
      </c>
      <c r="K3234" s="380">
        <f>IF(OR('[9]事業所(またはGH住居)名を入力してください_その⑥'!$B253="管理者",'[9]事業所(またはGH住居)名を入力してください_その⑥'!$B253="サービス管理責任者"),0,'[9]事業所(またはGH住居)名を入力してください_その⑥'!$AN253)</f>
        <v>0</v>
      </c>
    </row>
    <row r="3235" spans="8:11">
      <c r="H3235" s="387"/>
      <c r="I3235" s="380" t="e">
        <f t="shared" si="146"/>
        <v>#REF!</v>
      </c>
      <c r="J3235" s="386">
        <f>'[9]事業所(またはGH住居)名を入力してください_その⑥'!$F254</f>
        <v>0</v>
      </c>
      <c r="K3235" s="380">
        <f>IF(OR('[9]事業所(またはGH住居)名を入力してください_その⑥'!$B254="管理者",'[9]事業所(またはGH住居)名を入力してください_その⑥'!$B254="サービス管理責任者"),0,'[9]事業所(またはGH住居)名を入力してください_その⑥'!$AN254)</f>
        <v>0</v>
      </c>
    </row>
    <row r="3236" spans="8:11">
      <c r="H3236" s="387"/>
      <c r="I3236" s="380" t="e">
        <f t="shared" si="146"/>
        <v>#REF!</v>
      </c>
      <c r="J3236" s="386">
        <f>'[9]事業所(またはGH住居)名を入力してください_その⑥'!$F255</f>
        <v>0</v>
      </c>
      <c r="K3236" s="380">
        <f>IF(OR('[9]事業所(またはGH住居)名を入力してください_その⑥'!$B255="管理者",'[9]事業所(またはGH住居)名を入力してください_その⑥'!$B255="サービス管理責任者"),0,'[9]事業所(またはGH住居)名を入力してください_その⑥'!$AN255)</f>
        <v>0</v>
      </c>
    </row>
    <row r="3237" spans="8:11">
      <c r="H3237" s="387"/>
      <c r="I3237" s="380" t="e">
        <f t="shared" si="146"/>
        <v>#REF!</v>
      </c>
      <c r="J3237" s="386">
        <f>'[9]事業所(またはGH住居)名を入力してください_その⑥'!$F256</f>
        <v>0</v>
      </c>
      <c r="K3237" s="380">
        <f>IF(OR('[9]事業所(またはGH住居)名を入力してください_その⑥'!$B256="管理者",'[9]事業所(またはGH住居)名を入力してください_その⑥'!$B256="サービス管理責任者"),0,'[9]事業所(またはGH住居)名を入力してください_その⑥'!$AN256)</f>
        <v>0</v>
      </c>
    </row>
    <row r="3238" spans="8:11">
      <c r="H3238" s="387"/>
      <c r="I3238" s="380" t="e">
        <f t="shared" si="146"/>
        <v>#REF!</v>
      </c>
      <c r="J3238" s="386">
        <f>'[9]事業所(またはGH住居)名を入力してください_その⑥'!$F257</f>
        <v>0</v>
      </c>
      <c r="K3238" s="380">
        <f>IF(OR('[9]事業所(またはGH住居)名を入力してください_その⑥'!$B257="管理者",'[9]事業所(またはGH住居)名を入力してください_その⑥'!$B257="サービス管理責任者"),0,'[9]事業所(またはGH住居)名を入力してください_その⑥'!$AN257)</f>
        <v>0</v>
      </c>
    </row>
    <row r="3239" spans="8:11">
      <c r="H3239" s="387"/>
      <c r="I3239" s="380" t="e">
        <f t="shared" si="146"/>
        <v>#REF!</v>
      </c>
      <c r="J3239" s="386">
        <f>'[9]事業所(またはGH住居)名を入力してください_その⑥'!$F258</f>
        <v>0</v>
      </c>
      <c r="K3239" s="380">
        <f>IF(OR('[9]事業所(またはGH住居)名を入力してください_その⑥'!$B258="管理者",'[9]事業所(またはGH住居)名を入力してください_その⑥'!$B258="サービス管理責任者"),0,'[9]事業所(またはGH住居)名を入力してください_その⑥'!$AN258)</f>
        <v>0</v>
      </c>
    </row>
    <row r="3240" spans="8:11">
      <c r="H3240" s="387"/>
      <c r="I3240" s="380" t="e">
        <f t="shared" si="146"/>
        <v>#REF!</v>
      </c>
      <c r="J3240" s="386">
        <f>'[9]事業所(またはGH住居)名を入力してください_その⑥'!$F259</f>
        <v>0</v>
      </c>
      <c r="K3240" s="380">
        <f>IF(OR('[9]事業所(またはGH住居)名を入力してください_その⑥'!$B259="管理者",'[9]事業所(またはGH住居)名を入力してください_その⑥'!$B259="サービス管理責任者"),0,'[9]事業所(またはGH住居)名を入力してください_その⑥'!$AN259)</f>
        <v>0</v>
      </c>
    </row>
    <row r="3241" spans="8:11">
      <c r="H3241" s="387"/>
      <c r="I3241" s="380" t="e">
        <f t="shared" si="146"/>
        <v>#REF!</v>
      </c>
      <c r="J3241" s="386">
        <f>'[9]事業所(またはGH住居)名を入力してください_その⑥'!$F260</f>
        <v>0</v>
      </c>
      <c r="K3241" s="380">
        <f>IF(OR('[9]事業所(またはGH住居)名を入力してください_その⑥'!$B260="管理者",'[9]事業所(またはGH住居)名を入力してください_その⑥'!$B260="サービス管理責任者"),0,'[9]事業所(またはGH住居)名を入力してください_その⑥'!$AN260)</f>
        <v>0</v>
      </c>
    </row>
    <row r="3242" spans="8:11">
      <c r="H3242" s="387"/>
      <c r="I3242" s="380" t="e">
        <f t="shared" si="146"/>
        <v>#REF!</v>
      </c>
      <c r="J3242" s="386">
        <f>'[9]事業所(またはGH住居)名を入力してください_その⑥'!$F261</f>
        <v>0</v>
      </c>
      <c r="K3242" s="380">
        <f>IF(OR('[9]事業所(またはGH住居)名を入力してください_その⑥'!$B261="管理者",'[9]事業所(またはGH住居)名を入力してください_その⑥'!$B261="サービス管理責任者"),0,'[9]事業所(またはGH住居)名を入力してください_その⑥'!$AN261)</f>
        <v>0</v>
      </c>
    </row>
    <row r="3243" spans="8:11">
      <c r="H3243" s="387"/>
      <c r="I3243" s="380" t="e">
        <f t="shared" si="146"/>
        <v>#REF!</v>
      </c>
      <c r="J3243" s="386">
        <f>'[9]事業所(またはGH住居)名を入力してください_その⑥'!$F262</f>
        <v>0</v>
      </c>
      <c r="K3243" s="380">
        <f>IF(OR('[9]事業所(またはGH住居)名を入力してください_その⑥'!$B262="管理者",'[9]事業所(またはGH住居)名を入力してください_その⑥'!$B262="サービス管理責任者"),0,'[9]事業所(またはGH住居)名を入力してください_その⑥'!$AN262)</f>
        <v>0</v>
      </c>
    </row>
    <row r="3244" spans="8:11">
      <c r="H3244" s="387"/>
      <c r="I3244" s="380" t="e">
        <f t="shared" si="146"/>
        <v>#REF!</v>
      </c>
      <c r="J3244" s="386">
        <f>'[9]事業所(またはGH住居)名を入力してください_その⑥'!$F263</f>
        <v>0</v>
      </c>
      <c r="K3244" s="380">
        <f>IF(OR('[9]事業所(またはGH住居)名を入力してください_その⑥'!$B263="管理者",'[9]事業所(またはGH住居)名を入力してください_その⑥'!$B263="サービス管理責任者"),0,'[9]事業所(またはGH住居)名を入力してください_その⑥'!$AN263)</f>
        <v>0</v>
      </c>
    </row>
    <row r="3245" spans="8:11">
      <c r="H3245" s="387"/>
      <c r="I3245" s="380" t="e">
        <f t="shared" si="146"/>
        <v>#REF!</v>
      </c>
      <c r="J3245" s="386">
        <f>'[9]事業所(またはGH住居)名を入力してください_その⑥'!$F264</f>
        <v>0</v>
      </c>
      <c r="K3245" s="380">
        <f>IF(OR('[9]事業所(またはGH住居)名を入力してください_その⑥'!$B264="管理者",'[9]事業所(またはGH住居)名を入力してください_その⑥'!$B264="サービス管理責任者"),0,'[9]事業所(またはGH住居)名を入力してください_その⑥'!$AN264)</f>
        <v>0</v>
      </c>
    </row>
    <row r="3246" spans="8:11">
      <c r="H3246" s="387"/>
      <c r="I3246" s="380" t="e">
        <f t="shared" si="146"/>
        <v>#REF!</v>
      </c>
      <c r="J3246" s="386">
        <f>'[9]事業所(またはGH住居)名を入力してください_その⑥'!$F265</f>
        <v>0</v>
      </c>
      <c r="K3246" s="380">
        <f>IF(OR('[9]事業所(またはGH住居)名を入力してください_その⑥'!$B265="管理者",'[9]事業所(またはGH住居)名を入力してください_その⑥'!$B265="サービス管理責任者"),0,'[9]事業所(またはGH住居)名を入力してください_その⑥'!$AN265)</f>
        <v>0</v>
      </c>
    </row>
    <row r="3247" spans="8:11">
      <c r="H3247" s="387"/>
      <c r="I3247" s="380" t="e">
        <f t="shared" si="146"/>
        <v>#REF!</v>
      </c>
      <c r="J3247" s="386">
        <f>'[9]事業所(またはGH住居)名を入力してください_その⑥'!$F266</f>
        <v>0</v>
      </c>
      <c r="K3247" s="380">
        <f>IF(OR('[9]事業所(またはGH住居)名を入力してください_その⑥'!$B266="管理者",'[9]事業所(またはGH住居)名を入力してください_その⑥'!$B266="サービス管理責任者"),0,'[9]事業所(またはGH住居)名を入力してください_その⑥'!$AN266)</f>
        <v>0</v>
      </c>
    </row>
    <row r="3248" spans="8:11">
      <c r="H3248" s="387"/>
      <c r="I3248" s="380" t="e">
        <f t="shared" si="146"/>
        <v>#REF!</v>
      </c>
      <c r="J3248" s="386">
        <f>'[9]事業所(またはGH住居)名を入力してください_その⑥'!$F267</f>
        <v>0</v>
      </c>
      <c r="K3248" s="380">
        <f>IF(OR('[9]事業所(またはGH住居)名を入力してください_その⑥'!$B267="管理者",'[9]事業所(またはGH住居)名を入力してください_その⑥'!$B267="サービス管理責任者"),0,'[9]事業所(またはGH住居)名を入力してください_その⑥'!$AN267)</f>
        <v>0</v>
      </c>
    </row>
    <row r="3249" spans="8:11">
      <c r="H3249" s="387"/>
      <c r="I3249" s="380" t="e">
        <f t="shared" si="146"/>
        <v>#REF!</v>
      </c>
      <c r="J3249" s="386">
        <f>'[9]事業所(またはGH住居)名を入力してください_その⑥'!$F268</f>
        <v>0</v>
      </c>
      <c r="K3249" s="380">
        <f>IF(OR('[9]事業所(またはGH住居)名を入力してください_その⑥'!$B268="管理者",'[9]事業所(またはGH住居)名を入力してください_その⑥'!$B268="サービス管理責任者"),0,'[9]事業所(またはGH住居)名を入力してください_その⑥'!$AN268)</f>
        <v>0</v>
      </c>
    </row>
    <row r="3250" spans="8:11">
      <c r="H3250" s="387"/>
      <c r="I3250" s="380" t="e">
        <f t="shared" si="146"/>
        <v>#REF!</v>
      </c>
      <c r="J3250" s="386">
        <f>'[9]事業所(またはGH住居)名を入力してください_その⑥'!$F269</f>
        <v>0</v>
      </c>
      <c r="K3250" s="380">
        <f>IF(OR('[9]事業所(またはGH住居)名を入力してください_その⑥'!$B269="管理者",'[9]事業所(またはGH住居)名を入力してください_その⑥'!$B269="サービス管理責任者"),0,'[9]事業所(またはGH住居)名を入力してください_その⑥'!$AN269)</f>
        <v>0</v>
      </c>
    </row>
    <row r="3251" spans="8:11">
      <c r="H3251" s="387"/>
      <c r="I3251" s="380" t="e">
        <f t="shared" si="146"/>
        <v>#REF!</v>
      </c>
      <c r="J3251" s="386">
        <f>'[9]事業所(またはGH住居)名を入力してください_その⑥'!$F270</f>
        <v>0</v>
      </c>
      <c r="K3251" s="380">
        <f>IF(OR('[9]事業所(またはGH住居)名を入力してください_その⑥'!$B270="管理者",'[9]事業所(またはGH住居)名を入力してください_その⑥'!$B270="サービス管理責任者"),0,'[9]事業所(またはGH住居)名を入力してください_その⑥'!$AN270)</f>
        <v>0</v>
      </c>
    </row>
    <row r="3252" spans="8:11">
      <c r="H3252" s="387"/>
      <c r="I3252" s="380" t="e">
        <f t="shared" si="146"/>
        <v>#REF!</v>
      </c>
      <c r="J3252" s="386">
        <f>'[9]事業所(またはGH住居)名を入力してください_その⑥'!$F271</f>
        <v>0</v>
      </c>
      <c r="K3252" s="380">
        <f>IF(OR('[9]事業所(またはGH住居)名を入力してください_その⑥'!$B271="管理者",'[9]事業所(またはGH住居)名を入力してください_その⑥'!$B271="サービス管理責任者"),0,'[9]事業所(またはGH住居)名を入力してください_その⑥'!$AN271)</f>
        <v>0</v>
      </c>
    </row>
    <row r="3253" spans="8:11">
      <c r="H3253" s="387"/>
      <c r="I3253" s="380" t="e">
        <f t="shared" si="146"/>
        <v>#REF!</v>
      </c>
      <c r="J3253" s="386">
        <f>'[9]事業所(またはGH住居)名を入力してください_その⑥'!$F272</f>
        <v>0</v>
      </c>
      <c r="K3253" s="380">
        <f>IF(OR('[9]事業所(またはGH住居)名を入力してください_その⑥'!$B272="管理者",'[9]事業所(またはGH住居)名を入力してください_その⑥'!$B272="サービス管理責任者"),0,'[9]事業所(またはGH住居)名を入力してください_その⑥'!$AN272)</f>
        <v>0</v>
      </c>
    </row>
    <row r="3254" spans="8:11">
      <c r="H3254" s="387"/>
      <c r="I3254" s="380" t="e">
        <f t="shared" si="146"/>
        <v>#REF!</v>
      </c>
      <c r="J3254" s="386">
        <f>'[9]事業所(またはGH住居)名を入力してください_その⑥'!$F273</f>
        <v>0</v>
      </c>
      <c r="K3254" s="380">
        <f>IF(OR('[9]事業所(またはGH住居)名を入力してください_その⑥'!$B273="管理者",'[9]事業所(またはGH住居)名を入力してください_その⑥'!$B273="サービス管理責任者"),0,'[9]事業所(またはGH住居)名を入力してください_その⑥'!$AN273)</f>
        <v>0</v>
      </c>
    </row>
    <row r="3255" spans="8:11">
      <c r="H3255" s="387"/>
      <c r="I3255" s="380" t="e">
        <f t="shared" si="146"/>
        <v>#REF!</v>
      </c>
      <c r="J3255" s="386">
        <f>'[9]事業所(またはGH住居)名を入力してください_その⑥'!$F274</f>
        <v>0</v>
      </c>
      <c r="K3255" s="380">
        <f>IF(OR('[9]事業所(またはGH住居)名を入力してください_その⑥'!$B274="管理者",'[9]事業所(またはGH住居)名を入力してください_その⑥'!$B274="サービス管理責任者"),0,'[9]事業所(またはGH住居)名を入力してください_その⑥'!$AN274)</f>
        <v>0</v>
      </c>
    </row>
    <row r="3256" spans="8:11">
      <c r="H3256" s="387"/>
      <c r="I3256" s="380" t="e">
        <f t="shared" si="146"/>
        <v>#REF!</v>
      </c>
      <c r="J3256" s="386">
        <f>'[9]事業所(またはGH住居)名を入力してください_その⑥'!$F275</f>
        <v>0</v>
      </c>
      <c r="K3256" s="380">
        <f>IF(OR('[9]事業所(またはGH住居)名を入力してください_その⑥'!$B275="管理者",'[9]事業所(またはGH住居)名を入力してください_その⑥'!$B275="サービス管理責任者"),0,'[9]事業所(またはGH住居)名を入力してください_その⑥'!$AN275)</f>
        <v>0</v>
      </c>
    </row>
    <row r="3257" spans="8:11">
      <c r="H3257" s="387"/>
      <c r="I3257" s="380" t="e">
        <f t="shared" si="146"/>
        <v>#REF!</v>
      </c>
      <c r="J3257" s="386">
        <f>'[9]事業所(またはGH住居)名を入力してください_その⑥'!$F276</f>
        <v>0</v>
      </c>
      <c r="K3257" s="380">
        <f>IF(OR('[9]事業所(またはGH住居)名を入力してください_その⑥'!$B276="管理者",'[9]事業所(またはGH住居)名を入力してください_その⑥'!$B276="サービス管理責任者"),0,'[9]事業所(またはGH住居)名を入力してください_その⑥'!$AN276)</f>
        <v>0</v>
      </c>
    </row>
    <row r="3258" spans="8:11">
      <c r="H3258" s="387"/>
      <c r="I3258" s="380" t="e">
        <f t="shared" si="146"/>
        <v>#REF!</v>
      </c>
      <c r="J3258" s="386">
        <f>'[9]事業所(またはGH住居)名を入力してください_その⑥'!$F277</f>
        <v>0</v>
      </c>
      <c r="K3258" s="380">
        <f>IF(OR('[9]事業所(またはGH住居)名を入力してください_その⑥'!$B277="管理者",'[9]事業所(またはGH住居)名を入力してください_その⑥'!$B277="サービス管理責任者"),0,'[9]事業所(またはGH住居)名を入力してください_その⑥'!$AN277)</f>
        <v>0</v>
      </c>
    </row>
    <row r="3259" spans="8:11">
      <c r="H3259" s="387"/>
      <c r="I3259" s="380" t="e">
        <f t="shared" si="146"/>
        <v>#REF!</v>
      </c>
      <c r="J3259" s="386">
        <f>'[9]事業所(またはGH住居)名を入力してください_その⑥'!$F278</f>
        <v>0</v>
      </c>
      <c r="K3259" s="380">
        <f>IF(OR('[9]事業所(またはGH住居)名を入力してください_その⑥'!$B278="管理者",'[9]事業所(またはGH住居)名を入力してください_その⑥'!$B278="サービス管理責任者"),0,'[9]事業所(またはGH住居)名を入力してください_その⑥'!$AN278)</f>
        <v>0</v>
      </c>
    </row>
    <row r="3260" spans="8:11">
      <c r="H3260" s="387"/>
      <c r="I3260" s="380" t="e">
        <f t="shared" si="146"/>
        <v>#REF!</v>
      </c>
      <c r="J3260" s="386">
        <f>'[9]事業所(またはGH住居)名を入力してください_その⑥'!$F279</f>
        <v>0</v>
      </c>
      <c r="K3260" s="380">
        <f>IF(OR('[9]事業所(またはGH住居)名を入力してください_その⑥'!$B279="管理者",'[9]事業所(またはGH住居)名を入力してください_その⑥'!$B279="サービス管理責任者"),0,'[9]事業所(またはGH住居)名を入力してください_その⑥'!$AN279)</f>
        <v>0</v>
      </c>
    </row>
    <row r="3261" spans="8:11">
      <c r="H3261" s="387"/>
      <c r="I3261" s="380" t="e">
        <f t="shared" si="146"/>
        <v>#REF!</v>
      </c>
      <c r="J3261" s="386">
        <f>'[9]事業所(またはGH住居)名を入力してください_その⑥'!$F280</f>
        <v>0</v>
      </c>
      <c r="K3261" s="380">
        <f>IF(OR('[9]事業所(またはGH住居)名を入力してください_その⑥'!$B280="管理者",'[9]事業所(またはGH住居)名を入力してください_その⑥'!$B280="サービス管理責任者"),0,'[9]事業所(またはGH住居)名を入力してください_その⑥'!$AN280)</f>
        <v>0</v>
      </c>
    </row>
    <row r="3262" spans="8:11">
      <c r="H3262" s="387"/>
      <c r="I3262" s="380" t="e">
        <f t="shared" si="146"/>
        <v>#REF!</v>
      </c>
      <c r="J3262" s="386">
        <f>'[9]事業所(またはGH住居)名を入力してください_その⑥'!$F281</f>
        <v>0</v>
      </c>
      <c r="K3262" s="380">
        <f>IF(OR('[9]事業所(またはGH住居)名を入力してください_その⑥'!$B281="管理者",'[9]事業所(またはGH住居)名を入力してください_その⑥'!$B281="サービス管理責任者"),0,'[9]事業所(またはGH住居)名を入力してください_その⑥'!$AN281)</f>
        <v>0</v>
      </c>
    </row>
    <row r="3263" spans="8:11">
      <c r="H3263" s="387"/>
      <c r="I3263" s="380" t="e">
        <f t="shared" si="146"/>
        <v>#REF!</v>
      </c>
      <c r="J3263" s="386">
        <f>'[9]事業所(またはGH住居)名を入力してください_その⑥'!$F282</f>
        <v>0</v>
      </c>
      <c r="K3263" s="380">
        <f>IF(OR('[9]事業所(またはGH住居)名を入力してください_その⑥'!$B282="管理者",'[9]事業所(またはGH住居)名を入力してください_その⑥'!$B282="サービス管理責任者"),0,'[9]事業所(またはGH住居)名を入力してください_その⑥'!$AN282)</f>
        <v>0</v>
      </c>
    </row>
    <row r="3264" spans="8:11">
      <c r="H3264" s="387"/>
      <c r="I3264" s="380" t="e">
        <f t="shared" si="146"/>
        <v>#REF!</v>
      </c>
      <c r="J3264" s="386">
        <f>'[9]事業所(またはGH住居)名を入力してください_その⑥'!$F283</f>
        <v>0</v>
      </c>
      <c r="K3264" s="380">
        <f>IF(OR('[9]事業所(またはGH住居)名を入力してください_その⑥'!$B283="管理者",'[9]事業所(またはGH住居)名を入力してください_その⑥'!$B283="サービス管理責任者"),0,'[9]事業所(またはGH住居)名を入力してください_その⑥'!$AN283)</f>
        <v>0</v>
      </c>
    </row>
    <row r="3265" spans="8:11">
      <c r="H3265" s="387"/>
      <c r="I3265" s="380" t="e">
        <f t="shared" si="146"/>
        <v>#REF!</v>
      </c>
      <c r="J3265" s="386">
        <f>'[9]事業所(またはGH住居)名を入力してください_その⑥'!$F284</f>
        <v>0</v>
      </c>
      <c r="K3265" s="380">
        <f>IF(OR('[9]事業所(またはGH住居)名を入力してください_その⑥'!$B284="管理者",'[9]事業所(またはGH住居)名を入力してください_その⑥'!$B284="サービス管理責任者"),0,'[9]事業所(またはGH住居)名を入力してください_その⑥'!$AN284)</f>
        <v>0</v>
      </c>
    </row>
    <row r="3266" spans="8:11">
      <c r="H3266" s="387"/>
      <c r="I3266" s="380" t="e">
        <f t="shared" si="146"/>
        <v>#REF!</v>
      </c>
      <c r="J3266" s="386">
        <f>'[9]事業所(またはGH住居)名を入力してください_その⑥'!$F285</f>
        <v>0</v>
      </c>
      <c r="K3266" s="380">
        <f>IF(OR('[9]事業所(またはGH住居)名を入力してください_その⑥'!$B285="管理者",'[9]事業所(またはGH住居)名を入力してください_その⑥'!$B285="サービス管理責任者"),0,'[9]事業所(またはGH住居)名を入力してください_その⑥'!$AN285)</f>
        <v>0</v>
      </c>
    </row>
    <row r="3267" spans="8:11">
      <c r="H3267" s="387"/>
      <c r="I3267" s="380" t="e">
        <f t="shared" si="146"/>
        <v>#REF!</v>
      </c>
      <c r="J3267" s="386">
        <f>'[9]事業所(またはGH住居)名を入力してください_その⑥'!$F286</f>
        <v>0</v>
      </c>
      <c r="K3267" s="380">
        <f>IF(OR('[9]事業所(またはGH住居)名を入力してください_その⑥'!$B286="管理者",'[9]事業所(またはGH住居)名を入力してください_その⑥'!$B286="サービス管理責任者"),0,'[9]事業所(またはGH住居)名を入力してください_その⑥'!$AN286)</f>
        <v>0</v>
      </c>
    </row>
    <row r="3268" spans="8:11">
      <c r="H3268" s="387"/>
      <c r="I3268" s="380" t="e">
        <f t="shared" ref="I3268:I3331" si="147">IF(J3268=0,I3267,I3267+1)</f>
        <v>#REF!</v>
      </c>
      <c r="J3268" s="386">
        <f>'[9]事業所(またはGH住居)名を入力してください_その⑥'!$F287</f>
        <v>0</v>
      </c>
      <c r="K3268" s="380">
        <f>IF(OR('[9]事業所(またはGH住居)名を入力してください_その⑥'!$B287="管理者",'[9]事業所(またはGH住居)名を入力してください_その⑥'!$B287="サービス管理責任者"),0,'[9]事業所(またはGH住居)名を入力してください_その⑥'!$AN287)</f>
        <v>0</v>
      </c>
    </row>
    <row r="3269" spans="8:11">
      <c r="H3269" s="387"/>
      <c r="I3269" s="380" t="e">
        <f t="shared" si="147"/>
        <v>#REF!</v>
      </c>
      <c r="J3269" s="386">
        <f>'[9]事業所(またはGH住居)名を入力してください_その⑥'!$F288</f>
        <v>0</v>
      </c>
      <c r="K3269" s="380">
        <f>IF(OR('[9]事業所(またはGH住居)名を入力してください_その⑥'!$B288="管理者",'[9]事業所(またはGH住居)名を入力してください_その⑥'!$B288="サービス管理責任者"),0,'[9]事業所(またはGH住居)名を入力してください_その⑥'!$AN288)</f>
        <v>0</v>
      </c>
    </row>
    <row r="3270" spans="8:11">
      <c r="H3270" s="387"/>
      <c r="I3270" s="380" t="e">
        <f t="shared" si="147"/>
        <v>#REF!</v>
      </c>
      <c r="J3270" s="386">
        <f>'[9]事業所(またはGH住居)名を入力してください_その⑥'!$F289</f>
        <v>0</v>
      </c>
      <c r="K3270" s="380">
        <f>IF(OR('[9]事業所(またはGH住居)名を入力してください_その⑥'!$B289="管理者",'[9]事業所(またはGH住居)名を入力してください_その⑥'!$B289="サービス管理責任者"),0,'[9]事業所(またはGH住居)名を入力してください_その⑥'!$AN289)</f>
        <v>0</v>
      </c>
    </row>
    <row r="3271" spans="8:11">
      <c r="H3271" s="387"/>
      <c r="I3271" s="380" t="e">
        <f t="shared" si="147"/>
        <v>#REF!</v>
      </c>
      <c r="J3271" s="386">
        <f>'[9]事業所(またはGH住居)名を入力してください_その⑥'!$F290</f>
        <v>0</v>
      </c>
      <c r="K3271" s="380">
        <f>IF(OR('[9]事業所(またはGH住居)名を入力してください_その⑥'!$B290="管理者",'[9]事業所(またはGH住居)名を入力してください_その⑥'!$B290="サービス管理責任者"),0,'[9]事業所(またはGH住居)名を入力してください_その⑥'!$AN290)</f>
        <v>0</v>
      </c>
    </row>
    <row r="3272" spans="8:11">
      <c r="H3272" s="387"/>
      <c r="I3272" s="380" t="e">
        <f t="shared" si="147"/>
        <v>#REF!</v>
      </c>
      <c r="J3272" s="386">
        <f>'[9]事業所(またはGH住居)名を入力してください_その⑥'!$F291</f>
        <v>0</v>
      </c>
      <c r="K3272" s="380">
        <f>IF(OR('[9]事業所(またはGH住居)名を入力してください_その⑥'!$B291="管理者",'[9]事業所(またはGH住居)名を入力してください_その⑥'!$B291="サービス管理責任者"),0,'[9]事業所(またはGH住居)名を入力してください_その⑥'!$AN291)</f>
        <v>0</v>
      </c>
    </row>
    <row r="3273" spans="8:11">
      <c r="H3273" s="387"/>
      <c r="I3273" s="380" t="e">
        <f t="shared" si="147"/>
        <v>#REF!</v>
      </c>
      <c r="J3273" s="386">
        <f>'[9]事業所(またはGH住居)名を入力してください_その⑥'!$F292</f>
        <v>0</v>
      </c>
      <c r="K3273" s="380">
        <f>IF(OR('[9]事業所(またはGH住居)名を入力してください_その⑥'!$B292="管理者",'[9]事業所(またはGH住居)名を入力してください_その⑥'!$B292="サービス管理責任者"),0,'[9]事業所(またはGH住居)名を入力してください_その⑥'!$AN292)</f>
        <v>0</v>
      </c>
    </row>
    <row r="3274" spans="8:11">
      <c r="H3274" s="387"/>
      <c r="I3274" s="380" t="e">
        <f t="shared" si="147"/>
        <v>#REF!</v>
      </c>
      <c r="J3274" s="386">
        <f>'[9]事業所(またはGH住居)名を入力してください_その⑥'!$F293</f>
        <v>0</v>
      </c>
      <c r="K3274" s="380">
        <f>IF(OR('[9]事業所(またはGH住居)名を入力してください_その⑥'!$B293="管理者",'[9]事業所(またはGH住居)名を入力してください_その⑥'!$B293="サービス管理責任者"),0,'[9]事業所(またはGH住居)名を入力してください_その⑥'!$AN293)</f>
        <v>0</v>
      </c>
    </row>
    <row r="3275" spans="8:11">
      <c r="H3275" s="387"/>
      <c r="I3275" s="380" t="e">
        <f t="shared" si="147"/>
        <v>#REF!</v>
      </c>
      <c r="J3275" s="386">
        <f>'[9]事業所(またはGH住居)名を入力してください_その⑥'!$F294</f>
        <v>0</v>
      </c>
      <c r="K3275" s="380">
        <f>IF(OR('[9]事業所(またはGH住居)名を入力してください_その⑥'!$B294="管理者",'[9]事業所(またはGH住居)名を入力してください_その⑥'!$B294="サービス管理責任者"),0,'[9]事業所(またはGH住居)名を入力してください_その⑥'!$AN294)</f>
        <v>0</v>
      </c>
    </row>
    <row r="3276" spans="8:11">
      <c r="H3276" s="387"/>
      <c r="I3276" s="380" t="e">
        <f t="shared" si="147"/>
        <v>#REF!</v>
      </c>
      <c r="J3276" s="386">
        <f>'[9]事業所(またはGH住居)名を入力してください_その⑥'!$F295</f>
        <v>0</v>
      </c>
      <c r="K3276" s="380">
        <f>IF(OR('[9]事業所(またはGH住居)名を入力してください_その⑥'!$B295="管理者",'[9]事業所(またはGH住居)名を入力してください_その⑥'!$B295="サービス管理責任者"),0,'[9]事業所(またはGH住居)名を入力してください_その⑥'!$AN295)</f>
        <v>0</v>
      </c>
    </row>
    <row r="3277" spans="8:11">
      <c r="H3277" s="387"/>
      <c r="I3277" s="380" t="e">
        <f t="shared" si="147"/>
        <v>#REF!</v>
      </c>
      <c r="J3277" s="386">
        <f>'[9]事業所(またはGH住居)名を入力してください_その⑥'!$F296</f>
        <v>0</v>
      </c>
      <c r="K3277" s="380">
        <f>IF(OR('[9]事業所(またはGH住居)名を入力してください_その⑥'!$B296="管理者",'[9]事業所(またはGH住居)名を入力してください_その⑥'!$B296="サービス管理責任者"),0,'[9]事業所(またはGH住居)名を入力してください_その⑥'!$AN296)</f>
        <v>0</v>
      </c>
    </row>
    <row r="3278" spans="8:11">
      <c r="H3278" s="387"/>
      <c r="I3278" s="380" t="e">
        <f t="shared" si="147"/>
        <v>#REF!</v>
      </c>
      <c r="J3278" s="386">
        <f>'[9]事業所(またはGH住居)名を入力してください_その⑥'!$F297</f>
        <v>0</v>
      </c>
      <c r="K3278" s="380">
        <f>IF(OR('[9]事業所(またはGH住居)名を入力してください_その⑥'!$B297="管理者",'[9]事業所(またはGH住居)名を入力してください_その⑥'!$B297="サービス管理責任者"),0,'[9]事業所(またはGH住居)名を入力してください_その⑥'!$AN297)</f>
        <v>0</v>
      </c>
    </row>
    <row r="3279" spans="8:11">
      <c r="H3279" s="387"/>
      <c r="I3279" s="380" t="e">
        <f t="shared" si="147"/>
        <v>#REF!</v>
      </c>
      <c r="J3279" s="386">
        <f>'[9]事業所(またはGH住居)名を入力してください_その⑥'!$F298</f>
        <v>0</v>
      </c>
      <c r="K3279" s="380">
        <f>IF(OR('[9]事業所(またはGH住居)名を入力してください_その⑥'!$B298="管理者",'[9]事業所(またはGH住居)名を入力してください_その⑥'!$B298="サービス管理責任者"),0,'[9]事業所(またはGH住居)名を入力してください_その⑥'!$AN298)</f>
        <v>0</v>
      </c>
    </row>
    <row r="3280" spans="8:11">
      <c r="H3280" s="387"/>
      <c r="I3280" s="380" t="e">
        <f t="shared" si="147"/>
        <v>#REF!</v>
      </c>
      <c r="J3280" s="386">
        <f>'[9]事業所(またはGH住居)名を入力してください_その⑥'!$F299</f>
        <v>0</v>
      </c>
      <c r="K3280" s="380">
        <f>IF(OR('[9]事業所(またはGH住居)名を入力してください_その⑥'!$B299="管理者",'[9]事業所(またはGH住居)名を入力してください_その⑥'!$B299="サービス管理責任者"),0,'[9]事業所(またはGH住居)名を入力してください_その⑥'!$AN299)</f>
        <v>0</v>
      </c>
    </row>
    <row r="3281" spans="8:11">
      <c r="H3281" s="387"/>
      <c r="I3281" s="380" t="e">
        <f t="shared" si="147"/>
        <v>#REF!</v>
      </c>
      <c r="J3281" s="386">
        <f>'[9]事業所(またはGH住居)名を入力してください_その⑥'!$F300</f>
        <v>0</v>
      </c>
      <c r="K3281" s="380">
        <f>IF(OR('[9]事業所(またはGH住居)名を入力してください_その⑥'!$B300="管理者",'[9]事業所(またはGH住居)名を入力してください_その⑥'!$B300="サービス管理責任者"),0,'[9]事業所(またはGH住居)名を入力してください_その⑥'!$AN300)</f>
        <v>0</v>
      </c>
    </row>
    <row r="3282" spans="8:11">
      <c r="H3282" s="387"/>
      <c r="I3282" s="380" t="e">
        <f t="shared" si="147"/>
        <v>#REF!</v>
      </c>
      <c r="J3282" s="386">
        <f>'[9]事業所(またはGH住居)名を入力してください_その⑥'!$F301</f>
        <v>0</v>
      </c>
      <c r="K3282" s="380">
        <f>IF(OR('[9]事業所(またはGH住居)名を入力してください_その⑥'!$B301="管理者",'[9]事業所(またはGH住居)名を入力してください_その⑥'!$B301="サービス管理責任者"),0,'[9]事業所(またはGH住居)名を入力してください_その⑥'!$AN301)</f>
        <v>0</v>
      </c>
    </row>
    <row r="3283" spans="8:11">
      <c r="H3283" s="387"/>
      <c r="I3283" s="380" t="e">
        <f t="shared" si="147"/>
        <v>#REF!</v>
      </c>
      <c r="J3283" s="386">
        <f>'[9]事業所(またはGH住居)名を入力してください_その⑥'!$F302</f>
        <v>0</v>
      </c>
      <c r="K3283" s="380">
        <f>IF(OR('[9]事業所(またはGH住居)名を入力してください_その⑥'!$B302="管理者",'[9]事業所(またはGH住居)名を入力してください_その⑥'!$B302="サービス管理責任者"),0,'[9]事業所(またはGH住居)名を入力してください_その⑥'!$AN302)</f>
        <v>0</v>
      </c>
    </row>
    <row r="3284" spans="8:11">
      <c r="H3284" s="387"/>
      <c r="I3284" s="380" t="e">
        <f t="shared" si="147"/>
        <v>#REF!</v>
      </c>
      <c r="J3284" s="386">
        <f>'[9]事業所(またはGH住居)名を入力してください_その⑥'!$F303</f>
        <v>0</v>
      </c>
      <c r="K3284" s="380">
        <f>IF(OR('[9]事業所(またはGH住居)名を入力してください_その⑥'!$B303="管理者",'[9]事業所(またはGH住居)名を入力してください_その⑥'!$B303="サービス管理責任者"),0,'[9]事業所(またはGH住居)名を入力してください_その⑥'!$AN303)</f>
        <v>0</v>
      </c>
    </row>
    <row r="3285" spans="8:11">
      <c r="H3285" s="387"/>
      <c r="I3285" s="380" t="e">
        <f t="shared" si="147"/>
        <v>#REF!</v>
      </c>
      <c r="J3285" s="386">
        <f>'[9]事業所(またはGH住居)名を入力してください_その⑥'!$F304</f>
        <v>0</v>
      </c>
      <c r="K3285" s="380">
        <f>IF(OR('[9]事業所(またはGH住居)名を入力してください_その⑥'!$B304="管理者",'[9]事業所(またはGH住居)名を入力してください_その⑥'!$B304="サービス管理責任者"),0,'[9]事業所(またはGH住居)名を入力してください_その⑥'!$AN304)</f>
        <v>0</v>
      </c>
    </row>
    <row r="3286" spans="8:11">
      <c r="H3286" s="387"/>
      <c r="I3286" s="380" t="e">
        <f t="shared" si="147"/>
        <v>#REF!</v>
      </c>
      <c r="J3286" s="386">
        <f>'[9]事業所(またはGH住居)名を入力してください_その⑥'!$F305</f>
        <v>0</v>
      </c>
      <c r="K3286" s="380">
        <f>IF(OR('[9]事業所(またはGH住居)名を入力してください_その⑥'!$B305="管理者",'[9]事業所(またはGH住居)名を入力してください_その⑥'!$B305="サービス管理責任者"),0,'[9]事業所(またはGH住居)名を入力してください_その⑥'!$AN305)</f>
        <v>0</v>
      </c>
    </row>
    <row r="3287" spans="8:11">
      <c r="H3287" s="387"/>
      <c r="I3287" s="380" t="e">
        <f t="shared" si="147"/>
        <v>#REF!</v>
      </c>
      <c r="J3287" s="386">
        <f>'[9]事業所(またはGH住居)名を入力してください_その⑥'!$F306</f>
        <v>0</v>
      </c>
      <c r="K3287" s="380">
        <f>IF(OR('[9]事業所(またはGH住居)名を入力してください_その⑥'!$B306="管理者",'[9]事業所(またはGH住居)名を入力してください_その⑥'!$B306="サービス管理責任者"),0,'[9]事業所(またはGH住居)名を入力してください_その⑥'!$AN306)</f>
        <v>0</v>
      </c>
    </row>
    <row r="3288" spans="8:11">
      <c r="H3288" s="387"/>
      <c r="I3288" s="380" t="e">
        <f t="shared" si="147"/>
        <v>#REF!</v>
      </c>
      <c r="J3288" s="386">
        <f>'[9]事業所(またはGH住居)名を入力してください_その⑥'!$F307</f>
        <v>0</v>
      </c>
      <c r="K3288" s="380">
        <f>IF(OR('[9]事業所(またはGH住居)名を入力してください_その⑥'!$B307="管理者",'[9]事業所(またはGH住居)名を入力してください_その⑥'!$B307="サービス管理責任者"),0,'[9]事業所(またはGH住居)名を入力してください_その⑥'!$AN307)</f>
        <v>0</v>
      </c>
    </row>
    <row r="3289" spans="8:11">
      <c r="H3289" s="387"/>
      <c r="I3289" s="380" t="e">
        <f t="shared" si="147"/>
        <v>#REF!</v>
      </c>
      <c r="J3289" s="386">
        <f>'[9]事業所(またはGH住居)名を入力してください_その⑥'!$F308</f>
        <v>0</v>
      </c>
      <c r="K3289" s="380">
        <f>IF(OR('[9]事業所(またはGH住居)名を入力してください_その⑥'!$B308="管理者",'[9]事業所(またはGH住居)名を入力してください_その⑥'!$B308="サービス管理責任者"),0,'[9]事業所(またはGH住居)名を入力してください_その⑥'!$AN308)</f>
        <v>0</v>
      </c>
    </row>
    <row r="3290" spans="8:11">
      <c r="H3290" s="387"/>
      <c r="I3290" s="380" t="e">
        <f t="shared" si="147"/>
        <v>#REF!</v>
      </c>
      <c r="J3290" s="386">
        <f>'[9]事業所(またはGH住居)名を入力してください_その⑥'!$F309</f>
        <v>0</v>
      </c>
      <c r="K3290" s="380">
        <f>IF(OR('[9]事業所(またはGH住居)名を入力してください_その⑥'!$B309="管理者",'[9]事業所(またはGH住居)名を入力してください_その⑥'!$B309="サービス管理責任者"),0,'[9]事業所(またはGH住居)名を入力してください_その⑥'!$AN309)</f>
        <v>0</v>
      </c>
    </row>
    <row r="3291" spans="8:11">
      <c r="H3291" s="387"/>
      <c r="I3291" s="380" t="e">
        <f t="shared" si="147"/>
        <v>#REF!</v>
      </c>
      <c r="J3291" s="386">
        <f>'[9]事業所(またはGH住居)名を入力してください_その⑥'!$F310</f>
        <v>0</v>
      </c>
      <c r="K3291" s="380">
        <f>IF(OR('[9]事業所(またはGH住居)名を入力してください_その⑥'!$B310="管理者",'[9]事業所(またはGH住居)名を入力してください_その⑥'!$B310="サービス管理責任者"),0,'[9]事業所(またはGH住居)名を入力してください_その⑥'!$AN310)</f>
        <v>0</v>
      </c>
    </row>
    <row r="3292" spans="8:11">
      <c r="H3292" s="387"/>
      <c r="I3292" s="380" t="e">
        <f t="shared" si="147"/>
        <v>#REF!</v>
      </c>
      <c r="J3292" s="386">
        <f>'[9]事業所(またはGH住居)名を入力してください_その⑥'!$F311</f>
        <v>0</v>
      </c>
      <c r="K3292" s="380">
        <f>IF(OR('[9]事業所(またはGH住居)名を入力してください_その⑥'!$B311="管理者",'[9]事業所(またはGH住居)名を入力してください_その⑥'!$B311="サービス管理責任者"),0,'[9]事業所(またはGH住居)名を入力してください_その⑥'!$AN311)</f>
        <v>0</v>
      </c>
    </row>
    <row r="3293" spans="8:11">
      <c r="H3293" s="387"/>
      <c r="I3293" s="380" t="e">
        <f t="shared" si="147"/>
        <v>#REF!</v>
      </c>
      <c r="J3293" s="386">
        <f>'[9]事業所(またはGH住居)名を入力してください_その⑥'!$F312</f>
        <v>0</v>
      </c>
      <c r="K3293" s="380">
        <f>IF(OR('[9]事業所(またはGH住居)名を入力してください_その⑥'!$B312="管理者",'[9]事業所(またはGH住居)名を入力してください_その⑥'!$B312="サービス管理責任者"),0,'[9]事業所(またはGH住居)名を入力してください_その⑥'!$AN312)</f>
        <v>0</v>
      </c>
    </row>
    <row r="3294" spans="8:11">
      <c r="H3294" s="387"/>
      <c r="I3294" s="380" t="e">
        <f t="shared" si="147"/>
        <v>#REF!</v>
      </c>
      <c r="J3294" s="386">
        <f>'[9]事業所(またはGH住居)名を入力してください_その⑥'!$F313</f>
        <v>0</v>
      </c>
      <c r="K3294" s="380">
        <f>IF(OR('[9]事業所(またはGH住居)名を入力してください_その⑥'!$B313="管理者",'[9]事業所(またはGH住居)名を入力してください_その⑥'!$B313="サービス管理責任者"),0,'[9]事業所(またはGH住居)名を入力してください_その⑥'!$AN313)</f>
        <v>0</v>
      </c>
    </row>
    <row r="3295" spans="8:11">
      <c r="H3295" s="387"/>
      <c r="I3295" s="380" t="e">
        <f t="shared" si="147"/>
        <v>#REF!</v>
      </c>
      <c r="J3295" s="386">
        <f>'[9]事業所(またはGH住居)名を入力してください_その⑥'!$F314</f>
        <v>0</v>
      </c>
      <c r="K3295" s="380">
        <f>IF(OR('[9]事業所(またはGH住居)名を入力してください_その⑥'!$B314="管理者",'[9]事業所(またはGH住居)名を入力してください_その⑥'!$B314="サービス管理責任者"),0,'[9]事業所(またはGH住居)名を入力してください_その⑥'!$AN314)</f>
        <v>0</v>
      </c>
    </row>
    <row r="3296" spans="8:11">
      <c r="H3296" s="387"/>
      <c r="I3296" s="380" t="e">
        <f t="shared" si="147"/>
        <v>#REF!</v>
      </c>
      <c r="J3296" s="386">
        <f>'[9]事業所(またはGH住居)名を入力してください_その⑥'!$F315</f>
        <v>0</v>
      </c>
      <c r="K3296" s="380">
        <f>IF(OR('[9]事業所(またはGH住居)名を入力してください_その⑥'!$B315="管理者",'[9]事業所(またはGH住居)名を入力してください_その⑥'!$B315="サービス管理責任者"),0,'[9]事業所(またはGH住居)名を入力してください_その⑥'!$AN315)</f>
        <v>0</v>
      </c>
    </row>
    <row r="3297" spans="8:11">
      <c r="H3297" s="387"/>
      <c r="I3297" s="380" t="e">
        <f t="shared" si="147"/>
        <v>#REF!</v>
      </c>
      <c r="J3297" s="386">
        <f>'[9]事業所(またはGH住居)名を入力してください_その⑥'!$F316</f>
        <v>0</v>
      </c>
      <c r="K3297" s="380">
        <f>IF(OR('[9]事業所(またはGH住居)名を入力してください_その⑥'!$B316="管理者",'[9]事業所(またはGH住居)名を入力してください_その⑥'!$B316="サービス管理責任者"),0,'[9]事業所(またはGH住居)名を入力してください_その⑥'!$AN316)</f>
        <v>0</v>
      </c>
    </row>
    <row r="3298" spans="8:11">
      <c r="H3298" s="387"/>
      <c r="I3298" s="380" t="e">
        <f t="shared" si="147"/>
        <v>#REF!</v>
      </c>
      <c r="J3298" s="386">
        <f>'[9]事業所(またはGH住居)名を入力してください_その⑥'!$F317</f>
        <v>0</v>
      </c>
      <c r="K3298" s="380">
        <f>IF(OR('[9]事業所(またはGH住居)名を入力してください_その⑥'!$B317="管理者",'[9]事業所(またはGH住居)名を入力してください_その⑥'!$B317="サービス管理責任者"),0,'[9]事業所(またはGH住居)名を入力してください_その⑥'!$AN317)</f>
        <v>0</v>
      </c>
    </row>
    <row r="3299" spans="8:11">
      <c r="H3299" s="387"/>
      <c r="I3299" s="380" t="e">
        <f t="shared" si="147"/>
        <v>#REF!</v>
      </c>
      <c r="J3299" s="386">
        <f>'[9]事業所(またはGH住居)名を入力してください_その⑥'!$F318</f>
        <v>0</v>
      </c>
      <c r="K3299" s="380">
        <f>IF(OR('[9]事業所(またはGH住居)名を入力してください_その⑥'!$B318="管理者",'[9]事業所(またはGH住居)名を入力してください_その⑥'!$B318="サービス管理責任者"),0,'[9]事業所(またはGH住居)名を入力してください_その⑥'!$AN318)</f>
        <v>0</v>
      </c>
    </row>
    <row r="3300" spans="8:11">
      <c r="H3300" s="387"/>
      <c r="I3300" s="380" t="e">
        <f t="shared" si="147"/>
        <v>#REF!</v>
      </c>
      <c r="J3300" s="386">
        <f>'[9]事業所(またはGH住居)名を入力してください_その⑥'!$F319</f>
        <v>0</v>
      </c>
      <c r="K3300" s="380">
        <f>IF(OR('[9]事業所(またはGH住居)名を入力してください_その⑥'!$B319="管理者",'[9]事業所(またはGH住居)名を入力してください_その⑥'!$B319="サービス管理責任者"),0,'[9]事業所(またはGH住居)名を入力してください_その⑥'!$AN319)</f>
        <v>0</v>
      </c>
    </row>
    <row r="3301" spans="8:11">
      <c r="H3301" s="387"/>
      <c r="I3301" s="380" t="e">
        <f t="shared" si="147"/>
        <v>#REF!</v>
      </c>
      <c r="J3301" s="386">
        <f>'[9]事業所(またはGH住居)名を入力してください_その⑥'!$F320</f>
        <v>0</v>
      </c>
      <c r="K3301" s="380">
        <f>IF(OR('[9]事業所(またはGH住居)名を入力してください_その⑥'!$B320="管理者",'[9]事業所(またはGH住居)名を入力してください_その⑥'!$B320="サービス管理責任者"),0,'[9]事業所(またはGH住居)名を入力してください_その⑥'!$AN320)</f>
        <v>0</v>
      </c>
    </row>
    <row r="3302" spans="8:11">
      <c r="H3302" s="387"/>
      <c r="I3302" s="380" t="e">
        <f t="shared" si="147"/>
        <v>#REF!</v>
      </c>
      <c r="J3302" s="386">
        <f>'[9]事業所(またはGH住居)名を入力してください_その⑥'!$F321</f>
        <v>0</v>
      </c>
      <c r="K3302" s="380">
        <f>IF(OR('[9]事業所(またはGH住居)名を入力してください_その⑥'!$B321="管理者",'[9]事業所(またはGH住居)名を入力してください_その⑥'!$B321="サービス管理責任者"),0,'[9]事業所(またはGH住居)名を入力してください_その⑥'!$AN321)</f>
        <v>0</v>
      </c>
    </row>
    <row r="3303" spans="8:11">
      <c r="H3303" s="387"/>
      <c r="I3303" s="380" t="e">
        <f t="shared" si="147"/>
        <v>#REF!</v>
      </c>
      <c r="J3303" s="386">
        <f>'[9]事業所(またはGH住居)名を入力してください_その⑥'!$F322</f>
        <v>0</v>
      </c>
      <c r="K3303" s="380">
        <f>IF(OR('[9]事業所(またはGH住居)名を入力してください_その⑥'!$B322="管理者",'[9]事業所(またはGH住居)名を入力してください_その⑥'!$B322="サービス管理責任者"),0,'[9]事業所(またはGH住居)名を入力してください_その⑥'!$AN322)</f>
        <v>0</v>
      </c>
    </row>
    <row r="3304" spans="8:11">
      <c r="H3304" s="387"/>
      <c r="I3304" s="380" t="e">
        <f t="shared" si="147"/>
        <v>#REF!</v>
      </c>
      <c r="J3304" s="386">
        <f>'[9]事業所(またはGH住居)名を入力してください_その⑥'!$F323</f>
        <v>0</v>
      </c>
      <c r="K3304" s="380">
        <f>IF(OR('[9]事業所(またはGH住居)名を入力してください_その⑥'!$B323="管理者",'[9]事業所(またはGH住居)名を入力してください_その⑥'!$B323="サービス管理責任者"),0,'[9]事業所(またはGH住居)名を入力してください_その⑥'!$AN323)</f>
        <v>0</v>
      </c>
    </row>
    <row r="3305" spans="8:11">
      <c r="H3305" s="387"/>
      <c r="I3305" s="380" t="e">
        <f t="shared" si="147"/>
        <v>#REF!</v>
      </c>
      <c r="J3305" s="386">
        <f>'[9]事業所(またはGH住居)名を入力してください_その⑥'!$F324</f>
        <v>0</v>
      </c>
      <c r="K3305" s="380">
        <f>IF(OR('[9]事業所(またはGH住居)名を入力してください_その⑥'!$B324="管理者",'[9]事業所(またはGH住居)名を入力してください_その⑥'!$B324="サービス管理責任者"),0,'[9]事業所(またはGH住居)名を入力してください_その⑥'!$AN324)</f>
        <v>0</v>
      </c>
    </row>
    <row r="3306" spans="8:11">
      <c r="H3306" s="387"/>
      <c r="I3306" s="380" t="e">
        <f t="shared" si="147"/>
        <v>#REF!</v>
      </c>
      <c r="J3306" s="386">
        <f>'[9]事業所(またはGH住居)名を入力してください_その⑥'!$F325</f>
        <v>0</v>
      </c>
      <c r="K3306" s="380">
        <f>IF(OR('[9]事業所(またはGH住居)名を入力してください_その⑥'!$B325="管理者",'[9]事業所(またはGH住居)名を入力してください_その⑥'!$B325="サービス管理責任者"),0,'[9]事業所(またはGH住居)名を入力してください_その⑥'!$AN325)</f>
        <v>0</v>
      </c>
    </row>
    <row r="3307" spans="8:11">
      <c r="H3307" s="387"/>
      <c r="I3307" s="380" t="e">
        <f t="shared" si="147"/>
        <v>#REF!</v>
      </c>
      <c r="J3307" s="386">
        <f>'[9]事業所(またはGH住居)名を入力してください_その⑥'!$F326</f>
        <v>0</v>
      </c>
      <c r="K3307" s="380">
        <f>IF(OR('[9]事業所(またはGH住居)名を入力してください_その⑥'!$B326="管理者",'[9]事業所(またはGH住居)名を入力してください_その⑥'!$B326="サービス管理責任者"),0,'[9]事業所(またはGH住居)名を入力してください_その⑥'!$AN326)</f>
        <v>0</v>
      </c>
    </row>
    <row r="3308" spans="8:11">
      <c r="H3308" s="387"/>
      <c r="I3308" s="380" t="e">
        <f t="shared" si="147"/>
        <v>#REF!</v>
      </c>
      <c r="J3308" s="386">
        <f>'[9]事業所(またはGH住居)名を入力してください_その⑥'!$F327</f>
        <v>0</v>
      </c>
      <c r="K3308" s="380">
        <f>IF(OR('[9]事業所(またはGH住居)名を入力してください_その⑥'!$B327="管理者",'[9]事業所(またはGH住居)名を入力してください_その⑥'!$B327="サービス管理責任者"),0,'[9]事業所(またはGH住居)名を入力してください_その⑥'!$AN327)</f>
        <v>0</v>
      </c>
    </row>
    <row r="3309" spans="8:11">
      <c r="H3309" s="387"/>
      <c r="I3309" s="380" t="e">
        <f t="shared" si="147"/>
        <v>#REF!</v>
      </c>
      <c r="J3309" s="386">
        <f>'[9]事業所(またはGH住居)名を入力してください_その⑥'!$F328</f>
        <v>0</v>
      </c>
      <c r="K3309" s="380">
        <f>IF(OR('[9]事業所(またはGH住居)名を入力してください_その⑥'!$B328="管理者",'[9]事業所(またはGH住居)名を入力してください_その⑥'!$B328="サービス管理責任者"),0,'[9]事業所(またはGH住居)名を入力してください_その⑥'!$AN328)</f>
        <v>0</v>
      </c>
    </row>
    <row r="3310" spans="8:11">
      <c r="H3310" s="387"/>
      <c r="I3310" s="380" t="e">
        <f t="shared" si="147"/>
        <v>#REF!</v>
      </c>
      <c r="J3310" s="386">
        <f>'[9]事業所(またはGH住居)名を入力してください_その⑥'!$F329</f>
        <v>0</v>
      </c>
      <c r="K3310" s="380">
        <f>IF(OR('[9]事業所(またはGH住居)名を入力してください_その⑥'!$B329="管理者",'[9]事業所(またはGH住居)名を入力してください_その⑥'!$B329="サービス管理責任者"),0,'[9]事業所(またはGH住居)名を入力してください_その⑥'!$AN329)</f>
        <v>0</v>
      </c>
    </row>
    <row r="3311" spans="8:11">
      <c r="H3311" s="387"/>
      <c r="I3311" s="380" t="e">
        <f t="shared" si="147"/>
        <v>#REF!</v>
      </c>
      <c r="J3311" s="386">
        <f>'[9]事業所(またはGH住居)名を入力してください_その⑥'!$F330</f>
        <v>0</v>
      </c>
      <c r="K3311" s="380">
        <f>IF(OR('[9]事業所(またはGH住居)名を入力してください_その⑥'!$B330="管理者",'[9]事業所(またはGH住居)名を入力してください_その⑥'!$B330="サービス管理責任者"),0,'[9]事業所(またはGH住居)名を入力してください_その⑥'!$AN330)</f>
        <v>0</v>
      </c>
    </row>
    <row r="3312" spans="8:11">
      <c r="H3312" s="387"/>
      <c r="I3312" s="380" t="e">
        <f t="shared" si="147"/>
        <v>#REF!</v>
      </c>
      <c r="J3312" s="386">
        <f>'[9]事業所(またはGH住居)名を入力してください_その⑥'!$F331</f>
        <v>0</v>
      </c>
      <c r="K3312" s="380">
        <f>IF(OR('[9]事業所(またはGH住居)名を入力してください_その⑥'!$B331="管理者",'[9]事業所(またはGH住居)名を入力してください_その⑥'!$B331="サービス管理責任者"),0,'[9]事業所(またはGH住居)名を入力してください_その⑥'!$AN331)</f>
        <v>0</v>
      </c>
    </row>
    <row r="3313" spans="8:11">
      <c r="H3313" s="387"/>
      <c r="I3313" s="380" t="e">
        <f t="shared" si="147"/>
        <v>#REF!</v>
      </c>
      <c r="J3313" s="386">
        <f>'[9]事業所(またはGH住居)名を入力してください_その⑥'!$F332</f>
        <v>0</v>
      </c>
      <c r="K3313" s="380">
        <f>IF(OR('[9]事業所(またはGH住居)名を入力してください_その⑥'!$B332="管理者",'[9]事業所(またはGH住居)名を入力してください_その⑥'!$B332="サービス管理責任者"),0,'[9]事業所(またはGH住居)名を入力してください_その⑥'!$AN332)</f>
        <v>0</v>
      </c>
    </row>
    <row r="3314" spans="8:11">
      <c r="H3314" s="387"/>
      <c r="I3314" s="380" t="e">
        <f t="shared" si="147"/>
        <v>#REF!</v>
      </c>
      <c r="J3314" s="386">
        <f>'[9]事業所(またはGH住居)名を入力してください_その⑥'!$F333</f>
        <v>0</v>
      </c>
      <c r="K3314" s="380">
        <f>IF(OR('[9]事業所(またはGH住居)名を入力してください_その⑥'!$B333="管理者",'[9]事業所(またはGH住居)名を入力してください_その⑥'!$B333="サービス管理責任者"),0,'[9]事業所(またはGH住居)名を入力してください_その⑥'!$AN333)</f>
        <v>0</v>
      </c>
    </row>
    <row r="3315" spans="8:11">
      <c r="H3315" s="387"/>
      <c r="I3315" s="380" t="e">
        <f t="shared" si="147"/>
        <v>#REF!</v>
      </c>
      <c r="J3315" s="386">
        <f>'[9]事業所(またはGH住居)名を入力してください_その⑥'!$F334</f>
        <v>0</v>
      </c>
      <c r="K3315" s="380">
        <f>IF(OR('[9]事業所(またはGH住居)名を入力してください_その⑥'!$B334="管理者",'[9]事業所(またはGH住居)名を入力してください_その⑥'!$B334="サービス管理責任者"),0,'[9]事業所(またはGH住居)名を入力してください_その⑥'!$AN334)</f>
        <v>0</v>
      </c>
    </row>
    <row r="3316" spans="8:11">
      <c r="H3316" s="387"/>
      <c r="I3316" s="380" t="e">
        <f t="shared" si="147"/>
        <v>#REF!</v>
      </c>
      <c r="J3316" s="386">
        <f>'[9]事業所(またはGH住居)名を入力してください_その⑥'!$F335</f>
        <v>0</v>
      </c>
      <c r="K3316" s="380">
        <f>IF(OR('[9]事業所(またはGH住居)名を入力してください_その⑥'!$B335="管理者",'[9]事業所(またはGH住居)名を入力してください_その⑥'!$B335="サービス管理責任者"),0,'[9]事業所(またはGH住居)名を入力してください_その⑥'!$AN335)</f>
        <v>0</v>
      </c>
    </row>
    <row r="3317" spans="8:11">
      <c r="H3317" s="387"/>
      <c r="I3317" s="380" t="e">
        <f t="shared" si="147"/>
        <v>#REF!</v>
      </c>
      <c r="J3317" s="386">
        <f>'[9]事業所(またはGH住居)名を入力してください_その⑥'!$F336</f>
        <v>0</v>
      </c>
      <c r="K3317" s="380">
        <f>IF(OR('[9]事業所(またはGH住居)名を入力してください_その⑥'!$B336="管理者",'[9]事業所(またはGH住居)名を入力してください_その⑥'!$B336="サービス管理責任者"),0,'[9]事業所(またはGH住居)名を入力してください_その⑥'!$AN336)</f>
        <v>0</v>
      </c>
    </row>
    <row r="3318" spans="8:11">
      <c r="H3318" s="387"/>
      <c r="I3318" s="380" t="e">
        <f t="shared" si="147"/>
        <v>#REF!</v>
      </c>
      <c r="J3318" s="386">
        <f>'[9]事業所(またはGH住居)名を入力してください_その⑥'!$F337</f>
        <v>0</v>
      </c>
      <c r="K3318" s="380">
        <f>IF(OR('[9]事業所(またはGH住居)名を入力してください_その⑥'!$B337="管理者",'[9]事業所(またはGH住居)名を入力してください_その⑥'!$B337="サービス管理責任者"),0,'[9]事業所(またはGH住居)名を入力してください_その⑥'!$AN337)</f>
        <v>0</v>
      </c>
    </row>
    <row r="3319" spans="8:11">
      <c r="H3319" s="387"/>
      <c r="I3319" s="380" t="e">
        <f t="shared" si="147"/>
        <v>#REF!</v>
      </c>
      <c r="J3319" s="386">
        <f>'[9]事業所(またはGH住居)名を入力してください_その⑥'!$F338</f>
        <v>0</v>
      </c>
      <c r="K3319" s="380">
        <f>IF(OR('[9]事業所(またはGH住居)名を入力してください_その⑥'!$B338="管理者",'[9]事業所(またはGH住居)名を入力してください_その⑥'!$B338="サービス管理責任者"),0,'[9]事業所(またはGH住居)名を入力してください_その⑥'!$AN338)</f>
        <v>0</v>
      </c>
    </row>
    <row r="3320" spans="8:11">
      <c r="H3320" s="387"/>
      <c r="I3320" s="380" t="e">
        <f t="shared" si="147"/>
        <v>#REF!</v>
      </c>
      <c r="J3320" s="386">
        <f>'[9]事業所(またはGH住居)名を入力してください_その⑥'!$F339</f>
        <v>0</v>
      </c>
      <c r="K3320" s="380">
        <f>IF(OR('[9]事業所(またはGH住居)名を入力してください_その⑥'!$B339="管理者",'[9]事業所(またはGH住居)名を入力してください_その⑥'!$B339="サービス管理責任者"),0,'[9]事業所(またはGH住居)名を入力してください_その⑥'!$AN339)</f>
        <v>0</v>
      </c>
    </row>
    <row r="3321" spans="8:11">
      <c r="H3321" s="387"/>
      <c r="I3321" s="380" t="e">
        <f t="shared" si="147"/>
        <v>#REF!</v>
      </c>
      <c r="J3321" s="386">
        <f>'[9]事業所(またはGH住居)名を入力してください_その⑥'!$F340</f>
        <v>0</v>
      </c>
      <c r="K3321" s="380">
        <f>IF(OR('[9]事業所(またはGH住居)名を入力してください_その⑥'!$B340="管理者",'[9]事業所(またはGH住居)名を入力してください_その⑥'!$B340="サービス管理責任者"),0,'[9]事業所(またはGH住居)名を入力してください_その⑥'!$AN340)</f>
        <v>0</v>
      </c>
    </row>
    <row r="3322" spans="8:11">
      <c r="H3322" s="387"/>
      <c r="I3322" s="380" t="e">
        <f t="shared" si="147"/>
        <v>#REF!</v>
      </c>
      <c r="J3322" s="386">
        <f>'[9]事業所(またはGH住居)名を入力してください_その⑥'!$F341</f>
        <v>0</v>
      </c>
      <c r="K3322" s="380">
        <f>IF(OR('[9]事業所(またはGH住居)名を入力してください_その⑥'!$B341="管理者",'[9]事業所(またはGH住居)名を入力してください_その⑥'!$B341="サービス管理責任者"),0,'[9]事業所(またはGH住居)名を入力してください_その⑥'!$AN341)</f>
        <v>0</v>
      </c>
    </row>
    <row r="3323" spans="8:11">
      <c r="H3323" s="387"/>
      <c r="I3323" s="380" t="e">
        <f t="shared" si="147"/>
        <v>#REF!</v>
      </c>
      <c r="J3323" s="386">
        <f>'[9]事業所(またはGH住居)名を入力してください_その⑥'!$F342</f>
        <v>0</v>
      </c>
      <c r="K3323" s="380">
        <f>IF(OR('[9]事業所(またはGH住居)名を入力してください_その⑥'!$B342="管理者",'[9]事業所(またはGH住居)名を入力してください_その⑥'!$B342="サービス管理責任者"),0,'[9]事業所(またはGH住居)名を入力してください_その⑥'!$AN342)</f>
        <v>0</v>
      </c>
    </row>
    <row r="3324" spans="8:11">
      <c r="H3324" s="387"/>
      <c r="I3324" s="380" t="e">
        <f t="shared" si="147"/>
        <v>#REF!</v>
      </c>
      <c r="J3324" s="386">
        <f>'[9]事業所(またはGH住居)名を入力してください_その⑥'!$F343</f>
        <v>0</v>
      </c>
      <c r="K3324" s="380">
        <f>IF(OR('[9]事業所(またはGH住居)名を入力してください_その⑥'!$B343="管理者",'[9]事業所(またはGH住居)名を入力してください_その⑥'!$B343="サービス管理責任者"),0,'[9]事業所(またはGH住居)名を入力してください_その⑥'!$AN343)</f>
        <v>0</v>
      </c>
    </row>
    <row r="3325" spans="8:11">
      <c r="H3325" s="387"/>
      <c r="I3325" s="380" t="e">
        <f t="shared" si="147"/>
        <v>#REF!</v>
      </c>
      <c r="J3325" s="386">
        <f>'[9]事業所(またはGH住居)名を入力してください_その⑥'!$F344</f>
        <v>0</v>
      </c>
      <c r="K3325" s="380">
        <f>IF(OR('[9]事業所(またはGH住居)名を入力してください_その⑥'!$B344="管理者",'[9]事業所(またはGH住居)名を入力してください_その⑥'!$B344="サービス管理責任者"),0,'[9]事業所(またはGH住居)名を入力してください_その⑥'!$AN344)</f>
        <v>0</v>
      </c>
    </row>
    <row r="3326" spans="8:11">
      <c r="H3326" s="387"/>
      <c r="I3326" s="380" t="e">
        <f t="shared" si="147"/>
        <v>#REF!</v>
      </c>
      <c r="J3326" s="386">
        <f>'[9]事業所(またはGH住居)名を入力してください_その⑥'!$F345</f>
        <v>0</v>
      </c>
      <c r="K3326" s="380">
        <f>IF(OR('[9]事業所(またはGH住居)名を入力してください_その⑥'!$B345="管理者",'[9]事業所(またはGH住居)名を入力してください_その⑥'!$B345="サービス管理責任者"),0,'[9]事業所(またはGH住居)名を入力してください_その⑥'!$AN345)</f>
        <v>0</v>
      </c>
    </row>
    <row r="3327" spans="8:11">
      <c r="H3327" s="387"/>
      <c r="I3327" s="380" t="e">
        <f t="shared" si="147"/>
        <v>#REF!</v>
      </c>
      <c r="J3327" s="386">
        <f>'[9]事業所(またはGH住居)名を入力してください_その⑥'!$F346</f>
        <v>0</v>
      </c>
      <c r="K3327" s="380">
        <f>IF(OR('[9]事業所(またはGH住居)名を入力してください_その⑥'!$B346="管理者",'[9]事業所(またはGH住居)名を入力してください_その⑥'!$B346="サービス管理責任者"),0,'[9]事業所(またはGH住居)名を入力してください_その⑥'!$AN346)</f>
        <v>0</v>
      </c>
    </row>
    <row r="3328" spans="8:11">
      <c r="H3328" s="387"/>
      <c r="I3328" s="380" t="e">
        <f t="shared" si="147"/>
        <v>#REF!</v>
      </c>
      <c r="J3328" s="386">
        <f>'[9]事業所(またはGH住居)名を入力してください_その⑥'!$F347</f>
        <v>0</v>
      </c>
      <c r="K3328" s="380">
        <f>IF(OR('[9]事業所(またはGH住居)名を入力してください_その⑥'!$B347="管理者",'[9]事業所(またはGH住居)名を入力してください_その⑥'!$B347="サービス管理責任者"),0,'[9]事業所(またはGH住居)名を入力してください_その⑥'!$AN347)</f>
        <v>0</v>
      </c>
    </row>
    <row r="3329" spans="8:11">
      <c r="H3329" s="387"/>
      <c r="I3329" s="380" t="e">
        <f t="shared" si="147"/>
        <v>#REF!</v>
      </c>
      <c r="J3329" s="386">
        <f>'[9]事業所(またはGH住居)名を入力してください_その⑥'!$F348</f>
        <v>0</v>
      </c>
      <c r="K3329" s="380">
        <f>IF(OR('[9]事業所(またはGH住居)名を入力してください_その⑥'!$B348="管理者",'[9]事業所(またはGH住居)名を入力してください_その⑥'!$B348="サービス管理責任者"),0,'[9]事業所(またはGH住居)名を入力してください_その⑥'!$AN348)</f>
        <v>0</v>
      </c>
    </row>
    <row r="3330" spans="8:11">
      <c r="H3330" s="387"/>
      <c r="I3330" s="380" t="e">
        <f t="shared" si="147"/>
        <v>#REF!</v>
      </c>
      <c r="J3330" s="386">
        <f>'[9]事業所(またはGH住居)名を入力してください_その⑥'!$F349</f>
        <v>0</v>
      </c>
      <c r="K3330" s="380">
        <f>IF(OR('[9]事業所(またはGH住居)名を入力してください_その⑥'!$B349="管理者",'[9]事業所(またはGH住居)名を入力してください_その⑥'!$B349="サービス管理責任者"),0,'[9]事業所(またはGH住居)名を入力してください_その⑥'!$AN349)</f>
        <v>0</v>
      </c>
    </row>
    <row r="3331" spans="8:11">
      <c r="H3331" s="387"/>
      <c r="I3331" s="380" t="e">
        <f t="shared" si="147"/>
        <v>#REF!</v>
      </c>
      <c r="J3331" s="386">
        <f>'[9]事業所(またはGH住居)名を入力してください_その⑥'!$F350</f>
        <v>0</v>
      </c>
      <c r="K3331" s="380">
        <f>IF(OR('[9]事業所(またはGH住居)名を入力してください_その⑥'!$B350="管理者",'[9]事業所(またはGH住居)名を入力してください_その⑥'!$B350="サービス管理責任者"),0,'[9]事業所(またはGH住居)名を入力してください_その⑥'!$AN350)</f>
        <v>0</v>
      </c>
    </row>
    <row r="3332" spans="8:11">
      <c r="H3332" s="387"/>
      <c r="I3332" s="380" t="e">
        <f t="shared" ref="I3332:I3395" si="148">IF(J3332=0,I3331,I3331+1)</f>
        <v>#REF!</v>
      </c>
      <c r="J3332" s="386">
        <f>'[9]事業所(またはGH住居)名を入力してください_その⑥'!$F351</f>
        <v>0</v>
      </c>
      <c r="K3332" s="380">
        <f>IF(OR('[9]事業所(またはGH住居)名を入力してください_その⑥'!$B351="管理者",'[9]事業所(またはGH住居)名を入力してください_その⑥'!$B351="サービス管理責任者"),0,'[9]事業所(またはGH住居)名を入力してください_その⑥'!$AN351)</f>
        <v>0</v>
      </c>
    </row>
    <row r="3333" spans="8:11">
      <c r="H3333" s="387"/>
      <c r="I3333" s="380" t="e">
        <f t="shared" si="148"/>
        <v>#REF!</v>
      </c>
      <c r="J3333" s="386">
        <f>'[9]事業所(またはGH住居)名を入力してください_その⑥'!$F352</f>
        <v>0</v>
      </c>
      <c r="K3333" s="380">
        <f>IF(OR('[9]事業所(またはGH住居)名を入力してください_その⑥'!$B352="管理者",'[9]事業所(またはGH住居)名を入力してください_その⑥'!$B352="サービス管理責任者"),0,'[9]事業所(またはGH住居)名を入力してください_その⑥'!$AN352)</f>
        <v>0</v>
      </c>
    </row>
    <row r="3334" spans="8:11">
      <c r="H3334" s="387"/>
      <c r="I3334" s="380" t="e">
        <f t="shared" si="148"/>
        <v>#REF!</v>
      </c>
      <c r="J3334" s="386">
        <f>'[9]事業所(またはGH住居)名を入力してください_その⑥'!$F353</f>
        <v>0</v>
      </c>
      <c r="K3334" s="380">
        <f>IF(OR('[9]事業所(またはGH住居)名を入力してください_その⑥'!$B353="管理者",'[9]事業所(またはGH住居)名を入力してください_その⑥'!$B353="サービス管理責任者"),0,'[9]事業所(またはGH住居)名を入力してください_その⑥'!$AN353)</f>
        <v>0</v>
      </c>
    </row>
    <row r="3335" spans="8:11">
      <c r="H3335" s="387"/>
      <c r="I3335" s="380" t="e">
        <f t="shared" si="148"/>
        <v>#REF!</v>
      </c>
      <c r="J3335" s="386">
        <f>'[9]事業所(またはGH住居)名を入力してください_その⑥'!$F354</f>
        <v>0</v>
      </c>
      <c r="K3335" s="380">
        <f>IF(OR('[9]事業所(またはGH住居)名を入力してください_その⑥'!$B354="管理者",'[9]事業所(またはGH住居)名を入力してください_その⑥'!$B354="サービス管理責任者"),0,'[9]事業所(またはGH住居)名を入力してください_その⑥'!$AN354)</f>
        <v>0</v>
      </c>
    </row>
    <row r="3336" spans="8:11">
      <c r="H3336" s="387"/>
      <c r="I3336" s="380" t="e">
        <f t="shared" si="148"/>
        <v>#REF!</v>
      </c>
      <c r="J3336" s="386">
        <f>'[9]事業所(またはGH住居)名を入力してください_その⑥'!$F355</f>
        <v>0</v>
      </c>
      <c r="K3336" s="380">
        <f>IF(OR('[9]事業所(またはGH住居)名を入力してください_その⑥'!$B355="管理者",'[9]事業所(またはGH住居)名を入力してください_その⑥'!$B355="サービス管理責任者"),0,'[9]事業所(またはGH住居)名を入力してください_その⑥'!$AN355)</f>
        <v>0</v>
      </c>
    </row>
    <row r="3337" spans="8:11">
      <c r="H3337" s="387"/>
      <c r="I3337" s="380" t="e">
        <f t="shared" si="148"/>
        <v>#REF!</v>
      </c>
      <c r="J3337" s="386">
        <f>'[9]事業所(またはGH住居)名を入力してください_その⑥'!$F356</f>
        <v>0</v>
      </c>
      <c r="K3337" s="380">
        <f>IF(OR('[9]事業所(またはGH住居)名を入力してください_その⑥'!$B356="管理者",'[9]事業所(またはGH住居)名を入力してください_その⑥'!$B356="サービス管理責任者"),0,'[9]事業所(またはGH住居)名を入力してください_その⑥'!$AN356)</f>
        <v>0</v>
      </c>
    </row>
    <row r="3338" spans="8:11">
      <c r="H3338" s="387"/>
      <c r="I3338" s="380" t="e">
        <f t="shared" si="148"/>
        <v>#REF!</v>
      </c>
      <c r="J3338" s="386">
        <f>'[9]事業所(またはGH住居)名を入力してください_その⑥'!$F357</f>
        <v>0</v>
      </c>
      <c r="K3338" s="380">
        <f>IF(OR('[9]事業所(またはGH住居)名を入力してください_その⑥'!$B357="管理者",'[9]事業所(またはGH住居)名を入力してください_その⑥'!$B357="サービス管理責任者"),0,'[9]事業所(またはGH住居)名を入力してください_その⑥'!$AN357)</f>
        <v>0</v>
      </c>
    </row>
    <row r="3339" spans="8:11">
      <c r="H3339" s="387"/>
      <c r="I3339" s="380" t="e">
        <f t="shared" si="148"/>
        <v>#REF!</v>
      </c>
      <c r="J3339" s="386">
        <f>'[9]事業所(またはGH住居)名を入力してください_その⑥'!$F358</f>
        <v>0</v>
      </c>
      <c r="K3339" s="380">
        <f>IF(OR('[9]事業所(またはGH住居)名を入力してください_その⑥'!$B358="管理者",'[9]事業所(またはGH住居)名を入力してください_その⑥'!$B358="サービス管理責任者"),0,'[9]事業所(またはGH住居)名を入力してください_その⑥'!$AN358)</f>
        <v>0</v>
      </c>
    </row>
    <row r="3340" spans="8:11">
      <c r="H3340" s="387"/>
      <c r="I3340" s="380" t="e">
        <f t="shared" si="148"/>
        <v>#REF!</v>
      </c>
      <c r="J3340" s="386">
        <f>'[9]事業所(またはGH住居)名を入力してください_その⑥'!$F359</f>
        <v>0</v>
      </c>
      <c r="K3340" s="380">
        <f>IF(OR('[9]事業所(またはGH住居)名を入力してください_その⑥'!$B359="管理者",'[9]事業所(またはGH住居)名を入力してください_その⑥'!$B359="サービス管理責任者"),0,'[9]事業所(またはGH住居)名を入力してください_その⑥'!$AN359)</f>
        <v>0</v>
      </c>
    </row>
    <row r="3341" spans="8:11">
      <c r="H3341" s="387"/>
      <c r="I3341" s="380" t="e">
        <f t="shared" si="148"/>
        <v>#REF!</v>
      </c>
      <c r="J3341" s="386">
        <f>'[9]事業所(またはGH住居)名を入力してください_その⑥'!$F360</f>
        <v>0</v>
      </c>
      <c r="K3341" s="380">
        <f>IF(OR('[9]事業所(またはGH住居)名を入力してください_その⑥'!$B360="管理者",'[9]事業所(またはGH住居)名を入力してください_その⑥'!$B360="サービス管理責任者"),0,'[9]事業所(またはGH住居)名を入力してください_その⑥'!$AN360)</f>
        <v>0</v>
      </c>
    </row>
    <row r="3342" spans="8:11">
      <c r="H3342" s="387"/>
      <c r="I3342" s="380" t="e">
        <f t="shared" si="148"/>
        <v>#REF!</v>
      </c>
      <c r="J3342" s="386">
        <f>'[9]事業所(またはGH住居)名を入力してください_その⑥'!$F361</f>
        <v>0</v>
      </c>
      <c r="K3342" s="380">
        <f>IF(OR('[9]事業所(またはGH住居)名を入力してください_その⑥'!$B361="管理者",'[9]事業所(またはGH住居)名を入力してください_その⑥'!$B361="サービス管理責任者"),0,'[9]事業所(またはGH住居)名を入力してください_その⑥'!$AN361)</f>
        <v>0</v>
      </c>
    </row>
    <row r="3343" spans="8:11">
      <c r="H3343" s="387"/>
      <c r="I3343" s="380" t="e">
        <f t="shared" si="148"/>
        <v>#REF!</v>
      </c>
      <c r="J3343" s="386">
        <f>'[9]事業所(またはGH住居)名を入力してください_その⑥'!$F362</f>
        <v>0</v>
      </c>
      <c r="K3343" s="380">
        <f>IF(OR('[9]事業所(またはGH住居)名を入力してください_その⑥'!$B362="管理者",'[9]事業所(またはGH住居)名を入力してください_その⑥'!$B362="サービス管理責任者"),0,'[9]事業所(またはGH住居)名を入力してください_その⑥'!$AN362)</f>
        <v>0</v>
      </c>
    </row>
    <row r="3344" spans="8:11">
      <c r="H3344" s="387"/>
      <c r="I3344" s="380" t="e">
        <f t="shared" si="148"/>
        <v>#REF!</v>
      </c>
      <c r="J3344" s="386">
        <f>'[9]事業所(またはGH住居)名を入力してください_その⑥'!$F363</f>
        <v>0</v>
      </c>
      <c r="K3344" s="380">
        <f>IF(OR('[9]事業所(またはGH住居)名を入力してください_その⑥'!$B363="管理者",'[9]事業所(またはGH住居)名を入力してください_その⑥'!$B363="サービス管理責任者"),0,'[9]事業所(またはGH住居)名を入力してください_その⑥'!$AN363)</f>
        <v>0</v>
      </c>
    </row>
    <row r="3345" spans="8:11">
      <c r="H3345" s="387"/>
      <c r="I3345" s="380" t="e">
        <f t="shared" si="148"/>
        <v>#REF!</v>
      </c>
      <c r="J3345" s="386">
        <f>'[9]事業所(またはGH住居)名を入力してください_その⑥'!$F364</f>
        <v>0</v>
      </c>
      <c r="K3345" s="380">
        <f>IF(OR('[9]事業所(またはGH住居)名を入力してください_その⑥'!$B364="管理者",'[9]事業所(またはGH住居)名を入力してください_その⑥'!$B364="サービス管理責任者"),0,'[9]事業所(またはGH住居)名を入力してください_その⑥'!$AN364)</f>
        <v>0</v>
      </c>
    </row>
    <row r="3346" spans="8:11">
      <c r="H3346" s="387"/>
      <c r="I3346" s="380" t="e">
        <f t="shared" si="148"/>
        <v>#REF!</v>
      </c>
      <c r="J3346" s="386">
        <f>'[9]事業所(またはGH住居)名を入力してください_その⑥'!$F365</f>
        <v>0</v>
      </c>
      <c r="K3346" s="380">
        <f>IF(OR('[9]事業所(またはGH住居)名を入力してください_その⑥'!$B365="管理者",'[9]事業所(またはGH住居)名を入力してください_その⑥'!$B365="サービス管理責任者"),0,'[9]事業所(またはGH住居)名を入力してください_その⑥'!$AN365)</f>
        <v>0</v>
      </c>
    </row>
    <row r="3347" spans="8:11">
      <c r="H3347" s="387"/>
      <c r="I3347" s="380" t="e">
        <f t="shared" si="148"/>
        <v>#REF!</v>
      </c>
      <c r="J3347" s="386">
        <f>'[9]事業所(またはGH住居)名を入力してください_その⑥'!$F366</f>
        <v>0</v>
      </c>
      <c r="K3347" s="380">
        <f>IF(OR('[9]事業所(またはGH住居)名を入力してください_その⑥'!$B366="管理者",'[9]事業所(またはGH住居)名を入力してください_その⑥'!$B366="サービス管理責任者"),0,'[9]事業所(またはGH住居)名を入力してください_その⑥'!$AN366)</f>
        <v>0</v>
      </c>
    </row>
    <row r="3348" spans="8:11">
      <c r="H3348" s="387"/>
      <c r="I3348" s="380" t="e">
        <f t="shared" si="148"/>
        <v>#REF!</v>
      </c>
      <c r="J3348" s="386">
        <f>'[9]事業所(またはGH住居)名を入力してください_その⑥'!$F367</f>
        <v>0</v>
      </c>
      <c r="K3348" s="380">
        <f>IF(OR('[9]事業所(またはGH住居)名を入力してください_その⑥'!$B367="管理者",'[9]事業所(またはGH住居)名を入力してください_その⑥'!$B367="サービス管理責任者"),0,'[9]事業所(またはGH住居)名を入力してください_その⑥'!$AN367)</f>
        <v>0</v>
      </c>
    </row>
    <row r="3349" spans="8:11">
      <c r="H3349" s="387"/>
      <c r="I3349" s="380" t="e">
        <f t="shared" si="148"/>
        <v>#REF!</v>
      </c>
      <c r="J3349" s="386">
        <f>'[9]事業所(またはGH住居)名を入力してください_その⑥'!$F368</f>
        <v>0</v>
      </c>
      <c r="K3349" s="380">
        <f>IF(OR('[9]事業所(またはGH住居)名を入力してください_その⑥'!$B368="管理者",'[9]事業所(またはGH住居)名を入力してください_その⑥'!$B368="サービス管理責任者"),0,'[9]事業所(またはGH住居)名を入力してください_その⑥'!$AN368)</f>
        <v>0</v>
      </c>
    </row>
    <row r="3350" spans="8:11">
      <c r="H3350" s="387"/>
      <c r="I3350" s="380" t="e">
        <f t="shared" si="148"/>
        <v>#REF!</v>
      </c>
      <c r="J3350" s="386">
        <f>'[9]事業所(またはGH住居)名を入力してください_その⑥'!$F369</f>
        <v>0</v>
      </c>
      <c r="K3350" s="380">
        <f>IF(OR('[9]事業所(またはGH住居)名を入力してください_その⑥'!$B369="管理者",'[9]事業所(またはGH住居)名を入力してください_その⑥'!$B369="サービス管理責任者"),0,'[9]事業所(またはGH住居)名を入力してください_その⑥'!$AN369)</f>
        <v>0</v>
      </c>
    </row>
    <row r="3351" spans="8:11">
      <c r="H3351" s="387"/>
      <c r="I3351" s="380" t="e">
        <f t="shared" si="148"/>
        <v>#REF!</v>
      </c>
      <c r="J3351" s="386">
        <f>'[9]事業所(またはGH住居)名を入力してください_その⑥'!$F370</f>
        <v>0</v>
      </c>
      <c r="K3351" s="380">
        <f>IF(OR('[9]事業所(またはGH住居)名を入力してください_その⑥'!$B370="管理者",'[9]事業所(またはGH住居)名を入力してください_その⑥'!$B370="サービス管理責任者"),0,'[9]事業所(またはGH住居)名を入力してください_その⑥'!$AN370)</f>
        <v>0</v>
      </c>
    </row>
    <row r="3352" spans="8:11">
      <c r="H3352" s="387"/>
      <c r="I3352" s="380" t="e">
        <f t="shared" si="148"/>
        <v>#REF!</v>
      </c>
      <c r="J3352" s="386">
        <f>'[9]事業所(またはGH住居)名を入力してください_その⑥'!$F371</f>
        <v>0</v>
      </c>
      <c r="K3352" s="380">
        <f>IF(OR('[9]事業所(またはGH住居)名を入力してください_その⑥'!$B371="管理者",'[9]事業所(またはGH住居)名を入力してください_その⑥'!$B371="サービス管理責任者"),0,'[9]事業所(またはGH住居)名を入力してください_その⑥'!$AN371)</f>
        <v>0</v>
      </c>
    </row>
    <row r="3353" spans="8:11">
      <c r="H3353" s="387"/>
      <c r="I3353" s="380" t="e">
        <f t="shared" si="148"/>
        <v>#REF!</v>
      </c>
      <c r="J3353" s="386">
        <f>'[9]事業所(またはGH住居)名を入力してください_その⑥'!$F372</f>
        <v>0</v>
      </c>
      <c r="K3353" s="380">
        <f>IF(OR('[9]事業所(またはGH住居)名を入力してください_その⑥'!$B372="管理者",'[9]事業所(またはGH住居)名を入力してください_その⑥'!$B372="サービス管理責任者"),0,'[9]事業所(またはGH住居)名を入力してください_その⑥'!$AN372)</f>
        <v>0</v>
      </c>
    </row>
    <row r="3354" spans="8:11">
      <c r="H3354" s="387"/>
      <c r="I3354" s="380" t="e">
        <f t="shared" si="148"/>
        <v>#REF!</v>
      </c>
      <c r="J3354" s="386">
        <f>'[9]事業所(またはGH住居)名を入力してください_その⑥'!$F373</f>
        <v>0</v>
      </c>
      <c r="K3354" s="380">
        <f>IF(OR('[9]事業所(またはGH住居)名を入力してください_その⑥'!$B373="管理者",'[9]事業所(またはGH住居)名を入力してください_その⑥'!$B373="サービス管理責任者"),0,'[9]事業所(またはGH住居)名を入力してください_その⑥'!$AN373)</f>
        <v>0</v>
      </c>
    </row>
    <row r="3355" spans="8:11">
      <c r="H3355" s="387"/>
      <c r="I3355" s="380" t="e">
        <f t="shared" si="148"/>
        <v>#REF!</v>
      </c>
      <c r="J3355" s="386">
        <f>'[9]事業所(またはGH住居)名を入力してください_その⑥'!$F374</f>
        <v>0</v>
      </c>
      <c r="K3355" s="380">
        <f>IF(OR('[9]事業所(またはGH住居)名を入力してください_その⑥'!$B374="管理者",'[9]事業所(またはGH住居)名を入力してください_その⑥'!$B374="サービス管理責任者"),0,'[9]事業所(またはGH住居)名を入力してください_その⑥'!$AN374)</f>
        <v>0</v>
      </c>
    </row>
    <row r="3356" spans="8:11">
      <c r="H3356" s="387"/>
      <c r="I3356" s="380" t="e">
        <f t="shared" si="148"/>
        <v>#REF!</v>
      </c>
      <c r="J3356" s="386">
        <f>'[9]事業所(またはGH住居)名を入力してください_その⑥'!$F375</f>
        <v>0</v>
      </c>
      <c r="K3356" s="380">
        <f>IF(OR('[9]事業所(またはGH住居)名を入力してください_その⑥'!$B375="管理者",'[9]事業所(またはGH住居)名を入力してください_その⑥'!$B375="サービス管理責任者"),0,'[9]事業所(またはGH住居)名を入力してください_その⑥'!$AN375)</f>
        <v>0</v>
      </c>
    </row>
    <row r="3357" spans="8:11">
      <c r="H3357" s="387"/>
      <c r="I3357" s="380" t="e">
        <f t="shared" si="148"/>
        <v>#REF!</v>
      </c>
      <c r="J3357" s="386">
        <f>'[9]事業所(またはGH住居)名を入力してください_その⑥'!$F376</f>
        <v>0</v>
      </c>
      <c r="K3357" s="380">
        <f>IF(OR('[9]事業所(またはGH住居)名を入力してください_その⑥'!$B376="管理者",'[9]事業所(またはGH住居)名を入力してください_その⑥'!$B376="サービス管理責任者"),0,'[9]事業所(またはGH住居)名を入力してください_その⑥'!$AN376)</f>
        <v>0</v>
      </c>
    </row>
    <row r="3358" spans="8:11">
      <c r="H3358" s="387"/>
      <c r="I3358" s="380" t="e">
        <f t="shared" si="148"/>
        <v>#REF!</v>
      </c>
      <c r="J3358" s="386">
        <f>'[9]事業所(またはGH住居)名を入力してください_その⑥'!$F377</f>
        <v>0</v>
      </c>
      <c r="K3358" s="380">
        <f>IF(OR('[9]事業所(またはGH住居)名を入力してください_その⑥'!$B377="管理者",'[9]事業所(またはGH住居)名を入力してください_その⑥'!$B377="サービス管理責任者"),0,'[9]事業所(またはGH住居)名を入力してください_その⑥'!$AN377)</f>
        <v>0</v>
      </c>
    </row>
    <row r="3359" spans="8:11">
      <c r="H3359" s="387"/>
      <c r="I3359" s="380" t="e">
        <f t="shared" si="148"/>
        <v>#REF!</v>
      </c>
      <c r="J3359" s="386">
        <f>'[9]事業所(またはGH住居)名を入力してください_その⑥'!$F378</f>
        <v>0</v>
      </c>
      <c r="K3359" s="380">
        <f>IF(OR('[9]事業所(またはGH住居)名を入力してください_その⑥'!$B378="管理者",'[9]事業所(またはGH住居)名を入力してください_その⑥'!$B378="サービス管理責任者"),0,'[9]事業所(またはGH住居)名を入力してください_その⑥'!$AN378)</f>
        <v>0</v>
      </c>
    </row>
    <row r="3360" spans="8:11">
      <c r="H3360" s="387"/>
      <c r="I3360" s="380" t="e">
        <f t="shared" si="148"/>
        <v>#REF!</v>
      </c>
      <c r="J3360" s="386">
        <f>'[9]事業所(またはGH住居)名を入力してください_その⑥'!$F379</f>
        <v>0</v>
      </c>
      <c r="K3360" s="380">
        <f>IF(OR('[9]事業所(またはGH住居)名を入力してください_その⑥'!$B379="管理者",'[9]事業所(またはGH住居)名を入力してください_その⑥'!$B379="サービス管理責任者"),0,'[9]事業所(またはGH住居)名を入力してください_その⑥'!$AN379)</f>
        <v>0</v>
      </c>
    </row>
    <row r="3361" spans="8:11">
      <c r="H3361" s="387"/>
      <c r="I3361" s="380" t="e">
        <f t="shared" si="148"/>
        <v>#REF!</v>
      </c>
      <c r="J3361" s="386">
        <f>'[9]事業所(またはGH住居)名を入力してください_その⑥'!$F380</f>
        <v>0</v>
      </c>
      <c r="K3361" s="380">
        <f>IF(OR('[9]事業所(またはGH住居)名を入力してください_その⑥'!$B380="管理者",'[9]事業所(またはGH住居)名を入力してください_その⑥'!$B380="サービス管理責任者"),0,'[9]事業所(またはGH住居)名を入力してください_その⑥'!$AN380)</f>
        <v>0</v>
      </c>
    </row>
    <row r="3362" spans="8:11">
      <c r="H3362" s="387"/>
      <c r="I3362" s="380" t="e">
        <f t="shared" si="148"/>
        <v>#REF!</v>
      </c>
      <c r="J3362" s="386">
        <f>'[9]事業所(またはGH住居)名を入力してください_その⑥'!$F381</f>
        <v>0</v>
      </c>
      <c r="K3362" s="380">
        <f>IF(OR('[9]事業所(またはGH住居)名を入力してください_その⑥'!$B381="管理者",'[9]事業所(またはGH住居)名を入力してください_その⑥'!$B381="サービス管理責任者"),0,'[9]事業所(またはGH住居)名を入力してください_その⑥'!$AN381)</f>
        <v>0</v>
      </c>
    </row>
    <row r="3363" spans="8:11">
      <c r="H3363" s="387"/>
      <c r="I3363" s="380" t="e">
        <f t="shared" si="148"/>
        <v>#REF!</v>
      </c>
      <c r="J3363" s="386">
        <f>'[9]事業所(またはGH住居)名を入力してください_その⑥'!$F382</f>
        <v>0</v>
      </c>
      <c r="K3363" s="380">
        <f>IF(OR('[9]事業所(またはGH住居)名を入力してください_その⑥'!$B382="管理者",'[9]事業所(またはGH住居)名を入力してください_その⑥'!$B382="サービス管理責任者"),0,'[9]事業所(またはGH住居)名を入力してください_その⑥'!$AN382)</f>
        <v>0</v>
      </c>
    </row>
    <row r="3364" spans="8:11">
      <c r="H3364" s="387"/>
      <c r="I3364" s="380" t="e">
        <f t="shared" si="148"/>
        <v>#REF!</v>
      </c>
      <c r="J3364" s="386">
        <f>'[9]事業所(またはGH住居)名を入力してください_その⑥'!$F383</f>
        <v>0</v>
      </c>
      <c r="K3364" s="380">
        <f>IF(OR('[9]事業所(またはGH住居)名を入力してください_その⑥'!$B383="管理者",'[9]事業所(またはGH住居)名を入力してください_その⑥'!$B383="サービス管理責任者"),0,'[9]事業所(またはGH住居)名を入力してください_その⑥'!$AN383)</f>
        <v>0</v>
      </c>
    </row>
    <row r="3365" spans="8:11">
      <c r="H3365" s="387"/>
      <c r="I3365" s="380" t="e">
        <f t="shared" si="148"/>
        <v>#REF!</v>
      </c>
      <c r="J3365" s="386">
        <f>'[9]事業所(またはGH住居)名を入力してください_その⑥'!$F384</f>
        <v>0</v>
      </c>
      <c r="K3365" s="380">
        <f>IF(OR('[9]事業所(またはGH住居)名を入力してください_その⑥'!$B384="管理者",'[9]事業所(またはGH住居)名を入力してください_その⑥'!$B384="サービス管理責任者"),0,'[9]事業所(またはGH住居)名を入力してください_その⑥'!$AN384)</f>
        <v>0</v>
      </c>
    </row>
    <row r="3366" spans="8:11">
      <c r="H3366" s="387"/>
      <c r="I3366" s="380" t="e">
        <f t="shared" si="148"/>
        <v>#REF!</v>
      </c>
      <c r="J3366" s="386">
        <f>'[9]事業所(またはGH住居)名を入力してください_その⑥'!$F385</f>
        <v>0</v>
      </c>
      <c r="K3366" s="380">
        <f>IF(OR('[9]事業所(またはGH住居)名を入力してください_その⑥'!$B385="管理者",'[9]事業所(またはGH住居)名を入力してください_その⑥'!$B385="サービス管理責任者"),0,'[9]事業所(またはGH住居)名を入力してください_その⑥'!$AN385)</f>
        <v>0</v>
      </c>
    </row>
    <row r="3367" spans="8:11">
      <c r="H3367" s="387"/>
      <c r="I3367" s="380" t="e">
        <f t="shared" si="148"/>
        <v>#REF!</v>
      </c>
      <c r="J3367" s="386">
        <f>'[9]事業所(またはGH住居)名を入力してください_その⑥'!$F386</f>
        <v>0</v>
      </c>
      <c r="K3367" s="380">
        <f>IF(OR('[9]事業所(またはGH住居)名を入力してください_その⑥'!$B386="管理者",'[9]事業所(またはGH住居)名を入力してください_その⑥'!$B386="サービス管理責任者"),0,'[9]事業所(またはGH住居)名を入力してください_その⑥'!$AN386)</f>
        <v>0</v>
      </c>
    </row>
    <row r="3368" spans="8:11">
      <c r="H3368" s="387"/>
      <c r="I3368" s="380" t="e">
        <f t="shared" si="148"/>
        <v>#REF!</v>
      </c>
      <c r="J3368" s="386">
        <f>'[9]事業所(またはGH住居)名を入力してください_その⑥'!$F387</f>
        <v>0</v>
      </c>
      <c r="K3368" s="380">
        <f>IF(OR('[9]事業所(またはGH住居)名を入力してください_その⑥'!$B387="管理者",'[9]事業所(またはGH住居)名を入力してください_その⑥'!$B387="サービス管理責任者"),0,'[9]事業所(またはGH住居)名を入力してください_その⑥'!$AN387)</f>
        <v>0</v>
      </c>
    </row>
    <row r="3369" spans="8:11">
      <c r="H3369" s="387"/>
      <c r="I3369" s="380" t="e">
        <f t="shared" si="148"/>
        <v>#REF!</v>
      </c>
      <c r="J3369" s="386">
        <f>'[9]事業所(またはGH住居)名を入力してください_その⑥'!$F388</f>
        <v>0</v>
      </c>
      <c r="K3369" s="380">
        <f>IF(OR('[9]事業所(またはGH住居)名を入力してください_その⑥'!$B388="管理者",'[9]事業所(またはGH住居)名を入力してください_その⑥'!$B388="サービス管理責任者"),0,'[9]事業所(またはGH住居)名を入力してください_その⑥'!$AN388)</f>
        <v>0</v>
      </c>
    </row>
    <row r="3370" spans="8:11">
      <c r="H3370" s="387"/>
      <c r="I3370" s="380" t="e">
        <f t="shared" si="148"/>
        <v>#REF!</v>
      </c>
      <c r="J3370" s="386">
        <f>'[9]事業所(またはGH住居)名を入力してください_その⑥'!$F389</f>
        <v>0</v>
      </c>
      <c r="K3370" s="380">
        <f>IF(OR('[9]事業所(またはGH住居)名を入力してください_その⑥'!$B389="管理者",'[9]事業所(またはGH住居)名を入力してください_その⑥'!$B389="サービス管理責任者"),0,'[9]事業所(またはGH住居)名を入力してください_その⑥'!$AN389)</f>
        <v>0</v>
      </c>
    </row>
    <row r="3371" spans="8:11">
      <c r="H3371" s="387"/>
      <c r="I3371" s="380" t="e">
        <f t="shared" si="148"/>
        <v>#REF!</v>
      </c>
      <c r="J3371" s="386">
        <f>'[9]事業所(またはGH住居)名を入力してください_その⑥'!$F390</f>
        <v>0</v>
      </c>
      <c r="K3371" s="380">
        <f>IF(OR('[9]事業所(またはGH住居)名を入力してください_その⑥'!$B390="管理者",'[9]事業所(またはGH住居)名を入力してください_その⑥'!$B390="サービス管理責任者"),0,'[9]事業所(またはGH住居)名を入力してください_その⑥'!$AN390)</f>
        <v>0</v>
      </c>
    </row>
    <row r="3372" spans="8:11">
      <c r="H3372" s="387"/>
      <c r="I3372" s="380" t="e">
        <f t="shared" si="148"/>
        <v>#REF!</v>
      </c>
      <c r="J3372" s="386">
        <f>'[9]事業所(またはGH住居)名を入力してください_その⑥'!$F391</f>
        <v>0</v>
      </c>
      <c r="K3372" s="380">
        <f>IF(OR('[9]事業所(またはGH住居)名を入力してください_その⑥'!$B391="管理者",'[9]事業所(またはGH住居)名を入力してください_その⑥'!$B391="サービス管理責任者"),0,'[9]事業所(またはGH住居)名を入力してください_その⑥'!$AN391)</f>
        <v>0</v>
      </c>
    </row>
    <row r="3373" spans="8:11">
      <c r="H3373" s="387"/>
      <c r="I3373" s="380" t="e">
        <f t="shared" si="148"/>
        <v>#REF!</v>
      </c>
      <c r="J3373" s="386">
        <f>'[9]事業所(またはGH住居)名を入力してください_その⑥'!$F392</f>
        <v>0</v>
      </c>
      <c r="K3373" s="380">
        <f>IF(OR('[9]事業所(またはGH住居)名を入力してください_その⑥'!$B392="管理者",'[9]事業所(またはGH住居)名を入力してください_その⑥'!$B392="サービス管理責任者"),0,'[9]事業所(またはGH住居)名を入力してください_その⑥'!$AN392)</f>
        <v>0</v>
      </c>
    </row>
    <row r="3374" spans="8:11">
      <c r="H3374" s="387"/>
      <c r="I3374" s="380" t="e">
        <f t="shared" si="148"/>
        <v>#REF!</v>
      </c>
      <c r="J3374" s="386">
        <f>'[9]事業所(またはGH住居)名を入力してください_その⑥'!$F393</f>
        <v>0</v>
      </c>
      <c r="K3374" s="380">
        <f>IF(OR('[9]事業所(またはGH住居)名を入力してください_その⑥'!$B393="管理者",'[9]事業所(またはGH住居)名を入力してください_その⑥'!$B393="サービス管理責任者"),0,'[9]事業所(またはGH住居)名を入力してください_その⑥'!$AN393)</f>
        <v>0</v>
      </c>
    </row>
    <row r="3375" spans="8:11">
      <c r="H3375" s="387"/>
      <c r="I3375" s="380" t="e">
        <f t="shared" si="148"/>
        <v>#REF!</v>
      </c>
      <c r="J3375" s="386">
        <f>'[9]事業所(またはGH住居)名を入力してください_その⑥'!$F394</f>
        <v>0</v>
      </c>
      <c r="K3375" s="380">
        <f>IF(OR('[9]事業所(またはGH住居)名を入力してください_その⑥'!$B394="管理者",'[9]事業所(またはGH住居)名を入力してください_その⑥'!$B394="サービス管理責任者"),0,'[9]事業所(またはGH住居)名を入力してください_その⑥'!$AN394)</f>
        <v>0</v>
      </c>
    </row>
    <row r="3376" spans="8:11">
      <c r="H3376" s="387"/>
      <c r="I3376" s="380" t="e">
        <f t="shared" si="148"/>
        <v>#REF!</v>
      </c>
      <c r="J3376" s="386">
        <f>'[9]事業所(またはGH住居)名を入力してください_その⑥'!$F395</f>
        <v>0</v>
      </c>
      <c r="K3376" s="380">
        <f>IF(OR('[9]事業所(またはGH住居)名を入力してください_その⑥'!$B395="管理者",'[9]事業所(またはGH住居)名を入力してください_その⑥'!$B395="サービス管理責任者"),0,'[9]事業所(またはGH住居)名を入力してください_その⑥'!$AN395)</f>
        <v>0</v>
      </c>
    </row>
    <row r="3377" spans="8:11">
      <c r="H3377" s="387"/>
      <c r="I3377" s="380" t="e">
        <f t="shared" si="148"/>
        <v>#REF!</v>
      </c>
      <c r="J3377" s="386">
        <f>'[9]事業所(またはGH住居)名を入力してください_その⑥'!$F396</f>
        <v>0</v>
      </c>
      <c r="K3377" s="380">
        <f>IF(OR('[9]事業所(またはGH住居)名を入力してください_その⑥'!$B396="管理者",'[9]事業所(またはGH住居)名を入力してください_その⑥'!$B396="サービス管理責任者"),0,'[9]事業所(またはGH住居)名を入力してください_その⑥'!$AN396)</f>
        <v>0</v>
      </c>
    </row>
    <row r="3378" spans="8:11">
      <c r="H3378" s="387"/>
      <c r="I3378" s="380" t="e">
        <f t="shared" si="148"/>
        <v>#REF!</v>
      </c>
      <c r="J3378" s="386">
        <f>'[9]事業所(またはGH住居)名を入力してください_その⑥'!$F397</f>
        <v>0</v>
      </c>
      <c r="K3378" s="380">
        <f>IF(OR('[9]事業所(またはGH住居)名を入力してください_その⑥'!$B397="管理者",'[9]事業所(またはGH住居)名を入力してください_その⑥'!$B397="サービス管理責任者"),0,'[9]事業所(またはGH住居)名を入力してください_その⑥'!$AN397)</f>
        <v>0</v>
      </c>
    </row>
    <row r="3379" spans="8:11">
      <c r="H3379" s="387"/>
      <c r="I3379" s="380" t="e">
        <f t="shared" si="148"/>
        <v>#REF!</v>
      </c>
      <c r="J3379" s="386">
        <f>'[9]事業所(またはGH住居)名を入力してください_その⑥'!$F398</f>
        <v>0</v>
      </c>
      <c r="K3379" s="380">
        <f>IF(OR('[9]事業所(またはGH住居)名を入力してください_その⑥'!$B398="管理者",'[9]事業所(またはGH住居)名を入力してください_その⑥'!$B398="サービス管理責任者"),0,'[9]事業所(またはGH住居)名を入力してください_その⑥'!$AN398)</f>
        <v>0</v>
      </c>
    </row>
    <row r="3380" spans="8:11">
      <c r="H3380" s="387"/>
      <c r="I3380" s="380" t="e">
        <f t="shared" si="148"/>
        <v>#REF!</v>
      </c>
      <c r="J3380" s="386">
        <f>'[9]事業所(またはGH住居)名を入力してください_その⑥'!$F399</f>
        <v>0</v>
      </c>
      <c r="K3380" s="380">
        <f>IF(OR('[9]事業所(またはGH住居)名を入力してください_その⑥'!$B399="管理者",'[9]事業所(またはGH住居)名を入力してください_その⑥'!$B399="サービス管理責任者"),0,'[9]事業所(またはGH住居)名を入力してください_その⑥'!$AN399)</f>
        <v>0</v>
      </c>
    </row>
    <row r="3381" spans="8:11">
      <c r="H3381" s="387"/>
      <c r="I3381" s="380" t="e">
        <f t="shared" si="148"/>
        <v>#REF!</v>
      </c>
      <c r="J3381" s="386">
        <f>'[9]事業所(またはGH住居)名を入力してください_その⑥'!$F400</f>
        <v>0</v>
      </c>
      <c r="K3381" s="380">
        <f>IF(OR('[9]事業所(またはGH住居)名を入力してください_その⑥'!$B400="管理者",'[9]事業所(またはGH住居)名を入力してください_その⑥'!$B400="サービス管理責任者"),0,'[9]事業所(またはGH住居)名を入力してください_その⑥'!$AN400)</f>
        <v>0</v>
      </c>
    </row>
    <row r="3382" spans="8:11">
      <c r="H3382" s="387"/>
      <c r="I3382" s="380" t="e">
        <f t="shared" si="148"/>
        <v>#REF!</v>
      </c>
      <c r="J3382" s="386">
        <f>'[9]事業所(またはGH住居)名を入力してください_その⑥'!$F401</f>
        <v>0</v>
      </c>
      <c r="K3382" s="380">
        <f>IF(OR('[9]事業所(またはGH住居)名を入力してください_その⑥'!$B401="管理者",'[9]事業所(またはGH住居)名を入力してください_その⑥'!$B401="サービス管理責任者"),0,'[9]事業所(またはGH住居)名を入力してください_その⑥'!$AN401)</f>
        <v>0</v>
      </c>
    </row>
    <row r="3383" spans="8:11">
      <c r="H3383" s="387"/>
      <c r="I3383" s="380" t="e">
        <f t="shared" si="148"/>
        <v>#REF!</v>
      </c>
      <c r="J3383" s="386">
        <f>'[9]事業所(またはGH住居)名を入力してください_その⑥'!$F402</f>
        <v>0</v>
      </c>
      <c r="K3383" s="380">
        <f>IF(OR('[9]事業所(またはGH住居)名を入力してください_その⑥'!$B402="管理者",'[9]事業所(またはGH住居)名を入力してください_その⑥'!$B402="サービス管理責任者"),0,'[9]事業所(またはGH住居)名を入力してください_その⑥'!$AN402)</f>
        <v>0</v>
      </c>
    </row>
    <row r="3384" spans="8:11">
      <c r="H3384" s="387"/>
      <c r="I3384" s="380" t="e">
        <f t="shared" si="148"/>
        <v>#REF!</v>
      </c>
      <c r="J3384" s="386">
        <f>'[9]事業所(またはGH住居)名を入力してください_その⑥'!$F403</f>
        <v>0</v>
      </c>
      <c r="K3384" s="380">
        <f>IF(OR('[9]事業所(またはGH住居)名を入力してください_その⑥'!$B403="管理者",'[9]事業所(またはGH住居)名を入力してください_その⑥'!$B403="サービス管理責任者"),0,'[9]事業所(またはGH住居)名を入力してください_その⑥'!$AN403)</f>
        <v>0</v>
      </c>
    </row>
    <row r="3385" spans="8:11">
      <c r="H3385" s="387"/>
      <c r="I3385" s="380" t="e">
        <f t="shared" si="148"/>
        <v>#REF!</v>
      </c>
      <c r="J3385" s="386">
        <f>'[9]事業所(またはGH住居)名を入力してください_その⑥'!$F404</f>
        <v>0</v>
      </c>
      <c r="K3385" s="380">
        <f>IF(OR('[9]事業所(またはGH住居)名を入力してください_その⑥'!$B404="管理者",'[9]事業所(またはGH住居)名を入力してください_その⑥'!$B404="サービス管理責任者"),0,'[9]事業所(またはGH住居)名を入力してください_その⑥'!$AN404)</f>
        <v>0</v>
      </c>
    </row>
    <row r="3386" spans="8:11">
      <c r="H3386" s="387"/>
      <c r="I3386" s="380" t="e">
        <f t="shared" si="148"/>
        <v>#REF!</v>
      </c>
      <c r="J3386" s="386">
        <f>'[9]事業所(またはGH住居)名を入力してください_その⑥'!$F405</f>
        <v>0</v>
      </c>
      <c r="K3386" s="380">
        <f>IF(OR('[9]事業所(またはGH住居)名を入力してください_その⑥'!$B405="管理者",'[9]事業所(またはGH住居)名を入力してください_その⑥'!$B405="サービス管理責任者"),0,'[9]事業所(またはGH住居)名を入力してください_その⑥'!$AN405)</f>
        <v>0</v>
      </c>
    </row>
    <row r="3387" spans="8:11">
      <c r="H3387" s="387"/>
      <c r="I3387" s="380" t="e">
        <f t="shared" si="148"/>
        <v>#REF!</v>
      </c>
      <c r="J3387" s="386">
        <f>'[9]事業所(またはGH住居)名を入力してください_その⑥'!$F406</f>
        <v>0</v>
      </c>
      <c r="K3387" s="380">
        <f>IF(OR('[9]事業所(またはGH住居)名を入力してください_その⑥'!$B406="管理者",'[9]事業所(またはGH住居)名を入力してください_その⑥'!$B406="サービス管理責任者"),0,'[9]事業所(またはGH住居)名を入力してください_その⑥'!$AN406)</f>
        <v>0</v>
      </c>
    </row>
    <row r="3388" spans="8:11">
      <c r="H3388" s="387"/>
      <c r="I3388" s="380" t="e">
        <f t="shared" si="148"/>
        <v>#REF!</v>
      </c>
      <c r="J3388" s="386">
        <f>'[9]事業所(またはGH住居)名を入力してください_その⑥'!$F407</f>
        <v>0</v>
      </c>
      <c r="K3388" s="380">
        <f>IF(OR('[9]事業所(またはGH住居)名を入力してください_その⑥'!$B407="管理者",'[9]事業所(またはGH住居)名を入力してください_その⑥'!$B407="サービス管理責任者"),0,'[9]事業所(またはGH住居)名を入力してください_その⑥'!$AN407)</f>
        <v>0</v>
      </c>
    </row>
    <row r="3389" spans="8:11">
      <c r="H3389" s="387"/>
      <c r="I3389" s="380" t="e">
        <f t="shared" si="148"/>
        <v>#REF!</v>
      </c>
      <c r="J3389" s="386">
        <f>'[9]事業所(またはGH住居)名を入力してください_その⑥'!$F408</f>
        <v>0</v>
      </c>
      <c r="K3389" s="380">
        <f>IF(OR('[9]事業所(またはGH住居)名を入力してください_その⑥'!$B408="管理者",'[9]事業所(またはGH住居)名を入力してください_その⑥'!$B408="サービス管理責任者"),0,'[9]事業所(またはGH住居)名を入力してください_その⑥'!$AN408)</f>
        <v>0</v>
      </c>
    </row>
    <row r="3390" spans="8:11">
      <c r="H3390" s="387"/>
      <c r="I3390" s="380" t="e">
        <f t="shared" si="148"/>
        <v>#REF!</v>
      </c>
      <c r="J3390" s="386">
        <f>'[9]事業所(またはGH住居)名を入力してください_その⑥'!$F409</f>
        <v>0</v>
      </c>
      <c r="K3390" s="380">
        <f>IF(OR('[9]事業所(またはGH住居)名を入力してください_その⑥'!$B409="管理者",'[9]事業所(またはGH住居)名を入力してください_その⑥'!$B409="サービス管理責任者"),0,'[9]事業所(またはGH住居)名を入力してください_その⑥'!$AN409)</f>
        <v>0</v>
      </c>
    </row>
    <row r="3391" spans="8:11">
      <c r="H3391" s="387"/>
      <c r="I3391" s="380" t="e">
        <f t="shared" si="148"/>
        <v>#REF!</v>
      </c>
      <c r="J3391" s="386">
        <f>'[9]事業所(またはGH住居)名を入力してください_その⑥'!$F410</f>
        <v>0</v>
      </c>
      <c r="K3391" s="380">
        <f>IF(OR('[9]事業所(またはGH住居)名を入力してください_その⑥'!$B410="管理者",'[9]事業所(またはGH住居)名を入力してください_その⑥'!$B410="サービス管理責任者"),0,'[9]事業所(またはGH住居)名を入力してください_その⑥'!$AN410)</f>
        <v>0</v>
      </c>
    </row>
    <row r="3392" spans="8:11">
      <c r="H3392" s="387"/>
      <c r="I3392" s="380" t="e">
        <f t="shared" si="148"/>
        <v>#REF!</v>
      </c>
      <c r="J3392" s="386">
        <f>'[9]事業所(またはGH住居)名を入力してください_その⑥'!$F411</f>
        <v>0</v>
      </c>
      <c r="K3392" s="380">
        <f>IF(OR('[9]事業所(またはGH住居)名を入力してください_その⑥'!$B411="管理者",'[9]事業所(またはGH住居)名を入力してください_その⑥'!$B411="サービス管理責任者"),0,'[9]事業所(またはGH住居)名を入力してください_その⑥'!$AN411)</f>
        <v>0</v>
      </c>
    </row>
    <row r="3393" spans="8:11">
      <c r="H3393" s="387"/>
      <c r="I3393" s="380" t="e">
        <f t="shared" si="148"/>
        <v>#REF!</v>
      </c>
      <c r="J3393" s="386">
        <f>'[9]事業所(またはGH住居)名を入力してください_その⑥'!$F412</f>
        <v>0</v>
      </c>
      <c r="K3393" s="380">
        <f>IF(OR('[9]事業所(またはGH住居)名を入力してください_その⑥'!$B412="管理者",'[9]事業所(またはGH住居)名を入力してください_その⑥'!$B412="サービス管理責任者"),0,'[9]事業所(またはGH住居)名を入力してください_その⑥'!$AN412)</f>
        <v>0</v>
      </c>
    </row>
    <row r="3394" spans="8:11">
      <c r="H3394" s="387"/>
      <c r="I3394" s="380" t="e">
        <f t="shared" si="148"/>
        <v>#REF!</v>
      </c>
      <c r="J3394" s="386">
        <f>'[9]事業所(またはGH住居)名を入力してください_その⑥'!$F413</f>
        <v>0</v>
      </c>
      <c r="K3394" s="380">
        <f>IF(OR('[9]事業所(またはGH住居)名を入力してください_その⑥'!$B413="管理者",'[9]事業所(またはGH住居)名を入力してください_その⑥'!$B413="サービス管理責任者"),0,'[9]事業所(またはGH住居)名を入力してください_その⑥'!$AN413)</f>
        <v>0</v>
      </c>
    </row>
    <row r="3395" spans="8:11">
      <c r="H3395" s="387"/>
      <c r="I3395" s="380" t="e">
        <f t="shared" si="148"/>
        <v>#REF!</v>
      </c>
      <c r="J3395" s="386">
        <f>'[9]事業所(またはGH住居)名を入力してください_その⑥'!$F414</f>
        <v>0</v>
      </c>
      <c r="K3395" s="380">
        <f>IF(OR('[9]事業所(またはGH住居)名を入力してください_その⑥'!$B414="管理者",'[9]事業所(またはGH住居)名を入力してください_その⑥'!$B414="サービス管理責任者"),0,'[9]事業所(またはGH住居)名を入力してください_その⑥'!$AN414)</f>
        <v>0</v>
      </c>
    </row>
    <row r="3396" spans="8:11">
      <c r="H3396" s="387"/>
      <c r="I3396" s="380" t="e">
        <f t="shared" ref="I3396:I3459" si="149">IF(J3396=0,I3395,I3395+1)</f>
        <v>#REF!</v>
      </c>
      <c r="J3396" s="386">
        <f>'[9]事業所(またはGH住居)名を入力してください_その⑥'!$F415</f>
        <v>0</v>
      </c>
      <c r="K3396" s="380">
        <f>IF(OR('[9]事業所(またはGH住居)名を入力してください_その⑥'!$B415="管理者",'[9]事業所(またはGH住居)名を入力してください_その⑥'!$B415="サービス管理責任者"),0,'[9]事業所(またはGH住居)名を入力してください_その⑥'!$AN415)</f>
        <v>0</v>
      </c>
    </row>
    <row r="3397" spans="8:11">
      <c r="H3397" s="387"/>
      <c r="I3397" s="380" t="e">
        <f t="shared" si="149"/>
        <v>#REF!</v>
      </c>
      <c r="J3397" s="386">
        <f>'[9]事業所(またはGH住居)名を入力してください_その⑥'!$F416</f>
        <v>0</v>
      </c>
      <c r="K3397" s="380">
        <f>IF(OR('[9]事業所(またはGH住居)名を入力してください_その⑥'!$B416="管理者",'[9]事業所(またはGH住居)名を入力してください_その⑥'!$B416="サービス管理責任者"),0,'[9]事業所(またはGH住居)名を入力してください_その⑥'!$AN416)</f>
        <v>0</v>
      </c>
    </row>
    <row r="3398" spans="8:11">
      <c r="H3398" s="387"/>
      <c r="I3398" s="380" t="e">
        <f t="shared" si="149"/>
        <v>#REF!</v>
      </c>
      <c r="J3398" s="386">
        <f>'[9]事業所(またはGH住居)名を入力してください_その⑥'!$F417</f>
        <v>0</v>
      </c>
      <c r="K3398" s="380">
        <f>IF(OR('[9]事業所(またはGH住居)名を入力してください_その⑥'!$B417="管理者",'[9]事業所(またはGH住居)名を入力してください_その⑥'!$B417="サービス管理責任者"),0,'[9]事業所(またはGH住居)名を入力してください_その⑥'!$AN417)</f>
        <v>0</v>
      </c>
    </row>
    <row r="3399" spans="8:11">
      <c r="H3399" s="387"/>
      <c r="I3399" s="380" t="e">
        <f t="shared" si="149"/>
        <v>#REF!</v>
      </c>
      <c r="J3399" s="386">
        <f>'[9]事業所(またはGH住居)名を入力してください_その⑥'!$F418</f>
        <v>0</v>
      </c>
      <c r="K3399" s="380">
        <f>IF(OR('[9]事業所(またはGH住居)名を入力してください_その⑥'!$B418="管理者",'[9]事業所(またはGH住居)名を入力してください_その⑥'!$B418="サービス管理責任者"),0,'[9]事業所(またはGH住居)名を入力してください_その⑥'!$AN418)</f>
        <v>0</v>
      </c>
    </row>
    <row r="3400" spans="8:11">
      <c r="H3400" s="387"/>
      <c r="I3400" s="380" t="e">
        <f t="shared" si="149"/>
        <v>#REF!</v>
      </c>
      <c r="J3400" s="386">
        <f>'[9]事業所(またはGH住居)名を入力してください_その⑥'!$F419</f>
        <v>0</v>
      </c>
      <c r="K3400" s="380">
        <f>IF(OR('[9]事業所(またはGH住居)名を入力してください_その⑥'!$B419="管理者",'[9]事業所(またはGH住居)名を入力してください_その⑥'!$B419="サービス管理責任者"),0,'[9]事業所(またはGH住居)名を入力してください_その⑥'!$AN419)</f>
        <v>0</v>
      </c>
    </row>
    <row r="3401" spans="8:11">
      <c r="H3401" s="387"/>
      <c r="I3401" s="380" t="e">
        <f t="shared" si="149"/>
        <v>#REF!</v>
      </c>
      <c r="J3401" s="386">
        <f>'[9]事業所(またはGH住居)名を入力してください_その⑥'!$F420</f>
        <v>0</v>
      </c>
      <c r="K3401" s="380">
        <f>IF(OR('[9]事業所(またはGH住居)名を入力してください_その⑥'!$B420="管理者",'[9]事業所(またはGH住居)名を入力してください_その⑥'!$B420="サービス管理責任者"),0,'[9]事業所(またはGH住居)名を入力してください_その⑥'!$AN420)</f>
        <v>0</v>
      </c>
    </row>
    <row r="3402" spans="8:11">
      <c r="H3402" s="387"/>
      <c r="I3402" s="380" t="e">
        <f t="shared" si="149"/>
        <v>#REF!</v>
      </c>
      <c r="J3402" s="386">
        <f>'[9]事業所(またはGH住居)名を入力してください_その⑥'!$F421</f>
        <v>0</v>
      </c>
      <c r="K3402" s="380">
        <f>IF(OR('[9]事業所(またはGH住居)名を入力してください_その⑥'!$B421="管理者",'[9]事業所(またはGH住居)名を入力してください_その⑥'!$B421="サービス管理責任者"),0,'[9]事業所(またはGH住居)名を入力してください_その⑥'!$AN421)</f>
        <v>0</v>
      </c>
    </row>
    <row r="3403" spans="8:11">
      <c r="H3403" s="387"/>
      <c r="I3403" s="380" t="e">
        <f t="shared" si="149"/>
        <v>#REF!</v>
      </c>
      <c r="J3403" s="386">
        <f>'[9]事業所(またはGH住居)名を入力してください_その⑥'!$F422</f>
        <v>0</v>
      </c>
      <c r="K3403" s="380">
        <f>IF(OR('[9]事業所(またはGH住居)名を入力してください_その⑥'!$B422="管理者",'[9]事業所(またはGH住居)名を入力してください_その⑥'!$B422="サービス管理責任者"),0,'[9]事業所(またはGH住居)名を入力してください_その⑥'!$AN422)</f>
        <v>0</v>
      </c>
    </row>
    <row r="3404" spans="8:11">
      <c r="H3404" s="387"/>
      <c r="I3404" s="380" t="e">
        <f t="shared" si="149"/>
        <v>#REF!</v>
      </c>
      <c r="J3404" s="386">
        <f>'[9]事業所(またはGH住居)名を入力してください_その⑥'!$F423</f>
        <v>0</v>
      </c>
      <c r="K3404" s="380">
        <f>IF(OR('[9]事業所(またはGH住居)名を入力してください_その⑥'!$B423="管理者",'[9]事業所(またはGH住居)名を入力してください_その⑥'!$B423="サービス管理責任者"),0,'[9]事業所(またはGH住居)名を入力してください_その⑥'!$AN423)</f>
        <v>0</v>
      </c>
    </row>
    <row r="3405" spans="8:11">
      <c r="H3405" s="387"/>
      <c r="I3405" s="380" t="e">
        <f t="shared" si="149"/>
        <v>#REF!</v>
      </c>
      <c r="J3405" s="386">
        <f>'[9]事業所(またはGH住居)名を入力してください_その⑥'!$F424</f>
        <v>0</v>
      </c>
      <c r="K3405" s="380">
        <f>IF(OR('[9]事業所(またはGH住居)名を入力してください_その⑥'!$B424="管理者",'[9]事業所(またはGH住居)名を入力してください_その⑥'!$B424="サービス管理責任者"),0,'[9]事業所(またはGH住居)名を入力してください_その⑥'!$AN424)</f>
        <v>0</v>
      </c>
    </row>
    <row r="3406" spans="8:11">
      <c r="H3406" s="387"/>
      <c r="I3406" s="380" t="e">
        <f t="shared" si="149"/>
        <v>#REF!</v>
      </c>
      <c r="J3406" s="386">
        <f>'[9]事業所(またはGH住居)名を入力してください_その⑥'!$F425</f>
        <v>0</v>
      </c>
      <c r="K3406" s="380">
        <f>IF(OR('[9]事業所(またはGH住居)名を入力してください_その⑥'!$B425="管理者",'[9]事業所(またはGH住居)名を入力してください_その⑥'!$B425="サービス管理責任者"),0,'[9]事業所(またはGH住居)名を入力してください_その⑥'!$AN425)</f>
        <v>0</v>
      </c>
    </row>
    <row r="3407" spans="8:11">
      <c r="H3407" s="387"/>
      <c r="I3407" s="380" t="e">
        <f t="shared" si="149"/>
        <v>#REF!</v>
      </c>
      <c r="J3407" s="386">
        <f>'[9]事業所(またはGH住居)名を入力してください_その⑥'!$F426</f>
        <v>0</v>
      </c>
      <c r="K3407" s="380">
        <f>IF(OR('[9]事業所(またはGH住居)名を入力してください_その⑥'!$B426="管理者",'[9]事業所(またはGH住居)名を入力してください_その⑥'!$B426="サービス管理責任者"),0,'[9]事業所(またはGH住居)名を入力してください_その⑥'!$AN426)</f>
        <v>0</v>
      </c>
    </row>
    <row r="3408" spans="8:11">
      <c r="H3408" s="387"/>
      <c r="I3408" s="380" t="e">
        <f t="shared" si="149"/>
        <v>#REF!</v>
      </c>
      <c r="J3408" s="386">
        <f>'[9]事業所(またはGH住居)名を入力してください_その⑥'!$F427</f>
        <v>0</v>
      </c>
      <c r="K3408" s="380">
        <f>IF(OR('[9]事業所(またはGH住居)名を入力してください_その⑥'!$B427="管理者",'[9]事業所(またはGH住居)名を入力してください_その⑥'!$B427="サービス管理責任者"),0,'[9]事業所(またはGH住居)名を入力してください_その⑥'!$AN427)</f>
        <v>0</v>
      </c>
    </row>
    <row r="3409" spans="8:11">
      <c r="H3409" s="387"/>
      <c r="I3409" s="380" t="e">
        <f t="shared" si="149"/>
        <v>#REF!</v>
      </c>
      <c r="J3409" s="386">
        <f>'[9]事業所(またはGH住居)名を入力してください_その⑥'!$F428</f>
        <v>0</v>
      </c>
      <c r="K3409" s="380">
        <f>IF(OR('[9]事業所(またはGH住居)名を入力してください_その⑥'!$B428="管理者",'[9]事業所(またはGH住居)名を入力してください_その⑥'!$B428="サービス管理責任者"),0,'[9]事業所(またはGH住居)名を入力してください_その⑥'!$AN428)</f>
        <v>0</v>
      </c>
    </row>
    <row r="3410" spans="8:11">
      <c r="H3410" s="387"/>
      <c r="I3410" s="380" t="e">
        <f t="shared" si="149"/>
        <v>#REF!</v>
      </c>
      <c r="J3410" s="386">
        <f>'[9]事業所(またはGH住居)名を入力してください_その⑥'!$F429</f>
        <v>0</v>
      </c>
      <c r="K3410" s="380">
        <f>IF(OR('[9]事業所(またはGH住居)名を入力してください_その⑥'!$B429="管理者",'[9]事業所(またはGH住居)名を入力してください_その⑥'!$B429="サービス管理責任者"),0,'[9]事業所(またはGH住居)名を入力してください_その⑥'!$AN429)</f>
        <v>0</v>
      </c>
    </row>
    <row r="3411" spans="8:11">
      <c r="H3411" s="387"/>
      <c r="I3411" s="380" t="e">
        <f t="shared" si="149"/>
        <v>#REF!</v>
      </c>
      <c r="J3411" s="386">
        <f>'[9]事業所(またはGH住居)名を入力してください_その⑥'!$F430</f>
        <v>0</v>
      </c>
      <c r="K3411" s="380">
        <f>IF(OR('[9]事業所(またはGH住居)名を入力してください_その⑥'!$B430="管理者",'[9]事業所(またはGH住居)名を入力してください_その⑥'!$B430="サービス管理責任者"),0,'[9]事業所(またはGH住居)名を入力してください_その⑥'!$AN430)</f>
        <v>0</v>
      </c>
    </row>
    <row r="3412" spans="8:11">
      <c r="H3412" s="387"/>
      <c r="I3412" s="380" t="e">
        <f t="shared" si="149"/>
        <v>#REF!</v>
      </c>
      <c r="J3412" s="386">
        <f>'[9]事業所(またはGH住居)名を入力してください_その⑥'!$F431</f>
        <v>0</v>
      </c>
      <c r="K3412" s="380">
        <f>IF(OR('[9]事業所(またはGH住居)名を入力してください_その⑥'!$B431="管理者",'[9]事業所(またはGH住居)名を入力してください_その⑥'!$B431="サービス管理責任者"),0,'[9]事業所(またはGH住居)名を入力してください_その⑥'!$AN431)</f>
        <v>0</v>
      </c>
    </row>
    <row r="3413" spans="8:11">
      <c r="H3413" s="387"/>
      <c r="I3413" s="380" t="e">
        <f t="shared" si="149"/>
        <v>#REF!</v>
      </c>
      <c r="J3413" s="386">
        <f>'[9]事業所(またはGH住居)名を入力してください_その⑥'!$F432</f>
        <v>0</v>
      </c>
      <c r="K3413" s="380">
        <f>IF(OR('[9]事業所(またはGH住居)名を入力してください_その⑥'!$B432="管理者",'[9]事業所(またはGH住居)名を入力してください_その⑥'!$B432="サービス管理責任者"),0,'[9]事業所(またはGH住居)名を入力してください_その⑥'!$AN432)</f>
        <v>0</v>
      </c>
    </row>
    <row r="3414" spans="8:11">
      <c r="H3414" s="387"/>
      <c r="I3414" s="380" t="e">
        <f t="shared" si="149"/>
        <v>#REF!</v>
      </c>
      <c r="J3414" s="386">
        <f>'[9]事業所(またはGH住居)名を入力してください_その⑥'!$F433</f>
        <v>0</v>
      </c>
      <c r="K3414" s="380">
        <f>IF(OR('[9]事業所(またはGH住居)名を入力してください_その⑥'!$B433="管理者",'[9]事業所(またはGH住居)名を入力してください_その⑥'!$B433="サービス管理責任者"),0,'[9]事業所(またはGH住居)名を入力してください_その⑥'!$AN433)</f>
        <v>0</v>
      </c>
    </row>
    <row r="3415" spans="8:11">
      <c r="H3415" s="387"/>
      <c r="I3415" s="380" t="e">
        <f t="shared" si="149"/>
        <v>#REF!</v>
      </c>
      <c r="J3415" s="386">
        <f>'[9]事業所(またはGH住居)名を入力してください_その⑥'!$F434</f>
        <v>0</v>
      </c>
      <c r="K3415" s="380">
        <f>IF(OR('[9]事業所(またはGH住居)名を入力してください_その⑥'!$B434="管理者",'[9]事業所(またはGH住居)名を入力してください_その⑥'!$B434="サービス管理責任者"),0,'[9]事業所(またはGH住居)名を入力してください_その⑥'!$AN434)</f>
        <v>0</v>
      </c>
    </row>
    <row r="3416" spans="8:11">
      <c r="H3416" s="387"/>
      <c r="I3416" s="380" t="e">
        <f t="shared" si="149"/>
        <v>#REF!</v>
      </c>
      <c r="J3416" s="386">
        <f>'[9]事業所(またはGH住居)名を入力してください_その⑥'!$F435</f>
        <v>0</v>
      </c>
      <c r="K3416" s="380">
        <f>IF(OR('[9]事業所(またはGH住居)名を入力してください_その⑥'!$B435="管理者",'[9]事業所(またはGH住居)名を入力してください_その⑥'!$B435="サービス管理責任者"),0,'[9]事業所(またはGH住居)名を入力してください_その⑥'!$AN435)</f>
        <v>0</v>
      </c>
    </row>
    <row r="3417" spans="8:11">
      <c r="H3417" s="387"/>
      <c r="I3417" s="380" t="e">
        <f t="shared" si="149"/>
        <v>#REF!</v>
      </c>
      <c r="J3417" s="386">
        <f>'[9]事業所(またはGH住居)名を入力してください_その⑥'!$F436</f>
        <v>0</v>
      </c>
      <c r="K3417" s="380">
        <f>IF(OR('[9]事業所(またはGH住居)名を入力してください_その⑥'!$B436="管理者",'[9]事業所(またはGH住居)名を入力してください_その⑥'!$B436="サービス管理責任者"),0,'[9]事業所(またはGH住居)名を入力してください_その⑥'!$AN436)</f>
        <v>0</v>
      </c>
    </row>
    <row r="3418" spans="8:11">
      <c r="H3418" s="387"/>
      <c r="I3418" s="380" t="e">
        <f t="shared" si="149"/>
        <v>#REF!</v>
      </c>
      <c r="J3418" s="386">
        <f>'[9]事業所(またはGH住居)名を入力してください_その⑥'!$F437</f>
        <v>0</v>
      </c>
      <c r="K3418" s="380">
        <f>IF(OR('[9]事業所(またはGH住居)名を入力してください_その⑥'!$B437="管理者",'[9]事業所(またはGH住居)名を入力してください_その⑥'!$B437="サービス管理責任者"),0,'[9]事業所(またはGH住居)名を入力してください_その⑥'!$AN437)</f>
        <v>0</v>
      </c>
    </row>
    <row r="3419" spans="8:11">
      <c r="H3419" s="387"/>
      <c r="I3419" s="380" t="e">
        <f t="shared" si="149"/>
        <v>#REF!</v>
      </c>
      <c r="J3419" s="386">
        <f>'[9]事業所(またはGH住居)名を入力してください_その⑥'!$F438</f>
        <v>0</v>
      </c>
      <c r="K3419" s="380">
        <f>IF(OR('[9]事業所(またはGH住居)名を入力してください_その⑥'!$B438="管理者",'[9]事業所(またはGH住居)名を入力してください_その⑥'!$B438="サービス管理責任者"),0,'[9]事業所(またはGH住居)名を入力してください_その⑥'!$AN438)</f>
        <v>0</v>
      </c>
    </row>
    <row r="3420" spans="8:11">
      <c r="H3420" s="387"/>
      <c r="I3420" s="380" t="e">
        <f t="shared" si="149"/>
        <v>#REF!</v>
      </c>
      <c r="J3420" s="386">
        <f>'[9]事業所(またはGH住居)名を入力してください_その⑥'!$F439</f>
        <v>0</v>
      </c>
      <c r="K3420" s="380">
        <f>IF(OR('[9]事業所(またはGH住居)名を入力してください_その⑥'!$B439="管理者",'[9]事業所(またはGH住居)名を入力してください_その⑥'!$B439="サービス管理責任者"),0,'[9]事業所(またはGH住居)名を入力してください_その⑥'!$AN439)</f>
        <v>0</v>
      </c>
    </row>
    <row r="3421" spans="8:11">
      <c r="H3421" s="387"/>
      <c r="I3421" s="380" t="e">
        <f t="shared" si="149"/>
        <v>#REF!</v>
      </c>
      <c r="J3421" s="386">
        <f>'[9]事業所(またはGH住居)名を入力してください_その⑥'!$F440</f>
        <v>0</v>
      </c>
      <c r="K3421" s="380">
        <f>IF(OR('[9]事業所(またはGH住居)名を入力してください_その⑥'!$B440="管理者",'[9]事業所(またはGH住居)名を入力してください_その⑥'!$B440="サービス管理責任者"),0,'[9]事業所(またはGH住居)名を入力してください_その⑥'!$AN440)</f>
        <v>0</v>
      </c>
    </row>
    <row r="3422" spans="8:11">
      <c r="H3422" s="387"/>
      <c r="I3422" s="380" t="e">
        <f t="shared" si="149"/>
        <v>#REF!</v>
      </c>
      <c r="J3422" s="386">
        <f>'[9]事業所(またはGH住居)名を入力してください_その⑥'!$F441</f>
        <v>0</v>
      </c>
      <c r="K3422" s="380">
        <f>IF(OR('[9]事業所(またはGH住居)名を入力してください_その⑥'!$B441="管理者",'[9]事業所(またはGH住居)名を入力してください_その⑥'!$B441="サービス管理責任者"),0,'[9]事業所(またはGH住居)名を入力してください_その⑥'!$AN441)</f>
        <v>0</v>
      </c>
    </row>
    <row r="3423" spans="8:11">
      <c r="H3423" s="387"/>
      <c r="I3423" s="380" t="e">
        <f t="shared" si="149"/>
        <v>#REF!</v>
      </c>
      <c r="J3423" s="386">
        <f>'[9]事業所(またはGH住居)名を入力してください_その⑥'!$F442</f>
        <v>0</v>
      </c>
      <c r="K3423" s="380">
        <f>IF(OR('[9]事業所(またはGH住居)名を入力してください_その⑥'!$B442="管理者",'[9]事業所(またはGH住居)名を入力してください_その⑥'!$B442="サービス管理責任者"),0,'[9]事業所(またはGH住居)名を入力してください_その⑥'!$AN442)</f>
        <v>0</v>
      </c>
    </row>
    <row r="3424" spans="8:11">
      <c r="H3424" s="387"/>
      <c r="I3424" s="380" t="e">
        <f t="shared" si="149"/>
        <v>#REF!</v>
      </c>
      <c r="J3424" s="386">
        <f>'[9]事業所(またはGH住居)名を入力してください_その⑥'!$F443</f>
        <v>0</v>
      </c>
      <c r="K3424" s="380">
        <f>IF(OR('[9]事業所(またはGH住居)名を入力してください_その⑥'!$B443="管理者",'[9]事業所(またはGH住居)名を入力してください_その⑥'!$B443="サービス管理責任者"),0,'[9]事業所(またはGH住居)名を入力してください_その⑥'!$AN443)</f>
        <v>0</v>
      </c>
    </row>
    <row r="3425" spans="8:11">
      <c r="H3425" s="387"/>
      <c r="I3425" s="380" t="e">
        <f t="shared" si="149"/>
        <v>#REF!</v>
      </c>
      <c r="J3425" s="386">
        <f>'[9]事業所(またはGH住居)名を入力してください_その⑥'!$F444</f>
        <v>0</v>
      </c>
      <c r="K3425" s="380">
        <f>IF(OR('[9]事業所(またはGH住居)名を入力してください_その⑥'!$B444="管理者",'[9]事業所(またはGH住居)名を入力してください_その⑥'!$B444="サービス管理責任者"),0,'[9]事業所(またはGH住居)名を入力してください_その⑥'!$AN444)</f>
        <v>0</v>
      </c>
    </row>
    <row r="3426" spans="8:11">
      <c r="H3426" s="387"/>
      <c r="I3426" s="380" t="e">
        <f t="shared" si="149"/>
        <v>#REF!</v>
      </c>
      <c r="J3426" s="386">
        <f>'[9]事業所(またはGH住居)名を入力してください_その⑥'!$F445</f>
        <v>0</v>
      </c>
      <c r="K3426" s="380">
        <f>IF(OR('[9]事業所(またはGH住居)名を入力してください_その⑥'!$B445="管理者",'[9]事業所(またはGH住居)名を入力してください_その⑥'!$B445="サービス管理責任者"),0,'[9]事業所(またはGH住居)名を入力してください_その⑥'!$AN445)</f>
        <v>0</v>
      </c>
    </row>
    <row r="3427" spans="8:11">
      <c r="H3427" s="387"/>
      <c r="I3427" s="380" t="e">
        <f t="shared" si="149"/>
        <v>#REF!</v>
      </c>
      <c r="J3427" s="386">
        <f>'[9]事業所(またはGH住居)名を入力してください_その⑥'!$F446</f>
        <v>0</v>
      </c>
      <c r="K3427" s="380">
        <f>IF(OR('[9]事業所(またはGH住居)名を入力してください_その⑥'!$B446="管理者",'[9]事業所(またはGH住居)名を入力してください_その⑥'!$B446="サービス管理責任者"),0,'[9]事業所(またはGH住居)名を入力してください_その⑥'!$AN446)</f>
        <v>0</v>
      </c>
    </row>
    <row r="3428" spans="8:11">
      <c r="H3428" s="387"/>
      <c r="I3428" s="380" t="e">
        <f t="shared" si="149"/>
        <v>#REF!</v>
      </c>
      <c r="J3428" s="386">
        <f>'[9]事業所(またはGH住居)名を入力してください_その⑥'!$F447</f>
        <v>0</v>
      </c>
      <c r="K3428" s="380">
        <f>IF(OR('[9]事業所(またはGH住居)名を入力してください_その⑥'!$B447="管理者",'[9]事業所(またはGH住居)名を入力してください_その⑥'!$B447="サービス管理責任者"),0,'[9]事業所(またはGH住居)名を入力してください_その⑥'!$AN447)</f>
        <v>0</v>
      </c>
    </row>
    <row r="3429" spans="8:11">
      <c r="H3429" s="387"/>
      <c r="I3429" s="380" t="e">
        <f t="shared" si="149"/>
        <v>#REF!</v>
      </c>
      <c r="J3429" s="386">
        <f>'[9]事業所(またはGH住居)名を入力してください_その⑥'!$F448</f>
        <v>0</v>
      </c>
      <c r="K3429" s="380">
        <f>IF(OR('[9]事業所(またはGH住居)名を入力してください_その⑥'!$B448="管理者",'[9]事業所(またはGH住居)名を入力してください_その⑥'!$B448="サービス管理責任者"),0,'[9]事業所(またはGH住居)名を入力してください_その⑥'!$AN448)</f>
        <v>0</v>
      </c>
    </row>
    <row r="3430" spans="8:11">
      <c r="H3430" s="387"/>
      <c r="I3430" s="380" t="e">
        <f t="shared" si="149"/>
        <v>#REF!</v>
      </c>
      <c r="J3430" s="386">
        <f>'[9]事業所(またはGH住居)名を入力してください_その⑥'!$F449</f>
        <v>0</v>
      </c>
      <c r="K3430" s="380">
        <f>IF(OR('[9]事業所(またはGH住居)名を入力してください_その⑥'!$B449="管理者",'[9]事業所(またはGH住居)名を入力してください_その⑥'!$B449="サービス管理責任者"),0,'[9]事業所(またはGH住居)名を入力してください_その⑥'!$AN449)</f>
        <v>0</v>
      </c>
    </row>
    <row r="3431" spans="8:11">
      <c r="H3431" s="387"/>
      <c r="I3431" s="380" t="e">
        <f t="shared" si="149"/>
        <v>#REF!</v>
      </c>
      <c r="J3431" s="386">
        <f>'[9]事業所(またはGH住居)名を入力してください_その⑥'!$F450</f>
        <v>0</v>
      </c>
      <c r="K3431" s="380">
        <f>IF(OR('[9]事業所(またはGH住居)名を入力してください_その⑥'!$B450="管理者",'[9]事業所(またはGH住居)名を入力してください_その⑥'!$B450="サービス管理責任者"),0,'[9]事業所(またはGH住居)名を入力してください_その⑥'!$AN450)</f>
        <v>0</v>
      </c>
    </row>
    <row r="3432" spans="8:11">
      <c r="H3432" s="387"/>
      <c r="I3432" s="380" t="e">
        <f t="shared" si="149"/>
        <v>#REF!</v>
      </c>
      <c r="J3432" s="386">
        <f>'[9]事業所(またはGH住居)名を入力してください_その⑥'!$F451</f>
        <v>0</v>
      </c>
      <c r="K3432" s="380">
        <f>IF(OR('[9]事業所(またはGH住居)名を入力してください_その⑥'!$B451="管理者",'[9]事業所(またはGH住居)名を入力してください_その⑥'!$B451="サービス管理責任者"),0,'[9]事業所(またはGH住居)名を入力してください_その⑥'!$AN451)</f>
        <v>0</v>
      </c>
    </row>
    <row r="3433" spans="8:11">
      <c r="H3433" s="387"/>
      <c r="I3433" s="380" t="e">
        <f t="shared" si="149"/>
        <v>#REF!</v>
      </c>
      <c r="J3433" s="386">
        <f>'[9]事業所(またはGH住居)名を入力してください_その⑥'!$F452</f>
        <v>0</v>
      </c>
      <c r="K3433" s="380">
        <f>IF(OR('[9]事業所(またはGH住居)名を入力してください_その⑥'!$B452="管理者",'[9]事業所(またはGH住居)名を入力してください_その⑥'!$B452="サービス管理責任者"),0,'[9]事業所(またはGH住居)名を入力してください_その⑥'!$AN452)</f>
        <v>0</v>
      </c>
    </row>
    <row r="3434" spans="8:11">
      <c r="H3434" s="387"/>
      <c r="I3434" s="380" t="e">
        <f t="shared" si="149"/>
        <v>#REF!</v>
      </c>
      <c r="J3434" s="386">
        <f>'[9]事業所(またはGH住居)名を入力してください_その⑥'!$F453</f>
        <v>0</v>
      </c>
      <c r="K3434" s="380">
        <f>IF(OR('[9]事業所(またはGH住居)名を入力してください_その⑥'!$B453="管理者",'[9]事業所(またはGH住居)名を入力してください_その⑥'!$B453="サービス管理責任者"),0,'[9]事業所(またはGH住居)名を入力してください_その⑥'!$AN453)</f>
        <v>0</v>
      </c>
    </row>
    <row r="3435" spans="8:11">
      <c r="H3435" s="387"/>
      <c r="I3435" s="380" t="e">
        <f t="shared" si="149"/>
        <v>#REF!</v>
      </c>
      <c r="J3435" s="386">
        <f>'[9]事業所(またはGH住居)名を入力してください_その⑥'!$F454</f>
        <v>0</v>
      </c>
      <c r="K3435" s="380">
        <f>IF(OR('[9]事業所(またはGH住居)名を入力してください_その⑥'!$B454="管理者",'[9]事業所(またはGH住居)名を入力してください_その⑥'!$B454="サービス管理責任者"),0,'[9]事業所(またはGH住居)名を入力してください_その⑥'!$AN454)</f>
        <v>0</v>
      </c>
    </row>
    <row r="3436" spans="8:11">
      <c r="H3436" s="387"/>
      <c r="I3436" s="380" t="e">
        <f t="shared" si="149"/>
        <v>#REF!</v>
      </c>
      <c r="J3436" s="386">
        <f>'[9]事業所(またはGH住居)名を入力してください_その⑥'!$F455</f>
        <v>0</v>
      </c>
      <c r="K3436" s="380">
        <f>IF(OR('[9]事業所(またはGH住居)名を入力してください_その⑥'!$B455="管理者",'[9]事業所(またはGH住居)名を入力してください_その⑥'!$B455="サービス管理責任者"),0,'[9]事業所(またはGH住居)名を入力してください_その⑥'!$AN455)</f>
        <v>0</v>
      </c>
    </row>
    <row r="3437" spans="8:11">
      <c r="H3437" s="387"/>
      <c r="I3437" s="380" t="e">
        <f t="shared" si="149"/>
        <v>#REF!</v>
      </c>
      <c r="J3437" s="386">
        <f>'[9]事業所(またはGH住居)名を入力してください_その⑥'!$F456</f>
        <v>0</v>
      </c>
      <c r="K3437" s="380">
        <f>IF(OR('[9]事業所(またはGH住居)名を入力してください_その⑥'!$B456="管理者",'[9]事業所(またはGH住居)名を入力してください_その⑥'!$B456="サービス管理責任者"),0,'[9]事業所(またはGH住居)名を入力してください_その⑥'!$AN456)</f>
        <v>0</v>
      </c>
    </row>
    <row r="3438" spans="8:11">
      <c r="H3438" s="387"/>
      <c r="I3438" s="380" t="e">
        <f t="shared" si="149"/>
        <v>#REF!</v>
      </c>
      <c r="J3438" s="386">
        <f>'[9]事業所(またはGH住居)名を入力してください_その⑥'!$F457</f>
        <v>0</v>
      </c>
      <c r="K3438" s="380">
        <f>IF(OR('[9]事業所(またはGH住居)名を入力してください_その⑥'!$B457="管理者",'[9]事業所(またはGH住居)名を入力してください_その⑥'!$B457="サービス管理責任者"),0,'[9]事業所(またはGH住居)名を入力してください_その⑥'!$AN457)</f>
        <v>0</v>
      </c>
    </row>
    <row r="3439" spans="8:11">
      <c r="H3439" s="387"/>
      <c r="I3439" s="380" t="e">
        <f t="shared" si="149"/>
        <v>#REF!</v>
      </c>
      <c r="J3439" s="386">
        <f>'[9]事業所(またはGH住居)名を入力してください_その⑥'!$F458</f>
        <v>0</v>
      </c>
      <c r="K3439" s="380">
        <f>IF(OR('[9]事業所(またはGH住居)名を入力してください_その⑥'!$B458="管理者",'[9]事業所(またはGH住居)名を入力してください_その⑥'!$B458="サービス管理責任者"),0,'[9]事業所(またはGH住居)名を入力してください_その⑥'!$AN458)</f>
        <v>0</v>
      </c>
    </row>
    <row r="3440" spans="8:11">
      <c r="H3440" s="387"/>
      <c r="I3440" s="380" t="e">
        <f t="shared" si="149"/>
        <v>#REF!</v>
      </c>
      <c r="J3440" s="386">
        <f>'[9]事業所(またはGH住居)名を入力してください_その⑥'!$F459</f>
        <v>0</v>
      </c>
      <c r="K3440" s="380">
        <f>IF(OR('[9]事業所(またはGH住居)名を入力してください_その⑥'!$B459="管理者",'[9]事業所(またはGH住居)名を入力してください_その⑥'!$B459="サービス管理責任者"),0,'[9]事業所(またはGH住居)名を入力してください_その⑥'!$AN459)</f>
        <v>0</v>
      </c>
    </row>
    <row r="3441" spans="8:11">
      <c r="H3441" s="387"/>
      <c r="I3441" s="380" t="e">
        <f t="shared" si="149"/>
        <v>#REF!</v>
      </c>
      <c r="J3441" s="386">
        <f>'[9]事業所(またはGH住居)名を入力してください_その⑥'!$F460</f>
        <v>0</v>
      </c>
      <c r="K3441" s="380">
        <f>IF(OR('[9]事業所(またはGH住居)名を入力してください_その⑥'!$B460="管理者",'[9]事業所(またはGH住居)名を入力してください_その⑥'!$B460="サービス管理責任者"),0,'[9]事業所(またはGH住居)名を入力してください_その⑥'!$AN460)</f>
        <v>0</v>
      </c>
    </row>
    <row r="3442" spans="8:11">
      <c r="H3442" s="387"/>
      <c r="I3442" s="380" t="e">
        <f t="shared" si="149"/>
        <v>#REF!</v>
      </c>
      <c r="J3442" s="386">
        <f>'[9]事業所(またはGH住居)名を入力してください_その⑥'!$F461</f>
        <v>0</v>
      </c>
      <c r="K3442" s="380">
        <f>IF(OR('[9]事業所(またはGH住居)名を入力してください_その⑥'!$B461="管理者",'[9]事業所(またはGH住居)名を入力してください_その⑥'!$B461="サービス管理責任者"),0,'[9]事業所(またはGH住居)名を入力してください_その⑥'!$AN461)</f>
        <v>0</v>
      </c>
    </row>
    <row r="3443" spans="8:11">
      <c r="H3443" s="387"/>
      <c r="I3443" s="380" t="e">
        <f t="shared" si="149"/>
        <v>#REF!</v>
      </c>
      <c r="J3443" s="386">
        <f>'[9]事業所(またはGH住居)名を入力してください_その⑥'!$F462</f>
        <v>0</v>
      </c>
      <c r="K3443" s="380">
        <f>IF(OR('[9]事業所(またはGH住居)名を入力してください_その⑥'!$B462="管理者",'[9]事業所(またはGH住居)名を入力してください_その⑥'!$B462="サービス管理責任者"),0,'[9]事業所(またはGH住居)名を入力してください_その⑥'!$AN462)</f>
        <v>0</v>
      </c>
    </row>
    <row r="3444" spans="8:11">
      <c r="H3444" s="387"/>
      <c r="I3444" s="380" t="e">
        <f t="shared" si="149"/>
        <v>#REF!</v>
      </c>
      <c r="J3444" s="386">
        <f>'[9]事業所(またはGH住居)名を入力してください_その⑥'!$F463</f>
        <v>0</v>
      </c>
      <c r="K3444" s="380">
        <f>IF(OR('[9]事業所(またはGH住居)名を入力してください_その⑥'!$B463="管理者",'[9]事業所(またはGH住居)名を入力してください_その⑥'!$B463="サービス管理責任者"),0,'[9]事業所(またはGH住居)名を入力してください_その⑥'!$AN463)</f>
        <v>0</v>
      </c>
    </row>
    <row r="3445" spans="8:11">
      <c r="H3445" s="387"/>
      <c r="I3445" s="380" t="e">
        <f t="shared" si="149"/>
        <v>#REF!</v>
      </c>
      <c r="J3445" s="386">
        <f>'[9]事業所(またはGH住居)名を入力してください_その⑥'!$F464</f>
        <v>0</v>
      </c>
      <c r="K3445" s="380">
        <f>IF(OR('[9]事業所(またはGH住居)名を入力してください_その⑥'!$B464="管理者",'[9]事業所(またはGH住居)名を入力してください_その⑥'!$B464="サービス管理責任者"),0,'[9]事業所(またはGH住居)名を入力してください_その⑥'!$AN464)</f>
        <v>0</v>
      </c>
    </row>
    <row r="3446" spans="8:11">
      <c r="H3446" s="387"/>
      <c r="I3446" s="380" t="e">
        <f t="shared" si="149"/>
        <v>#REF!</v>
      </c>
      <c r="J3446" s="386">
        <f>'[9]事業所(またはGH住居)名を入力してください_その⑥'!$F465</f>
        <v>0</v>
      </c>
      <c r="K3446" s="380">
        <f>IF(OR('[9]事業所(またはGH住居)名を入力してください_その⑥'!$B465="管理者",'[9]事業所(またはGH住居)名を入力してください_その⑥'!$B465="サービス管理責任者"),0,'[9]事業所(またはGH住居)名を入力してください_その⑥'!$AN465)</f>
        <v>0</v>
      </c>
    </row>
    <row r="3447" spans="8:11">
      <c r="H3447" s="387"/>
      <c r="I3447" s="380" t="e">
        <f t="shared" si="149"/>
        <v>#REF!</v>
      </c>
      <c r="J3447" s="386">
        <f>'[9]事業所(またはGH住居)名を入力してください_その⑥'!$F466</f>
        <v>0</v>
      </c>
      <c r="K3447" s="380">
        <f>IF(OR('[9]事業所(またはGH住居)名を入力してください_その⑥'!$B466="管理者",'[9]事業所(またはGH住居)名を入力してください_その⑥'!$B466="サービス管理責任者"),0,'[9]事業所(またはGH住居)名を入力してください_その⑥'!$AN466)</f>
        <v>0</v>
      </c>
    </row>
    <row r="3448" spans="8:11">
      <c r="H3448" s="387"/>
      <c r="I3448" s="380" t="e">
        <f t="shared" si="149"/>
        <v>#REF!</v>
      </c>
      <c r="J3448" s="386">
        <f>'[9]事業所(またはGH住居)名を入力してください_その⑥'!$F467</f>
        <v>0</v>
      </c>
      <c r="K3448" s="380">
        <f>IF(OR('[9]事業所(またはGH住居)名を入力してください_その⑥'!$B467="管理者",'[9]事業所(またはGH住居)名を入力してください_その⑥'!$B467="サービス管理責任者"),0,'[9]事業所(またはGH住居)名を入力してください_その⑥'!$AN467)</f>
        <v>0</v>
      </c>
    </row>
    <row r="3449" spans="8:11">
      <c r="H3449" s="387"/>
      <c r="I3449" s="380" t="e">
        <f t="shared" si="149"/>
        <v>#REF!</v>
      </c>
      <c r="J3449" s="386">
        <f>'[9]事業所(またはGH住居)名を入力してください_その⑥'!$F468</f>
        <v>0</v>
      </c>
      <c r="K3449" s="380">
        <f>IF(OR('[9]事業所(またはGH住居)名を入力してください_その⑥'!$B468="管理者",'[9]事業所(またはGH住居)名を入力してください_その⑥'!$B468="サービス管理責任者"),0,'[9]事業所(またはGH住居)名を入力してください_その⑥'!$AN468)</f>
        <v>0</v>
      </c>
    </row>
    <row r="3450" spans="8:11">
      <c r="H3450" s="387"/>
      <c r="I3450" s="380" t="e">
        <f t="shared" si="149"/>
        <v>#REF!</v>
      </c>
      <c r="J3450" s="386">
        <f>'[9]事業所(またはGH住居)名を入力してください_その⑥'!$F469</f>
        <v>0</v>
      </c>
      <c r="K3450" s="380">
        <f>IF(OR('[9]事業所(またはGH住居)名を入力してください_その⑥'!$B469="管理者",'[9]事業所(またはGH住居)名を入力してください_その⑥'!$B469="サービス管理責任者"),0,'[9]事業所(またはGH住居)名を入力してください_その⑥'!$AN469)</f>
        <v>0</v>
      </c>
    </row>
    <row r="3451" spans="8:11">
      <c r="H3451" s="387"/>
      <c r="I3451" s="380" t="e">
        <f t="shared" si="149"/>
        <v>#REF!</v>
      </c>
      <c r="J3451" s="386">
        <f>'[9]事業所(またはGH住居)名を入力してください_その⑥'!$F470</f>
        <v>0</v>
      </c>
      <c r="K3451" s="380">
        <f>IF(OR('[9]事業所(またはGH住居)名を入力してください_その⑥'!$B470="管理者",'[9]事業所(またはGH住居)名を入力してください_その⑥'!$B470="サービス管理責任者"),0,'[9]事業所(またはGH住居)名を入力してください_その⑥'!$AN470)</f>
        <v>0</v>
      </c>
    </row>
    <row r="3452" spans="8:11">
      <c r="H3452" s="387"/>
      <c r="I3452" s="380" t="e">
        <f t="shared" si="149"/>
        <v>#REF!</v>
      </c>
      <c r="J3452" s="386">
        <f>'[9]事業所(またはGH住居)名を入力してください_その⑥'!$F471</f>
        <v>0</v>
      </c>
      <c r="K3452" s="380">
        <f>IF(OR('[9]事業所(またはGH住居)名を入力してください_その⑥'!$B471="管理者",'[9]事業所(またはGH住居)名を入力してください_その⑥'!$B471="サービス管理責任者"),0,'[9]事業所(またはGH住居)名を入力してください_その⑥'!$AN471)</f>
        <v>0</v>
      </c>
    </row>
    <row r="3453" spans="8:11">
      <c r="H3453" s="387"/>
      <c r="I3453" s="380" t="e">
        <f t="shared" si="149"/>
        <v>#REF!</v>
      </c>
      <c r="J3453" s="386">
        <f>'[9]事業所(またはGH住居)名を入力してください_その⑥'!$F472</f>
        <v>0</v>
      </c>
      <c r="K3453" s="380">
        <f>IF(OR('[9]事業所(またはGH住居)名を入力してください_その⑥'!$B472="管理者",'[9]事業所(またはGH住居)名を入力してください_その⑥'!$B472="サービス管理責任者"),0,'[9]事業所(またはGH住居)名を入力してください_その⑥'!$AN472)</f>
        <v>0</v>
      </c>
    </row>
    <row r="3454" spans="8:11">
      <c r="H3454" s="387"/>
      <c r="I3454" s="380" t="e">
        <f t="shared" si="149"/>
        <v>#REF!</v>
      </c>
      <c r="J3454" s="386">
        <f>'[9]事業所(またはGH住居)名を入力してください_その⑥'!$F473</f>
        <v>0</v>
      </c>
      <c r="K3454" s="380">
        <f>IF(OR('[9]事業所(またはGH住居)名を入力してください_その⑥'!$B473="管理者",'[9]事業所(またはGH住居)名を入力してください_その⑥'!$B473="サービス管理責任者"),0,'[9]事業所(またはGH住居)名を入力してください_その⑥'!$AN473)</f>
        <v>0</v>
      </c>
    </row>
    <row r="3455" spans="8:11">
      <c r="H3455" s="387"/>
      <c r="I3455" s="380" t="e">
        <f t="shared" si="149"/>
        <v>#REF!</v>
      </c>
      <c r="J3455" s="386">
        <f>'[9]事業所(またはGH住居)名を入力してください_その⑥'!$F474</f>
        <v>0</v>
      </c>
      <c r="K3455" s="380">
        <f>IF(OR('[9]事業所(またはGH住居)名を入力してください_その⑥'!$B474="管理者",'[9]事業所(またはGH住居)名を入力してください_その⑥'!$B474="サービス管理責任者"),0,'[9]事業所(またはGH住居)名を入力してください_その⑥'!$AN474)</f>
        <v>0</v>
      </c>
    </row>
    <row r="3456" spans="8:11">
      <c r="H3456" s="387"/>
      <c r="I3456" s="380" t="e">
        <f t="shared" si="149"/>
        <v>#REF!</v>
      </c>
      <c r="J3456" s="386">
        <f>'[9]事業所(またはGH住居)名を入力してください_その⑥'!$F475</f>
        <v>0</v>
      </c>
      <c r="K3456" s="380">
        <f>IF(OR('[9]事業所(またはGH住居)名を入力してください_その⑥'!$B475="管理者",'[9]事業所(またはGH住居)名を入力してください_その⑥'!$B475="サービス管理責任者"),0,'[9]事業所(またはGH住居)名を入力してください_その⑥'!$AN475)</f>
        <v>0</v>
      </c>
    </row>
    <row r="3457" spans="8:11">
      <c r="H3457" s="387"/>
      <c r="I3457" s="380" t="e">
        <f t="shared" si="149"/>
        <v>#REF!</v>
      </c>
      <c r="J3457" s="386">
        <f>'[9]事業所(またはGH住居)名を入力してください_その⑥'!$F476</f>
        <v>0</v>
      </c>
      <c r="K3457" s="380">
        <f>IF(OR('[9]事業所(またはGH住居)名を入力してください_その⑥'!$B476="管理者",'[9]事業所(またはGH住居)名を入力してください_その⑥'!$B476="サービス管理責任者"),0,'[9]事業所(またはGH住居)名を入力してください_その⑥'!$AN476)</f>
        <v>0</v>
      </c>
    </row>
    <row r="3458" spans="8:11">
      <c r="H3458" s="387"/>
      <c r="I3458" s="380" t="e">
        <f t="shared" si="149"/>
        <v>#REF!</v>
      </c>
      <c r="J3458" s="386">
        <f>'[9]事業所(またはGH住居)名を入力してください_その⑥'!$F477</f>
        <v>0</v>
      </c>
      <c r="K3458" s="380">
        <f>IF(OR('[9]事業所(またはGH住居)名を入力してください_その⑥'!$B477="管理者",'[9]事業所(またはGH住居)名を入力してください_その⑥'!$B477="サービス管理責任者"),0,'[9]事業所(またはGH住居)名を入力してください_その⑥'!$AN477)</f>
        <v>0</v>
      </c>
    </row>
    <row r="3459" spans="8:11">
      <c r="H3459" s="387"/>
      <c r="I3459" s="380" t="e">
        <f t="shared" si="149"/>
        <v>#REF!</v>
      </c>
      <c r="J3459" s="386">
        <f>'[9]事業所(またはGH住居)名を入力してください_その⑥'!$F478</f>
        <v>0</v>
      </c>
      <c r="K3459" s="380">
        <f>IF(OR('[9]事業所(またはGH住居)名を入力してください_その⑥'!$B478="管理者",'[9]事業所(またはGH住居)名を入力してください_その⑥'!$B478="サービス管理責任者"),0,'[9]事業所(またはGH住居)名を入力してください_その⑥'!$AN478)</f>
        <v>0</v>
      </c>
    </row>
    <row r="3460" spans="8:11">
      <c r="H3460" s="387"/>
      <c r="I3460" s="380" t="e">
        <f t="shared" ref="I3460:I3523" si="150">IF(J3460=0,I3459,I3459+1)</f>
        <v>#REF!</v>
      </c>
      <c r="J3460" s="386">
        <f>'[9]事業所(またはGH住居)名を入力してください_その⑥'!$F479</f>
        <v>0</v>
      </c>
      <c r="K3460" s="380">
        <f>IF(OR('[9]事業所(またはGH住居)名を入力してください_その⑥'!$B479="管理者",'[9]事業所(またはGH住居)名を入力してください_その⑥'!$B479="サービス管理責任者"),0,'[9]事業所(またはGH住居)名を入力してください_その⑥'!$AN479)</f>
        <v>0</v>
      </c>
    </row>
    <row r="3461" spans="8:11">
      <c r="H3461" s="387"/>
      <c r="I3461" s="380" t="e">
        <f t="shared" si="150"/>
        <v>#REF!</v>
      </c>
      <c r="J3461" s="386">
        <f>'[9]事業所(またはGH住居)名を入力してください_その⑥'!$F480</f>
        <v>0</v>
      </c>
      <c r="K3461" s="380">
        <f>IF(OR('[9]事業所(またはGH住居)名を入力してください_その⑥'!$B480="管理者",'[9]事業所(またはGH住居)名を入力してください_その⑥'!$B480="サービス管理責任者"),0,'[9]事業所(またはGH住居)名を入力してください_その⑥'!$AN480)</f>
        <v>0</v>
      </c>
    </row>
    <row r="3462" spans="8:11">
      <c r="H3462" s="387"/>
      <c r="I3462" s="380" t="e">
        <f t="shared" si="150"/>
        <v>#REF!</v>
      </c>
      <c r="J3462" s="386">
        <f>'[9]事業所(またはGH住居)名を入力してください_その⑥'!$F481</f>
        <v>0</v>
      </c>
      <c r="K3462" s="380">
        <f>IF(OR('[9]事業所(またはGH住居)名を入力してください_その⑥'!$B481="管理者",'[9]事業所(またはGH住居)名を入力してください_その⑥'!$B481="サービス管理責任者"),0,'[9]事業所(またはGH住居)名を入力してください_その⑥'!$AN481)</f>
        <v>0</v>
      </c>
    </row>
    <row r="3463" spans="8:11">
      <c r="H3463" s="387"/>
      <c r="I3463" s="380" t="e">
        <f t="shared" si="150"/>
        <v>#REF!</v>
      </c>
      <c r="J3463" s="386">
        <f>'[9]事業所(またはGH住居)名を入力してください_その⑥'!$F482</f>
        <v>0</v>
      </c>
      <c r="K3463" s="380">
        <f>IF(OR('[9]事業所(またはGH住居)名を入力してください_その⑥'!$B482="管理者",'[9]事業所(またはGH住居)名を入力してください_その⑥'!$B482="サービス管理責任者"),0,'[9]事業所(またはGH住居)名を入力してください_その⑥'!$AN482)</f>
        <v>0</v>
      </c>
    </row>
    <row r="3464" spans="8:11">
      <c r="H3464" s="387"/>
      <c r="I3464" s="380" t="e">
        <f t="shared" si="150"/>
        <v>#REF!</v>
      </c>
      <c r="J3464" s="386">
        <f>'[9]事業所(またはGH住居)名を入力してください_その⑥'!$F483</f>
        <v>0</v>
      </c>
      <c r="K3464" s="380">
        <f>IF(OR('[9]事業所(またはGH住居)名を入力してください_その⑥'!$B483="管理者",'[9]事業所(またはGH住居)名を入力してください_その⑥'!$B483="サービス管理責任者"),0,'[9]事業所(またはGH住居)名を入力してください_その⑥'!$AN483)</f>
        <v>0</v>
      </c>
    </row>
    <row r="3465" spans="8:11">
      <c r="H3465" s="387"/>
      <c r="I3465" s="380" t="e">
        <f t="shared" si="150"/>
        <v>#REF!</v>
      </c>
      <c r="J3465" s="386">
        <f>'[9]事業所(またはGH住居)名を入力してください_その⑥'!$F484</f>
        <v>0</v>
      </c>
      <c r="K3465" s="380">
        <f>IF(OR('[9]事業所(またはGH住居)名を入力してください_その⑥'!$B484="管理者",'[9]事業所(またはGH住居)名を入力してください_その⑥'!$B484="サービス管理責任者"),0,'[9]事業所(またはGH住居)名を入力してください_その⑥'!$AN484)</f>
        <v>0</v>
      </c>
    </row>
    <row r="3466" spans="8:11">
      <c r="H3466" s="387"/>
      <c r="I3466" s="380" t="e">
        <f t="shared" si="150"/>
        <v>#REF!</v>
      </c>
      <c r="J3466" s="386">
        <f>'[9]事業所(またはGH住居)名を入力してください_その⑥'!$F485</f>
        <v>0</v>
      </c>
      <c r="K3466" s="380">
        <f>IF(OR('[9]事業所(またはGH住居)名を入力してください_その⑥'!$B485="管理者",'[9]事業所(またはGH住居)名を入力してください_その⑥'!$B485="サービス管理責任者"),0,'[9]事業所(またはGH住居)名を入力してください_その⑥'!$AN485)</f>
        <v>0</v>
      </c>
    </row>
    <row r="3467" spans="8:11">
      <c r="H3467" s="387"/>
      <c r="I3467" s="380" t="e">
        <f t="shared" si="150"/>
        <v>#REF!</v>
      </c>
      <c r="J3467" s="386">
        <f>'[9]事業所(またはGH住居)名を入力してください_その⑥'!$F486</f>
        <v>0</v>
      </c>
      <c r="K3467" s="380">
        <f>IF(OR('[9]事業所(またはGH住居)名を入力してください_その⑥'!$B486="管理者",'[9]事業所(またはGH住居)名を入力してください_その⑥'!$B486="サービス管理責任者"),0,'[9]事業所(またはGH住居)名を入力してください_その⑥'!$AN486)</f>
        <v>0</v>
      </c>
    </row>
    <row r="3468" spans="8:11">
      <c r="H3468" s="387"/>
      <c r="I3468" s="380" t="e">
        <f t="shared" si="150"/>
        <v>#REF!</v>
      </c>
      <c r="J3468" s="386">
        <f>'[9]事業所(またはGH住居)名を入力してください_その⑥'!$F487</f>
        <v>0</v>
      </c>
      <c r="K3468" s="380">
        <f>IF(OR('[9]事業所(またはGH住居)名を入力してください_その⑥'!$B487="管理者",'[9]事業所(またはGH住居)名を入力してください_その⑥'!$B487="サービス管理責任者"),0,'[9]事業所(またはGH住居)名を入力してください_その⑥'!$AN487)</f>
        <v>0</v>
      </c>
    </row>
    <row r="3469" spans="8:11">
      <c r="H3469" s="387"/>
      <c r="I3469" s="380" t="e">
        <f t="shared" si="150"/>
        <v>#REF!</v>
      </c>
      <c r="J3469" s="386">
        <f>'[9]事業所(またはGH住居)名を入力してください_その⑥'!$F488</f>
        <v>0</v>
      </c>
      <c r="K3469" s="380">
        <f>IF(OR('[9]事業所(またはGH住居)名を入力してください_その⑥'!$B488="管理者",'[9]事業所(またはGH住居)名を入力してください_その⑥'!$B488="サービス管理責任者"),0,'[9]事業所(またはGH住居)名を入力してください_その⑥'!$AN488)</f>
        <v>0</v>
      </c>
    </row>
    <row r="3470" spans="8:11">
      <c r="H3470" s="387"/>
      <c r="I3470" s="380" t="e">
        <f t="shared" si="150"/>
        <v>#REF!</v>
      </c>
      <c r="J3470" s="386">
        <f>'[9]事業所(またはGH住居)名を入力してください_その⑥'!$F489</f>
        <v>0</v>
      </c>
      <c r="K3470" s="380">
        <f>IF(OR('[9]事業所(またはGH住居)名を入力してください_その⑥'!$B489="管理者",'[9]事業所(またはGH住居)名を入力してください_その⑥'!$B489="サービス管理責任者"),0,'[9]事業所(またはGH住居)名を入力してください_その⑥'!$AN489)</f>
        <v>0</v>
      </c>
    </row>
    <row r="3471" spans="8:11">
      <c r="H3471" s="387"/>
      <c r="I3471" s="380" t="e">
        <f t="shared" si="150"/>
        <v>#REF!</v>
      </c>
      <c r="J3471" s="386">
        <f>'[9]事業所(またはGH住居)名を入力してください_その⑥'!$F490</f>
        <v>0</v>
      </c>
      <c r="K3471" s="380">
        <f>IF(OR('[9]事業所(またはGH住居)名を入力してください_その⑥'!$B490="管理者",'[9]事業所(またはGH住居)名を入力してください_その⑥'!$B490="サービス管理責任者"),0,'[9]事業所(またはGH住居)名を入力してください_その⑥'!$AN490)</f>
        <v>0</v>
      </c>
    </row>
    <row r="3472" spans="8:11">
      <c r="H3472" s="387"/>
      <c r="I3472" s="380" t="e">
        <f t="shared" si="150"/>
        <v>#REF!</v>
      </c>
      <c r="J3472" s="386">
        <f>'[9]事業所(またはGH住居)名を入力してください_その⑥'!$F491</f>
        <v>0</v>
      </c>
      <c r="K3472" s="380">
        <f>IF(OR('[9]事業所(またはGH住居)名を入力してください_その⑥'!$B491="管理者",'[9]事業所(またはGH住居)名を入力してください_その⑥'!$B491="サービス管理責任者"),0,'[9]事業所(またはGH住居)名を入力してください_その⑥'!$AN491)</f>
        <v>0</v>
      </c>
    </row>
    <row r="3473" spans="8:11">
      <c r="H3473" s="387"/>
      <c r="I3473" s="380" t="e">
        <f t="shared" si="150"/>
        <v>#REF!</v>
      </c>
      <c r="J3473" s="386">
        <f>'[9]事業所(またはGH住居)名を入力してください_その⑥'!$F492</f>
        <v>0</v>
      </c>
      <c r="K3473" s="380">
        <f>IF(OR('[9]事業所(またはGH住居)名を入力してください_その⑥'!$B492="管理者",'[9]事業所(またはGH住居)名を入力してください_その⑥'!$B492="サービス管理責任者"),0,'[9]事業所(またはGH住居)名を入力してください_その⑥'!$AN492)</f>
        <v>0</v>
      </c>
    </row>
    <row r="3474" spans="8:11">
      <c r="H3474" s="387"/>
      <c r="I3474" s="380" t="e">
        <f t="shared" si="150"/>
        <v>#REF!</v>
      </c>
      <c r="J3474" s="386">
        <f>'[9]事業所(またはGH住居)名を入力してください_その⑥'!$F493</f>
        <v>0</v>
      </c>
      <c r="K3474" s="380">
        <f>IF(OR('[9]事業所(またはGH住居)名を入力してください_その⑥'!$B493="管理者",'[9]事業所(またはGH住居)名を入力してください_その⑥'!$B493="サービス管理責任者"),0,'[9]事業所(またはGH住居)名を入力してください_その⑥'!$AN493)</f>
        <v>0</v>
      </c>
    </row>
    <row r="3475" spans="8:11">
      <c r="H3475" s="387"/>
      <c r="I3475" s="380" t="e">
        <f t="shared" si="150"/>
        <v>#REF!</v>
      </c>
      <c r="J3475" s="386">
        <f>'[9]事業所(またはGH住居)名を入力してください_その⑥'!$F494</f>
        <v>0</v>
      </c>
      <c r="K3475" s="380">
        <f>IF(OR('[9]事業所(またはGH住居)名を入力してください_その⑥'!$B494="管理者",'[9]事業所(またはGH住居)名を入力してください_その⑥'!$B494="サービス管理責任者"),0,'[9]事業所(またはGH住居)名を入力してください_その⑥'!$AN494)</f>
        <v>0</v>
      </c>
    </row>
    <row r="3476" spans="8:11">
      <c r="H3476" s="387"/>
      <c r="I3476" s="380" t="e">
        <f t="shared" si="150"/>
        <v>#REF!</v>
      </c>
      <c r="J3476" s="386">
        <f>'[9]事業所(またはGH住居)名を入力してください_その⑥'!$F495</f>
        <v>0</v>
      </c>
      <c r="K3476" s="380">
        <f>IF(OR('[9]事業所(またはGH住居)名を入力してください_その⑥'!$B495="管理者",'[9]事業所(またはGH住居)名を入力してください_その⑥'!$B495="サービス管理責任者"),0,'[9]事業所(またはGH住居)名を入力してください_その⑥'!$AN495)</f>
        <v>0</v>
      </c>
    </row>
    <row r="3477" spans="8:11">
      <c r="H3477" s="387"/>
      <c r="I3477" s="380" t="e">
        <f t="shared" si="150"/>
        <v>#REF!</v>
      </c>
      <c r="J3477" s="386">
        <f>'[9]事業所(またはGH住居)名を入力してください_その⑥'!$F496</f>
        <v>0</v>
      </c>
      <c r="K3477" s="380">
        <f>IF(OR('[9]事業所(またはGH住居)名を入力してください_その⑥'!$B496="管理者",'[9]事業所(またはGH住居)名を入力してください_その⑥'!$B496="サービス管理責任者"),0,'[9]事業所(またはGH住居)名を入力してください_その⑥'!$AN496)</f>
        <v>0</v>
      </c>
    </row>
    <row r="3478" spans="8:11">
      <c r="H3478" s="387"/>
      <c r="I3478" s="380" t="e">
        <f t="shared" si="150"/>
        <v>#REF!</v>
      </c>
      <c r="J3478" s="386">
        <f>'[9]事業所(またはGH住居)名を入力してください_その⑥'!$F497</f>
        <v>0</v>
      </c>
      <c r="K3478" s="380">
        <f>IF(OR('[9]事業所(またはGH住居)名を入力してください_その⑥'!$B497="管理者",'[9]事業所(またはGH住居)名を入力してください_その⑥'!$B497="サービス管理責任者"),0,'[9]事業所(またはGH住居)名を入力してください_その⑥'!$AN497)</f>
        <v>0</v>
      </c>
    </row>
    <row r="3479" spans="8:11">
      <c r="H3479" s="387"/>
      <c r="I3479" s="380" t="e">
        <f t="shared" si="150"/>
        <v>#REF!</v>
      </c>
      <c r="J3479" s="386">
        <f>'[9]事業所(またはGH住居)名を入力してください_その⑥'!$F498</f>
        <v>0</v>
      </c>
      <c r="K3479" s="380">
        <f>IF(OR('[9]事業所(またはGH住居)名を入力してください_その⑥'!$B498="管理者",'[9]事業所(またはGH住居)名を入力してください_その⑥'!$B498="サービス管理責任者"),0,'[9]事業所(またはGH住居)名を入力してください_その⑥'!$AN498)</f>
        <v>0</v>
      </c>
    </row>
    <row r="3480" spans="8:11">
      <c r="H3480" s="387"/>
      <c r="I3480" s="380" t="e">
        <f t="shared" si="150"/>
        <v>#REF!</v>
      </c>
      <c r="J3480" s="386">
        <f>'[9]事業所(またはGH住居)名を入力してください_その⑥'!$F499</f>
        <v>0</v>
      </c>
      <c r="K3480" s="380">
        <f>IF(OR('[9]事業所(またはGH住居)名を入力してください_その⑥'!$B499="管理者",'[9]事業所(またはGH住居)名を入力してください_その⑥'!$B499="サービス管理責任者"),0,'[9]事業所(またはGH住居)名を入力してください_その⑥'!$AN499)</f>
        <v>0</v>
      </c>
    </row>
    <row r="3481" spans="8:11">
      <c r="H3481" s="387"/>
      <c r="I3481" s="380" t="e">
        <f t="shared" si="150"/>
        <v>#REF!</v>
      </c>
      <c r="J3481" s="386">
        <f>'[9]事業所(またはGH住居)名を入力してください_その⑥'!$F500</f>
        <v>0</v>
      </c>
      <c r="K3481" s="380">
        <f>IF(OR('[9]事業所(またはGH住居)名を入力してください_その⑥'!$B500="管理者",'[9]事業所(またはGH住居)名を入力してください_その⑥'!$B500="サービス管理責任者"),0,'[9]事業所(またはGH住居)名を入力してください_その⑥'!$AN500)</f>
        <v>0</v>
      </c>
    </row>
    <row r="3482" spans="8:11">
      <c r="H3482" s="387"/>
      <c r="I3482" s="380" t="e">
        <f t="shared" si="150"/>
        <v>#REF!</v>
      </c>
      <c r="J3482" s="386">
        <f>'[9]事業所(またはGH住居)名を入力してください_その⑥'!$F501</f>
        <v>0</v>
      </c>
      <c r="K3482" s="380">
        <f>IF(OR('[9]事業所(またはGH住居)名を入力してください_その⑥'!$B501="管理者",'[9]事業所(またはGH住居)名を入力してください_その⑥'!$B501="サービス管理責任者"),0,'[9]事業所(またはGH住居)名を入力してください_その⑥'!$AN501)</f>
        <v>0</v>
      </c>
    </row>
    <row r="3483" spans="8:11">
      <c r="H3483" s="387"/>
      <c r="I3483" s="380" t="e">
        <f t="shared" si="150"/>
        <v>#REF!</v>
      </c>
      <c r="J3483" s="386">
        <f>'[9]事業所(またはGH住居)名を入力してください_その⑥'!$F502</f>
        <v>0</v>
      </c>
      <c r="K3483" s="380">
        <f>IF(OR('[9]事業所(またはGH住居)名を入力してください_その⑥'!$B502="管理者",'[9]事業所(またはGH住居)名を入力してください_その⑥'!$B502="サービス管理責任者"),0,'[9]事業所(またはGH住居)名を入力してください_その⑥'!$AN502)</f>
        <v>0</v>
      </c>
    </row>
    <row r="3484" spans="8:11">
      <c r="H3484" s="387"/>
      <c r="I3484" s="380" t="e">
        <f t="shared" si="150"/>
        <v>#REF!</v>
      </c>
      <c r="J3484" s="386">
        <f>'[9]事業所(またはGH住居)名を入力してください_その⑥'!$F503</f>
        <v>0</v>
      </c>
      <c r="K3484" s="380">
        <f>IF(OR('[9]事業所(またはGH住居)名を入力してください_その⑥'!$B503="管理者",'[9]事業所(またはGH住居)名を入力してください_その⑥'!$B503="サービス管理責任者"),0,'[9]事業所(またはGH住居)名を入力してください_その⑥'!$AN503)</f>
        <v>0</v>
      </c>
    </row>
    <row r="3485" spans="8:11">
      <c r="H3485" s="387"/>
      <c r="I3485" s="380" t="e">
        <f t="shared" si="150"/>
        <v>#REF!</v>
      </c>
      <c r="J3485" s="386">
        <f>'[9]事業所(またはGH住居)名を入力してください_その⑥'!$F504</f>
        <v>0</v>
      </c>
      <c r="K3485" s="380">
        <f>IF(OR('[9]事業所(またはGH住居)名を入力してください_その⑥'!$B504="管理者",'[9]事業所(またはGH住居)名を入力してください_その⑥'!$B504="サービス管理責任者"),0,'[9]事業所(またはGH住居)名を入力してください_その⑥'!$AN504)</f>
        <v>0</v>
      </c>
    </row>
    <row r="3486" spans="8:11">
      <c r="H3486" s="387"/>
      <c r="I3486" s="380" t="e">
        <f t="shared" si="150"/>
        <v>#REF!</v>
      </c>
      <c r="J3486" s="386">
        <f>'[9]事業所(またはGH住居)名を入力してください_その⑥'!$F505</f>
        <v>0</v>
      </c>
      <c r="K3486" s="380">
        <f>IF(OR('[9]事業所(またはGH住居)名を入力してください_その⑥'!$B505="管理者",'[9]事業所(またはGH住居)名を入力してください_その⑥'!$B505="サービス管理責任者"),0,'[9]事業所(またはGH住居)名を入力してください_その⑥'!$AN505)</f>
        <v>0</v>
      </c>
    </row>
    <row r="3487" spans="8:11">
      <c r="H3487" s="387"/>
      <c r="I3487" s="380" t="e">
        <f t="shared" si="150"/>
        <v>#REF!</v>
      </c>
      <c r="J3487" s="386">
        <f>'[9]事業所(またはGH住居)名を入力してください_その⑥'!$F506</f>
        <v>0</v>
      </c>
      <c r="K3487" s="380">
        <f>IF(OR('[9]事業所(またはGH住居)名を入力してください_その⑥'!$B506="管理者",'[9]事業所(またはGH住居)名を入力してください_その⑥'!$B506="サービス管理責任者"),0,'[9]事業所(またはGH住居)名を入力してください_その⑥'!$AN506)</f>
        <v>0</v>
      </c>
    </row>
    <row r="3488" spans="8:11">
      <c r="H3488" s="387"/>
      <c r="I3488" s="380" t="e">
        <f t="shared" si="150"/>
        <v>#REF!</v>
      </c>
      <c r="J3488" s="386">
        <f>'[9]事業所(またはGH住居)名を入力してください_その⑥'!$F507</f>
        <v>0</v>
      </c>
      <c r="K3488" s="380">
        <f>IF(OR('[9]事業所(またはGH住居)名を入力してください_その⑥'!$B507="管理者",'[9]事業所(またはGH住居)名を入力してください_その⑥'!$B507="サービス管理責任者"),0,'[9]事業所(またはGH住居)名を入力してください_その⑥'!$AN507)</f>
        <v>0</v>
      </c>
    </row>
    <row r="3489" spans="8:11">
      <c r="H3489" s="387"/>
      <c r="I3489" s="380" t="e">
        <f t="shared" si="150"/>
        <v>#REF!</v>
      </c>
      <c r="J3489" s="386">
        <f>'[9]事業所(またはGH住居)名を入力してください_その⑥'!$F508</f>
        <v>0</v>
      </c>
      <c r="K3489" s="380">
        <f>IF(OR('[9]事業所(またはGH住居)名を入力してください_その⑥'!$B508="管理者",'[9]事業所(またはGH住居)名を入力してください_その⑥'!$B508="サービス管理責任者"),0,'[9]事業所(またはGH住居)名を入力してください_その⑥'!$AN508)</f>
        <v>0</v>
      </c>
    </row>
    <row r="3490" spans="8:11">
      <c r="H3490" s="387"/>
      <c r="I3490" s="380" t="e">
        <f t="shared" si="150"/>
        <v>#REF!</v>
      </c>
      <c r="J3490" s="386">
        <f>'[9]事業所(またはGH住居)名を入力してください_その⑥'!$F509</f>
        <v>0</v>
      </c>
      <c r="K3490" s="380">
        <f>IF(OR('[9]事業所(またはGH住居)名を入力してください_その⑥'!$B509="管理者",'[9]事業所(またはGH住居)名を入力してください_その⑥'!$B509="サービス管理責任者"),0,'[9]事業所(またはGH住居)名を入力してください_その⑥'!$AN509)</f>
        <v>0</v>
      </c>
    </row>
    <row r="3491" spans="8:11">
      <c r="H3491" s="387"/>
      <c r="I3491" s="380" t="e">
        <f t="shared" si="150"/>
        <v>#REF!</v>
      </c>
      <c r="J3491" s="386">
        <f>'[9]事業所(またはGH住居)名を入力してください_その⑥'!$F510</f>
        <v>0</v>
      </c>
      <c r="K3491" s="380">
        <f>IF(OR('[9]事業所(またはGH住居)名を入力してください_その⑥'!$B510="管理者",'[9]事業所(またはGH住居)名を入力してください_その⑥'!$B510="サービス管理責任者"),0,'[9]事業所(またはGH住居)名を入力してください_その⑥'!$AN510)</f>
        <v>0</v>
      </c>
    </row>
    <row r="3492" spans="8:11">
      <c r="H3492" s="387"/>
      <c r="I3492" s="380" t="e">
        <f t="shared" si="150"/>
        <v>#REF!</v>
      </c>
      <c r="J3492" s="386">
        <f>'[9]事業所(またはGH住居)名を入力してください_その⑥'!$F511</f>
        <v>0</v>
      </c>
      <c r="K3492" s="380">
        <f>IF(OR('[9]事業所(またはGH住居)名を入力してください_その⑥'!$B511="管理者",'[9]事業所(またはGH住居)名を入力してください_その⑥'!$B511="サービス管理責任者"),0,'[9]事業所(またはGH住居)名を入力してください_その⑥'!$AN511)</f>
        <v>0</v>
      </c>
    </row>
    <row r="3493" spans="8:11">
      <c r="H3493" s="387"/>
      <c r="I3493" s="380" t="e">
        <f t="shared" si="150"/>
        <v>#REF!</v>
      </c>
      <c r="J3493" s="386">
        <f>'[9]事業所(またはGH住居)名を入力してください_その⑥'!$F512</f>
        <v>0</v>
      </c>
      <c r="K3493" s="380">
        <f>IF(OR('[9]事業所(またはGH住居)名を入力してください_その⑥'!$B512="管理者",'[9]事業所(またはGH住居)名を入力してください_その⑥'!$B512="サービス管理責任者"),0,'[9]事業所(またはGH住居)名を入力してください_その⑥'!$AN512)</f>
        <v>0</v>
      </c>
    </row>
    <row r="3494" spans="8:11">
      <c r="H3494" s="387"/>
      <c r="I3494" s="380" t="e">
        <f t="shared" si="150"/>
        <v>#REF!</v>
      </c>
      <c r="J3494" s="386">
        <f>'[9]事業所(またはGH住居)名を入力してください_その⑥'!$F513</f>
        <v>0</v>
      </c>
      <c r="K3494" s="380">
        <f>IF(OR('[9]事業所(またはGH住居)名を入力してください_その⑥'!$B513="管理者",'[9]事業所(またはGH住居)名を入力してください_その⑥'!$B513="サービス管理責任者"),0,'[9]事業所(またはGH住居)名を入力してください_その⑥'!$AN513)</f>
        <v>0</v>
      </c>
    </row>
    <row r="3495" spans="8:11">
      <c r="H3495" s="387"/>
      <c r="I3495" s="380" t="e">
        <f t="shared" si="150"/>
        <v>#REF!</v>
      </c>
      <c r="J3495" s="386">
        <f>'[9]事業所(またはGH住居)名を入力してください_その⑥'!$F514</f>
        <v>0</v>
      </c>
      <c r="K3495" s="380">
        <f>IF(OR('[9]事業所(またはGH住居)名を入力してください_その⑥'!$B514="管理者",'[9]事業所(またはGH住居)名を入力してください_その⑥'!$B514="サービス管理責任者"),0,'[9]事業所(またはGH住居)名を入力してください_その⑥'!$AN514)</f>
        <v>0</v>
      </c>
    </row>
    <row r="3496" spans="8:11">
      <c r="H3496" s="387"/>
      <c r="I3496" s="380" t="e">
        <f t="shared" si="150"/>
        <v>#REF!</v>
      </c>
      <c r="J3496" s="386">
        <f>'[9]事業所(またはGH住居)名を入力してください_その⑥'!$F515</f>
        <v>0</v>
      </c>
      <c r="K3496" s="380">
        <f>IF(OR('[9]事業所(またはGH住居)名を入力してください_その⑥'!$B515="管理者",'[9]事業所(またはGH住居)名を入力してください_その⑥'!$B515="サービス管理責任者"),0,'[9]事業所(またはGH住居)名を入力してください_その⑥'!$AN515)</f>
        <v>0</v>
      </c>
    </row>
    <row r="3497" spans="8:11">
      <c r="H3497" s="387"/>
      <c r="I3497" s="380" t="e">
        <f t="shared" si="150"/>
        <v>#REF!</v>
      </c>
      <c r="J3497" s="386">
        <f>'[9]事業所(またはGH住居)名を入力してください_その⑥'!$F516</f>
        <v>0</v>
      </c>
      <c r="K3497" s="380">
        <f>IF(OR('[9]事業所(またはGH住居)名を入力してください_その⑥'!$B516="管理者",'[9]事業所(またはGH住居)名を入力してください_その⑥'!$B516="サービス管理責任者"),0,'[9]事業所(またはGH住居)名を入力してください_その⑥'!$AN516)</f>
        <v>0</v>
      </c>
    </row>
    <row r="3498" spans="8:11">
      <c r="H3498" s="387"/>
      <c r="I3498" s="380" t="e">
        <f t="shared" si="150"/>
        <v>#REF!</v>
      </c>
      <c r="J3498" s="386">
        <f>'[9]事業所(またはGH住居)名を入力してください_その⑥'!$F517</f>
        <v>0</v>
      </c>
      <c r="K3498" s="380">
        <f>IF(OR('[9]事業所(またはGH住居)名を入力してください_その⑥'!$B517="管理者",'[9]事業所(またはGH住居)名を入力してください_その⑥'!$B517="サービス管理責任者"),0,'[9]事業所(またはGH住居)名を入力してください_その⑥'!$AN517)</f>
        <v>0</v>
      </c>
    </row>
    <row r="3499" spans="8:11">
      <c r="H3499" s="387"/>
      <c r="I3499" s="380" t="e">
        <f t="shared" si="150"/>
        <v>#REF!</v>
      </c>
      <c r="J3499" s="386">
        <f>'[9]事業所(またはGH住居)名を入力してください_その⑥'!$F518</f>
        <v>0</v>
      </c>
      <c r="K3499" s="380">
        <f>IF(OR('[9]事業所(またはGH住居)名を入力してください_その⑥'!$B518="管理者",'[9]事業所(またはGH住居)名を入力してください_その⑥'!$B518="サービス管理責任者"),0,'[9]事業所(またはGH住居)名を入力してください_その⑥'!$AN518)</f>
        <v>0</v>
      </c>
    </row>
    <row r="3500" spans="8:11">
      <c r="H3500" s="387"/>
      <c r="I3500" s="380" t="e">
        <f t="shared" si="150"/>
        <v>#REF!</v>
      </c>
      <c r="J3500" s="386">
        <f>'[9]事業所(またはGH住居)名を入力してください_その⑥'!$F519</f>
        <v>0</v>
      </c>
      <c r="K3500" s="380">
        <f>IF(OR('[9]事業所(またはGH住居)名を入力してください_その⑥'!$B519="管理者",'[9]事業所(またはGH住居)名を入力してください_その⑥'!$B519="サービス管理責任者"),0,'[9]事業所(またはGH住居)名を入力してください_その⑥'!$AN519)</f>
        <v>0</v>
      </c>
    </row>
    <row r="3501" spans="8:11">
      <c r="H3501" s="387"/>
      <c r="I3501" s="380" t="e">
        <f t="shared" si="150"/>
        <v>#REF!</v>
      </c>
      <c r="J3501" s="386">
        <f>'[9]事業所(またはGH住居)名を入力してください_その⑥'!$F520</f>
        <v>0</v>
      </c>
      <c r="K3501" s="380">
        <f>IF(OR('[9]事業所(またはGH住居)名を入力してください_その⑥'!$B520="管理者",'[9]事業所(またはGH住居)名を入力してください_その⑥'!$B520="サービス管理責任者"),0,'[9]事業所(またはGH住居)名を入力してください_その⑥'!$AN520)</f>
        <v>0</v>
      </c>
    </row>
    <row r="3502" spans="8:11">
      <c r="H3502" s="387"/>
      <c r="I3502" s="380" t="e">
        <f t="shared" si="150"/>
        <v>#REF!</v>
      </c>
      <c r="J3502" s="386">
        <f>'[9]事業所(またはGH住居)名を入力してください_その⑥'!$F521</f>
        <v>0</v>
      </c>
      <c r="K3502" s="380">
        <f>IF(OR('[9]事業所(またはGH住居)名を入力してください_その⑥'!$B521="管理者",'[9]事業所(またはGH住居)名を入力してください_その⑥'!$B521="サービス管理責任者"),0,'[9]事業所(またはGH住居)名を入力してください_その⑥'!$AN521)</f>
        <v>0</v>
      </c>
    </row>
    <row r="3503" spans="8:11">
      <c r="H3503" s="387"/>
      <c r="I3503" s="380" t="e">
        <f t="shared" si="150"/>
        <v>#REF!</v>
      </c>
      <c r="J3503" s="386">
        <f>'[9]事業所(またはGH住居)名を入力してください_その⑥'!$F522</f>
        <v>0</v>
      </c>
      <c r="K3503" s="380">
        <f>IF(OR('[9]事業所(またはGH住居)名を入力してください_その⑥'!$B522="管理者",'[9]事業所(またはGH住居)名を入力してください_その⑥'!$B522="サービス管理責任者"),0,'[9]事業所(またはGH住居)名を入力してください_その⑥'!$AN522)</f>
        <v>0</v>
      </c>
    </row>
    <row r="3504" spans="8:11">
      <c r="H3504" s="387"/>
      <c r="I3504" s="380" t="e">
        <f t="shared" si="150"/>
        <v>#REF!</v>
      </c>
      <c r="J3504" s="386">
        <f>'[9]事業所(またはGH住居)名を入力してください_その⑥'!$F523</f>
        <v>0</v>
      </c>
      <c r="K3504" s="380">
        <f>IF(OR('[9]事業所(またはGH住居)名を入力してください_その⑥'!$B523="管理者",'[9]事業所(またはGH住居)名を入力してください_その⑥'!$B523="サービス管理責任者"),0,'[9]事業所(またはGH住居)名を入力してください_その⑥'!$AN523)</f>
        <v>0</v>
      </c>
    </row>
    <row r="3505" spans="8:11">
      <c r="H3505" s="387"/>
      <c r="I3505" s="380" t="e">
        <f t="shared" si="150"/>
        <v>#REF!</v>
      </c>
      <c r="J3505" s="386">
        <f>'[9]事業所(またはGH住居)名を入力してください_その⑥'!$F524</f>
        <v>0</v>
      </c>
      <c r="K3505" s="380">
        <f>IF(OR('[9]事業所(またはGH住居)名を入力してください_その⑥'!$B524="管理者",'[9]事業所(またはGH住居)名を入力してください_その⑥'!$B524="サービス管理責任者"),0,'[9]事業所(またはGH住居)名を入力してください_その⑥'!$AN524)</f>
        <v>0</v>
      </c>
    </row>
    <row r="3506" spans="8:11">
      <c r="H3506" s="387"/>
      <c r="I3506" s="380" t="e">
        <f t="shared" si="150"/>
        <v>#REF!</v>
      </c>
      <c r="J3506" s="386">
        <f>'[9]事業所(またはGH住居)名を入力してください_その⑥'!$F525</f>
        <v>0</v>
      </c>
      <c r="K3506" s="380">
        <f>IF(OR('[9]事業所(またはGH住居)名を入力してください_その⑥'!$B525="管理者",'[9]事業所(またはGH住居)名を入力してください_その⑥'!$B525="サービス管理責任者"),0,'[9]事業所(またはGH住居)名を入力してください_その⑥'!$AN525)</f>
        <v>0</v>
      </c>
    </row>
    <row r="3507" spans="8:11">
      <c r="H3507" s="387"/>
      <c r="I3507" s="380" t="e">
        <f t="shared" si="150"/>
        <v>#REF!</v>
      </c>
      <c r="J3507" s="386">
        <f>'[9]事業所(またはGH住居)名を入力してください_その⑥'!$F526</f>
        <v>0</v>
      </c>
      <c r="K3507" s="380">
        <f>IF(OR('[9]事業所(またはGH住居)名を入力してください_その⑥'!$B526="管理者",'[9]事業所(またはGH住居)名を入力してください_その⑥'!$B526="サービス管理責任者"),0,'[9]事業所(またはGH住居)名を入力してください_その⑥'!$AN526)</f>
        <v>0</v>
      </c>
    </row>
    <row r="3508" spans="8:11">
      <c r="H3508" s="387"/>
      <c r="I3508" s="380" t="e">
        <f t="shared" si="150"/>
        <v>#REF!</v>
      </c>
      <c r="J3508" s="386">
        <f>'[9]事業所(またはGH住居)名を入力してください_その⑥'!$F527</f>
        <v>0</v>
      </c>
      <c r="K3508" s="380">
        <f>IF(OR('[9]事業所(またはGH住居)名を入力してください_その⑥'!$B527="管理者",'[9]事業所(またはGH住居)名を入力してください_その⑥'!$B527="サービス管理責任者"),0,'[9]事業所(またはGH住居)名を入力してください_その⑥'!$AN527)</f>
        <v>0</v>
      </c>
    </row>
    <row r="3509" spans="8:11">
      <c r="H3509" s="387"/>
      <c r="I3509" s="380" t="e">
        <f t="shared" si="150"/>
        <v>#REF!</v>
      </c>
      <c r="J3509" s="386">
        <f>'[9]事業所(またはGH住居)名を入力してください_その⑥'!$F528</f>
        <v>0</v>
      </c>
      <c r="K3509" s="380">
        <f>IF(OR('[9]事業所(またはGH住居)名を入力してください_その⑥'!$B528="管理者",'[9]事業所(またはGH住居)名を入力してください_その⑥'!$B528="サービス管理責任者"),0,'[9]事業所(またはGH住居)名を入力してください_その⑥'!$AN528)</f>
        <v>0</v>
      </c>
    </row>
    <row r="3510" spans="8:11">
      <c r="H3510" s="387"/>
      <c r="I3510" s="380" t="e">
        <f t="shared" si="150"/>
        <v>#REF!</v>
      </c>
      <c r="J3510" s="386">
        <f>'[9]事業所(またはGH住居)名を入力してください_その⑥'!$F529</f>
        <v>0</v>
      </c>
      <c r="K3510" s="380">
        <f>IF(OR('[9]事業所(またはGH住居)名を入力してください_その⑥'!$B529="管理者",'[9]事業所(またはGH住居)名を入力してください_その⑥'!$B529="サービス管理責任者"),0,'[9]事業所(またはGH住居)名を入力してください_その⑥'!$AN529)</f>
        <v>0</v>
      </c>
    </row>
    <row r="3511" spans="8:11">
      <c r="H3511" s="387"/>
      <c r="I3511" s="380" t="e">
        <f t="shared" si="150"/>
        <v>#REF!</v>
      </c>
      <c r="J3511" s="386">
        <f>'[9]事業所(またはGH住居)名を入力してください_その⑥'!$F530</f>
        <v>0</v>
      </c>
      <c r="K3511" s="380">
        <f>IF(OR('[9]事業所(またはGH住居)名を入力してください_その⑥'!$B530="管理者",'[9]事業所(またはGH住居)名を入力してください_その⑥'!$B530="サービス管理責任者"),0,'[9]事業所(またはGH住居)名を入力してください_その⑥'!$AN530)</f>
        <v>0</v>
      </c>
    </row>
    <row r="3512" spans="8:11">
      <c r="H3512" s="387"/>
      <c r="I3512" s="380" t="e">
        <f t="shared" si="150"/>
        <v>#REF!</v>
      </c>
      <c r="J3512" s="386">
        <f>'[9]事業所(またはGH住居)名を入力してください_その⑥'!$F531</f>
        <v>0</v>
      </c>
      <c r="K3512" s="380">
        <f>IF(OR('[9]事業所(またはGH住居)名を入力してください_その⑥'!$B531="管理者",'[9]事業所(またはGH住居)名を入力してください_その⑥'!$B531="サービス管理責任者"),0,'[9]事業所(またはGH住居)名を入力してください_その⑥'!$AN531)</f>
        <v>0</v>
      </c>
    </row>
    <row r="3513" spans="8:11">
      <c r="H3513" s="387"/>
      <c r="I3513" s="380" t="e">
        <f t="shared" si="150"/>
        <v>#REF!</v>
      </c>
      <c r="J3513" s="386">
        <f>'[9]事業所(またはGH住居)名を入力してください_その⑥'!$F532</f>
        <v>0</v>
      </c>
      <c r="K3513" s="380">
        <f>IF(OR('[9]事業所(またはGH住居)名を入力してください_その⑥'!$B532="管理者",'[9]事業所(またはGH住居)名を入力してください_その⑥'!$B532="サービス管理責任者"),0,'[9]事業所(またはGH住居)名を入力してください_その⑥'!$AN532)</f>
        <v>0</v>
      </c>
    </row>
    <row r="3514" spans="8:11">
      <c r="H3514" s="387"/>
      <c r="I3514" s="380" t="e">
        <f t="shared" si="150"/>
        <v>#REF!</v>
      </c>
      <c r="J3514" s="386">
        <f>'[9]事業所(またはGH住居)名を入力してください_その⑥'!$F533</f>
        <v>0</v>
      </c>
      <c r="K3514" s="380">
        <f>IF(OR('[9]事業所(またはGH住居)名を入力してください_その⑥'!$B533="管理者",'[9]事業所(またはGH住居)名を入力してください_その⑥'!$B533="サービス管理責任者"),0,'[9]事業所(またはGH住居)名を入力してください_その⑥'!$AN533)</f>
        <v>0</v>
      </c>
    </row>
    <row r="3515" spans="8:11">
      <c r="H3515" s="387"/>
      <c r="I3515" s="380" t="e">
        <f t="shared" si="150"/>
        <v>#REF!</v>
      </c>
      <c r="J3515" s="386">
        <f>'[9]事業所(またはGH住居)名を入力してください_その⑥'!$F534</f>
        <v>0</v>
      </c>
      <c r="K3515" s="380">
        <f>IF(OR('[9]事業所(またはGH住居)名を入力してください_その⑥'!$B534="管理者",'[9]事業所(またはGH住居)名を入力してください_その⑥'!$B534="サービス管理責任者"),0,'[9]事業所(またはGH住居)名を入力してください_その⑥'!$AN534)</f>
        <v>0</v>
      </c>
    </row>
    <row r="3516" spans="8:11">
      <c r="H3516" s="387"/>
      <c r="I3516" s="380" t="e">
        <f t="shared" si="150"/>
        <v>#REF!</v>
      </c>
      <c r="J3516" s="386">
        <f>'[9]事業所(またはGH住居)名を入力してください_その⑥'!$F535</f>
        <v>0</v>
      </c>
      <c r="K3516" s="380">
        <f>IF(OR('[9]事業所(またはGH住居)名を入力してください_その⑥'!$B535="管理者",'[9]事業所(またはGH住居)名を入力してください_その⑥'!$B535="サービス管理責任者"),0,'[9]事業所(またはGH住居)名を入力してください_その⑥'!$AN535)</f>
        <v>0</v>
      </c>
    </row>
    <row r="3517" spans="8:11">
      <c r="H3517" s="387"/>
      <c r="I3517" s="380" t="e">
        <f t="shared" si="150"/>
        <v>#REF!</v>
      </c>
      <c r="J3517" s="386">
        <f>'[9]事業所(またはGH住居)名を入力してください_その⑥'!$F536</f>
        <v>0</v>
      </c>
      <c r="K3517" s="380">
        <f>IF(OR('[9]事業所(またはGH住居)名を入力してください_その⑥'!$B536="管理者",'[9]事業所(またはGH住居)名を入力してください_その⑥'!$B536="サービス管理責任者"),0,'[9]事業所(またはGH住居)名を入力してください_その⑥'!$AN536)</f>
        <v>0</v>
      </c>
    </row>
    <row r="3518" spans="8:11">
      <c r="H3518" s="387"/>
      <c r="I3518" s="380" t="e">
        <f t="shared" si="150"/>
        <v>#REF!</v>
      </c>
      <c r="J3518" s="386">
        <f>'[9]事業所(またはGH住居)名を入力してください_その⑥'!$F537</f>
        <v>0</v>
      </c>
      <c r="K3518" s="380">
        <f>IF(OR('[9]事業所(またはGH住居)名を入力してください_その⑥'!$B537="管理者",'[9]事業所(またはGH住居)名を入力してください_その⑥'!$B537="サービス管理責任者"),0,'[9]事業所(またはGH住居)名を入力してください_その⑥'!$AN537)</f>
        <v>0</v>
      </c>
    </row>
    <row r="3519" spans="8:11">
      <c r="H3519" s="387"/>
      <c r="I3519" s="380" t="e">
        <f t="shared" si="150"/>
        <v>#REF!</v>
      </c>
      <c r="J3519" s="386">
        <f>'[9]事業所(またはGH住居)名を入力してください_その⑥'!$F538</f>
        <v>0</v>
      </c>
      <c r="K3519" s="380">
        <f>IF(OR('[9]事業所(またはGH住居)名を入力してください_その⑥'!$B538="管理者",'[9]事業所(またはGH住居)名を入力してください_その⑥'!$B538="サービス管理責任者"),0,'[9]事業所(またはGH住居)名を入力してください_その⑥'!$AN538)</f>
        <v>0</v>
      </c>
    </row>
    <row r="3520" spans="8:11">
      <c r="H3520" s="387"/>
      <c r="I3520" s="380" t="e">
        <f t="shared" si="150"/>
        <v>#REF!</v>
      </c>
      <c r="J3520" s="386">
        <f>'[9]事業所(またはGH住居)名を入力してください_その⑥'!$F539</f>
        <v>0</v>
      </c>
      <c r="K3520" s="380">
        <f>IF(OR('[9]事業所(またはGH住居)名を入力してください_その⑥'!$B539="管理者",'[9]事業所(またはGH住居)名を入力してください_その⑥'!$B539="サービス管理責任者"),0,'[9]事業所(またはGH住居)名を入力してください_その⑥'!$AN539)</f>
        <v>0</v>
      </c>
    </row>
    <row r="3521" spans="8:11">
      <c r="H3521" s="387"/>
      <c r="I3521" s="380" t="e">
        <f t="shared" si="150"/>
        <v>#REF!</v>
      </c>
      <c r="J3521" s="386">
        <f>'[9]事業所(またはGH住居)名を入力してください_その⑥'!$F540</f>
        <v>0</v>
      </c>
      <c r="K3521" s="380">
        <f>IF(OR('[9]事業所(またはGH住居)名を入力してください_その⑥'!$B540="管理者",'[9]事業所(またはGH住居)名を入力してください_その⑥'!$B540="サービス管理責任者"),0,'[9]事業所(またはGH住居)名を入力してください_その⑥'!$AN540)</f>
        <v>0</v>
      </c>
    </row>
    <row r="3522" spans="8:11">
      <c r="H3522" s="387"/>
      <c r="I3522" s="380" t="e">
        <f t="shared" si="150"/>
        <v>#REF!</v>
      </c>
      <c r="J3522" s="386">
        <f>'[9]事業所(またはGH住居)名を入力してください_その⑥'!$F541</f>
        <v>0</v>
      </c>
      <c r="K3522" s="380">
        <f>IF(OR('[9]事業所(またはGH住居)名を入力してください_その⑥'!$B541="管理者",'[9]事業所(またはGH住居)名を入力してください_その⑥'!$B541="サービス管理責任者"),0,'[9]事業所(またはGH住居)名を入力してください_その⑥'!$AN541)</f>
        <v>0</v>
      </c>
    </row>
    <row r="3523" spans="8:11">
      <c r="H3523" s="387"/>
      <c r="I3523" s="380" t="e">
        <f t="shared" si="150"/>
        <v>#REF!</v>
      </c>
      <c r="J3523" s="386">
        <f>'[9]事業所(またはGH住居)名を入力してください_その⑥'!$F542</f>
        <v>0</v>
      </c>
      <c r="K3523" s="380">
        <f>IF(OR('[9]事業所(またはGH住居)名を入力してください_その⑥'!$B542="管理者",'[9]事業所(またはGH住居)名を入力してください_その⑥'!$B542="サービス管理責任者"),0,'[9]事業所(またはGH住居)名を入力してください_その⑥'!$AN542)</f>
        <v>0</v>
      </c>
    </row>
    <row r="3524" spans="8:11">
      <c r="H3524" s="387"/>
      <c r="I3524" s="380" t="e">
        <f t="shared" ref="I3524:I3587" si="151">IF(J3524=0,I3523,I3523+1)</f>
        <v>#REF!</v>
      </c>
      <c r="J3524" s="386">
        <f>'[9]事業所(またはGH住居)名を入力してください_その⑥'!$F543</f>
        <v>0</v>
      </c>
      <c r="K3524" s="380">
        <f>IF(OR('[9]事業所(またはGH住居)名を入力してください_その⑥'!$B543="管理者",'[9]事業所(またはGH住居)名を入力してください_その⑥'!$B543="サービス管理責任者"),0,'[9]事業所(またはGH住居)名を入力してください_その⑥'!$AN543)</f>
        <v>0</v>
      </c>
    </row>
    <row r="3525" spans="8:11">
      <c r="H3525" s="387"/>
      <c r="I3525" s="380" t="e">
        <f t="shared" si="151"/>
        <v>#REF!</v>
      </c>
      <c r="J3525" s="386">
        <f>'[9]事業所(またはGH住居)名を入力してください_その⑥'!$F544</f>
        <v>0</v>
      </c>
      <c r="K3525" s="380">
        <f>IF(OR('[9]事業所(またはGH住居)名を入力してください_その⑥'!$B544="管理者",'[9]事業所(またはGH住居)名を入力してください_その⑥'!$B544="サービス管理責任者"),0,'[9]事業所(またはGH住居)名を入力してください_その⑥'!$AN544)</f>
        <v>0</v>
      </c>
    </row>
    <row r="3526" spans="8:11">
      <c r="H3526" s="387"/>
      <c r="I3526" s="380" t="e">
        <f t="shared" si="151"/>
        <v>#REF!</v>
      </c>
      <c r="J3526" s="386">
        <f>'[9]事業所(またはGH住居)名を入力してください_その⑥'!$F545</f>
        <v>0</v>
      </c>
      <c r="K3526" s="380">
        <f>IF(OR('[9]事業所(またはGH住居)名を入力してください_その⑥'!$B545="管理者",'[9]事業所(またはGH住居)名を入力してください_その⑥'!$B545="サービス管理責任者"),0,'[9]事業所(またはGH住居)名を入力してください_その⑥'!$AN545)</f>
        <v>0</v>
      </c>
    </row>
    <row r="3527" spans="8:11">
      <c r="H3527" s="387"/>
      <c r="I3527" s="380" t="e">
        <f t="shared" si="151"/>
        <v>#REF!</v>
      </c>
      <c r="J3527" s="386">
        <f>'[9]事業所(またはGH住居)名を入力してください_その⑥'!$F546</f>
        <v>0</v>
      </c>
      <c r="K3527" s="380">
        <f>IF(OR('[9]事業所(またはGH住居)名を入力してください_その⑥'!$B546="管理者",'[9]事業所(またはGH住居)名を入力してください_その⑥'!$B546="サービス管理責任者"),0,'[9]事業所(またはGH住居)名を入力してください_その⑥'!$AN546)</f>
        <v>0</v>
      </c>
    </row>
    <row r="3528" spans="8:11">
      <c r="H3528" s="387"/>
      <c r="I3528" s="380" t="e">
        <f t="shared" si="151"/>
        <v>#REF!</v>
      </c>
      <c r="J3528" s="386">
        <f>'[9]事業所(またはGH住居)名を入力してください_その⑥'!$F547</f>
        <v>0</v>
      </c>
      <c r="K3528" s="380">
        <f>IF(OR('[9]事業所(またはGH住居)名を入力してください_その⑥'!$B547="管理者",'[9]事業所(またはGH住居)名を入力してください_その⑥'!$B547="サービス管理責任者"),0,'[9]事業所(またはGH住居)名を入力してください_その⑥'!$AN547)</f>
        <v>0</v>
      </c>
    </row>
    <row r="3529" spans="8:11">
      <c r="H3529" s="387"/>
      <c r="I3529" s="380" t="e">
        <f t="shared" si="151"/>
        <v>#REF!</v>
      </c>
      <c r="J3529" s="386">
        <f>'[9]事業所(またはGH住居)名を入力してください_その⑥'!$F548</f>
        <v>0</v>
      </c>
      <c r="K3529" s="380">
        <f>IF(OR('[9]事業所(またはGH住居)名を入力してください_その⑥'!$B548="管理者",'[9]事業所(またはGH住居)名を入力してください_その⑥'!$B548="サービス管理責任者"),0,'[9]事業所(またはGH住居)名を入力してください_その⑥'!$AN548)</f>
        <v>0</v>
      </c>
    </row>
    <row r="3530" spans="8:11">
      <c r="H3530" s="387"/>
      <c r="I3530" s="380" t="e">
        <f t="shared" si="151"/>
        <v>#REF!</v>
      </c>
      <c r="J3530" s="386">
        <f>'[9]事業所(またはGH住居)名を入力してください_その⑥'!$F549</f>
        <v>0</v>
      </c>
      <c r="K3530" s="380">
        <f>IF(OR('[9]事業所(またはGH住居)名を入力してください_その⑥'!$B549="管理者",'[9]事業所(またはGH住居)名を入力してください_その⑥'!$B549="サービス管理責任者"),0,'[9]事業所(またはGH住居)名を入力してください_その⑥'!$AN549)</f>
        <v>0</v>
      </c>
    </row>
    <row r="3531" spans="8:11">
      <c r="H3531" s="387"/>
      <c r="I3531" s="380" t="e">
        <f t="shared" si="151"/>
        <v>#REF!</v>
      </c>
      <c r="J3531" s="386">
        <f>'[9]事業所(またはGH住居)名を入力してください_その⑥'!$F550</f>
        <v>0</v>
      </c>
      <c r="K3531" s="380">
        <f>IF(OR('[9]事業所(またはGH住居)名を入力してください_その⑥'!$B550="管理者",'[9]事業所(またはGH住居)名を入力してください_その⑥'!$B550="サービス管理責任者"),0,'[9]事業所(またはGH住居)名を入力してください_その⑥'!$AN550)</f>
        <v>0</v>
      </c>
    </row>
    <row r="3532" spans="8:11">
      <c r="H3532" s="387"/>
      <c r="I3532" s="380" t="e">
        <f t="shared" si="151"/>
        <v>#REF!</v>
      </c>
      <c r="J3532" s="386">
        <f>'[9]事業所(またはGH住居)名を入力してください_その⑥'!$F551</f>
        <v>0</v>
      </c>
      <c r="K3532" s="380">
        <f>IF(OR('[9]事業所(またはGH住居)名を入力してください_その⑥'!$B551="管理者",'[9]事業所(またはGH住居)名を入力してください_その⑥'!$B551="サービス管理責任者"),0,'[9]事業所(またはGH住居)名を入力してください_その⑥'!$AN551)</f>
        <v>0</v>
      </c>
    </row>
    <row r="3533" spans="8:11">
      <c r="H3533" s="387"/>
      <c r="I3533" s="380" t="e">
        <f t="shared" si="151"/>
        <v>#REF!</v>
      </c>
      <c r="J3533" s="386">
        <f>'[9]事業所(またはGH住居)名を入力してください_その⑥'!$F552</f>
        <v>0</v>
      </c>
      <c r="K3533" s="380">
        <f>IF(OR('[9]事業所(またはGH住居)名を入力してください_その⑥'!$B552="管理者",'[9]事業所(またはGH住居)名を入力してください_その⑥'!$B552="サービス管理責任者"),0,'[9]事業所(またはGH住居)名を入力してください_その⑥'!$AN552)</f>
        <v>0</v>
      </c>
    </row>
    <row r="3534" spans="8:11">
      <c r="H3534" s="387"/>
      <c r="I3534" s="380" t="e">
        <f t="shared" si="151"/>
        <v>#REF!</v>
      </c>
      <c r="J3534" s="386">
        <f>'[9]事業所(またはGH住居)名を入力してください_その⑥'!$F553</f>
        <v>0</v>
      </c>
      <c r="K3534" s="380">
        <f>IF(OR('[9]事業所(またはGH住居)名を入力してください_その⑥'!$B553="管理者",'[9]事業所(またはGH住居)名を入力してください_その⑥'!$B553="サービス管理責任者"),0,'[9]事業所(またはGH住居)名を入力してください_その⑥'!$AN553)</f>
        <v>0</v>
      </c>
    </row>
    <row r="3535" spans="8:11">
      <c r="H3535" s="387"/>
      <c r="I3535" s="380" t="e">
        <f t="shared" si="151"/>
        <v>#REF!</v>
      </c>
      <c r="J3535" s="386">
        <f>'[9]事業所(またはGH住居)名を入力してください_その⑥'!$F554</f>
        <v>0</v>
      </c>
      <c r="K3535" s="380">
        <f>IF(OR('[9]事業所(またはGH住居)名を入力してください_その⑥'!$B554="管理者",'[9]事業所(またはGH住居)名を入力してください_その⑥'!$B554="サービス管理責任者"),0,'[9]事業所(またはGH住居)名を入力してください_その⑥'!$AN554)</f>
        <v>0</v>
      </c>
    </row>
    <row r="3536" spans="8:11">
      <c r="H3536" s="387"/>
      <c r="I3536" s="380" t="e">
        <f t="shared" si="151"/>
        <v>#REF!</v>
      </c>
      <c r="J3536" s="386">
        <f>'[9]事業所(またはGH住居)名を入力してください_その⑥'!$F555</f>
        <v>0</v>
      </c>
      <c r="K3536" s="380">
        <f>IF(OR('[9]事業所(またはGH住居)名を入力してください_その⑥'!$B555="管理者",'[9]事業所(またはGH住居)名を入力してください_その⑥'!$B555="サービス管理責任者"),0,'[9]事業所(またはGH住居)名を入力してください_その⑥'!$AN555)</f>
        <v>0</v>
      </c>
    </row>
    <row r="3537" spans="8:11">
      <c r="H3537" s="387"/>
      <c r="I3537" s="380" t="e">
        <f t="shared" si="151"/>
        <v>#REF!</v>
      </c>
      <c r="J3537" s="386">
        <f>'[9]事業所(またはGH住居)名を入力してください_その⑥'!$F556</f>
        <v>0</v>
      </c>
      <c r="K3537" s="380">
        <f>IF(OR('[9]事業所(またはGH住居)名を入力してください_その⑥'!$B556="管理者",'[9]事業所(またはGH住居)名を入力してください_その⑥'!$B556="サービス管理責任者"),0,'[9]事業所(またはGH住居)名を入力してください_その⑥'!$AN556)</f>
        <v>0</v>
      </c>
    </row>
    <row r="3538" spans="8:11">
      <c r="H3538" s="387"/>
      <c r="I3538" s="380" t="e">
        <f t="shared" si="151"/>
        <v>#REF!</v>
      </c>
      <c r="J3538" s="386">
        <f>'[9]事業所(またはGH住居)名を入力してください_その⑥'!$F557</f>
        <v>0</v>
      </c>
      <c r="K3538" s="380">
        <f>IF(OR('[9]事業所(またはGH住居)名を入力してください_その⑥'!$B557="管理者",'[9]事業所(またはGH住居)名を入力してください_その⑥'!$B557="サービス管理責任者"),0,'[9]事業所(またはGH住居)名を入力してください_その⑥'!$AN557)</f>
        <v>0</v>
      </c>
    </row>
    <row r="3539" spans="8:11">
      <c r="H3539" s="387"/>
      <c r="I3539" s="380" t="e">
        <f t="shared" si="151"/>
        <v>#REF!</v>
      </c>
      <c r="J3539" s="386">
        <f>'[9]事業所(またはGH住居)名を入力してください_その⑥'!$F558</f>
        <v>0</v>
      </c>
      <c r="K3539" s="380">
        <f>IF(OR('[9]事業所(またはGH住居)名を入力してください_その⑥'!$B558="管理者",'[9]事業所(またはGH住居)名を入力してください_その⑥'!$B558="サービス管理責任者"),0,'[9]事業所(またはGH住居)名を入力してください_その⑥'!$AN558)</f>
        <v>0</v>
      </c>
    </row>
    <row r="3540" spans="8:11">
      <c r="H3540" s="387"/>
      <c r="I3540" s="380" t="e">
        <f t="shared" si="151"/>
        <v>#REF!</v>
      </c>
      <c r="J3540" s="386">
        <f>'[9]事業所(またはGH住居)名を入力してください_その⑥'!$F559</f>
        <v>0</v>
      </c>
      <c r="K3540" s="380">
        <f>IF(OR('[9]事業所(またはGH住居)名を入力してください_その⑥'!$B559="管理者",'[9]事業所(またはGH住居)名を入力してください_その⑥'!$B559="サービス管理責任者"),0,'[9]事業所(またはGH住居)名を入力してください_その⑥'!$AN559)</f>
        <v>0</v>
      </c>
    </row>
    <row r="3541" spans="8:11">
      <c r="H3541" s="387"/>
      <c r="I3541" s="380" t="e">
        <f t="shared" si="151"/>
        <v>#REF!</v>
      </c>
      <c r="J3541" s="386">
        <f>'[9]事業所(またはGH住居)名を入力してください_その⑥'!$F560</f>
        <v>0</v>
      </c>
      <c r="K3541" s="380">
        <f>IF(OR('[9]事業所(またはGH住居)名を入力してください_その⑥'!$B560="管理者",'[9]事業所(またはGH住居)名を入力してください_その⑥'!$B560="サービス管理責任者"),0,'[9]事業所(またはGH住居)名を入力してください_その⑥'!$AN560)</f>
        <v>0</v>
      </c>
    </row>
    <row r="3542" spans="8:11">
      <c r="H3542" s="387"/>
      <c r="I3542" s="380" t="e">
        <f t="shared" si="151"/>
        <v>#REF!</v>
      </c>
      <c r="J3542" s="386">
        <f>'[9]事業所(またはGH住居)名を入力してください_その⑥'!$F561</f>
        <v>0</v>
      </c>
      <c r="K3542" s="380">
        <f>IF(OR('[9]事業所(またはGH住居)名を入力してください_その⑥'!$B561="管理者",'[9]事業所(またはGH住居)名を入力してください_その⑥'!$B561="サービス管理責任者"),0,'[9]事業所(またはGH住居)名を入力してください_その⑥'!$AN561)</f>
        <v>0</v>
      </c>
    </row>
    <row r="3543" spans="8:11">
      <c r="H3543" s="387"/>
      <c r="I3543" s="380" t="e">
        <f t="shared" si="151"/>
        <v>#REF!</v>
      </c>
      <c r="J3543" s="386">
        <f>'[9]事業所(またはGH住居)名を入力してください_その⑥'!$F562</f>
        <v>0</v>
      </c>
      <c r="K3543" s="380">
        <f>IF(OR('[9]事業所(またはGH住居)名を入力してください_その⑥'!$B562="管理者",'[9]事業所(またはGH住居)名を入力してください_その⑥'!$B562="サービス管理責任者"),0,'[9]事業所(またはGH住居)名を入力してください_その⑥'!$AN562)</f>
        <v>0</v>
      </c>
    </row>
    <row r="3544" spans="8:11">
      <c r="H3544" s="387"/>
      <c r="I3544" s="380" t="e">
        <f t="shared" si="151"/>
        <v>#REF!</v>
      </c>
      <c r="J3544" s="386">
        <f>'[9]事業所(またはGH住居)名を入力してください_その⑥'!$F563</f>
        <v>0</v>
      </c>
      <c r="K3544" s="380">
        <f>IF(OR('[9]事業所(またはGH住居)名を入力してください_その⑥'!$B563="管理者",'[9]事業所(またはGH住居)名を入力してください_その⑥'!$B563="サービス管理責任者"),0,'[9]事業所(またはGH住居)名を入力してください_その⑥'!$AN563)</f>
        <v>0</v>
      </c>
    </row>
    <row r="3545" spans="8:11">
      <c r="H3545" s="387"/>
      <c r="I3545" s="380" t="e">
        <f t="shared" si="151"/>
        <v>#REF!</v>
      </c>
      <c r="J3545" s="386">
        <f>'[9]事業所(またはGH住居)名を入力してください_その⑥'!$F564</f>
        <v>0</v>
      </c>
      <c r="K3545" s="380">
        <f>IF(OR('[9]事業所(またはGH住居)名を入力してください_その⑥'!$B564="管理者",'[9]事業所(またはGH住居)名を入力してください_その⑥'!$B564="サービス管理責任者"),0,'[9]事業所(またはGH住居)名を入力してください_その⑥'!$AN564)</f>
        <v>0</v>
      </c>
    </row>
    <row r="3546" spans="8:11">
      <c r="H3546" s="387"/>
      <c r="I3546" s="380" t="e">
        <f t="shared" si="151"/>
        <v>#REF!</v>
      </c>
      <c r="J3546" s="386">
        <f>'[9]事業所(またはGH住居)名を入力してください_その⑥'!$F565</f>
        <v>0</v>
      </c>
      <c r="K3546" s="380">
        <f>IF(OR('[9]事業所(またはGH住居)名を入力してください_その⑥'!$B565="管理者",'[9]事業所(またはGH住居)名を入力してください_その⑥'!$B565="サービス管理責任者"),0,'[9]事業所(またはGH住居)名を入力してください_その⑥'!$AN565)</f>
        <v>0</v>
      </c>
    </row>
    <row r="3547" spans="8:11">
      <c r="H3547" s="387"/>
      <c r="I3547" s="380" t="e">
        <f t="shared" si="151"/>
        <v>#REF!</v>
      </c>
      <c r="J3547" s="386">
        <f>'[9]事業所(またはGH住居)名を入力してください_その⑥'!$F566</f>
        <v>0</v>
      </c>
      <c r="K3547" s="380">
        <f>IF(OR('[9]事業所(またはGH住居)名を入力してください_その⑥'!$B566="管理者",'[9]事業所(またはGH住居)名を入力してください_その⑥'!$B566="サービス管理責任者"),0,'[9]事業所(またはGH住居)名を入力してください_その⑥'!$AN566)</f>
        <v>0</v>
      </c>
    </row>
    <row r="3548" spans="8:11">
      <c r="H3548" s="387"/>
      <c r="I3548" s="380" t="e">
        <f t="shared" si="151"/>
        <v>#REF!</v>
      </c>
      <c r="J3548" s="386">
        <f>'[9]事業所(またはGH住居)名を入力してください_その⑥'!$F567</f>
        <v>0</v>
      </c>
      <c r="K3548" s="380">
        <f>IF(OR('[9]事業所(またはGH住居)名を入力してください_その⑥'!$B567="管理者",'[9]事業所(またはGH住居)名を入力してください_その⑥'!$B567="サービス管理責任者"),0,'[9]事業所(またはGH住居)名を入力してください_その⑥'!$AN567)</f>
        <v>0</v>
      </c>
    </row>
    <row r="3549" spans="8:11">
      <c r="H3549" s="387"/>
      <c r="I3549" s="380" t="e">
        <f t="shared" si="151"/>
        <v>#REF!</v>
      </c>
      <c r="J3549" s="386">
        <f>'[9]事業所(またはGH住居)名を入力してください_その⑥'!$F568</f>
        <v>0</v>
      </c>
      <c r="K3549" s="380">
        <f>IF(OR('[9]事業所(またはGH住居)名を入力してください_その⑥'!$B568="管理者",'[9]事業所(またはGH住居)名を入力してください_その⑥'!$B568="サービス管理責任者"),0,'[9]事業所(またはGH住居)名を入力してください_その⑥'!$AN568)</f>
        <v>0</v>
      </c>
    </row>
    <row r="3550" spans="8:11">
      <c r="H3550" s="387"/>
      <c r="I3550" s="380" t="e">
        <f t="shared" si="151"/>
        <v>#REF!</v>
      </c>
      <c r="J3550" s="386">
        <f>'[9]事業所(またはGH住居)名を入力してください_その⑥'!$F569</f>
        <v>0</v>
      </c>
      <c r="K3550" s="380">
        <f>IF(OR('[9]事業所(またはGH住居)名を入力してください_その⑥'!$B569="管理者",'[9]事業所(またはGH住居)名を入力してください_その⑥'!$B569="サービス管理責任者"),0,'[9]事業所(またはGH住居)名を入力してください_その⑥'!$AN569)</f>
        <v>0</v>
      </c>
    </row>
    <row r="3551" spans="8:11">
      <c r="H3551" s="387"/>
      <c r="I3551" s="380" t="e">
        <f t="shared" si="151"/>
        <v>#REF!</v>
      </c>
      <c r="J3551" s="386">
        <f>'[9]事業所(またはGH住居)名を入力してください_その⑥'!$F570</f>
        <v>0</v>
      </c>
      <c r="K3551" s="380">
        <f>IF(OR('[9]事業所(またはGH住居)名を入力してください_その⑥'!$B570="管理者",'[9]事業所(またはGH住居)名を入力してください_その⑥'!$B570="サービス管理責任者"),0,'[9]事業所(またはGH住居)名を入力してください_その⑥'!$AN570)</f>
        <v>0</v>
      </c>
    </row>
    <row r="3552" spans="8:11">
      <c r="H3552" s="387"/>
      <c r="I3552" s="380" t="e">
        <f t="shared" si="151"/>
        <v>#REF!</v>
      </c>
      <c r="J3552" s="386">
        <f>'[9]事業所(またはGH住居)名を入力してください_その⑥'!$F571</f>
        <v>0</v>
      </c>
      <c r="K3552" s="380">
        <f>IF(OR('[9]事業所(またはGH住居)名を入力してください_その⑥'!$B571="管理者",'[9]事業所(またはGH住居)名を入力してください_その⑥'!$B571="サービス管理責任者"),0,'[9]事業所(またはGH住居)名を入力してください_その⑥'!$AN571)</f>
        <v>0</v>
      </c>
    </row>
    <row r="3553" spans="8:11">
      <c r="H3553" s="387"/>
      <c r="I3553" s="380" t="e">
        <f t="shared" si="151"/>
        <v>#REF!</v>
      </c>
      <c r="J3553" s="386">
        <f>'[9]事業所(またはGH住居)名を入力してください_その⑥'!$F572</f>
        <v>0</v>
      </c>
      <c r="K3553" s="380">
        <f>IF(OR('[9]事業所(またはGH住居)名を入力してください_その⑥'!$B572="管理者",'[9]事業所(またはGH住居)名を入力してください_その⑥'!$B572="サービス管理責任者"),0,'[9]事業所(またはGH住居)名を入力してください_その⑥'!$AN572)</f>
        <v>0</v>
      </c>
    </row>
    <row r="3554" spans="8:11">
      <c r="H3554" s="387"/>
      <c r="I3554" s="380" t="e">
        <f t="shared" si="151"/>
        <v>#REF!</v>
      </c>
      <c r="J3554" s="386">
        <f>'[9]事業所(またはGH住居)名を入力してください_その⑥'!$F573</f>
        <v>0</v>
      </c>
      <c r="K3554" s="380">
        <f>IF(OR('[9]事業所(またはGH住居)名を入力してください_その⑥'!$B573="管理者",'[9]事業所(またはGH住居)名を入力してください_その⑥'!$B573="サービス管理責任者"),0,'[9]事業所(またはGH住居)名を入力してください_その⑥'!$AN573)</f>
        <v>0</v>
      </c>
    </row>
    <row r="3555" spans="8:11">
      <c r="H3555" s="387"/>
      <c r="I3555" s="380" t="e">
        <f t="shared" si="151"/>
        <v>#REF!</v>
      </c>
      <c r="J3555" s="386">
        <f>'[9]事業所(またはGH住居)名を入力してください_その⑥'!$F574</f>
        <v>0</v>
      </c>
      <c r="K3555" s="380">
        <f>IF(OR('[9]事業所(またはGH住居)名を入力してください_その⑥'!$B574="管理者",'[9]事業所(またはGH住居)名を入力してください_その⑥'!$B574="サービス管理責任者"),0,'[9]事業所(またはGH住居)名を入力してください_その⑥'!$AN574)</f>
        <v>0</v>
      </c>
    </row>
    <row r="3556" spans="8:11">
      <c r="H3556" s="387"/>
      <c r="I3556" s="380" t="e">
        <f t="shared" si="151"/>
        <v>#REF!</v>
      </c>
      <c r="J3556" s="386">
        <f>'[9]事業所(またはGH住居)名を入力してください_その⑥'!$F575</f>
        <v>0</v>
      </c>
      <c r="K3556" s="380">
        <f>IF(OR('[9]事業所(またはGH住居)名を入力してください_その⑥'!$B575="管理者",'[9]事業所(またはGH住居)名を入力してください_その⑥'!$B575="サービス管理責任者"),0,'[9]事業所(またはGH住居)名を入力してください_その⑥'!$AN575)</f>
        <v>0</v>
      </c>
    </row>
    <row r="3557" spans="8:11">
      <c r="H3557" s="387"/>
      <c r="I3557" s="380" t="e">
        <f t="shared" si="151"/>
        <v>#REF!</v>
      </c>
      <c r="J3557" s="386">
        <f>'[9]事業所(またはGH住居)名を入力してください_その⑥'!$F576</f>
        <v>0</v>
      </c>
      <c r="K3557" s="380">
        <f>IF(OR('[9]事業所(またはGH住居)名を入力してください_その⑥'!$B576="管理者",'[9]事業所(またはGH住居)名を入力してください_その⑥'!$B576="サービス管理責任者"),0,'[9]事業所(またはGH住居)名を入力してください_その⑥'!$AN576)</f>
        <v>0</v>
      </c>
    </row>
    <row r="3558" spans="8:11">
      <c r="H3558" s="387"/>
      <c r="I3558" s="380" t="e">
        <f t="shared" si="151"/>
        <v>#REF!</v>
      </c>
      <c r="J3558" s="386">
        <f>'[9]事業所(またはGH住居)名を入力してください_その⑥'!$F577</f>
        <v>0</v>
      </c>
      <c r="K3558" s="380">
        <f>IF(OR('[9]事業所(またはGH住居)名を入力してください_その⑥'!$B577="管理者",'[9]事業所(またはGH住居)名を入力してください_その⑥'!$B577="サービス管理責任者"),0,'[9]事業所(またはGH住居)名を入力してください_その⑥'!$AN577)</f>
        <v>0</v>
      </c>
    </row>
    <row r="3559" spans="8:11">
      <c r="H3559" s="387"/>
      <c r="I3559" s="380" t="e">
        <f t="shared" si="151"/>
        <v>#REF!</v>
      </c>
      <c r="J3559" s="386">
        <f>'[9]事業所(またはGH住居)名を入力してください_その⑥'!$F578</f>
        <v>0</v>
      </c>
      <c r="K3559" s="380">
        <f>IF(OR('[9]事業所(またはGH住居)名を入力してください_その⑥'!$B578="管理者",'[9]事業所(またはGH住居)名を入力してください_その⑥'!$B578="サービス管理責任者"),0,'[9]事業所(またはGH住居)名を入力してください_その⑥'!$AN578)</f>
        <v>0</v>
      </c>
    </row>
    <row r="3560" spans="8:11">
      <c r="H3560" s="387"/>
      <c r="I3560" s="380" t="e">
        <f t="shared" si="151"/>
        <v>#REF!</v>
      </c>
      <c r="J3560" s="386">
        <f>'[9]事業所(またはGH住居)名を入力してください_その⑥'!$F579</f>
        <v>0</v>
      </c>
      <c r="K3560" s="380">
        <f>IF(OR('[9]事業所(またはGH住居)名を入力してください_その⑥'!$B579="管理者",'[9]事業所(またはGH住居)名を入力してください_その⑥'!$B579="サービス管理責任者"),0,'[9]事業所(またはGH住居)名を入力してください_その⑥'!$AN579)</f>
        <v>0</v>
      </c>
    </row>
    <row r="3561" spans="8:11">
      <c r="H3561" s="387"/>
      <c r="I3561" s="380" t="e">
        <f t="shared" si="151"/>
        <v>#REF!</v>
      </c>
      <c r="J3561" s="386">
        <f>'[9]事業所(またはGH住居)名を入力してください_その⑥'!$F580</f>
        <v>0</v>
      </c>
      <c r="K3561" s="380">
        <f>IF(OR('[9]事業所(またはGH住居)名を入力してください_その⑥'!$B580="管理者",'[9]事業所(またはGH住居)名を入力してください_その⑥'!$B580="サービス管理責任者"),0,'[9]事業所(またはGH住居)名を入力してください_その⑥'!$AN580)</f>
        <v>0</v>
      </c>
    </row>
    <row r="3562" spans="8:11">
      <c r="H3562" s="387"/>
      <c r="I3562" s="380" t="e">
        <f t="shared" si="151"/>
        <v>#REF!</v>
      </c>
      <c r="J3562" s="386">
        <f>'[9]事業所(またはGH住居)名を入力してください_その⑥'!$F581</f>
        <v>0</v>
      </c>
      <c r="K3562" s="380">
        <f>IF(OR('[9]事業所(またはGH住居)名を入力してください_その⑥'!$B581="管理者",'[9]事業所(またはGH住居)名を入力してください_その⑥'!$B581="サービス管理責任者"),0,'[9]事業所(またはGH住居)名を入力してください_その⑥'!$AN581)</f>
        <v>0</v>
      </c>
    </row>
    <row r="3563" spans="8:11">
      <c r="H3563" s="387"/>
      <c r="I3563" s="380" t="e">
        <f t="shared" si="151"/>
        <v>#REF!</v>
      </c>
      <c r="J3563" s="386">
        <f>'[9]事業所(またはGH住居)名を入力してください_その⑥'!$F582</f>
        <v>0</v>
      </c>
      <c r="K3563" s="380">
        <f>IF(OR('[9]事業所(またはGH住居)名を入力してください_その⑥'!$B582="管理者",'[9]事業所(またはGH住居)名を入力してください_その⑥'!$B582="サービス管理責任者"),0,'[9]事業所(またはGH住居)名を入力してください_その⑥'!$AN582)</f>
        <v>0</v>
      </c>
    </row>
    <row r="3564" spans="8:11">
      <c r="H3564" s="387"/>
      <c r="I3564" s="380" t="e">
        <f t="shared" si="151"/>
        <v>#REF!</v>
      </c>
      <c r="J3564" s="386">
        <f>'[9]事業所(またはGH住居)名を入力してください_その⑥'!$F583</f>
        <v>0</v>
      </c>
      <c r="K3564" s="380">
        <f>IF(OR('[9]事業所(またはGH住居)名を入力してください_その⑥'!$B583="管理者",'[9]事業所(またはGH住居)名を入力してください_その⑥'!$B583="サービス管理責任者"),0,'[9]事業所(またはGH住居)名を入力してください_その⑥'!$AN583)</f>
        <v>0</v>
      </c>
    </row>
    <row r="3565" spans="8:11">
      <c r="H3565" s="387"/>
      <c r="I3565" s="380" t="e">
        <f t="shared" si="151"/>
        <v>#REF!</v>
      </c>
      <c r="J3565" s="386">
        <f>'[9]事業所(またはGH住居)名を入力してください_その⑥'!$F584</f>
        <v>0</v>
      </c>
      <c r="K3565" s="380">
        <f>IF(OR('[9]事業所(またはGH住居)名を入力してください_その⑥'!$B584="管理者",'[9]事業所(またはGH住居)名を入力してください_その⑥'!$B584="サービス管理責任者"),0,'[9]事業所(またはGH住居)名を入力してください_その⑥'!$AN584)</f>
        <v>0</v>
      </c>
    </row>
    <row r="3566" spans="8:11">
      <c r="H3566" s="387"/>
      <c r="I3566" s="380" t="e">
        <f t="shared" si="151"/>
        <v>#REF!</v>
      </c>
      <c r="J3566" s="386">
        <f>'[9]事業所(またはGH住居)名を入力してください_その⑥'!$F585</f>
        <v>0</v>
      </c>
      <c r="K3566" s="380">
        <f>IF(OR('[9]事業所(またはGH住居)名を入力してください_その⑥'!$B585="管理者",'[9]事業所(またはGH住居)名を入力してください_その⑥'!$B585="サービス管理責任者"),0,'[9]事業所(またはGH住居)名を入力してください_その⑥'!$AN585)</f>
        <v>0</v>
      </c>
    </row>
    <row r="3567" spans="8:11">
      <c r="H3567" s="387"/>
      <c r="I3567" s="380" t="e">
        <f t="shared" si="151"/>
        <v>#REF!</v>
      </c>
      <c r="J3567" s="386">
        <f>'[9]事業所(またはGH住居)名を入力してください_その⑥'!$F586</f>
        <v>0</v>
      </c>
      <c r="K3567" s="380">
        <f>IF(OR('[9]事業所(またはGH住居)名を入力してください_その⑥'!$B586="管理者",'[9]事業所(またはGH住居)名を入力してください_その⑥'!$B586="サービス管理責任者"),0,'[9]事業所(またはGH住居)名を入力してください_その⑥'!$AN586)</f>
        <v>0</v>
      </c>
    </row>
    <row r="3568" spans="8:11">
      <c r="H3568" s="387"/>
      <c r="I3568" s="380" t="e">
        <f t="shared" si="151"/>
        <v>#REF!</v>
      </c>
      <c r="J3568" s="386">
        <f>'[9]事業所(またはGH住居)名を入力してください_その⑥'!$F587</f>
        <v>0</v>
      </c>
      <c r="K3568" s="380">
        <f>IF(OR('[9]事業所(またはGH住居)名を入力してください_その⑥'!$B587="管理者",'[9]事業所(またはGH住居)名を入力してください_その⑥'!$B587="サービス管理責任者"),0,'[9]事業所(またはGH住居)名を入力してください_その⑥'!$AN587)</f>
        <v>0</v>
      </c>
    </row>
    <row r="3569" spans="8:11">
      <c r="H3569" s="387"/>
      <c r="I3569" s="380" t="e">
        <f t="shared" si="151"/>
        <v>#REF!</v>
      </c>
      <c r="J3569" s="386">
        <f>'[9]事業所(またはGH住居)名を入力してください_その⑥'!$F588</f>
        <v>0</v>
      </c>
      <c r="K3569" s="380">
        <f>IF(OR('[9]事業所(またはGH住居)名を入力してください_その⑥'!$B588="管理者",'[9]事業所(またはGH住居)名を入力してください_その⑥'!$B588="サービス管理責任者"),0,'[9]事業所(またはGH住居)名を入力してください_その⑥'!$AN588)</f>
        <v>0</v>
      </c>
    </row>
    <row r="3570" spans="8:11">
      <c r="H3570" s="387"/>
      <c r="I3570" s="380" t="e">
        <f t="shared" si="151"/>
        <v>#REF!</v>
      </c>
      <c r="J3570" s="386">
        <f>'[9]事業所(またはGH住居)名を入力してください_その⑥'!$F589</f>
        <v>0</v>
      </c>
      <c r="K3570" s="380">
        <f>IF(OR('[9]事業所(またはGH住居)名を入力してください_その⑥'!$B589="管理者",'[9]事業所(またはGH住居)名を入力してください_その⑥'!$B589="サービス管理責任者"),0,'[9]事業所(またはGH住居)名を入力してください_その⑥'!$AN589)</f>
        <v>0</v>
      </c>
    </row>
    <row r="3571" spans="8:11">
      <c r="H3571" s="387"/>
      <c r="I3571" s="380" t="e">
        <f t="shared" si="151"/>
        <v>#REF!</v>
      </c>
      <c r="J3571" s="386">
        <f>'[9]事業所(またはGH住居)名を入力してください_その⑥'!$F590</f>
        <v>0</v>
      </c>
      <c r="K3571" s="380">
        <f>IF(OR('[9]事業所(またはGH住居)名を入力してください_その⑥'!$B590="管理者",'[9]事業所(またはGH住居)名を入力してください_その⑥'!$B590="サービス管理責任者"),0,'[9]事業所(またはGH住居)名を入力してください_その⑥'!$AN590)</f>
        <v>0</v>
      </c>
    </row>
    <row r="3572" spans="8:11">
      <c r="H3572" s="387"/>
      <c r="I3572" s="380" t="e">
        <f t="shared" si="151"/>
        <v>#REF!</v>
      </c>
      <c r="J3572" s="386">
        <f>'[9]事業所(またはGH住居)名を入力してください_その⑥'!$F591</f>
        <v>0</v>
      </c>
      <c r="K3572" s="380">
        <f>IF(OR('[9]事業所(またはGH住居)名を入力してください_その⑥'!$B591="管理者",'[9]事業所(またはGH住居)名を入力してください_その⑥'!$B591="サービス管理責任者"),0,'[9]事業所(またはGH住居)名を入力してください_その⑥'!$AN591)</f>
        <v>0</v>
      </c>
    </row>
    <row r="3573" spans="8:11">
      <c r="H3573" s="387"/>
      <c r="I3573" s="380" t="e">
        <f t="shared" si="151"/>
        <v>#REF!</v>
      </c>
      <c r="J3573" s="386">
        <f>'[9]事業所(またはGH住居)名を入力してください_その⑥'!$F592</f>
        <v>0</v>
      </c>
      <c r="K3573" s="380">
        <f>IF(OR('[9]事業所(またはGH住居)名を入力してください_その⑥'!$B592="管理者",'[9]事業所(またはGH住居)名を入力してください_その⑥'!$B592="サービス管理責任者"),0,'[9]事業所(またはGH住居)名を入力してください_その⑥'!$AN592)</f>
        <v>0</v>
      </c>
    </row>
    <row r="3574" spans="8:11">
      <c r="H3574" s="387"/>
      <c r="I3574" s="380" t="e">
        <f t="shared" si="151"/>
        <v>#REF!</v>
      </c>
      <c r="J3574" s="386">
        <f>'[9]事業所(またはGH住居)名を入力してください_その⑥'!$F593</f>
        <v>0</v>
      </c>
      <c r="K3574" s="380">
        <f>IF(OR('[9]事業所(またはGH住居)名を入力してください_その⑥'!$B593="管理者",'[9]事業所(またはGH住居)名を入力してください_その⑥'!$B593="サービス管理責任者"),0,'[9]事業所(またはGH住居)名を入力してください_その⑥'!$AN593)</f>
        <v>0</v>
      </c>
    </row>
    <row r="3575" spans="8:11">
      <c r="H3575" s="387"/>
      <c r="I3575" s="380" t="e">
        <f t="shared" si="151"/>
        <v>#REF!</v>
      </c>
      <c r="J3575" s="386">
        <f>'[9]事業所(またはGH住居)名を入力してください_その⑥'!$F594</f>
        <v>0</v>
      </c>
      <c r="K3575" s="380">
        <f>IF(OR('[9]事業所(またはGH住居)名を入力してください_その⑥'!$B594="管理者",'[9]事業所(またはGH住居)名を入力してください_その⑥'!$B594="サービス管理責任者"),0,'[9]事業所(またはGH住居)名を入力してください_その⑥'!$AN594)</f>
        <v>0</v>
      </c>
    </row>
    <row r="3576" spans="8:11">
      <c r="H3576" s="387"/>
      <c r="I3576" s="380" t="e">
        <f t="shared" si="151"/>
        <v>#REF!</v>
      </c>
      <c r="J3576" s="386">
        <f>'[9]事業所(またはGH住居)名を入力してください_その⑥'!$F595</f>
        <v>0</v>
      </c>
      <c r="K3576" s="380">
        <f>IF(OR('[9]事業所(またはGH住居)名を入力してください_その⑥'!$B595="管理者",'[9]事業所(またはGH住居)名を入力してください_その⑥'!$B595="サービス管理責任者"),0,'[9]事業所(またはGH住居)名を入力してください_その⑥'!$AN595)</f>
        <v>0</v>
      </c>
    </row>
    <row r="3577" spans="8:11">
      <c r="H3577" s="387"/>
      <c r="I3577" s="380" t="e">
        <f t="shared" si="151"/>
        <v>#REF!</v>
      </c>
      <c r="J3577" s="386">
        <f>'[9]事業所(またはGH住居)名を入力してください_その⑥'!$F596</f>
        <v>0</v>
      </c>
      <c r="K3577" s="380">
        <f>IF(OR('[9]事業所(またはGH住居)名を入力してください_その⑥'!$B596="管理者",'[9]事業所(またはGH住居)名を入力してください_その⑥'!$B596="サービス管理責任者"),0,'[9]事業所(またはGH住居)名を入力してください_その⑥'!$AN596)</f>
        <v>0</v>
      </c>
    </row>
    <row r="3578" spans="8:11">
      <c r="H3578" s="387"/>
      <c r="I3578" s="380" t="e">
        <f t="shared" si="151"/>
        <v>#REF!</v>
      </c>
      <c r="J3578" s="386">
        <f>'[9]事業所(またはGH住居)名を入力してください_その⑥'!$F597</f>
        <v>0</v>
      </c>
      <c r="K3578" s="380">
        <f>IF(OR('[9]事業所(またはGH住居)名を入力してください_その⑥'!$B597="管理者",'[9]事業所(またはGH住居)名を入力してください_その⑥'!$B597="サービス管理責任者"),0,'[9]事業所(またはGH住居)名を入力してください_その⑥'!$AN597)</f>
        <v>0</v>
      </c>
    </row>
    <row r="3579" spans="8:11">
      <c r="H3579" s="387"/>
      <c r="I3579" s="380" t="e">
        <f t="shared" si="151"/>
        <v>#REF!</v>
      </c>
      <c r="J3579" s="386">
        <f>'[9]事業所(またはGH住居)名を入力してください_その⑥'!$F598</f>
        <v>0</v>
      </c>
      <c r="K3579" s="380">
        <f>IF(OR('[9]事業所(またはGH住居)名を入力してください_その⑥'!$B598="管理者",'[9]事業所(またはGH住居)名を入力してください_その⑥'!$B598="サービス管理責任者"),0,'[9]事業所(またはGH住居)名を入力してください_その⑥'!$AN598)</f>
        <v>0</v>
      </c>
    </row>
    <row r="3580" spans="8:11">
      <c r="H3580" s="387"/>
      <c r="I3580" s="380" t="e">
        <f t="shared" si="151"/>
        <v>#REF!</v>
      </c>
      <c r="J3580" s="386">
        <f>'[9]事業所(またはGH住居)名を入力してください_その⑥'!$F599</f>
        <v>0</v>
      </c>
      <c r="K3580" s="380">
        <f>IF(OR('[9]事業所(またはGH住居)名を入力してください_その⑥'!$B599="管理者",'[9]事業所(またはGH住居)名を入力してください_その⑥'!$B599="サービス管理責任者"),0,'[9]事業所(またはGH住居)名を入力してください_その⑥'!$AN599)</f>
        <v>0</v>
      </c>
    </row>
    <row r="3581" spans="8:11">
      <c r="H3581" s="387"/>
      <c r="I3581" s="380" t="e">
        <f t="shared" si="151"/>
        <v>#REF!</v>
      </c>
      <c r="J3581" s="386">
        <f>'[9]事業所(またはGH住居)名を入力してください_その⑥'!$F600</f>
        <v>0</v>
      </c>
      <c r="K3581" s="380">
        <f>IF(OR('[9]事業所(またはGH住居)名を入力してください_その⑥'!$B600="管理者",'[9]事業所(またはGH住居)名を入力してください_その⑥'!$B600="サービス管理責任者"),0,'[9]事業所(またはGH住居)名を入力してください_その⑥'!$AN600)</f>
        <v>0</v>
      </c>
    </row>
    <row r="3582" spans="8:11">
      <c r="H3582" s="387"/>
      <c r="I3582" s="380" t="e">
        <f t="shared" si="151"/>
        <v>#REF!</v>
      </c>
      <c r="J3582" s="386">
        <f>'[9]事業所(またはGH住居)名を入力してください_その⑥'!$F601</f>
        <v>0</v>
      </c>
      <c r="K3582" s="380">
        <f>IF(OR('[9]事業所(またはGH住居)名を入力してください_その⑥'!$B601="管理者",'[9]事業所(またはGH住居)名を入力してください_その⑥'!$B601="サービス管理責任者"),0,'[9]事業所(またはGH住居)名を入力してください_その⑥'!$AN601)</f>
        <v>0</v>
      </c>
    </row>
    <row r="3583" spans="8:11">
      <c r="H3583" s="387"/>
      <c r="I3583" s="380" t="e">
        <f t="shared" si="151"/>
        <v>#REF!</v>
      </c>
      <c r="J3583" s="386">
        <f>'[9]事業所(またはGH住居)名を入力してください_その⑥'!$F602</f>
        <v>0</v>
      </c>
      <c r="K3583" s="380">
        <f>IF(OR('[9]事業所(またはGH住居)名を入力してください_その⑥'!$B602="管理者",'[9]事業所(またはGH住居)名を入力してください_その⑥'!$B602="サービス管理責任者"),0,'[9]事業所(またはGH住居)名を入力してください_その⑥'!$AN602)</f>
        <v>0</v>
      </c>
    </row>
    <row r="3584" spans="8:11">
      <c r="H3584" s="387"/>
      <c r="I3584" s="380" t="e">
        <f t="shared" si="151"/>
        <v>#REF!</v>
      </c>
      <c r="J3584" s="386">
        <f>'[9]事業所(またはGH住居)名を入力してください_その⑥'!$F603</f>
        <v>0</v>
      </c>
      <c r="K3584" s="380">
        <f>IF(OR('[9]事業所(またはGH住居)名を入力してください_その⑥'!$B603="管理者",'[9]事業所(またはGH住居)名を入力してください_その⑥'!$B603="サービス管理責任者"),0,'[9]事業所(またはGH住居)名を入力してください_その⑥'!$AN603)</f>
        <v>0</v>
      </c>
    </row>
    <row r="3585" spans="8:11">
      <c r="H3585" s="387"/>
      <c r="I3585" s="380" t="e">
        <f t="shared" si="151"/>
        <v>#REF!</v>
      </c>
      <c r="J3585" s="386">
        <f>'[9]事業所(またはGH住居)名を入力してください_その⑥'!$F604</f>
        <v>0</v>
      </c>
      <c r="K3585" s="380">
        <f>IF(OR('[9]事業所(またはGH住居)名を入力してください_その⑥'!$B604="管理者",'[9]事業所(またはGH住居)名を入力してください_その⑥'!$B604="サービス管理責任者"),0,'[9]事業所(またはGH住居)名を入力してください_その⑥'!$AN604)</f>
        <v>0</v>
      </c>
    </row>
    <row r="3586" spans="8:11">
      <c r="H3586" s="387"/>
      <c r="I3586" s="380" t="e">
        <f t="shared" si="151"/>
        <v>#REF!</v>
      </c>
      <c r="J3586" s="386">
        <f>'[9]事業所(またはGH住居)名を入力してください_その⑥'!$F605</f>
        <v>0</v>
      </c>
      <c r="K3586" s="380">
        <f>IF(OR('[9]事業所(またはGH住居)名を入力してください_その⑥'!$B605="管理者",'[9]事業所(またはGH住居)名を入力してください_その⑥'!$B605="サービス管理責任者"),0,'[9]事業所(またはGH住居)名を入力してください_その⑥'!$AN605)</f>
        <v>0</v>
      </c>
    </row>
    <row r="3587" spans="8:11">
      <c r="H3587" s="387"/>
      <c r="I3587" s="380" t="e">
        <f t="shared" si="151"/>
        <v>#REF!</v>
      </c>
      <c r="J3587" s="386">
        <f>'[9]事業所(またはGH住居)名を入力してください_その⑥'!$F606</f>
        <v>0</v>
      </c>
      <c r="K3587" s="380">
        <f>IF(OR('[9]事業所(またはGH住居)名を入力してください_その⑥'!$B606="管理者",'[9]事業所(またはGH住居)名を入力してください_その⑥'!$B606="サービス管理責任者"),0,'[9]事業所(またはGH住居)名を入力してください_その⑥'!$AN606)</f>
        <v>0</v>
      </c>
    </row>
    <row r="3588" spans="8:11">
      <c r="H3588" s="387"/>
      <c r="I3588" s="380" t="e">
        <f t="shared" ref="I3588:I3651" si="152">IF(J3588=0,I3587,I3587+1)</f>
        <v>#REF!</v>
      </c>
      <c r="J3588" s="386">
        <f>'[9]事業所(またはGH住居)名を入力してください_その⑥'!$F607</f>
        <v>0</v>
      </c>
      <c r="K3588" s="380">
        <f>IF(OR('[9]事業所(またはGH住居)名を入力してください_その⑥'!$B607="管理者",'[9]事業所(またはGH住居)名を入力してください_その⑥'!$B607="サービス管理責任者"),0,'[9]事業所(またはGH住居)名を入力してください_その⑥'!$AN607)</f>
        <v>0</v>
      </c>
    </row>
    <row r="3589" spans="8:11">
      <c r="H3589" s="387"/>
      <c r="I3589" s="380" t="e">
        <f t="shared" si="152"/>
        <v>#REF!</v>
      </c>
      <c r="J3589" s="386">
        <f>'[9]事業所(またはGH住居)名を入力してください_その⑥'!$F608</f>
        <v>0</v>
      </c>
      <c r="K3589" s="380">
        <f>IF(OR('[9]事業所(またはGH住居)名を入力してください_その⑥'!$B608="管理者",'[9]事業所(またはGH住居)名を入力してください_その⑥'!$B608="サービス管理責任者"),0,'[9]事業所(またはGH住居)名を入力してください_その⑥'!$AN608)</f>
        <v>0</v>
      </c>
    </row>
    <row r="3590" spans="8:11">
      <c r="H3590" s="387"/>
      <c r="I3590" s="380" t="e">
        <f t="shared" si="152"/>
        <v>#REF!</v>
      </c>
      <c r="J3590" s="386">
        <f>'[9]事業所(またはGH住居)名を入力してください_その⑥'!$F609</f>
        <v>0</v>
      </c>
      <c r="K3590" s="380">
        <f>IF(OR('[9]事業所(またはGH住居)名を入力してください_その⑥'!$B609="管理者",'[9]事業所(またはGH住居)名を入力してください_その⑥'!$B609="サービス管理責任者"),0,'[9]事業所(またはGH住居)名を入力してください_その⑥'!$AN609)</f>
        <v>0</v>
      </c>
    </row>
    <row r="3591" spans="8:11">
      <c r="H3591" s="387"/>
      <c r="I3591" s="380" t="e">
        <f t="shared" si="152"/>
        <v>#REF!</v>
      </c>
      <c r="J3591" s="386">
        <f>'[9]事業所(またはGH住居)名を入力してください_その⑥'!$F610</f>
        <v>0</v>
      </c>
      <c r="K3591" s="380">
        <f>IF(OR('[9]事業所(またはGH住居)名を入力してください_その⑥'!$B610="管理者",'[9]事業所(またはGH住居)名を入力してください_その⑥'!$B610="サービス管理責任者"),0,'[9]事業所(またはGH住居)名を入力してください_その⑥'!$AN610)</f>
        <v>0</v>
      </c>
    </row>
    <row r="3592" spans="8:11">
      <c r="H3592" s="387"/>
      <c r="I3592" s="380" t="e">
        <f t="shared" si="152"/>
        <v>#REF!</v>
      </c>
      <c r="J3592" s="386">
        <f>'[9]事業所(またはGH住居)名を入力してください_その⑥'!$F611</f>
        <v>0</v>
      </c>
      <c r="K3592" s="380">
        <f>IF(OR('[9]事業所(またはGH住居)名を入力してください_その⑥'!$B611="管理者",'[9]事業所(またはGH住居)名を入力してください_その⑥'!$B611="サービス管理責任者"),0,'[9]事業所(またはGH住居)名を入力してください_その⑥'!$AN611)</f>
        <v>0</v>
      </c>
    </row>
    <row r="3593" spans="8:11">
      <c r="H3593" s="387"/>
      <c r="I3593" s="380" t="e">
        <f t="shared" si="152"/>
        <v>#REF!</v>
      </c>
      <c r="J3593" s="386">
        <f>'[9]事業所(またはGH住居)名を入力してください_その⑥'!$F612</f>
        <v>0</v>
      </c>
      <c r="K3593" s="380">
        <f>IF(OR('[9]事業所(またはGH住居)名を入力してください_その⑥'!$B612="管理者",'[9]事業所(またはGH住居)名を入力してください_その⑥'!$B612="サービス管理責任者"),0,'[9]事業所(またはGH住居)名を入力してください_その⑥'!$AN612)</f>
        <v>0</v>
      </c>
    </row>
    <row r="3594" spans="8:11">
      <c r="H3594" s="387"/>
      <c r="I3594" s="380" t="e">
        <f t="shared" si="152"/>
        <v>#REF!</v>
      </c>
      <c r="J3594" s="386">
        <f>'[9]事業所(またはGH住居)名を入力してください_その⑥'!$F613</f>
        <v>0</v>
      </c>
      <c r="K3594" s="380">
        <f>IF(OR('[9]事業所(またはGH住居)名を入力してください_その⑥'!$B613="管理者",'[9]事業所(またはGH住居)名を入力してください_その⑥'!$B613="サービス管理責任者"),0,'[9]事業所(またはGH住居)名を入力してください_その⑥'!$AN613)</f>
        <v>0</v>
      </c>
    </row>
    <row r="3595" spans="8:11">
      <c r="H3595" s="387"/>
      <c r="I3595" s="380" t="e">
        <f t="shared" si="152"/>
        <v>#REF!</v>
      </c>
      <c r="J3595" s="386">
        <f>'[9]事業所(またはGH住居)名を入力してください_その⑥'!$F614</f>
        <v>0</v>
      </c>
      <c r="K3595" s="380">
        <f>IF(OR('[9]事業所(またはGH住居)名を入力してください_その⑥'!$B614="管理者",'[9]事業所(またはGH住居)名を入力してください_その⑥'!$B614="サービス管理責任者"),0,'[9]事業所(またはGH住居)名を入力してください_その⑥'!$AN614)</f>
        <v>0</v>
      </c>
    </row>
    <row r="3596" spans="8:11">
      <c r="H3596" s="387"/>
      <c r="I3596" s="380" t="e">
        <f t="shared" si="152"/>
        <v>#REF!</v>
      </c>
      <c r="J3596" s="386">
        <f>'[9]事業所(またはGH住居)名を入力してください_その⑥'!$F615</f>
        <v>0</v>
      </c>
      <c r="K3596" s="380">
        <f>IF(OR('[9]事業所(またはGH住居)名を入力してください_その⑥'!$B615="管理者",'[9]事業所(またはGH住居)名を入力してください_その⑥'!$B615="サービス管理責任者"),0,'[9]事業所(またはGH住居)名を入力してください_その⑥'!$AN615)</f>
        <v>0</v>
      </c>
    </row>
    <row r="3597" spans="8:11">
      <c r="H3597" s="387"/>
      <c r="I3597" s="380" t="e">
        <f t="shared" si="152"/>
        <v>#REF!</v>
      </c>
      <c r="J3597" s="386">
        <f>'[9]事業所(またはGH住居)名を入力してください_その⑥'!$F616</f>
        <v>0</v>
      </c>
      <c r="K3597" s="380">
        <f>IF(OR('[9]事業所(またはGH住居)名を入力してください_その⑥'!$B616="管理者",'[9]事業所(またはGH住居)名を入力してください_その⑥'!$B616="サービス管理責任者"),0,'[9]事業所(またはGH住居)名を入力してください_その⑥'!$AN616)</f>
        <v>0</v>
      </c>
    </row>
    <row r="3598" spans="8:11">
      <c r="H3598" s="387"/>
      <c r="I3598" s="380" t="e">
        <f t="shared" si="152"/>
        <v>#REF!</v>
      </c>
      <c r="J3598" s="386">
        <f>'[9]事業所(またはGH住居)名を入力してください_その⑥'!$F617</f>
        <v>0</v>
      </c>
      <c r="K3598" s="380">
        <f>IF(OR('[9]事業所(またはGH住居)名を入力してください_その⑥'!$B617="管理者",'[9]事業所(またはGH住居)名を入力してください_その⑥'!$B617="サービス管理責任者"),0,'[9]事業所(またはGH住居)名を入力してください_その⑥'!$AN617)</f>
        <v>0</v>
      </c>
    </row>
    <row r="3599" spans="8:11">
      <c r="H3599" s="387"/>
      <c r="I3599" s="380" t="e">
        <f t="shared" si="152"/>
        <v>#REF!</v>
      </c>
      <c r="J3599" s="386">
        <f>'[9]事業所(またはGH住居)名を入力してください_その⑥'!$F618</f>
        <v>0</v>
      </c>
      <c r="K3599" s="380">
        <f>IF(OR('[9]事業所(またはGH住居)名を入力してください_その⑥'!$B618="管理者",'[9]事業所(またはGH住居)名を入力してください_その⑥'!$B618="サービス管理責任者"),0,'[9]事業所(またはGH住居)名を入力してください_その⑥'!$AN618)</f>
        <v>0</v>
      </c>
    </row>
    <row r="3600" spans="8:11">
      <c r="H3600" s="387"/>
      <c r="I3600" s="380" t="e">
        <f t="shared" si="152"/>
        <v>#REF!</v>
      </c>
      <c r="J3600" s="386">
        <f>'[9]事業所(またはGH住居)名を入力してください_その⑥'!$F619</f>
        <v>0</v>
      </c>
      <c r="K3600" s="380">
        <f>IF(OR('[9]事業所(またはGH住居)名を入力してください_その⑥'!$B619="管理者",'[9]事業所(またはGH住居)名を入力してください_その⑥'!$B619="サービス管理責任者"),0,'[9]事業所(またはGH住居)名を入力してください_その⑥'!$AN619)</f>
        <v>0</v>
      </c>
    </row>
    <row r="3601" spans="8:12">
      <c r="H3601" s="387"/>
      <c r="I3601" s="380" t="e">
        <f t="shared" si="152"/>
        <v>#REF!</v>
      </c>
      <c r="J3601" s="386">
        <f>'[9]事業所(またはGH住居)名を入力してください_その⑥'!$F620</f>
        <v>0</v>
      </c>
      <c r="K3601" s="380">
        <f>IF(OR('[9]事業所(またはGH住居)名を入力してください_その⑥'!$B620="管理者",'[9]事業所(またはGH住居)名を入力してください_その⑥'!$B620="サービス管理責任者"),0,'[9]事業所(またはGH住居)名を入力してください_その⑥'!$AN620)</f>
        <v>0</v>
      </c>
    </row>
    <row r="3602" spans="8:12">
      <c r="H3602" s="387"/>
      <c r="I3602" s="380" t="e">
        <f t="shared" si="152"/>
        <v>#REF!</v>
      </c>
      <c r="J3602" s="386">
        <f>'[9]事業所(またはGH住居)名を入力してください_その⑥'!$F621</f>
        <v>0</v>
      </c>
      <c r="K3602" s="380">
        <f>IF(OR('[9]事業所(またはGH住居)名を入力してください_その⑥'!$B621="管理者",'[9]事業所(またはGH住居)名を入力してください_その⑥'!$B621="サービス管理責任者"),0,'[9]事業所(またはGH住居)名を入力してください_その⑥'!$AN621)</f>
        <v>0</v>
      </c>
    </row>
    <row r="3603" spans="8:12">
      <c r="H3603" s="387"/>
      <c r="I3603" s="380" t="e">
        <f t="shared" si="152"/>
        <v>#REF!</v>
      </c>
      <c r="J3603" s="386">
        <f>'[9]事業所(またはGH住居)名を入力してください_その⑥'!$F622</f>
        <v>0</v>
      </c>
      <c r="K3603" s="380">
        <f>IF(OR('[9]事業所(またはGH住居)名を入力してください_その⑥'!$B622="管理者",'[9]事業所(またはGH住居)名を入力してください_その⑥'!$B622="サービス管理責任者"),0,'[9]事業所(またはGH住居)名を入力してください_その⑥'!$AN622)</f>
        <v>0</v>
      </c>
    </row>
    <row r="3604" spans="8:12">
      <c r="H3604" s="389" t="s">
        <v>611</v>
      </c>
      <c r="I3604" s="380" t="e">
        <f t="shared" si="152"/>
        <v>#REF!</v>
      </c>
      <c r="J3604" s="389">
        <f>'[9]事業所(またはGH住居)名を入力してください_その⑦'!$F23</f>
        <v>0</v>
      </c>
      <c r="K3604" s="380">
        <f>IF(OR('[9]事業所(またはGH住居)名を入力してください_その⑦'!$B23="管理者",'[9]事業所(またはGH住居)名を入力してください_その⑦'!$B23="サービス管理責任者"),0,'[9]事業所(またはGH住居)名を入力してください_その⑦'!$AN23)</f>
        <v>0</v>
      </c>
    </row>
    <row r="3605" spans="8:12">
      <c r="H3605" s="390"/>
      <c r="I3605" s="380" t="e">
        <f t="shared" si="152"/>
        <v>#REF!</v>
      </c>
      <c r="J3605" s="389">
        <f>'[9]事業所(またはGH住居)名を入力してください_その⑦'!$F24</f>
        <v>0</v>
      </c>
      <c r="K3605" s="380">
        <f>IF(OR('[9]事業所(またはGH住居)名を入力してください_その⑦'!$B24="管理者",'[9]事業所(またはGH住居)名を入力してください_その⑦'!$B24="サービス管理責任者"),0,'[9]事業所(またはGH住居)名を入力してください_その⑦'!$AN24)</f>
        <v>0</v>
      </c>
    </row>
    <row r="3606" spans="8:12">
      <c r="H3606" s="390"/>
      <c r="I3606" s="380" t="e">
        <f t="shared" si="152"/>
        <v>#REF!</v>
      </c>
      <c r="J3606" s="389">
        <f>'[9]事業所(またはGH住居)名を入力してください_その⑦'!$F25</f>
        <v>0</v>
      </c>
      <c r="K3606" s="380">
        <f>IF(OR('[9]事業所(またはGH住居)名を入力してください_その⑦'!$B25="管理者",'[9]事業所(またはGH住居)名を入力してください_その⑦'!$B25="サービス管理責任者"),0,'[9]事業所(またはGH住居)名を入力してください_その⑦'!$AN25)</f>
        <v>0</v>
      </c>
    </row>
    <row r="3607" spans="8:12">
      <c r="H3607" s="390"/>
      <c r="I3607" s="380" t="e">
        <f t="shared" si="152"/>
        <v>#REF!</v>
      </c>
      <c r="J3607" s="389">
        <f>'[9]事業所(またはGH住居)名を入力してください_その⑦'!$F26</f>
        <v>0</v>
      </c>
      <c r="K3607" s="380">
        <f>IF(OR('[9]事業所(またはGH住居)名を入力してください_その⑦'!$B26="管理者",'[9]事業所(またはGH住居)名を入力してください_その⑦'!$B26="サービス管理責任者"),0,'[9]事業所(またはGH住居)名を入力してください_その⑦'!$AN26)</f>
        <v>0</v>
      </c>
    </row>
    <row r="3608" spans="8:12">
      <c r="H3608" s="390"/>
      <c r="I3608" s="380" t="e">
        <f t="shared" si="152"/>
        <v>#REF!</v>
      </c>
      <c r="J3608" s="389">
        <f>'[9]事業所(またはGH住居)名を入力してください_その⑦'!$F27</f>
        <v>0</v>
      </c>
      <c r="K3608" s="380">
        <f>IF(OR('[9]事業所(またはGH住居)名を入力してください_その⑦'!$B27="管理者",'[9]事業所(またはGH住居)名を入力してください_その⑦'!$B27="サービス管理責任者"),0,'[9]事業所(またはGH住居)名を入力してください_その⑦'!$AN27)</f>
        <v>0</v>
      </c>
    </row>
    <row r="3609" spans="8:12">
      <c r="H3609" s="390"/>
      <c r="I3609" s="380" t="e">
        <f t="shared" si="152"/>
        <v>#REF!</v>
      </c>
      <c r="J3609" s="389">
        <f>'[9]事業所(またはGH住居)名を入力してください_その⑦'!$F28</f>
        <v>0</v>
      </c>
      <c r="K3609" s="380">
        <f>IF(OR('[9]事業所(またはGH住居)名を入力してください_その⑦'!$B28="管理者",'[9]事業所(またはGH住居)名を入力してください_その⑦'!$B28="サービス管理責任者"),0,'[9]事業所(またはGH住居)名を入力してください_その⑦'!$AN28)</f>
        <v>0</v>
      </c>
    </row>
    <row r="3610" spans="8:12">
      <c r="H3610" s="390"/>
      <c r="I3610" s="380" t="e">
        <f t="shared" si="152"/>
        <v>#REF!</v>
      </c>
      <c r="J3610" s="389">
        <f>'[9]事業所(またはGH住居)名を入力してください_その⑦'!$F29</f>
        <v>0</v>
      </c>
      <c r="K3610" s="380">
        <f>IF(OR('[9]事業所(またはGH住居)名を入力してください_その⑦'!$B29="管理者",'[9]事業所(またはGH住居)名を入力してください_その⑦'!$B29="サービス管理責任者"),0,'[9]事業所(またはGH住居)名を入力してください_その⑦'!$AN29)</f>
        <v>0</v>
      </c>
    </row>
    <row r="3611" spans="8:12">
      <c r="H3611" s="390"/>
      <c r="I3611" s="380" t="e">
        <f t="shared" si="152"/>
        <v>#REF!</v>
      </c>
      <c r="J3611" s="389">
        <f>'[9]事業所(またはGH住居)名を入力してください_その⑦'!$F30</f>
        <v>0</v>
      </c>
      <c r="K3611" s="380">
        <f>IF(OR('[9]事業所(またはGH住居)名を入力してください_その⑦'!$B30="管理者",'[9]事業所(またはGH住居)名を入力してください_その⑦'!$B30="サービス管理責任者"),0,'[9]事業所(またはGH住居)名を入力してください_その⑦'!$AN30)</f>
        <v>0</v>
      </c>
    </row>
    <row r="3612" spans="8:12">
      <c r="H3612" s="390"/>
      <c r="I3612" s="380" t="e">
        <f t="shared" si="152"/>
        <v>#REF!</v>
      </c>
      <c r="J3612" s="389">
        <f>'[9]事業所(またはGH住居)名を入力してください_その⑦'!$F31</f>
        <v>0</v>
      </c>
      <c r="K3612" s="380">
        <f>IF(OR('[9]事業所(またはGH住居)名を入力してください_その⑦'!$B31="管理者",'[9]事業所(またはGH住居)名を入力してください_その⑦'!$B31="サービス管理責任者"),0,'[9]事業所(またはGH住居)名を入力してください_その⑦'!$AN31)</f>
        <v>0</v>
      </c>
    </row>
    <row r="3613" spans="8:12">
      <c r="H3613" s="390"/>
      <c r="I3613" s="380" t="e">
        <f t="shared" si="152"/>
        <v>#REF!</v>
      </c>
      <c r="J3613" s="389">
        <f>'[9]事業所(またはGH住居)名を入力してください_その⑦'!$F32</f>
        <v>0</v>
      </c>
      <c r="K3613" s="380">
        <f>IF(OR('[9]事業所(またはGH住居)名を入力してください_その⑦'!$B32="管理者",'[9]事業所(またはGH住居)名を入力してください_その⑦'!$B32="サービス管理責任者"),0,'[9]事業所(またはGH住居)名を入力してください_その⑦'!$AN32)</f>
        <v>0</v>
      </c>
    </row>
    <row r="3614" spans="8:12">
      <c r="H3614" s="390"/>
      <c r="I3614" s="380" t="e">
        <f t="shared" si="152"/>
        <v>#REF!</v>
      </c>
      <c r="J3614" s="389">
        <f>'[9]事業所(またはGH住居)名を入力してください_その⑦'!$F33</f>
        <v>0</v>
      </c>
      <c r="K3614" s="380">
        <f>IF(OR('[9]事業所(またはGH住居)名を入力してください_その⑦'!$B33="管理者",'[9]事業所(またはGH住居)名を入力してください_その⑦'!$B33="サービス管理責任者"),0,'[9]事業所(またはGH住居)名を入力してください_その⑦'!$AN33)</f>
        <v>0</v>
      </c>
      <c r="L3614" s="374"/>
    </row>
    <row r="3615" spans="8:12">
      <c r="H3615" s="390"/>
      <c r="I3615" s="380" t="e">
        <f t="shared" si="152"/>
        <v>#REF!</v>
      </c>
      <c r="J3615" s="389">
        <f>'[9]事業所(またはGH住居)名を入力してください_その⑦'!$F34</f>
        <v>0</v>
      </c>
      <c r="K3615" s="380">
        <f>IF(OR('[9]事業所(またはGH住居)名を入力してください_その⑦'!$B34="管理者",'[9]事業所(またはGH住居)名を入力してください_その⑦'!$B34="サービス管理責任者"),0,'[9]事業所(またはGH住居)名を入力してください_その⑦'!$AN34)</f>
        <v>0</v>
      </c>
    </row>
    <row r="3616" spans="8:12">
      <c r="H3616" s="390"/>
      <c r="I3616" s="380" t="e">
        <f t="shared" si="152"/>
        <v>#REF!</v>
      </c>
      <c r="J3616" s="389">
        <f>'[9]事業所(またはGH住居)名を入力してください_その⑦'!$F35</f>
        <v>0</v>
      </c>
      <c r="K3616" s="380">
        <f>IF(OR('[9]事業所(またはGH住居)名を入力してください_その⑦'!$B35="管理者",'[9]事業所(またはGH住居)名を入力してください_その⑦'!$B35="サービス管理責任者"),0,'[9]事業所(またはGH住居)名を入力してください_その⑦'!$AN35)</f>
        <v>0</v>
      </c>
    </row>
    <row r="3617" spans="8:11">
      <c r="H3617" s="390"/>
      <c r="I3617" s="380" t="e">
        <f t="shared" si="152"/>
        <v>#REF!</v>
      </c>
      <c r="J3617" s="389">
        <f>'[9]事業所(またはGH住居)名を入力してください_その⑦'!$F36</f>
        <v>0</v>
      </c>
      <c r="K3617" s="380">
        <f>IF(OR('[9]事業所(またはGH住居)名を入力してください_その⑦'!$B36="管理者",'[9]事業所(またはGH住居)名を入力してください_その⑦'!$B36="サービス管理責任者"),0,'[9]事業所(またはGH住居)名を入力してください_その⑦'!$AN36)</f>
        <v>0</v>
      </c>
    </row>
    <row r="3618" spans="8:11">
      <c r="H3618" s="390"/>
      <c r="I3618" s="380" t="e">
        <f t="shared" si="152"/>
        <v>#REF!</v>
      </c>
      <c r="J3618" s="389">
        <f>'[9]事業所(またはGH住居)名を入力してください_その⑦'!$F37</f>
        <v>0</v>
      </c>
      <c r="K3618" s="380">
        <f>IF(OR('[9]事業所(またはGH住居)名を入力してください_その⑦'!$B37="管理者",'[9]事業所(またはGH住居)名を入力してください_その⑦'!$B37="サービス管理責任者"),0,'[9]事業所(またはGH住居)名を入力してください_その⑦'!$AN37)</f>
        <v>0</v>
      </c>
    </row>
    <row r="3619" spans="8:11">
      <c r="H3619" s="390"/>
      <c r="I3619" s="380" t="e">
        <f t="shared" si="152"/>
        <v>#REF!</v>
      </c>
      <c r="J3619" s="389">
        <f>'[9]事業所(またはGH住居)名を入力してください_その⑦'!$F38</f>
        <v>0</v>
      </c>
      <c r="K3619" s="380">
        <f>IF(OR('[9]事業所(またはGH住居)名を入力してください_その⑦'!$B38="管理者",'[9]事業所(またはGH住居)名を入力してください_その⑦'!$B38="サービス管理責任者"),0,'[9]事業所(またはGH住居)名を入力してください_その⑦'!$AN38)</f>
        <v>0</v>
      </c>
    </row>
    <row r="3620" spans="8:11">
      <c r="H3620" s="390"/>
      <c r="I3620" s="380" t="e">
        <f t="shared" si="152"/>
        <v>#REF!</v>
      </c>
      <c r="J3620" s="389">
        <f>'[9]事業所(またはGH住居)名を入力してください_その⑦'!$F39</f>
        <v>0</v>
      </c>
      <c r="K3620" s="380">
        <f>IF(OR('[9]事業所(またはGH住居)名を入力してください_その⑦'!$B39="管理者",'[9]事業所(またはGH住居)名を入力してください_その⑦'!$B39="サービス管理責任者"),0,'[9]事業所(またはGH住居)名を入力してください_その⑦'!$AN39)</f>
        <v>0</v>
      </c>
    </row>
    <row r="3621" spans="8:11">
      <c r="H3621" s="390"/>
      <c r="I3621" s="380" t="e">
        <f t="shared" si="152"/>
        <v>#REF!</v>
      </c>
      <c r="J3621" s="389">
        <f>'[9]事業所(またはGH住居)名を入力してください_その⑦'!$F40</f>
        <v>0</v>
      </c>
      <c r="K3621" s="380">
        <f>IF(OR('[9]事業所(またはGH住居)名を入力してください_その⑦'!$B40="管理者",'[9]事業所(またはGH住居)名を入力してください_その⑦'!$B40="サービス管理責任者"),0,'[9]事業所(またはGH住居)名を入力してください_その⑦'!$AN40)</f>
        <v>0</v>
      </c>
    </row>
    <row r="3622" spans="8:11">
      <c r="H3622" s="390"/>
      <c r="I3622" s="380" t="e">
        <f t="shared" si="152"/>
        <v>#REF!</v>
      </c>
      <c r="J3622" s="389">
        <f>'[9]事業所(またはGH住居)名を入力してください_その⑦'!$F41</f>
        <v>0</v>
      </c>
      <c r="K3622" s="380">
        <f>IF(OR('[9]事業所(またはGH住居)名を入力してください_その⑦'!$B41="管理者",'[9]事業所(またはGH住居)名を入力してください_その⑦'!$B41="サービス管理責任者"),0,'[9]事業所(またはGH住居)名を入力してください_その⑦'!$AN41)</f>
        <v>0</v>
      </c>
    </row>
    <row r="3623" spans="8:11">
      <c r="H3623" s="390"/>
      <c r="I3623" s="380" t="e">
        <f t="shared" si="152"/>
        <v>#REF!</v>
      </c>
      <c r="J3623" s="389">
        <f>'[9]事業所(またはGH住居)名を入力してください_その⑦'!$F42</f>
        <v>0</v>
      </c>
      <c r="K3623" s="380">
        <f>IF(OR('[9]事業所(またはGH住居)名を入力してください_その⑦'!$B42="管理者",'[9]事業所(またはGH住居)名を入力してください_その⑦'!$B42="サービス管理責任者"),0,'[9]事業所(またはGH住居)名を入力してください_その⑦'!$AN42)</f>
        <v>0</v>
      </c>
    </row>
    <row r="3624" spans="8:11">
      <c r="H3624" s="390"/>
      <c r="I3624" s="380" t="e">
        <f t="shared" si="152"/>
        <v>#REF!</v>
      </c>
      <c r="J3624" s="389">
        <f>'[9]事業所(またはGH住居)名を入力してください_その⑦'!$F43</f>
        <v>0</v>
      </c>
      <c r="K3624" s="380">
        <f>IF(OR('[9]事業所(またはGH住居)名を入力してください_その⑦'!$B43="管理者",'[9]事業所(またはGH住居)名を入力してください_その⑦'!$B43="サービス管理責任者"),0,'[9]事業所(またはGH住居)名を入力してください_その⑦'!$AN43)</f>
        <v>0</v>
      </c>
    </row>
    <row r="3625" spans="8:11">
      <c r="H3625" s="390"/>
      <c r="I3625" s="380" t="e">
        <f t="shared" si="152"/>
        <v>#REF!</v>
      </c>
      <c r="J3625" s="389">
        <f>'[9]事業所(またはGH住居)名を入力してください_その⑦'!$F44</f>
        <v>0</v>
      </c>
      <c r="K3625" s="380">
        <f>IF(OR('[9]事業所(またはGH住居)名を入力してください_その⑦'!$B44="管理者",'[9]事業所(またはGH住居)名を入力してください_その⑦'!$B44="サービス管理責任者"),0,'[9]事業所(またはGH住居)名を入力してください_その⑦'!$AN44)</f>
        <v>0</v>
      </c>
    </row>
    <row r="3626" spans="8:11">
      <c r="H3626" s="390"/>
      <c r="I3626" s="380" t="e">
        <f t="shared" si="152"/>
        <v>#REF!</v>
      </c>
      <c r="J3626" s="389">
        <f>'[9]事業所(またはGH住居)名を入力してください_その⑦'!$F45</f>
        <v>0</v>
      </c>
      <c r="K3626" s="380">
        <f>IF(OR('[9]事業所(またはGH住居)名を入力してください_その⑦'!$B45="管理者",'[9]事業所(またはGH住居)名を入力してください_その⑦'!$B45="サービス管理責任者"),0,'[9]事業所(またはGH住居)名を入力してください_その⑦'!$AN45)</f>
        <v>0</v>
      </c>
    </row>
    <row r="3627" spans="8:11">
      <c r="H3627" s="390"/>
      <c r="I3627" s="380" t="e">
        <f t="shared" si="152"/>
        <v>#REF!</v>
      </c>
      <c r="J3627" s="389">
        <f>'[9]事業所(またはGH住居)名を入力してください_その⑦'!$F46</f>
        <v>0</v>
      </c>
      <c r="K3627" s="380">
        <f>IF(OR('[9]事業所(またはGH住居)名を入力してください_その⑦'!$B46="管理者",'[9]事業所(またはGH住居)名を入力してください_その⑦'!$B46="サービス管理責任者"),0,'[9]事業所(またはGH住居)名を入力してください_その⑦'!$AN46)</f>
        <v>0</v>
      </c>
    </row>
    <row r="3628" spans="8:11">
      <c r="H3628" s="390"/>
      <c r="I3628" s="380" t="e">
        <f t="shared" si="152"/>
        <v>#REF!</v>
      </c>
      <c r="J3628" s="389">
        <f>'[9]事業所(またはGH住居)名を入力してください_その⑦'!$F47</f>
        <v>0</v>
      </c>
      <c r="K3628" s="380">
        <f>IF(OR('[9]事業所(またはGH住居)名を入力してください_その⑦'!$B47="管理者",'[9]事業所(またはGH住居)名を入力してください_その⑦'!$B47="サービス管理責任者"),0,'[9]事業所(またはGH住居)名を入力してください_その⑦'!$AN47)</f>
        <v>0</v>
      </c>
    </row>
    <row r="3629" spans="8:11">
      <c r="H3629" s="390"/>
      <c r="I3629" s="380" t="e">
        <f t="shared" si="152"/>
        <v>#REF!</v>
      </c>
      <c r="J3629" s="389">
        <f>'[9]事業所(またはGH住居)名を入力してください_その⑦'!$F48</f>
        <v>0</v>
      </c>
      <c r="K3629" s="380">
        <f>IF(OR('[9]事業所(またはGH住居)名を入力してください_その⑦'!$B48="管理者",'[9]事業所(またはGH住居)名を入力してください_その⑦'!$B48="サービス管理責任者"),0,'[9]事業所(またはGH住居)名を入力してください_その⑦'!$AN48)</f>
        <v>0</v>
      </c>
    </row>
    <row r="3630" spans="8:11">
      <c r="H3630" s="390"/>
      <c r="I3630" s="380" t="e">
        <f t="shared" si="152"/>
        <v>#REF!</v>
      </c>
      <c r="J3630" s="389">
        <f>'[9]事業所(またはGH住居)名を入力してください_その⑦'!$F49</f>
        <v>0</v>
      </c>
      <c r="K3630" s="380">
        <f>IF(OR('[9]事業所(またはGH住居)名を入力してください_その⑦'!$B49="管理者",'[9]事業所(またはGH住居)名を入力してください_その⑦'!$B49="サービス管理責任者"),0,'[9]事業所(またはGH住居)名を入力してください_その⑦'!$AN49)</f>
        <v>0</v>
      </c>
    </row>
    <row r="3631" spans="8:11">
      <c r="H3631" s="390"/>
      <c r="I3631" s="380" t="e">
        <f t="shared" si="152"/>
        <v>#REF!</v>
      </c>
      <c r="J3631" s="389">
        <f>'[9]事業所(またはGH住居)名を入力してください_その⑦'!$F50</f>
        <v>0</v>
      </c>
      <c r="K3631" s="380">
        <f>IF(OR('[9]事業所(またはGH住居)名を入力してください_その⑦'!$B50="管理者",'[9]事業所(またはGH住居)名を入力してください_その⑦'!$B50="サービス管理責任者"),0,'[9]事業所(またはGH住居)名を入力してください_その⑦'!$AN50)</f>
        <v>0</v>
      </c>
    </row>
    <row r="3632" spans="8:11">
      <c r="H3632" s="390"/>
      <c r="I3632" s="380" t="e">
        <f t="shared" si="152"/>
        <v>#REF!</v>
      </c>
      <c r="J3632" s="389">
        <f>'[9]事業所(またはGH住居)名を入力してください_その⑦'!$F51</f>
        <v>0</v>
      </c>
      <c r="K3632" s="380">
        <f>IF(OR('[9]事業所(またはGH住居)名を入力してください_その⑦'!$B51="管理者",'[9]事業所(またはGH住居)名を入力してください_その⑦'!$B51="サービス管理責任者"),0,'[9]事業所(またはGH住居)名を入力してください_その⑦'!$AN51)</f>
        <v>0</v>
      </c>
    </row>
    <row r="3633" spans="8:11">
      <c r="H3633" s="390"/>
      <c r="I3633" s="380" t="e">
        <f t="shared" si="152"/>
        <v>#REF!</v>
      </c>
      <c r="J3633" s="389">
        <f>'[9]事業所(またはGH住居)名を入力してください_その⑦'!$F52</f>
        <v>0</v>
      </c>
      <c r="K3633" s="380">
        <f>IF(OR('[9]事業所(またはGH住居)名を入力してください_その⑦'!$B52="管理者",'[9]事業所(またはGH住居)名を入力してください_その⑦'!$B52="サービス管理責任者"),0,'[9]事業所(またはGH住居)名を入力してください_その⑦'!$AN52)</f>
        <v>0</v>
      </c>
    </row>
    <row r="3634" spans="8:11">
      <c r="H3634" s="390"/>
      <c r="I3634" s="380" t="e">
        <f t="shared" si="152"/>
        <v>#REF!</v>
      </c>
      <c r="J3634" s="389">
        <f>'[9]事業所(またはGH住居)名を入力してください_その⑦'!$F53</f>
        <v>0</v>
      </c>
      <c r="K3634" s="380">
        <f>IF(OR('[9]事業所(またはGH住居)名を入力してください_その⑦'!$B53="管理者",'[9]事業所(またはGH住居)名を入力してください_その⑦'!$B53="サービス管理責任者"),0,'[9]事業所(またはGH住居)名を入力してください_その⑦'!$AN53)</f>
        <v>0</v>
      </c>
    </row>
    <row r="3635" spans="8:11">
      <c r="H3635" s="390"/>
      <c r="I3635" s="380" t="e">
        <f t="shared" si="152"/>
        <v>#REF!</v>
      </c>
      <c r="J3635" s="389">
        <f>'[9]事業所(またはGH住居)名を入力してください_その⑦'!$F54</f>
        <v>0</v>
      </c>
      <c r="K3635" s="380">
        <f>IF(OR('[9]事業所(またはGH住居)名を入力してください_その⑦'!$B54="管理者",'[9]事業所(またはGH住居)名を入力してください_その⑦'!$B54="サービス管理責任者"),0,'[9]事業所(またはGH住居)名を入力してください_その⑦'!$AN54)</f>
        <v>0</v>
      </c>
    </row>
    <row r="3636" spans="8:11">
      <c r="H3636" s="390"/>
      <c r="I3636" s="380" t="e">
        <f t="shared" si="152"/>
        <v>#REF!</v>
      </c>
      <c r="J3636" s="389">
        <f>'[9]事業所(またはGH住居)名を入力してください_その⑦'!$F55</f>
        <v>0</v>
      </c>
      <c r="K3636" s="380">
        <f>IF(OR('[9]事業所(またはGH住居)名を入力してください_その⑦'!$B55="管理者",'[9]事業所(またはGH住居)名を入力してください_その⑦'!$B55="サービス管理責任者"),0,'[9]事業所(またはGH住居)名を入力してください_その⑦'!$AN55)</f>
        <v>0</v>
      </c>
    </row>
    <row r="3637" spans="8:11">
      <c r="H3637" s="390"/>
      <c r="I3637" s="380" t="e">
        <f t="shared" si="152"/>
        <v>#REF!</v>
      </c>
      <c r="J3637" s="389">
        <f>'[9]事業所(またはGH住居)名を入力してください_その⑦'!$F56</f>
        <v>0</v>
      </c>
      <c r="K3637" s="380">
        <f>IF(OR('[9]事業所(またはGH住居)名を入力してください_その⑦'!$B56="管理者",'[9]事業所(またはGH住居)名を入力してください_その⑦'!$B56="サービス管理責任者"),0,'[9]事業所(またはGH住居)名を入力してください_その⑦'!$AN56)</f>
        <v>0</v>
      </c>
    </row>
    <row r="3638" spans="8:11">
      <c r="H3638" s="390"/>
      <c r="I3638" s="380" t="e">
        <f t="shared" si="152"/>
        <v>#REF!</v>
      </c>
      <c r="J3638" s="389">
        <f>'[9]事業所(またはGH住居)名を入力してください_その⑦'!$F57</f>
        <v>0</v>
      </c>
      <c r="K3638" s="380">
        <f>IF(OR('[9]事業所(またはGH住居)名を入力してください_その⑦'!$B57="管理者",'[9]事業所(またはGH住居)名を入力してください_その⑦'!$B57="サービス管理責任者"),0,'[9]事業所(またはGH住居)名を入力してください_その⑦'!$AN57)</f>
        <v>0</v>
      </c>
    </row>
    <row r="3639" spans="8:11">
      <c r="H3639" s="390"/>
      <c r="I3639" s="380" t="e">
        <f t="shared" si="152"/>
        <v>#REF!</v>
      </c>
      <c r="J3639" s="389">
        <f>'[9]事業所(またはGH住居)名を入力してください_その⑦'!$F58</f>
        <v>0</v>
      </c>
      <c r="K3639" s="380">
        <f>IF(OR('[9]事業所(またはGH住居)名を入力してください_その⑦'!$B58="管理者",'[9]事業所(またはGH住居)名を入力してください_その⑦'!$B58="サービス管理責任者"),0,'[9]事業所(またはGH住居)名を入力してください_その⑦'!$AN58)</f>
        <v>0</v>
      </c>
    </row>
    <row r="3640" spans="8:11">
      <c r="H3640" s="390"/>
      <c r="I3640" s="380" t="e">
        <f t="shared" si="152"/>
        <v>#REF!</v>
      </c>
      <c r="J3640" s="389">
        <f>'[9]事業所(またはGH住居)名を入力してください_その⑦'!$F59</f>
        <v>0</v>
      </c>
      <c r="K3640" s="380">
        <f>IF(OR('[9]事業所(またはGH住居)名を入力してください_その⑦'!$B59="管理者",'[9]事業所(またはGH住居)名を入力してください_その⑦'!$B59="サービス管理責任者"),0,'[9]事業所(またはGH住居)名を入力してください_その⑦'!$AN59)</f>
        <v>0</v>
      </c>
    </row>
    <row r="3641" spans="8:11">
      <c r="H3641" s="390"/>
      <c r="I3641" s="380" t="e">
        <f t="shared" si="152"/>
        <v>#REF!</v>
      </c>
      <c r="J3641" s="389">
        <f>'[9]事業所(またはGH住居)名を入力してください_その⑦'!$F60</f>
        <v>0</v>
      </c>
      <c r="K3641" s="380">
        <f>IF(OR('[9]事業所(またはGH住居)名を入力してください_その⑦'!$B60="管理者",'[9]事業所(またはGH住居)名を入力してください_その⑦'!$B60="サービス管理責任者"),0,'[9]事業所(またはGH住居)名を入力してください_その⑦'!$AN60)</f>
        <v>0</v>
      </c>
    </row>
    <row r="3642" spans="8:11">
      <c r="H3642" s="390"/>
      <c r="I3642" s="380" t="e">
        <f t="shared" si="152"/>
        <v>#REF!</v>
      </c>
      <c r="J3642" s="389">
        <f>'[9]事業所(またはGH住居)名を入力してください_その⑦'!$F61</f>
        <v>0</v>
      </c>
      <c r="K3642" s="380">
        <f>IF(OR('[9]事業所(またはGH住居)名を入力してください_その⑦'!$B61="管理者",'[9]事業所(またはGH住居)名を入力してください_その⑦'!$B61="サービス管理責任者"),0,'[9]事業所(またはGH住居)名を入力してください_その⑦'!$AN61)</f>
        <v>0</v>
      </c>
    </row>
    <row r="3643" spans="8:11">
      <c r="H3643" s="390"/>
      <c r="I3643" s="380" t="e">
        <f t="shared" si="152"/>
        <v>#REF!</v>
      </c>
      <c r="J3643" s="389">
        <f>'[9]事業所(またはGH住居)名を入力してください_その⑦'!$F62</f>
        <v>0</v>
      </c>
      <c r="K3643" s="380">
        <f>IF(OR('[9]事業所(またはGH住居)名を入力してください_その⑦'!$B62="管理者",'[9]事業所(またはGH住居)名を入力してください_その⑦'!$B62="サービス管理責任者"),0,'[9]事業所(またはGH住居)名を入力してください_その⑦'!$AN62)</f>
        <v>0</v>
      </c>
    </row>
    <row r="3644" spans="8:11">
      <c r="H3644" s="390"/>
      <c r="I3644" s="380" t="e">
        <f t="shared" si="152"/>
        <v>#REF!</v>
      </c>
      <c r="J3644" s="389">
        <f>'[9]事業所(またはGH住居)名を入力してください_その⑦'!$F63</f>
        <v>0</v>
      </c>
      <c r="K3644" s="380">
        <f>IF(OR('[9]事業所(またはGH住居)名を入力してください_その⑦'!$B63="管理者",'[9]事業所(またはGH住居)名を入力してください_その⑦'!$B63="サービス管理責任者"),0,'[9]事業所(またはGH住居)名を入力してください_その⑦'!$AN63)</f>
        <v>0</v>
      </c>
    </row>
    <row r="3645" spans="8:11">
      <c r="H3645" s="390"/>
      <c r="I3645" s="380" t="e">
        <f t="shared" si="152"/>
        <v>#REF!</v>
      </c>
      <c r="J3645" s="389">
        <f>'[9]事業所(またはGH住居)名を入力してください_その⑦'!$F64</f>
        <v>0</v>
      </c>
      <c r="K3645" s="380">
        <f>IF(OR('[9]事業所(またはGH住居)名を入力してください_その⑦'!$B64="管理者",'[9]事業所(またはGH住居)名を入力してください_その⑦'!$B64="サービス管理責任者"),0,'[9]事業所(またはGH住居)名を入力してください_その⑦'!$AN64)</f>
        <v>0</v>
      </c>
    </row>
    <row r="3646" spans="8:11">
      <c r="H3646" s="390"/>
      <c r="I3646" s="380" t="e">
        <f t="shared" si="152"/>
        <v>#REF!</v>
      </c>
      <c r="J3646" s="389">
        <f>'[9]事業所(またはGH住居)名を入力してください_その⑦'!$F65</f>
        <v>0</v>
      </c>
      <c r="K3646" s="380">
        <f>IF(OR('[9]事業所(またはGH住居)名を入力してください_その⑦'!$B65="管理者",'[9]事業所(またはGH住居)名を入力してください_その⑦'!$B65="サービス管理責任者"),0,'[9]事業所(またはGH住居)名を入力してください_その⑦'!$AN65)</f>
        <v>0</v>
      </c>
    </row>
    <row r="3647" spans="8:11">
      <c r="H3647" s="390"/>
      <c r="I3647" s="380" t="e">
        <f t="shared" si="152"/>
        <v>#REF!</v>
      </c>
      <c r="J3647" s="389">
        <f>'[9]事業所(またはGH住居)名を入力してください_その⑦'!$F66</f>
        <v>0</v>
      </c>
      <c r="K3647" s="380">
        <f>IF(OR('[9]事業所(またはGH住居)名を入力してください_その⑦'!$B66="管理者",'[9]事業所(またはGH住居)名を入力してください_その⑦'!$B66="サービス管理責任者"),0,'[9]事業所(またはGH住居)名を入力してください_その⑦'!$AN66)</f>
        <v>0</v>
      </c>
    </row>
    <row r="3648" spans="8:11">
      <c r="H3648" s="390"/>
      <c r="I3648" s="380" t="e">
        <f t="shared" si="152"/>
        <v>#REF!</v>
      </c>
      <c r="J3648" s="389">
        <f>'[9]事業所(またはGH住居)名を入力してください_その⑦'!$F67</f>
        <v>0</v>
      </c>
      <c r="K3648" s="380">
        <f>IF(OR('[9]事業所(またはGH住居)名を入力してください_その⑦'!$B67="管理者",'[9]事業所(またはGH住居)名を入力してください_その⑦'!$B67="サービス管理責任者"),0,'[9]事業所(またはGH住居)名を入力してください_その⑦'!$AN67)</f>
        <v>0</v>
      </c>
    </row>
    <row r="3649" spans="8:11">
      <c r="H3649" s="390"/>
      <c r="I3649" s="380" t="e">
        <f t="shared" si="152"/>
        <v>#REF!</v>
      </c>
      <c r="J3649" s="389">
        <f>'[9]事業所(またはGH住居)名を入力してください_その⑦'!$F68</f>
        <v>0</v>
      </c>
      <c r="K3649" s="380">
        <f>IF(OR('[9]事業所(またはGH住居)名を入力してください_その⑦'!$B68="管理者",'[9]事業所(またはGH住居)名を入力してください_その⑦'!$B68="サービス管理責任者"),0,'[9]事業所(またはGH住居)名を入力してください_その⑦'!$AN68)</f>
        <v>0</v>
      </c>
    </row>
    <row r="3650" spans="8:11">
      <c r="H3650" s="390"/>
      <c r="I3650" s="380" t="e">
        <f t="shared" si="152"/>
        <v>#REF!</v>
      </c>
      <c r="J3650" s="389">
        <f>'[9]事業所(またはGH住居)名を入力してください_その⑦'!$F69</f>
        <v>0</v>
      </c>
      <c r="K3650" s="380">
        <f>IF(OR('[9]事業所(またはGH住居)名を入力してください_その⑦'!$B69="管理者",'[9]事業所(またはGH住居)名を入力してください_その⑦'!$B69="サービス管理責任者"),0,'[9]事業所(またはGH住居)名を入力してください_その⑦'!$AN69)</f>
        <v>0</v>
      </c>
    </row>
    <row r="3651" spans="8:11">
      <c r="H3651" s="390"/>
      <c r="I3651" s="380" t="e">
        <f t="shared" si="152"/>
        <v>#REF!</v>
      </c>
      <c r="J3651" s="389">
        <f>'[9]事業所(またはGH住居)名を入力してください_その⑦'!$F70</f>
        <v>0</v>
      </c>
      <c r="K3651" s="380">
        <f>IF(OR('[9]事業所(またはGH住居)名を入力してください_その⑦'!$B70="管理者",'[9]事業所(またはGH住居)名を入力してください_その⑦'!$B70="サービス管理責任者"),0,'[9]事業所(またはGH住居)名を入力してください_その⑦'!$AN70)</f>
        <v>0</v>
      </c>
    </row>
    <row r="3652" spans="8:11">
      <c r="H3652" s="390"/>
      <c r="I3652" s="380" t="e">
        <f t="shared" ref="I3652:I3715" si="153">IF(J3652=0,I3651,I3651+1)</f>
        <v>#REF!</v>
      </c>
      <c r="J3652" s="389">
        <f>'[9]事業所(またはGH住居)名を入力してください_その⑦'!$F71</f>
        <v>0</v>
      </c>
      <c r="K3652" s="380">
        <f>IF(OR('[9]事業所(またはGH住居)名を入力してください_その⑦'!$B71="管理者",'[9]事業所(またはGH住居)名を入力してください_その⑦'!$B71="サービス管理責任者"),0,'[9]事業所(またはGH住居)名を入力してください_その⑦'!$AN71)</f>
        <v>0</v>
      </c>
    </row>
    <row r="3653" spans="8:11">
      <c r="H3653" s="390"/>
      <c r="I3653" s="380" t="e">
        <f t="shared" si="153"/>
        <v>#REF!</v>
      </c>
      <c r="J3653" s="389">
        <f>'[9]事業所(またはGH住居)名を入力してください_その⑦'!$F72</f>
        <v>0</v>
      </c>
      <c r="K3653" s="380">
        <f>IF(OR('[9]事業所(またはGH住居)名を入力してください_その⑦'!$B72="管理者",'[9]事業所(またはGH住居)名を入力してください_その⑦'!$B72="サービス管理責任者"),0,'[9]事業所(またはGH住居)名を入力してください_その⑦'!$AN72)</f>
        <v>0</v>
      </c>
    </row>
    <row r="3654" spans="8:11">
      <c r="H3654" s="390"/>
      <c r="I3654" s="380" t="e">
        <f t="shared" si="153"/>
        <v>#REF!</v>
      </c>
      <c r="J3654" s="389">
        <f>'[9]事業所(またはGH住居)名を入力してください_その⑦'!$F73</f>
        <v>0</v>
      </c>
      <c r="K3654" s="380">
        <f>IF(OR('[9]事業所(またはGH住居)名を入力してください_その⑦'!$B73="管理者",'[9]事業所(またはGH住居)名を入力してください_その⑦'!$B73="サービス管理責任者"),0,'[9]事業所(またはGH住居)名を入力してください_その⑦'!$AN73)</f>
        <v>0</v>
      </c>
    </row>
    <row r="3655" spans="8:11">
      <c r="H3655" s="390"/>
      <c r="I3655" s="380" t="e">
        <f t="shared" si="153"/>
        <v>#REF!</v>
      </c>
      <c r="J3655" s="389">
        <f>'[9]事業所(またはGH住居)名を入力してください_その⑦'!$F74</f>
        <v>0</v>
      </c>
      <c r="K3655" s="380">
        <f>IF(OR('[9]事業所(またはGH住居)名を入力してください_その⑦'!$B74="管理者",'[9]事業所(またはGH住居)名を入力してください_その⑦'!$B74="サービス管理責任者"),0,'[9]事業所(またはGH住居)名を入力してください_その⑦'!$AN74)</f>
        <v>0</v>
      </c>
    </row>
    <row r="3656" spans="8:11">
      <c r="H3656" s="390"/>
      <c r="I3656" s="380" t="e">
        <f t="shared" si="153"/>
        <v>#REF!</v>
      </c>
      <c r="J3656" s="389">
        <f>'[9]事業所(またはGH住居)名を入力してください_その⑦'!$F75</f>
        <v>0</v>
      </c>
      <c r="K3656" s="380">
        <f>IF(OR('[9]事業所(またはGH住居)名を入力してください_その⑦'!$B75="管理者",'[9]事業所(またはGH住居)名を入力してください_その⑦'!$B75="サービス管理責任者"),0,'[9]事業所(またはGH住居)名を入力してください_その⑦'!$AN75)</f>
        <v>0</v>
      </c>
    </row>
    <row r="3657" spans="8:11">
      <c r="H3657" s="390"/>
      <c r="I3657" s="380" t="e">
        <f t="shared" si="153"/>
        <v>#REF!</v>
      </c>
      <c r="J3657" s="389">
        <f>'[9]事業所(またはGH住居)名を入力してください_その⑦'!$F76</f>
        <v>0</v>
      </c>
      <c r="K3657" s="380">
        <f>IF(OR('[9]事業所(またはGH住居)名を入力してください_その⑦'!$B76="管理者",'[9]事業所(またはGH住居)名を入力してください_その⑦'!$B76="サービス管理責任者"),0,'[9]事業所(またはGH住居)名を入力してください_その⑦'!$AN76)</f>
        <v>0</v>
      </c>
    </row>
    <row r="3658" spans="8:11">
      <c r="H3658" s="390"/>
      <c r="I3658" s="380" t="e">
        <f t="shared" si="153"/>
        <v>#REF!</v>
      </c>
      <c r="J3658" s="389">
        <f>'[9]事業所(またはGH住居)名を入力してください_その⑦'!$F77</f>
        <v>0</v>
      </c>
      <c r="K3658" s="380">
        <f>IF(OR('[9]事業所(またはGH住居)名を入力してください_その⑦'!$B77="管理者",'[9]事業所(またはGH住居)名を入力してください_その⑦'!$B77="サービス管理責任者"),0,'[9]事業所(またはGH住居)名を入力してください_その⑦'!$AN77)</f>
        <v>0</v>
      </c>
    </row>
    <row r="3659" spans="8:11">
      <c r="H3659" s="390"/>
      <c r="I3659" s="380" t="e">
        <f t="shared" si="153"/>
        <v>#REF!</v>
      </c>
      <c r="J3659" s="389">
        <f>'[9]事業所(またはGH住居)名を入力してください_その⑦'!$F78</f>
        <v>0</v>
      </c>
      <c r="K3659" s="380">
        <f>IF(OR('[9]事業所(またはGH住居)名を入力してください_その⑦'!$B78="管理者",'[9]事業所(またはGH住居)名を入力してください_その⑦'!$B78="サービス管理責任者"),0,'[9]事業所(またはGH住居)名を入力してください_その⑦'!$AN78)</f>
        <v>0</v>
      </c>
    </row>
    <row r="3660" spans="8:11">
      <c r="H3660" s="390"/>
      <c r="I3660" s="380" t="e">
        <f t="shared" si="153"/>
        <v>#REF!</v>
      </c>
      <c r="J3660" s="389">
        <f>'[9]事業所(またはGH住居)名を入力してください_その⑦'!$F79</f>
        <v>0</v>
      </c>
      <c r="K3660" s="380">
        <f>IF(OR('[9]事業所(またはGH住居)名を入力してください_その⑦'!$B79="管理者",'[9]事業所(またはGH住居)名を入力してください_その⑦'!$B79="サービス管理責任者"),0,'[9]事業所(またはGH住居)名を入力してください_その⑦'!$AN79)</f>
        <v>0</v>
      </c>
    </row>
    <row r="3661" spans="8:11">
      <c r="H3661" s="390"/>
      <c r="I3661" s="380" t="e">
        <f t="shared" si="153"/>
        <v>#REF!</v>
      </c>
      <c r="J3661" s="389">
        <f>'[9]事業所(またはGH住居)名を入力してください_その⑦'!$F80</f>
        <v>0</v>
      </c>
      <c r="K3661" s="380">
        <f>IF(OR('[9]事業所(またはGH住居)名を入力してください_その⑦'!$B80="管理者",'[9]事業所(またはGH住居)名を入力してください_その⑦'!$B80="サービス管理責任者"),0,'[9]事業所(またはGH住居)名を入力してください_その⑦'!$AN80)</f>
        <v>0</v>
      </c>
    </row>
    <row r="3662" spans="8:11">
      <c r="H3662" s="390"/>
      <c r="I3662" s="380" t="e">
        <f t="shared" si="153"/>
        <v>#REF!</v>
      </c>
      <c r="J3662" s="389">
        <f>'[9]事業所(またはGH住居)名を入力してください_その⑦'!$F81</f>
        <v>0</v>
      </c>
      <c r="K3662" s="380">
        <f>IF(OR('[9]事業所(またはGH住居)名を入力してください_その⑦'!$B81="管理者",'[9]事業所(またはGH住居)名を入力してください_その⑦'!$B81="サービス管理責任者"),0,'[9]事業所(またはGH住居)名を入力してください_その⑦'!$AN81)</f>
        <v>0</v>
      </c>
    </row>
    <row r="3663" spans="8:11">
      <c r="H3663" s="390"/>
      <c r="I3663" s="380" t="e">
        <f t="shared" si="153"/>
        <v>#REF!</v>
      </c>
      <c r="J3663" s="389">
        <f>'[9]事業所(またはGH住居)名を入力してください_その⑦'!$F82</f>
        <v>0</v>
      </c>
      <c r="K3663" s="380">
        <f>IF(OR('[9]事業所(またはGH住居)名を入力してください_その⑦'!$B82="管理者",'[9]事業所(またはGH住居)名を入力してください_その⑦'!$B82="サービス管理責任者"),0,'[9]事業所(またはGH住居)名を入力してください_その⑦'!$AN82)</f>
        <v>0</v>
      </c>
    </row>
    <row r="3664" spans="8:11">
      <c r="H3664" s="390"/>
      <c r="I3664" s="380" t="e">
        <f t="shared" si="153"/>
        <v>#REF!</v>
      </c>
      <c r="J3664" s="389">
        <f>'[9]事業所(またはGH住居)名を入力してください_その⑦'!$F83</f>
        <v>0</v>
      </c>
      <c r="K3664" s="380">
        <f>IF(OR('[9]事業所(またはGH住居)名を入力してください_その⑦'!$B83="管理者",'[9]事業所(またはGH住居)名を入力してください_その⑦'!$B83="サービス管理責任者"),0,'[9]事業所(またはGH住居)名を入力してください_その⑦'!$AN83)</f>
        <v>0</v>
      </c>
    </row>
    <row r="3665" spans="8:11">
      <c r="H3665" s="390"/>
      <c r="I3665" s="380" t="e">
        <f t="shared" si="153"/>
        <v>#REF!</v>
      </c>
      <c r="J3665" s="389">
        <f>'[9]事業所(またはGH住居)名を入力してください_その⑦'!$F84</f>
        <v>0</v>
      </c>
      <c r="K3665" s="380">
        <f>IF(OR('[9]事業所(またはGH住居)名を入力してください_その⑦'!$B84="管理者",'[9]事業所(またはGH住居)名を入力してください_その⑦'!$B84="サービス管理責任者"),0,'[9]事業所(またはGH住居)名を入力してください_その⑦'!$AN84)</f>
        <v>0</v>
      </c>
    </row>
    <row r="3666" spans="8:11">
      <c r="H3666" s="390"/>
      <c r="I3666" s="380" t="e">
        <f t="shared" si="153"/>
        <v>#REF!</v>
      </c>
      <c r="J3666" s="389">
        <f>'[9]事業所(またはGH住居)名を入力してください_その⑦'!$F85</f>
        <v>0</v>
      </c>
      <c r="K3666" s="380">
        <f>IF(OR('[9]事業所(またはGH住居)名を入力してください_その⑦'!$B85="管理者",'[9]事業所(またはGH住居)名を入力してください_その⑦'!$B85="サービス管理責任者"),0,'[9]事業所(またはGH住居)名を入力してください_その⑦'!$AN85)</f>
        <v>0</v>
      </c>
    </row>
    <row r="3667" spans="8:11">
      <c r="H3667" s="390"/>
      <c r="I3667" s="380" t="e">
        <f t="shared" si="153"/>
        <v>#REF!</v>
      </c>
      <c r="J3667" s="389">
        <f>'[9]事業所(またはGH住居)名を入力してください_その⑦'!$F86</f>
        <v>0</v>
      </c>
      <c r="K3667" s="380">
        <f>IF(OR('[9]事業所(またはGH住居)名を入力してください_その⑦'!$B86="管理者",'[9]事業所(またはGH住居)名を入力してください_その⑦'!$B86="サービス管理責任者"),0,'[9]事業所(またはGH住居)名を入力してください_その⑦'!$AN86)</f>
        <v>0</v>
      </c>
    </row>
    <row r="3668" spans="8:11">
      <c r="H3668" s="390"/>
      <c r="I3668" s="380" t="e">
        <f t="shared" si="153"/>
        <v>#REF!</v>
      </c>
      <c r="J3668" s="389">
        <f>'[9]事業所(またはGH住居)名を入力してください_その⑦'!$F87</f>
        <v>0</v>
      </c>
      <c r="K3668" s="380">
        <f>IF(OR('[9]事業所(またはGH住居)名を入力してください_その⑦'!$B87="管理者",'[9]事業所(またはGH住居)名を入力してください_その⑦'!$B87="サービス管理責任者"),0,'[9]事業所(またはGH住居)名を入力してください_その⑦'!$AN87)</f>
        <v>0</v>
      </c>
    </row>
    <row r="3669" spans="8:11">
      <c r="H3669" s="390"/>
      <c r="I3669" s="380" t="e">
        <f t="shared" si="153"/>
        <v>#REF!</v>
      </c>
      <c r="J3669" s="389">
        <f>'[9]事業所(またはGH住居)名を入力してください_その⑦'!$F88</f>
        <v>0</v>
      </c>
      <c r="K3669" s="380">
        <f>IF(OR('[9]事業所(またはGH住居)名を入力してください_その⑦'!$B88="管理者",'[9]事業所(またはGH住居)名を入力してください_その⑦'!$B88="サービス管理責任者"),0,'[9]事業所(またはGH住居)名を入力してください_その⑦'!$AN88)</f>
        <v>0</v>
      </c>
    </row>
    <row r="3670" spans="8:11">
      <c r="H3670" s="390"/>
      <c r="I3670" s="380" t="e">
        <f t="shared" si="153"/>
        <v>#REF!</v>
      </c>
      <c r="J3670" s="389">
        <f>'[9]事業所(またはGH住居)名を入力してください_その⑦'!$F89</f>
        <v>0</v>
      </c>
      <c r="K3670" s="380">
        <f>IF(OR('[9]事業所(またはGH住居)名を入力してください_その⑦'!$B89="管理者",'[9]事業所(またはGH住居)名を入力してください_その⑦'!$B89="サービス管理責任者"),0,'[9]事業所(またはGH住居)名を入力してください_その⑦'!$AN89)</f>
        <v>0</v>
      </c>
    </row>
    <row r="3671" spans="8:11">
      <c r="H3671" s="390"/>
      <c r="I3671" s="380" t="e">
        <f t="shared" si="153"/>
        <v>#REF!</v>
      </c>
      <c r="J3671" s="389">
        <f>'[9]事業所(またはGH住居)名を入力してください_その⑦'!$F90</f>
        <v>0</v>
      </c>
      <c r="K3671" s="380">
        <f>IF(OR('[9]事業所(またはGH住居)名を入力してください_その⑦'!$B90="管理者",'[9]事業所(またはGH住居)名を入力してください_その⑦'!$B90="サービス管理責任者"),0,'[9]事業所(またはGH住居)名を入力してください_その⑦'!$AN90)</f>
        <v>0</v>
      </c>
    </row>
    <row r="3672" spans="8:11">
      <c r="H3672" s="390"/>
      <c r="I3672" s="380" t="e">
        <f t="shared" si="153"/>
        <v>#REF!</v>
      </c>
      <c r="J3672" s="389">
        <f>'[9]事業所(またはGH住居)名を入力してください_その⑦'!$F91</f>
        <v>0</v>
      </c>
      <c r="K3672" s="380">
        <f>IF(OR('[9]事業所(またはGH住居)名を入力してください_その⑦'!$B91="管理者",'[9]事業所(またはGH住居)名を入力してください_その⑦'!$B91="サービス管理責任者"),0,'[9]事業所(またはGH住居)名を入力してください_その⑦'!$AN91)</f>
        <v>0</v>
      </c>
    </row>
    <row r="3673" spans="8:11">
      <c r="H3673" s="390"/>
      <c r="I3673" s="380" t="e">
        <f t="shared" si="153"/>
        <v>#REF!</v>
      </c>
      <c r="J3673" s="389">
        <f>'[9]事業所(またはGH住居)名を入力してください_その⑦'!$F92</f>
        <v>0</v>
      </c>
      <c r="K3673" s="380">
        <f>IF(OR('[9]事業所(またはGH住居)名を入力してください_その⑦'!$B92="管理者",'[9]事業所(またはGH住居)名を入力してください_その⑦'!$B92="サービス管理責任者"),0,'[9]事業所(またはGH住居)名を入力してください_その⑦'!$AN92)</f>
        <v>0</v>
      </c>
    </row>
    <row r="3674" spans="8:11">
      <c r="H3674" s="390"/>
      <c r="I3674" s="380" t="e">
        <f t="shared" si="153"/>
        <v>#REF!</v>
      </c>
      <c r="J3674" s="389">
        <f>'[9]事業所(またはGH住居)名を入力してください_その⑦'!$F93</f>
        <v>0</v>
      </c>
      <c r="K3674" s="380">
        <f>IF(OR('[9]事業所(またはGH住居)名を入力してください_その⑦'!$B93="管理者",'[9]事業所(またはGH住居)名を入力してください_その⑦'!$B93="サービス管理責任者"),0,'[9]事業所(またはGH住居)名を入力してください_その⑦'!$AN93)</f>
        <v>0</v>
      </c>
    </row>
    <row r="3675" spans="8:11">
      <c r="H3675" s="390"/>
      <c r="I3675" s="380" t="e">
        <f t="shared" si="153"/>
        <v>#REF!</v>
      </c>
      <c r="J3675" s="389">
        <f>'[9]事業所(またはGH住居)名を入力してください_その⑦'!$F94</f>
        <v>0</v>
      </c>
      <c r="K3675" s="380">
        <f>IF(OR('[9]事業所(またはGH住居)名を入力してください_その⑦'!$B94="管理者",'[9]事業所(またはGH住居)名を入力してください_その⑦'!$B94="サービス管理責任者"),0,'[9]事業所(またはGH住居)名を入力してください_その⑦'!$AN94)</f>
        <v>0</v>
      </c>
    </row>
    <row r="3676" spans="8:11">
      <c r="H3676" s="390"/>
      <c r="I3676" s="380" t="e">
        <f t="shared" si="153"/>
        <v>#REF!</v>
      </c>
      <c r="J3676" s="389">
        <f>'[9]事業所(またはGH住居)名を入力してください_その⑦'!$F95</f>
        <v>0</v>
      </c>
      <c r="K3676" s="380">
        <f>IF(OR('[9]事業所(またはGH住居)名を入力してください_その⑦'!$B95="管理者",'[9]事業所(またはGH住居)名を入力してください_その⑦'!$B95="サービス管理責任者"),0,'[9]事業所(またはGH住居)名を入力してください_その⑦'!$AN95)</f>
        <v>0</v>
      </c>
    </row>
    <row r="3677" spans="8:11">
      <c r="H3677" s="390"/>
      <c r="I3677" s="380" t="e">
        <f t="shared" si="153"/>
        <v>#REF!</v>
      </c>
      <c r="J3677" s="389">
        <f>'[9]事業所(またはGH住居)名を入力してください_その⑦'!$F96</f>
        <v>0</v>
      </c>
      <c r="K3677" s="380">
        <f>IF(OR('[9]事業所(またはGH住居)名を入力してください_その⑦'!$B96="管理者",'[9]事業所(またはGH住居)名を入力してください_その⑦'!$B96="サービス管理責任者"),0,'[9]事業所(またはGH住居)名を入力してください_その⑦'!$AN96)</f>
        <v>0</v>
      </c>
    </row>
    <row r="3678" spans="8:11">
      <c r="H3678" s="390"/>
      <c r="I3678" s="380" t="e">
        <f t="shared" si="153"/>
        <v>#REF!</v>
      </c>
      <c r="J3678" s="389">
        <f>'[9]事業所(またはGH住居)名を入力してください_その⑦'!$F97</f>
        <v>0</v>
      </c>
      <c r="K3678" s="380">
        <f>IF(OR('[9]事業所(またはGH住居)名を入力してください_その⑦'!$B97="管理者",'[9]事業所(またはGH住居)名を入力してください_その⑦'!$B97="サービス管理責任者"),0,'[9]事業所(またはGH住居)名を入力してください_その⑦'!$AN97)</f>
        <v>0</v>
      </c>
    </row>
    <row r="3679" spans="8:11">
      <c r="H3679" s="390"/>
      <c r="I3679" s="380" t="e">
        <f t="shared" si="153"/>
        <v>#REF!</v>
      </c>
      <c r="J3679" s="389">
        <f>'[9]事業所(またはGH住居)名を入力してください_その⑦'!$F98</f>
        <v>0</v>
      </c>
      <c r="K3679" s="380">
        <f>IF(OR('[9]事業所(またはGH住居)名を入力してください_その⑦'!$B98="管理者",'[9]事業所(またはGH住居)名を入力してください_その⑦'!$B98="サービス管理責任者"),0,'[9]事業所(またはGH住居)名を入力してください_その⑦'!$AN98)</f>
        <v>0</v>
      </c>
    </row>
    <row r="3680" spans="8:11">
      <c r="H3680" s="390"/>
      <c r="I3680" s="380" t="e">
        <f t="shared" si="153"/>
        <v>#REF!</v>
      </c>
      <c r="J3680" s="389">
        <f>'[9]事業所(またはGH住居)名を入力してください_その⑦'!$F99</f>
        <v>0</v>
      </c>
      <c r="K3680" s="380">
        <f>IF(OR('[9]事業所(またはGH住居)名を入力してください_その⑦'!$B99="管理者",'[9]事業所(またはGH住居)名を入力してください_その⑦'!$B99="サービス管理責任者"),0,'[9]事業所(またはGH住居)名を入力してください_その⑦'!$AN99)</f>
        <v>0</v>
      </c>
    </row>
    <row r="3681" spans="8:11">
      <c r="H3681" s="390"/>
      <c r="I3681" s="380" t="e">
        <f t="shared" si="153"/>
        <v>#REF!</v>
      </c>
      <c r="J3681" s="389">
        <f>'[9]事業所(またはGH住居)名を入力してください_その⑦'!$F100</f>
        <v>0</v>
      </c>
      <c r="K3681" s="380">
        <f>IF(OR('[9]事業所(またはGH住居)名を入力してください_その⑦'!$B100="管理者",'[9]事業所(またはGH住居)名を入力してください_その⑦'!$B100="サービス管理責任者"),0,'[9]事業所(またはGH住居)名を入力してください_その⑦'!$AN100)</f>
        <v>0</v>
      </c>
    </row>
    <row r="3682" spans="8:11">
      <c r="H3682" s="390"/>
      <c r="I3682" s="380" t="e">
        <f t="shared" si="153"/>
        <v>#REF!</v>
      </c>
      <c r="J3682" s="389">
        <f>'[9]事業所(またはGH住居)名を入力してください_その⑦'!$F101</f>
        <v>0</v>
      </c>
      <c r="K3682" s="380">
        <f>IF(OR('[9]事業所(またはGH住居)名を入力してください_その⑦'!$B101="管理者",'[9]事業所(またはGH住居)名を入力してください_その⑦'!$B101="サービス管理責任者"),0,'[9]事業所(またはGH住居)名を入力してください_その⑦'!$AN101)</f>
        <v>0</v>
      </c>
    </row>
    <row r="3683" spans="8:11">
      <c r="H3683" s="390"/>
      <c r="I3683" s="380" t="e">
        <f t="shared" si="153"/>
        <v>#REF!</v>
      </c>
      <c r="J3683" s="389">
        <f>'[9]事業所(またはGH住居)名を入力してください_その⑦'!$F102</f>
        <v>0</v>
      </c>
      <c r="K3683" s="380">
        <f>IF(OR('[9]事業所(またはGH住居)名を入力してください_その⑦'!$B102="管理者",'[9]事業所(またはGH住居)名を入力してください_その⑦'!$B102="サービス管理責任者"),0,'[9]事業所(またはGH住居)名を入力してください_その⑦'!$AN102)</f>
        <v>0</v>
      </c>
    </row>
    <row r="3684" spans="8:11">
      <c r="H3684" s="390"/>
      <c r="I3684" s="380" t="e">
        <f t="shared" si="153"/>
        <v>#REF!</v>
      </c>
      <c r="J3684" s="389">
        <f>'[9]事業所(またはGH住居)名を入力してください_その⑦'!$F103</f>
        <v>0</v>
      </c>
      <c r="K3684" s="380">
        <f>IF(OR('[9]事業所(またはGH住居)名を入力してください_その⑦'!$B103="管理者",'[9]事業所(またはGH住居)名を入力してください_その⑦'!$B103="サービス管理責任者"),0,'[9]事業所(またはGH住居)名を入力してください_その⑦'!$AN103)</f>
        <v>0</v>
      </c>
    </row>
    <row r="3685" spans="8:11">
      <c r="H3685" s="390"/>
      <c r="I3685" s="380" t="e">
        <f t="shared" si="153"/>
        <v>#REF!</v>
      </c>
      <c r="J3685" s="389">
        <f>'[9]事業所(またはGH住居)名を入力してください_その⑦'!$F104</f>
        <v>0</v>
      </c>
      <c r="K3685" s="380">
        <f>IF(OR('[9]事業所(またはGH住居)名を入力してください_その⑦'!$B104="管理者",'[9]事業所(またはGH住居)名を入力してください_その⑦'!$B104="サービス管理責任者"),0,'[9]事業所(またはGH住居)名を入力してください_その⑦'!$AN104)</f>
        <v>0</v>
      </c>
    </row>
    <row r="3686" spans="8:11">
      <c r="H3686" s="390"/>
      <c r="I3686" s="380" t="e">
        <f t="shared" si="153"/>
        <v>#REF!</v>
      </c>
      <c r="J3686" s="389">
        <f>'[9]事業所(またはGH住居)名を入力してください_その⑦'!$F105</f>
        <v>0</v>
      </c>
      <c r="K3686" s="380">
        <f>IF(OR('[9]事業所(またはGH住居)名を入力してください_その⑦'!$B105="管理者",'[9]事業所(またはGH住居)名を入力してください_その⑦'!$B105="サービス管理責任者"),0,'[9]事業所(またはGH住居)名を入力してください_その⑦'!$AN105)</f>
        <v>0</v>
      </c>
    </row>
    <row r="3687" spans="8:11">
      <c r="H3687" s="390"/>
      <c r="I3687" s="380" t="e">
        <f t="shared" si="153"/>
        <v>#REF!</v>
      </c>
      <c r="J3687" s="389">
        <f>'[9]事業所(またはGH住居)名を入力してください_その⑦'!$F106</f>
        <v>0</v>
      </c>
      <c r="K3687" s="380">
        <f>IF(OR('[9]事業所(またはGH住居)名を入力してください_その⑦'!$B106="管理者",'[9]事業所(またはGH住居)名を入力してください_その⑦'!$B106="サービス管理責任者"),0,'[9]事業所(またはGH住居)名を入力してください_その⑦'!$AN106)</f>
        <v>0</v>
      </c>
    </row>
    <row r="3688" spans="8:11">
      <c r="H3688" s="390"/>
      <c r="I3688" s="380" t="e">
        <f t="shared" si="153"/>
        <v>#REF!</v>
      </c>
      <c r="J3688" s="389">
        <f>'[9]事業所(またはGH住居)名を入力してください_その⑦'!$F107</f>
        <v>0</v>
      </c>
      <c r="K3688" s="380">
        <f>IF(OR('[9]事業所(またはGH住居)名を入力してください_その⑦'!$B107="管理者",'[9]事業所(またはGH住居)名を入力してください_その⑦'!$B107="サービス管理責任者"),0,'[9]事業所(またはGH住居)名を入力してください_その⑦'!$AN107)</f>
        <v>0</v>
      </c>
    </row>
    <row r="3689" spans="8:11">
      <c r="H3689" s="390"/>
      <c r="I3689" s="380" t="e">
        <f t="shared" si="153"/>
        <v>#REF!</v>
      </c>
      <c r="J3689" s="389">
        <f>'[9]事業所(またはGH住居)名を入力してください_その⑦'!$F108</f>
        <v>0</v>
      </c>
      <c r="K3689" s="380">
        <f>IF(OR('[9]事業所(またはGH住居)名を入力してください_その⑦'!$B108="管理者",'[9]事業所(またはGH住居)名を入力してください_その⑦'!$B108="サービス管理責任者"),0,'[9]事業所(またはGH住居)名を入力してください_その⑦'!$AN108)</f>
        <v>0</v>
      </c>
    </row>
    <row r="3690" spans="8:11">
      <c r="H3690" s="390"/>
      <c r="I3690" s="380" t="e">
        <f t="shared" si="153"/>
        <v>#REF!</v>
      </c>
      <c r="J3690" s="389">
        <f>'[9]事業所(またはGH住居)名を入力してください_その⑦'!$F109</f>
        <v>0</v>
      </c>
      <c r="K3690" s="380">
        <f>IF(OR('[9]事業所(またはGH住居)名を入力してください_その⑦'!$B109="管理者",'[9]事業所(またはGH住居)名を入力してください_その⑦'!$B109="サービス管理責任者"),0,'[9]事業所(またはGH住居)名を入力してください_その⑦'!$AN109)</f>
        <v>0</v>
      </c>
    </row>
    <row r="3691" spans="8:11">
      <c r="H3691" s="390"/>
      <c r="I3691" s="380" t="e">
        <f t="shared" si="153"/>
        <v>#REF!</v>
      </c>
      <c r="J3691" s="389">
        <f>'[9]事業所(またはGH住居)名を入力してください_その⑦'!$F110</f>
        <v>0</v>
      </c>
      <c r="K3691" s="380">
        <f>IF(OR('[9]事業所(またはGH住居)名を入力してください_その⑦'!$B110="管理者",'[9]事業所(またはGH住居)名を入力してください_その⑦'!$B110="サービス管理責任者"),0,'[9]事業所(またはGH住居)名を入力してください_その⑦'!$AN110)</f>
        <v>0</v>
      </c>
    </row>
    <row r="3692" spans="8:11">
      <c r="H3692" s="390"/>
      <c r="I3692" s="380" t="e">
        <f t="shared" si="153"/>
        <v>#REF!</v>
      </c>
      <c r="J3692" s="389">
        <f>'[9]事業所(またはGH住居)名を入力してください_その⑦'!$F111</f>
        <v>0</v>
      </c>
      <c r="K3692" s="380">
        <f>IF(OR('[9]事業所(またはGH住居)名を入力してください_その⑦'!$B111="管理者",'[9]事業所(またはGH住居)名を入力してください_その⑦'!$B111="サービス管理責任者"),0,'[9]事業所(またはGH住居)名を入力してください_その⑦'!$AN111)</f>
        <v>0</v>
      </c>
    </row>
    <row r="3693" spans="8:11">
      <c r="H3693" s="390"/>
      <c r="I3693" s="380" t="e">
        <f t="shared" si="153"/>
        <v>#REF!</v>
      </c>
      <c r="J3693" s="389">
        <f>'[9]事業所(またはGH住居)名を入力してください_その⑦'!$F112</f>
        <v>0</v>
      </c>
      <c r="K3693" s="380">
        <f>IF(OR('[9]事業所(またはGH住居)名を入力してください_その⑦'!$B112="管理者",'[9]事業所(またはGH住居)名を入力してください_その⑦'!$B112="サービス管理責任者"),0,'[9]事業所(またはGH住居)名を入力してください_その⑦'!$AN112)</f>
        <v>0</v>
      </c>
    </row>
    <row r="3694" spans="8:11">
      <c r="H3694" s="390"/>
      <c r="I3694" s="380" t="e">
        <f t="shared" si="153"/>
        <v>#REF!</v>
      </c>
      <c r="J3694" s="389">
        <f>'[9]事業所(またはGH住居)名を入力してください_その⑦'!$F113</f>
        <v>0</v>
      </c>
      <c r="K3694" s="380">
        <f>IF(OR('[9]事業所(またはGH住居)名を入力してください_その⑦'!$B113="管理者",'[9]事業所(またはGH住居)名を入力してください_その⑦'!$B113="サービス管理責任者"),0,'[9]事業所(またはGH住居)名を入力してください_その⑦'!$AN113)</f>
        <v>0</v>
      </c>
    </row>
    <row r="3695" spans="8:11">
      <c r="H3695" s="390"/>
      <c r="I3695" s="380" t="e">
        <f t="shared" si="153"/>
        <v>#REF!</v>
      </c>
      <c r="J3695" s="389">
        <f>'[9]事業所(またはGH住居)名を入力してください_その⑦'!$F114</f>
        <v>0</v>
      </c>
      <c r="K3695" s="380">
        <f>IF(OR('[9]事業所(またはGH住居)名を入力してください_その⑦'!$B114="管理者",'[9]事業所(またはGH住居)名を入力してください_その⑦'!$B114="サービス管理責任者"),0,'[9]事業所(またはGH住居)名を入力してください_その⑦'!$AN114)</f>
        <v>0</v>
      </c>
    </row>
    <row r="3696" spans="8:11">
      <c r="H3696" s="390"/>
      <c r="I3696" s="380" t="e">
        <f t="shared" si="153"/>
        <v>#REF!</v>
      </c>
      <c r="J3696" s="389">
        <f>'[9]事業所(またはGH住居)名を入力してください_その⑦'!$F115</f>
        <v>0</v>
      </c>
      <c r="K3696" s="380">
        <f>IF(OR('[9]事業所(またはGH住居)名を入力してください_その⑦'!$B115="管理者",'[9]事業所(またはGH住居)名を入力してください_その⑦'!$B115="サービス管理責任者"),0,'[9]事業所(またはGH住居)名を入力してください_その⑦'!$AN115)</f>
        <v>0</v>
      </c>
    </row>
    <row r="3697" spans="8:11">
      <c r="H3697" s="390"/>
      <c r="I3697" s="380" t="e">
        <f t="shared" si="153"/>
        <v>#REF!</v>
      </c>
      <c r="J3697" s="389">
        <f>'[9]事業所(またはGH住居)名を入力してください_その⑦'!$F116</f>
        <v>0</v>
      </c>
      <c r="K3697" s="380">
        <f>IF(OR('[9]事業所(またはGH住居)名を入力してください_その⑦'!$B116="管理者",'[9]事業所(またはGH住居)名を入力してください_その⑦'!$B116="サービス管理責任者"),0,'[9]事業所(またはGH住居)名を入力してください_その⑦'!$AN116)</f>
        <v>0</v>
      </c>
    </row>
    <row r="3698" spans="8:11">
      <c r="H3698" s="390"/>
      <c r="I3698" s="380" t="e">
        <f t="shared" si="153"/>
        <v>#REF!</v>
      </c>
      <c r="J3698" s="389">
        <f>'[9]事業所(またはGH住居)名を入力してください_その⑦'!$F117</f>
        <v>0</v>
      </c>
      <c r="K3698" s="380">
        <f>IF(OR('[9]事業所(またはGH住居)名を入力してください_その⑦'!$B117="管理者",'[9]事業所(またはGH住居)名を入力してください_その⑦'!$B117="サービス管理責任者"),0,'[9]事業所(またはGH住居)名を入力してください_その⑦'!$AN117)</f>
        <v>0</v>
      </c>
    </row>
    <row r="3699" spans="8:11">
      <c r="H3699" s="390"/>
      <c r="I3699" s="380" t="e">
        <f t="shared" si="153"/>
        <v>#REF!</v>
      </c>
      <c r="J3699" s="389">
        <f>'[9]事業所(またはGH住居)名を入力してください_その⑦'!$F118</f>
        <v>0</v>
      </c>
      <c r="K3699" s="380">
        <f>IF(OR('[9]事業所(またはGH住居)名を入力してください_その⑦'!$B118="管理者",'[9]事業所(またはGH住居)名を入力してください_その⑦'!$B118="サービス管理責任者"),0,'[9]事業所(またはGH住居)名を入力してください_その⑦'!$AN118)</f>
        <v>0</v>
      </c>
    </row>
    <row r="3700" spans="8:11">
      <c r="H3700" s="390"/>
      <c r="I3700" s="380" t="e">
        <f t="shared" si="153"/>
        <v>#REF!</v>
      </c>
      <c r="J3700" s="389">
        <f>'[9]事業所(またはGH住居)名を入力してください_その⑦'!$F119</f>
        <v>0</v>
      </c>
      <c r="K3700" s="380">
        <f>IF(OR('[9]事業所(またはGH住居)名を入力してください_その⑦'!$B119="管理者",'[9]事業所(またはGH住居)名を入力してください_その⑦'!$B119="サービス管理責任者"),0,'[9]事業所(またはGH住居)名を入力してください_その⑦'!$AN119)</f>
        <v>0</v>
      </c>
    </row>
    <row r="3701" spans="8:11">
      <c r="H3701" s="390"/>
      <c r="I3701" s="380" t="e">
        <f t="shared" si="153"/>
        <v>#REF!</v>
      </c>
      <c r="J3701" s="389">
        <f>'[9]事業所(またはGH住居)名を入力してください_その⑦'!$F120</f>
        <v>0</v>
      </c>
      <c r="K3701" s="380">
        <f>IF(OR('[9]事業所(またはGH住居)名を入力してください_その⑦'!$B120="管理者",'[9]事業所(またはGH住居)名を入力してください_その⑦'!$B120="サービス管理責任者"),0,'[9]事業所(またはGH住居)名を入力してください_その⑦'!$AN120)</f>
        <v>0</v>
      </c>
    </row>
    <row r="3702" spans="8:11">
      <c r="H3702" s="390"/>
      <c r="I3702" s="380" t="e">
        <f t="shared" si="153"/>
        <v>#REF!</v>
      </c>
      <c r="J3702" s="389">
        <f>'[9]事業所(またはGH住居)名を入力してください_その⑦'!$F121</f>
        <v>0</v>
      </c>
      <c r="K3702" s="380">
        <f>IF(OR('[9]事業所(またはGH住居)名を入力してください_その⑦'!$B121="管理者",'[9]事業所(またはGH住居)名を入力してください_その⑦'!$B121="サービス管理責任者"),0,'[9]事業所(またはGH住居)名を入力してください_その⑦'!$AN121)</f>
        <v>0</v>
      </c>
    </row>
    <row r="3703" spans="8:11">
      <c r="H3703" s="390"/>
      <c r="I3703" s="380" t="e">
        <f t="shared" si="153"/>
        <v>#REF!</v>
      </c>
      <c r="J3703" s="389">
        <f>'[9]事業所(またはGH住居)名を入力してください_その⑦'!$F122</f>
        <v>0</v>
      </c>
      <c r="K3703" s="380">
        <f>IF(OR('[9]事業所(またはGH住居)名を入力してください_その⑦'!$B122="管理者",'[9]事業所(またはGH住居)名を入力してください_その⑦'!$B122="サービス管理責任者"),0,'[9]事業所(またはGH住居)名を入力してください_その⑦'!$AN122)</f>
        <v>0</v>
      </c>
    </row>
    <row r="3704" spans="8:11">
      <c r="H3704" s="390"/>
      <c r="I3704" s="380" t="e">
        <f t="shared" si="153"/>
        <v>#REF!</v>
      </c>
      <c r="J3704" s="389">
        <f>'[9]事業所(またはGH住居)名を入力してください_その⑦'!$F123</f>
        <v>0</v>
      </c>
      <c r="K3704" s="380">
        <f>IF(OR('[9]事業所(またはGH住居)名を入力してください_その⑦'!$B123="管理者",'[9]事業所(またはGH住居)名を入力してください_その⑦'!$B123="サービス管理責任者"),0,'[9]事業所(またはGH住居)名を入力してください_その⑦'!$AN123)</f>
        <v>0</v>
      </c>
    </row>
    <row r="3705" spans="8:11">
      <c r="H3705" s="390"/>
      <c r="I3705" s="380" t="e">
        <f t="shared" si="153"/>
        <v>#REF!</v>
      </c>
      <c r="J3705" s="389">
        <f>'[9]事業所(またはGH住居)名を入力してください_その⑦'!$F124</f>
        <v>0</v>
      </c>
      <c r="K3705" s="380">
        <f>IF(OR('[9]事業所(またはGH住居)名を入力してください_その⑦'!$B124="管理者",'[9]事業所(またはGH住居)名を入力してください_その⑦'!$B124="サービス管理責任者"),0,'[9]事業所(またはGH住居)名を入力してください_その⑦'!$AN124)</f>
        <v>0</v>
      </c>
    </row>
    <row r="3706" spans="8:11">
      <c r="H3706" s="390"/>
      <c r="I3706" s="380" t="e">
        <f t="shared" si="153"/>
        <v>#REF!</v>
      </c>
      <c r="J3706" s="389">
        <f>'[9]事業所(またはGH住居)名を入力してください_その⑦'!$F125</f>
        <v>0</v>
      </c>
      <c r="K3706" s="380">
        <f>IF(OR('[9]事業所(またはGH住居)名を入力してください_その⑦'!$B125="管理者",'[9]事業所(またはGH住居)名を入力してください_その⑦'!$B125="サービス管理責任者"),0,'[9]事業所(またはGH住居)名を入力してください_その⑦'!$AN125)</f>
        <v>0</v>
      </c>
    </row>
    <row r="3707" spans="8:11">
      <c r="H3707" s="390"/>
      <c r="I3707" s="380" t="e">
        <f t="shared" si="153"/>
        <v>#REF!</v>
      </c>
      <c r="J3707" s="389">
        <f>'[9]事業所(またはGH住居)名を入力してください_その⑦'!$F126</f>
        <v>0</v>
      </c>
      <c r="K3707" s="380">
        <f>IF(OR('[9]事業所(またはGH住居)名を入力してください_その⑦'!$B126="管理者",'[9]事業所(またはGH住居)名を入力してください_その⑦'!$B126="サービス管理責任者"),0,'[9]事業所(またはGH住居)名を入力してください_その⑦'!$AN126)</f>
        <v>0</v>
      </c>
    </row>
    <row r="3708" spans="8:11">
      <c r="H3708" s="390"/>
      <c r="I3708" s="380" t="e">
        <f t="shared" si="153"/>
        <v>#REF!</v>
      </c>
      <c r="J3708" s="389">
        <f>'[9]事業所(またはGH住居)名を入力してください_その⑦'!$F127</f>
        <v>0</v>
      </c>
      <c r="K3708" s="380">
        <f>IF(OR('[9]事業所(またはGH住居)名を入力してください_その⑦'!$B127="管理者",'[9]事業所(またはGH住居)名を入力してください_その⑦'!$B127="サービス管理責任者"),0,'[9]事業所(またはGH住居)名を入力してください_その⑦'!$AN127)</f>
        <v>0</v>
      </c>
    </row>
    <row r="3709" spans="8:11">
      <c r="H3709" s="390"/>
      <c r="I3709" s="380" t="e">
        <f t="shared" si="153"/>
        <v>#REF!</v>
      </c>
      <c r="J3709" s="389">
        <f>'[9]事業所(またはGH住居)名を入力してください_その⑦'!$F128</f>
        <v>0</v>
      </c>
      <c r="K3709" s="380">
        <f>IF(OR('[9]事業所(またはGH住居)名を入力してください_その⑦'!$B128="管理者",'[9]事業所(またはGH住居)名を入力してください_その⑦'!$B128="サービス管理責任者"),0,'[9]事業所(またはGH住居)名を入力してください_その⑦'!$AN128)</f>
        <v>0</v>
      </c>
    </row>
    <row r="3710" spans="8:11">
      <c r="H3710" s="390"/>
      <c r="I3710" s="380" t="e">
        <f t="shared" si="153"/>
        <v>#REF!</v>
      </c>
      <c r="J3710" s="389">
        <f>'[9]事業所(またはGH住居)名を入力してください_その⑦'!$F129</f>
        <v>0</v>
      </c>
      <c r="K3710" s="380">
        <f>IF(OR('[9]事業所(またはGH住居)名を入力してください_その⑦'!$B129="管理者",'[9]事業所(またはGH住居)名を入力してください_その⑦'!$B129="サービス管理責任者"),0,'[9]事業所(またはGH住居)名を入力してください_その⑦'!$AN129)</f>
        <v>0</v>
      </c>
    </row>
    <row r="3711" spans="8:11">
      <c r="H3711" s="390"/>
      <c r="I3711" s="380" t="e">
        <f t="shared" si="153"/>
        <v>#REF!</v>
      </c>
      <c r="J3711" s="389">
        <f>'[9]事業所(またはGH住居)名を入力してください_その⑦'!$F130</f>
        <v>0</v>
      </c>
      <c r="K3711" s="380">
        <f>IF(OR('[9]事業所(またはGH住居)名を入力してください_その⑦'!$B130="管理者",'[9]事業所(またはGH住居)名を入力してください_その⑦'!$B130="サービス管理責任者"),0,'[9]事業所(またはGH住居)名を入力してください_その⑦'!$AN130)</f>
        <v>0</v>
      </c>
    </row>
    <row r="3712" spans="8:11">
      <c r="H3712" s="390"/>
      <c r="I3712" s="380" t="e">
        <f t="shared" si="153"/>
        <v>#REF!</v>
      </c>
      <c r="J3712" s="389">
        <f>'[9]事業所(またはGH住居)名を入力してください_その⑦'!$F131</f>
        <v>0</v>
      </c>
      <c r="K3712" s="380">
        <f>IF(OR('[9]事業所(またはGH住居)名を入力してください_その⑦'!$B131="管理者",'[9]事業所(またはGH住居)名を入力してください_その⑦'!$B131="サービス管理責任者"),0,'[9]事業所(またはGH住居)名を入力してください_その⑦'!$AN131)</f>
        <v>0</v>
      </c>
    </row>
    <row r="3713" spans="8:11">
      <c r="H3713" s="390"/>
      <c r="I3713" s="380" t="e">
        <f t="shared" si="153"/>
        <v>#REF!</v>
      </c>
      <c r="J3713" s="389">
        <f>'[9]事業所(またはGH住居)名を入力してください_その⑦'!$F132</f>
        <v>0</v>
      </c>
      <c r="K3713" s="380">
        <f>IF(OR('[9]事業所(またはGH住居)名を入力してください_その⑦'!$B132="管理者",'[9]事業所(またはGH住居)名を入力してください_その⑦'!$B132="サービス管理責任者"),0,'[9]事業所(またはGH住居)名を入力してください_その⑦'!$AN132)</f>
        <v>0</v>
      </c>
    </row>
    <row r="3714" spans="8:11">
      <c r="H3714" s="390"/>
      <c r="I3714" s="380" t="e">
        <f t="shared" si="153"/>
        <v>#REF!</v>
      </c>
      <c r="J3714" s="389">
        <f>'[9]事業所(またはGH住居)名を入力してください_その⑦'!$F133</f>
        <v>0</v>
      </c>
      <c r="K3714" s="380">
        <f>IF(OR('[9]事業所(またはGH住居)名を入力してください_その⑦'!$B133="管理者",'[9]事業所(またはGH住居)名を入力してください_その⑦'!$B133="サービス管理責任者"),0,'[9]事業所(またはGH住居)名を入力してください_その⑦'!$AN133)</f>
        <v>0</v>
      </c>
    </row>
    <row r="3715" spans="8:11">
      <c r="H3715" s="390"/>
      <c r="I3715" s="380" t="e">
        <f t="shared" si="153"/>
        <v>#REF!</v>
      </c>
      <c r="J3715" s="389">
        <f>'[9]事業所(またはGH住居)名を入力してください_その⑦'!$F134</f>
        <v>0</v>
      </c>
      <c r="K3715" s="380">
        <f>IF(OR('[9]事業所(またはGH住居)名を入力してください_その⑦'!$B134="管理者",'[9]事業所(またはGH住居)名を入力してください_その⑦'!$B134="サービス管理責任者"),0,'[9]事業所(またはGH住居)名を入力してください_その⑦'!$AN134)</f>
        <v>0</v>
      </c>
    </row>
    <row r="3716" spans="8:11">
      <c r="H3716" s="390"/>
      <c r="I3716" s="380" t="e">
        <f t="shared" ref="I3716:I3779" si="154">IF(J3716=0,I3715,I3715+1)</f>
        <v>#REF!</v>
      </c>
      <c r="J3716" s="389">
        <f>'[9]事業所(またはGH住居)名を入力してください_その⑦'!$F135</f>
        <v>0</v>
      </c>
      <c r="K3716" s="380">
        <f>IF(OR('[9]事業所(またはGH住居)名を入力してください_その⑦'!$B135="管理者",'[9]事業所(またはGH住居)名を入力してください_その⑦'!$B135="サービス管理責任者"),0,'[9]事業所(またはGH住居)名を入力してください_その⑦'!$AN135)</f>
        <v>0</v>
      </c>
    </row>
    <row r="3717" spans="8:11">
      <c r="H3717" s="390"/>
      <c r="I3717" s="380" t="e">
        <f t="shared" si="154"/>
        <v>#REF!</v>
      </c>
      <c r="J3717" s="389">
        <f>'[9]事業所(またはGH住居)名を入力してください_その⑦'!$F136</f>
        <v>0</v>
      </c>
      <c r="K3717" s="380">
        <f>IF(OR('[9]事業所(またはGH住居)名を入力してください_その⑦'!$B136="管理者",'[9]事業所(またはGH住居)名を入力してください_その⑦'!$B136="サービス管理責任者"),0,'[9]事業所(またはGH住居)名を入力してください_その⑦'!$AN136)</f>
        <v>0</v>
      </c>
    </row>
    <row r="3718" spans="8:11">
      <c r="H3718" s="390"/>
      <c r="I3718" s="380" t="e">
        <f t="shared" si="154"/>
        <v>#REF!</v>
      </c>
      <c r="J3718" s="389">
        <f>'[9]事業所(またはGH住居)名を入力してください_その⑦'!$F137</f>
        <v>0</v>
      </c>
      <c r="K3718" s="380">
        <f>IF(OR('[9]事業所(またはGH住居)名を入力してください_その⑦'!$B137="管理者",'[9]事業所(またはGH住居)名を入力してください_その⑦'!$B137="サービス管理責任者"),0,'[9]事業所(またはGH住居)名を入力してください_その⑦'!$AN137)</f>
        <v>0</v>
      </c>
    </row>
    <row r="3719" spans="8:11">
      <c r="H3719" s="390"/>
      <c r="I3719" s="380" t="e">
        <f t="shared" si="154"/>
        <v>#REF!</v>
      </c>
      <c r="J3719" s="389">
        <f>'[9]事業所(またはGH住居)名を入力してください_その⑦'!$F138</f>
        <v>0</v>
      </c>
      <c r="K3719" s="380">
        <f>IF(OR('[9]事業所(またはGH住居)名を入力してください_その⑦'!$B138="管理者",'[9]事業所(またはGH住居)名を入力してください_その⑦'!$B138="サービス管理責任者"),0,'[9]事業所(またはGH住居)名を入力してください_その⑦'!$AN138)</f>
        <v>0</v>
      </c>
    </row>
    <row r="3720" spans="8:11">
      <c r="H3720" s="390"/>
      <c r="I3720" s="380" t="e">
        <f t="shared" si="154"/>
        <v>#REF!</v>
      </c>
      <c r="J3720" s="389">
        <f>'[9]事業所(またはGH住居)名を入力してください_その⑦'!$F139</f>
        <v>0</v>
      </c>
      <c r="K3720" s="380">
        <f>IF(OR('[9]事業所(またはGH住居)名を入力してください_その⑦'!$B139="管理者",'[9]事業所(またはGH住居)名を入力してください_その⑦'!$B139="サービス管理責任者"),0,'[9]事業所(またはGH住居)名を入力してください_その⑦'!$AN139)</f>
        <v>0</v>
      </c>
    </row>
    <row r="3721" spans="8:11">
      <c r="H3721" s="390"/>
      <c r="I3721" s="380" t="e">
        <f t="shared" si="154"/>
        <v>#REF!</v>
      </c>
      <c r="J3721" s="389">
        <f>'[9]事業所(またはGH住居)名を入力してください_その⑦'!$F140</f>
        <v>0</v>
      </c>
      <c r="K3721" s="380">
        <f>IF(OR('[9]事業所(またはGH住居)名を入力してください_その⑦'!$B140="管理者",'[9]事業所(またはGH住居)名を入力してください_その⑦'!$B140="サービス管理責任者"),0,'[9]事業所(またはGH住居)名を入力してください_その⑦'!$AN140)</f>
        <v>0</v>
      </c>
    </row>
    <row r="3722" spans="8:11">
      <c r="H3722" s="390"/>
      <c r="I3722" s="380" t="e">
        <f t="shared" si="154"/>
        <v>#REF!</v>
      </c>
      <c r="J3722" s="389">
        <f>'[9]事業所(またはGH住居)名を入力してください_その⑦'!$F141</f>
        <v>0</v>
      </c>
      <c r="K3722" s="380">
        <f>IF(OR('[9]事業所(またはGH住居)名を入力してください_その⑦'!$B141="管理者",'[9]事業所(またはGH住居)名を入力してください_その⑦'!$B141="サービス管理責任者"),0,'[9]事業所(またはGH住居)名を入力してください_その⑦'!$AN141)</f>
        <v>0</v>
      </c>
    </row>
    <row r="3723" spans="8:11">
      <c r="H3723" s="390"/>
      <c r="I3723" s="380" t="e">
        <f t="shared" si="154"/>
        <v>#REF!</v>
      </c>
      <c r="J3723" s="389">
        <f>'[9]事業所(またはGH住居)名を入力してください_その⑦'!$F142</f>
        <v>0</v>
      </c>
      <c r="K3723" s="380">
        <f>IF(OR('[9]事業所(またはGH住居)名を入力してください_その⑦'!$B142="管理者",'[9]事業所(またはGH住居)名を入力してください_その⑦'!$B142="サービス管理責任者"),0,'[9]事業所(またはGH住居)名を入力してください_その⑦'!$AN142)</f>
        <v>0</v>
      </c>
    </row>
    <row r="3724" spans="8:11">
      <c r="H3724" s="390"/>
      <c r="I3724" s="380" t="e">
        <f t="shared" si="154"/>
        <v>#REF!</v>
      </c>
      <c r="J3724" s="389">
        <f>'[9]事業所(またはGH住居)名を入力してください_その⑦'!$F143</f>
        <v>0</v>
      </c>
      <c r="K3724" s="380">
        <f>IF(OR('[9]事業所(またはGH住居)名を入力してください_その⑦'!$B143="管理者",'[9]事業所(またはGH住居)名を入力してください_その⑦'!$B143="サービス管理責任者"),0,'[9]事業所(またはGH住居)名を入力してください_その⑦'!$AN143)</f>
        <v>0</v>
      </c>
    </row>
    <row r="3725" spans="8:11">
      <c r="H3725" s="390"/>
      <c r="I3725" s="380" t="e">
        <f t="shared" si="154"/>
        <v>#REF!</v>
      </c>
      <c r="J3725" s="389">
        <f>'[9]事業所(またはGH住居)名を入力してください_その⑦'!$F144</f>
        <v>0</v>
      </c>
      <c r="K3725" s="380">
        <f>IF(OR('[9]事業所(またはGH住居)名を入力してください_その⑦'!$B144="管理者",'[9]事業所(またはGH住居)名を入力してください_その⑦'!$B144="サービス管理責任者"),0,'[9]事業所(またはGH住居)名を入力してください_その⑦'!$AN144)</f>
        <v>0</v>
      </c>
    </row>
    <row r="3726" spans="8:11">
      <c r="H3726" s="390"/>
      <c r="I3726" s="380" t="e">
        <f t="shared" si="154"/>
        <v>#REF!</v>
      </c>
      <c r="J3726" s="389">
        <f>'[9]事業所(またはGH住居)名を入力してください_その⑦'!$F145</f>
        <v>0</v>
      </c>
      <c r="K3726" s="380">
        <f>IF(OR('[9]事業所(またはGH住居)名を入力してください_その⑦'!$B145="管理者",'[9]事業所(またはGH住居)名を入力してください_その⑦'!$B145="サービス管理責任者"),0,'[9]事業所(またはGH住居)名を入力してください_その⑦'!$AN145)</f>
        <v>0</v>
      </c>
    </row>
    <row r="3727" spans="8:11">
      <c r="H3727" s="390"/>
      <c r="I3727" s="380" t="e">
        <f t="shared" si="154"/>
        <v>#REF!</v>
      </c>
      <c r="J3727" s="389">
        <f>'[9]事業所(またはGH住居)名を入力してください_その⑦'!$F146</f>
        <v>0</v>
      </c>
      <c r="K3727" s="380">
        <f>IF(OR('[9]事業所(またはGH住居)名を入力してください_その⑦'!$B146="管理者",'[9]事業所(またはGH住居)名を入力してください_その⑦'!$B146="サービス管理責任者"),0,'[9]事業所(またはGH住居)名を入力してください_その⑦'!$AN146)</f>
        <v>0</v>
      </c>
    </row>
    <row r="3728" spans="8:11">
      <c r="H3728" s="390"/>
      <c r="I3728" s="380" t="e">
        <f t="shared" si="154"/>
        <v>#REF!</v>
      </c>
      <c r="J3728" s="389">
        <f>'[9]事業所(またはGH住居)名を入力してください_その⑦'!$F147</f>
        <v>0</v>
      </c>
      <c r="K3728" s="380">
        <f>IF(OR('[9]事業所(またはGH住居)名を入力してください_その⑦'!$B147="管理者",'[9]事業所(またはGH住居)名を入力してください_その⑦'!$B147="サービス管理責任者"),0,'[9]事業所(またはGH住居)名を入力してください_その⑦'!$AN147)</f>
        <v>0</v>
      </c>
    </row>
    <row r="3729" spans="8:11">
      <c r="H3729" s="390"/>
      <c r="I3729" s="380" t="e">
        <f t="shared" si="154"/>
        <v>#REF!</v>
      </c>
      <c r="J3729" s="389">
        <f>'[9]事業所(またはGH住居)名を入力してください_その⑦'!$F148</f>
        <v>0</v>
      </c>
      <c r="K3729" s="380">
        <f>IF(OR('[9]事業所(またはGH住居)名を入力してください_その⑦'!$B148="管理者",'[9]事業所(またはGH住居)名を入力してください_その⑦'!$B148="サービス管理責任者"),0,'[9]事業所(またはGH住居)名を入力してください_その⑦'!$AN148)</f>
        <v>0</v>
      </c>
    </row>
    <row r="3730" spans="8:11">
      <c r="H3730" s="390"/>
      <c r="I3730" s="380" t="e">
        <f t="shared" si="154"/>
        <v>#REF!</v>
      </c>
      <c r="J3730" s="389">
        <f>'[9]事業所(またはGH住居)名を入力してください_その⑦'!$F149</f>
        <v>0</v>
      </c>
      <c r="K3730" s="380">
        <f>IF(OR('[9]事業所(またはGH住居)名を入力してください_その⑦'!$B149="管理者",'[9]事業所(またはGH住居)名を入力してください_その⑦'!$B149="サービス管理責任者"),0,'[9]事業所(またはGH住居)名を入力してください_その⑦'!$AN149)</f>
        <v>0</v>
      </c>
    </row>
    <row r="3731" spans="8:11">
      <c r="H3731" s="390"/>
      <c r="I3731" s="380" t="e">
        <f t="shared" si="154"/>
        <v>#REF!</v>
      </c>
      <c r="J3731" s="389">
        <f>'[9]事業所(またはGH住居)名を入力してください_その⑦'!$F150</f>
        <v>0</v>
      </c>
      <c r="K3731" s="380">
        <f>IF(OR('[9]事業所(またはGH住居)名を入力してください_その⑦'!$B150="管理者",'[9]事業所(またはGH住居)名を入力してください_その⑦'!$B150="サービス管理責任者"),0,'[9]事業所(またはGH住居)名を入力してください_その⑦'!$AN150)</f>
        <v>0</v>
      </c>
    </row>
    <row r="3732" spans="8:11">
      <c r="H3732" s="390"/>
      <c r="I3732" s="380" t="e">
        <f t="shared" si="154"/>
        <v>#REF!</v>
      </c>
      <c r="J3732" s="389">
        <f>'[9]事業所(またはGH住居)名を入力してください_その⑦'!$F151</f>
        <v>0</v>
      </c>
      <c r="K3732" s="380">
        <f>IF(OR('[9]事業所(またはGH住居)名を入力してください_その⑦'!$B151="管理者",'[9]事業所(またはGH住居)名を入力してください_その⑦'!$B151="サービス管理責任者"),0,'[9]事業所(またはGH住居)名を入力してください_その⑦'!$AN151)</f>
        <v>0</v>
      </c>
    </row>
    <row r="3733" spans="8:11">
      <c r="H3733" s="390"/>
      <c r="I3733" s="380" t="e">
        <f t="shared" si="154"/>
        <v>#REF!</v>
      </c>
      <c r="J3733" s="389">
        <f>'[9]事業所(またはGH住居)名を入力してください_その⑦'!$F152</f>
        <v>0</v>
      </c>
      <c r="K3733" s="380">
        <f>IF(OR('[9]事業所(またはGH住居)名を入力してください_その⑦'!$B152="管理者",'[9]事業所(またはGH住居)名を入力してください_その⑦'!$B152="サービス管理責任者"),0,'[9]事業所(またはGH住居)名を入力してください_その⑦'!$AN152)</f>
        <v>0</v>
      </c>
    </row>
    <row r="3734" spans="8:11">
      <c r="H3734" s="390"/>
      <c r="I3734" s="380" t="e">
        <f t="shared" si="154"/>
        <v>#REF!</v>
      </c>
      <c r="J3734" s="389">
        <f>'[9]事業所(またはGH住居)名を入力してください_その⑦'!$F153</f>
        <v>0</v>
      </c>
      <c r="K3734" s="380">
        <f>IF(OR('[9]事業所(またはGH住居)名を入力してください_その⑦'!$B153="管理者",'[9]事業所(またはGH住居)名を入力してください_その⑦'!$B153="サービス管理責任者"),0,'[9]事業所(またはGH住居)名を入力してください_その⑦'!$AN153)</f>
        <v>0</v>
      </c>
    </row>
    <row r="3735" spans="8:11">
      <c r="H3735" s="390"/>
      <c r="I3735" s="380" t="e">
        <f t="shared" si="154"/>
        <v>#REF!</v>
      </c>
      <c r="J3735" s="389">
        <f>'[9]事業所(またはGH住居)名を入力してください_その⑦'!$F154</f>
        <v>0</v>
      </c>
      <c r="K3735" s="380">
        <f>IF(OR('[9]事業所(またはGH住居)名を入力してください_その⑦'!$B154="管理者",'[9]事業所(またはGH住居)名を入力してください_その⑦'!$B154="サービス管理責任者"),0,'[9]事業所(またはGH住居)名を入力してください_その⑦'!$AN154)</f>
        <v>0</v>
      </c>
    </row>
    <row r="3736" spans="8:11">
      <c r="H3736" s="390"/>
      <c r="I3736" s="380" t="e">
        <f t="shared" si="154"/>
        <v>#REF!</v>
      </c>
      <c r="J3736" s="389">
        <f>'[9]事業所(またはGH住居)名を入力してください_その⑦'!$F155</f>
        <v>0</v>
      </c>
      <c r="K3736" s="380">
        <f>IF(OR('[9]事業所(またはGH住居)名を入力してください_その⑦'!$B155="管理者",'[9]事業所(またはGH住居)名を入力してください_その⑦'!$B155="サービス管理責任者"),0,'[9]事業所(またはGH住居)名を入力してください_その⑦'!$AN155)</f>
        <v>0</v>
      </c>
    </row>
    <row r="3737" spans="8:11">
      <c r="H3737" s="390"/>
      <c r="I3737" s="380" t="e">
        <f t="shared" si="154"/>
        <v>#REF!</v>
      </c>
      <c r="J3737" s="389">
        <f>'[9]事業所(またはGH住居)名を入力してください_その⑦'!$F156</f>
        <v>0</v>
      </c>
      <c r="K3737" s="380">
        <f>IF(OR('[9]事業所(またはGH住居)名を入力してください_その⑦'!$B156="管理者",'[9]事業所(またはGH住居)名を入力してください_その⑦'!$B156="サービス管理責任者"),0,'[9]事業所(またはGH住居)名を入力してください_その⑦'!$AN156)</f>
        <v>0</v>
      </c>
    </row>
    <row r="3738" spans="8:11">
      <c r="H3738" s="390"/>
      <c r="I3738" s="380" t="e">
        <f t="shared" si="154"/>
        <v>#REF!</v>
      </c>
      <c r="J3738" s="389">
        <f>'[9]事業所(またはGH住居)名を入力してください_その⑦'!$F157</f>
        <v>0</v>
      </c>
      <c r="K3738" s="380">
        <f>IF(OR('[9]事業所(またはGH住居)名を入力してください_その⑦'!$B157="管理者",'[9]事業所(またはGH住居)名を入力してください_その⑦'!$B157="サービス管理責任者"),0,'[9]事業所(またはGH住居)名を入力してください_その⑦'!$AN157)</f>
        <v>0</v>
      </c>
    </row>
    <row r="3739" spans="8:11">
      <c r="H3739" s="390"/>
      <c r="I3739" s="380" t="e">
        <f t="shared" si="154"/>
        <v>#REF!</v>
      </c>
      <c r="J3739" s="389">
        <f>'[9]事業所(またはGH住居)名を入力してください_その⑦'!$F158</f>
        <v>0</v>
      </c>
      <c r="K3739" s="380">
        <f>IF(OR('[9]事業所(またはGH住居)名を入力してください_その⑦'!$B158="管理者",'[9]事業所(またはGH住居)名を入力してください_その⑦'!$B158="サービス管理責任者"),0,'[9]事業所(またはGH住居)名を入力してください_その⑦'!$AN158)</f>
        <v>0</v>
      </c>
    </row>
    <row r="3740" spans="8:11">
      <c r="H3740" s="390"/>
      <c r="I3740" s="380" t="e">
        <f t="shared" si="154"/>
        <v>#REF!</v>
      </c>
      <c r="J3740" s="389">
        <f>'[9]事業所(またはGH住居)名を入力してください_その⑦'!$F159</f>
        <v>0</v>
      </c>
      <c r="K3740" s="380">
        <f>IF(OR('[9]事業所(またはGH住居)名を入力してください_その⑦'!$B159="管理者",'[9]事業所(またはGH住居)名を入力してください_その⑦'!$B159="サービス管理責任者"),0,'[9]事業所(またはGH住居)名を入力してください_その⑦'!$AN159)</f>
        <v>0</v>
      </c>
    </row>
    <row r="3741" spans="8:11">
      <c r="H3741" s="390"/>
      <c r="I3741" s="380" t="e">
        <f t="shared" si="154"/>
        <v>#REF!</v>
      </c>
      <c r="J3741" s="389">
        <f>'[9]事業所(またはGH住居)名を入力してください_その⑦'!$F160</f>
        <v>0</v>
      </c>
      <c r="K3741" s="380">
        <f>IF(OR('[9]事業所(またはGH住居)名を入力してください_その⑦'!$B160="管理者",'[9]事業所(またはGH住居)名を入力してください_その⑦'!$B160="サービス管理責任者"),0,'[9]事業所(またはGH住居)名を入力してください_その⑦'!$AN160)</f>
        <v>0</v>
      </c>
    </row>
    <row r="3742" spans="8:11">
      <c r="H3742" s="390"/>
      <c r="I3742" s="380" t="e">
        <f t="shared" si="154"/>
        <v>#REF!</v>
      </c>
      <c r="J3742" s="389">
        <f>'[9]事業所(またはGH住居)名を入力してください_その⑦'!$F161</f>
        <v>0</v>
      </c>
      <c r="K3742" s="380">
        <f>IF(OR('[9]事業所(またはGH住居)名を入力してください_その⑦'!$B161="管理者",'[9]事業所(またはGH住居)名を入力してください_その⑦'!$B161="サービス管理責任者"),0,'[9]事業所(またはGH住居)名を入力してください_その⑦'!$AN161)</f>
        <v>0</v>
      </c>
    </row>
    <row r="3743" spans="8:11">
      <c r="H3743" s="390"/>
      <c r="I3743" s="380" t="e">
        <f t="shared" si="154"/>
        <v>#REF!</v>
      </c>
      <c r="J3743" s="389">
        <f>'[9]事業所(またはGH住居)名を入力してください_その⑦'!$F162</f>
        <v>0</v>
      </c>
      <c r="K3743" s="380">
        <f>IF(OR('[9]事業所(またはGH住居)名を入力してください_その⑦'!$B162="管理者",'[9]事業所(またはGH住居)名を入力してください_その⑦'!$B162="サービス管理責任者"),0,'[9]事業所(またはGH住居)名を入力してください_その⑦'!$AN162)</f>
        <v>0</v>
      </c>
    </row>
    <row r="3744" spans="8:11">
      <c r="H3744" s="390"/>
      <c r="I3744" s="380" t="e">
        <f t="shared" si="154"/>
        <v>#REF!</v>
      </c>
      <c r="J3744" s="389">
        <f>'[9]事業所(またはGH住居)名を入力してください_その⑦'!$F163</f>
        <v>0</v>
      </c>
      <c r="K3744" s="380">
        <f>IF(OR('[9]事業所(またはGH住居)名を入力してください_その⑦'!$B163="管理者",'[9]事業所(またはGH住居)名を入力してください_その⑦'!$B163="サービス管理責任者"),0,'[9]事業所(またはGH住居)名を入力してください_その⑦'!$AN163)</f>
        <v>0</v>
      </c>
    </row>
    <row r="3745" spans="8:11">
      <c r="H3745" s="390"/>
      <c r="I3745" s="380" t="e">
        <f t="shared" si="154"/>
        <v>#REF!</v>
      </c>
      <c r="J3745" s="389">
        <f>'[9]事業所(またはGH住居)名を入力してください_その⑦'!$F164</f>
        <v>0</v>
      </c>
      <c r="K3745" s="380">
        <f>IF(OR('[9]事業所(またはGH住居)名を入力してください_その⑦'!$B164="管理者",'[9]事業所(またはGH住居)名を入力してください_その⑦'!$B164="サービス管理責任者"),0,'[9]事業所(またはGH住居)名を入力してください_その⑦'!$AN164)</f>
        <v>0</v>
      </c>
    </row>
    <row r="3746" spans="8:11">
      <c r="H3746" s="390"/>
      <c r="I3746" s="380" t="e">
        <f t="shared" si="154"/>
        <v>#REF!</v>
      </c>
      <c r="J3746" s="389">
        <f>'[9]事業所(またはGH住居)名を入力してください_その⑦'!$F165</f>
        <v>0</v>
      </c>
      <c r="K3746" s="380">
        <f>IF(OR('[9]事業所(またはGH住居)名を入力してください_その⑦'!$B165="管理者",'[9]事業所(またはGH住居)名を入力してください_その⑦'!$B165="サービス管理責任者"),0,'[9]事業所(またはGH住居)名を入力してください_その⑦'!$AN165)</f>
        <v>0</v>
      </c>
    </row>
    <row r="3747" spans="8:11">
      <c r="H3747" s="390"/>
      <c r="I3747" s="380" t="e">
        <f t="shared" si="154"/>
        <v>#REF!</v>
      </c>
      <c r="J3747" s="389">
        <f>'[9]事業所(またはGH住居)名を入力してください_その⑦'!$F166</f>
        <v>0</v>
      </c>
      <c r="K3747" s="380">
        <f>IF(OR('[9]事業所(またはGH住居)名を入力してください_その⑦'!$B166="管理者",'[9]事業所(またはGH住居)名を入力してください_その⑦'!$B166="サービス管理責任者"),0,'[9]事業所(またはGH住居)名を入力してください_その⑦'!$AN166)</f>
        <v>0</v>
      </c>
    </row>
    <row r="3748" spans="8:11">
      <c r="H3748" s="390"/>
      <c r="I3748" s="380" t="e">
        <f t="shared" si="154"/>
        <v>#REF!</v>
      </c>
      <c r="J3748" s="389">
        <f>'[9]事業所(またはGH住居)名を入力してください_その⑦'!$F167</f>
        <v>0</v>
      </c>
      <c r="K3748" s="380">
        <f>IF(OR('[9]事業所(またはGH住居)名を入力してください_その⑦'!$B167="管理者",'[9]事業所(またはGH住居)名を入力してください_その⑦'!$B167="サービス管理責任者"),0,'[9]事業所(またはGH住居)名を入力してください_その⑦'!$AN167)</f>
        <v>0</v>
      </c>
    </row>
    <row r="3749" spans="8:11">
      <c r="H3749" s="390"/>
      <c r="I3749" s="380" t="e">
        <f t="shared" si="154"/>
        <v>#REF!</v>
      </c>
      <c r="J3749" s="389">
        <f>'[9]事業所(またはGH住居)名を入力してください_その⑦'!$F168</f>
        <v>0</v>
      </c>
      <c r="K3749" s="380">
        <f>IF(OR('[9]事業所(またはGH住居)名を入力してください_その⑦'!$B168="管理者",'[9]事業所(またはGH住居)名を入力してください_その⑦'!$B168="サービス管理責任者"),0,'[9]事業所(またはGH住居)名を入力してください_その⑦'!$AN168)</f>
        <v>0</v>
      </c>
    </row>
    <row r="3750" spans="8:11">
      <c r="H3750" s="390"/>
      <c r="I3750" s="380" t="e">
        <f t="shared" si="154"/>
        <v>#REF!</v>
      </c>
      <c r="J3750" s="389">
        <f>'[9]事業所(またはGH住居)名を入力してください_その⑦'!$F169</f>
        <v>0</v>
      </c>
      <c r="K3750" s="380">
        <f>IF(OR('[9]事業所(またはGH住居)名を入力してください_その⑦'!$B169="管理者",'[9]事業所(またはGH住居)名を入力してください_その⑦'!$B169="サービス管理責任者"),0,'[9]事業所(またはGH住居)名を入力してください_その⑦'!$AN169)</f>
        <v>0</v>
      </c>
    </row>
    <row r="3751" spans="8:11">
      <c r="H3751" s="390"/>
      <c r="I3751" s="380" t="e">
        <f t="shared" si="154"/>
        <v>#REF!</v>
      </c>
      <c r="J3751" s="389">
        <f>'[9]事業所(またはGH住居)名を入力してください_その⑦'!$F170</f>
        <v>0</v>
      </c>
      <c r="K3751" s="380">
        <f>IF(OR('[9]事業所(またはGH住居)名を入力してください_その⑦'!$B170="管理者",'[9]事業所(またはGH住居)名を入力してください_その⑦'!$B170="サービス管理責任者"),0,'[9]事業所(またはGH住居)名を入力してください_その⑦'!$AN170)</f>
        <v>0</v>
      </c>
    </row>
    <row r="3752" spans="8:11">
      <c r="H3752" s="390"/>
      <c r="I3752" s="380" t="e">
        <f t="shared" si="154"/>
        <v>#REF!</v>
      </c>
      <c r="J3752" s="389">
        <f>'[9]事業所(またはGH住居)名を入力してください_その⑦'!$F171</f>
        <v>0</v>
      </c>
      <c r="K3752" s="380">
        <f>IF(OR('[9]事業所(またはGH住居)名を入力してください_その⑦'!$B171="管理者",'[9]事業所(またはGH住居)名を入力してください_その⑦'!$B171="サービス管理責任者"),0,'[9]事業所(またはGH住居)名を入力してください_その⑦'!$AN171)</f>
        <v>0</v>
      </c>
    </row>
    <row r="3753" spans="8:11">
      <c r="H3753" s="390"/>
      <c r="I3753" s="380" t="e">
        <f t="shared" si="154"/>
        <v>#REF!</v>
      </c>
      <c r="J3753" s="389">
        <f>'[9]事業所(またはGH住居)名を入力してください_その⑦'!$F172</f>
        <v>0</v>
      </c>
      <c r="K3753" s="380">
        <f>IF(OR('[9]事業所(またはGH住居)名を入力してください_その⑦'!$B172="管理者",'[9]事業所(またはGH住居)名を入力してください_その⑦'!$B172="サービス管理責任者"),0,'[9]事業所(またはGH住居)名を入力してください_その⑦'!$AN172)</f>
        <v>0</v>
      </c>
    </row>
    <row r="3754" spans="8:11">
      <c r="H3754" s="390"/>
      <c r="I3754" s="380" t="e">
        <f t="shared" si="154"/>
        <v>#REF!</v>
      </c>
      <c r="J3754" s="389">
        <f>'[9]事業所(またはGH住居)名を入力してください_その⑦'!$F173</f>
        <v>0</v>
      </c>
      <c r="K3754" s="380">
        <f>IF(OR('[9]事業所(またはGH住居)名を入力してください_その⑦'!$B173="管理者",'[9]事業所(またはGH住居)名を入力してください_その⑦'!$B173="サービス管理責任者"),0,'[9]事業所(またはGH住居)名を入力してください_その⑦'!$AN173)</f>
        <v>0</v>
      </c>
    </row>
    <row r="3755" spans="8:11">
      <c r="H3755" s="390"/>
      <c r="I3755" s="380" t="e">
        <f t="shared" si="154"/>
        <v>#REF!</v>
      </c>
      <c r="J3755" s="389">
        <f>'[9]事業所(またはGH住居)名を入力してください_その⑦'!$F174</f>
        <v>0</v>
      </c>
      <c r="K3755" s="380">
        <f>IF(OR('[9]事業所(またはGH住居)名を入力してください_その⑦'!$B174="管理者",'[9]事業所(またはGH住居)名を入力してください_その⑦'!$B174="サービス管理責任者"),0,'[9]事業所(またはGH住居)名を入力してください_その⑦'!$AN174)</f>
        <v>0</v>
      </c>
    </row>
    <row r="3756" spans="8:11">
      <c r="H3756" s="390"/>
      <c r="I3756" s="380" t="e">
        <f t="shared" si="154"/>
        <v>#REF!</v>
      </c>
      <c r="J3756" s="389">
        <f>'[9]事業所(またはGH住居)名を入力してください_その⑦'!$F175</f>
        <v>0</v>
      </c>
      <c r="K3756" s="380">
        <f>IF(OR('[9]事業所(またはGH住居)名を入力してください_その⑦'!$B175="管理者",'[9]事業所(またはGH住居)名を入力してください_その⑦'!$B175="サービス管理責任者"),0,'[9]事業所(またはGH住居)名を入力してください_その⑦'!$AN175)</f>
        <v>0</v>
      </c>
    </row>
    <row r="3757" spans="8:11">
      <c r="H3757" s="390"/>
      <c r="I3757" s="380" t="e">
        <f t="shared" si="154"/>
        <v>#REF!</v>
      </c>
      <c r="J3757" s="389">
        <f>'[9]事業所(またはGH住居)名を入力してください_その⑦'!$F176</f>
        <v>0</v>
      </c>
      <c r="K3757" s="380">
        <f>IF(OR('[9]事業所(またはGH住居)名を入力してください_その⑦'!$B176="管理者",'[9]事業所(またはGH住居)名を入力してください_その⑦'!$B176="サービス管理責任者"),0,'[9]事業所(またはGH住居)名を入力してください_その⑦'!$AN176)</f>
        <v>0</v>
      </c>
    </row>
    <row r="3758" spans="8:11">
      <c r="H3758" s="390"/>
      <c r="I3758" s="380" t="e">
        <f t="shared" si="154"/>
        <v>#REF!</v>
      </c>
      <c r="J3758" s="389">
        <f>'[9]事業所(またはGH住居)名を入力してください_その⑦'!$F177</f>
        <v>0</v>
      </c>
      <c r="K3758" s="380">
        <f>IF(OR('[9]事業所(またはGH住居)名を入力してください_その⑦'!$B177="管理者",'[9]事業所(またはGH住居)名を入力してください_その⑦'!$B177="サービス管理責任者"),0,'[9]事業所(またはGH住居)名を入力してください_その⑦'!$AN177)</f>
        <v>0</v>
      </c>
    </row>
    <row r="3759" spans="8:11">
      <c r="H3759" s="390"/>
      <c r="I3759" s="380" t="e">
        <f t="shared" si="154"/>
        <v>#REF!</v>
      </c>
      <c r="J3759" s="389">
        <f>'[9]事業所(またはGH住居)名を入力してください_その⑦'!$F178</f>
        <v>0</v>
      </c>
      <c r="K3759" s="380">
        <f>IF(OR('[9]事業所(またはGH住居)名を入力してください_その⑦'!$B178="管理者",'[9]事業所(またはGH住居)名を入力してください_その⑦'!$B178="サービス管理責任者"),0,'[9]事業所(またはGH住居)名を入力してください_その⑦'!$AN178)</f>
        <v>0</v>
      </c>
    </row>
    <row r="3760" spans="8:11">
      <c r="H3760" s="390"/>
      <c r="I3760" s="380" t="e">
        <f t="shared" si="154"/>
        <v>#REF!</v>
      </c>
      <c r="J3760" s="389">
        <f>'[9]事業所(またはGH住居)名を入力してください_その⑦'!$F179</f>
        <v>0</v>
      </c>
      <c r="K3760" s="380">
        <f>IF(OR('[9]事業所(またはGH住居)名を入力してください_その⑦'!$B179="管理者",'[9]事業所(またはGH住居)名を入力してください_その⑦'!$B179="サービス管理責任者"),0,'[9]事業所(またはGH住居)名を入力してください_その⑦'!$AN179)</f>
        <v>0</v>
      </c>
    </row>
    <row r="3761" spans="8:11">
      <c r="H3761" s="390"/>
      <c r="I3761" s="380" t="e">
        <f t="shared" si="154"/>
        <v>#REF!</v>
      </c>
      <c r="J3761" s="389">
        <f>'[9]事業所(またはGH住居)名を入力してください_その⑦'!$F180</f>
        <v>0</v>
      </c>
      <c r="K3761" s="380">
        <f>IF(OR('[9]事業所(またはGH住居)名を入力してください_その⑦'!$B180="管理者",'[9]事業所(またはGH住居)名を入力してください_その⑦'!$B180="サービス管理責任者"),0,'[9]事業所(またはGH住居)名を入力してください_その⑦'!$AN180)</f>
        <v>0</v>
      </c>
    </row>
    <row r="3762" spans="8:11">
      <c r="H3762" s="390"/>
      <c r="I3762" s="380" t="e">
        <f t="shared" si="154"/>
        <v>#REF!</v>
      </c>
      <c r="J3762" s="389">
        <f>'[9]事業所(またはGH住居)名を入力してください_その⑦'!$F181</f>
        <v>0</v>
      </c>
      <c r="K3762" s="380">
        <f>IF(OR('[9]事業所(またはGH住居)名を入力してください_その⑦'!$B181="管理者",'[9]事業所(またはGH住居)名を入力してください_その⑦'!$B181="サービス管理責任者"),0,'[9]事業所(またはGH住居)名を入力してください_その⑦'!$AN181)</f>
        <v>0</v>
      </c>
    </row>
    <row r="3763" spans="8:11">
      <c r="H3763" s="390"/>
      <c r="I3763" s="380" t="e">
        <f t="shared" si="154"/>
        <v>#REF!</v>
      </c>
      <c r="J3763" s="389">
        <f>'[9]事業所(またはGH住居)名を入力してください_その⑦'!$F182</f>
        <v>0</v>
      </c>
      <c r="K3763" s="380">
        <f>IF(OR('[9]事業所(またはGH住居)名を入力してください_その⑦'!$B182="管理者",'[9]事業所(またはGH住居)名を入力してください_その⑦'!$B182="サービス管理責任者"),0,'[9]事業所(またはGH住居)名を入力してください_その⑦'!$AN182)</f>
        <v>0</v>
      </c>
    </row>
    <row r="3764" spans="8:11">
      <c r="H3764" s="390"/>
      <c r="I3764" s="380" t="e">
        <f t="shared" si="154"/>
        <v>#REF!</v>
      </c>
      <c r="J3764" s="389">
        <f>'[9]事業所(またはGH住居)名を入力してください_その⑦'!$F183</f>
        <v>0</v>
      </c>
      <c r="K3764" s="380">
        <f>IF(OR('[9]事業所(またはGH住居)名を入力してください_その⑦'!$B183="管理者",'[9]事業所(またはGH住居)名を入力してください_その⑦'!$B183="サービス管理責任者"),0,'[9]事業所(またはGH住居)名を入力してください_その⑦'!$AN183)</f>
        <v>0</v>
      </c>
    </row>
    <row r="3765" spans="8:11">
      <c r="H3765" s="390"/>
      <c r="I3765" s="380" t="e">
        <f t="shared" si="154"/>
        <v>#REF!</v>
      </c>
      <c r="J3765" s="389">
        <f>'[9]事業所(またはGH住居)名を入力してください_その⑦'!$F184</f>
        <v>0</v>
      </c>
      <c r="K3765" s="380">
        <f>IF(OR('[9]事業所(またはGH住居)名を入力してください_その⑦'!$B184="管理者",'[9]事業所(またはGH住居)名を入力してください_その⑦'!$B184="サービス管理責任者"),0,'[9]事業所(またはGH住居)名を入力してください_その⑦'!$AN184)</f>
        <v>0</v>
      </c>
    </row>
    <row r="3766" spans="8:11">
      <c r="H3766" s="390"/>
      <c r="I3766" s="380" t="e">
        <f t="shared" si="154"/>
        <v>#REF!</v>
      </c>
      <c r="J3766" s="389">
        <f>'[9]事業所(またはGH住居)名を入力してください_その⑦'!$F185</f>
        <v>0</v>
      </c>
      <c r="K3766" s="380">
        <f>IF(OR('[9]事業所(またはGH住居)名を入力してください_その⑦'!$B185="管理者",'[9]事業所(またはGH住居)名を入力してください_その⑦'!$B185="サービス管理責任者"),0,'[9]事業所(またはGH住居)名を入力してください_その⑦'!$AN185)</f>
        <v>0</v>
      </c>
    </row>
    <row r="3767" spans="8:11">
      <c r="H3767" s="390"/>
      <c r="I3767" s="380" t="e">
        <f t="shared" si="154"/>
        <v>#REF!</v>
      </c>
      <c r="J3767" s="389">
        <f>'[9]事業所(またはGH住居)名を入力してください_その⑦'!$F186</f>
        <v>0</v>
      </c>
      <c r="K3767" s="380">
        <f>IF(OR('[9]事業所(またはGH住居)名を入力してください_その⑦'!$B186="管理者",'[9]事業所(またはGH住居)名を入力してください_その⑦'!$B186="サービス管理責任者"),0,'[9]事業所(またはGH住居)名を入力してください_その⑦'!$AN186)</f>
        <v>0</v>
      </c>
    </row>
    <row r="3768" spans="8:11">
      <c r="H3768" s="390"/>
      <c r="I3768" s="380" t="e">
        <f t="shared" si="154"/>
        <v>#REF!</v>
      </c>
      <c r="J3768" s="389">
        <f>'[9]事業所(またはGH住居)名を入力してください_その⑦'!$F187</f>
        <v>0</v>
      </c>
      <c r="K3768" s="380">
        <f>IF(OR('[9]事業所(またはGH住居)名を入力してください_その⑦'!$B187="管理者",'[9]事業所(またはGH住居)名を入力してください_その⑦'!$B187="サービス管理責任者"),0,'[9]事業所(またはGH住居)名を入力してください_その⑦'!$AN187)</f>
        <v>0</v>
      </c>
    </row>
    <row r="3769" spans="8:11">
      <c r="H3769" s="390"/>
      <c r="I3769" s="380" t="e">
        <f t="shared" si="154"/>
        <v>#REF!</v>
      </c>
      <c r="J3769" s="389">
        <f>'[9]事業所(またはGH住居)名を入力してください_その⑦'!$F188</f>
        <v>0</v>
      </c>
      <c r="K3769" s="380">
        <f>IF(OR('[9]事業所(またはGH住居)名を入力してください_その⑦'!$B188="管理者",'[9]事業所(またはGH住居)名を入力してください_その⑦'!$B188="サービス管理責任者"),0,'[9]事業所(またはGH住居)名を入力してください_その⑦'!$AN188)</f>
        <v>0</v>
      </c>
    </row>
    <row r="3770" spans="8:11">
      <c r="H3770" s="390"/>
      <c r="I3770" s="380" t="e">
        <f t="shared" si="154"/>
        <v>#REF!</v>
      </c>
      <c r="J3770" s="389">
        <f>'[9]事業所(またはGH住居)名を入力してください_その⑦'!$F189</f>
        <v>0</v>
      </c>
      <c r="K3770" s="380">
        <f>IF(OR('[9]事業所(またはGH住居)名を入力してください_その⑦'!$B189="管理者",'[9]事業所(またはGH住居)名を入力してください_その⑦'!$B189="サービス管理責任者"),0,'[9]事業所(またはGH住居)名を入力してください_その⑦'!$AN189)</f>
        <v>0</v>
      </c>
    </row>
    <row r="3771" spans="8:11">
      <c r="H3771" s="390"/>
      <c r="I3771" s="380" t="e">
        <f t="shared" si="154"/>
        <v>#REF!</v>
      </c>
      <c r="J3771" s="389">
        <f>'[9]事業所(またはGH住居)名を入力してください_その⑦'!$F190</f>
        <v>0</v>
      </c>
      <c r="K3771" s="380">
        <f>IF(OR('[9]事業所(またはGH住居)名を入力してください_その⑦'!$B190="管理者",'[9]事業所(またはGH住居)名を入力してください_その⑦'!$B190="サービス管理責任者"),0,'[9]事業所(またはGH住居)名を入力してください_その⑦'!$AN190)</f>
        <v>0</v>
      </c>
    </row>
    <row r="3772" spans="8:11">
      <c r="H3772" s="390"/>
      <c r="I3772" s="380" t="e">
        <f t="shared" si="154"/>
        <v>#REF!</v>
      </c>
      <c r="J3772" s="389">
        <f>'[9]事業所(またはGH住居)名を入力してください_その⑦'!$F191</f>
        <v>0</v>
      </c>
      <c r="K3772" s="380">
        <f>IF(OR('[9]事業所(またはGH住居)名を入力してください_その⑦'!$B191="管理者",'[9]事業所(またはGH住居)名を入力してください_その⑦'!$B191="サービス管理責任者"),0,'[9]事業所(またはGH住居)名を入力してください_その⑦'!$AN191)</f>
        <v>0</v>
      </c>
    </row>
    <row r="3773" spans="8:11">
      <c r="H3773" s="390"/>
      <c r="I3773" s="380" t="e">
        <f t="shared" si="154"/>
        <v>#REF!</v>
      </c>
      <c r="J3773" s="389">
        <f>'[9]事業所(またはGH住居)名を入力してください_その⑦'!$F192</f>
        <v>0</v>
      </c>
      <c r="K3773" s="380">
        <f>IF(OR('[9]事業所(またはGH住居)名を入力してください_その⑦'!$B192="管理者",'[9]事業所(またはGH住居)名を入力してください_その⑦'!$B192="サービス管理責任者"),0,'[9]事業所(またはGH住居)名を入力してください_その⑦'!$AN192)</f>
        <v>0</v>
      </c>
    </row>
    <row r="3774" spans="8:11">
      <c r="H3774" s="390"/>
      <c r="I3774" s="380" t="e">
        <f t="shared" si="154"/>
        <v>#REF!</v>
      </c>
      <c r="J3774" s="389">
        <f>'[9]事業所(またはGH住居)名を入力してください_その⑦'!$F193</f>
        <v>0</v>
      </c>
      <c r="K3774" s="380">
        <f>IF(OR('[9]事業所(またはGH住居)名を入力してください_その⑦'!$B193="管理者",'[9]事業所(またはGH住居)名を入力してください_その⑦'!$B193="サービス管理責任者"),0,'[9]事業所(またはGH住居)名を入力してください_その⑦'!$AN193)</f>
        <v>0</v>
      </c>
    </row>
    <row r="3775" spans="8:11">
      <c r="H3775" s="390"/>
      <c r="I3775" s="380" t="e">
        <f t="shared" si="154"/>
        <v>#REF!</v>
      </c>
      <c r="J3775" s="389">
        <f>'[9]事業所(またはGH住居)名を入力してください_その⑦'!$F194</f>
        <v>0</v>
      </c>
      <c r="K3775" s="380">
        <f>IF(OR('[9]事業所(またはGH住居)名を入力してください_その⑦'!$B194="管理者",'[9]事業所(またはGH住居)名を入力してください_その⑦'!$B194="サービス管理責任者"),0,'[9]事業所(またはGH住居)名を入力してください_その⑦'!$AN194)</f>
        <v>0</v>
      </c>
    </row>
    <row r="3776" spans="8:11">
      <c r="H3776" s="390"/>
      <c r="I3776" s="380" t="e">
        <f t="shared" si="154"/>
        <v>#REF!</v>
      </c>
      <c r="J3776" s="389">
        <f>'[9]事業所(またはGH住居)名を入力してください_その⑦'!$F195</f>
        <v>0</v>
      </c>
      <c r="K3776" s="380">
        <f>IF(OR('[9]事業所(またはGH住居)名を入力してください_その⑦'!$B195="管理者",'[9]事業所(またはGH住居)名を入力してください_その⑦'!$B195="サービス管理責任者"),0,'[9]事業所(またはGH住居)名を入力してください_その⑦'!$AN195)</f>
        <v>0</v>
      </c>
    </row>
    <row r="3777" spans="8:11">
      <c r="H3777" s="390"/>
      <c r="I3777" s="380" t="e">
        <f t="shared" si="154"/>
        <v>#REF!</v>
      </c>
      <c r="J3777" s="389">
        <f>'[9]事業所(またはGH住居)名を入力してください_その⑦'!$F196</f>
        <v>0</v>
      </c>
      <c r="K3777" s="380">
        <f>IF(OR('[9]事業所(またはGH住居)名を入力してください_その⑦'!$B196="管理者",'[9]事業所(またはGH住居)名を入力してください_その⑦'!$B196="サービス管理責任者"),0,'[9]事業所(またはGH住居)名を入力してください_その⑦'!$AN196)</f>
        <v>0</v>
      </c>
    </row>
    <row r="3778" spans="8:11">
      <c r="H3778" s="390"/>
      <c r="I3778" s="380" t="e">
        <f t="shared" si="154"/>
        <v>#REF!</v>
      </c>
      <c r="J3778" s="389">
        <f>'[9]事業所(またはGH住居)名を入力してください_その⑦'!$F197</f>
        <v>0</v>
      </c>
      <c r="K3778" s="380">
        <f>IF(OR('[9]事業所(またはGH住居)名を入力してください_その⑦'!$B197="管理者",'[9]事業所(またはGH住居)名を入力してください_その⑦'!$B197="サービス管理責任者"),0,'[9]事業所(またはGH住居)名を入力してください_その⑦'!$AN197)</f>
        <v>0</v>
      </c>
    </row>
    <row r="3779" spans="8:11">
      <c r="H3779" s="390"/>
      <c r="I3779" s="380" t="e">
        <f t="shared" si="154"/>
        <v>#REF!</v>
      </c>
      <c r="J3779" s="389">
        <f>'[9]事業所(またはGH住居)名を入力してください_その⑦'!$F198</f>
        <v>0</v>
      </c>
      <c r="K3779" s="380">
        <f>IF(OR('[9]事業所(またはGH住居)名を入力してください_その⑦'!$B198="管理者",'[9]事業所(またはGH住居)名を入力してください_その⑦'!$B198="サービス管理責任者"),0,'[9]事業所(またはGH住居)名を入力してください_その⑦'!$AN198)</f>
        <v>0</v>
      </c>
    </row>
    <row r="3780" spans="8:11">
      <c r="H3780" s="390"/>
      <c r="I3780" s="380" t="e">
        <f t="shared" ref="I3780:I3843" si="155">IF(J3780=0,I3779,I3779+1)</f>
        <v>#REF!</v>
      </c>
      <c r="J3780" s="389">
        <f>'[9]事業所(またはGH住居)名を入力してください_その⑦'!$F199</f>
        <v>0</v>
      </c>
      <c r="K3780" s="380">
        <f>IF(OR('[9]事業所(またはGH住居)名を入力してください_その⑦'!$B199="管理者",'[9]事業所(またはGH住居)名を入力してください_その⑦'!$B199="サービス管理責任者"),0,'[9]事業所(またはGH住居)名を入力してください_その⑦'!$AN199)</f>
        <v>0</v>
      </c>
    </row>
    <row r="3781" spans="8:11">
      <c r="H3781" s="390"/>
      <c r="I3781" s="380" t="e">
        <f t="shared" si="155"/>
        <v>#REF!</v>
      </c>
      <c r="J3781" s="389">
        <f>'[9]事業所(またはGH住居)名を入力してください_その⑦'!$F200</f>
        <v>0</v>
      </c>
      <c r="K3781" s="380">
        <f>IF(OR('[9]事業所(またはGH住居)名を入力してください_その⑦'!$B200="管理者",'[9]事業所(またはGH住居)名を入力してください_その⑦'!$B200="サービス管理責任者"),0,'[9]事業所(またはGH住居)名を入力してください_その⑦'!$AN200)</f>
        <v>0</v>
      </c>
    </row>
    <row r="3782" spans="8:11">
      <c r="H3782" s="390"/>
      <c r="I3782" s="380" t="e">
        <f t="shared" si="155"/>
        <v>#REF!</v>
      </c>
      <c r="J3782" s="389">
        <f>'[9]事業所(またはGH住居)名を入力してください_その⑦'!$F201</f>
        <v>0</v>
      </c>
      <c r="K3782" s="380">
        <f>IF(OR('[9]事業所(またはGH住居)名を入力してください_その⑦'!$B201="管理者",'[9]事業所(またはGH住居)名を入力してください_その⑦'!$B201="サービス管理責任者"),0,'[9]事業所(またはGH住居)名を入力してください_その⑦'!$AN201)</f>
        <v>0</v>
      </c>
    </row>
    <row r="3783" spans="8:11">
      <c r="H3783" s="390"/>
      <c r="I3783" s="380" t="e">
        <f t="shared" si="155"/>
        <v>#REF!</v>
      </c>
      <c r="J3783" s="389">
        <f>'[9]事業所(またはGH住居)名を入力してください_その⑦'!$F202</f>
        <v>0</v>
      </c>
      <c r="K3783" s="380">
        <f>IF(OR('[9]事業所(またはGH住居)名を入力してください_その⑦'!$B202="管理者",'[9]事業所(またはGH住居)名を入力してください_その⑦'!$B202="サービス管理責任者"),0,'[9]事業所(またはGH住居)名を入力してください_その⑦'!$AN202)</f>
        <v>0</v>
      </c>
    </row>
    <row r="3784" spans="8:11">
      <c r="H3784" s="390"/>
      <c r="I3784" s="380" t="e">
        <f t="shared" si="155"/>
        <v>#REF!</v>
      </c>
      <c r="J3784" s="389">
        <f>'[9]事業所(またはGH住居)名を入力してください_その⑦'!$F203</f>
        <v>0</v>
      </c>
      <c r="K3784" s="380">
        <f>IF(OR('[9]事業所(またはGH住居)名を入力してください_その⑦'!$B203="管理者",'[9]事業所(またはGH住居)名を入力してください_その⑦'!$B203="サービス管理責任者"),0,'[9]事業所(またはGH住居)名を入力してください_その⑦'!$AN203)</f>
        <v>0</v>
      </c>
    </row>
    <row r="3785" spans="8:11">
      <c r="H3785" s="390"/>
      <c r="I3785" s="380" t="e">
        <f t="shared" si="155"/>
        <v>#REF!</v>
      </c>
      <c r="J3785" s="389">
        <f>'[9]事業所(またはGH住居)名を入力してください_その⑦'!$F204</f>
        <v>0</v>
      </c>
      <c r="K3785" s="380">
        <f>IF(OR('[9]事業所(またはGH住居)名を入力してください_その⑦'!$B204="管理者",'[9]事業所(またはGH住居)名を入力してください_その⑦'!$B204="サービス管理責任者"),0,'[9]事業所(またはGH住居)名を入力してください_その⑦'!$AN204)</f>
        <v>0</v>
      </c>
    </row>
    <row r="3786" spans="8:11">
      <c r="H3786" s="390"/>
      <c r="I3786" s="380" t="e">
        <f t="shared" si="155"/>
        <v>#REF!</v>
      </c>
      <c r="J3786" s="389">
        <f>'[9]事業所(またはGH住居)名を入力してください_その⑦'!$F205</f>
        <v>0</v>
      </c>
      <c r="K3786" s="380">
        <f>IF(OR('[9]事業所(またはGH住居)名を入力してください_その⑦'!$B205="管理者",'[9]事業所(またはGH住居)名を入力してください_その⑦'!$B205="サービス管理責任者"),0,'[9]事業所(またはGH住居)名を入力してください_その⑦'!$AN205)</f>
        <v>0</v>
      </c>
    </row>
    <row r="3787" spans="8:11">
      <c r="H3787" s="390"/>
      <c r="I3787" s="380" t="e">
        <f t="shared" si="155"/>
        <v>#REF!</v>
      </c>
      <c r="J3787" s="389">
        <f>'[9]事業所(またはGH住居)名を入力してください_その⑦'!$F206</f>
        <v>0</v>
      </c>
      <c r="K3787" s="380">
        <f>IF(OR('[9]事業所(またはGH住居)名を入力してください_その⑦'!$B206="管理者",'[9]事業所(またはGH住居)名を入力してください_その⑦'!$B206="サービス管理責任者"),0,'[9]事業所(またはGH住居)名を入力してください_その⑦'!$AN206)</f>
        <v>0</v>
      </c>
    </row>
    <row r="3788" spans="8:11">
      <c r="H3788" s="390"/>
      <c r="I3788" s="380" t="e">
        <f t="shared" si="155"/>
        <v>#REF!</v>
      </c>
      <c r="J3788" s="389">
        <f>'[9]事業所(またはGH住居)名を入力してください_その⑦'!$F207</f>
        <v>0</v>
      </c>
      <c r="K3788" s="380">
        <f>IF(OR('[9]事業所(またはGH住居)名を入力してください_その⑦'!$B207="管理者",'[9]事業所(またはGH住居)名を入力してください_その⑦'!$B207="サービス管理責任者"),0,'[9]事業所(またはGH住居)名を入力してください_その⑦'!$AN207)</f>
        <v>0</v>
      </c>
    </row>
    <row r="3789" spans="8:11">
      <c r="H3789" s="390"/>
      <c r="I3789" s="380" t="e">
        <f t="shared" si="155"/>
        <v>#REF!</v>
      </c>
      <c r="J3789" s="389">
        <f>'[9]事業所(またはGH住居)名を入力してください_その⑦'!$F208</f>
        <v>0</v>
      </c>
      <c r="K3789" s="380">
        <f>IF(OR('[9]事業所(またはGH住居)名を入力してください_その⑦'!$B208="管理者",'[9]事業所(またはGH住居)名を入力してください_その⑦'!$B208="サービス管理責任者"),0,'[9]事業所(またはGH住居)名を入力してください_その⑦'!$AN208)</f>
        <v>0</v>
      </c>
    </row>
    <row r="3790" spans="8:11">
      <c r="H3790" s="390"/>
      <c r="I3790" s="380" t="e">
        <f t="shared" si="155"/>
        <v>#REF!</v>
      </c>
      <c r="J3790" s="389">
        <f>'[9]事業所(またはGH住居)名を入力してください_その⑦'!$F209</f>
        <v>0</v>
      </c>
      <c r="K3790" s="380">
        <f>IF(OR('[9]事業所(またはGH住居)名を入力してください_その⑦'!$B209="管理者",'[9]事業所(またはGH住居)名を入力してください_その⑦'!$B209="サービス管理責任者"),0,'[9]事業所(またはGH住居)名を入力してください_その⑦'!$AN209)</f>
        <v>0</v>
      </c>
    </row>
    <row r="3791" spans="8:11">
      <c r="H3791" s="390"/>
      <c r="I3791" s="380" t="e">
        <f t="shared" si="155"/>
        <v>#REF!</v>
      </c>
      <c r="J3791" s="389">
        <f>'[9]事業所(またはGH住居)名を入力してください_その⑦'!$F210</f>
        <v>0</v>
      </c>
      <c r="K3791" s="380">
        <f>IF(OR('[9]事業所(またはGH住居)名を入力してください_その⑦'!$B210="管理者",'[9]事業所(またはGH住居)名を入力してください_その⑦'!$B210="サービス管理責任者"),0,'[9]事業所(またはGH住居)名を入力してください_その⑦'!$AN210)</f>
        <v>0</v>
      </c>
    </row>
    <row r="3792" spans="8:11">
      <c r="H3792" s="390"/>
      <c r="I3792" s="380" t="e">
        <f t="shared" si="155"/>
        <v>#REF!</v>
      </c>
      <c r="J3792" s="389">
        <f>'[9]事業所(またはGH住居)名を入力してください_その⑦'!$F211</f>
        <v>0</v>
      </c>
      <c r="K3792" s="380">
        <f>IF(OR('[9]事業所(またはGH住居)名を入力してください_その⑦'!$B211="管理者",'[9]事業所(またはGH住居)名を入力してください_その⑦'!$B211="サービス管理責任者"),0,'[9]事業所(またはGH住居)名を入力してください_その⑦'!$AN211)</f>
        <v>0</v>
      </c>
    </row>
    <row r="3793" spans="8:11">
      <c r="H3793" s="390"/>
      <c r="I3793" s="380" t="e">
        <f t="shared" si="155"/>
        <v>#REF!</v>
      </c>
      <c r="J3793" s="389">
        <f>'[9]事業所(またはGH住居)名を入力してください_その⑦'!$F212</f>
        <v>0</v>
      </c>
      <c r="K3793" s="380">
        <f>IF(OR('[9]事業所(またはGH住居)名を入力してください_その⑦'!$B212="管理者",'[9]事業所(またはGH住居)名を入力してください_その⑦'!$B212="サービス管理責任者"),0,'[9]事業所(またはGH住居)名を入力してください_その⑦'!$AN212)</f>
        <v>0</v>
      </c>
    </row>
    <row r="3794" spans="8:11">
      <c r="H3794" s="390"/>
      <c r="I3794" s="380" t="e">
        <f t="shared" si="155"/>
        <v>#REF!</v>
      </c>
      <c r="J3794" s="389">
        <f>'[9]事業所(またはGH住居)名を入力してください_その⑦'!$F213</f>
        <v>0</v>
      </c>
      <c r="K3794" s="380">
        <f>IF(OR('[9]事業所(またはGH住居)名を入力してください_その⑦'!$B213="管理者",'[9]事業所(またはGH住居)名を入力してください_その⑦'!$B213="サービス管理責任者"),0,'[9]事業所(またはGH住居)名を入力してください_その⑦'!$AN213)</f>
        <v>0</v>
      </c>
    </row>
    <row r="3795" spans="8:11">
      <c r="H3795" s="390"/>
      <c r="I3795" s="380" t="e">
        <f t="shared" si="155"/>
        <v>#REF!</v>
      </c>
      <c r="J3795" s="389">
        <f>'[9]事業所(またはGH住居)名を入力してください_その⑦'!$F214</f>
        <v>0</v>
      </c>
      <c r="K3795" s="380">
        <f>IF(OR('[9]事業所(またはGH住居)名を入力してください_その⑦'!$B214="管理者",'[9]事業所(またはGH住居)名を入力してください_その⑦'!$B214="サービス管理責任者"),0,'[9]事業所(またはGH住居)名を入力してください_その⑦'!$AN214)</f>
        <v>0</v>
      </c>
    </row>
    <row r="3796" spans="8:11">
      <c r="H3796" s="390"/>
      <c r="I3796" s="380" t="e">
        <f t="shared" si="155"/>
        <v>#REF!</v>
      </c>
      <c r="J3796" s="389">
        <f>'[9]事業所(またはGH住居)名を入力してください_その⑦'!$F215</f>
        <v>0</v>
      </c>
      <c r="K3796" s="380">
        <f>IF(OR('[9]事業所(またはGH住居)名を入力してください_その⑦'!$B215="管理者",'[9]事業所(またはGH住居)名を入力してください_その⑦'!$B215="サービス管理責任者"),0,'[9]事業所(またはGH住居)名を入力してください_その⑦'!$AN215)</f>
        <v>0</v>
      </c>
    </row>
    <row r="3797" spans="8:11">
      <c r="H3797" s="390"/>
      <c r="I3797" s="380" t="e">
        <f t="shared" si="155"/>
        <v>#REF!</v>
      </c>
      <c r="J3797" s="389">
        <f>'[9]事業所(またはGH住居)名を入力してください_その⑦'!$F216</f>
        <v>0</v>
      </c>
      <c r="K3797" s="380">
        <f>IF(OR('[9]事業所(またはGH住居)名を入力してください_その⑦'!$B216="管理者",'[9]事業所(またはGH住居)名を入力してください_その⑦'!$B216="サービス管理責任者"),0,'[9]事業所(またはGH住居)名を入力してください_その⑦'!$AN216)</f>
        <v>0</v>
      </c>
    </row>
    <row r="3798" spans="8:11">
      <c r="H3798" s="390"/>
      <c r="I3798" s="380" t="e">
        <f t="shared" si="155"/>
        <v>#REF!</v>
      </c>
      <c r="J3798" s="389">
        <f>'[9]事業所(またはGH住居)名を入力してください_その⑦'!$F217</f>
        <v>0</v>
      </c>
      <c r="K3798" s="380">
        <f>IF(OR('[9]事業所(またはGH住居)名を入力してください_その⑦'!$B217="管理者",'[9]事業所(またはGH住居)名を入力してください_その⑦'!$B217="サービス管理責任者"),0,'[9]事業所(またはGH住居)名を入力してください_その⑦'!$AN217)</f>
        <v>0</v>
      </c>
    </row>
    <row r="3799" spans="8:11">
      <c r="H3799" s="390"/>
      <c r="I3799" s="380" t="e">
        <f t="shared" si="155"/>
        <v>#REF!</v>
      </c>
      <c r="J3799" s="389">
        <f>'[9]事業所(またはGH住居)名を入力してください_その⑦'!$F218</f>
        <v>0</v>
      </c>
      <c r="K3799" s="380">
        <f>IF(OR('[9]事業所(またはGH住居)名を入力してください_その⑦'!$B218="管理者",'[9]事業所(またはGH住居)名を入力してください_その⑦'!$B218="サービス管理責任者"),0,'[9]事業所(またはGH住居)名を入力してください_その⑦'!$AN218)</f>
        <v>0</v>
      </c>
    </row>
    <row r="3800" spans="8:11">
      <c r="H3800" s="390"/>
      <c r="I3800" s="380" t="e">
        <f t="shared" si="155"/>
        <v>#REF!</v>
      </c>
      <c r="J3800" s="389">
        <f>'[9]事業所(またはGH住居)名を入力してください_その⑦'!$F219</f>
        <v>0</v>
      </c>
      <c r="K3800" s="380">
        <f>IF(OR('[9]事業所(またはGH住居)名を入力してください_その⑦'!$B219="管理者",'[9]事業所(またはGH住居)名を入力してください_その⑦'!$B219="サービス管理責任者"),0,'[9]事業所(またはGH住居)名を入力してください_その⑦'!$AN219)</f>
        <v>0</v>
      </c>
    </row>
    <row r="3801" spans="8:11">
      <c r="H3801" s="390"/>
      <c r="I3801" s="380" t="e">
        <f t="shared" si="155"/>
        <v>#REF!</v>
      </c>
      <c r="J3801" s="389">
        <f>'[9]事業所(またはGH住居)名を入力してください_その⑦'!$F220</f>
        <v>0</v>
      </c>
      <c r="K3801" s="380">
        <f>IF(OR('[9]事業所(またはGH住居)名を入力してください_その⑦'!$B220="管理者",'[9]事業所(またはGH住居)名を入力してください_その⑦'!$B220="サービス管理責任者"),0,'[9]事業所(またはGH住居)名を入力してください_その⑦'!$AN220)</f>
        <v>0</v>
      </c>
    </row>
    <row r="3802" spans="8:11">
      <c r="H3802" s="390"/>
      <c r="I3802" s="380" t="e">
        <f t="shared" si="155"/>
        <v>#REF!</v>
      </c>
      <c r="J3802" s="389">
        <f>'[9]事業所(またはGH住居)名を入力してください_その⑦'!$F221</f>
        <v>0</v>
      </c>
      <c r="K3802" s="380">
        <f>IF(OR('[9]事業所(またはGH住居)名を入力してください_その⑦'!$B221="管理者",'[9]事業所(またはGH住居)名を入力してください_その⑦'!$B221="サービス管理責任者"),0,'[9]事業所(またはGH住居)名を入力してください_その⑦'!$AN221)</f>
        <v>0</v>
      </c>
    </row>
    <row r="3803" spans="8:11">
      <c r="H3803" s="390"/>
      <c r="I3803" s="380" t="e">
        <f t="shared" si="155"/>
        <v>#REF!</v>
      </c>
      <c r="J3803" s="389">
        <f>'[9]事業所(またはGH住居)名を入力してください_その⑦'!$F222</f>
        <v>0</v>
      </c>
      <c r="K3803" s="380">
        <f>IF(OR('[9]事業所(またはGH住居)名を入力してください_その⑦'!$B222="管理者",'[9]事業所(またはGH住居)名を入力してください_その⑦'!$B222="サービス管理責任者"),0,'[9]事業所(またはGH住居)名を入力してください_その⑦'!$AN222)</f>
        <v>0</v>
      </c>
    </row>
    <row r="3804" spans="8:11">
      <c r="H3804" s="390"/>
      <c r="I3804" s="380" t="e">
        <f t="shared" si="155"/>
        <v>#REF!</v>
      </c>
      <c r="J3804" s="389">
        <f>'[9]事業所(またはGH住居)名を入力してください_その⑦'!$F223</f>
        <v>0</v>
      </c>
      <c r="K3804" s="380">
        <f>IF(OR('[9]事業所(またはGH住居)名を入力してください_その⑦'!$B223="管理者",'[9]事業所(またはGH住居)名を入力してください_その⑦'!$B223="サービス管理責任者"),0,'[9]事業所(またはGH住居)名を入力してください_その⑦'!$AN223)</f>
        <v>0</v>
      </c>
    </row>
    <row r="3805" spans="8:11">
      <c r="H3805" s="390"/>
      <c r="I3805" s="380" t="e">
        <f t="shared" si="155"/>
        <v>#REF!</v>
      </c>
      <c r="J3805" s="389">
        <f>'[9]事業所(またはGH住居)名を入力してください_その⑦'!$F224</f>
        <v>0</v>
      </c>
      <c r="K3805" s="380">
        <f>IF(OR('[9]事業所(またはGH住居)名を入力してください_その⑦'!$B224="管理者",'[9]事業所(またはGH住居)名を入力してください_その⑦'!$B224="サービス管理責任者"),0,'[9]事業所(またはGH住居)名を入力してください_その⑦'!$AN224)</f>
        <v>0</v>
      </c>
    </row>
    <row r="3806" spans="8:11">
      <c r="H3806" s="390"/>
      <c r="I3806" s="380" t="e">
        <f t="shared" si="155"/>
        <v>#REF!</v>
      </c>
      <c r="J3806" s="389">
        <f>'[9]事業所(またはGH住居)名を入力してください_その⑦'!$F225</f>
        <v>0</v>
      </c>
      <c r="K3806" s="380">
        <f>IF(OR('[9]事業所(またはGH住居)名を入力してください_その⑦'!$B225="管理者",'[9]事業所(またはGH住居)名を入力してください_その⑦'!$B225="サービス管理責任者"),0,'[9]事業所(またはGH住居)名を入力してください_その⑦'!$AN225)</f>
        <v>0</v>
      </c>
    </row>
    <row r="3807" spans="8:11">
      <c r="H3807" s="390"/>
      <c r="I3807" s="380" t="e">
        <f t="shared" si="155"/>
        <v>#REF!</v>
      </c>
      <c r="J3807" s="389">
        <f>'[9]事業所(またはGH住居)名を入力してください_その⑦'!$F226</f>
        <v>0</v>
      </c>
      <c r="K3807" s="380">
        <f>IF(OR('[9]事業所(またはGH住居)名を入力してください_その⑦'!$B226="管理者",'[9]事業所(またはGH住居)名を入力してください_その⑦'!$B226="サービス管理責任者"),0,'[9]事業所(またはGH住居)名を入力してください_その⑦'!$AN226)</f>
        <v>0</v>
      </c>
    </row>
    <row r="3808" spans="8:11">
      <c r="H3808" s="390"/>
      <c r="I3808" s="380" t="e">
        <f t="shared" si="155"/>
        <v>#REF!</v>
      </c>
      <c r="J3808" s="389">
        <f>'[9]事業所(またはGH住居)名を入力してください_その⑦'!$F227</f>
        <v>0</v>
      </c>
      <c r="K3808" s="380">
        <f>IF(OR('[9]事業所(またはGH住居)名を入力してください_その⑦'!$B227="管理者",'[9]事業所(またはGH住居)名を入力してください_その⑦'!$B227="サービス管理責任者"),0,'[9]事業所(またはGH住居)名を入力してください_その⑦'!$AN227)</f>
        <v>0</v>
      </c>
    </row>
    <row r="3809" spans="8:11">
      <c r="H3809" s="390"/>
      <c r="I3809" s="380" t="e">
        <f t="shared" si="155"/>
        <v>#REF!</v>
      </c>
      <c r="J3809" s="389">
        <f>'[9]事業所(またはGH住居)名を入力してください_その⑦'!$F228</f>
        <v>0</v>
      </c>
      <c r="K3809" s="380">
        <f>IF(OR('[9]事業所(またはGH住居)名を入力してください_その⑦'!$B228="管理者",'[9]事業所(またはGH住居)名を入力してください_その⑦'!$B228="サービス管理責任者"),0,'[9]事業所(またはGH住居)名を入力してください_その⑦'!$AN228)</f>
        <v>0</v>
      </c>
    </row>
    <row r="3810" spans="8:11">
      <c r="H3810" s="390"/>
      <c r="I3810" s="380" t="e">
        <f t="shared" si="155"/>
        <v>#REF!</v>
      </c>
      <c r="J3810" s="389">
        <f>'[9]事業所(またはGH住居)名を入力してください_その⑦'!$F229</f>
        <v>0</v>
      </c>
      <c r="K3810" s="380">
        <f>IF(OR('[9]事業所(またはGH住居)名を入力してください_その⑦'!$B229="管理者",'[9]事業所(またはGH住居)名を入力してください_その⑦'!$B229="サービス管理責任者"),0,'[9]事業所(またはGH住居)名を入力してください_その⑦'!$AN229)</f>
        <v>0</v>
      </c>
    </row>
    <row r="3811" spans="8:11">
      <c r="H3811" s="390"/>
      <c r="I3811" s="380" t="e">
        <f t="shared" si="155"/>
        <v>#REF!</v>
      </c>
      <c r="J3811" s="389">
        <f>'[9]事業所(またはGH住居)名を入力してください_その⑦'!$F230</f>
        <v>0</v>
      </c>
      <c r="K3811" s="380">
        <f>IF(OR('[9]事業所(またはGH住居)名を入力してください_その⑦'!$B230="管理者",'[9]事業所(またはGH住居)名を入力してください_その⑦'!$B230="サービス管理責任者"),0,'[9]事業所(またはGH住居)名を入力してください_その⑦'!$AN230)</f>
        <v>0</v>
      </c>
    </row>
    <row r="3812" spans="8:11">
      <c r="H3812" s="390"/>
      <c r="I3812" s="380" t="e">
        <f t="shared" si="155"/>
        <v>#REF!</v>
      </c>
      <c r="J3812" s="389">
        <f>'[9]事業所(またはGH住居)名を入力してください_その⑦'!$F231</f>
        <v>0</v>
      </c>
      <c r="K3812" s="380">
        <f>IF(OR('[9]事業所(またはGH住居)名を入力してください_その⑦'!$B231="管理者",'[9]事業所(またはGH住居)名を入力してください_その⑦'!$B231="サービス管理責任者"),0,'[9]事業所(またはGH住居)名を入力してください_その⑦'!$AN231)</f>
        <v>0</v>
      </c>
    </row>
    <row r="3813" spans="8:11">
      <c r="H3813" s="390"/>
      <c r="I3813" s="380" t="e">
        <f t="shared" si="155"/>
        <v>#REF!</v>
      </c>
      <c r="J3813" s="389">
        <f>'[9]事業所(またはGH住居)名を入力してください_その⑦'!$F232</f>
        <v>0</v>
      </c>
      <c r="K3813" s="380">
        <f>IF(OR('[9]事業所(またはGH住居)名を入力してください_その⑦'!$B232="管理者",'[9]事業所(またはGH住居)名を入力してください_その⑦'!$B232="サービス管理責任者"),0,'[9]事業所(またはGH住居)名を入力してください_その⑦'!$AN232)</f>
        <v>0</v>
      </c>
    </row>
    <row r="3814" spans="8:11">
      <c r="H3814" s="390"/>
      <c r="I3814" s="380" t="e">
        <f t="shared" si="155"/>
        <v>#REF!</v>
      </c>
      <c r="J3814" s="389">
        <f>'[9]事業所(またはGH住居)名を入力してください_その⑦'!$F233</f>
        <v>0</v>
      </c>
      <c r="K3814" s="380">
        <f>IF(OR('[9]事業所(またはGH住居)名を入力してください_その⑦'!$B233="管理者",'[9]事業所(またはGH住居)名を入力してください_その⑦'!$B233="サービス管理責任者"),0,'[9]事業所(またはGH住居)名を入力してください_その⑦'!$AN233)</f>
        <v>0</v>
      </c>
    </row>
    <row r="3815" spans="8:11">
      <c r="H3815" s="390"/>
      <c r="I3815" s="380" t="e">
        <f t="shared" si="155"/>
        <v>#REF!</v>
      </c>
      <c r="J3815" s="389">
        <f>'[9]事業所(またはGH住居)名を入力してください_その⑦'!$F234</f>
        <v>0</v>
      </c>
      <c r="K3815" s="380">
        <f>IF(OR('[9]事業所(またはGH住居)名を入力してください_その⑦'!$B234="管理者",'[9]事業所(またはGH住居)名を入力してください_その⑦'!$B234="サービス管理責任者"),0,'[9]事業所(またはGH住居)名を入力してください_その⑦'!$AN234)</f>
        <v>0</v>
      </c>
    </row>
    <row r="3816" spans="8:11">
      <c r="H3816" s="390"/>
      <c r="I3816" s="380" t="e">
        <f t="shared" si="155"/>
        <v>#REF!</v>
      </c>
      <c r="J3816" s="389">
        <f>'[9]事業所(またはGH住居)名を入力してください_その⑦'!$F235</f>
        <v>0</v>
      </c>
      <c r="K3816" s="380">
        <f>IF(OR('[9]事業所(またはGH住居)名を入力してください_その⑦'!$B235="管理者",'[9]事業所(またはGH住居)名を入力してください_その⑦'!$B235="サービス管理責任者"),0,'[9]事業所(またはGH住居)名を入力してください_その⑦'!$AN235)</f>
        <v>0</v>
      </c>
    </row>
    <row r="3817" spans="8:11">
      <c r="H3817" s="390"/>
      <c r="I3817" s="380" t="e">
        <f t="shared" si="155"/>
        <v>#REF!</v>
      </c>
      <c r="J3817" s="389">
        <f>'[9]事業所(またはGH住居)名を入力してください_その⑦'!$F236</f>
        <v>0</v>
      </c>
      <c r="K3817" s="380">
        <f>IF(OR('[9]事業所(またはGH住居)名を入力してください_その⑦'!$B236="管理者",'[9]事業所(またはGH住居)名を入力してください_その⑦'!$B236="サービス管理責任者"),0,'[9]事業所(またはGH住居)名を入力してください_その⑦'!$AN236)</f>
        <v>0</v>
      </c>
    </row>
    <row r="3818" spans="8:11">
      <c r="H3818" s="390"/>
      <c r="I3818" s="380" t="e">
        <f t="shared" si="155"/>
        <v>#REF!</v>
      </c>
      <c r="J3818" s="389">
        <f>'[9]事業所(またはGH住居)名を入力してください_その⑦'!$F237</f>
        <v>0</v>
      </c>
      <c r="K3818" s="380">
        <f>IF(OR('[9]事業所(またはGH住居)名を入力してください_その⑦'!$B237="管理者",'[9]事業所(またはGH住居)名を入力してください_その⑦'!$B237="サービス管理責任者"),0,'[9]事業所(またはGH住居)名を入力してください_その⑦'!$AN237)</f>
        <v>0</v>
      </c>
    </row>
    <row r="3819" spans="8:11">
      <c r="H3819" s="390"/>
      <c r="I3819" s="380" t="e">
        <f t="shared" si="155"/>
        <v>#REF!</v>
      </c>
      <c r="J3819" s="389">
        <f>'[9]事業所(またはGH住居)名を入力してください_その⑦'!$F238</f>
        <v>0</v>
      </c>
      <c r="K3819" s="380">
        <f>IF(OR('[9]事業所(またはGH住居)名を入力してください_その⑦'!$B238="管理者",'[9]事業所(またはGH住居)名を入力してください_その⑦'!$B238="サービス管理責任者"),0,'[9]事業所(またはGH住居)名を入力してください_その⑦'!$AN238)</f>
        <v>0</v>
      </c>
    </row>
    <row r="3820" spans="8:11">
      <c r="H3820" s="390"/>
      <c r="I3820" s="380" t="e">
        <f t="shared" si="155"/>
        <v>#REF!</v>
      </c>
      <c r="J3820" s="389">
        <f>'[9]事業所(またはGH住居)名を入力してください_その⑦'!$F239</f>
        <v>0</v>
      </c>
      <c r="K3820" s="380">
        <f>IF(OR('[9]事業所(またはGH住居)名を入力してください_その⑦'!$B239="管理者",'[9]事業所(またはGH住居)名を入力してください_その⑦'!$B239="サービス管理責任者"),0,'[9]事業所(またはGH住居)名を入力してください_その⑦'!$AN239)</f>
        <v>0</v>
      </c>
    </row>
    <row r="3821" spans="8:11">
      <c r="H3821" s="390"/>
      <c r="I3821" s="380" t="e">
        <f t="shared" si="155"/>
        <v>#REF!</v>
      </c>
      <c r="J3821" s="389">
        <f>'[9]事業所(またはGH住居)名を入力してください_その⑦'!$F240</f>
        <v>0</v>
      </c>
      <c r="K3821" s="380">
        <f>IF(OR('[9]事業所(またはGH住居)名を入力してください_その⑦'!$B240="管理者",'[9]事業所(またはGH住居)名を入力してください_その⑦'!$B240="サービス管理責任者"),0,'[9]事業所(またはGH住居)名を入力してください_その⑦'!$AN240)</f>
        <v>0</v>
      </c>
    </row>
    <row r="3822" spans="8:11">
      <c r="H3822" s="390"/>
      <c r="I3822" s="380" t="e">
        <f t="shared" si="155"/>
        <v>#REF!</v>
      </c>
      <c r="J3822" s="389">
        <f>'[9]事業所(またはGH住居)名を入力してください_その⑦'!$F241</f>
        <v>0</v>
      </c>
      <c r="K3822" s="380">
        <f>IF(OR('[9]事業所(またはGH住居)名を入力してください_その⑦'!$B241="管理者",'[9]事業所(またはGH住居)名を入力してください_その⑦'!$B241="サービス管理責任者"),0,'[9]事業所(またはGH住居)名を入力してください_その⑦'!$AN241)</f>
        <v>0</v>
      </c>
    </row>
    <row r="3823" spans="8:11">
      <c r="H3823" s="390"/>
      <c r="I3823" s="380" t="e">
        <f t="shared" si="155"/>
        <v>#REF!</v>
      </c>
      <c r="J3823" s="389">
        <f>'[9]事業所(またはGH住居)名を入力してください_その⑦'!$F242</f>
        <v>0</v>
      </c>
      <c r="K3823" s="380">
        <f>IF(OR('[9]事業所(またはGH住居)名を入力してください_その⑦'!$B242="管理者",'[9]事業所(またはGH住居)名を入力してください_その⑦'!$B242="サービス管理責任者"),0,'[9]事業所(またはGH住居)名を入力してください_その⑦'!$AN242)</f>
        <v>0</v>
      </c>
    </row>
    <row r="3824" spans="8:11">
      <c r="H3824" s="390"/>
      <c r="I3824" s="380" t="e">
        <f t="shared" si="155"/>
        <v>#REF!</v>
      </c>
      <c r="J3824" s="389">
        <f>'[9]事業所(またはGH住居)名を入力してください_その⑦'!$F243</f>
        <v>0</v>
      </c>
      <c r="K3824" s="380">
        <f>IF(OR('[9]事業所(またはGH住居)名を入力してください_その⑦'!$B243="管理者",'[9]事業所(またはGH住居)名を入力してください_その⑦'!$B243="サービス管理責任者"),0,'[9]事業所(またはGH住居)名を入力してください_その⑦'!$AN243)</f>
        <v>0</v>
      </c>
    </row>
    <row r="3825" spans="8:11">
      <c r="H3825" s="390"/>
      <c r="I3825" s="380" t="e">
        <f t="shared" si="155"/>
        <v>#REF!</v>
      </c>
      <c r="J3825" s="389">
        <f>'[9]事業所(またはGH住居)名を入力してください_その⑦'!$F244</f>
        <v>0</v>
      </c>
      <c r="K3825" s="380">
        <f>IF(OR('[9]事業所(またはGH住居)名を入力してください_その⑦'!$B244="管理者",'[9]事業所(またはGH住居)名を入力してください_その⑦'!$B244="サービス管理責任者"),0,'[9]事業所(またはGH住居)名を入力してください_その⑦'!$AN244)</f>
        <v>0</v>
      </c>
    </row>
    <row r="3826" spans="8:11">
      <c r="H3826" s="390"/>
      <c r="I3826" s="380" t="e">
        <f t="shared" si="155"/>
        <v>#REF!</v>
      </c>
      <c r="J3826" s="389">
        <f>'[9]事業所(またはGH住居)名を入力してください_その⑦'!$F245</f>
        <v>0</v>
      </c>
      <c r="K3826" s="380">
        <f>IF(OR('[9]事業所(またはGH住居)名を入力してください_その⑦'!$B245="管理者",'[9]事業所(またはGH住居)名を入力してください_その⑦'!$B245="サービス管理責任者"),0,'[9]事業所(またはGH住居)名を入力してください_その⑦'!$AN245)</f>
        <v>0</v>
      </c>
    </row>
    <row r="3827" spans="8:11">
      <c r="H3827" s="390"/>
      <c r="I3827" s="380" t="e">
        <f t="shared" si="155"/>
        <v>#REF!</v>
      </c>
      <c r="J3827" s="389">
        <f>'[9]事業所(またはGH住居)名を入力してください_その⑦'!$F246</f>
        <v>0</v>
      </c>
      <c r="K3827" s="380">
        <f>IF(OR('[9]事業所(またはGH住居)名を入力してください_その⑦'!$B246="管理者",'[9]事業所(またはGH住居)名を入力してください_その⑦'!$B246="サービス管理責任者"),0,'[9]事業所(またはGH住居)名を入力してください_その⑦'!$AN246)</f>
        <v>0</v>
      </c>
    </row>
    <row r="3828" spans="8:11">
      <c r="H3828" s="390"/>
      <c r="I3828" s="380" t="e">
        <f t="shared" si="155"/>
        <v>#REF!</v>
      </c>
      <c r="J3828" s="389">
        <f>'[9]事業所(またはGH住居)名を入力してください_その⑦'!$F247</f>
        <v>0</v>
      </c>
      <c r="K3828" s="380">
        <f>IF(OR('[9]事業所(またはGH住居)名を入力してください_その⑦'!$B247="管理者",'[9]事業所(またはGH住居)名を入力してください_その⑦'!$B247="サービス管理責任者"),0,'[9]事業所(またはGH住居)名を入力してください_その⑦'!$AN247)</f>
        <v>0</v>
      </c>
    </row>
    <row r="3829" spans="8:11">
      <c r="H3829" s="390"/>
      <c r="I3829" s="380" t="e">
        <f t="shared" si="155"/>
        <v>#REF!</v>
      </c>
      <c r="J3829" s="389">
        <f>'[9]事業所(またはGH住居)名を入力してください_その⑦'!$F248</f>
        <v>0</v>
      </c>
      <c r="K3829" s="380">
        <f>IF(OR('[9]事業所(またはGH住居)名を入力してください_その⑦'!$B248="管理者",'[9]事業所(またはGH住居)名を入力してください_その⑦'!$B248="サービス管理責任者"),0,'[9]事業所(またはGH住居)名を入力してください_その⑦'!$AN248)</f>
        <v>0</v>
      </c>
    </row>
    <row r="3830" spans="8:11">
      <c r="H3830" s="390"/>
      <c r="I3830" s="380" t="e">
        <f t="shared" si="155"/>
        <v>#REF!</v>
      </c>
      <c r="J3830" s="389">
        <f>'[9]事業所(またはGH住居)名を入力してください_その⑦'!$F249</f>
        <v>0</v>
      </c>
      <c r="K3830" s="380">
        <f>IF(OR('[9]事業所(またはGH住居)名を入力してください_その⑦'!$B249="管理者",'[9]事業所(またはGH住居)名を入力してください_その⑦'!$B249="サービス管理責任者"),0,'[9]事業所(またはGH住居)名を入力してください_その⑦'!$AN249)</f>
        <v>0</v>
      </c>
    </row>
    <row r="3831" spans="8:11">
      <c r="H3831" s="390"/>
      <c r="I3831" s="380" t="e">
        <f t="shared" si="155"/>
        <v>#REF!</v>
      </c>
      <c r="J3831" s="389">
        <f>'[9]事業所(またはGH住居)名を入力してください_その⑦'!$F250</f>
        <v>0</v>
      </c>
      <c r="K3831" s="380">
        <f>IF(OR('[9]事業所(またはGH住居)名を入力してください_その⑦'!$B250="管理者",'[9]事業所(またはGH住居)名を入力してください_その⑦'!$B250="サービス管理責任者"),0,'[9]事業所(またはGH住居)名を入力してください_その⑦'!$AN250)</f>
        <v>0</v>
      </c>
    </row>
    <row r="3832" spans="8:11">
      <c r="H3832" s="390"/>
      <c r="I3832" s="380" t="e">
        <f t="shared" si="155"/>
        <v>#REF!</v>
      </c>
      <c r="J3832" s="389">
        <f>'[9]事業所(またはGH住居)名を入力してください_その⑦'!$F251</f>
        <v>0</v>
      </c>
      <c r="K3832" s="380">
        <f>IF(OR('[9]事業所(またはGH住居)名を入力してください_その⑦'!$B251="管理者",'[9]事業所(またはGH住居)名を入力してください_その⑦'!$B251="サービス管理責任者"),0,'[9]事業所(またはGH住居)名を入力してください_その⑦'!$AN251)</f>
        <v>0</v>
      </c>
    </row>
    <row r="3833" spans="8:11">
      <c r="H3833" s="390"/>
      <c r="I3833" s="380" t="e">
        <f t="shared" si="155"/>
        <v>#REF!</v>
      </c>
      <c r="J3833" s="389">
        <f>'[9]事業所(またはGH住居)名を入力してください_その⑦'!$F252</f>
        <v>0</v>
      </c>
      <c r="K3833" s="380">
        <f>IF(OR('[9]事業所(またはGH住居)名を入力してください_その⑦'!$B252="管理者",'[9]事業所(またはGH住居)名を入力してください_その⑦'!$B252="サービス管理責任者"),0,'[9]事業所(またはGH住居)名を入力してください_その⑦'!$AN252)</f>
        <v>0</v>
      </c>
    </row>
    <row r="3834" spans="8:11">
      <c r="H3834" s="390"/>
      <c r="I3834" s="380" t="e">
        <f t="shared" si="155"/>
        <v>#REF!</v>
      </c>
      <c r="J3834" s="389">
        <f>'[9]事業所(またはGH住居)名を入力してください_その⑦'!$F253</f>
        <v>0</v>
      </c>
      <c r="K3834" s="380">
        <f>IF(OR('[9]事業所(またはGH住居)名を入力してください_その⑦'!$B253="管理者",'[9]事業所(またはGH住居)名を入力してください_その⑦'!$B253="サービス管理責任者"),0,'[9]事業所(またはGH住居)名を入力してください_その⑦'!$AN253)</f>
        <v>0</v>
      </c>
    </row>
    <row r="3835" spans="8:11">
      <c r="H3835" s="390"/>
      <c r="I3835" s="380" t="e">
        <f t="shared" si="155"/>
        <v>#REF!</v>
      </c>
      <c r="J3835" s="389">
        <f>'[9]事業所(またはGH住居)名を入力してください_その⑦'!$F254</f>
        <v>0</v>
      </c>
      <c r="K3835" s="380">
        <f>IF(OR('[9]事業所(またはGH住居)名を入力してください_その⑦'!$B254="管理者",'[9]事業所(またはGH住居)名を入力してください_その⑦'!$B254="サービス管理責任者"),0,'[9]事業所(またはGH住居)名を入力してください_その⑦'!$AN254)</f>
        <v>0</v>
      </c>
    </row>
    <row r="3836" spans="8:11">
      <c r="H3836" s="390"/>
      <c r="I3836" s="380" t="e">
        <f t="shared" si="155"/>
        <v>#REF!</v>
      </c>
      <c r="J3836" s="389">
        <f>'[9]事業所(またはGH住居)名を入力してください_その⑦'!$F255</f>
        <v>0</v>
      </c>
      <c r="K3836" s="380">
        <f>IF(OR('[9]事業所(またはGH住居)名を入力してください_その⑦'!$B255="管理者",'[9]事業所(またはGH住居)名を入力してください_その⑦'!$B255="サービス管理責任者"),0,'[9]事業所(またはGH住居)名を入力してください_その⑦'!$AN255)</f>
        <v>0</v>
      </c>
    </row>
    <row r="3837" spans="8:11">
      <c r="H3837" s="390"/>
      <c r="I3837" s="380" t="e">
        <f t="shared" si="155"/>
        <v>#REF!</v>
      </c>
      <c r="J3837" s="389">
        <f>'[9]事業所(またはGH住居)名を入力してください_その⑦'!$F256</f>
        <v>0</v>
      </c>
      <c r="K3837" s="380">
        <f>IF(OR('[9]事業所(またはGH住居)名を入力してください_その⑦'!$B256="管理者",'[9]事業所(またはGH住居)名を入力してください_その⑦'!$B256="サービス管理責任者"),0,'[9]事業所(またはGH住居)名を入力してください_その⑦'!$AN256)</f>
        <v>0</v>
      </c>
    </row>
    <row r="3838" spans="8:11">
      <c r="H3838" s="390"/>
      <c r="I3838" s="380" t="e">
        <f t="shared" si="155"/>
        <v>#REF!</v>
      </c>
      <c r="J3838" s="389">
        <f>'[9]事業所(またはGH住居)名を入力してください_その⑦'!$F257</f>
        <v>0</v>
      </c>
      <c r="K3838" s="380">
        <f>IF(OR('[9]事業所(またはGH住居)名を入力してください_その⑦'!$B257="管理者",'[9]事業所(またはGH住居)名を入力してください_その⑦'!$B257="サービス管理責任者"),0,'[9]事業所(またはGH住居)名を入力してください_その⑦'!$AN257)</f>
        <v>0</v>
      </c>
    </row>
    <row r="3839" spans="8:11">
      <c r="H3839" s="390"/>
      <c r="I3839" s="380" t="e">
        <f t="shared" si="155"/>
        <v>#REF!</v>
      </c>
      <c r="J3839" s="389">
        <f>'[9]事業所(またはGH住居)名を入力してください_その⑦'!$F258</f>
        <v>0</v>
      </c>
      <c r="K3839" s="380">
        <f>IF(OR('[9]事業所(またはGH住居)名を入力してください_その⑦'!$B258="管理者",'[9]事業所(またはGH住居)名を入力してください_その⑦'!$B258="サービス管理責任者"),0,'[9]事業所(またはGH住居)名を入力してください_その⑦'!$AN258)</f>
        <v>0</v>
      </c>
    </row>
    <row r="3840" spans="8:11">
      <c r="H3840" s="390"/>
      <c r="I3840" s="380" t="e">
        <f t="shared" si="155"/>
        <v>#REF!</v>
      </c>
      <c r="J3840" s="389">
        <f>'[9]事業所(またはGH住居)名を入力してください_その⑦'!$F259</f>
        <v>0</v>
      </c>
      <c r="K3840" s="380">
        <f>IF(OR('[9]事業所(またはGH住居)名を入力してください_その⑦'!$B259="管理者",'[9]事業所(またはGH住居)名を入力してください_その⑦'!$B259="サービス管理責任者"),0,'[9]事業所(またはGH住居)名を入力してください_その⑦'!$AN259)</f>
        <v>0</v>
      </c>
    </row>
    <row r="3841" spans="8:11">
      <c r="H3841" s="390"/>
      <c r="I3841" s="380" t="e">
        <f t="shared" si="155"/>
        <v>#REF!</v>
      </c>
      <c r="J3841" s="389">
        <f>'[9]事業所(またはGH住居)名を入力してください_その⑦'!$F260</f>
        <v>0</v>
      </c>
      <c r="K3841" s="380">
        <f>IF(OR('[9]事業所(またはGH住居)名を入力してください_その⑦'!$B260="管理者",'[9]事業所(またはGH住居)名を入力してください_その⑦'!$B260="サービス管理責任者"),0,'[9]事業所(またはGH住居)名を入力してください_その⑦'!$AN260)</f>
        <v>0</v>
      </c>
    </row>
    <row r="3842" spans="8:11">
      <c r="H3842" s="390"/>
      <c r="I3842" s="380" t="e">
        <f t="shared" si="155"/>
        <v>#REF!</v>
      </c>
      <c r="J3842" s="389">
        <f>'[9]事業所(またはGH住居)名を入力してください_その⑦'!$F261</f>
        <v>0</v>
      </c>
      <c r="K3842" s="380">
        <f>IF(OR('[9]事業所(またはGH住居)名を入力してください_その⑦'!$B261="管理者",'[9]事業所(またはGH住居)名を入力してください_その⑦'!$B261="サービス管理責任者"),0,'[9]事業所(またはGH住居)名を入力してください_その⑦'!$AN261)</f>
        <v>0</v>
      </c>
    </row>
    <row r="3843" spans="8:11">
      <c r="H3843" s="390"/>
      <c r="I3843" s="380" t="e">
        <f t="shared" si="155"/>
        <v>#REF!</v>
      </c>
      <c r="J3843" s="389">
        <f>'[9]事業所(またはGH住居)名を入力してください_その⑦'!$F262</f>
        <v>0</v>
      </c>
      <c r="K3843" s="380">
        <f>IF(OR('[9]事業所(またはGH住居)名を入力してください_その⑦'!$B262="管理者",'[9]事業所(またはGH住居)名を入力してください_その⑦'!$B262="サービス管理責任者"),0,'[9]事業所(またはGH住居)名を入力してください_その⑦'!$AN262)</f>
        <v>0</v>
      </c>
    </row>
    <row r="3844" spans="8:11">
      <c r="H3844" s="390"/>
      <c r="I3844" s="380" t="e">
        <f t="shared" ref="I3844:I3907" si="156">IF(J3844=0,I3843,I3843+1)</f>
        <v>#REF!</v>
      </c>
      <c r="J3844" s="389">
        <f>'[9]事業所(またはGH住居)名を入力してください_その⑦'!$F263</f>
        <v>0</v>
      </c>
      <c r="K3844" s="380">
        <f>IF(OR('[9]事業所(またはGH住居)名を入力してください_その⑦'!$B263="管理者",'[9]事業所(またはGH住居)名を入力してください_その⑦'!$B263="サービス管理責任者"),0,'[9]事業所(またはGH住居)名を入力してください_その⑦'!$AN263)</f>
        <v>0</v>
      </c>
    </row>
    <row r="3845" spans="8:11">
      <c r="H3845" s="390"/>
      <c r="I3845" s="380" t="e">
        <f t="shared" si="156"/>
        <v>#REF!</v>
      </c>
      <c r="J3845" s="389">
        <f>'[9]事業所(またはGH住居)名を入力してください_その⑦'!$F264</f>
        <v>0</v>
      </c>
      <c r="K3845" s="380">
        <f>IF(OR('[9]事業所(またはGH住居)名を入力してください_その⑦'!$B264="管理者",'[9]事業所(またはGH住居)名を入力してください_その⑦'!$B264="サービス管理責任者"),0,'[9]事業所(またはGH住居)名を入力してください_その⑦'!$AN264)</f>
        <v>0</v>
      </c>
    </row>
    <row r="3846" spans="8:11">
      <c r="H3846" s="390"/>
      <c r="I3846" s="380" t="e">
        <f t="shared" si="156"/>
        <v>#REF!</v>
      </c>
      <c r="J3846" s="389">
        <f>'[9]事業所(またはGH住居)名を入力してください_その⑦'!$F265</f>
        <v>0</v>
      </c>
      <c r="K3846" s="380">
        <f>IF(OR('[9]事業所(またはGH住居)名を入力してください_その⑦'!$B265="管理者",'[9]事業所(またはGH住居)名を入力してください_その⑦'!$B265="サービス管理責任者"),0,'[9]事業所(またはGH住居)名を入力してください_その⑦'!$AN265)</f>
        <v>0</v>
      </c>
    </row>
    <row r="3847" spans="8:11">
      <c r="H3847" s="390"/>
      <c r="I3847" s="380" t="e">
        <f t="shared" si="156"/>
        <v>#REF!</v>
      </c>
      <c r="J3847" s="389">
        <f>'[9]事業所(またはGH住居)名を入力してください_その⑦'!$F266</f>
        <v>0</v>
      </c>
      <c r="K3847" s="380">
        <f>IF(OR('[9]事業所(またはGH住居)名を入力してください_その⑦'!$B266="管理者",'[9]事業所(またはGH住居)名を入力してください_その⑦'!$B266="サービス管理責任者"),0,'[9]事業所(またはGH住居)名を入力してください_その⑦'!$AN266)</f>
        <v>0</v>
      </c>
    </row>
    <row r="3848" spans="8:11">
      <c r="H3848" s="390"/>
      <c r="I3848" s="380" t="e">
        <f t="shared" si="156"/>
        <v>#REF!</v>
      </c>
      <c r="J3848" s="389">
        <f>'[9]事業所(またはGH住居)名を入力してください_その⑦'!$F267</f>
        <v>0</v>
      </c>
      <c r="K3848" s="380">
        <f>IF(OR('[9]事業所(またはGH住居)名を入力してください_その⑦'!$B267="管理者",'[9]事業所(またはGH住居)名を入力してください_その⑦'!$B267="サービス管理責任者"),0,'[9]事業所(またはGH住居)名を入力してください_その⑦'!$AN267)</f>
        <v>0</v>
      </c>
    </row>
    <row r="3849" spans="8:11">
      <c r="H3849" s="390"/>
      <c r="I3849" s="380" t="e">
        <f t="shared" si="156"/>
        <v>#REF!</v>
      </c>
      <c r="J3849" s="389">
        <f>'[9]事業所(またはGH住居)名を入力してください_その⑦'!$F268</f>
        <v>0</v>
      </c>
      <c r="K3849" s="380">
        <f>IF(OR('[9]事業所(またはGH住居)名を入力してください_その⑦'!$B268="管理者",'[9]事業所(またはGH住居)名を入力してください_その⑦'!$B268="サービス管理責任者"),0,'[9]事業所(またはGH住居)名を入力してください_その⑦'!$AN268)</f>
        <v>0</v>
      </c>
    </row>
    <row r="3850" spans="8:11">
      <c r="H3850" s="390"/>
      <c r="I3850" s="380" t="e">
        <f t="shared" si="156"/>
        <v>#REF!</v>
      </c>
      <c r="J3850" s="389">
        <f>'[9]事業所(またはGH住居)名を入力してください_その⑦'!$F269</f>
        <v>0</v>
      </c>
      <c r="K3850" s="380">
        <f>IF(OR('[9]事業所(またはGH住居)名を入力してください_その⑦'!$B269="管理者",'[9]事業所(またはGH住居)名を入力してください_その⑦'!$B269="サービス管理責任者"),0,'[9]事業所(またはGH住居)名を入力してください_その⑦'!$AN269)</f>
        <v>0</v>
      </c>
    </row>
    <row r="3851" spans="8:11">
      <c r="H3851" s="390"/>
      <c r="I3851" s="380" t="e">
        <f t="shared" si="156"/>
        <v>#REF!</v>
      </c>
      <c r="J3851" s="389">
        <f>'[9]事業所(またはGH住居)名を入力してください_その⑦'!$F270</f>
        <v>0</v>
      </c>
      <c r="K3851" s="380">
        <f>IF(OR('[9]事業所(またはGH住居)名を入力してください_その⑦'!$B270="管理者",'[9]事業所(またはGH住居)名を入力してください_その⑦'!$B270="サービス管理責任者"),0,'[9]事業所(またはGH住居)名を入力してください_その⑦'!$AN270)</f>
        <v>0</v>
      </c>
    </row>
    <row r="3852" spans="8:11">
      <c r="H3852" s="390"/>
      <c r="I3852" s="380" t="e">
        <f t="shared" si="156"/>
        <v>#REF!</v>
      </c>
      <c r="J3852" s="389">
        <f>'[9]事業所(またはGH住居)名を入力してください_その⑦'!$F271</f>
        <v>0</v>
      </c>
      <c r="K3852" s="380">
        <f>IF(OR('[9]事業所(またはGH住居)名を入力してください_その⑦'!$B271="管理者",'[9]事業所(またはGH住居)名を入力してください_その⑦'!$B271="サービス管理責任者"),0,'[9]事業所(またはGH住居)名を入力してください_その⑦'!$AN271)</f>
        <v>0</v>
      </c>
    </row>
    <row r="3853" spans="8:11">
      <c r="H3853" s="390"/>
      <c r="I3853" s="380" t="e">
        <f t="shared" si="156"/>
        <v>#REF!</v>
      </c>
      <c r="J3853" s="389">
        <f>'[9]事業所(またはGH住居)名を入力してください_その⑦'!$F272</f>
        <v>0</v>
      </c>
      <c r="K3853" s="380">
        <f>IF(OR('[9]事業所(またはGH住居)名を入力してください_その⑦'!$B272="管理者",'[9]事業所(またはGH住居)名を入力してください_その⑦'!$B272="サービス管理責任者"),0,'[9]事業所(またはGH住居)名を入力してください_その⑦'!$AN272)</f>
        <v>0</v>
      </c>
    </row>
    <row r="3854" spans="8:11">
      <c r="H3854" s="390"/>
      <c r="I3854" s="380" t="e">
        <f t="shared" si="156"/>
        <v>#REF!</v>
      </c>
      <c r="J3854" s="389">
        <f>'[9]事業所(またはGH住居)名を入力してください_その⑦'!$F273</f>
        <v>0</v>
      </c>
      <c r="K3854" s="380">
        <f>IF(OR('[9]事業所(またはGH住居)名を入力してください_その⑦'!$B273="管理者",'[9]事業所(またはGH住居)名を入力してください_その⑦'!$B273="サービス管理責任者"),0,'[9]事業所(またはGH住居)名を入力してください_その⑦'!$AN273)</f>
        <v>0</v>
      </c>
    </row>
    <row r="3855" spans="8:11">
      <c r="H3855" s="390"/>
      <c r="I3855" s="380" t="e">
        <f t="shared" si="156"/>
        <v>#REF!</v>
      </c>
      <c r="J3855" s="389">
        <f>'[9]事業所(またはGH住居)名を入力してください_その⑦'!$F274</f>
        <v>0</v>
      </c>
      <c r="K3855" s="380">
        <f>IF(OR('[9]事業所(またはGH住居)名を入力してください_その⑦'!$B274="管理者",'[9]事業所(またはGH住居)名を入力してください_その⑦'!$B274="サービス管理責任者"),0,'[9]事業所(またはGH住居)名を入力してください_その⑦'!$AN274)</f>
        <v>0</v>
      </c>
    </row>
    <row r="3856" spans="8:11">
      <c r="H3856" s="390"/>
      <c r="I3856" s="380" t="e">
        <f t="shared" si="156"/>
        <v>#REF!</v>
      </c>
      <c r="J3856" s="389">
        <f>'[9]事業所(またはGH住居)名を入力してください_その⑦'!$F275</f>
        <v>0</v>
      </c>
      <c r="K3856" s="380">
        <f>IF(OR('[9]事業所(またはGH住居)名を入力してください_その⑦'!$B275="管理者",'[9]事業所(またはGH住居)名を入力してください_その⑦'!$B275="サービス管理責任者"),0,'[9]事業所(またはGH住居)名を入力してください_その⑦'!$AN275)</f>
        <v>0</v>
      </c>
    </row>
    <row r="3857" spans="8:11">
      <c r="H3857" s="390"/>
      <c r="I3857" s="380" t="e">
        <f t="shared" si="156"/>
        <v>#REF!</v>
      </c>
      <c r="J3857" s="389">
        <f>'[9]事業所(またはGH住居)名を入力してください_その⑦'!$F276</f>
        <v>0</v>
      </c>
      <c r="K3857" s="380">
        <f>IF(OR('[9]事業所(またはGH住居)名を入力してください_その⑦'!$B276="管理者",'[9]事業所(またはGH住居)名を入力してください_その⑦'!$B276="サービス管理責任者"),0,'[9]事業所(またはGH住居)名を入力してください_その⑦'!$AN276)</f>
        <v>0</v>
      </c>
    </row>
    <row r="3858" spans="8:11">
      <c r="H3858" s="390"/>
      <c r="I3858" s="380" t="e">
        <f t="shared" si="156"/>
        <v>#REF!</v>
      </c>
      <c r="J3858" s="389">
        <f>'[9]事業所(またはGH住居)名を入力してください_その⑦'!$F277</f>
        <v>0</v>
      </c>
      <c r="K3858" s="380">
        <f>IF(OR('[9]事業所(またはGH住居)名を入力してください_その⑦'!$B277="管理者",'[9]事業所(またはGH住居)名を入力してください_その⑦'!$B277="サービス管理責任者"),0,'[9]事業所(またはGH住居)名を入力してください_その⑦'!$AN277)</f>
        <v>0</v>
      </c>
    </row>
    <row r="3859" spans="8:11">
      <c r="H3859" s="390"/>
      <c r="I3859" s="380" t="e">
        <f t="shared" si="156"/>
        <v>#REF!</v>
      </c>
      <c r="J3859" s="389">
        <f>'[9]事業所(またはGH住居)名を入力してください_その⑦'!$F278</f>
        <v>0</v>
      </c>
      <c r="K3859" s="380">
        <f>IF(OR('[9]事業所(またはGH住居)名を入力してください_その⑦'!$B278="管理者",'[9]事業所(またはGH住居)名を入力してください_その⑦'!$B278="サービス管理責任者"),0,'[9]事業所(またはGH住居)名を入力してください_その⑦'!$AN278)</f>
        <v>0</v>
      </c>
    </row>
    <row r="3860" spans="8:11">
      <c r="H3860" s="390"/>
      <c r="I3860" s="380" t="e">
        <f t="shared" si="156"/>
        <v>#REF!</v>
      </c>
      <c r="J3860" s="389">
        <f>'[9]事業所(またはGH住居)名を入力してください_その⑦'!$F279</f>
        <v>0</v>
      </c>
      <c r="K3860" s="380">
        <f>IF(OR('[9]事業所(またはGH住居)名を入力してください_その⑦'!$B279="管理者",'[9]事業所(またはGH住居)名を入力してください_その⑦'!$B279="サービス管理責任者"),0,'[9]事業所(またはGH住居)名を入力してください_その⑦'!$AN279)</f>
        <v>0</v>
      </c>
    </row>
    <row r="3861" spans="8:11">
      <c r="H3861" s="390"/>
      <c r="I3861" s="380" t="e">
        <f t="shared" si="156"/>
        <v>#REF!</v>
      </c>
      <c r="J3861" s="389">
        <f>'[9]事業所(またはGH住居)名を入力してください_その⑦'!$F280</f>
        <v>0</v>
      </c>
      <c r="K3861" s="380">
        <f>IF(OR('[9]事業所(またはGH住居)名を入力してください_その⑦'!$B280="管理者",'[9]事業所(またはGH住居)名を入力してください_その⑦'!$B280="サービス管理責任者"),0,'[9]事業所(またはGH住居)名を入力してください_その⑦'!$AN280)</f>
        <v>0</v>
      </c>
    </row>
    <row r="3862" spans="8:11">
      <c r="H3862" s="390"/>
      <c r="I3862" s="380" t="e">
        <f t="shared" si="156"/>
        <v>#REF!</v>
      </c>
      <c r="J3862" s="389">
        <f>'[9]事業所(またはGH住居)名を入力してください_その⑦'!$F281</f>
        <v>0</v>
      </c>
      <c r="K3862" s="380">
        <f>IF(OR('[9]事業所(またはGH住居)名を入力してください_その⑦'!$B281="管理者",'[9]事業所(またはGH住居)名を入力してください_その⑦'!$B281="サービス管理責任者"),0,'[9]事業所(またはGH住居)名を入力してください_その⑦'!$AN281)</f>
        <v>0</v>
      </c>
    </row>
    <row r="3863" spans="8:11">
      <c r="H3863" s="390"/>
      <c r="I3863" s="380" t="e">
        <f t="shared" si="156"/>
        <v>#REF!</v>
      </c>
      <c r="J3863" s="389">
        <f>'[9]事業所(またはGH住居)名を入力してください_その⑦'!$F282</f>
        <v>0</v>
      </c>
      <c r="K3863" s="380">
        <f>IF(OR('[9]事業所(またはGH住居)名を入力してください_その⑦'!$B282="管理者",'[9]事業所(またはGH住居)名を入力してください_その⑦'!$B282="サービス管理責任者"),0,'[9]事業所(またはGH住居)名を入力してください_その⑦'!$AN282)</f>
        <v>0</v>
      </c>
    </row>
    <row r="3864" spans="8:11">
      <c r="H3864" s="390"/>
      <c r="I3864" s="380" t="e">
        <f t="shared" si="156"/>
        <v>#REF!</v>
      </c>
      <c r="J3864" s="389">
        <f>'[9]事業所(またはGH住居)名を入力してください_その⑦'!$F283</f>
        <v>0</v>
      </c>
      <c r="K3864" s="380">
        <f>IF(OR('[9]事業所(またはGH住居)名を入力してください_その⑦'!$B283="管理者",'[9]事業所(またはGH住居)名を入力してください_その⑦'!$B283="サービス管理責任者"),0,'[9]事業所(またはGH住居)名を入力してください_その⑦'!$AN283)</f>
        <v>0</v>
      </c>
    </row>
    <row r="3865" spans="8:11">
      <c r="H3865" s="390"/>
      <c r="I3865" s="380" t="e">
        <f t="shared" si="156"/>
        <v>#REF!</v>
      </c>
      <c r="J3865" s="389">
        <f>'[9]事業所(またはGH住居)名を入力してください_その⑦'!$F284</f>
        <v>0</v>
      </c>
      <c r="K3865" s="380">
        <f>IF(OR('[9]事業所(またはGH住居)名を入力してください_その⑦'!$B284="管理者",'[9]事業所(またはGH住居)名を入力してください_その⑦'!$B284="サービス管理責任者"),0,'[9]事業所(またはGH住居)名を入力してください_その⑦'!$AN284)</f>
        <v>0</v>
      </c>
    </row>
    <row r="3866" spans="8:11">
      <c r="H3866" s="390"/>
      <c r="I3866" s="380" t="e">
        <f t="shared" si="156"/>
        <v>#REF!</v>
      </c>
      <c r="J3866" s="389">
        <f>'[9]事業所(またはGH住居)名を入力してください_その⑦'!$F285</f>
        <v>0</v>
      </c>
      <c r="K3866" s="380">
        <f>IF(OR('[9]事業所(またはGH住居)名を入力してください_その⑦'!$B285="管理者",'[9]事業所(またはGH住居)名を入力してください_その⑦'!$B285="サービス管理責任者"),0,'[9]事業所(またはGH住居)名を入力してください_その⑦'!$AN285)</f>
        <v>0</v>
      </c>
    </row>
    <row r="3867" spans="8:11">
      <c r="H3867" s="390"/>
      <c r="I3867" s="380" t="e">
        <f t="shared" si="156"/>
        <v>#REF!</v>
      </c>
      <c r="J3867" s="389">
        <f>'[9]事業所(またはGH住居)名を入力してください_その⑦'!$F286</f>
        <v>0</v>
      </c>
      <c r="K3867" s="380">
        <f>IF(OR('[9]事業所(またはGH住居)名を入力してください_その⑦'!$B286="管理者",'[9]事業所(またはGH住居)名を入力してください_その⑦'!$B286="サービス管理責任者"),0,'[9]事業所(またはGH住居)名を入力してください_その⑦'!$AN286)</f>
        <v>0</v>
      </c>
    </row>
    <row r="3868" spans="8:11">
      <c r="H3868" s="390"/>
      <c r="I3868" s="380" t="e">
        <f t="shared" si="156"/>
        <v>#REF!</v>
      </c>
      <c r="J3868" s="389">
        <f>'[9]事業所(またはGH住居)名を入力してください_その⑦'!$F287</f>
        <v>0</v>
      </c>
      <c r="K3868" s="380">
        <f>IF(OR('[9]事業所(またはGH住居)名を入力してください_その⑦'!$B287="管理者",'[9]事業所(またはGH住居)名を入力してください_その⑦'!$B287="サービス管理責任者"),0,'[9]事業所(またはGH住居)名を入力してください_その⑦'!$AN287)</f>
        <v>0</v>
      </c>
    </row>
    <row r="3869" spans="8:11">
      <c r="H3869" s="390"/>
      <c r="I3869" s="380" t="e">
        <f t="shared" si="156"/>
        <v>#REF!</v>
      </c>
      <c r="J3869" s="389">
        <f>'[9]事業所(またはGH住居)名を入力してください_その⑦'!$F288</f>
        <v>0</v>
      </c>
      <c r="K3869" s="380">
        <f>IF(OR('[9]事業所(またはGH住居)名を入力してください_その⑦'!$B288="管理者",'[9]事業所(またはGH住居)名を入力してください_その⑦'!$B288="サービス管理責任者"),0,'[9]事業所(またはGH住居)名を入力してください_その⑦'!$AN288)</f>
        <v>0</v>
      </c>
    </row>
    <row r="3870" spans="8:11">
      <c r="H3870" s="390"/>
      <c r="I3870" s="380" t="e">
        <f t="shared" si="156"/>
        <v>#REF!</v>
      </c>
      <c r="J3870" s="389">
        <f>'[9]事業所(またはGH住居)名を入力してください_その⑦'!$F289</f>
        <v>0</v>
      </c>
      <c r="K3870" s="380">
        <f>IF(OR('[9]事業所(またはGH住居)名を入力してください_その⑦'!$B289="管理者",'[9]事業所(またはGH住居)名を入力してください_その⑦'!$B289="サービス管理責任者"),0,'[9]事業所(またはGH住居)名を入力してください_その⑦'!$AN289)</f>
        <v>0</v>
      </c>
    </row>
    <row r="3871" spans="8:11">
      <c r="H3871" s="390"/>
      <c r="I3871" s="380" t="e">
        <f t="shared" si="156"/>
        <v>#REF!</v>
      </c>
      <c r="J3871" s="389">
        <f>'[9]事業所(またはGH住居)名を入力してください_その⑦'!$F290</f>
        <v>0</v>
      </c>
      <c r="K3871" s="380">
        <f>IF(OR('[9]事業所(またはGH住居)名を入力してください_その⑦'!$B290="管理者",'[9]事業所(またはGH住居)名を入力してください_その⑦'!$B290="サービス管理責任者"),0,'[9]事業所(またはGH住居)名を入力してください_その⑦'!$AN290)</f>
        <v>0</v>
      </c>
    </row>
    <row r="3872" spans="8:11">
      <c r="H3872" s="390"/>
      <c r="I3872" s="380" t="e">
        <f t="shared" si="156"/>
        <v>#REF!</v>
      </c>
      <c r="J3872" s="389">
        <f>'[9]事業所(またはGH住居)名を入力してください_その⑦'!$F291</f>
        <v>0</v>
      </c>
      <c r="K3872" s="380">
        <f>IF(OR('[9]事業所(またはGH住居)名を入力してください_その⑦'!$B291="管理者",'[9]事業所(またはGH住居)名を入力してください_その⑦'!$B291="サービス管理責任者"),0,'[9]事業所(またはGH住居)名を入力してください_その⑦'!$AN291)</f>
        <v>0</v>
      </c>
    </row>
    <row r="3873" spans="8:11">
      <c r="H3873" s="390"/>
      <c r="I3873" s="380" t="e">
        <f t="shared" si="156"/>
        <v>#REF!</v>
      </c>
      <c r="J3873" s="389">
        <f>'[9]事業所(またはGH住居)名を入力してください_その⑦'!$F292</f>
        <v>0</v>
      </c>
      <c r="K3873" s="380">
        <f>IF(OR('[9]事業所(またはGH住居)名を入力してください_その⑦'!$B292="管理者",'[9]事業所(またはGH住居)名を入力してください_その⑦'!$B292="サービス管理責任者"),0,'[9]事業所(またはGH住居)名を入力してください_その⑦'!$AN292)</f>
        <v>0</v>
      </c>
    </row>
    <row r="3874" spans="8:11">
      <c r="H3874" s="390"/>
      <c r="I3874" s="380" t="e">
        <f t="shared" si="156"/>
        <v>#REF!</v>
      </c>
      <c r="J3874" s="389">
        <f>'[9]事業所(またはGH住居)名を入力してください_その⑦'!$F293</f>
        <v>0</v>
      </c>
      <c r="K3874" s="380">
        <f>IF(OR('[9]事業所(またはGH住居)名を入力してください_その⑦'!$B293="管理者",'[9]事業所(またはGH住居)名を入力してください_その⑦'!$B293="サービス管理責任者"),0,'[9]事業所(またはGH住居)名を入力してください_その⑦'!$AN293)</f>
        <v>0</v>
      </c>
    </row>
    <row r="3875" spans="8:11">
      <c r="H3875" s="390"/>
      <c r="I3875" s="380" t="e">
        <f t="shared" si="156"/>
        <v>#REF!</v>
      </c>
      <c r="J3875" s="389">
        <f>'[9]事業所(またはGH住居)名を入力してください_その⑦'!$F294</f>
        <v>0</v>
      </c>
      <c r="K3875" s="380">
        <f>IF(OR('[9]事業所(またはGH住居)名を入力してください_その⑦'!$B294="管理者",'[9]事業所(またはGH住居)名を入力してください_その⑦'!$B294="サービス管理責任者"),0,'[9]事業所(またはGH住居)名を入力してください_その⑦'!$AN294)</f>
        <v>0</v>
      </c>
    </row>
    <row r="3876" spans="8:11">
      <c r="H3876" s="390"/>
      <c r="I3876" s="380" t="e">
        <f t="shared" si="156"/>
        <v>#REF!</v>
      </c>
      <c r="J3876" s="389">
        <f>'[9]事業所(またはGH住居)名を入力してください_その⑦'!$F295</f>
        <v>0</v>
      </c>
      <c r="K3876" s="380">
        <f>IF(OR('[9]事業所(またはGH住居)名を入力してください_その⑦'!$B295="管理者",'[9]事業所(またはGH住居)名を入力してください_その⑦'!$B295="サービス管理責任者"),0,'[9]事業所(またはGH住居)名を入力してください_その⑦'!$AN295)</f>
        <v>0</v>
      </c>
    </row>
    <row r="3877" spans="8:11">
      <c r="H3877" s="390"/>
      <c r="I3877" s="380" t="e">
        <f t="shared" si="156"/>
        <v>#REF!</v>
      </c>
      <c r="J3877" s="389">
        <f>'[9]事業所(またはGH住居)名を入力してください_その⑦'!$F296</f>
        <v>0</v>
      </c>
      <c r="K3877" s="380">
        <f>IF(OR('[9]事業所(またはGH住居)名を入力してください_その⑦'!$B296="管理者",'[9]事業所(またはGH住居)名を入力してください_その⑦'!$B296="サービス管理責任者"),0,'[9]事業所(またはGH住居)名を入力してください_その⑦'!$AN296)</f>
        <v>0</v>
      </c>
    </row>
    <row r="3878" spans="8:11">
      <c r="H3878" s="390"/>
      <c r="I3878" s="380" t="e">
        <f t="shared" si="156"/>
        <v>#REF!</v>
      </c>
      <c r="J3878" s="389">
        <f>'[9]事業所(またはGH住居)名を入力してください_その⑦'!$F297</f>
        <v>0</v>
      </c>
      <c r="K3878" s="380">
        <f>IF(OR('[9]事業所(またはGH住居)名を入力してください_その⑦'!$B297="管理者",'[9]事業所(またはGH住居)名を入力してください_その⑦'!$B297="サービス管理責任者"),0,'[9]事業所(またはGH住居)名を入力してください_その⑦'!$AN297)</f>
        <v>0</v>
      </c>
    </row>
    <row r="3879" spans="8:11">
      <c r="H3879" s="390"/>
      <c r="I3879" s="380" t="e">
        <f t="shared" si="156"/>
        <v>#REF!</v>
      </c>
      <c r="J3879" s="389">
        <f>'[9]事業所(またはGH住居)名を入力してください_その⑦'!$F298</f>
        <v>0</v>
      </c>
      <c r="K3879" s="380">
        <f>IF(OR('[9]事業所(またはGH住居)名を入力してください_その⑦'!$B298="管理者",'[9]事業所(またはGH住居)名を入力してください_その⑦'!$B298="サービス管理責任者"),0,'[9]事業所(またはGH住居)名を入力してください_その⑦'!$AN298)</f>
        <v>0</v>
      </c>
    </row>
    <row r="3880" spans="8:11">
      <c r="H3880" s="390"/>
      <c r="I3880" s="380" t="e">
        <f t="shared" si="156"/>
        <v>#REF!</v>
      </c>
      <c r="J3880" s="389">
        <f>'[9]事業所(またはGH住居)名を入力してください_その⑦'!$F299</f>
        <v>0</v>
      </c>
      <c r="K3880" s="380">
        <f>IF(OR('[9]事業所(またはGH住居)名を入力してください_その⑦'!$B299="管理者",'[9]事業所(またはGH住居)名を入力してください_その⑦'!$B299="サービス管理責任者"),0,'[9]事業所(またはGH住居)名を入力してください_その⑦'!$AN299)</f>
        <v>0</v>
      </c>
    </row>
    <row r="3881" spans="8:11">
      <c r="H3881" s="390"/>
      <c r="I3881" s="380" t="e">
        <f t="shared" si="156"/>
        <v>#REF!</v>
      </c>
      <c r="J3881" s="389">
        <f>'[9]事業所(またはGH住居)名を入力してください_その⑦'!$F300</f>
        <v>0</v>
      </c>
      <c r="K3881" s="380">
        <f>IF(OR('[9]事業所(またはGH住居)名を入力してください_その⑦'!$B300="管理者",'[9]事業所(またはGH住居)名を入力してください_その⑦'!$B300="サービス管理責任者"),0,'[9]事業所(またはGH住居)名を入力してください_その⑦'!$AN300)</f>
        <v>0</v>
      </c>
    </row>
    <row r="3882" spans="8:11">
      <c r="H3882" s="390"/>
      <c r="I3882" s="380" t="e">
        <f t="shared" si="156"/>
        <v>#REF!</v>
      </c>
      <c r="J3882" s="389">
        <f>'[9]事業所(またはGH住居)名を入力してください_その⑦'!$F301</f>
        <v>0</v>
      </c>
      <c r="K3882" s="380">
        <f>IF(OR('[9]事業所(またはGH住居)名を入力してください_その⑦'!$B301="管理者",'[9]事業所(またはGH住居)名を入力してください_その⑦'!$B301="サービス管理責任者"),0,'[9]事業所(またはGH住居)名を入力してください_その⑦'!$AN301)</f>
        <v>0</v>
      </c>
    </row>
    <row r="3883" spans="8:11">
      <c r="H3883" s="390"/>
      <c r="I3883" s="380" t="e">
        <f t="shared" si="156"/>
        <v>#REF!</v>
      </c>
      <c r="J3883" s="389">
        <f>'[9]事業所(またはGH住居)名を入力してください_その⑦'!$F302</f>
        <v>0</v>
      </c>
      <c r="K3883" s="380">
        <f>IF(OR('[9]事業所(またはGH住居)名を入力してください_その⑦'!$B302="管理者",'[9]事業所(またはGH住居)名を入力してください_その⑦'!$B302="サービス管理責任者"),0,'[9]事業所(またはGH住居)名を入力してください_その⑦'!$AN302)</f>
        <v>0</v>
      </c>
    </row>
    <row r="3884" spans="8:11">
      <c r="H3884" s="390"/>
      <c r="I3884" s="380" t="e">
        <f t="shared" si="156"/>
        <v>#REF!</v>
      </c>
      <c r="J3884" s="389">
        <f>'[9]事業所(またはGH住居)名を入力してください_その⑦'!$F303</f>
        <v>0</v>
      </c>
      <c r="K3884" s="380">
        <f>IF(OR('[9]事業所(またはGH住居)名を入力してください_その⑦'!$B303="管理者",'[9]事業所(またはGH住居)名を入力してください_その⑦'!$B303="サービス管理責任者"),0,'[9]事業所(またはGH住居)名を入力してください_その⑦'!$AN303)</f>
        <v>0</v>
      </c>
    </row>
    <row r="3885" spans="8:11">
      <c r="H3885" s="390"/>
      <c r="I3885" s="380" t="e">
        <f t="shared" si="156"/>
        <v>#REF!</v>
      </c>
      <c r="J3885" s="389">
        <f>'[9]事業所(またはGH住居)名を入力してください_その⑦'!$F304</f>
        <v>0</v>
      </c>
      <c r="K3885" s="380">
        <f>IF(OR('[9]事業所(またはGH住居)名を入力してください_その⑦'!$B304="管理者",'[9]事業所(またはGH住居)名を入力してください_その⑦'!$B304="サービス管理責任者"),0,'[9]事業所(またはGH住居)名を入力してください_その⑦'!$AN304)</f>
        <v>0</v>
      </c>
    </row>
    <row r="3886" spans="8:11">
      <c r="H3886" s="390"/>
      <c r="I3886" s="380" t="e">
        <f t="shared" si="156"/>
        <v>#REF!</v>
      </c>
      <c r="J3886" s="389">
        <f>'[9]事業所(またはGH住居)名を入力してください_その⑦'!$F305</f>
        <v>0</v>
      </c>
      <c r="K3886" s="380">
        <f>IF(OR('[9]事業所(またはGH住居)名を入力してください_その⑦'!$B305="管理者",'[9]事業所(またはGH住居)名を入力してください_その⑦'!$B305="サービス管理責任者"),0,'[9]事業所(またはGH住居)名を入力してください_その⑦'!$AN305)</f>
        <v>0</v>
      </c>
    </row>
    <row r="3887" spans="8:11">
      <c r="H3887" s="390"/>
      <c r="I3887" s="380" t="e">
        <f t="shared" si="156"/>
        <v>#REF!</v>
      </c>
      <c r="J3887" s="389">
        <f>'[9]事業所(またはGH住居)名を入力してください_その⑦'!$F306</f>
        <v>0</v>
      </c>
      <c r="K3887" s="380">
        <f>IF(OR('[9]事業所(またはGH住居)名を入力してください_その⑦'!$B306="管理者",'[9]事業所(またはGH住居)名を入力してください_その⑦'!$B306="サービス管理責任者"),0,'[9]事業所(またはGH住居)名を入力してください_その⑦'!$AN306)</f>
        <v>0</v>
      </c>
    </row>
    <row r="3888" spans="8:11">
      <c r="H3888" s="390"/>
      <c r="I3888" s="380" t="e">
        <f t="shared" si="156"/>
        <v>#REF!</v>
      </c>
      <c r="J3888" s="389">
        <f>'[9]事業所(またはGH住居)名を入力してください_その⑦'!$F307</f>
        <v>0</v>
      </c>
      <c r="K3888" s="380">
        <f>IF(OR('[9]事業所(またはGH住居)名を入力してください_その⑦'!$B307="管理者",'[9]事業所(またはGH住居)名を入力してください_その⑦'!$B307="サービス管理責任者"),0,'[9]事業所(またはGH住居)名を入力してください_その⑦'!$AN307)</f>
        <v>0</v>
      </c>
    </row>
    <row r="3889" spans="8:11">
      <c r="H3889" s="390"/>
      <c r="I3889" s="380" t="e">
        <f t="shared" si="156"/>
        <v>#REF!</v>
      </c>
      <c r="J3889" s="389">
        <f>'[9]事業所(またはGH住居)名を入力してください_その⑦'!$F308</f>
        <v>0</v>
      </c>
      <c r="K3889" s="380">
        <f>IF(OR('[9]事業所(またはGH住居)名を入力してください_その⑦'!$B308="管理者",'[9]事業所(またはGH住居)名を入力してください_その⑦'!$B308="サービス管理責任者"),0,'[9]事業所(またはGH住居)名を入力してください_その⑦'!$AN308)</f>
        <v>0</v>
      </c>
    </row>
    <row r="3890" spans="8:11">
      <c r="H3890" s="390"/>
      <c r="I3890" s="380" t="e">
        <f t="shared" si="156"/>
        <v>#REF!</v>
      </c>
      <c r="J3890" s="389">
        <f>'[9]事業所(またはGH住居)名を入力してください_その⑦'!$F309</f>
        <v>0</v>
      </c>
      <c r="K3890" s="380">
        <f>IF(OR('[9]事業所(またはGH住居)名を入力してください_その⑦'!$B309="管理者",'[9]事業所(またはGH住居)名を入力してください_その⑦'!$B309="サービス管理責任者"),0,'[9]事業所(またはGH住居)名を入力してください_その⑦'!$AN309)</f>
        <v>0</v>
      </c>
    </row>
    <row r="3891" spans="8:11">
      <c r="H3891" s="390"/>
      <c r="I3891" s="380" t="e">
        <f t="shared" si="156"/>
        <v>#REF!</v>
      </c>
      <c r="J3891" s="389">
        <f>'[9]事業所(またはGH住居)名を入力してください_その⑦'!$F310</f>
        <v>0</v>
      </c>
      <c r="K3891" s="380">
        <f>IF(OR('[9]事業所(またはGH住居)名を入力してください_その⑦'!$B310="管理者",'[9]事業所(またはGH住居)名を入力してください_その⑦'!$B310="サービス管理責任者"),0,'[9]事業所(またはGH住居)名を入力してください_その⑦'!$AN310)</f>
        <v>0</v>
      </c>
    </row>
    <row r="3892" spans="8:11">
      <c r="H3892" s="390"/>
      <c r="I3892" s="380" t="e">
        <f t="shared" si="156"/>
        <v>#REF!</v>
      </c>
      <c r="J3892" s="389">
        <f>'[9]事業所(またはGH住居)名を入力してください_その⑦'!$F311</f>
        <v>0</v>
      </c>
      <c r="K3892" s="380">
        <f>IF(OR('[9]事業所(またはGH住居)名を入力してください_その⑦'!$B311="管理者",'[9]事業所(またはGH住居)名を入力してください_その⑦'!$B311="サービス管理責任者"),0,'[9]事業所(またはGH住居)名を入力してください_その⑦'!$AN311)</f>
        <v>0</v>
      </c>
    </row>
    <row r="3893" spans="8:11">
      <c r="H3893" s="390"/>
      <c r="I3893" s="380" t="e">
        <f t="shared" si="156"/>
        <v>#REF!</v>
      </c>
      <c r="J3893" s="389">
        <f>'[9]事業所(またはGH住居)名を入力してください_その⑦'!$F312</f>
        <v>0</v>
      </c>
      <c r="K3893" s="380">
        <f>IF(OR('[9]事業所(またはGH住居)名を入力してください_その⑦'!$B312="管理者",'[9]事業所(またはGH住居)名を入力してください_その⑦'!$B312="サービス管理責任者"),0,'[9]事業所(またはGH住居)名を入力してください_その⑦'!$AN312)</f>
        <v>0</v>
      </c>
    </row>
    <row r="3894" spans="8:11">
      <c r="H3894" s="390"/>
      <c r="I3894" s="380" t="e">
        <f t="shared" si="156"/>
        <v>#REF!</v>
      </c>
      <c r="J3894" s="389">
        <f>'[9]事業所(またはGH住居)名を入力してください_その⑦'!$F313</f>
        <v>0</v>
      </c>
      <c r="K3894" s="380">
        <f>IF(OR('[9]事業所(またはGH住居)名を入力してください_その⑦'!$B313="管理者",'[9]事業所(またはGH住居)名を入力してください_その⑦'!$B313="サービス管理責任者"),0,'[9]事業所(またはGH住居)名を入力してください_その⑦'!$AN313)</f>
        <v>0</v>
      </c>
    </row>
    <row r="3895" spans="8:11">
      <c r="H3895" s="390"/>
      <c r="I3895" s="380" t="e">
        <f t="shared" si="156"/>
        <v>#REF!</v>
      </c>
      <c r="J3895" s="389">
        <f>'[9]事業所(またはGH住居)名を入力してください_その⑦'!$F314</f>
        <v>0</v>
      </c>
      <c r="K3895" s="380">
        <f>IF(OR('[9]事業所(またはGH住居)名を入力してください_その⑦'!$B314="管理者",'[9]事業所(またはGH住居)名を入力してください_その⑦'!$B314="サービス管理責任者"),0,'[9]事業所(またはGH住居)名を入力してください_その⑦'!$AN314)</f>
        <v>0</v>
      </c>
    </row>
    <row r="3896" spans="8:11">
      <c r="H3896" s="390"/>
      <c r="I3896" s="380" t="e">
        <f t="shared" si="156"/>
        <v>#REF!</v>
      </c>
      <c r="J3896" s="389">
        <f>'[9]事業所(またはGH住居)名を入力してください_その⑦'!$F315</f>
        <v>0</v>
      </c>
      <c r="K3896" s="380">
        <f>IF(OR('[9]事業所(またはGH住居)名を入力してください_その⑦'!$B315="管理者",'[9]事業所(またはGH住居)名を入力してください_その⑦'!$B315="サービス管理責任者"),0,'[9]事業所(またはGH住居)名を入力してください_その⑦'!$AN315)</f>
        <v>0</v>
      </c>
    </row>
    <row r="3897" spans="8:11">
      <c r="H3897" s="390"/>
      <c r="I3897" s="380" t="e">
        <f t="shared" si="156"/>
        <v>#REF!</v>
      </c>
      <c r="J3897" s="389">
        <f>'[9]事業所(またはGH住居)名を入力してください_その⑦'!$F316</f>
        <v>0</v>
      </c>
      <c r="K3897" s="380">
        <f>IF(OR('[9]事業所(またはGH住居)名を入力してください_その⑦'!$B316="管理者",'[9]事業所(またはGH住居)名を入力してください_その⑦'!$B316="サービス管理責任者"),0,'[9]事業所(またはGH住居)名を入力してください_その⑦'!$AN316)</f>
        <v>0</v>
      </c>
    </row>
    <row r="3898" spans="8:11">
      <c r="H3898" s="390"/>
      <c r="I3898" s="380" t="e">
        <f t="shared" si="156"/>
        <v>#REF!</v>
      </c>
      <c r="J3898" s="389">
        <f>'[9]事業所(またはGH住居)名を入力してください_その⑦'!$F317</f>
        <v>0</v>
      </c>
      <c r="K3898" s="380">
        <f>IF(OR('[9]事業所(またはGH住居)名を入力してください_その⑦'!$B317="管理者",'[9]事業所(またはGH住居)名を入力してください_その⑦'!$B317="サービス管理責任者"),0,'[9]事業所(またはGH住居)名を入力してください_その⑦'!$AN317)</f>
        <v>0</v>
      </c>
    </row>
    <row r="3899" spans="8:11">
      <c r="H3899" s="390"/>
      <c r="I3899" s="380" t="e">
        <f t="shared" si="156"/>
        <v>#REF!</v>
      </c>
      <c r="J3899" s="389">
        <f>'[9]事業所(またはGH住居)名を入力してください_その⑦'!$F318</f>
        <v>0</v>
      </c>
      <c r="K3899" s="380">
        <f>IF(OR('[9]事業所(またはGH住居)名を入力してください_その⑦'!$B318="管理者",'[9]事業所(またはGH住居)名を入力してください_その⑦'!$B318="サービス管理責任者"),0,'[9]事業所(またはGH住居)名を入力してください_その⑦'!$AN318)</f>
        <v>0</v>
      </c>
    </row>
    <row r="3900" spans="8:11">
      <c r="H3900" s="390"/>
      <c r="I3900" s="380" t="e">
        <f t="shared" si="156"/>
        <v>#REF!</v>
      </c>
      <c r="J3900" s="389">
        <f>'[9]事業所(またはGH住居)名を入力してください_その⑦'!$F319</f>
        <v>0</v>
      </c>
      <c r="K3900" s="380">
        <f>IF(OR('[9]事業所(またはGH住居)名を入力してください_その⑦'!$B319="管理者",'[9]事業所(またはGH住居)名を入力してください_その⑦'!$B319="サービス管理責任者"),0,'[9]事業所(またはGH住居)名を入力してください_その⑦'!$AN319)</f>
        <v>0</v>
      </c>
    </row>
    <row r="3901" spans="8:11">
      <c r="H3901" s="390"/>
      <c r="I3901" s="380" t="e">
        <f t="shared" si="156"/>
        <v>#REF!</v>
      </c>
      <c r="J3901" s="389">
        <f>'[9]事業所(またはGH住居)名を入力してください_その⑦'!$F320</f>
        <v>0</v>
      </c>
      <c r="K3901" s="380">
        <f>IF(OR('[9]事業所(またはGH住居)名を入力してください_その⑦'!$B320="管理者",'[9]事業所(またはGH住居)名を入力してください_その⑦'!$B320="サービス管理責任者"),0,'[9]事業所(またはGH住居)名を入力してください_その⑦'!$AN320)</f>
        <v>0</v>
      </c>
    </row>
    <row r="3902" spans="8:11">
      <c r="H3902" s="390"/>
      <c r="I3902" s="380" t="e">
        <f t="shared" si="156"/>
        <v>#REF!</v>
      </c>
      <c r="J3902" s="389">
        <f>'[9]事業所(またはGH住居)名を入力してください_その⑦'!$F321</f>
        <v>0</v>
      </c>
      <c r="K3902" s="380">
        <f>IF(OR('[9]事業所(またはGH住居)名を入力してください_その⑦'!$B321="管理者",'[9]事業所(またはGH住居)名を入力してください_その⑦'!$B321="サービス管理責任者"),0,'[9]事業所(またはGH住居)名を入力してください_その⑦'!$AN321)</f>
        <v>0</v>
      </c>
    </row>
    <row r="3903" spans="8:11">
      <c r="H3903" s="390"/>
      <c r="I3903" s="380" t="e">
        <f t="shared" si="156"/>
        <v>#REF!</v>
      </c>
      <c r="J3903" s="389">
        <f>'[9]事業所(またはGH住居)名を入力してください_その⑦'!$F322</f>
        <v>0</v>
      </c>
      <c r="K3903" s="380">
        <f>IF(OR('[9]事業所(またはGH住居)名を入力してください_その⑦'!$B322="管理者",'[9]事業所(またはGH住居)名を入力してください_その⑦'!$B322="サービス管理責任者"),0,'[9]事業所(またはGH住居)名を入力してください_その⑦'!$AN322)</f>
        <v>0</v>
      </c>
    </row>
    <row r="3904" spans="8:11">
      <c r="H3904" s="390"/>
      <c r="I3904" s="380" t="e">
        <f t="shared" si="156"/>
        <v>#REF!</v>
      </c>
      <c r="J3904" s="389">
        <f>'[9]事業所(またはGH住居)名を入力してください_その⑦'!$F323</f>
        <v>0</v>
      </c>
      <c r="K3904" s="380">
        <f>IF(OR('[9]事業所(またはGH住居)名を入力してください_その⑦'!$B323="管理者",'[9]事業所(またはGH住居)名を入力してください_その⑦'!$B323="サービス管理責任者"),0,'[9]事業所(またはGH住居)名を入力してください_その⑦'!$AN323)</f>
        <v>0</v>
      </c>
    </row>
    <row r="3905" spans="8:11">
      <c r="H3905" s="390"/>
      <c r="I3905" s="380" t="e">
        <f t="shared" si="156"/>
        <v>#REF!</v>
      </c>
      <c r="J3905" s="389">
        <f>'[9]事業所(またはGH住居)名を入力してください_その⑦'!$F324</f>
        <v>0</v>
      </c>
      <c r="K3905" s="380">
        <f>IF(OR('[9]事業所(またはGH住居)名を入力してください_その⑦'!$B324="管理者",'[9]事業所(またはGH住居)名を入力してください_その⑦'!$B324="サービス管理責任者"),0,'[9]事業所(またはGH住居)名を入力してください_その⑦'!$AN324)</f>
        <v>0</v>
      </c>
    </row>
    <row r="3906" spans="8:11">
      <c r="H3906" s="390"/>
      <c r="I3906" s="380" t="e">
        <f t="shared" si="156"/>
        <v>#REF!</v>
      </c>
      <c r="J3906" s="389">
        <f>'[9]事業所(またはGH住居)名を入力してください_その⑦'!$F325</f>
        <v>0</v>
      </c>
      <c r="K3906" s="380">
        <f>IF(OR('[9]事業所(またはGH住居)名を入力してください_その⑦'!$B325="管理者",'[9]事業所(またはGH住居)名を入力してください_その⑦'!$B325="サービス管理責任者"),0,'[9]事業所(またはGH住居)名を入力してください_その⑦'!$AN325)</f>
        <v>0</v>
      </c>
    </row>
    <row r="3907" spans="8:11">
      <c r="H3907" s="390"/>
      <c r="I3907" s="380" t="e">
        <f t="shared" si="156"/>
        <v>#REF!</v>
      </c>
      <c r="J3907" s="389">
        <f>'[9]事業所(またはGH住居)名を入力してください_その⑦'!$F326</f>
        <v>0</v>
      </c>
      <c r="K3907" s="380">
        <f>IF(OR('[9]事業所(またはGH住居)名を入力してください_その⑦'!$B326="管理者",'[9]事業所(またはGH住居)名を入力してください_その⑦'!$B326="サービス管理責任者"),0,'[9]事業所(またはGH住居)名を入力してください_その⑦'!$AN326)</f>
        <v>0</v>
      </c>
    </row>
    <row r="3908" spans="8:11">
      <c r="H3908" s="390"/>
      <c r="I3908" s="380" t="e">
        <f t="shared" ref="I3908:I3971" si="157">IF(J3908=0,I3907,I3907+1)</f>
        <v>#REF!</v>
      </c>
      <c r="J3908" s="389">
        <f>'[9]事業所(またはGH住居)名を入力してください_その⑦'!$F327</f>
        <v>0</v>
      </c>
      <c r="K3908" s="380">
        <f>IF(OR('[9]事業所(またはGH住居)名を入力してください_その⑦'!$B327="管理者",'[9]事業所(またはGH住居)名を入力してください_その⑦'!$B327="サービス管理責任者"),0,'[9]事業所(またはGH住居)名を入力してください_その⑦'!$AN327)</f>
        <v>0</v>
      </c>
    </row>
    <row r="3909" spans="8:11">
      <c r="H3909" s="390"/>
      <c r="I3909" s="380" t="e">
        <f t="shared" si="157"/>
        <v>#REF!</v>
      </c>
      <c r="J3909" s="389">
        <f>'[9]事業所(またはGH住居)名を入力してください_その⑦'!$F328</f>
        <v>0</v>
      </c>
      <c r="K3909" s="380">
        <f>IF(OR('[9]事業所(またはGH住居)名を入力してください_その⑦'!$B328="管理者",'[9]事業所(またはGH住居)名を入力してください_その⑦'!$B328="サービス管理責任者"),0,'[9]事業所(またはGH住居)名を入力してください_その⑦'!$AN328)</f>
        <v>0</v>
      </c>
    </row>
    <row r="3910" spans="8:11">
      <c r="H3910" s="390"/>
      <c r="I3910" s="380" t="e">
        <f t="shared" si="157"/>
        <v>#REF!</v>
      </c>
      <c r="J3910" s="389">
        <f>'[9]事業所(またはGH住居)名を入力してください_その⑦'!$F329</f>
        <v>0</v>
      </c>
      <c r="K3910" s="380">
        <f>IF(OR('[9]事業所(またはGH住居)名を入力してください_その⑦'!$B329="管理者",'[9]事業所(またはGH住居)名を入力してください_その⑦'!$B329="サービス管理責任者"),0,'[9]事業所(またはGH住居)名を入力してください_その⑦'!$AN329)</f>
        <v>0</v>
      </c>
    </row>
    <row r="3911" spans="8:11">
      <c r="H3911" s="390"/>
      <c r="I3911" s="380" t="e">
        <f t="shared" si="157"/>
        <v>#REF!</v>
      </c>
      <c r="J3911" s="389">
        <f>'[9]事業所(またはGH住居)名を入力してください_その⑦'!$F330</f>
        <v>0</v>
      </c>
      <c r="K3911" s="380">
        <f>IF(OR('[9]事業所(またはGH住居)名を入力してください_その⑦'!$B330="管理者",'[9]事業所(またはGH住居)名を入力してください_その⑦'!$B330="サービス管理責任者"),0,'[9]事業所(またはGH住居)名を入力してください_その⑦'!$AN330)</f>
        <v>0</v>
      </c>
    </row>
    <row r="3912" spans="8:11">
      <c r="H3912" s="390"/>
      <c r="I3912" s="380" t="e">
        <f t="shared" si="157"/>
        <v>#REF!</v>
      </c>
      <c r="J3912" s="389">
        <f>'[9]事業所(またはGH住居)名を入力してください_その⑦'!$F331</f>
        <v>0</v>
      </c>
      <c r="K3912" s="380">
        <f>IF(OR('[9]事業所(またはGH住居)名を入力してください_その⑦'!$B331="管理者",'[9]事業所(またはGH住居)名を入力してください_その⑦'!$B331="サービス管理責任者"),0,'[9]事業所(またはGH住居)名を入力してください_その⑦'!$AN331)</f>
        <v>0</v>
      </c>
    </row>
    <row r="3913" spans="8:11">
      <c r="H3913" s="390"/>
      <c r="I3913" s="380" t="e">
        <f t="shared" si="157"/>
        <v>#REF!</v>
      </c>
      <c r="J3913" s="389">
        <f>'[9]事業所(またはGH住居)名を入力してください_その⑦'!$F332</f>
        <v>0</v>
      </c>
      <c r="K3913" s="380">
        <f>IF(OR('[9]事業所(またはGH住居)名を入力してください_その⑦'!$B332="管理者",'[9]事業所(またはGH住居)名を入力してください_その⑦'!$B332="サービス管理責任者"),0,'[9]事業所(またはGH住居)名を入力してください_その⑦'!$AN332)</f>
        <v>0</v>
      </c>
    </row>
    <row r="3914" spans="8:11">
      <c r="H3914" s="390"/>
      <c r="I3914" s="380" t="e">
        <f t="shared" si="157"/>
        <v>#REF!</v>
      </c>
      <c r="J3914" s="389">
        <f>'[9]事業所(またはGH住居)名を入力してください_その⑦'!$F333</f>
        <v>0</v>
      </c>
      <c r="K3914" s="380">
        <f>IF(OR('[9]事業所(またはGH住居)名を入力してください_その⑦'!$B333="管理者",'[9]事業所(またはGH住居)名を入力してください_その⑦'!$B333="サービス管理責任者"),0,'[9]事業所(またはGH住居)名を入力してください_その⑦'!$AN333)</f>
        <v>0</v>
      </c>
    </row>
    <row r="3915" spans="8:11">
      <c r="H3915" s="390"/>
      <c r="I3915" s="380" t="e">
        <f t="shared" si="157"/>
        <v>#REF!</v>
      </c>
      <c r="J3915" s="389">
        <f>'[9]事業所(またはGH住居)名を入力してください_その⑦'!$F334</f>
        <v>0</v>
      </c>
      <c r="K3915" s="380">
        <f>IF(OR('[9]事業所(またはGH住居)名を入力してください_その⑦'!$B334="管理者",'[9]事業所(またはGH住居)名を入力してください_その⑦'!$B334="サービス管理責任者"),0,'[9]事業所(またはGH住居)名を入力してください_その⑦'!$AN334)</f>
        <v>0</v>
      </c>
    </row>
    <row r="3916" spans="8:11">
      <c r="H3916" s="390"/>
      <c r="I3916" s="380" t="e">
        <f t="shared" si="157"/>
        <v>#REF!</v>
      </c>
      <c r="J3916" s="389">
        <f>'[9]事業所(またはGH住居)名を入力してください_その⑦'!$F335</f>
        <v>0</v>
      </c>
      <c r="K3916" s="380">
        <f>IF(OR('[9]事業所(またはGH住居)名を入力してください_その⑦'!$B335="管理者",'[9]事業所(またはGH住居)名を入力してください_その⑦'!$B335="サービス管理責任者"),0,'[9]事業所(またはGH住居)名を入力してください_その⑦'!$AN335)</f>
        <v>0</v>
      </c>
    </row>
    <row r="3917" spans="8:11">
      <c r="H3917" s="390"/>
      <c r="I3917" s="380" t="e">
        <f t="shared" si="157"/>
        <v>#REF!</v>
      </c>
      <c r="J3917" s="389">
        <f>'[9]事業所(またはGH住居)名を入力してください_その⑦'!$F336</f>
        <v>0</v>
      </c>
      <c r="K3917" s="380">
        <f>IF(OR('[9]事業所(またはGH住居)名を入力してください_その⑦'!$B336="管理者",'[9]事業所(またはGH住居)名を入力してください_その⑦'!$B336="サービス管理責任者"),0,'[9]事業所(またはGH住居)名を入力してください_その⑦'!$AN336)</f>
        <v>0</v>
      </c>
    </row>
    <row r="3918" spans="8:11">
      <c r="H3918" s="390"/>
      <c r="I3918" s="380" t="e">
        <f t="shared" si="157"/>
        <v>#REF!</v>
      </c>
      <c r="J3918" s="389">
        <f>'[9]事業所(またはGH住居)名を入力してください_その⑦'!$F337</f>
        <v>0</v>
      </c>
      <c r="K3918" s="380">
        <f>IF(OR('[9]事業所(またはGH住居)名を入力してください_その⑦'!$B337="管理者",'[9]事業所(またはGH住居)名を入力してください_その⑦'!$B337="サービス管理責任者"),0,'[9]事業所(またはGH住居)名を入力してください_その⑦'!$AN337)</f>
        <v>0</v>
      </c>
    </row>
    <row r="3919" spans="8:11">
      <c r="H3919" s="390"/>
      <c r="I3919" s="380" t="e">
        <f t="shared" si="157"/>
        <v>#REF!</v>
      </c>
      <c r="J3919" s="389">
        <f>'[9]事業所(またはGH住居)名を入力してください_その⑦'!$F338</f>
        <v>0</v>
      </c>
      <c r="K3919" s="380">
        <f>IF(OR('[9]事業所(またはGH住居)名を入力してください_その⑦'!$B338="管理者",'[9]事業所(またはGH住居)名を入力してください_その⑦'!$B338="サービス管理責任者"),0,'[9]事業所(またはGH住居)名を入力してください_その⑦'!$AN338)</f>
        <v>0</v>
      </c>
    </row>
    <row r="3920" spans="8:11">
      <c r="H3920" s="390"/>
      <c r="I3920" s="380" t="e">
        <f t="shared" si="157"/>
        <v>#REF!</v>
      </c>
      <c r="J3920" s="389">
        <f>'[9]事業所(またはGH住居)名を入力してください_その⑦'!$F339</f>
        <v>0</v>
      </c>
      <c r="K3920" s="380">
        <f>IF(OR('[9]事業所(またはGH住居)名を入力してください_その⑦'!$B339="管理者",'[9]事業所(またはGH住居)名を入力してください_その⑦'!$B339="サービス管理責任者"),0,'[9]事業所(またはGH住居)名を入力してください_その⑦'!$AN339)</f>
        <v>0</v>
      </c>
    </row>
    <row r="3921" spans="8:11">
      <c r="H3921" s="390"/>
      <c r="I3921" s="380" t="e">
        <f t="shared" si="157"/>
        <v>#REF!</v>
      </c>
      <c r="J3921" s="389">
        <f>'[9]事業所(またはGH住居)名を入力してください_その⑦'!$F340</f>
        <v>0</v>
      </c>
      <c r="K3921" s="380">
        <f>IF(OR('[9]事業所(またはGH住居)名を入力してください_その⑦'!$B340="管理者",'[9]事業所(またはGH住居)名を入力してください_その⑦'!$B340="サービス管理責任者"),0,'[9]事業所(またはGH住居)名を入力してください_その⑦'!$AN340)</f>
        <v>0</v>
      </c>
    </row>
    <row r="3922" spans="8:11">
      <c r="H3922" s="390"/>
      <c r="I3922" s="380" t="e">
        <f t="shared" si="157"/>
        <v>#REF!</v>
      </c>
      <c r="J3922" s="389">
        <f>'[9]事業所(またはGH住居)名を入力してください_その⑦'!$F341</f>
        <v>0</v>
      </c>
      <c r="K3922" s="380">
        <f>IF(OR('[9]事業所(またはGH住居)名を入力してください_その⑦'!$B341="管理者",'[9]事業所(またはGH住居)名を入力してください_その⑦'!$B341="サービス管理責任者"),0,'[9]事業所(またはGH住居)名を入力してください_その⑦'!$AN341)</f>
        <v>0</v>
      </c>
    </row>
    <row r="3923" spans="8:11">
      <c r="H3923" s="390"/>
      <c r="I3923" s="380" t="e">
        <f t="shared" si="157"/>
        <v>#REF!</v>
      </c>
      <c r="J3923" s="389">
        <f>'[9]事業所(またはGH住居)名を入力してください_その⑦'!$F342</f>
        <v>0</v>
      </c>
      <c r="K3923" s="380">
        <f>IF(OR('[9]事業所(またはGH住居)名を入力してください_その⑦'!$B342="管理者",'[9]事業所(またはGH住居)名を入力してください_その⑦'!$B342="サービス管理責任者"),0,'[9]事業所(またはGH住居)名を入力してください_その⑦'!$AN342)</f>
        <v>0</v>
      </c>
    </row>
    <row r="3924" spans="8:11">
      <c r="H3924" s="390"/>
      <c r="I3924" s="380" t="e">
        <f t="shared" si="157"/>
        <v>#REF!</v>
      </c>
      <c r="J3924" s="389">
        <f>'[9]事業所(またはGH住居)名を入力してください_その⑦'!$F343</f>
        <v>0</v>
      </c>
      <c r="K3924" s="380">
        <f>IF(OR('[9]事業所(またはGH住居)名を入力してください_その⑦'!$B343="管理者",'[9]事業所(またはGH住居)名を入力してください_その⑦'!$B343="サービス管理責任者"),0,'[9]事業所(またはGH住居)名を入力してください_その⑦'!$AN343)</f>
        <v>0</v>
      </c>
    </row>
    <row r="3925" spans="8:11">
      <c r="H3925" s="390"/>
      <c r="I3925" s="380" t="e">
        <f t="shared" si="157"/>
        <v>#REF!</v>
      </c>
      <c r="J3925" s="389">
        <f>'[9]事業所(またはGH住居)名を入力してください_その⑦'!$F344</f>
        <v>0</v>
      </c>
      <c r="K3925" s="380">
        <f>IF(OR('[9]事業所(またはGH住居)名を入力してください_その⑦'!$B344="管理者",'[9]事業所(またはGH住居)名を入力してください_その⑦'!$B344="サービス管理責任者"),0,'[9]事業所(またはGH住居)名を入力してください_その⑦'!$AN344)</f>
        <v>0</v>
      </c>
    </row>
    <row r="3926" spans="8:11">
      <c r="H3926" s="390"/>
      <c r="I3926" s="380" t="e">
        <f t="shared" si="157"/>
        <v>#REF!</v>
      </c>
      <c r="J3926" s="389">
        <f>'[9]事業所(またはGH住居)名を入力してください_その⑦'!$F345</f>
        <v>0</v>
      </c>
      <c r="K3926" s="380">
        <f>IF(OR('[9]事業所(またはGH住居)名を入力してください_その⑦'!$B345="管理者",'[9]事業所(またはGH住居)名を入力してください_その⑦'!$B345="サービス管理責任者"),0,'[9]事業所(またはGH住居)名を入力してください_その⑦'!$AN345)</f>
        <v>0</v>
      </c>
    </row>
    <row r="3927" spans="8:11">
      <c r="H3927" s="390"/>
      <c r="I3927" s="380" t="e">
        <f t="shared" si="157"/>
        <v>#REF!</v>
      </c>
      <c r="J3927" s="389">
        <f>'[9]事業所(またはGH住居)名を入力してください_その⑦'!$F346</f>
        <v>0</v>
      </c>
      <c r="K3927" s="380">
        <f>IF(OR('[9]事業所(またはGH住居)名を入力してください_その⑦'!$B346="管理者",'[9]事業所(またはGH住居)名を入力してください_その⑦'!$B346="サービス管理責任者"),0,'[9]事業所(またはGH住居)名を入力してください_その⑦'!$AN346)</f>
        <v>0</v>
      </c>
    </row>
    <row r="3928" spans="8:11">
      <c r="H3928" s="390"/>
      <c r="I3928" s="380" t="e">
        <f t="shared" si="157"/>
        <v>#REF!</v>
      </c>
      <c r="J3928" s="389">
        <f>'[9]事業所(またはGH住居)名を入力してください_その⑦'!$F347</f>
        <v>0</v>
      </c>
      <c r="K3928" s="380">
        <f>IF(OR('[9]事業所(またはGH住居)名を入力してください_その⑦'!$B347="管理者",'[9]事業所(またはGH住居)名を入力してください_その⑦'!$B347="サービス管理責任者"),0,'[9]事業所(またはGH住居)名を入力してください_その⑦'!$AN347)</f>
        <v>0</v>
      </c>
    </row>
    <row r="3929" spans="8:11">
      <c r="H3929" s="390"/>
      <c r="I3929" s="380" t="e">
        <f t="shared" si="157"/>
        <v>#REF!</v>
      </c>
      <c r="J3929" s="389">
        <f>'[9]事業所(またはGH住居)名を入力してください_その⑦'!$F348</f>
        <v>0</v>
      </c>
      <c r="K3929" s="380">
        <f>IF(OR('[9]事業所(またはGH住居)名を入力してください_その⑦'!$B348="管理者",'[9]事業所(またはGH住居)名を入力してください_その⑦'!$B348="サービス管理責任者"),0,'[9]事業所(またはGH住居)名を入力してください_その⑦'!$AN348)</f>
        <v>0</v>
      </c>
    </row>
    <row r="3930" spans="8:11">
      <c r="H3930" s="390"/>
      <c r="I3930" s="380" t="e">
        <f t="shared" si="157"/>
        <v>#REF!</v>
      </c>
      <c r="J3930" s="389">
        <f>'[9]事業所(またはGH住居)名を入力してください_その⑦'!$F349</f>
        <v>0</v>
      </c>
      <c r="K3930" s="380">
        <f>IF(OR('[9]事業所(またはGH住居)名を入力してください_その⑦'!$B349="管理者",'[9]事業所(またはGH住居)名を入力してください_その⑦'!$B349="サービス管理責任者"),0,'[9]事業所(またはGH住居)名を入力してください_その⑦'!$AN349)</f>
        <v>0</v>
      </c>
    </row>
    <row r="3931" spans="8:11">
      <c r="H3931" s="390"/>
      <c r="I3931" s="380" t="e">
        <f t="shared" si="157"/>
        <v>#REF!</v>
      </c>
      <c r="J3931" s="389">
        <f>'[9]事業所(またはGH住居)名を入力してください_その⑦'!$F350</f>
        <v>0</v>
      </c>
      <c r="K3931" s="380">
        <f>IF(OR('[9]事業所(またはGH住居)名を入力してください_その⑦'!$B350="管理者",'[9]事業所(またはGH住居)名を入力してください_その⑦'!$B350="サービス管理責任者"),0,'[9]事業所(またはGH住居)名を入力してください_その⑦'!$AN350)</f>
        <v>0</v>
      </c>
    </row>
    <row r="3932" spans="8:11">
      <c r="H3932" s="390"/>
      <c r="I3932" s="380" t="e">
        <f t="shared" si="157"/>
        <v>#REF!</v>
      </c>
      <c r="J3932" s="389">
        <f>'[9]事業所(またはGH住居)名を入力してください_その⑦'!$F351</f>
        <v>0</v>
      </c>
      <c r="K3932" s="380">
        <f>IF(OR('[9]事業所(またはGH住居)名を入力してください_その⑦'!$B351="管理者",'[9]事業所(またはGH住居)名を入力してください_その⑦'!$B351="サービス管理責任者"),0,'[9]事業所(またはGH住居)名を入力してください_その⑦'!$AN351)</f>
        <v>0</v>
      </c>
    </row>
    <row r="3933" spans="8:11">
      <c r="H3933" s="390"/>
      <c r="I3933" s="380" t="e">
        <f t="shared" si="157"/>
        <v>#REF!</v>
      </c>
      <c r="J3933" s="389">
        <f>'[9]事業所(またはGH住居)名を入力してください_その⑦'!$F352</f>
        <v>0</v>
      </c>
      <c r="K3933" s="380">
        <f>IF(OR('[9]事業所(またはGH住居)名を入力してください_その⑦'!$B352="管理者",'[9]事業所(またはGH住居)名を入力してください_その⑦'!$B352="サービス管理責任者"),0,'[9]事業所(またはGH住居)名を入力してください_その⑦'!$AN352)</f>
        <v>0</v>
      </c>
    </row>
    <row r="3934" spans="8:11">
      <c r="H3934" s="390"/>
      <c r="I3934" s="380" t="e">
        <f t="shared" si="157"/>
        <v>#REF!</v>
      </c>
      <c r="J3934" s="389">
        <f>'[9]事業所(またはGH住居)名を入力してください_その⑦'!$F353</f>
        <v>0</v>
      </c>
      <c r="K3934" s="380">
        <f>IF(OR('[9]事業所(またはGH住居)名を入力してください_その⑦'!$B353="管理者",'[9]事業所(またはGH住居)名を入力してください_その⑦'!$B353="サービス管理責任者"),0,'[9]事業所(またはGH住居)名を入力してください_その⑦'!$AN353)</f>
        <v>0</v>
      </c>
    </row>
    <row r="3935" spans="8:11">
      <c r="H3935" s="390"/>
      <c r="I3935" s="380" t="e">
        <f t="shared" si="157"/>
        <v>#REF!</v>
      </c>
      <c r="J3935" s="389">
        <f>'[9]事業所(またはGH住居)名を入力してください_その⑦'!$F354</f>
        <v>0</v>
      </c>
      <c r="K3935" s="380">
        <f>IF(OR('[9]事業所(またはGH住居)名を入力してください_その⑦'!$B354="管理者",'[9]事業所(またはGH住居)名を入力してください_その⑦'!$B354="サービス管理責任者"),0,'[9]事業所(またはGH住居)名を入力してください_その⑦'!$AN354)</f>
        <v>0</v>
      </c>
    </row>
    <row r="3936" spans="8:11">
      <c r="H3936" s="390"/>
      <c r="I3936" s="380" t="e">
        <f t="shared" si="157"/>
        <v>#REF!</v>
      </c>
      <c r="J3936" s="389">
        <f>'[9]事業所(またはGH住居)名を入力してください_その⑦'!$F355</f>
        <v>0</v>
      </c>
      <c r="K3936" s="380">
        <f>IF(OR('[9]事業所(またはGH住居)名を入力してください_その⑦'!$B355="管理者",'[9]事業所(またはGH住居)名を入力してください_その⑦'!$B355="サービス管理責任者"),0,'[9]事業所(またはGH住居)名を入力してください_その⑦'!$AN355)</f>
        <v>0</v>
      </c>
    </row>
    <row r="3937" spans="8:11">
      <c r="H3937" s="390"/>
      <c r="I3937" s="380" t="e">
        <f t="shared" si="157"/>
        <v>#REF!</v>
      </c>
      <c r="J3937" s="389">
        <f>'[9]事業所(またはGH住居)名を入力してください_その⑦'!$F356</f>
        <v>0</v>
      </c>
      <c r="K3937" s="380">
        <f>IF(OR('[9]事業所(またはGH住居)名を入力してください_その⑦'!$B356="管理者",'[9]事業所(またはGH住居)名を入力してください_その⑦'!$B356="サービス管理責任者"),0,'[9]事業所(またはGH住居)名を入力してください_その⑦'!$AN356)</f>
        <v>0</v>
      </c>
    </row>
    <row r="3938" spans="8:11">
      <c r="H3938" s="390"/>
      <c r="I3938" s="380" t="e">
        <f t="shared" si="157"/>
        <v>#REF!</v>
      </c>
      <c r="J3938" s="389">
        <f>'[9]事業所(またはGH住居)名を入力してください_その⑦'!$F357</f>
        <v>0</v>
      </c>
      <c r="K3938" s="380">
        <f>IF(OR('[9]事業所(またはGH住居)名を入力してください_その⑦'!$B357="管理者",'[9]事業所(またはGH住居)名を入力してください_その⑦'!$B357="サービス管理責任者"),0,'[9]事業所(またはGH住居)名を入力してください_その⑦'!$AN357)</f>
        <v>0</v>
      </c>
    </row>
    <row r="3939" spans="8:11">
      <c r="H3939" s="390"/>
      <c r="I3939" s="380" t="e">
        <f t="shared" si="157"/>
        <v>#REF!</v>
      </c>
      <c r="J3939" s="389">
        <f>'[9]事業所(またはGH住居)名を入力してください_その⑦'!$F358</f>
        <v>0</v>
      </c>
      <c r="K3939" s="380">
        <f>IF(OR('[9]事業所(またはGH住居)名を入力してください_その⑦'!$B358="管理者",'[9]事業所(またはGH住居)名を入力してください_その⑦'!$B358="サービス管理責任者"),0,'[9]事業所(またはGH住居)名を入力してください_その⑦'!$AN358)</f>
        <v>0</v>
      </c>
    </row>
    <row r="3940" spans="8:11">
      <c r="H3940" s="390"/>
      <c r="I3940" s="380" t="e">
        <f t="shared" si="157"/>
        <v>#REF!</v>
      </c>
      <c r="J3940" s="389">
        <f>'[9]事業所(またはGH住居)名を入力してください_その⑦'!$F359</f>
        <v>0</v>
      </c>
      <c r="K3940" s="380">
        <f>IF(OR('[9]事業所(またはGH住居)名を入力してください_その⑦'!$B359="管理者",'[9]事業所(またはGH住居)名を入力してください_その⑦'!$B359="サービス管理責任者"),0,'[9]事業所(またはGH住居)名を入力してください_その⑦'!$AN359)</f>
        <v>0</v>
      </c>
    </row>
    <row r="3941" spans="8:11">
      <c r="H3941" s="390"/>
      <c r="I3941" s="380" t="e">
        <f t="shared" si="157"/>
        <v>#REF!</v>
      </c>
      <c r="J3941" s="389">
        <f>'[9]事業所(またはGH住居)名を入力してください_その⑦'!$F360</f>
        <v>0</v>
      </c>
      <c r="K3941" s="380">
        <f>IF(OR('[9]事業所(またはGH住居)名を入力してください_その⑦'!$B360="管理者",'[9]事業所(またはGH住居)名を入力してください_その⑦'!$B360="サービス管理責任者"),0,'[9]事業所(またはGH住居)名を入力してください_その⑦'!$AN360)</f>
        <v>0</v>
      </c>
    </row>
    <row r="3942" spans="8:11">
      <c r="H3942" s="390"/>
      <c r="I3942" s="380" t="e">
        <f t="shared" si="157"/>
        <v>#REF!</v>
      </c>
      <c r="J3942" s="389">
        <f>'[9]事業所(またはGH住居)名を入力してください_その⑦'!$F361</f>
        <v>0</v>
      </c>
      <c r="K3942" s="380">
        <f>IF(OR('[9]事業所(またはGH住居)名を入力してください_その⑦'!$B361="管理者",'[9]事業所(またはGH住居)名を入力してください_その⑦'!$B361="サービス管理責任者"),0,'[9]事業所(またはGH住居)名を入力してください_その⑦'!$AN361)</f>
        <v>0</v>
      </c>
    </row>
    <row r="3943" spans="8:11">
      <c r="H3943" s="390"/>
      <c r="I3943" s="380" t="e">
        <f t="shared" si="157"/>
        <v>#REF!</v>
      </c>
      <c r="J3943" s="389">
        <f>'[9]事業所(またはGH住居)名を入力してください_その⑦'!$F362</f>
        <v>0</v>
      </c>
      <c r="K3943" s="380">
        <f>IF(OR('[9]事業所(またはGH住居)名を入力してください_その⑦'!$B362="管理者",'[9]事業所(またはGH住居)名を入力してください_その⑦'!$B362="サービス管理責任者"),0,'[9]事業所(またはGH住居)名を入力してください_その⑦'!$AN362)</f>
        <v>0</v>
      </c>
    </row>
    <row r="3944" spans="8:11">
      <c r="H3944" s="390"/>
      <c r="I3944" s="380" t="e">
        <f t="shared" si="157"/>
        <v>#REF!</v>
      </c>
      <c r="J3944" s="389">
        <f>'[9]事業所(またはGH住居)名を入力してください_その⑦'!$F363</f>
        <v>0</v>
      </c>
      <c r="K3944" s="380">
        <f>IF(OR('[9]事業所(またはGH住居)名を入力してください_その⑦'!$B363="管理者",'[9]事業所(またはGH住居)名を入力してください_その⑦'!$B363="サービス管理責任者"),0,'[9]事業所(またはGH住居)名を入力してください_その⑦'!$AN363)</f>
        <v>0</v>
      </c>
    </row>
    <row r="3945" spans="8:11">
      <c r="H3945" s="390"/>
      <c r="I3945" s="380" t="e">
        <f t="shared" si="157"/>
        <v>#REF!</v>
      </c>
      <c r="J3945" s="389">
        <f>'[9]事業所(またはGH住居)名を入力してください_その⑦'!$F364</f>
        <v>0</v>
      </c>
      <c r="K3945" s="380">
        <f>IF(OR('[9]事業所(またはGH住居)名を入力してください_その⑦'!$B364="管理者",'[9]事業所(またはGH住居)名を入力してください_その⑦'!$B364="サービス管理責任者"),0,'[9]事業所(またはGH住居)名を入力してください_その⑦'!$AN364)</f>
        <v>0</v>
      </c>
    </row>
    <row r="3946" spans="8:11">
      <c r="H3946" s="390"/>
      <c r="I3946" s="380" t="e">
        <f t="shared" si="157"/>
        <v>#REF!</v>
      </c>
      <c r="J3946" s="389">
        <f>'[9]事業所(またはGH住居)名を入力してください_その⑦'!$F365</f>
        <v>0</v>
      </c>
      <c r="K3946" s="380">
        <f>IF(OR('[9]事業所(またはGH住居)名を入力してください_その⑦'!$B365="管理者",'[9]事業所(またはGH住居)名を入力してください_その⑦'!$B365="サービス管理責任者"),0,'[9]事業所(またはGH住居)名を入力してください_その⑦'!$AN365)</f>
        <v>0</v>
      </c>
    </row>
    <row r="3947" spans="8:11">
      <c r="H3947" s="390"/>
      <c r="I3947" s="380" t="e">
        <f t="shared" si="157"/>
        <v>#REF!</v>
      </c>
      <c r="J3947" s="389">
        <f>'[9]事業所(またはGH住居)名を入力してください_その⑦'!$F366</f>
        <v>0</v>
      </c>
      <c r="K3947" s="380">
        <f>IF(OR('[9]事業所(またはGH住居)名を入力してください_その⑦'!$B366="管理者",'[9]事業所(またはGH住居)名を入力してください_その⑦'!$B366="サービス管理責任者"),0,'[9]事業所(またはGH住居)名を入力してください_その⑦'!$AN366)</f>
        <v>0</v>
      </c>
    </row>
    <row r="3948" spans="8:11">
      <c r="H3948" s="390"/>
      <c r="I3948" s="380" t="e">
        <f t="shared" si="157"/>
        <v>#REF!</v>
      </c>
      <c r="J3948" s="389">
        <f>'[9]事業所(またはGH住居)名を入力してください_その⑦'!$F367</f>
        <v>0</v>
      </c>
      <c r="K3948" s="380">
        <f>IF(OR('[9]事業所(またはGH住居)名を入力してください_その⑦'!$B367="管理者",'[9]事業所(またはGH住居)名を入力してください_その⑦'!$B367="サービス管理責任者"),0,'[9]事業所(またはGH住居)名を入力してください_その⑦'!$AN367)</f>
        <v>0</v>
      </c>
    </row>
    <row r="3949" spans="8:11">
      <c r="H3949" s="390"/>
      <c r="I3949" s="380" t="e">
        <f t="shared" si="157"/>
        <v>#REF!</v>
      </c>
      <c r="J3949" s="389">
        <f>'[9]事業所(またはGH住居)名を入力してください_その⑦'!$F368</f>
        <v>0</v>
      </c>
      <c r="K3949" s="380">
        <f>IF(OR('[9]事業所(またはGH住居)名を入力してください_その⑦'!$B368="管理者",'[9]事業所(またはGH住居)名を入力してください_その⑦'!$B368="サービス管理責任者"),0,'[9]事業所(またはGH住居)名を入力してください_その⑦'!$AN368)</f>
        <v>0</v>
      </c>
    </row>
    <row r="3950" spans="8:11">
      <c r="H3950" s="390"/>
      <c r="I3950" s="380" t="e">
        <f t="shared" si="157"/>
        <v>#REF!</v>
      </c>
      <c r="J3950" s="389">
        <f>'[9]事業所(またはGH住居)名を入力してください_その⑦'!$F369</f>
        <v>0</v>
      </c>
      <c r="K3950" s="380">
        <f>IF(OR('[9]事業所(またはGH住居)名を入力してください_その⑦'!$B369="管理者",'[9]事業所(またはGH住居)名を入力してください_その⑦'!$B369="サービス管理責任者"),0,'[9]事業所(またはGH住居)名を入力してください_その⑦'!$AN369)</f>
        <v>0</v>
      </c>
    </row>
    <row r="3951" spans="8:11">
      <c r="H3951" s="390"/>
      <c r="I3951" s="380" t="e">
        <f t="shared" si="157"/>
        <v>#REF!</v>
      </c>
      <c r="J3951" s="389">
        <f>'[9]事業所(またはGH住居)名を入力してください_その⑦'!$F370</f>
        <v>0</v>
      </c>
      <c r="K3951" s="380">
        <f>IF(OR('[9]事業所(またはGH住居)名を入力してください_その⑦'!$B370="管理者",'[9]事業所(またはGH住居)名を入力してください_その⑦'!$B370="サービス管理責任者"),0,'[9]事業所(またはGH住居)名を入力してください_その⑦'!$AN370)</f>
        <v>0</v>
      </c>
    </row>
    <row r="3952" spans="8:11">
      <c r="H3952" s="390"/>
      <c r="I3952" s="380" t="e">
        <f t="shared" si="157"/>
        <v>#REF!</v>
      </c>
      <c r="J3952" s="389">
        <f>'[9]事業所(またはGH住居)名を入力してください_その⑦'!$F371</f>
        <v>0</v>
      </c>
      <c r="K3952" s="380">
        <f>IF(OR('[9]事業所(またはGH住居)名を入力してください_その⑦'!$B371="管理者",'[9]事業所(またはGH住居)名を入力してください_その⑦'!$B371="サービス管理責任者"),0,'[9]事業所(またはGH住居)名を入力してください_その⑦'!$AN371)</f>
        <v>0</v>
      </c>
    </row>
    <row r="3953" spans="8:11">
      <c r="H3953" s="390"/>
      <c r="I3953" s="380" t="e">
        <f t="shared" si="157"/>
        <v>#REF!</v>
      </c>
      <c r="J3953" s="389">
        <f>'[9]事業所(またはGH住居)名を入力してください_その⑦'!$F372</f>
        <v>0</v>
      </c>
      <c r="K3953" s="380">
        <f>IF(OR('[9]事業所(またはGH住居)名を入力してください_その⑦'!$B372="管理者",'[9]事業所(またはGH住居)名を入力してください_その⑦'!$B372="サービス管理責任者"),0,'[9]事業所(またはGH住居)名を入力してください_その⑦'!$AN372)</f>
        <v>0</v>
      </c>
    </row>
    <row r="3954" spans="8:11">
      <c r="H3954" s="390"/>
      <c r="I3954" s="380" t="e">
        <f t="shared" si="157"/>
        <v>#REF!</v>
      </c>
      <c r="J3954" s="389">
        <f>'[9]事業所(またはGH住居)名を入力してください_その⑦'!$F373</f>
        <v>0</v>
      </c>
      <c r="K3954" s="380">
        <f>IF(OR('[9]事業所(またはGH住居)名を入力してください_その⑦'!$B373="管理者",'[9]事業所(またはGH住居)名を入力してください_その⑦'!$B373="サービス管理責任者"),0,'[9]事業所(またはGH住居)名を入力してください_その⑦'!$AN373)</f>
        <v>0</v>
      </c>
    </row>
    <row r="3955" spans="8:11">
      <c r="H3955" s="390"/>
      <c r="I3955" s="380" t="e">
        <f t="shared" si="157"/>
        <v>#REF!</v>
      </c>
      <c r="J3955" s="389">
        <f>'[9]事業所(またはGH住居)名を入力してください_その⑦'!$F374</f>
        <v>0</v>
      </c>
      <c r="K3955" s="380">
        <f>IF(OR('[9]事業所(またはGH住居)名を入力してください_その⑦'!$B374="管理者",'[9]事業所(またはGH住居)名を入力してください_その⑦'!$B374="サービス管理責任者"),0,'[9]事業所(またはGH住居)名を入力してください_その⑦'!$AN374)</f>
        <v>0</v>
      </c>
    </row>
    <row r="3956" spans="8:11">
      <c r="H3956" s="390"/>
      <c r="I3956" s="380" t="e">
        <f t="shared" si="157"/>
        <v>#REF!</v>
      </c>
      <c r="J3956" s="389">
        <f>'[9]事業所(またはGH住居)名を入力してください_その⑦'!$F375</f>
        <v>0</v>
      </c>
      <c r="K3956" s="380">
        <f>IF(OR('[9]事業所(またはGH住居)名を入力してください_その⑦'!$B375="管理者",'[9]事業所(またはGH住居)名を入力してください_その⑦'!$B375="サービス管理責任者"),0,'[9]事業所(またはGH住居)名を入力してください_その⑦'!$AN375)</f>
        <v>0</v>
      </c>
    </row>
    <row r="3957" spans="8:11">
      <c r="H3957" s="390"/>
      <c r="I3957" s="380" t="e">
        <f t="shared" si="157"/>
        <v>#REF!</v>
      </c>
      <c r="J3957" s="389">
        <f>'[9]事業所(またはGH住居)名を入力してください_その⑦'!$F376</f>
        <v>0</v>
      </c>
      <c r="K3957" s="380">
        <f>IF(OR('[9]事業所(またはGH住居)名を入力してください_その⑦'!$B376="管理者",'[9]事業所(またはGH住居)名を入力してください_その⑦'!$B376="サービス管理責任者"),0,'[9]事業所(またはGH住居)名を入力してください_その⑦'!$AN376)</f>
        <v>0</v>
      </c>
    </row>
    <row r="3958" spans="8:11">
      <c r="H3958" s="390"/>
      <c r="I3958" s="380" t="e">
        <f t="shared" si="157"/>
        <v>#REF!</v>
      </c>
      <c r="J3958" s="389">
        <f>'[9]事業所(またはGH住居)名を入力してください_その⑦'!$F377</f>
        <v>0</v>
      </c>
      <c r="K3958" s="380">
        <f>IF(OR('[9]事業所(またはGH住居)名を入力してください_その⑦'!$B377="管理者",'[9]事業所(またはGH住居)名を入力してください_その⑦'!$B377="サービス管理責任者"),0,'[9]事業所(またはGH住居)名を入力してください_その⑦'!$AN377)</f>
        <v>0</v>
      </c>
    </row>
    <row r="3959" spans="8:11">
      <c r="H3959" s="390"/>
      <c r="I3959" s="380" t="e">
        <f t="shared" si="157"/>
        <v>#REF!</v>
      </c>
      <c r="J3959" s="389">
        <f>'[9]事業所(またはGH住居)名を入力してください_その⑦'!$F378</f>
        <v>0</v>
      </c>
      <c r="K3959" s="380">
        <f>IF(OR('[9]事業所(またはGH住居)名を入力してください_その⑦'!$B378="管理者",'[9]事業所(またはGH住居)名を入力してください_その⑦'!$B378="サービス管理責任者"),0,'[9]事業所(またはGH住居)名を入力してください_その⑦'!$AN378)</f>
        <v>0</v>
      </c>
    </row>
    <row r="3960" spans="8:11">
      <c r="H3960" s="390"/>
      <c r="I3960" s="380" t="e">
        <f t="shared" si="157"/>
        <v>#REF!</v>
      </c>
      <c r="J3960" s="389">
        <f>'[9]事業所(またはGH住居)名を入力してください_その⑦'!$F379</f>
        <v>0</v>
      </c>
      <c r="K3960" s="380">
        <f>IF(OR('[9]事業所(またはGH住居)名を入力してください_その⑦'!$B379="管理者",'[9]事業所(またはGH住居)名を入力してください_その⑦'!$B379="サービス管理責任者"),0,'[9]事業所(またはGH住居)名を入力してください_その⑦'!$AN379)</f>
        <v>0</v>
      </c>
    </row>
    <row r="3961" spans="8:11">
      <c r="H3961" s="390"/>
      <c r="I3961" s="380" t="e">
        <f t="shared" si="157"/>
        <v>#REF!</v>
      </c>
      <c r="J3961" s="389">
        <f>'[9]事業所(またはGH住居)名を入力してください_その⑦'!$F380</f>
        <v>0</v>
      </c>
      <c r="K3961" s="380">
        <f>IF(OR('[9]事業所(またはGH住居)名を入力してください_その⑦'!$B380="管理者",'[9]事業所(またはGH住居)名を入力してください_その⑦'!$B380="サービス管理責任者"),0,'[9]事業所(またはGH住居)名を入力してください_その⑦'!$AN380)</f>
        <v>0</v>
      </c>
    </row>
    <row r="3962" spans="8:11">
      <c r="H3962" s="390"/>
      <c r="I3962" s="380" t="e">
        <f t="shared" si="157"/>
        <v>#REF!</v>
      </c>
      <c r="J3962" s="389">
        <f>'[9]事業所(またはGH住居)名を入力してください_その⑦'!$F381</f>
        <v>0</v>
      </c>
      <c r="K3962" s="380">
        <f>IF(OR('[9]事業所(またはGH住居)名を入力してください_その⑦'!$B381="管理者",'[9]事業所(またはGH住居)名を入力してください_その⑦'!$B381="サービス管理責任者"),0,'[9]事業所(またはGH住居)名を入力してください_その⑦'!$AN381)</f>
        <v>0</v>
      </c>
    </row>
    <row r="3963" spans="8:11">
      <c r="H3963" s="390"/>
      <c r="I3963" s="380" t="e">
        <f t="shared" si="157"/>
        <v>#REF!</v>
      </c>
      <c r="J3963" s="389">
        <f>'[9]事業所(またはGH住居)名を入力してください_その⑦'!$F382</f>
        <v>0</v>
      </c>
      <c r="K3963" s="380">
        <f>IF(OR('[9]事業所(またはGH住居)名を入力してください_その⑦'!$B382="管理者",'[9]事業所(またはGH住居)名を入力してください_その⑦'!$B382="サービス管理責任者"),0,'[9]事業所(またはGH住居)名を入力してください_その⑦'!$AN382)</f>
        <v>0</v>
      </c>
    </row>
    <row r="3964" spans="8:11">
      <c r="H3964" s="390"/>
      <c r="I3964" s="380" t="e">
        <f t="shared" si="157"/>
        <v>#REF!</v>
      </c>
      <c r="J3964" s="389">
        <f>'[9]事業所(またはGH住居)名を入力してください_その⑦'!$F383</f>
        <v>0</v>
      </c>
      <c r="K3964" s="380">
        <f>IF(OR('[9]事業所(またはGH住居)名を入力してください_その⑦'!$B383="管理者",'[9]事業所(またはGH住居)名を入力してください_その⑦'!$B383="サービス管理責任者"),0,'[9]事業所(またはGH住居)名を入力してください_その⑦'!$AN383)</f>
        <v>0</v>
      </c>
    </row>
    <row r="3965" spans="8:11">
      <c r="H3965" s="390"/>
      <c r="I3965" s="380" t="e">
        <f t="shared" si="157"/>
        <v>#REF!</v>
      </c>
      <c r="J3965" s="389">
        <f>'[9]事業所(またはGH住居)名を入力してください_その⑦'!$F384</f>
        <v>0</v>
      </c>
      <c r="K3965" s="380">
        <f>IF(OR('[9]事業所(またはGH住居)名を入力してください_その⑦'!$B384="管理者",'[9]事業所(またはGH住居)名を入力してください_その⑦'!$B384="サービス管理責任者"),0,'[9]事業所(またはGH住居)名を入力してください_その⑦'!$AN384)</f>
        <v>0</v>
      </c>
    </row>
    <row r="3966" spans="8:11">
      <c r="H3966" s="390"/>
      <c r="I3966" s="380" t="e">
        <f t="shared" si="157"/>
        <v>#REF!</v>
      </c>
      <c r="J3966" s="389">
        <f>'[9]事業所(またはGH住居)名を入力してください_その⑦'!$F385</f>
        <v>0</v>
      </c>
      <c r="K3966" s="380">
        <f>IF(OR('[9]事業所(またはGH住居)名を入力してください_その⑦'!$B385="管理者",'[9]事業所(またはGH住居)名を入力してください_その⑦'!$B385="サービス管理責任者"),0,'[9]事業所(またはGH住居)名を入力してください_その⑦'!$AN385)</f>
        <v>0</v>
      </c>
    </row>
    <row r="3967" spans="8:11">
      <c r="H3967" s="390"/>
      <c r="I3967" s="380" t="e">
        <f t="shared" si="157"/>
        <v>#REF!</v>
      </c>
      <c r="J3967" s="389">
        <f>'[9]事業所(またはGH住居)名を入力してください_その⑦'!$F386</f>
        <v>0</v>
      </c>
      <c r="K3967" s="380">
        <f>IF(OR('[9]事業所(またはGH住居)名を入力してください_その⑦'!$B386="管理者",'[9]事業所(またはGH住居)名を入力してください_その⑦'!$B386="サービス管理責任者"),0,'[9]事業所(またはGH住居)名を入力してください_その⑦'!$AN386)</f>
        <v>0</v>
      </c>
    </row>
    <row r="3968" spans="8:11">
      <c r="H3968" s="390"/>
      <c r="I3968" s="380" t="e">
        <f t="shared" si="157"/>
        <v>#REF!</v>
      </c>
      <c r="J3968" s="389">
        <f>'[9]事業所(またはGH住居)名を入力してください_その⑦'!$F387</f>
        <v>0</v>
      </c>
      <c r="K3968" s="380">
        <f>IF(OR('[9]事業所(またはGH住居)名を入力してください_その⑦'!$B387="管理者",'[9]事業所(またはGH住居)名を入力してください_その⑦'!$B387="サービス管理責任者"),0,'[9]事業所(またはGH住居)名を入力してください_その⑦'!$AN387)</f>
        <v>0</v>
      </c>
    </row>
    <row r="3969" spans="8:11">
      <c r="H3969" s="390"/>
      <c r="I3969" s="380" t="e">
        <f t="shared" si="157"/>
        <v>#REF!</v>
      </c>
      <c r="J3969" s="389">
        <f>'[9]事業所(またはGH住居)名を入力してください_その⑦'!$F388</f>
        <v>0</v>
      </c>
      <c r="K3969" s="380">
        <f>IF(OR('[9]事業所(またはGH住居)名を入力してください_その⑦'!$B388="管理者",'[9]事業所(またはGH住居)名を入力してください_その⑦'!$B388="サービス管理責任者"),0,'[9]事業所(またはGH住居)名を入力してください_その⑦'!$AN388)</f>
        <v>0</v>
      </c>
    </row>
    <row r="3970" spans="8:11">
      <c r="H3970" s="390"/>
      <c r="I3970" s="380" t="e">
        <f t="shared" si="157"/>
        <v>#REF!</v>
      </c>
      <c r="J3970" s="389">
        <f>'[9]事業所(またはGH住居)名を入力してください_その⑦'!$F389</f>
        <v>0</v>
      </c>
      <c r="K3970" s="380">
        <f>IF(OR('[9]事業所(またはGH住居)名を入力してください_その⑦'!$B389="管理者",'[9]事業所(またはGH住居)名を入力してください_その⑦'!$B389="サービス管理責任者"),0,'[9]事業所(またはGH住居)名を入力してください_その⑦'!$AN389)</f>
        <v>0</v>
      </c>
    </row>
    <row r="3971" spans="8:11">
      <c r="H3971" s="390"/>
      <c r="I3971" s="380" t="e">
        <f t="shared" si="157"/>
        <v>#REF!</v>
      </c>
      <c r="J3971" s="389">
        <f>'[9]事業所(またはGH住居)名を入力してください_その⑦'!$F390</f>
        <v>0</v>
      </c>
      <c r="K3971" s="380">
        <f>IF(OR('[9]事業所(またはGH住居)名を入力してください_その⑦'!$B390="管理者",'[9]事業所(またはGH住居)名を入力してください_その⑦'!$B390="サービス管理責任者"),0,'[9]事業所(またはGH住居)名を入力してください_その⑦'!$AN390)</f>
        <v>0</v>
      </c>
    </row>
    <row r="3972" spans="8:11">
      <c r="H3972" s="390"/>
      <c r="I3972" s="380" t="e">
        <f t="shared" ref="I3972:I4035" si="158">IF(J3972=0,I3971,I3971+1)</f>
        <v>#REF!</v>
      </c>
      <c r="J3972" s="389">
        <f>'[9]事業所(またはGH住居)名を入力してください_その⑦'!$F391</f>
        <v>0</v>
      </c>
      <c r="K3972" s="380">
        <f>IF(OR('[9]事業所(またはGH住居)名を入力してください_その⑦'!$B391="管理者",'[9]事業所(またはGH住居)名を入力してください_その⑦'!$B391="サービス管理責任者"),0,'[9]事業所(またはGH住居)名を入力してください_その⑦'!$AN391)</f>
        <v>0</v>
      </c>
    </row>
    <row r="3973" spans="8:11">
      <c r="H3973" s="390"/>
      <c r="I3973" s="380" t="e">
        <f t="shared" si="158"/>
        <v>#REF!</v>
      </c>
      <c r="J3973" s="389">
        <f>'[9]事業所(またはGH住居)名を入力してください_その⑦'!$F392</f>
        <v>0</v>
      </c>
      <c r="K3973" s="380">
        <f>IF(OR('[9]事業所(またはGH住居)名を入力してください_その⑦'!$B392="管理者",'[9]事業所(またはGH住居)名を入力してください_その⑦'!$B392="サービス管理責任者"),0,'[9]事業所(またはGH住居)名を入力してください_その⑦'!$AN392)</f>
        <v>0</v>
      </c>
    </row>
    <row r="3974" spans="8:11">
      <c r="H3974" s="390"/>
      <c r="I3974" s="380" t="e">
        <f t="shared" si="158"/>
        <v>#REF!</v>
      </c>
      <c r="J3974" s="389">
        <f>'[9]事業所(またはGH住居)名を入力してください_その⑦'!$F393</f>
        <v>0</v>
      </c>
      <c r="K3974" s="380">
        <f>IF(OR('[9]事業所(またはGH住居)名を入力してください_その⑦'!$B393="管理者",'[9]事業所(またはGH住居)名を入力してください_その⑦'!$B393="サービス管理責任者"),0,'[9]事業所(またはGH住居)名を入力してください_その⑦'!$AN393)</f>
        <v>0</v>
      </c>
    </row>
    <row r="3975" spans="8:11">
      <c r="H3975" s="390"/>
      <c r="I3975" s="380" t="e">
        <f t="shared" si="158"/>
        <v>#REF!</v>
      </c>
      <c r="J3975" s="389">
        <f>'[9]事業所(またはGH住居)名を入力してください_その⑦'!$F394</f>
        <v>0</v>
      </c>
      <c r="K3975" s="380">
        <f>IF(OR('[9]事業所(またはGH住居)名を入力してください_その⑦'!$B394="管理者",'[9]事業所(またはGH住居)名を入力してください_その⑦'!$B394="サービス管理責任者"),0,'[9]事業所(またはGH住居)名を入力してください_その⑦'!$AN394)</f>
        <v>0</v>
      </c>
    </row>
    <row r="3976" spans="8:11">
      <c r="H3976" s="390"/>
      <c r="I3976" s="380" t="e">
        <f t="shared" si="158"/>
        <v>#REF!</v>
      </c>
      <c r="J3976" s="389">
        <f>'[9]事業所(またはGH住居)名を入力してください_その⑦'!$F395</f>
        <v>0</v>
      </c>
      <c r="K3976" s="380">
        <f>IF(OR('[9]事業所(またはGH住居)名を入力してください_その⑦'!$B395="管理者",'[9]事業所(またはGH住居)名を入力してください_その⑦'!$B395="サービス管理責任者"),0,'[9]事業所(またはGH住居)名を入力してください_その⑦'!$AN395)</f>
        <v>0</v>
      </c>
    </row>
    <row r="3977" spans="8:11">
      <c r="H3977" s="390"/>
      <c r="I3977" s="380" t="e">
        <f t="shared" si="158"/>
        <v>#REF!</v>
      </c>
      <c r="J3977" s="389">
        <f>'[9]事業所(またはGH住居)名を入力してください_その⑦'!$F396</f>
        <v>0</v>
      </c>
      <c r="K3977" s="380">
        <f>IF(OR('[9]事業所(またはGH住居)名を入力してください_その⑦'!$B396="管理者",'[9]事業所(またはGH住居)名を入力してください_その⑦'!$B396="サービス管理責任者"),0,'[9]事業所(またはGH住居)名を入力してください_その⑦'!$AN396)</f>
        <v>0</v>
      </c>
    </row>
    <row r="3978" spans="8:11">
      <c r="H3978" s="390"/>
      <c r="I3978" s="380" t="e">
        <f t="shared" si="158"/>
        <v>#REF!</v>
      </c>
      <c r="J3978" s="389">
        <f>'[9]事業所(またはGH住居)名を入力してください_その⑦'!$F397</f>
        <v>0</v>
      </c>
      <c r="K3978" s="380">
        <f>IF(OR('[9]事業所(またはGH住居)名を入力してください_その⑦'!$B397="管理者",'[9]事業所(またはGH住居)名を入力してください_その⑦'!$B397="サービス管理責任者"),0,'[9]事業所(またはGH住居)名を入力してください_その⑦'!$AN397)</f>
        <v>0</v>
      </c>
    </row>
    <row r="3979" spans="8:11">
      <c r="H3979" s="390"/>
      <c r="I3979" s="380" t="e">
        <f t="shared" si="158"/>
        <v>#REF!</v>
      </c>
      <c r="J3979" s="389">
        <f>'[9]事業所(またはGH住居)名を入力してください_その⑦'!$F398</f>
        <v>0</v>
      </c>
      <c r="K3979" s="380">
        <f>IF(OR('[9]事業所(またはGH住居)名を入力してください_その⑦'!$B398="管理者",'[9]事業所(またはGH住居)名を入力してください_その⑦'!$B398="サービス管理責任者"),0,'[9]事業所(またはGH住居)名を入力してください_その⑦'!$AN398)</f>
        <v>0</v>
      </c>
    </row>
    <row r="3980" spans="8:11">
      <c r="H3980" s="390"/>
      <c r="I3980" s="380" t="e">
        <f t="shared" si="158"/>
        <v>#REF!</v>
      </c>
      <c r="J3980" s="389">
        <f>'[9]事業所(またはGH住居)名を入力してください_その⑦'!$F399</f>
        <v>0</v>
      </c>
      <c r="K3980" s="380">
        <f>IF(OR('[9]事業所(またはGH住居)名を入力してください_その⑦'!$B399="管理者",'[9]事業所(またはGH住居)名を入力してください_その⑦'!$B399="サービス管理責任者"),0,'[9]事業所(またはGH住居)名を入力してください_その⑦'!$AN399)</f>
        <v>0</v>
      </c>
    </row>
    <row r="3981" spans="8:11">
      <c r="H3981" s="390"/>
      <c r="I3981" s="380" t="e">
        <f t="shared" si="158"/>
        <v>#REF!</v>
      </c>
      <c r="J3981" s="389">
        <f>'[9]事業所(またはGH住居)名を入力してください_その⑦'!$F400</f>
        <v>0</v>
      </c>
      <c r="K3981" s="380">
        <f>IF(OR('[9]事業所(またはGH住居)名を入力してください_その⑦'!$B400="管理者",'[9]事業所(またはGH住居)名を入力してください_その⑦'!$B400="サービス管理責任者"),0,'[9]事業所(またはGH住居)名を入力してください_その⑦'!$AN400)</f>
        <v>0</v>
      </c>
    </row>
    <row r="3982" spans="8:11">
      <c r="H3982" s="390"/>
      <c r="I3982" s="380" t="e">
        <f t="shared" si="158"/>
        <v>#REF!</v>
      </c>
      <c r="J3982" s="389">
        <f>'[9]事業所(またはGH住居)名を入力してください_その⑦'!$F401</f>
        <v>0</v>
      </c>
      <c r="K3982" s="380">
        <f>IF(OR('[9]事業所(またはGH住居)名を入力してください_その⑦'!$B401="管理者",'[9]事業所(またはGH住居)名を入力してください_その⑦'!$B401="サービス管理責任者"),0,'[9]事業所(またはGH住居)名を入力してください_その⑦'!$AN401)</f>
        <v>0</v>
      </c>
    </row>
    <row r="3983" spans="8:11">
      <c r="H3983" s="390"/>
      <c r="I3983" s="380" t="e">
        <f t="shared" si="158"/>
        <v>#REF!</v>
      </c>
      <c r="J3983" s="389">
        <f>'[9]事業所(またはGH住居)名を入力してください_その⑦'!$F402</f>
        <v>0</v>
      </c>
      <c r="K3983" s="380">
        <f>IF(OR('[9]事業所(またはGH住居)名を入力してください_その⑦'!$B402="管理者",'[9]事業所(またはGH住居)名を入力してください_その⑦'!$B402="サービス管理責任者"),0,'[9]事業所(またはGH住居)名を入力してください_その⑦'!$AN402)</f>
        <v>0</v>
      </c>
    </row>
    <row r="3984" spans="8:11">
      <c r="H3984" s="390"/>
      <c r="I3984" s="380" t="e">
        <f t="shared" si="158"/>
        <v>#REF!</v>
      </c>
      <c r="J3984" s="389">
        <f>'[9]事業所(またはGH住居)名を入力してください_その⑦'!$F403</f>
        <v>0</v>
      </c>
      <c r="K3984" s="380">
        <f>IF(OR('[9]事業所(またはGH住居)名を入力してください_その⑦'!$B403="管理者",'[9]事業所(またはGH住居)名を入力してください_その⑦'!$B403="サービス管理責任者"),0,'[9]事業所(またはGH住居)名を入力してください_その⑦'!$AN403)</f>
        <v>0</v>
      </c>
    </row>
    <row r="3985" spans="8:11">
      <c r="H3985" s="390"/>
      <c r="I3985" s="380" t="e">
        <f t="shared" si="158"/>
        <v>#REF!</v>
      </c>
      <c r="J3985" s="389">
        <f>'[9]事業所(またはGH住居)名を入力してください_その⑦'!$F404</f>
        <v>0</v>
      </c>
      <c r="K3985" s="380">
        <f>IF(OR('[9]事業所(またはGH住居)名を入力してください_その⑦'!$B404="管理者",'[9]事業所(またはGH住居)名を入力してください_その⑦'!$B404="サービス管理責任者"),0,'[9]事業所(またはGH住居)名を入力してください_その⑦'!$AN404)</f>
        <v>0</v>
      </c>
    </row>
    <row r="3986" spans="8:11">
      <c r="H3986" s="390"/>
      <c r="I3986" s="380" t="e">
        <f t="shared" si="158"/>
        <v>#REF!</v>
      </c>
      <c r="J3986" s="389">
        <f>'[9]事業所(またはGH住居)名を入力してください_その⑦'!$F405</f>
        <v>0</v>
      </c>
      <c r="K3986" s="380">
        <f>IF(OR('[9]事業所(またはGH住居)名を入力してください_その⑦'!$B405="管理者",'[9]事業所(またはGH住居)名を入力してください_その⑦'!$B405="サービス管理責任者"),0,'[9]事業所(またはGH住居)名を入力してください_その⑦'!$AN405)</f>
        <v>0</v>
      </c>
    </row>
    <row r="3987" spans="8:11">
      <c r="H3987" s="390"/>
      <c r="I3987" s="380" t="e">
        <f t="shared" si="158"/>
        <v>#REF!</v>
      </c>
      <c r="J3987" s="389">
        <f>'[9]事業所(またはGH住居)名を入力してください_その⑦'!$F406</f>
        <v>0</v>
      </c>
      <c r="K3987" s="380">
        <f>IF(OR('[9]事業所(またはGH住居)名を入力してください_その⑦'!$B406="管理者",'[9]事業所(またはGH住居)名を入力してください_その⑦'!$B406="サービス管理責任者"),0,'[9]事業所(またはGH住居)名を入力してください_その⑦'!$AN406)</f>
        <v>0</v>
      </c>
    </row>
    <row r="3988" spans="8:11">
      <c r="H3988" s="390"/>
      <c r="I3988" s="380" t="e">
        <f t="shared" si="158"/>
        <v>#REF!</v>
      </c>
      <c r="J3988" s="389">
        <f>'[9]事業所(またはGH住居)名を入力してください_その⑦'!$F407</f>
        <v>0</v>
      </c>
      <c r="K3988" s="380">
        <f>IF(OR('[9]事業所(またはGH住居)名を入力してください_その⑦'!$B407="管理者",'[9]事業所(またはGH住居)名を入力してください_その⑦'!$B407="サービス管理責任者"),0,'[9]事業所(またはGH住居)名を入力してください_その⑦'!$AN407)</f>
        <v>0</v>
      </c>
    </row>
    <row r="3989" spans="8:11">
      <c r="H3989" s="390"/>
      <c r="I3989" s="380" t="e">
        <f t="shared" si="158"/>
        <v>#REF!</v>
      </c>
      <c r="J3989" s="389">
        <f>'[9]事業所(またはGH住居)名を入力してください_その⑦'!$F408</f>
        <v>0</v>
      </c>
      <c r="K3989" s="380">
        <f>IF(OR('[9]事業所(またはGH住居)名を入力してください_その⑦'!$B408="管理者",'[9]事業所(またはGH住居)名を入力してください_その⑦'!$B408="サービス管理責任者"),0,'[9]事業所(またはGH住居)名を入力してください_その⑦'!$AN408)</f>
        <v>0</v>
      </c>
    </row>
    <row r="3990" spans="8:11">
      <c r="H3990" s="390"/>
      <c r="I3990" s="380" t="e">
        <f t="shared" si="158"/>
        <v>#REF!</v>
      </c>
      <c r="J3990" s="389">
        <f>'[9]事業所(またはGH住居)名を入力してください_その⑦'!$F409</f>
        <v>0</v>
      </c>
      <c r="K3990" s="380">
        <f>IF(OR('[9]事業所(またはGH住居)名を入力してください_その⑦'!$B409="管理者",'[9]事業所(またはGH住居)名を入力してください_その⑦'!$B409="サービス管理責任者"),0,'[9]事業所(またはGH住居)名を入力してください_その⑦'!$AN409)</f>
        <v>0</v>
      </c>
    </row>
    <row r="3991" spans="8:11">
      <c r="H3991" s="390"/>
      <c r="I3991" s="380" t="e">
        <f t="shared" si="158"/>
        <v>#REF!</v>
      </c>
      <c r="J3991" s="389">
        <f>'[9]事業所(またはGH住居)名を入力してください_その⑦'!$F410</f>
        <v>0</v>
      </c>
      <c r="K3991" s="380">
        <f>IF(OR('[9]事業所(またはGH住居)名を入力してください_その⑦'!$B410="管理者",'[9]事業所(またはGH住居)名を入力してください_その⑦'!$B410="サービス管理責任者"),0,'[9]事業所(またはGH住居)名を入力してください_その⑦'!$AN410)</f>
        <v>0</v>
      </c>
    </row>
    <row r="3992" spans="8:11">
      <c r="H3992" s="390"/>
      <c r="I3992" s="380" t="e">
        <f t="shared" si="158"/>
        <v>#REF!</v>
      </c>
      <c r="J3992" s="389">
        <f>'[9]事業所(またはGH住居)名を入力してください_その⑦'!$F411</f>
        <v>0</v>
      </c>
      <c r="K3992" s="380">
        <f>IF(OR('[9]事業所(またはGH住居)名を入力してください_その⑦'!$B411="管理者",'[9]事業所(またはGH住居)名を入力してください_その⑦'!$B411="サービス管理責任者"),0,'[9]事業所(またはGH住居)名を入力してください_その⑦'!$AN411)</f>
        <v>0</v>
      </c>
    </row>
    <row r="3993" spans="8:11">
      <c r="H3993" s="390"/>
      <c r="I3993" s="380" t="e">
        <f t="shared" si="158"/>
        <v>#REF!</v>
      </c>
      <c r="J3993" s="389">
        <f>'[9]事業所(またはGH住居)名を入力してください_その⑦'!$F412</f>
        <v>0</v>
      </c>
      <c r="K3993" s="380">
        <f>IF(OR('[9]事業所(またはGH住居)名を入力してください_その⑦'!$B412="管理者",'[9]事業所(またはGH住居)名を入力してください_その⑦'!$B412="サービス管理責任者"),0,'[9]事業所(またはGH住居)名を入力してください_その⑦'!$AN412)</f>
        <v>0</v>
      </c>
    </row>
    <row r="3994" spans="8:11">
      <c r="H3994" s="390"/>
      <c r="I3994" s="380" t="e">
        <f t="shared" si="158"/>
        <v>#REF!</v>
      </c>
      <c r="J3994" s="389">
        <f>'[9]事業所(またはGH住居)名を入力してください_その⑦'!$F413</f>
        <v>0</v>
      </c>
      <c r="K3994" s="380">
        <f>IF(OR('[9]事業所(またはGH住居)名を入力してください_その⑦'!$B413="管理者",'[9]事業所(またはGH住居)名を入力してください_その⑦'!$B413="サービス管理責任者"),0,'[9]事業所(またはGH住居)名を入力してください_その⑦'!$AN413)</f>
        <v>0</v>
      </c>
    </row>
    <row r="3995" spans="8:11">
      <c r="H3995" s="390"/>
      <c r="I3995" s="380" t="e">
        <f t="shared" si="158"/>
        <v>#REF!</v>
      </c>
      <c r="J3995" s="389">
        <f>'[9]事業所(またはGH住居)名を入力してください_その⑦'!$F414</f>
        <v>0</v>
      </c>
      <c r="K3995" s="380">
        <f>IF(OR('[9]事業所(またはGH住居)名を入力してください_その⑦'!$B414="管理者",'[9]事業所(またはGH住居)名を入力してください_その⑦'!$B414="サービス管理責任者"),0,'[9]事業所(またはGH住居)名を入力してください_その⑦'!$AN414)</f>
        <v>0</v>
      </c>
    </row>
    <row r="3996" spans="8:11">
      <c r="H3996" s="390"/>
      <c r="I3996" s="380" t="e">
        <f t="shared" si="158"/>
        <v>#REF!</v>
      </c>
      <c r="J3996" s="389">
        <f>'[9]事業所(またはGH住居)名を入力してください_その⑦'!$F415</f>
        <v>0</v>
      </c>
      <c r="K3996" s="380">
        <f>IF(OR('[9]事業所(またはGH住居)名を入力してください_その⑦'!$B415="管理者",'[9]事業所(またはGH住居)名を入力してください_その⑦'!$B415="サービス管理責任者"),0,'[9]事業所(またはGH住居)名を入力してください_その⑦'!$AN415)</f>
        <v>0</v>
      </c>
    </row>
    <row r="3997" spans="8:11">
      <c r="H3997" s="390"/>
      <c r="I3997" s="380" t="e">
        <f t="shared" si="158"/>
        <v>#REF!</v>
      </c>
      <c r="J3997" s="389">
        <f>'[9]事業所(またはGH住居)名を入力してください_その⑦'!$F416</f>
        <v>0</v>
      </c>
      <c r="K3997" s="380">
        <f>IF(OR('[9]事業所(またはGH住居)名を入力してください_その⑦'!$B416="管理者",'[9]事業所(またはGH住居)名を入力してください_その⑦'!$B416="サービス管理責任者"),0,'[9]事業所(またはGH住居)名を入力してください_その⑦'!$AN416)</f>
        <v>0</v>
      </c>
    </row>
    <row r="3998" spans="8:11">
      <c r="H3998" s="390"/>
      <c r="I3998" s="380" t="e">
        <f t="shared" si="158"/>
        <v>#REF!</v>
      </c>
      <c r="J3998" s="389">
        <f>'[9]事業所(またはGH住居)名を入力してください_その⑦'!$F417</f>
        <v>0</v>
      </c>
      <c r="K3998" s="380">
        <f>IF(OR('[9]事業所(またはGH住居)名を入力してください_その⑦'!$B417="管理者",'[9]事業所(またはGH住居)名を入力してください_その⑦'!$B417="サービス管理責任者"),0,'[9]事業所(またはGH住居)名を入力してください_その⑦'!$AN417)</f>
        <v>0</v>
      </c>
    </row>
    <row r="3999" spans="8:11">
      <c r="H3999" s="390"/>
      <c r="I3999" s="380" t="e">
        <f t="shared" si="158"/>
        <v>#REF!</v>
      </c>
      <c r="J3999" s="389">
        <f>'[9]事業所(またはGH住居)名を入力してください_その⑦'!$F418</f>
        <v>0</v>
      </c>
      <c r="K3999" s="380">
        <f>IF(OR('[9]事業所(またはGH住居)名を入力してください_その⑦'!$B418="管理者",'[9]事業所(またはGH住居)名を入力してください_その⑦'!$B418="サービス管理責任者"),0,'[9]事業所(またはGH住居)名を入力してください_その⑦'!$AN418)</f>
        <v>0</v>
      </c>
    </row>
    <row r="4000" spans="8:11">
      <c r="H4000" s="390"/>
      <c r="I4000" s="380" t="e">
        <f t="shared" si="158"/>
        <v>#REF!</v>
      </c>
      <c r="J4000" s="389">
        <f>'[9]事業所(またはGH住居)名を入力してください_その⑦'!$F419</f>
        <v>0</v>
      </c>
      <c r="K4000" s="380">
        <f>IF(OR('[9]事業所(またはGH住居)名を入力してください_その⑦'!$B419="管理者",'[9]事業所(またはGH住居)名を入力してください_その⑦'!$B419="サービス管理責任者"),0,'[9]事業所(またはGH住居)名を入力してください_その⑦'!$AN419)</f>
        <v>0</v>
      </c>
    </row>
    <row r="4001" spans="8:11">
      <c r="H4001" s="390"/>
      <c r="I4001" s="380" t="e">
        <f t="shared" si="158"/>
        <v>#REF!</v>
      </c>
      <c r="J4001" s="389">
        <f>'[9]事業所(またはGH住居)名を入力してください_その⑦'!$F420</f>
        <v>0</v>
      </c>
      <c r="K4001" s="380">
        <f>IF(OR('[9]事業所(またはGH住居)名を入力してください_その⑦'!$B420="管理者",'[9]事業所(またはGH住居)名を入力してください_その⑦'!$B420="サービス管理責任者"),0,'[9]事業所(またはGH住居)名を入力してください_その⑦'!$AN420)</f>
        <v>0</v>
      </c>
    </row>
    <row r="4002" spans="8:11">
      <c r="H4002" s="390"/>
      <c r="I4002" s="380" t="e">
        <f t="shared" si="158"/>
        <v>#REF!</v>
      </c>
      <c r="J4002" s="389">
        <f>'[9]事業所(またはGH住居)名を入力してください_その⑦'!$F421</f>
        <v>0</v>
      </c>
      <c r="K4002" s="380">
        <f>IF(OR('[9]事業所(またはGH住居)名を入力してください_その⑦'!$B421="管理者",'[9]事業所(またはGH住居)名を入力してください_その⑦'!$B421="サービス管理責任者"),0,'[9]事業所(またはGH住居)名を入力してください_その⑦'!$AN421)</f>
        <v>0</v>
      </c>
    </row>
    <row r="4003" spans="8:11">
      <c r="H4003" s="390"/>
      <c r="I4003" s="380" t="e">
        <f t="shared" si="158"/>
        <v>#REF!</v>
      </c>
      <c r="J4003" s="389">
        <f>'[9]事業所(またはGH住居)名を入力してください_その⑦'!$F422</f>
        <v>0</v>
      </c>
      <c r="K4003" s="380">
        <f>IF(OR('[9]事業所(またはGH住居)名を入力してください_その⑦'!$B422="管理者",'[9]事業所(またはGH住居)名を入力してください_その⑦'!$B422="サービス管理責任者"),0,'[9]事業所(またはGH住居)名を入力してください_その⑦'!$AN422)</f>
        <v>0</v>
      </c>
    </row>
    <row r="4004" spans="8:11">
      <c r="H4004" s="390"/>
      <c r="I4004" s="380" t="e">
        <f t="shared" si="158"/>
        <v>#REF!</v>
      </c>
      <c r="J4004" s="389">
        <f>'[9]事業所(またはGH住居)名を入力してください_その⑦'!$F423</f>
        <v>0</v>
      </c>
      <c r="K4004" s="380">
        <f>IF(OR('[9]事業所(またはGH住居)名を入力してください_その⑦'!$B423="管理者",'[9]事業所(またはGH住居)名を入力してください_その⑦'!$B423="サービス管理責任者"),0,'[9]事業所(またはGH住居)名を入力してください_その⑦'!$AN423)</f>
        <v>0</v>
      </c>
    </row>
    <row r="4005" spans="8:11">
      <c r="H4005" s="390"/>
      <c r="I4005" s="380" t="e">
        <f t="shared" si="158"/>
        <v>#REF!</v>
      </c>
      <c r="J4005" s="389">
        <f>'[9]事業所(またはGH住居)名を入力してください_その⑦'!$F424</f>
        <v>0</v>
      </c>
      <c r="K4005" s="380">
        <f>IF(OR('[9]事業所(またはGH住居)名を入力してください_その⑦'!$B424="管理者",'[9]事業所(またはGH住居)名を入力してください_その⑦'!$B424="サービス管理責任者"),0,'[9]事業所(またはGH住居)名を入力してください_その⑦'!$AN424)</f>
        <v>0</v>
      </c>
    </row>
    <row r="4006" spans="8:11">
      <c r="H4006" s="390"/>
      <c r="I4006" s="380" t="e">
        <f t="shared" si="158"/>
        <v>#REF!</v>
      </c>
      <c r="J4006" s="389">
        <f>'[9]事業所(またはGH住居)名を入力してください_その⑦'!$F425</f>
        <v>0</v>
      </c>
      <c r="K4006" s="380">
        <f>IF(OR('[9]事業所(またはGH住居)名を入力してください_その⑦'!$B425="管理者",'[9]事業所(またはGH住居)名を入力してください_その⑦'!$B425="サービス管理責任者"),0,'[9]事業所(またはGH住居)名を入力してください_その⑦'!$AN425)</f>
        <v>0</v>
      </c>
    </row>
    <row r="4007" spans="8:11">
      <c r="H4007" s="390"/>
      <c r="I4007" s="380" t="e">
        <f t="shared" si="158"/>
        <v>#REF!</v>
      </c>
      <c r="J4007" s="389">
        <f>'[9]事業所(またはGH住居)名を入力してください_その⑦'!$F426</f>
        <v>0</v>
      </c>
      <c r="K4007" s="380">
        <f>IF(OR('[9]事業所(またはGH住居)名を入力してください_その⑦'!$B426="管理者",'[9]事業所(またはGH住居)名を入力してください_その⑦'!$B426="サービス管理責任者"),0,'[9]事業所(またはGH住居)名を入力してください_その⑦'!$AN426)</f>
        <v>0</v>
      </c>
    </row>
    <row r="4008" spans="8:11">
      <c r="H4008" s="390"/>
      <c r="I4008" s="380" t="e">
        <f t="shared" si="158"/>
        <v>#REF!</v>
      </c>
      <c r="J4008" s="389">
        <f>'[9]事業所(またはGH住居)名を入力してください_その⑦'!$F427</f>
        <v>0</v>
      </c>
      <c r="K4008" s="380">
        <f>IF(OR('[9]事業所(またはGH住居)名を入力してください_その⑦'!$B427="管理者",'[9]事業所(またはGH住居)名を入力してください_その⑦'!$B427="サービス管理責任者"),0,'[9]事業所(またはGH住居)名を入力してください_その⑦'!$AN427)</f>
        <v>0</v>
      </c>
    </row>
    <row r="4009" spans="8:11">
      <c r="H4009" s="390"/>
      <c r="I4009" s="380" t="e">
        <f t="shared" si="158"/>
        <v>#REF!</v>
      </c>
      <c r="J4009" s="389">
        <f>'[9]事業所(またはGH住居)名を入力してください_その⑦'!$F428</f>
        <v>0</v>
      </c>
      <c r="K4009" s="380">
        <f>IF(OR('[9]事業所(またはGH住居)名を入力してください_その⑦'!$B428="管理者",'[9]事業所(またはGH住居)名を入力してください_その⑦'!$B428="サービス管理責任者"),0,'[9]事業所(またはGH住居)名を入力してください_その⑦'!$AN428)</f>
        <v>0</v>
      </c>
    </row>
    <row r="4010" spans="8:11">
      <c r="H4010" s="390"/>
      <c r="I4010" s="380" t="e">
        <f t="shared" si="158"/>
        <v>#REF!</v>
      </c>
      <c r="J4010" s="389">
        <f>'[9]事業所(またはGH住居)名を入力してください_その⑦'!$F429</f>
        <v>0</v>
      </c>
      <c r="K4010" s="380">
        <f>IF(OR('[9]事業所(またはGH住居)名を入力してください_その⑦'!$B429="管理者",'[9]事業所(またはGH住居)名を入力してください_その⑦'!$B429="サービス管理責任者"),0,'[9]事業所(またはGH住居)名を入力してください_その⑦'!$AN429)</f>
        <v>0</v>
      </c>
    </row>
    <row r="4011" spans="8:11">
      <c r="H4011" s="390"/>
      <c r="I4011" s="380" t="e">
        <f t="shared" si="158"/>
        <v>#REF!</v>
      </c>
      <c r="J4011" s="389">
        <f>'[9]事業所(またはGH住居)名を入力してください_その⑦'!$F430</f>
        <v>0</v>
      </c>
      <c r="K4011" s="380">
        <f>IF(OR('[9]事業所(またはGH住居)名を入力してください_その⑦'!$B430="管理者",'[9]事業所(またはGH住居)名を入力してください_その⑦'!$B430="サービス管理責任者"),0,'[9]事業所(またはGH住居)名を入力してください_その⑦'!$AN430)</f>
        <v>0</v>
      </c>
    </row>
    <row r="4012" spans="8:11">
      <c r="H4012" s="390"/>
      <c r="I4012" s="380" t="e">
        <f t="shared" si="158"/>
        <v>#REF!</v>
      </c>
      <c r="J4012" s="389">
        <f>'[9]事業所(またはGH住居)名を入力してください_その⑦'!$F431</f>
        <v>0</v>
      </c>
      <c r="K4012" s="380">
        <f>IF(OR('[9]事業所(またはGH住居)名を入力してください_その⑦'!$B431="管理者",'[9]事業所(またはGH住居)名を入力してください_その⑦'!$B431="サービス管理責任者"),0,'[9]事業所(またはGH住居)名を入力してください_その⑦'!$AN431)</f>
        <v>0</v>
      </c>
    </row>
    <row r="4013" spans="8:11">
      <c r="H4013" s="390"/>
      <c r="I4013" s="380" t="e">
        <f t="shared" si="158"/>
        <v>#REF!</v>
      </c>
      <c r="J4013" s="389">
        <f>'[9]事業所(またはGH住居)名を入力してください_その⑦'!$F432</f>
        <v>0</v>
      </c>
      <c r="K4013" s="380">
        <f>IF(OR('[9]事業所(またはGH住居)名を入力してください_その⑦'!$B432="管理者",'[9]事業所(またはGH住居)名を入力してください_その⑦'!$B432="サービス管理責任者"),0,'[9]事業所(またはGH住居)名を入力してください_その⑦'!$AN432)</f>
        <v>0</v>
      </c>
    </row>
    <row r="4014" spans="8:11">
      <c r="H4014" s="390"/>
      <c r="I4014" s="380" t="e">
        <f t="shared" si="158"/>
        <v>#REF!</v>
      </c>
      <c r="J4014" s="389">
        <f>'[9]事業所(またはGH住居)名を入力してください_その⑦'!$F433</f>
        <v>0</v>
      </c>
      <c r="K4014" s="380">
        <f>IF(OR('[9]事業所(またはGH住居)名を入力してください_その⑦'!$B433="管理者",'[9]事業所(またはGH住居)名を入力してください_その⑦'!$B433="サービス管理責任者"),0,'[9]事業所(またはGH住居)名を入力してください_その⑦'!$AN433)</f>
        <v>0</v>
      </c>
    </row>
    <row r="4015" spans="8:11">
      <c r="H4015" s="390"/>
      <c r="I4015" s="380" t="e">
        <f t="shared" si="158"/>
        <v>#REF!</v>
      </c>
      <c r="J4015" s="389">
        <f>'[9]事業所(またはGH住居)名を入力してください_その⑦'!$F434</f>
        <v>0</v>
      </c>
      <c r="K4015" s="380">
        <f>IF(OR('[9]事業所(またはGH住居)名を入力してください_その⑦'!$B434="管理者",'[9]事業所(またはGH住居)名を入力してください_その⑦'!$B434="サービス管理責任者"),0,'[9]事業所(またはGH住居)名を入力してください_その⑦'!$AN434)</f>
        <v>0</v>
      </c>
    </row>
    <row r="4016" spans="8:11">
      <c r="H4016" s="390"/>
      <c r="I4016" s="380" t="e">
        <f t="shared" si="158"/>
        <v>#REF!</v>
      </c>
      <c r="J4016" s="389">
        <f>'[9]事業所(またはGH住居)名を入力してください_その⑦'!$F435</f>
        <v>0</v>
      </c>
      <c r="K4016" s="380">
        <f>IF(OR('[9]事業所(またはGH住居)名を入力してください_その⑦'!$B435="管理者",'[9]事業所(またはGH住居)名を入力してください_その⑦'!$B435="サービス管理責任者"),0,'[9]事業所(またはGH住居)名を入力してください_その⑦'!$AN435)</f>
        <v>0</v>
      </c>
    </row>
    <row r="4017" spans="8:11">
      <c r="H4017" s="390"/>
      <c r="I4017" s="380" t="e">
        <f t="shared" si="158"/>
        <v>#REF!</v>
      </c>
      <c r="J4017" s="389">
        <f>'[9]事業所(またはGH住居)名を入力してください_その⑦'!$F436</f>
        <v>0</v>
      </c>
      <c r="K4017" s="380">
        <f>IF(OR('[9]事業所(またはGH住居)名を入力してください_その⑦'!$B436="管理者",'[9]事業所(またはGH住居)名を入力してください_その⑦'!$B436="サービス管理責任者"),0,'[9]事業所(またはGH住居)名を入力してください_その⑦'!$AN436)</f>
        <v>0</v>
      </c>
    </row>
    <row r="4018" spans="8:11">
      <c r="H4018" s="390"/>
      <c r="I4018" s="380" t="e">
        <f t="shared" si="158"/>
        <v>#REF!</v>
      </c>
      <c r="J4018" s="389">
        <f>'[9]事業所(またはGH住居)名を入力してください_その⑦'!$F437</f>
        <v>0</v>
      </c>
      <c r="K4018" s="380">
        <f>IF(OR('[9]事業所(またはGH住居)名を入力してください_その⑦'!$B437="管理者",'[9]事業所(またはGH住居)名を入力してください_その⑦'!$B437="サービス管理責任者"),0,'[9]事業所(またはGH住居)名を入力してください_その⑦'!$AN437)</f>
        <v>0</v>
      </c>
    </row>
    <row r="4019" spans="8:11">
      <c r="H4019" s="390"/>
      <c r="I4019" s="380" t="e">
        <f t="shared" si="158"/>
        <v>#REF!</v>
      </c>
      <c r="J4019" s="389">
        <f>'[9]事業所(またはGH住居)名を入力してください_その⑦'!$F438</f>
        <v>0</v>
      </c>
      <c r="K4019" s="380">
        <f>IF(OR('[9]事業所(またはGH住居)名を入力してください_その⑦'!$B438="管理者",'[9]事業所(またはGH住居)名を入力してください_その⑦'!$B438="サービス管理責任者"),0,'[9]事業所(またはGH住居)名を入力してください_その⑦'!$AN438)</f>
        <v>0</v>
      </c>
    </row>
    <row r="4020" spans="8:11">
      <c r="H4020" s="390"/>
      <c r="I4020" s="380" t="e">
        <f t="shared" si="158"/>
        <v>#REF!</v>
      </c>
      <c r="J4020" s="389">
        <f>'[9]事業所(またはGH住居)名を入力してください_その⑦'!$F439</f>
        <v>0</v>
      </c>
      <c r="K4020" s="380">
        <f>IF(OR('[9]事業所(またはGH住居)名を入力してください_その⑦'!$B439="管理者",'[9]事業所(またはGH住居)名を入力してください_その⑦'!$B439="サービス管理責任者"),0,'[9]事業所(またはGH住居)名を入力してください_その⑦'!$AN439)</f>
        <v>0</v>
      </c>
    </row>
    <row r="4021" spans="8:11">
      <c r="H4021" s="390"/>
      <c r="I4021" s="380" t="e">
        <f t="shared" si="158"/>
        <v>#REF!</v>
      </c>
      <c r="J4021" s="389">
        <f>'[9]事業所(またはGH住居)名を入力してください_その⑦'!$F440</f>
        <v>0</v>
      </c>
      <c r="K4021" s="380">
        <f>IF(OR('[9]事業所(またはGH住居)名を入力してください_その⑦'!$B440="管理者",'[9]事業所(またはGH住居)名を入力してください_その⑦'!$B440="サービス管理責任者"),0,'[9]事業所(またはGH住居)名を入力してください_その⑦'!$AN440)</f>
        <v>0</v>
      </c>
    </row>
    <row r="4022" spans="8:11">
      <c r="H4022" s="390"/>
      <c r="I4022" s="380" t="e">
        <f t="shared" si="158"/>
        <v>#REF!</v>
      </c>
      <c r="J4022" s="389">
        <f>'[9]事業所(またはGH住居)名を入力してください_その⑦'!$F441</f>
        <v>0</v>
      </c>
      <c r="K4022" s="380">
        <f>IF(OR('[9]事業所(またはGH住居)名を入力してください_その⑦'!$B441="管理者",'[9]事業所(またはGH住居)名を入力してください_その⑦'!$B441="サービス管理責任者"),0,'[9]事業所(またはGH住居)名を入力してください_その⑦'!$AN441)</f>
        <v>0</v>
      </c>
    </row>
    <row r="4023" spans="8:11">
      <c r="H4023" s="390"/>
      <c r="I4023" s="380" t="e">
        <f t="shared" si="158"/>
        <v>#REF!</v>
      </c>
      <c r="J4023" s="389">
        <f>'[9]事業所(またはGH住居)名を入力してください_その⑦'!$F442</f>
        <v>0</v>
      </c>
      <c r="K4023" s="380">
        <f>IF(OR('[9]事業所(またはGH住居)名を入力してください_その⑦'!$B442="管理者",'[9]事業所(またはGH住居)名を入力してください_その⑦'!$B442="サービス管理責任者"),0,'[9]事業所(またはGH住居)名を入力してください_その⑦'!$AN442)</f>
        <v>0</v>
      </c>
    </row>
    <row r="4024" spans="8:11">
      <c r="H4024" s="390"/>
      <c r="I4024" s="380" t="e">
        <f t="shared" si="158"/>
        <v>#REF!</v>
      </c>
      <c r="J4024" s="389">
        <f>'[9]事業所(またはGH住居)名を入力してください_その⑦'!$F443</f>
        <v>0</v>
      </c>
      <c r="K4024" s="380">
        <f>IF(OR('[9]事業所(またはGH住居)名を入力してください_その⑦'!$B443="管理者",'[9]事業所(またはGH住居)名を入力してください_その⑦'!$B443="サービス管理責任者"),0,'[9]事業所(またはGH住居)名を入力してください_その⑦'!$AN443)</f>
        <v>0</v>
      </c>
    </row>
    <row r="4025" spans="8:11">
      <c r="H4025" s="390"/>
      <c r="I4025" s="380" t="e">
        <f t="shared" si="158"/>
        <v>#REF!</v>
      </c>
      <c r="J4025" s="389">
        <f>'[9]事業所(またはGH住居)名を入力してください_その⑦'!$F444</f>
        <v>0</v>
      </c>
      <c r="K4025" s="380">
        <f>IF(OR('[9]事業所(またはGH住居)名を入力してください_その⑦'!$B444="管理者",'[9]事業所(またはGH住居)名を入力してください_その⑦'!$B444="サービス管理責任者"),0,'[9]事業所(またはGH住居)名を入力してください_その⑦'!$AN444)</f>
        <v>0</v>
      </c>
    </row>
    <row r="4026" spans="8:11">
      <c r="H4026" s="390"/>
      <c r="I4026" s="380" t="e">
        <f t="shared" si="158"/>
        <v>#REF!</v>
      </c>
      <c r="J4026" s="389">
        <f>'[9]事業所(またはGH住居)名を入力してください_その⑦'!$F445</f>
        <v>0</v>
      </c>
      <c r="K4026" s="380">
        <f>IF(OR('[9]事業所(またはGH住居)名を入力してください_その⑦'!$B445="管理者",'[9]事業所(またはGH住居)名を入力してください_その⑦'!$B445="サービス管理責任者"),0,'[9]事業所(またはGH住居)名を入力してください_その⑦'!$AN445)</f>
        <v>0</v>
      </c>
    </row>
    <row r="4027" spans="8:11">
      <c r="H4027" s="390"/>
      <c r="I4027" s="380" t="e">
        <f t="shared" si="158"/>
        <v>#REF!</v>
      </c>
      <c r="J4027" s="389">
        <f>'[9]事業所(またはGH住居)名を入力してください_その⑦'!$F446</f>
        <v>0</v>
      </c>
      <c r="K4027" s="380">
        <f>IF(OR('[9]事業所(またはGH住居)名を入力してください_その⑦'!$B446="管理者",'[9]事業所(またはGH住居)名を入力してください_その⑦'!$B446="サービス管理責任者"),0,'[9]事業所(またはGH住居)名を入力してください_その⑦'!$AN446)</f>
        <v>0</v>
      </c>
    </row>
    <row r="4028" spans="8:11">
      <c r="H4028" s="390"/>
      <c r="I4028" s="380" t="e">
        <f t="shared" si="158"/>
        <v>#REF!</v>
      </c>
      <c r="J4028" s="389">
        <f>'[9]事業所(またはGH住居)名を入力してください_その⑦'!$F447</f>
        <v>0</v>
      </c>
      <c r="K4028" s="380">
        <f>IF(OR('[9]事業所(またはGH住居)名を入力してください_その⑦'!$B447="管理者",'[9]事業所(またはGH住居)名を入力してください_その⑦'!$B447="サービス管理責任者"),0,'[9]事業所(またはGH住居)名を入力してください_その⑦'!$AN447)</f>
        <v>0</v>
      </c>
    </row>
    <row r="4029" spans="8:11">
      <c r="H4029" s="390"/>
      <c r="I4029" s="380" t="e">
        <f t="shared" si="158"/>
        <v>#REF!</v>
      </c>
      <c r="J4029" s="389">
        <f>'[9]事業所(またはGH住居)名を入力してください_その⑦'!$F448</f>
        <v>0</v>
      </c>
      <c r="K4029" s="380">
        <f>IF(OR('[9]事業所(またはGH住居)名を入力してください_その⑦'!$B448="管理者",'[9]事業所(またはGH住居)名を入力してください_その⑦'!$B448="サービス管理責任者"),0,'[9]事業所(またはGH住居)名を入力してください_その⑦'!$AN448)</f>
        <v>0</v>
      </c>
    </row>
    <row r="4030" spans="8:11">
      <c r="H4030" s="390"/>
      <c r="I4030" s="380" t="e">
        <f t="shared" si="158"/>
        <v>#REF!</v>
      </c>
      <c r="J4030" s="389">
        <f>'[9]事業所(またはGH住居)名を入力してください_その⑦'!$F449</f>
        <v>0</v>
      </c>
      <c r="K4030" s="380">
        <f>IF(OR('[9]事業所(またはGH住居)名を入力してください_その⑦'!$B449="管理者",'[9]事業所(またはGH住居)名を入力してください_その⑦'!$B449="サービス管理責任者"),0,'[9]事業所(またはGH住居)名を入力してください_その⑦'!$AN449)</f>
        <v>0</v>
      </c>
    </row>
    <row r="4031" spans="8:11">
      <c r="H4031" s="390"/>
      <c r="I4031" s="380" t="e">
        <f t="shared" si="158"/>
        <v>#REF!</v>
      </c>
      <c r="J4031" s="389">
        <f>'[9]事業所(またはGH住居)名を入力してください_その⑦'!$F450</f>
        <v>0</v>
      </c>
      <c r="K4031" s="380">
        <f>IF(OR('[9]事業所(またはGH住居)名を入力してください_その⑦'!$B450="管理者",'[9]事業所(またはGH住居)名を入力してください_その⑦'!$B450="サービス管理責任者"),0,'[9]事業所(またはGH住居)名を入力してください_その⑦'!$AN450)</f>
        <v>0</v>
      </c>
    </row>
    <row r="4032" spans="8:11">
      <c r="H4032" s="390"/>
      <c r="I4032" s="380" t="e">
        <f t="shared" si="158"/>
        <v>#REF!</v>
      </c>
      <c r="J4032" s="389">
        <f>'[9]事業所(またはGH住居)名を入力してください_その⑦'!$F451</f>
        <v>0</v>
      </c>
      <c r="K4032" s="380">
        <f>IF(OR('[9]事業所(またはGH住居)名を入力してください_その⑦'!$B451="管理者",'[9]事業所(またはGH住居)名を入力してください_その⑦'!$B451="サービス管理責任者"),0,'[9]事業所(またはGH住居)名を入力してください_その⑦'!$AN451)</f>
        <v>0</v>
      </c>
    </row>
    <row r="4033" spans="8:11">
      <c r="H4033" s="390"/>
      <c r="I4033" s="380" t="e">
        <f t="shared" si="158"/>
        <v>#REF!</v>
      </c>
      <c r="J4033" s="389">
        <f>'[9]事業所(またはGH住居)名を入力してください_その⑦'!$F452</f>
        <v>0</v>
      </c>
      <c r="K4033" s="380">
        <f>IF(OR('[9]事業所(またはGH住居)名を入力してください_その⑦'!$B452="管理者",'[9]事業所(またはGH住居)名を入力してください_その⑦'!$B452="サービス管理責任者"),0,'[9]事業所(またはGH住居)名を入力してください_その⑦'!$AN452)</f>
        <v>0</v>
      </c>
    </row>
    <row r="4034" spans="8:11">
      <c r="H4034" s="390"/>
      <c r="I4034" s="380" t="e">
        <f t="shared" si="158"/>
        <v>#REF!</v>
      </c>
      <c r="J4034" s="389">
        <f>'[9]事業所(またはGH住居)名を入力してください_その⑦'!$F453</f>
        <v>0</v>
      </c>
      <c r="K4034" s="380">
        <f>IF(OR('[9]事業所(またはGH住居)名を入力してください_その⑦'!$B453="管理者",'[9]事業所(またはGH住居)名を入力してください_その⑦'!$B453="サービス管理責任者"),0,'[9]事業所(またはGH住居)名を入力してください_その⑦'!$AN453)</f>
        <v>0</v>
      </c>
    </row>
    <row r="4035" spans="8:11">
      <c r="H4035" s="390"/>
      <c r="I4035" s="380" t="e">
        <f t="shared" si="158"/>
        <v>#REF!</v>
      </c>
      <c r="J4035" s="389">
        <f>'[9]事業所(またはGH住居)名を入力してください_その⑦'!$F454</f>
        <v>0</v>
      </c>
      <c r="K4035" s="380">
        <f>IF(OR('[9]事業所(またはGH住居)名を入力してください_その⑦'!$B454="管理者",'[9]事業所(またはGH住居)名を入力してください_その⑦'!$B454="サービス管理責任者"),0,'[9]事業所(またはGH住居)名を入力してください_その⑦'!$AN454)</f>
        <v>0</v>
      </c>
    </row>
    <row r="4036" spans="8:11">
      <c r="H4036" s="390"/>
      <c r="I4036" s="380" t="e">
        <f t="shared" ref="I4036:I4099" si="159">IF(J4036=0,I4035,I4035+1)</f>
        <v>#REF!</v>
      </c>
      <c r="J4036" s="389">
        <f>'[9]事業所(またはGH住居)名を入力してください_その⑦'!$F455</f>
        <v>0</v>
      </c>
      <c r="K4036" s="380">
        <f>IF(OR('[9]事業所(またはGH住居)名を入力してください_その⑦'!$B455="管理者",'[9]事業所(またはGH住居)名を入力してください_その⑦'!$B455="サービス管理責任者"),0,'[9]事業所(またはGH住居)名を入力してください_その⑦'!$AN455)</f>
        <v>0</v>
      </c>
    </row>
    <row r="4037" spans="8:11">
      <c r="H4037" s="390"/>
      <c r="I4037" s="380" t="e">
        <f t="shared" si="159"/>
        <v>#REF!</v>
      </c>
      <c r="J4037" s="389">
        <f>'[9]事業所(またはGH住居)名を入力してください_その⑦'!$F456</f>
        <v>0</v>
      </c>
      <c r="K4037" s="380">
        <f>IF(OR('[9]事業所(またはGH住居)名を入力してください_その⑦'!$B456="管理者",'[9]事業所(またはGH住居)名を入力してください_その⑦'!$B456="サービス管理責任者"),0,'[9]事業所(またはGH住居)名を入力してください_その⑦'!$AN456)</f>
        <v>0</v>
      </c>
    </row>
    <row r="4038" spans="8:11">
      <c r="H4038" s="390"/>
      <c r="I4038" s="380" t="e">
        <f t="shared" si="159"/>
        <v>#REF!</v>
      </c>
      <c r="J4038" s="389">
        <f>'[9]事業所(またはGH住居)名を入力してください_その⑦'!$F457</f>
        <v>0</v>
      </c>
      <c r="K4038" s="380">
        <f>IF(OR('[9]事業所(またはGH住居)名を入力してください_その⑦'!$B457="管理者",'[9]事業所(またはGH住居)名を入力してください_その⑦'!$B457="サービス管理責任者"),0,'[9]事業所(またはGH住居)名を入力してください_その⑦'!$AN457)</f>
        <v>0</v>
      </c>
    </row>
    <row r="4039" spans="8:11">
      <c r="H4039" s="390"/>
      <c r="I4039" s="380" t="e">
        <f t="shared" si="159"/>
        <v>#REF!</v>
      </c>
      <c r="J4039" s="389">
        <f>'[9]事業所(またはGH住居)名を入力してください_その⑦'!$F458</f>
        <v>0</v>
      </c>
      <c r="K4039" s="380">
        <f>IF(OR('[9]事業所(またはGH住居)名を入力してください_その⑦'!$B458="管理者",'[9]事業所(またはGH住居)名を入力してください_その⑦'!$B458="サービス管理責任者"),0,'[9]事業所(またはGH住居)名を入力してください_その⑦'!$AN458)</f>
        <v>0</v>
      </c>
    </row>
    <row r="4040" spans="8:11">
      <c r="H4040" s="390"/>
      <c r="I4040" s="380" t="e">
        <f t="shared" si="159"/>
        <v>#REF!</v>
      </c>
      <c r="J4040" s="389">
        <f>'[9]事業所(またはGH住居)名を入力してください_その⑦'!$F459</f>
        <v>0</v>
      </c>
      <c r="K4040" s="380">
        <f>IF(OR('[9]事業所(またはGH住居)名を入力してください_その⑦'!$B459="管理者",'[9]事業所(またはGH住居)名を入力してください_その⑦'!$B459="サービス管理責任者"),0,'[9]事業所(またはGH住居)名を入力してください_その⑦'!$AN459)</f>
        <v>0</v>
      </c>
    </row>
    <row r="4041" spans="8:11">
      <c r="H4041" s="390"/>
      <c r="I4041" s="380" t="e">
        <f t="shared" si="159"/>
        <v>#REF!</v>
      </c>
      <c r="J4041" s="389">
        <f>'[9]事業所(またはGH住居)名を入力してください_その⑦'!$F460</f>
        <v>0</v>
      </c>
      <c r="K4041" s="380">
        <f>IF(OR('[9]事業所(またはGH住居)名を入力してください_その⑦'!$B460="管理者",'[9]事業所(またはGH住居)名を入力してください_その⑦'!$B460="サービス管理責任者"),0,'[9]事業所(またはGH住居)名を入力してください_その⑦'!$AN460)</f>
        <v>0</v>
      </c>
    </row>
    <row r="4042" spans="8:11">
      <c r="H4042" s="390"/>
      <c r="I4042" s="380" t="e">
        <f t="shared" si="159"/>
        <v>#REF!</v>
      </c>
      <c r="J4042" s="389">
        <f>'[9]事業所(またはGH住居)名を入力してください_その⑦'!$F461</f>
        <v>0</v>
      </c>
      <c r="K4042" s="380">
        <f>IF(OR('[9]事業所(またはGH住居)名を入力してください_その⑦'!$B461="管理者",'[9]事業所(またはGH住居)名を入力してください_その⑦'!$B461="サービス管理責任者"),0,'[9]事業所(またはGH住居)名を入力してください_その⑦'!$AN461)</f>
        <v>0</v>
      </c>
    </row>
    <row r="4043" spans="8:11">
      <c r="H4043" s="390"/>
      <c r="I4043" s="380" t="e">
        <f t="shared" si="159"/>
        <v>#REF!</v>
      </c>
      <c r="J4043" s="389">
        <f>'[9]事業所(またはGH住居)名を入力してください_その⑦'!$F462</f>
        <v>0</v>
      </c>
      <c r="K4043" s="380">
        <f>IF(OR('[9]事業所(またはGH住居)名を入力してください_その⑦'!$B462="管理者",'[9]事業所(またはGH住居)名を入力してください_その⑦'!$B462="サービス管理責任者"),0,'[9]事業所(またはGH住居)名を入力してください_その⑦'!$AN462)</f>
        <v>0</v>
      </c>
    </row>
    <row r="4044" spans="8:11">
      <c r="H4044" s="390"/>
      <c r="I4044" s="380" t="e">
        <f t="shared" si="159"/>
        <v>#REF!</v>
      </c>
      <c r="J4044" s="389">
        <f>'[9]事業所(またはGH住居)名を入力してください_その⑦'!$F463</f>
        <v>0</v>
      </c>
      <c r="K4044" s="380">
        <f>IF(OR('[9]事業所(またはGH住居)名を入力してください_その⑦'!$B463="管理者",'[9]事業所(またはGH住居)名を入力してください_その⑦'!$B463="サービス管理責任者"),0,'[9]事業所(またはGH住居)名を入力してください_その⑦'!$AN463)</f>
        <v>0</v>
      </c>
    </row>
    <row r="4045" spans="8:11">
      <c r="H4045" s="390"/>
      <c r="I4045" s="380" t="e">
        <f t="shared" si="159"/>
        <v>#REF!</v>
      </c>
      <c r="J4045" s="389">
        <f>'[9]事業所(またはGH住居)名を入力してください_その⑦'!$F464</f>
        <v>0</v>
      </c>
      <c r="K4045" s="380">
        <f>IF(OR('[9]事業所(またはGH住居)名を入力してください_その⑦'!$B464="管理者",'[9]事業所(またはGH住居)名を入力してください_その⑦'!$B464="サービス管理責任者"),0,'[9]事業所(またはGH住居)名を入力してください_その⑦'!$AN464)</f>
        <v>0</v>
      </c>
    </row>
    <row r="4046" spans="8:11">
      <c r="H4046" s="390"/>
      <c r="I4046" s="380" t="e">
        <f t="shared" si="159"/>
        <v>#REF!</v>
      </c>
      <c r="J4046" s="389">
        <f>'[9]事業所(またはGH住居)名を入力してください_その⑦'!$F465</f>
        <v>0</v>
      </c>
      <c r="K4046" s="380">
        <f>IF(OR('[9]事業所(またはGH住居)名を入力してください_その⑦'!$B465="管理者",'[9]事業所(またはGH住居)名を入力してください_その⑦'!$B465="サービス管理責任者"),0,'[9]事業所(またはGH住居)名を入力してください_その⑦'!$AN465)</f>
        <v>0</v>
      </c>
    </row>
    <row r="4047" spans="8:11">
      <c r="H4047" s="390"/>
      <c r="I4047" s="380" t="e">
        <f t="shared" si="159"/>
        <v>#REF!</v>
      </c>
      <c r="J4047" s="389">
        <f>'[9]事業所(またはGH住居)名を入力してください_その⑦'!$F466</f>
        <v>0</v>
      </c>
      <c r="K4047" s="380">
        <f>IF(OR('[9]事業所(またはGH住居)名を入力してください_その⑦'!$B466="管理者",'[9]事業所(またはGH住居)名を入力してください_その⑦'!$B466="サービス管理責任者"),0,'[9]事業所(またはGH住居)名を入力してください_その⑦'!$AN466)</f>
        <v>0</v>
      </c>
    </row>
    <row r="4048" spans="8:11">
      <c r="H4048" s="390"/>
      <c r="I4048" s="380" t="e">
        <f t="shared" si="159"/>
        <v>#REF!</v>
      </c>
      <c r="J4048" s="389">
        <f>'[9]事業所(またはGH住居)名を入力してください_その⑦'!$F467</f>
        <v>0</v>
      </c>
      <c r="K4048" s="380">
        <f>IF(OR('[9]事業所(またはGH住居)名を入力してください_その⑦'!$B467="管理者",'[9]事業所(またはGH住居)名を入力してください_その⑦'!$B467="サービス管理責任者"),0,'[9]事業所(またはGH住居)名を入力してください_その⑦'!$AN467)</f>
        <v>0</v>
      </c>
    </row>
    <row r="4049" spans="8:11">
      <c r="H4049" s="390"/>
      <c r="I4049" s="380" t="e">
        <f t="shared" si="159"/>
        <v>#REF!</v>
      </c>
      <c r="J4049" s="389">
        <f>'[9]事業所(またはGH住居)名を入力してください_その⑦'!$F468</f>
        <v>0</v>
      </c>
      <c r="K4049" s="380">
        <f>IF(OR('[9]事業所(またはGH住居)名を入力してください_その⑦'!$B468="管理者",'[9]事業所(またはGH住居)名を入力してください_その⑦'!$B468="サービス管理責任者"),0,'[9]事業所(またはGH住居)名を入力してください_その⑦'!$AN468)</f>
        <v>0</v>
      </c>
    </row>
    <row r="4050" spans="8:11">
      <c r="H4050" s="390"/>
      <c r="I4050" s="380" t="e">
        <f t="shared" si="159"/>
        <v>#REF!</v>
      </c>
      <c r="J4050" s="389">
        <f>'[9]事業所(またはGH住居)名を入力してください_その⑦'!$F469</f>
        <v>0</v>
      </c>
      <c r="K4050" s="380">
        <f>IF(OR('[9]事業所(またはGH住居)名を入力してください_その⑦'!$B469="管理者",'[9]事業所(またはGH住居)名を入力してください_その⑦'!$B469="サービス管理責任者"),0,'[9]事業所(またはGH住居)名を入力してください_その⑦'!$AN469)</f>
        <v>0</v>
      </c>
    </row>
    <row r="4051" spans="8:11">
      <c r="H4051" s="390"/>
      <c r="I4051" s="380" t="e">
        <f t="shared" si="159"/>
        <v>#REF!</v>
      </c>
      <c r="J4051" s="389">
        <f>'[9]事業所(またはGH住居)名を入力してください_その⑦'!$F470</f>
        <v>0</v>
      </c>
      <c r="K4051" s="380">
        <f>IF(OR('[9]事業所(またはGH住居)名を入力してください_その⑦'!$B470="管理者",'[9]事業所(またはGH住居)名を入力してください_その⑦'!$B470="サービス管理責任者"),0,'[9]事業所(またはGH住居)名を入力してください_その⑦'!$AN470)</f>
        <v>0</v>
      </c>
    </row>
    <row r="4052" spans="8:11">
      <c r="H4052" s="390"/>
      <c r="I4052" s="380" t="e">
        <f t="shared" si="159"/>
        <v>#REF!</v>
      </c>
      <c r="J4052" s="389">
        <f>'[9]事業所(またはGH住居)名を入力してください_その⑦'!$F471</f>
        <v>0</v>
      </c>
      <c r="K4052" s="380">
        <f>IF(OR('[9]事業所(またはGH住居)名を入力してください_その⑦'!$B471="管理者",'[9]事業所(またはGH住居)名を入力してください_その⑦'!$B471="サービス管理責任者"),0,'[9]事業所(またはGH住居)名を入力してください_その⑦'!$AN471)</f>
        <v>0</v>
      </c>
    </row>
    <row r="4053" spans="8:11">
      <c r="H4053" s="390"/>
      <c r="I4053" s="380" t="e">
        <f t="shared" si="159"/>
        <v>#REF!</v>
      </c>
      <c r="J4053" s="389">
        <f>'[9]事業所(またはGH住居)名を入力してください_その⑦'!$F472</f>
        <v>0</v>
      </c>
      <c r="K4053" s="380">
        <f>IF(OR('[9]事業所(またはGH住居)名を入力してください_その⑦'!$B472="管理者",'[9]事業所(またはGH住居)名を入力してください_その⑦'!$B472="サービス管理責任者"),0,'[9]事業所(またはGH住居)名を入力してください_その⑦'!$AN472)</f>
        <v>0</v>
      </c>
    </row>
    <row r="4054" spans="8:11">
      <c r="H4054" s="390"/>
      <c r="I4054" s="380" t="e">
        <f t="shared" si="159"/>
        <v>#REF!</v>
      </c>
      <c r="J4054" s="389">
        <f>'[9]事業所(またはGH住居)名を入力してください_その⑦'!$F473</f>
        <v>0</v>
      </c>
      <c r="K4054" s="380">
        <f>IF(OR('[9]事業所(またはGH住居)名を入力してください_その⑦'!$B473="管理者",'[9]事業所(またはGH住居)名を入力してください_その⑦'!$B473="サービス管理責任者"),0,'[9]事業所(またはGH住居)名を入力してください_その⑦'!$AN473)</f>
        <v>0</v>
      </c>
    </row>
    <row r="4055" spans="8:11">
      <c r="H4055" s="390"/>
      <c r="I4055" s="380" t="e">
        <f t="shared" si="159"/>
        <v>#REF!</v>
      </c>
      <c r="J4055" s="389">
        <f>'[9]事業所(またはGH住居)名を入力してください_その⑦'!$F474</f>
        <v>0</v>
      </c>
      <c r="K4055" s="380">
        <f>IF(OR('[9]事業所(またはGH住居)名を入力してください_その⑦'!$B474="管理者",'[9]事業所(またはGH住居)名を入力してください_その⑦'!$B474="サービス管理責任者"),0,'[9]事業所(またはGH住居)名を入力してください_その⑦'!$AN474)</f>
        <v>0</v>
      </c>
    </row>
    <row r="4056" spans="8:11">
      <c r="H4056" s="390"/>
      <c r="I4056" s="380" t="e">
        <f t="shared" si="159"/>
        <v>#REF!</v>
      </c>
      <c r="J4056" s="389">
        <f>'[9]事業所(またはGH住居)名を入力してください_その⑦'!$F475</f>
        <v>0</v>
      </c>
      <c r="K4056" s="380">
        <f>IF(OR('[9]事業所(またはGH住居)名を入力してください_その⑦'!$B475="管理者",'[9]事業所(またはGH住居)名を入力してください_その⑦'!$B475="サービス管理責任者"),0,'[9]事業所(またはGH住居)名を入力してください_その⑦'!$AN475)</f>
        <v>0</v>
      </c>
    </row>
    <row r="4057" spans="8:11">
      <c r="H4057" s="390"/>
      <c r="I4057" s="380" t="e">
        <f t="shared" si="159"/>
        <v>#REF!</v>
      </c>
      <c r="J4057" s="389">
        <f>'[9]事業所(またはGH住居)名を入力してください_その⑦'!$F476</f>
        <v>0</v>
      </c>
      <c r="K4057" s="380">
        <f>IF(OR('[9]事業所(またはGH住居)名を入力してください_その⑦'!$B476="管理者",'[9]事業所(またはGH住居)名を入力してください_その⑦'!$B476="サービス管理責任者"),0,'[9]事業所(またはGH住居)名を入力してください_その⑦'!$AN476)</f>
        <v>0</v>
      </c>
    </row>
    <row r="4058" spans="8:11">
      <c r="H4058" s="390"/>
      <c r="I4058" s="380" t="e">
        <f t="shared" si="159"/>
        <v>#REF!</v>
      </c>
      <c r="J4058" s="389">
        <f>'[9]事業所(またはGH住居)名を入力してください_その⑦'!$F477</f>
        <v>0</v>
      </c>
      <c r="K4058" s="380">
        <f>IF(OR('[9]事業所(またはGH住居)名を入力してください_その⑦'!$B477="管理者",'[9]事業所(またはGH住居)名を入力してください_その⑦'!$B477="サービス管理責任者"),0,'[9]事業所(またはGH住居)名を入力してください_その⑦'!$AN477)</f>
        <v>0</v>
      </c>
    </row>
    <row r="4059" spans="8:11">
      <c r="H4059" s="390"/>
      <c r="I4059" s="380" t="e">
        <f t="shared" si="159"/>
        <v>#REF!</v>
      </c>
      <c r="J4059" s="389">
        <f>'[9]事業所(またはGH住居)名を入力してください_その⑦'!$F478</f>
        <v>0</v>
      </c>
      <c r="K4059" s="380">
        <f>IF(OR('[9]事業所(またはGH住居)名を入力してください_その⑦'!$B478="管理者",'[9]事業所(またはGH住居)名を入力してください_その⑦'!$B478="サービス管理責任者"),0,'[9]事業所(またはGH住居)名を入力してください_その⑦'!$AN478)</f>
        <v>0</v>
      </c>
    </row>
    <row r="4060" spans="8:11">
      <c r="H4060" s="390"/>
      <c r="I4060" s="380" t="e">
        <f t="shared" si="159"/>
        <v>#REF!</v>
      </c>
      <c r="J4060" s="389">
        <f>'[9]事業所(またはGH住居)名を入力してください_その⑦'!$F479</f>
        <v>0</v>
      </c>
      <c r="K4060" s="380">
        <f>IF(OR('[9]事業所(またはGH住居)名を入力してください_その⑦'!$B479="管理者",'[9]事業所(またはGH住居)名を入力してください_その⑦'!$B479="サービス管理責任者"),0,'[9]事業所(またはGH住居)名を入力してください_その⑦'!$AN479)</f>
        <v>0</v>
      </c>
    </row>
    <row r="4061" spans="8:11">
      <c r="H4061" s="390"/>
      <c r="I4061" s="380" t="e">
        <f t="shared" si="159"/>
        <v>#REF!</v>
      </c>
      <c r="J4061" s="389">
        <f>'[9]事業所(またはGH住居)名を入力してください_その⑦'!$F480</f>
        <v>0</v>
      </c>
      <c r="K4061" s="380">
        <f>IF(OR('[9]事業所(またはGH住居)名を入力してください_その⑦'!$B480="管理者",'[9]事業所(またはGH住居)名を入力してください_その⑦'!$B480="サービス管理責任者"),0,'[9]事業所(またはGH住居)名を入力してください_その⑦'!$AN480)</f>
        <v>0</v>
      </c>
    </row>
    <row r="4062" spans="8:11">
      <c r="H4062" s="390"/>
      <c r="I4062" s="380" t="e">
        <f t="shared" si="159"/>
        <v>#REF!</v>
      </c>
      <c r="J4062" s="389">
        <f>'[9]事業所(またはGH住居)名を入力してください_その⑦'!$F481</f>
        <v>0</v>
      </c>
      <c r="K4062" s="380">
        <f>IF(OR('[9]事業所(またはGH住居)名を入力してください_その⑦'!$B481="管理者",'[9]事業所(またはGH住居)名を入力してください_その⑦'!$B481="サービス管理責任者"),0,'[9]事業所(またはGH住居)名を入力してください_その⑦'!$AN481)</f>
        <v>0</v>
      </c>
    </row>
    <row r="4063" spans="8:11">
      <c r="H4063" s="390"/>
      <c r="I4063" s="380" t="e">
        <f t="shared" si="159"/>
        <v>#REF!</v>
      </c>
      <c r="J4063" s="389">
        <f>'[9]事業所(またはGH住居)名を入力してください_その⑦'!$F482</f>
        <v>0</v>
      </c>
      <c r="K4063" s="380">
        <f>IF(OR('[9]事業所(またはGH住居)名を入力してください_その⑦'!$B482="管理者",'[9]事業所(またはGH住居)名を入力してください_その⑦'!$B482="サービス管理責任者"),0,'[9]事業所(またはGH住居)名を入力してください_その⑦'!$AN482)</f>
        <v>0</v>
      </c>
    </row>
    <row r="4064" spans="8:11">
      <c r="H4064" s="390"/>
      <c r="I4064" s="380" t="e">
        <f t="shared" si="159"/>
        <v>#REF!</v>
      </c>
      <c r="J4064" s="389">
        <f>'[9]事業所(またはGH住居)名を入力してください_その⑦'!$F483</f>
        <v>0</v>
      </c>
      <c r="K4064" s="380">
        <f>IF(OR('[9]事業所(またはGH住居)名を入力してください_その⑦'!$B483="管理者",'[9]事業所(またはGH住居)名を入力してください_その⑦'!$B483="サービス管理責任者"),0,'[9]事業所(またはGH住居)名を入力してください_その⑦'!$AN483)</f>
        <v>0</v>
      </c>
    </row>
    <row r="4065" spans="8:11">
      <c r="H4065" s="390"/>
      <c r="I4065" s="380" t="e">
        <f t="shared" si="159"/>
        <v>#REF!</v>
      </c>
      <c r="J4065" s="389">
        <f>'[9]事業所(またはGH住居)名を入力してください_その⑦'!$F484</f>
        <v>0</v>
      </c>
      <c r="K4065" s="380">
        <f>IF(OR('[9]事業所(またはGH住居)名を入力してください_その⑦'!$B484="管理者",'[9]事業所(またはGH住居)名を入力してください_その⑦'!$B484="サービス管理責任者"),0,'[9]事業所(またはGH住居)名を入力してください_その⑦'!$AN484)</f>
        <v>0</v>
      </c>
    </row>
    <row r="4066" spans="8:11">
      <c r="H4066" s="390"/>
      <c r="I4066" s="380" t="e">
        <f t="shared" si="159"/>
        <v>#REF!</v>
      </c>
      <c r="J4066" s="389">
        <f>'[9]事業所(またはGH住居)名を入力してください_その⑦'!$F485</f>
        <v>0</v>
      </c>
      <c r="K4066" s="380">
        <f>IF(OR('[9]事業所(またはGH住居)名を入力してください_その⑦'!$B485="管理者",'[9]事業所(またはGH住居)名を入力してください_その⑦'!$B485="サービス管理責任者"),0,'[9]事業所(またはGH住居)名を入力してください_その⑦'!$AN485)</f>
        <v>0</v>
      </c>
    </row>
    <row r="4067" spans="8:11">
      <c r="H4067" s="390"/>
      <c r="I4067" s="380" t="e">
        <f t="shared" si="159"/>
        <v>#REF!</v>
      </c>
      <c r="J4067" s="389">
        <f>'[9]事業所(またはGH住居)名を入力してください_その⑦'!$F486</f>
        <v>0</v>
      </c>
      <c r="K4067" s="380">
        <f>IF(OR('[9]事業所(またはGH住居)名を入力してください_その⑦'!$B486="管理者",'[9]事業所(またはGH住居)名を入力してください_その⑦'!$B486="サービス管理責任者"),0,'[9]事業所(またはGH住居)名を入力してください_その⑦'!$AN486)</f>
        <v>0</v>
      </c>
    </row>
    <row r="4068" spans="8:11">
      <c r="H4068" s="390"/>
      <c r="I4068" s="380" t="e">
        <f t="shared" si="159"/>
        <v>#REF!</v>
      </c>
      <c r="J4068" s="389">
        <f>'[9]事業所(またはGH住居)名を入力してください_その⑦'!$F487</f>
        <v>0</v>
      </c>
      <c r="K4068" s="380">
        <f>IF(OR('[9]事業所(またはGH住居)名を入力してください_その⑦'!$B487="管理者",'[9]事業所(またはGH住居)名を入力してください_その⑦'!$B487="サービス管理責任者"),0,'[9]事業所(またはGH住居)名を入力してください_その⑦'!$AN487)</f>
        <v>0</v>
      </c>
    </row>
    <row r="4069" spans="8:11">
      <c r="H4069" s="390"/>
      <c r="I4069" s="380" t="e">
        <f t="shared" si="159"/>
        <v>#REF!</v>
      </c>
      <c r="J4069" s="389">
        <f>'[9]事業所(またはGH住居)名を入力してください_その⑦'!$F488</f>
        <v>0</v>
      </c>
      <c r="K4069" s="380">
        <f>IF(OR('[9]事業所(またはGH住居)名を入力してください_その⑦'!$B488="管理者",'[9]事業所(またはGH住居)名を入力してください_その⑦'!$B488="サービス管理責任者"),0,'[9]事業所(またはGH住居)名を入力してください_その⑦'!$AN488)</f>
        <v>0</v>
      </c>
    </row>
    <row r="4070" spans="8:11">
      <c r="H4070" s="390"/>
      <c r="I4070" s="380" t="e">
        <f t="shared" si="159"/>
        <v>#REF!</v>
      </c>
      <c r="J4070" s="389">
        <f>'[9]事業所(またはGH住居)名を入力してください_その⑦'!$F489</f>
        <v>0</v>
      </c>
      <c r="K4070" s="380">
        <f>IF(OR('[9]事業所(またはGH住居)名を入力してください_その⑦'!$B489="管理者",'[9]事業所(またはGH住居)名を入力してください_その⑦'!$B489="サービス管理責任者"),0,'[9]事業所(またはGH住居)名を入力してください_その⑦'!$AN489)</f>
        <v>0</v>
      </c>
    </row>
    <row r="4071" spans="8:11">
      <c r="H4071" s="390"/>
      <c r="I4071" s="380" t="e">
        <f t="shared" si="159"/>
        <v>#REF!</v>
      </c>
      <c r="J4071" s="389">
        <f>'[9]事業所(またはGH住居)名を入力してください_その⑦'!$F490</f>
        <v>0</v>
      </c>
      <c r="K4071" s="380">
        <f>IF(OR('[9]事業所(またはGH住居)名を入力してください_その⑦'!$B490="管理者",'[9]事業所(またはGH住居)名を入力してください_その⑦'!$B490="サービス管理責任者"),0,'[9]事業所(またはGH住居)名を入力してください_その⑦'!$AN490)</f>
        <v>0</v>
      </c>
    </row>
    <row r="4072" spans="8:11">
      <c r="H4072" s="390"/>
      <c r="I4072" s="380" t="e">
        <f t="shared" si="159"/>
        <v>#REF!</v>
      </c>
      <c r="J4072" s="389">
        <f>'[9]事業所(またはGH住居)名を入力してください_その⑦'!$F491</f>
        <v>0</v>
      </c>
      <c r="K4072" s="380">
        <f>IF(OR('[9]事業所(またはGH住居)名を入力してください_その⑦'!$B491="管理者",'[9]事業所(またはGH住居)名を入力してください_その⑦'!$B491="サービス管理責任者"),0,'[9]事業所(またはGH住居)名を入力してください_その⑦'!$AN491)</f>
        <v>0</v>
      </c>
    </row>
    <row r="4073" spans="8:11">
      <c r="H4073" s="390"/>
      <c r="I4073" s="380" t="e">
        <f t="shared" si="159"/>
        <v>#REF!</v>
      </c>
      <c r="J4073" s="389">
        <f>'[9]事業所(またはGH住居)名を入力してください_その⑦'!$F492</f>
        <v>0</v>
      </c>
      <c r="K4073" s="380">
        <f>IF(OR('[9]事業所(またはGH住居)名を入力してください_その⑦'!$B492="管理者",'[9]事業所(またはGH住居)名を入力してください_その⑦'!$B492="サービス管理責任者"),0,'[9]事業所(またはGH住居)名を入力してください_その⑦'!$AN492)</f>
        <v>0</v>
      </c>
    </row>
    <row r="4074" spans="8:11">
      <c r="H4074" s="390"/>
      <c r="I4074" s="380" t="e">
        <f t="shared" si="159"/>
        <v>#REF!</v>
      </c>
      <c r="J4074" s="389">
        <f>'[9]事業所(またはGH住居)名を入力してください_その⑦'!$F493</f>
        <v>0</v>
      </c>
      <c r="K4074" s="380">
        <f>IF(OR('[9]事業所(またはGH住居)名を入力してください_その⑦'!$B493="管理者",'[9]事業所(またはGH住居)名を入力してください_その⑦'!$B493="サービス管理責任者"),0,'[9]事業所(またはGH住居)名を入力してください_その⑦'!$AN493)</f>
        <v>0</v>
      </c>
    </row>
    <row r="4075" spans="8:11">
      <c r="H4075" s="390"/>
      <c r="I4075" s="380" t="e">
        <f t="shared" si="159"/>
        <v>#REF!</v>
      </c>
      <c r="J4075" s="389">
        <f>'[9]事業所(またはGH住居)名を入力してください_その⑦'!$F494</f>
        <v>0</v>
      </c>
      <c r="K4075" s="380">
        <f>IF(OR('[9]事業所(またはGH住居)名を入力してください_その⑦'!$B494="管理者",'[9]事業所(またはGH住居)名を入力してください_その⑦'!$B494="サービス管理責任者"),0,'[9]事業所(またはGH住居)名を入力してください_その⑦'!$AN494)</f>
        <v>0</v>
      </c>
    </row>
    <row r="4076" spans="8:11">
      <c r="H4076" s="390"/>
      <c r="I4076" s="380" t="e">
        <f t="shared" si="159"/>
        <v>#REF!</v>
      </c>
      <c r="J4076" s="389">
        <f>'[9]事業所(またはGH住居)名を入力してください_その⑦'!$F495</f>
        <v>0</v>
      </c>
      <c r="K4076" s="380">
        <f>IF(OR('[9]事業所(またはGH住居)名を入力してください_その⑦'!$B495="管理者",'[9]事業所(またはGH住居)名を入力してください_その⑦'!$B495="サービス管理責任者"),0,'[9]事業所(またはGH住居)名を入力してください_その⑦'!$AN495)</f>
        <v>0</v>
      </c>
    </row>
    <row r="4077" spans="8:11">
      <c r="H4077" s="390"/>
      <c r="I4077" s="380" t="e">
        <f t="shared" si="159"/>
        <v>#REF!</v>
      </c>
      <c r="J4077" s="389">
        <f>'[9]事業所(またはGH住居)名を入力してください_その⑦'!$F496</f>
        <v>0</v>
      </c>
      <c r="K4077" s="380">
        <f>IF(OR('[9]事業所(またはGH住居)名を入力してください_その⑦'!$B496="管理者",'[9]事業所(またはGH住居)名を入力してください_その⑦'!$B496="サービス管理責任者"),0,'[9]事業所(またはGH住居)名を入力してください_その⑦'!$AN496)</f>
        <v>0</v>
      </c>
    </row>
    <row r="4078" spans="8:11">
      <c r="H4078" s="390"/>
      <c r="I4078" s="380" t="e">
        <f t="shared" si="159"/>
        <v>#REF!</v>
      </c>
      <c r="J4078" s="389">
        <f>'[9]事業所(またはGH住居)名を入力してください_その⑦'!$F497</f>
        <v>0</v>
      </c>
      <c r="K4078" s="380">
        <f>IF(OR('[9]事業所(またはGH住居)名を入力してください_その⑦'!$B497="管理者",'[9]事業所(またはGH住居)名を入力してください_その⑦'!$B497="サービス管理責任者"),0,'[9]事業所(またはGH住居)名を入力してください_その⑦'!$AN497)</f>
        <v>0</v>
      </c>
    </row>
    <row r="4079" spans="8:11">
      <c r="H4079" s="390"/>
      <c r="I4079" s="380" t="e">
        <f t="shared" si="159"/>
        <v>#REF!</v>
      </c>
      <c r="J4079" s="389">
        <f>'[9]事業所(またはGH住居)名を入力してください_その⑦'!$F498</f>
        <v>0</v>
      </c>
      <c r="K4079" s="380">
        <f>IF(OR('[9]事業所(またはGH住居)名を入力してください_その⑦'!$B498="管理者",'[9]事業所(またはGH住居)名を入力してください_その⑦'!$B498="サービス管理責任者"),0,'[9]事業所(またはGH住居)名を入力してください_その⑦'!$AN498)</f>
        <v>0</v>
      </c>
    </row>
    <row r="4080" spans="8:11">
      <c r="H4080" s="390"/>
      <c r="I4080" s="380" t="e">
        <f t="shared" si="159"/>
        <v>#REF!</v>
      </c>
      <c r="J4080" s="389">
        <f>'[9]事業所(またはGH住居)名を入力してください_その⑦'!$F499</f>
        <v>0</v>
      </c>
      <c r="K4080" s="380">
        <f>IF(OR('[9]事業所(またはGH住居)名を入力してください_その⑦'!$B499="管理者",'[9]事業所(またはGH住居)名を入力してください_その⑦'!$B499="サービス管理責任者"),0,'[9]事業所(またはGH住居)名を入力してください_その⑦'!$AN499)</f>
        <v>0</v>
      </c>
    </row>
    <row r="4081" spans="8:11">
      <c r="H4081" s="390"/>
      <c r="I4081" s="380" t="e">
        <f t="shared" si="159"/>
        <v>#REF!</v>
      </c>
      <c r="J4081" s="389">
        <f>'[9]事業所(またはGH住居)名を入力してください_その⑦'!$F500</f>
        <v>0</v>
      </c>
      <c r="K4081" s="380">
        <f>IF(OR('[9]事業所(またはGH住居)名を入力してください_その⑦'!$B500="管理者",'[9]事業所(またはGH住居)名を入力してください_その⑦'!$B500="サービス管理責任者"),0,'[9]事業所(またはGH住居)名を入力してください_その⑦'!$AN500)</f>
        <v>0</v>
      </c>
    </row>
    <row r="4082" spans="8:11">
      <c r="H4082" s="390"/>
      <c r="I4082" s="380" t="e">
        <f t="shared" si="159"/>
        <v>#REF!</v>
      </c>
      <c r="J4082" s="389">
        <f>'[9]事業所(またはGH住居)名を入力してください_その⑦'!$F501</f>
        <v>0</v>
      </c>
      <c r="K4082" s="380">
        <f>IF(OR('[9]事業所(またはGH住居)名を入力してください_その⑦'!$B501="管理者",'[9]事業所(またはGH住居)名を入力してください_その⑦'!$B501="サービス管理責任者"),0,'[9]事業所(またはGH住居)名を入力してください_その⑦'!$AN501)</f>
        <v>0</v>
      </c>
    </row>
    <row r="4083" spans="8:11">
      <c r="H4083" s="390"/>
      <c r="I4083" s="380" t="e">
        <f t="shared" si="159"/>
        <v>#REF!</v>
      </c>
      <c r="J4083" s="389">
        <f>'[9]事業所(またはGH住居)名を入力してください_その⑦'!$F502</f>
        <v>0</v>
      </c>
      <c r="K4083" s="380">
        <f>IF(OR('[9]事業所(またはGH住居)名を入力してください_その⑦'!$B502="管理者",'[9]事業所(またはGH住居)名を入力してください_その⑦'!$B502="サービス管理責任者"),0,'[9]事業所(またはGH住居)名を入力してください_その⑦'!$AN502)</f>
        <v>0</v>
      </c>
    </row>
    <row r="4084" spans="8:11">
      <c r="H4084" s="390"/>
      <c r="I4084" s="380" t="e">
        <f t="shared" si="159"/>
        <v>#REF!</v>
      </c>
      <c r="J4084" s="389">
        <f>'[9]事業所(またはGH住居)名を入力してください_その⑦'!$F503</f>
        <v>0</v>
      </c>
      <c r="K4084" s="380">
        <f>IF(OR('[9]事業所(またはGH住居)名を入力してください_その⑦'!$B503="管理者",'[9]事業所(またはGH住居)名を入力してください_その⑦'!$B503="サービス管理責任者"),0,'[9]事業所(またはGH住居)名を入力してください_その⑦'!$AN503)</f>
        <v>0</v>
      </c>
    </row>
    <row r="4085" spans="8:11">
      <c r="H4085" s="390"/>
      <c r="I4085" s="380" t="e">
        <f t="shared" si="159"/>
        <v>#REF!</v>
      </c>
      <c r="J4085" s="389">
        <f>'[9]事業所(またはGH住居)名を入力してください_その⑦'!$F504</f>
        <v>0</v>
      </c>
      <c r="K4085" s="380">
        <f>IF(OR('[9]事業所(またはGH住居)名を入力してください_その⑦'!$B504="管理者",'[9]事業所(またはGH住居)名を入力してください_その⑦'!$B504="サービス管理責任者"),0,'[9]事業所(またはGH住居)名を入力してください_その⑦'!$AN504)</f>
        <v>0</v>
      </c>
    </row>
    <row r="4086" spans="8:11">
      <c r="H4086" s="390"/>
      <c r="I4086" s="380" t="e">
        <f t="shared" si="159"/>
        <v>#REF!</v>
      </c>
      <c r="J4086" s="389">
        <f>'[9]事業所(またはGH住居)名を入力してください_その⑦'!$F505</f>
        <v>0</v>
      </c>
      <c r="K4086" s="380">
        <f>IF(OR('[9]事業所(またはGH住居)名を入力してください_その⑦'!$B505="管理者",'[9]事業所(またはGH住居)名を入力してください_その⑦'!$B505="サービス管理責任者"),0,'[9]事業所(またはGH住居)名を入力してください_その⑦'!$AN505)</f>
        <v>0</v>
      </c>
    </row>
    <row r="4087" spans="8:11">
      <c r="H4087" s="390"/>
      <c r="I4087" s="380" t="e">
        <f t="shared" si="159"/>
        <v>#REF!</v>
      </c>
      <c r="J4087" s="389">
        <f>'[9]事業所(またはGH住居)名を入力してください_その⑦'!$F506</f>
        <v>0</v>
      </c>
      <c r="K4087" s="380">
        <f>IF(OR('[9]事業所(またはGH住居)名を入力してください_その⑦'!$B506="管理者",'[9]事業所(またはGH住居)名を入力してください_その⑦'!$B506="サービス管理責任者"),0,'[9]事業所(またはGH住居)名を入力してください_その⑦'!$AN506)</f>
        <v>0</v>
      </c>
    </row>
    <row r="4088" spans="8:11">
      <c r="H4088" s="390"/>
      <c r="I4088" s="380" t="e">
        <f t="shared" si="159"/>
        <v>#REF!</v>
      </c>
      <c r="J4088" s="389">
        <f>'[9]事業所(またはGH住居)名を入力してください_その⑦'!$F507</f>
        <v>0</v>
      </c>
      <c r="K4088" s="380">
        <f>IF(OR('[9]事業所(またはGH住居)名を入力してください_その⑦'!$B507="管理者",'[9]事業所(またはGH住居)名を入力してください_その⑦'!$B507="サービス管理責任者"),0,'[9]事業所(またはGH住居)名を入力してください_その⑦'!$AN507)</f>
        <v>0</v>
      </c>
    </row>
    <row r="4089" spans="8:11">
      <c r="H4089" s="390"/>
      <c r="I4089" s="380" t="e">
        <f t="shared" si="159"/>
        <v>#REF!</v>
      </c>
      <c r="J4089" s="389">
        <f>'[9]事業所(またはGH住居)名を入力してください_その⑦'!$F508</f>
        <v>0</v>
      </c>
      <c r="K4089" s="380">
        <f>IF(OR('[9]事業所(またはGH住居)名を入力してください_その⑦'!$B508="管理者",'[9]事業所(またはGH住居)名を入力してください_その⑦'!$B508="サービス管理責任者"),0,'[9]事業所(またはGH住居)名を入力してください_その⑦'!$AN508)</f>
        <v>0</v>
      </c>
    </row>
    <row r="4090" spans="8:11">
      <c r="H4090" s="390"/>
      <c r="I4090" s="380" t="e">
        <f t="shared" si="159"/>
        <v>#REF!</v>
      </c>
      <c r="J4090" s="389">
        <f>'[9]事業所(またはGH住居)名を入力してください_その⑦'!$F509</f>
        <v>0</v>
      </c>
      <c r="K4090" s="380">
        <f>IF(OR('[9]事業所(またはGH住居)名を入力してください_その⑦'!$B509="管理者",'[9]事業所(またはGH住居)名を入力してください_その⑦'!$B509="サービス管理責任者"),0,'[9]事業所(またはGH住居)名を入力してください_その⑦'!$AN509)</f>
        <v>0</v>
      </c>
    </row>
    <row r="4091" spans="8:11">
      <c r="H4091" s="390"/>
      <c r="I4091" s="380" t="e">
        <f t="shared" si="159"/>
        <v>#REF!</v>
      </c>
      <c r="J4091" s="389">
        <f>'[9]事業所(またはGH住居)名を入力してください_その⑦'!$F510</f>
        <v>0</v>
      </c>
      <c r="K4091" s="380">
        <f>IF(OR('[9]事業所(またはGH住居)名を入力してください_その⑦'!$B510="管理者",'[9]事業所(またはGH住居)名を入力してください_その⑦'!$B510="サービス管理責任者"),0,'[9]事業所(またはGH住居)名を入力してください_その⑦'!$AN510)</f>
        <v>0</v>
      </c>
    </row>
    <row r="4092" spans="8:11">
      <c r="H4092" s="390"/>
      <c r="I4092" s="380" t="e">
        <f t="shared" si="159"/>
        <v>#REF!</v>
      </c>
      <c r="J4092" s="389">
        <f>'[9]事業所(またはGH住居)名を入力してください_その⑦'!$F511</f>
        <v>0</v>
      </c>
      <c r="K4092" s="380">
        <f>IF(OR('[9]事業所(またはGH住居)名を入力してください_その⑦'!$B511="管理者",'[9]事業所(またはGH住居)名を入力してください_その⑦'!$B511="サービス管理責任者"),0,'[9]事業所(またはGH住居)名を入力してください_その⑦'!$AN511)</f>
        <v>0</v>
      </c>
    </row>
    <row r="4093" spans="8:11">
      <c r="H4093" s="390"/>
      <c r="I4093" s="380" t="e">
        <f t="shared" si="159"/>
        <v>#REF!</v>
      </c>
      <c r="J4093" s="389">
        <f>'[9]事業所(またはGH住居)名を入力してください_その⑦'!$F512</f>
        <v>0</v>
      </c>
      <c r="K4093" s="380">
        <f>IF(OR('[9]事業所(またはGH住居)名を入力してください_その⑦'!$B512="管理者",'[9]事業所(またはGH住居)名を入力してください_その⑦'!$B512="サービス管理責任者"),0,'[9]事業所(またはGH住居)名を入力してください_その⑦'!$AN512)</f>
        <v>0</v>
      </c>
    </row>
    <row r="4094" spans="8:11">
      <c r="H4094" s="390"/>
      <c r="I4094" s="380" t="e">
        <f t="shared" si="159"/>
        <v>#REF!</v>
      </c>
      <c r="J4094" s="389">
        <f>'[9]事業所(またはGH住居)名を入力してください_その⑦'!$F513</f>
        <v>0</v>
      </c>
      <c r="K4094" s="380">
        <f>IF(OR('[9]事業所(またはGH住居)名を入力してください_その⑦'!$B513="管理者",'[9]事業所(またはGH住居)名を入力してください_その⑦'!$B513="サービス管理責任者"),0,'[9]事業所(またはGH住居)名を入力してください_その⑦'!$AN513)</f>
        <v>0</v>
      </c>
    </row>
    <row r="4095" spans="8:11">
      <c r="H4095" s="390"/>
      <c r="I4095" s="380" t="e">
        <f t="shared" si="159"/>
        <v>#REF!</v>
      </c>
      <c r="J4095" s="389">
        <f>'[9]事業所(またはGH住居)名を入力してください_その⑦'!$F514</f>
        <v>0</v>
      </c>
      <c r="K4095" s="380">
        <f>IF(OR('[9]事業所(またはGH住居)名を入力してください_その⑦'!$B514="管理者",'[9]事業所(またはGH住居)名を入力してください_その⑦'!$B514="サービス管理責任者"),0,'[9]事業所(またはGH住居)名を入力してください_その⑦'!$AN514)</f>
        <v>0</v>
      </c>
    </row>
    <row r="4096" spans="8:11">
      <c r="H4096" s="390"/>
      <c r="I4096" s="380" t="e">
        <f t="shared" si="159"/>
        <v>#REF!</v>
      </c>
      <c r="J4096" s="389">
        <f>'[9]事業所(またはGH住居)名を入力してください_その⑦'!$F515</f>
        <v>0</v>
      </c>
      <c r="K4096" s="380">
        <f>IF(OR('[9]事業所(またはGH住居)名を入力してください_その⑦'!$B515="管理者",'[9]事業所(またはGH住居)名を入力してください_その⑦'!$B515="サービス管理責任者"),0,'[9]事業所(またはGH住居)名を入力してください_その⑦'!$AN515)</f>
        <v>0</v>
      </c>
    </row>
    <row r="4097" spans="8:11">
      <c r="H4097" s="390"/>
      <c r="I4097" s="380" t="e">
        <f t="shared" si="159"/>
        <v>#REF!</v>
      </c>
      <c r="J4097" s="389">
        <f>'[9]事業所(またはGH住居)名を入力してください_その⑦'!$F516</f>
        <v>0</v>
      </c>
      <c r="K4097" s="380">
        <f>IF(OR('[9]事業所(またはGH住居)名を入力してください_その⑦'!$B516="管理者",'[9]事業所(またはGH住居)名を入力してください_その⑦'!$B516="サービス管理責任者"),0,'[9]事業所(またはGH住居)名を入力してください_その⑦'!$AN516)</f>
        <v>0</v>
      </c>
    </row>
    <row r="4098" spans="8:11">
      <c r="H4098" s="390"/>
      <c r="I4098" s="380" t="e">
        <f t="shared" si="159"/>
        <v>#REF!</v>
      </c>
      <c r="J4098" s="389">
        <f>'[9]事業所(またはGH住居)名を入力してください_その⑦'!$F517</f>
        <v>0</v>
      </c>
      <c r="K4098" s="380">
        <f>IF(OR('[9]事業所(またはGH住居)名を入力してください_その⑦'!$B517="管理者",'[9]事業所(またはGH住居)名を入力してください_その⑦'!$B517="サービス管理責任者"),0,'[9]事業所(またはGH住居)名を入力してください_その⑦'!$AN517)</f>
        <v>0</v>
      </c>
    </row>
    <row r="4099" spans="8:11">
      <c r="H4099" s="390"/>
      <c r="I4099" s="380" t="e">
        <f t="shared" si="159"/>
        <v>#REF!</v>
      </c>
      <c r="J4099" s="389">
        <f>'[9]事業所(またはGH住居)名を入力してください_その⑦'!$F518</f>
        <v>0</v>
      </c>
      <c r="K4099" s="380">
        <f>IF(OR('[9]事業所(またはGH住居)名を入力してください_その⑦'!$B518="管理者",'[9]事業所(またはGH住居)名を入力してください_その⑦'!$B518="サービス管理責任者"),0,'[9]事業所(またはGH住居)名を入力してください_その⑦'!$AN518)</f>
        <v>0</v>
      </c>
    </row>
    <row r="4100" spans="8:11">
      <c r="H4100" s="390"/>
      <c r="I4100" s="380" t="e">
        <f t="shared" ref="I4100:I4163" si="160">IF(J4100=0,I4099,I4099+1)</f>
        <v>#REF!</v>
      </c>
      <c r="J4100" s="389">
        <f>'[9]事業所(またはGH住居)名を入力してください_その⑦'!$F519</f>
        <v>0</v>
      </c>
      <c r="K4100" s="380">
        <f>IF(OR('[9]事業所(またはGH住居)名を入力してください_その⑦'!$B519="管理者",'[9]事業所(またはGH住居)名を入力してください_その⑦'!$B519="サービス管理責任者"),0,'[9]事業所(またはGH住居)名を入力してください_その⑦'!$AN519)</f>
        <v>0</v>
      </c>
    </row>
    <row r="4101" spans="8:11">
      <c r="H4101" s="390"/>
      <c r="I4101" s="380" t="e">
        <f t="shared" si="160"/>
        <v>#REF!</v>
      </c>
      <c r="J4101" s="389">
        <f>'[9]事業所(またはGH住居)名を入力してください_その⑦'!$F520</f>
        <v>0</v>
      </c>
      <c r="K4101" s="380">
        <f>IF(OR('[9]事業所(またはGH住居)名を入力してください_その⑦'!$B520="管理者",'[9]事業所(またはGH住居)名を入力してください_その⑦'!$B520="サービス管理責任者"),0,'[9]事業所(またはGH住居)名を入力してください_その⑦'!$AN520)</f>
        <v>0</v>
      </c>
    </row>
    <row r="4102" spans="8:11">
      <c r="H4102" s="390"/>
      <c r="I4102" s="380" t="e">
        <f t="shared" si="160"/>
        <v>#REF!</v>
      </c>
      <c r="J4102" s="389">
        <f>'[9]事業所(またはGH住居)名を入力してください_その⑦'!$F521</f>
        <v>0</v>
      </c>
      <c r="K4102" s="380">
        <f>IF(OR('[9]事業所(またはGH住居)名を入力してください_その⑦'!$B521="管理者",'[9]事業所(またはGH住居)名を入力してください_その⑦'!$B521="サービス管理責任者"),0,'[9]事業所(またはGH住居)名を入力してください_その⑦'!$AN521)</f>
        <v>0</v>
      </c>
    </row>
    <row r="4103" spans="8:11">
      <c r="H4103" s="390"/>
      <c r="I4103" s="380" t="e">
        <f t="shared" si="160"/>
        <v>#REF!</v>
      </c>
      <c r="J4103" s="389">
        <f>'[9]事業所(またはGH住居)名を入力してください_その⑦'!$F522</f>
        <v>0</v>
      </c>
      <c r="K4103" s="380">
        <f>IF(OR('[9]事業所(またはGH住居)名を入力してください_その⑦'!$B522="管理者",'[9]事業所(またはGH住居)名を入力してください_その⑦'!$B522="サービス管理責任者"),0,'[9]事業所(またはGH住居)名を入力してください_その⑦'!$AN522)</f>
        <v>0</v>
      </c>
    </row>
    <row r="4104" spans="8:11">
      <c r="H4104" s="390"/>
      <c r="I4104" s="380" t="e">
        <f t="shared" si="160"/>
        <v>#REF!</v>
      </c>
      <c r="J4104" s="389">
        <f>'[9]事業所(またはGH住居)名を入力してください_その⑦'!$F523</f>
        <v>0</v>
      </c>
      <c r="K4104" s="380">
        <f>IF(OR('[9]事業所(またはGH住居)名を入力してください_その⑦'!$B523="管理者",'[9]事業所(またはGH住居)名を入力してください_その⑦'!$B523="サービス管理責任者"),0,'[9]事業所(またはGH住居)名を入力してください_その⑦'!$AN523)</f>
        <v>0</v>
      </c>
    </row>
    <row r="4105" spans="8:11">
      <c r="H4105" s="390"/>
      <c r="I4105" s="380" t="e">
        <f t="shared" si="160"/>
        <v>#REF!</v>
      </c>
      <c r="J4105" s="389">
        <f>'[9]事業所(またはGH住居)名を入力してください_その⑦'!$F524</f>
        <v>0</v>
      </c>
      <c r="K4105" s="380">
        <f>IF(OR('[9]事業所(またはGH住居)名を入力してください_その⑦'!$B524="管理者",'[9]事業所(またはGH住居)名を入力してください_その⑦'!$B524="サービス管理責任者"),0,'[9]事業所(またはGH住居)名を入力してください_その⑦'!$AN524)</f>
        <v>0</v>
      </c>
    </row>
    <row r="4106" spans="8:11">
      <c r="H4106" s="390"/>
      <c r="I4106" s="380" t="e">
        <f t="shared" si="160"/>
        <v>#REF!</v>
      </c>
      <c r="J4106" s="389">
        <f>'[9]事業所(またはGH住居)名を入力してください_その⑦'!$F525</f>
        <v>0</v>
      </c>
      <c r="K4106" s="380">
        <f>IF(OR('[9]事業所(またはGH住居)名を入力してください_その⑦'!$B525="管理者",'[9]事業所(またはGH住居)名を入力してください_その⑦'!$B525="サービス管理責任者"),0,'[9]事業所(またはGH住居)名を入力してください_その⑦'!$AN525)</f>
        <v>0</v>
      </c>
    </row>
    <row r="4107" spans="8:11">
      <c r="H4107" s="390"/>
      <c r="I4107" s="380" t="e">
        <f t="shared" si="160"/>
        <v>#REF!</v>
      </c>
      <c r="J4107" s="389">
        <f>'[9]事業所(またはGH住居)名を入力してください_その⑦'!$F526</f>
        <v>0</v>
      </c>
      <c r="K4107" s="380">
        <f>IF(OR('[9]事業所(またはGH住居)名を入力してください_その⑦'!$B526="管理者",'[9]事業所(またはGH住居)名を入力してください_その⑦'!$B526="サービス管理責任者"),0,'[9]事業所(またはGH住居)名を入力してください_その⑦'!$AN526)</f>
        <v>0</v>
      </c>
    </row>
    <row r="4108" spans="8:11">
      <c r="H4108" s="390"/>
      <c r="I4108" s="380" t="e">
        <f t="shared" si="160"/>
        <v>#REF!</v>
      </c>
      <c r="J4108" s="389">
        <f>'[9]事業所(またはGH住居)名を入力してください_その⑦'!$F527</f>
        <v>0</v>
      </c>
      <c r="K4108" s="380">
        <f>IF(OR('[9]事業所(またはGH住居)名を入力してください_その⑦'!$B527="管理者",'[9]事業所(またはGH住居)名を入力してください_その⑦'!$B527="サービス管理責任者"),0,'[9]事業所(またはGH住居)名を入力してください_その⑦'!$AN527)</f>
        <v>0</v>
      </c>
    </row>
    <row r="4109" spans="8:11">
      <c r="H4109" s="390"/>
      <c r="I4109" s="380" t="e">
        <f t="shared" si="160"/>
        <v>#REF!</v>
      </c>
      <c r="J4109" s="389">
        <f>'[9]事業所(またはGH住居)名を入力してください_その⑦'!$F528</f>
        <v>0</v>
      </c>
      <c r="K4109" s="380">
        <f>IF(OR('[9]事業所(またはGH住居)名を入力してください_その⑦'!$B528="管理者",'[9]事業所(またはGH住居)名を入力してください_その⑦'!$B528="サービス管理責任者"),0,'[9]事業所(またはGH住居)名を入力してください_その⑦'!$AN528)</f>
        <v>0</v>
      </c>
    </row>
    <row r="4110" spans="8:11">
      <c r="H4110" s="390"/>
      <c r="I4110" s="380" t="e">
        <f t="shared" si="160"/>
        <v>#REF!</v>
      </c>
      <c r="J4110" s="389">
        <f>'[9]事業所(またはGH住居)名を入力してください_その⑦'!$F529</f>
        <v>0</v>
      </c>
      <c r="K4110" s="380">
        <f>IF(OR('[9]事業所(またはGH住居)名を入力してください_その⑦'!$B529="管理者",'[9]事業所(またはGH住居)名を入力してください_その⑦'!$B529="サービス管理責任者"),0,'[9]事業所(またはGH住居)名を入力してください_その⑦'!$AN529)</f>
        <v>0</v>
      </c>
    </row>
    <row r="4111" spans="8:11">
      <c r="H4111" s="390"/>
      <c r="I4111" s="380" t="e">
        <f t="shared" si="160"/>
        <v>#REF!</v>
      </c>
      <c r="J4111" s="389">
        <f>'[9]事業所(またはGH住居)名を入力してください_その⑦'!$F530</f>
        <v>0</v>
      </c>
      <c r="K4111" s="380">
        <f>IF(OR('[9]事業所(またはGH住居)名を入力してください_その⑦'!$B530="管理者",'[9]事業所(またはGH住居)名を入力してください_その⑦'!$B530="サービス管理責任者"),0,'[9]事業所(またはGH住居)名を入力してください_その⑦'!$AN530)</f>
        <v>0</v>
      </c>
    </row>
    <row r="4112" spans="8:11">
      <c r="H4112" s="390"/>
      <c r="I4112" s="380" t="e">
        <f t="shared" si="160"/>
        <v>#REF!</v>
      </c>
      <c r="J4112" s="389">
        <f>'[9]事業所(またはGH住居)名を入力してください_その⑦'!$F531</f>
        <v>0</v>
      </c>
      <c r="K4112" s="380">
        <f>IF(OR('[9]事業所(またはGH住居)名を入力してください_その⑦'!$B531="管理者",'[9]事業所(またはGH住居)名を入力してください_その⑦'!$B531="サービス管理責任者"),0,'[9]事業所(またはGH住居)名を入力してください_その⑦'!$AN531)</f>
        <v>0</v>
      </c>
    </row>
    <row r="4113" spans="8:11">
      <c r="H4113" s="390"/>
      <c r="I4113" s="380" t="e">
        <f t="shared" si="160"/>
        <v>#REF!</v>
      </c>
      <c r="J4113" s="389">
        <f>'[9]事業所(またはGH住居)名を入力してください_その⑦'!$F532</f>
        <v>0</v>
      </c>
      <c r="K4113" s="380">
        <f>IF(OR('[9]事業所(またはGH住居)名を入力してください_その⑦'!$B532="管理者",'[9]事業所(またはGH住居)名を入力してください_その⑦'!$B532="サービス管理責任者"),0,'[9]事業所(またはGH住居)名を入力してください_その⑦'!$AN532)</f>
        <v>0</v>
      </c>
    </row>
    <row r="4114" spans="8:11">
      <c r="H4114" s="390"/>
      <c r="I4114" s="380" t="e">
        <f t="shared" si="160"/>
        <v>#REF!</v>
      </c>
      <c r="J4114" s="389">
        <f>'[9]事業所(またはGH住居)名を入力してください_その⑦'!$F533</f>
        <v>0</v>
      </c>
      <c r="K4114" s="380">
        <f>IF(OR('[9]事業所(またはGH住居)名を入力してください_その⑦'!$B533="管理者",'[9]事業所(またはGH住居)名を入力してください_その⑦'!$B533="サービス管理責任者"),0,'[9]事業所(またはGH住居)名を入力してください_その⑦'!$AN533)</f>
        <v>0</v>
      </c>
    </row>
    <row r="4115" spans="8:11">
      <c r="H4115" s="390"/>
      <c r="I4115" s="380" t="e">
        <f t="shared" si="160"/>
        <v>#REF!</v>
      </c>
      <c r="J4115" s="389">
        <f>'[9]事業所(またはGH住居)名を入力してください_その⑦'!$F534</f>
        <v>0</v>
      </c>
      <c r="K4115" s="380">
        <f>IF(OR('[9]事業所(またはGH住居)名を入力してください_その⑦'!$B534="管理者",'[9]事業所(またはGH住居)名を入力してください_その⑦'!$B534="サービス管理責任者"),0,'[9]事業所(またはGH住居)名を入力してください_その⑦'!$AN534)</f>
        <v>0</v>
      </c>
    </row>
    <row r="4116" spans="8:11">
      <c r="H4116" s="390"/>
      <c r="I4116" s="380" t="e">
        <f t="shared" si="160"/>
        <v>#REF!</v>
      </c>
      <c r="J4116" s="389">
        <f>'[9]事業所(またはGH住居)名を入力してください_その⑦'!$F535</f>
        <v>0</v>
      </c>
      <c r="K4116" s="380">
        <f>IF(OR('[9]事業所(またはGH住居)名を入力してください_その⑦'!$B535="管理者",'[9]事業所(またはGH住居)名を入力してください_その⑦'!$B535="サービス管理責任者"),0,'[9]事業所(またはGH住居)名を入力してください_その⑦'!$AN535)</f>
        <v>0</v>
      </c>
    </row>
    <row r="4117" spans="8:11">
      <c r="H4117" s="390"/>
      <c r="I4117" s="380" t="e">
        <f t="shared" si="160"/>
        <v>#REF!</v>
      </c>
      <c r="J4117" s="389">
        <f>'[9]事業所(またはGH住居)名を入力してください_その⑦'!$F536</f>
        <v>0</v>
      </c>
      <c r="K4117" s="380">
        <f>IF(OR('[9]事業所(またはGH住居)名を入力してください_その⑦'!$B536="管理者",'[9]事業所(またはGH住居)名を入力してください_その⑦'!$B536="サービス管理責任者"),0,'[9]事業所(またはGH住居)名を入力してください_その⑦'!$AN536)</f>
        <v>0</v>
      </c>
    </row>
    <row r="4118" spans="8:11">
      <c r="H4118" s="390"/>
      <c r="I4118" s="380" t="e">
        <f t="shared" si="160"/>
        <v>#REF!</v>
      </c>
      <c r="J4118" s="389">
        <f>'[9]事業所(またはGH住居)名を入力してください_その⑦'!$F537</f>
        <v>0</v>
      </c>
      <c r="K4118" s="380">
        <f>IF(OR('[9]事業所(またはGH住居)名を入力してください_その⑦'!$B537="管理者",'[9]事業所(またはGH住居)名を入力してください_その⑦'!$B537="サービス管理責任者"),0,'[9]事業所(またはGH住居)名を入力してください_その⑦'!$AN537)</f>
        <v>0</v>
      </c>
    </row>
    <row r="4119" spans="8:11">
      <c r="H4119" s="390"/>
      <c r="I4119" s="380" t="e">
        <f t="shared" si="160"/>
        <v>#REF!</v>
      </c>
      <c r="J4119" s="389">
        <f>'[9]事業所(またはGH住居)名を入力してください_その⑦'!$F538</f>
        <v>0</v>
      </c>
      <c r="K4119" s="380">
        <f>IF(OR('[9]事業所(またはGH住居)名を入力してください_その⑦'!$B538="管理者",'[9]事業所(またはGH住居)名を入力してください_その⑦'!$B538="サービス管理責任者"),0,'[9]事業所(またはGH住居)名を入力してください_その⑦'!$AN538)</f>
        <v>0</v>
      </c>
    </row>
    <row r="4120" spans="8:11">
      <c r="H4120" s="390"/>
      <c r="I4120" s="380" t="e">
        <f t="shared" si="160"/>
        <v>#REF!</v>
      </c>
      <c r="J4120" s="389">
        <f>'[9]事業所(またはGH住居)名を入力してください_その⑦'!$F539</f>
        <v>0</v>
      </c>
      <c r="K4120" s="380">
        <f>IF(OR('[9]事業所(またはGH住居)名を入力してください_その⑦'!$B539="管理者",'[9]事業所(またはGH住居)名を入力してください_その⑦'!$B539="サービス管理責任者"),0,'[9]事業所(またはGH住居)名を入力してください_その⑦'!$AN539)</f>
        <v>0</v>
      </c>
    </row>
    <row r="4121" spans="8:11">
      <c r="H4121" s="390"/>
      <c r="I4121" s="380" t="e">
        <f t="shared" si="160"/>
        <v>#REF!</v>
      </c>
      <c r="J4121" s="389">
        <f>'[9]事業所(またはGH住居)名を入力してください_その⑦'!$F540</f>
        <v>0</v>
      </c>
      <c r="K4121" s="380">
        <f>IF(OR('[9]事業所(またはGH住居)名を入力してください_その⑦'!$B540="管理者",'[9]事業所(またはGH住居)名を入力してください_その⑦'!$B540="サービス管理責任者"),0,'[9]事業所(またはGH住居)名を入力してください_その⑦'!$AN540)</f>
        <v>0</v>
      </c>
    </row>
    <row r="4122" spans="8:11">
      <c r="H4122" s="390"/>
      <c r="I4122" s="380" t="e">
        <f t="shared" si="160"/>
        <v>#REF!</v>
      </c>
      <c r="J4122" s="389">
        <f>'[9]事業所(またはGH住居)名を入力してください_その⑦'!$F541</f>
        <v>0</v>
      </c>
      <c r="K4122" s="380">
        <f>IF(OR('[9]事業所(またはGH住居)名を入力してください_その⑦'!$B541="管理者",'[9]事業所(またはGH住居)名を入力してください_その⑦'!$B541="サービス管理責任者"),0,'[9]事業所(またはGH住居)名を入力してください_その⑦'!$AN541)</f>
        <v>0</v>
      </c>
    </row>
    <row r="4123" spans="8:11">
      <c r="H4123" s="390"/>
      <c r="I4123" s="380" t="e">
        <f t="shared" si="160"/>
        <v>#REF!</v>
      </c>
      <c r="J4123" s="389">
        <f>'[9]事業所(またはGH住居)名を入力してください_その⑦'!$F542</f>
        <v>0</v>
      </c>
      <c r="K4123" s="380">
        <f>IF(OR('[9]事業所(またはGH住居)名を入力してください_その⑦'!$B542="管理者",'[9]事業所(またはGH住居)名を入力してください_その⑦'!$B542="サービス管理責任者"),0,'[9]事業所(またはGH住居)名を入力してください_その⑦'!$AN542)</f>
        <v>0</v>
      </c>
    </row>
    <row r="4124" spans="8:11">
      <c r="H4124" s="390"/>
      <c r="I4124" s="380" t="e">
        <f t="shared" si="160"/>
        <v>#REF!</v>
      </c>
      <c r="J4124" s="389">
        <f>'[9]事業所(またはGH住居)名を入力してください_その⑦'!$F543</f>
        <v>0</v>
      </c>
      <c r="K4124" s="380">
        <f>IF(OR('[9]事業所(またはGH住居)名を入力してください_その⑦'!$B543="管理者",'[9]事業所(またはGH住居)名を入力してください_その⑦'!$B543="サービス管理責任者"),0,'[9]事業所(またはGH住居)名を入力してください_その⑦'!$AN543)</f>
        <v>0</v>
      </c>
    </row>
    <row r="4125" spans="8:11">
      <c r="H4125" s="390"/>
      <c r="I4125" s="380" t="e">
        <f t="shared" si="160"/>
        <v>#REF!</v>
      </c>
      <c r="J4125" s="389">
        <f>'[9]事業所(またはGH住居)名を入力してください_その⑦'!$F544</f>
        <v>0</v>
      </c>
      <c r="K4125" s="380">
        <f>IF(OR('[9]事業所(またはGH住居)名を入力してください_その⑦'!$B544="管理者",'[9]事業所(またはGH住居)名を入力してください_その⑦'!$B544="サービス管理責任者"),0,'[9]事業所(またはGH住居)名を入力してください_その⑦'!$AN544)</f>
        <v>0</v>
      </c>
    </row>
    <row r="4126" spans="8:11">
      <c r="H4126" s="390"/>
      <c r="I4126" s="380" t="e">
        <f t="shared" si="160"/>
        <v>#REF!</v>
      </c>
      <c r="J4126" s="389">
        <f>'[9]事業所(またはGH住居)名を入力してください_その⑦'!$F545</f>
        <v>0</v>
      </c>
      <c r="K4126" s="380">
        <f>IF(OR('[9]事業所(またはGH住居)名を入力してください_その⑦'!$B545="管理者",'[9]事業所(またはGH住居)名を入力してください_その⑦'!$B545="サービス管理責任者"),0,'[9]事業所(またはGH住居)名を入力してください_その⑦'!$AN545)</f>
        <v>0</v>
      </c>
    </row>
    <row r="4127" spans="8:11">
      <c r="H4127" s="390"/>
      <c r="I4127" s="380" t="e">
        <f t="shared" si="160"/>
        <v>#REF!</v>
      </c>
      <c r="J4127" s="389">
        <f>'[9]事業所(またはGH住居)名を入力してください_その⑦'!$F546</f>
        <v>0</v>
      </c>
      <c r="K4127" s="380">
        <f>IF(OR('[9]事業所(またはGH住居)名を入力してください_その⑦'!$B546="管理者",'[9]事業所(またはGH住居)名を入力してください_その⑦'!$B546="サービス管理責任者"),0,'[9]事業所(またはGH住居)名を入力してください_その⑦'!$AN546)</f>
        <v>0</v>
      </c>
    </row>
    <row r="4128" spans="8:11">
      <c r="H4128" s="390"/>
      <c r="I4128" s="380" t="e">
        <f t="shared" si="160"/>
        <v>#REF!</v>
      </c>
      <c r="J4128" s="389">
        <f>'[9]事業所(またはGH住居)名を入力してください_その⑦'!$F547</f>
        <v>0</v>
      </c>
      <c r="K4128" s="380">
        <f>IF(OR('[9]事業所(またはGH住居)名を入力してください_その⑦'!$B547="管理者",'[9]事業所(またはGH住居)名を入力してください_その⑦'!$B547="サービス管理責任者"),0,'[9]事業所(またはGH住居)名を入力してください_その⑦'!$AN547)</f>
        <v>0</v>
      </c>
    </row>
    <row r="4129" spans="8:11">
      <c r="H4129" s="390"/>
      <c r="I4129" s="380" t="e">
        <f t="shared" si="160"/>
        <v>#REF!</v>
      </c>
      <c r="J4129" s="389">
        <f>'[9]事業所(またはGH住居)名を入力してください_その⑦'!$F548</f>
        <v>0</v>
      </c>
      <c r="K4129" s="380">
        <f>IF(OR('[9]事業所(またはGH住居)名を入力してください_その⑦'!$B548="管理者",'[9]事業所(またはGH住居)名を入力してください_その⑦'!$B548="サービス管理責任者"),0,'[9]事業所(またはGH住居)名を入力してください_その⑦'!$AN548)</f>
        <v>0</v>
      </c>
    </row>
    <row r="4130" spans="8:11">
      <c r="H4130" s="390"/>
      <c r="I4130" s="380" t="e">
        <f t="shared" si="160"/>
        <v>#REF!</v>
      </c>
      <c r="J4130" s="389">
        <f>'[9]事業所(またはGH住居)名を入力してください_その⑦'!$F549</f>
        <v>0</v>
      </c>
      <c r="K4130" s="380">
        <f>IF(OR('[9]事業所(またはGH住居)名を入力してください_その⑦'!$B549="管理者",'[9]事業所(またはGH住居)名を入力してください_その⑦'!$B549="サービス管理責任者"),0,'[9]事業所(またはGH住居)名を入力してください_その⑦'!$AN549)</f>
        <v>0</v>
      </c>
    </row>
    <row r="4131" spans="8:11">
      <c r="H4131" s="390"/>
      <c r="I4131" s="380" t="e">
        <f t="shared" si="160"/>
        <v>#REF!</v>
      </c>
      <c r="J4131" s="389">
        <f>'[9]事業所(またはGH住居)名を入力してください_その⑦'!$F550</f>
        <v>0</v>
      </c>
      <c r="K4131" s="380">
        <f>IF(OR('[9]事業所(またはGH住居)名を入力してください_その⑦'!$B550="管理者",'[9]事業所(またはGH住居)名を入力してください_その⑦'!$B550="サービス管理責任者"),0,'[9]事業所(またはGH住居)名を入力してください_その⑦'!$AN550)</f>
        <v>0</v>
      </c>
    </row>
    <row r="4132" spans="8:11">
      <c r="H4132" s="390"/>
      <c r="I4132" s="380" t="e">
        <f t="shared" si="160"/>
        <v>#REF!</v>
      </c>
      <c r="J4132" s="389">
        <f>'[9]事業所(またはGH住居)名を入力してください_その⑦'!$F551</f>
        <v>0</v>
      </c>
      <c r="K4132" s="380">
        <f>IF(OR('[9]事業所(またはGH住居)名を入力してください_その⑦'!$B551="管理者",'[9]事業所(またはGH住居)名を入力してください_その⑦'!$B551="サービス管理責任者"),0,'[9]事業所(またはGH住居)名を入力してください_その⑦'!$AN551)</f>
        <v>0</v>
      </c>
    </row>
    <row r="4133" spans="8:11">
      <c r="H4133" s="390"/>
      <c r="I4133" s="380" t="e">
        <f t="shared" si="160"/>
        <v>#REF!</v>
      </c>
      <c r="J4133" s="389">
        <f>'[9]事業所(またはGH住居)名を入力してください_その⑦'!$F552</f>
        <v>0</v>
      </c>
      <c r="K4133" s="380">
        <f>IF(OR('[9]事業所(またはGH住居)名を入力してください_その⑦'!$B552="管理者",'[9]事業所(またはGH住居)名を入力してください_その⑦'!$B552="サービス管理責任者"),0,'[9]事業所(またはGH住居)名を入力してください_その⑦'!$AN552)</f>
        <v>0</v>
      </c>
    </row>
    <row r="4134" spans="8:11">
      <c r="H4134" s="390"/>
      <c r="I4134" s="380" t="e">
        <f t="shared" si="160"/>
        <v>#REF!</v>
      </c>
      <c r="J4134" s="389">
        <f>'[9]事業所(またはGH住居)名を入力してください_その⑦'!$F553</f>
        <v>0</v>
      </c>
      <c r="K4134" s="380">
        <f>IF(OR('[9]事業所(またはGH住居)名を入力してください_その⑦'!$B553="管理者",'[9]事業所(またはGH住居)名を入力してください_その⑦'!$B553="サービス管理責任者"),0,'[9]事業所(またはGH住居)名を入力してください_その⑦'!$AN553)</f>
        <v>0</v>
      </c>
    </row>
    <row r="4135" spans="8:11">
      <c r="H4135" s="390"/>
      <c r="I4135" s="380" t="e">
        <f t="shared" si="160"/>
        <v>#REF!</v>
      </c>
      <c r="J4135" s="389">
        <f>'[9]事業所(またはGH住居)名を入力してください_その⑦'!$F554</f>
        <v>0</v>
      </c>
      <c r="K4135" s="380">
        <f>IF(OR('[9]事業所(またはGH住居)名を入力してください_その⑦'!$B554="管理者",'[9]事業所(またはGH住居)名を入力してください_その⑦'!$B554="サービス管理責任者"),0,'[9]事業所(またはGH住居)名を入力してください_その⑦'!$AN554)</f>
        <v>0</v>
      </c>
    </row>
    <row r="4136" spans="8:11">
      <c r="H4136" s="390"/>
      <c r="I4136" s="380" t="e">
        <f t="shared" si="160"/>
        <v>#REF!</v>
      </c>
      <c r="J4136" s="389">
        <f>'[9]事業所(またはGH住居)名を入力してください_その⑦'!$F555</f>
        <v>0</v>
      </c>
      <c r="K4136" s="380">
        <f>IF(OR('[9]事業所(またはGH住居)名を入力してください_その⑦'!$B555="管理者",'[9]事業所(またはGH住居)名を入力してください_その⑦'!$B555="サービス管理責任者"),0,'[9]事業所(またはGH住居)名を入力してください_その⑦'!$AN555)</f>
        <v>0</v>
      </c>
    </row>
    <row r="4137" spans="8:11">
      <c r="H4137" s="390"/>
      <c r="I4137" s="380" t="e">
        <f t="shared" si="160"/>
        <v>#REF!</v>
      </c>
      <c r="J4137" s="389">
        <f>'[9]事業所(またはGH住居)名を入力してください_その⑦'!$F556</f>
        <v>0</v>
      </c>
      <c r="K4137" s="380">
        <f>IF(OR('[9]事業所(またはGH住居)名を入力してください_その⑦'!$B556="管理者",'[9]事業所(またはGH住居)名を入力してください_その⑦'!$B556="サービス管理責任者"),0,'[9]事業所(またはGH住居)名を入力してください_その⑦'!$AN556)</f>
        <v>0</v>
      </c>
    </row>
    <row r="4138" spans="8:11">
      <c r="H4138" s="390"/>
      <c r="I4138" s="380" t="e">
        <f t="shared" si="160"/>
        <v>#REF!</v>
      </c>
      <c r="J4138" s="389">
        <f>'[9]事業所(またはGH住居)名を入力してください_その⑦'!$F557</f>
        <v>0</v>
      </c>
      <c r="K4138" s="380">
        <f>IF(OR('[9]事業所(またはGH住居)名を入力してください_その⑦'!$B557="管理者",'[9]事業所(またはGH住居)名を入力してください_その⑦'!$B557="サービス管理責任者"),0,'[9]事業所(またはGH住居)名を入力してください_その⑦'!$AN557)</f>
        <v>0</v>
      </c>
    </row>
    <row r="4139" spans="8:11">
      <c r="H4139" s="390"/>
      <c r="I4139" s="380" t="e">
        <f t="shared" si="160"/>
        <v>#REF!</v>
      </c>
      <c r="J4139" s="389">
        <f>'[9]事業所(またはGH住居)名を入力してください_その⑦'!$F558</f>
        <v>0</v>
      </c>
      <c r="K4139" s="380">
        <f>IF(OR('[9]事業所(またはGH住居)名を入力してください_その⑦'!$B558="管理者",'[9]事業所(またはGH住居)名を入力してください_その⑦'!$B558="サービス管理責任者"),0,'[9]事業所(またはGH住居)名を入力してください_その⑦'!$AN558)</f>
        <v>0</v>
      </c>
    </row>
    <row r="4140" spans="8:11">
      <c r="H4140" s="390"/>
      <c r="I4140" s="380" t="e">
        <f t="shared" si="160"/>
        <v>#REF!</v>
      </c>
      <c r="J4140" s="389">
        <f>'[9]事業所(またはGH住居)名を入力してください_その⑦'!$F559</f>
        <v>0</v>
      </c>
      <c r="K4140" s="380">
        <f>IF(OR('[9]事業所(またはGH住居)名を入力してください_その⑦'!$B559="管理者",'[9]事業所(またはGH住居)名を入力してください_その⑦'!$B559="サービス管理責任者"),0,'[9]事業所(またはGH住居)名を入力してください_その⑦'!$AN559)</f>
        <v>0</v>
      </c>
    </row>
    <row r="4141" spans="8:11">
      <c r="H4141" s="390"/>
      <c r="I4141" s="380" t="e">
        <f t="shared" si="160"/>
        <v>#REF!</v>
      </c>
      <c r="J4141" s="389">
        <f>'[9]事業所(またはGH住居)名を入力してください_その⑦'!$F560</f>
        <v>0</v>
      </c>
      <c r="K4141" s="380">
        <f>IF(OR('[9]事業所(またはGH住居)名を入力してください_その⑦'!$B560="管理者",'[9]事業所(またはGH住居)名を入力してください_その⑦'!$B560="サービス管理責任者"),0,'[9]事業所(またはGH住居)名を入力してください_その⑦'!$AN560)</f>
        <v>0</v>
      </c>
    </row>
    <row r="4142" spans="8:11">
      <c r="H4142" s="390"/>
      <c r="I4142" s="380" t="e">
        <f t="shared" si="160"/>
        <v>#REF!</v>
      </c>
      <c r="J4142" s="389">
        <f>'[9]事業所(またはGH住居)名を入力してください_その⑦'!$F561</f>
        <v>0</v>
      </c>
      <c r="K4142" s="380">
        <f>IF(OR('[9]事業所(またはGH住居)名を入力してください_その⑦'!$B561="管理者",'[9]事業所(またはGH住居)名を入力してください_その⑦'!$B561="サービス管理責任者"),0,'[9]事業所(またはGH住居)名を入力してください_その⑦'!$AN561)</f>
        <v>0</v>
      </c>
    </row>
    <row r="4143" spans="8:11">
      <c r="H4143" s="390"/>
      <c r="I4143" s="380" t="e">
        <f t="shared" si="160"/>
        <v>#REF!</v>
      </c>
      <c r="J4143" s="389">
        <f>'[9]事業所(またはGH住居)名を入力してください_その⑦'!$F562</f>
        <v>0</v>
      </c>
      <c r="K4143" s="380">
        <f>IF(OR('[9]事業所(またはGH住居)名を入力してください_その⑦'!$B562="管理者",'[9]事業所(またはGH住居)名を入力してください_その⑦'!$B562="サービス管理責任者"),0,'[9]事業所(またはGH住居)名を入力してください_その⑦'!$AN562)</f>
        <v>0</v>
      </c>
    </row>
    <row r="4144" spans="8:11">
      <c r="H4144" s="390"/>
      <c r="I4144" s="380" t="e">
        <f t="shared" si="160"/>
        <v>#REF!</v>
      </c>
      <c r="J4144" s="389">
        <f>'[9]事業所(またはGH住居)名を入力してください_その⑦'!$F563</f>
        <v>0</v>
      </c>
      <c r="K4144" s="380">
        <f>IF(OR('[9]事業所(またはGH住居)名を入力してください_その⑦'!$B563="管理者",'[9]事業所(またはGH住居)名を入力してください_その⑦'!$B563="サービス管理責任者"),0,'[9]事業所(またはGH住居)名を入力してください_その⑦'!$AN563)</f>
        <v>0</v>
      </c>
    </row>
    <row r="4145" spans="8:11">
      <c r="H4145" s="390"/>
      <c r="I4145" s="380" t="e">
        <f t="shared" si="160"/>
        <v>#REF!</v>
      </c>
      <c r="J4145" s="389">
        <f>'[9]事業所(またはGH住居)名を入力してください_その⑦'!$F564</f>
        <v>0</v>
      </c>
      <c r="K4145" s="380">
        <f>IF(OR('[9]事業所(またはGH住居)名を入力してください_その⑦'!$B564="管理者",'[9]事業所(またはGH住居)名を入力してください_その⑦'!$B564="サービス管理責任者"),0,'[9]事業所(またはGH住居)名を入力してください_その⑦'!$AN564)</f>
        <v>0</v>
      </c>
    </row>
    <row r="4146" spans="8:11">
      <c r="H4146" s="390"/>
      <c r="I4146" s="380" t="e">
        <f t="shared" si="160"/>
        <v>#REF!</v>
      </c>
      <c r="J4146" s="389">
        <f>'[9]事業所(またはGH住居)名を入力してください_その⑦'!$F565</f>
        <v>0</v>
      </c>
      <c r="K4146" s="380">
        <f>IF(OR('[9]事業所(またはGH住居)名を入力してください_その⑦'!$B565="管理者",'[9]事業所(またはGH住居)名を入力してください_その⑦'!$B565="サービス管理責任者"),0,'[9]事業所(またはGH住居)名を入力してください_その⑦'!$AN565)</f>
        <v>0</v>
      </c>
    </row>
    <row r="4147" spans="8:11">
      <c r="H4147" s="390"/>
      <c r="I4147" s="380" t="e">
        <f t="shared" si="160"/>
        <v>#REF!</v>
      </c>
      <c r="J4147" s="389">
        <f>'[9]事業所(またはGH住居)名を入力してください_その⑦'!$F566</f>
        <v>0</v>
      </c>
      <c r="K4147" s="380">
        <f>IF(OR('[9]事業所(またはGH住居)名を入力してください_その⑦'!$B566="管理者",'[9]事業所(またはGH住居)名を入力してください_その⑦'!$B566="サービス管理責任者"),0,'[9]事業所(またはGH住居)名を入力してください_その⑦'!$AN566)</f>
        <v>0</v>
      </c>
    </row>
    <row r="4148" spans="8:11">
      <c r="H4148" s="390"/>
      <c r="I4148" s="380" t="e">
        <f t="shared" si="160"/>
        <v>#REF!</v>
      </c>
      <c r="J4148" s="389">
        <f>'[9]事業所(またはGH住居)名を入力してください_その⑦'!$F567</f>
        <v>0</v>
      </c>
      <c r="K4148" s="380">
        <f>IF(OR('[9]事業所(またはGH住居)名を入力してください_その⑦'!$B567="管理者",'[9]事業所(またはGH住居)名を入力してください_その⑦'!$B567="サービス管理責任者"),0,'[9]事業所(またはGH住居)名を入力してください_その⑦'!$AN567)</f>
        <v>0</v>
      </c>
    </row>
    <row r="4149" spans="8:11">
      <c r="H4149" s="390"/>
      <c r="I4149" s="380" t="e">
        <f t="shared" si="160"/>
        <v>#REF!</v>
      </c>
      <c r="J4149" s="389">
        <f>'[9]事業所(またはGH住居)名を入力してください_その⑦'!$F568</f>
        <v>0</v>
      </c>
      <c r="K4149" s="380">
        <f>IF(OR('[9]事業所(またはGH住居)名を入力してください_その⑦'!$B568="管理者",'[9]事業所(またはGH住居)名を入力してください_その⑦'!$B568="サービス管理責任者"),0,'[9]事業所(またはGH住居)名を入力してください_その⑦'!$AN568)</f>
        <v>0</v>
      </c>
    </row>
    <row r="4150" spans="8:11">
      <c r="H4150" s="390"/>
      <c r="I4150" s="380" t="e">
        <f t="shared" si="160"/>
        <v>#REF!</v>
      </c>
      <c r="J4150" s="389">
        <f>'[9]事業所(またはGH住居)名を入力してください_その⑦'!$F569</f>
        <v>0</v>
      </c>
      <c r="K4150" s="380">
        <f>IF(OR('[9]事業所(またはGH住居)名を入力してください_その⑦'!$B569="管理者",'[9]事業所(またはGH住居)名を入力してください_その⑦'!$B569="サービス管理責任者"),0,'[9]事業所(またはGH住居)名を入力してください_その⑦'!$AN569)</f>
        <v>0</v>
      </c>
    </row>
    <row r="4151" spans="8:11">
      <c r="H4151" s="390"/>
      <c r="I4151" s="380" t="e">
        <f t="shared" si="160"/>
        <v>#REF!</v>
      </c>
      <c r="J4151" s="389">
        <f>'[9]事業所(またはGH住居)名を入力してください_その⑦'!$F570</f>
        <v>0</v>
      </c>
      <c r="K4151" s="380">
        <f>IF(OR('[9]事業所(またはGH住居)名を入力してください_その⑦'!$B570="管理者",'[9]事業所(またはGH住居)名を入力してください_その⑦'!$B570="サービス管理責任者"),0,'[9]事業所(またはGH住居)名を入力してください_その⑦'!$AN570)</f>
        <v>0</v>
      </c>
    </row>
    <row r="4152" spans="8:11">
      <c r="H4152" s="390"/>
      <c r="I4152" s="380" t="e">
        <f t="shared" si="160"/>
        <v>#REF!</v>
      </c>
      <c r="J4152" s="389">
        <f>'[9]事業所(またはGH住居)名を入力してください_その⑦'!$F571</f>
        <v>0</v>
      </c>
      <c r="K4152" s="380">
        <f>IF(OR('[9]事業所(またはGH住居)名を入力してください_その⑦'!$B571="管理者",'[9]事業所(またはGH住居)名を入力してください_その⑦'!$B571="サービス管理責任者"),0,'[9]事業所(またはGH住居)名を入力してください_その⑦'!$AN571)</f>
        <v>0</v>
      </c>
    </row>
    <row r="4153" spans="8:11">
      <c r="H4153" s="390"/>
      <c r="I4153" s="380" t="e">
        <f t="shared" si="160"/>
        <v>#REF!</v>
      </c>
      <c r="J4153" s="389">
        <f>'[9]事業所(またはGH住居)名を入力してください_その⑦'!$F572</f>
        <v>0</v>
      </c>
      <c r="K4153" s="380">
        <f>IF(OR('[9]事業所(またはGH住居)名を入力してください_その⑦'!$B572="管理者",'[9]事業所(またはGH住居)名を入力してください_その⑦'!$B572="サービス管理責任者"),0,'[9]事業所(またはGH住居)名を入力してください_その⑦'!$AN572)</f>
        <v>0</v>
      </c>
    </row>
    <row r="4154" spans="8:11">
      <c r="H4154" s="390"/>
      <c r="I4154" s="380" t="e">
        <f t="shared" si="160"/>
        <v>#REF!</v>
      </c>
      <c r="J4154" s="389">
        <f>'[9]事業所(またはGH住居)名を入力してください_その⑦'!$F573</f>
        <v>0</v>
      </c>
      <c r="K4154" s="380">
        <f>IF(OR('[9]事業所(またはGH住居)名を入力してください_その⑦'!$B573="管理者",'[9]事業所(またはGH住居)名を入力してください_その⑦'!$B573="サービス管理責任者"),0,'[9]事業所(またはGH住居)名を入力してください_その⑦'!$AN573)</f>
        <v>0</v>
      </c>
    </row>
    <row r="4155" spans="8:11">
      <c r="H4155" s="390"/>
      <c r="I4155" s="380" t="e">
        <f t="shared" si="160"/>
        <v>#REF!</v>
      </c>
      <c r="J4155" s="389">
        <f>'[9]事業所(またはGH住居)名を入力してください_その⑦'!$F574</f>
        <v>0</v>
      </c>
      <c r="K4155" s="380">
        <f>IF(OR('[9]事業所(またはGH住居)名を入力してください_その⑦'!$B574="管理者",'[9]事業所(またはGH住居)名を入力してください_その⑦'!$B574="サービス管理責任者"),0,'[9]事業所(またはGH住居)名を入力してください_その⑦'!$AN574)</f>
        <v>0</v>
      </c>
    </row>
    <row r="4156" spans="8:11">
      <c r="H4156" s="390"/>
      <c r="I4156" s="380" t="e">
        <f t="shared" si="160"/>
        <v>#REF!</v>
      </c>
      <c r="J4156" s="389">
        <f>'[9]事業所(またはGH住居)名を入力してください_その⑦'!$F575</f>
        <v>0</v>
      </c>
      <c r="K4156" s="380">
        <f>IF(OR('[9]事業所(またはGH住居)名を入力してください_その⑦'!$B575="管理者",'[9]事業所(またはGH住居)名を入力してください_その⑦'!$B575="サービス管理責任者"),0,'[9]事業所(またはGH住居)名を入力してください_その⑦'!$AN575)</f>
        <v>0</v>
      </c>
    </row>
    <row r="4157" spans="8:11">
      <c r="H4157" s="390"/>
      <c r="I4157" s="380" t="e">
        <f t="shared" si="160"/>
        <v>#REF!</v>
      </c>
      <c r="J4157" s="389">
        <f>'[9]事業所(またはGH住居)名を入力してください_その⑦'!$F576</f>
        <v>0</v>
      </c>
      <c r="K4157" s="380">
        <f>IF(OR('[9]事業所(またはGH住居)名を入力してください_その⑦'!$B576="管理者",'[9]事業所(またはGH住居)名を入力してください_その⑦'!$B576="サービス管理責任者"),0,'[9]事業所(またはGH住居)名を入力してください_その⑦'!$AN576)</f>
        <v>0</v>
      </c>
    </row>
    <row r="4158" spans="8:11">
      <c r="H4158" s="390"/>
      <c r="I4158" s="380" t="e">
        <f t="shared" si="160"/>
        <v>#REF!</v>
      </c>
      <c r="J4158" s="389">
        <f>'[9]事業所(またはGH住居)名を入力してください_その⑦'!$F577</f>
        <v>0</v>
      </c>
      <c r="K4158" s="380">
        <f>IF(OR('[9]事業所(またはGH住居)名を入力してください_その⑦'!$B577="管理者",'[9]事業所(またはGH住居)名を入力してください_その⑦'!$B577="サービス管理責任者"),0,'[9]事業所(またはGH住居)名を入力してください_その⑦'!$AN577)</f>
        <v>0</v>
      </c>
    </row>
    <row r="4159" spans="8:11">
      <c r="H4159" s="390"/>
      <c r="I4159" s="380" t="e">
        <f t="shared" si="160"/>
        <v>#REF!</v>
      </c>
      <c r="J4159" s="389">
        <f>'[9]事業所(またはGH住居)名を入力してください_その⑦'!$F578</f>
        <v>0</v>
      </c>
      <c r="K4159" s="380">
        <f>IF(OR('[9]事業所(またはGH住居)名を入力してください_その⑦'!$B578="管理者",'[9]事業所(またはGH住居)名を入力してください_その⑦'!$B578="サービス管理責任者"),0,'[9]事業所(またはGH住居)名を入力してください_その⑦'!$AN578)</f>
        <v>0</v>
      </c>
    </row>
    <row r="4160" spans="8:11">
      <c r="H4160" s="390"/>
      <c r="I4160" s="380" t="e">
        <f t="shared" si="160"/>
        <v>#REF!</v>
      </c>
      <c r="J4160" s="389">
        <f>'[9]事業所(またはGH住居)名を入力してください_その⑦'!$F579</f>
        <v>0</v>
      </c>
      <c r="K4160" s="380">
        <f>IF(OR('[9]事業所(またはGH住居)名を入力してください_その⑦'!$B579="管理者",'[9]事業所(またはGH住居)名を入力してください_その⑦'!$B579="サービス管理責任者"),0,'[9]事業所(またはGH住居)名を入力してください_その⑦'!$AN579)</f>
        <v>0</v>
      </c>
    </row>
    <row r="4161" spans="8:11">
      <c r="H4161" s="390"/>
      <c r="I4161" s="380" t="e">
        <f t="shared" si="160"/>
        <v>#REF!</v>
      </c>
      <c r="J4161" s="389">
        <f>'[9]事業所(またはGH住居)名を入力してください_その⑦'!$F580</f>
        <v>0</v>
      </c>
      <c r="K4161" s="380">
        <f>IF(OR('[9]事業所(またはGH住居)名を入力してください_その⑦'!$B580="管理者",'[9]事業所(またはGH住居)名を入力してください_その⑦'!$B580="サービス管理責任者"),0,'[9]事業所(またはGH住居)名を入力してください_その⑦'!$AN580)</f>
        <v>0</v>
      </c>
    </row>
    <row r="4162" spans="8:11">
      <c r="H4162" s="390"/>
      <c r="I4162" s="380" t="e">
        <f t="shared" si="160"/>
        <v>#REF!</v>
      </c>
      <c r="J4162" s="389">
        <f>'[9]事業所(またはGH住居)名を入力してください_その⑦'!$F581</f>
        <v>0</v>
      </c>
      <c r="K4162" s="380">
        <f>IF(OR('[9]事業所(またはGH住居)名を入力してください_その⑦'!$B581="管理者",'[9]事業所(またはGH住居)名を入力してください_その⑦'!$B581="サービス管理責任者"),0,'[9]事業所(またはGH住居)名を入力してください_その⑦'!$AN581)</f>
        <v>0</v>
      </c>
    </row>
    <row r="4163" spans="8:11">
      <c r="H4163" s="390"/>
      <c r="I4163" s="380" t="e">
        <f t="shared" si="160"/>
        <v>#REF!</v>
      </c>
      <c r="J4163" s="389">
        <f>'[9]事業所(またはGH住居)名を入力してください_その⑦'!$F582</f>
        <v>0</v>
      </c>
      <c r="K4163" s="380">
        <f>IF(OR('[9]事業所(またはGH住居)名を入力してください_その⑦'!$B582="管理者",'[9]事業所(またはGH住居)名を入力してください_その⑦'!$B582="サービス管理責任者"),0,'[9]事業所(またはGH住居)名を入力してください_その⑦'!$AN582)</f>
        <v>0</v>
      </c>
    </row>
    <row r="4164" spans="8:11">
      <c r="H4164" s="390"/>
      <c r="I4164" s="380" t="e">
        <f t="shared" ref="I4164:I4227" si="161">IF(J4164=0,I4163,I4163+1)</f>
        <v>#REF!</v>
      </c>
      <c r="J4164" s="389">
        <f>'[9]事業所(またはGH住居)名を入力してください_その⑦'!$F583</f>
        <v>0</v>
      </c>
      <c r="K4164" s="380">
        <f>IF(OR('[9]事業所(またはGH住居)名を入力してください_その⑦'!$B583="管理者",'[9]事業所(またはGH住居)名を入力してください_その⑦'!$B583="サービス管理責任者"),0,'[9]事業所(またはGH住居)名を入力してください_その⑦'!$AN583)</f>
        <v>0</v>
      </c>
    </row>
    <row r="4165" spans="8:11">
      <c r="H4165" s="390"/>
      <c r="I4165" s="380" t="e">
        <f t="shared" si="161"/>
        <v>#REF!</v>
      </c>
      <c r="J4165" s="389">
        <f>'[9]事業所(またはGH住居)名を入力してください_その⑦'!$F584</f>
        <v>0</v>
      </c>
      <c r="K4165" s="380">
        <f>IF(OR('[9]事業所(またはGH住居)名を入力してください_その⑦'!$B584="管理者",'[9]事業所(またはGH住居)名を入力してください_その⑦'!$B584="サービス管理責任者"),0,'[9]事業所(またはGH住居)名を入力してください_その⑦'!$AN584)</f>
        <v>0</v>
      </c>
    </row>
    <row r="4166" spans="8:11">
      <c r="H4166" s="390"/>
      <c r="I4166" s="380" t="e">
        <f t="shared" si="161"/>
        <v>#REF!</v>
      </c>
      <c r="J4166" s="389">
        <f>'[9]事業所(またはGH住居)名を入力してください_その⑦'!$F585</f>
        <v>0</v>
      </c>
      <c r="K4166" s="380">
        <f>IF(OR('[9]事業所(またはGH住居)名を入力してください_その⑦'!$B585="管理者",'[9]事業所(またはGH住居)名を入力してください_その⑦'!$B585="サービス管理責任者"),0,'[9]事業所(またはGH住居)名を入力してください_その⑦'!$AN585)</f>
        <v>0</v>
      </c>
    </row>
    <row r="4167" spans="8:11">
      <c r="H4167" s="390"/>
      <c r="I4167" s="380" t="e">
        <f t="shared" si="161"/>
        <v>#REF!</v>
      </c>
      <c r="J4167" s="389">
        <f>'[9]事業所(またはGH住居)名を入力してください_その⑦'!$F586</f>
        <v>0</v>
      </c>
      <c r="K4167" s="380">
        <f>IF(OR('[9]事業所(またはGH住居)名を入力してください_その⑦'!$B586="管理者",'[9]事業所(またはGH住居)名を入力してください_その⑦'!$B586="サービス管理責任者"),0,'[9]事業所(またはGH住居)名を入力してください_その⑦'!$AN586)</f>
        <v>0</v>
      </c>
    </row>
    <row r="4168" spans="8:11">
      <c r="H4168" s="390"/>
      <c r="I4168" s="380" t="e">
        <f t="shared" si="161"/>
        <v>#REF!</v>
      </c>
      <c r="J4168" s="389">
        <f>'[9]事業所(またはGH住居)名を入力してください_その⑦'!$F587</f>
        <v>0</v>
      </c>
      <c r="K4168" s="380">
        <f>IF(OR('[9]事業所(またはGH住居)名を入力してください_その⑦'!$B587="管理者",'[9]事業所(またはGH住居)名を入力してください_その⑦'!$B587="サービス管理責任者"),0,'[9]事業所(またはGH住居)名を入力してください_その⑦'!$AN587)</f>
        <v>0</v>
      </c>
    </row>
    <row r="4169" spans="8:11">
      <c r="H4169" s="390"/>
      <c r="I4169" s="380" t="e">
        <f t="shared" si="161"/>
        <v>#REF!</v>
      </c>
      <c r="J4169" s="389">
        <f>'[9]事業所(またはGH住居)名を入力してください_その⑦'!$F588</f>
        <v>0</v>
      </c>
      <c r="K4169" s="380">
        <f>IF(OR('[9]事業所(またはGH住居)名を入力してください_その⑦'!$B588="管理者",'[9]事業所(またはGH住居)名を入力してください_その⑦'!$B588="サービス管理責任者"),0,'[9]事業所(またはGH住居)名を入力してください_その⑦'!$AN588)</f>
        <v>0</v>
      </c>
    </row>
    <row r="4170" spans="8:11">
      <c r="H4170" s="390"/>
      <c r="I4170" s="380" t="e">
        <f t="shared" si="161"/>
        <v>#REF!</v>
      </c>
      <c r="J4170" s="389">
        <f>'[9]事業所(またはGH住居)名を入力してください_その⑦'!$F589</f>
        <v>0</v>
      </c>
      <c r="K4170" s="380">
        <f>IF(OR('[9]事業所(またはGH住居)名を入力してください_その⑦'!$B589="管理者",'[9]事業所(またはGH住居)名を入力してください_その⑦'!$B589="サービス管理責任者"),0,'[9]事業所(またはGH住居)名を入力してください_その⑦'!$AN589)</f>
        <v>0</v>
      </c>
    </row>
    <row r="4171" spans="8:11">
      <c r="H4171" s="390"/>
      <c r="I4171" s="380" t="e">
        <f t="shared" si="161"/>
        <v>#REF!</v>
      </c>
      <c r="J4171" s="389">
        <f>'[9]事業所(またはGH住居)名を入力してください_その⑦'!$F590</f>
        <v>0</v>
      </c>
      <c r="K4171" s="380">
        <f>IF(OR('[9]事業所(またはGH住居)名を入力してください_その⑦'!$B590="管理者",'[9]事業所(またはGH住居)名を入力してください_その⑦'!$B590="サービス管理責任者"),0,'[9]事業所(またはGH住居)名を入力してください_その⑦'!$AN590)</f>
        <v>0</v>
      </c>
    </row>
    <row r="4172" spans="8:11">
      <c r="H4172" s="390"/>
      <c r="I4172" s="380" t="e">
        <f t="shared" si="161"/>
        <v>#REF!</v>
      </c>
      <c r="J4172" s="389">
        <f>'[9]事業所(またはGH住居)名を入力してください_その⑦'!$F591</f>
        <v>0</v>
      </c>
      <c r="K4172" s="380">
        <f>IF(OR('[9]事業所(またはGH住居)名を入力してください_その⑦'!$B591="管理者",'[9]事業所(またはGH住居)名を入力してください_その⑦'!$B591="サービス管理責任者"),0,'[9]事業所(またはGH住居)名を入力してください_その⑦'!$AN591)</f>
        <v>0</v>
      </c>
    </row>
    <row r="4173" spans="8:11">
      <c r="H4173" s="390"/>
      <c r="I4173" s="380" t="e">
        <f t="shared" si="161"/>
        <v>#REF!</v>
      </c>
      <c r="J4173" s="389">
        <f>'[9]事業所(またはGH住居)名を入力してください_その⑦'!$F592</f>
        <v>0</v>
      </c>
      <c r="K4173" s="380">
        <f>IF(OR('[9]事業所(またはGH住居)名を入力してください_その⑦'!$B592="管理者",'[9]事業所(またはGH住居)名を入力してください_その⑦'!$B592="サービス管理責任者"),0,'[9]事業所(またはGH住居)名を入力してください_その⑦'!$AN592)</f>
        <v>0</v>
      </c>
    </row>
    <row r="4174" spans="8:11">
      <c r="H4174" s="390"/>
      <c r="I4174" s="380" t="e">
        <f t="shared" si="161"/>
        <v>#REF!</v>
      </c>
      <c r="J4174" s="389">
        <f>'[9]事業所(またはGH住居)名を入力してください_その⑦'!$F593</f>
        <v>0</v>
      </c>
      <c r="K4174" s="380">
        <f>IF(OR('[9]事業所(またはGH住居)名を入力してください_その⑦'!$B593="管理者",'[9]事業所(またはGH住居)名を入力してください_その⑦'!$B593="サービス管理責任者"),0,'[9]事業所(またはGH住居)名を入力してください_その⑦'!$AN593)</f>
        <v>0</v>
      </c>
    </row>
    <row r="4175" spans="8:11">
      <c r="H4175" s="390"/>
      <c r="I4175" s="380" t="e">
        <f t="shared" si="161"/>
        <v>#REF!</v>
      </c>
      <c r="J4175" s="389">
        <f>'[9]事業所(またはGH住居)名を入力してください_その⑦'!$F594</f>
        <v>0</v>
      </c>
      <c r="K4175" s="380">
        <f>IF(OR('[9]事業所(またはGH住居)名を入力してください_その⑦'!$B594="管理者",'[9]事業所(またはGH住居)名を入力してください_その⑦'!$B594="サービス管理責任者"),0,'[9]事業所(またはGH住居)名を入力してください_その⑦'!$AN594)</f>
        <v>0</v>
      </c>
    </row>
    <row r="4176" spans="8:11">
      <c r="H4176" s="390"/>
      <c r="I4176" s="380" t="e">
        <f t="shared" si="161"/>
        <v>#REF!</v>
      </c>
      <c r="J4176" s="389">
        <f>'[9]事業所(またはGH住居)名を入力してください_その⑦'!$F595</f>
        <v>0</v>
      </c>
      <c r="K4176" s="380">
        <f>IF(OR('[9]事業所(またはGH住居)名を入力してください_その⑦'!$B595="管理者",'[9]事業所(またはGH住居)名を入力してください_その⑦'!$B595="サービス管理責任者"),0,'[9]事業所(またはGH住居)名を入力してください_その⑦'!$AN595)</f>
        <v>0</v>
      </c>
    </row>
    <row r="4177" spans="8:11">
      <c r="H4177" s="390"/>
      <c r="I4177" s="380" t="e">
        <f t="shared" si="161"/>
        <v>#REF!</v>
      </c>
      <c r="J4177" s="389">
        <f>'[9]事業所(またはGH住居)名を入力してください_その⑦'!$F596</f>
        <v>0</v>
      </c>
      <c r="K4177" s="380">
        <f>IF(OR('[9]事業所(またはGH住居)名を入力してください_その⑦'!$B596="管理者",'[9]事業所(またはGH住居)名を入力してください_その⑦'!$B596="サービス管理責任者"),0,'[9]事業所(またはGH住居)名を入力してください_その⑦'!$AN596)</f>
        <v>0</v>
      </c>
    </row>
    <row r="4178" spans="8:11">
      <c r="H4178" s="390"/>
      <c r="I4178" s="380" t="e">
        <f t="shared" si="161"/>
        <v>#REF!</v>
      </c>
      <c r="J4178" s="389">
        <f>'[9]事業所(またはGH住居)名を入力してください_その⑦'!$F597</f>
        <v>0</v>
      </c>
      <c r="K4178" s="380">
        <f>IF(OR('[9]事業所(またはGH住居)名を入力してください_その⑦'!$B597="管理者",'[9]事業所(またはGH住居)名を入力してください_その⑦'!$B597="サービス管理責任者"),0,'[9]事業所(またはGH住居)名を入力してください_その⑦'!$AN597)</f>
        <v>0</v>
      </c>
    </row>
    <row r="4179" spans="8:11">
      <c r="H4179" s="390"/>
      <c r="I4179" s="380" t="e">
        <f t="shared" si="161"/>
        <v>#REF!</v>
      </c>
      <c r="J4179" s="389">
        <f>'[9]事業所(またはGH住居)名を入力してください_その⑦'!$F598</f>
        <v>0</v>
      </c>
      <c r="K4179" s="380">
        <f>IF(OR('[9]事業所(またはGH住居)名を入力してください_その⑦'!$B598="管理者",'[9]事業所(またはGH住居)名を入力してください_その⑦'!$B598="サービス管理責任者"),0,'[9]事業所(またはGH住居)名を入力してください_その⑦'!$AN598)</f>
        <v>0</v>
      </c>
    </row>
    <row r="4180" spans="8:11">
      <c r="H4180" s="390"/>
      <c r="I4180" s="380" t="e">
        <f t="shared" si="161"/>
        <v>#REF!</v>
      </c>
      <c r="J4180" s="389">
        <f>'[9]事業所(またはGH住居)名を入力してください_その⑦'!$F599</f>
        <v>0</v>
      </c>
      <c r="K4180" s="380">
        <f>IF(OR('[9]事業所(またはGH住居)名を入力してください_その⑦'!$B599="管理者",'[9]事業所(またはGH住居)名を入力してください_その⑦'!$B599="サービス管理責任者"),0,'[9]事業所(またはGH住居)名を入力してください_その⑦'!$AN599)</f>
        <v>0</v>
      </c>
    </row>
    <row r="4181" spans="8:11">
      <c r="H4181" s="390"/>
      <c r="I4181" s="380" t="e">
        <f t="shared" si="161"/>
        <v>#REF!</v>
      </c>
      <c r="J4181" s="389">
        <f>'[9]事業所(またはGH住居)名を入力してください_その⑦'!$F600</f>
        <v>0</v>
      </c>
      <c r="K4181" s="380">
        <f>IF(OR('[9]事業所(またはGH住居)名を入力してください_その⑦'!$B600="管理者",'[9]事業所(またはGH住居)名を入力してください_その⑦'!$B600="サービス管理責任者"),0,'[9]事業所(またはGH住居)名を入力してください_その⑦'!$AN600)</f>
        <v>0</v>
      </c>
    </row>
    <row r="4182" spans="8:11">
      <c r="H4182" s="390"/>
      <c r="I4182" s="380" t="e">
        <f t="shared" si="161"/>
        <v>#REF!</v>
      </c>
      <c r="J4182" s="389">
        <f>'[9]事業所(またはGH住居)名を入力してください_その⑦'!$F601</f>
        <v>0</v>
      </c>
      <c r="K4182" s="380">
        <f>IF(OR('[9]事業所(またはGH住居)名を入力してください_その⑦'!$B601="管理者",'[9]事業所(またはGH住居)名を入力してください_その⑦'!$B601="サービス管理責任者"),0,'[9]事業所(またはGH住居)名を入力してください_その⑦'!$AN601)</f>
        <v>0</v>
      </c>
    </row>
    <row r="4183" spans="8:11">
      <c r="H4183" s="390"/>
      <c r="I4183" s="380" t="e">
        <f t="shared" si="161"/>
        <v>#REF!</v>
      </c>
      <c r="J4183" s="389">
        <f>'[9]事業所(またはGH住居)名を入力してください_その⑦'!$F602</f>
        <v>0</v>
      </c>
      <c r="K4183" s="380">
        <f>IF(OR('[9]事業所(またはGH住居)名を入力してください_その⑦'!$B602="管理者",'[9]事業所(またはGH住居)名を入力してください_その⑦'!$B602="サービス管理責任者"),0,'[9]事業所(またはGH住居)名を入力してください_その⑦'!$AN602)</f>
        <v>0</v>
      </c>
    </row>
    <row r="4184" spans="8:11">
      <c r="H4184" s="390"/>
      <c r="I4184" s="380" t="e">
        <f t="shared" si="161"/>
        <v>#REF!</v>
      </c>
      <c r="J4184" s="389">
        <f>'[9]事業所(またはGH住居)名を入力してください_その⑦'!$F603</f>
        <v>0</v>
      </c>
      <c r="K4184" s="380">
        <f>IF(OR('[9]事業所(またはGH住居)名を入力してください_その⑦'!$B603="管理者",'[9]事業所(またはGH住居)名を入力してください_その⑦'!$B603="サービス管理責任者"),0,'[9]事業所(またはGH住居)名を入力してください_その⑦'!$AN603)</f>
        <v>0</v>
      </c>
    </row>
    <row r="4185" spans="8:11">
      <c r="H4185" s="390"/>
      <c r="I4185" s="380" t="e">
        <f t="shared" si="161"/>
        <v>#REF!</v>
      </c>
      <c r="J4185" s="389">
        <f>'[9]事業所(またはGH住居)名を入力してください_その⑦'!$F604</f>
        <v>0</v>
      </c>
      <c r="K4185" s="380">
        <f>IF(OR('[9]事業所(またはGH住居)名を入力してください_その⑦'!$B604="管理者",'[9]事業所(またはGH住居)名を入力してください_その⑦'!$B604="サービス管理責任者"),0,'[9]事業所(またはGH住居)名を入力してください_その⑦'!$AN604)</f>
        <v>0</v>
      </c>
    </row>
    <row r="4186" spans="8:11">
      <c r="H4186" s="390"/>
      <c r="I4186" s="380" t="e">
        <f t="shared" si="161"/>
        <v>#REF!</v>
      </c>
      <c r="J4186" s="389">
        <f>'[9]事業所(またはGH住居)名を入力してください_その⑦'!$F605</f>
        <v>0</v>
      </c>
      <c r="K4186" s="380">
        <f>IF(OR('[9]事業所(またはGH住居)名を入力してください_その⑦'!$B605="管理者",'[9]事業所(またはGH住居)名を入力してください_その⑦'!$B605="サービス管理責任者"),0,'[9]事業所(またはGH住居)名を入力してください_その⑦'!$AN605)</f>
        <v>0</v>
      </c>
    </row>
    <row r="4187" spans="8:11">
      <c r="H4187" s="390"/>
      <c r="I4187" s="380" t="e">
        <f t="shared" si="161"/>
        <v>#REF!</v>
      </c>
      <c r="J4187" s="389">
        <f>'[9]事業所(またはGH住居)名を入力してください_その⑦'!$F606</f>
        <v>0</v>
      </c>
      <c r="K4187" s="380">
        <f>IF(OR('[9]事業所(またはGH住居)名を入力してください_その⑦'!$B606="管理者",'[9]事業所(またはGH住居)名を入力してください_その⑦'!$B606="サービス管理責任者"),0,'[9]事業所(またはGH住居)名を入力してください_その⑦'!$AN606)</f>
        <v>0</v>
      </c>
    </row>
    <row r="4188" spans="8:11">
      <c r="H4188" s="390"/>
      <c r="I4188" s="380" t="e">
        <f t="shared" si="161"/>
        <v>#REF!</v>
      </c>
      <c r="J4188" s="389">
        <f>'[9]事業所(またはGH住居)名を入力してください_その⑦'!$F607</f>
        <v>0</v>
      </c>
      <c r="K4188" s="380">
        <f>IF(OR('[9]事業所(またはGH住居)名を入力してください_その⑦'!$B607="管理者",'[9]事業所(またはGH住居)名を入力してください_その⑦'!$B607="サービス管理責任者"),0,'[9]事業所(またはGH住居)名を入力してください_その⑦'!$AN607)</f>
        <v>0</v>
      </c>
    </row>
    <row r="4189" spans="8:11">
      <c r="H4189" s="390"/>
      <c r="I4189" s="380" t="e">
        <f t="shared" si="161"/>
        <v>#REF!</v>
      </c>
      <c r="J4189" s="389">
        <f>'[9]事業所(またはGH住居)名を入力してください_その⑦'!$F608</f>
        <v>0</v>
      </c>
      <c r="K4189" s="380">
        <f>IF(OR('[9]事業所(またはGH住居)名を入力してください_その⑦'!$B608="管理者",'[9]事業所(またはGH住居)名を入力してください_その⑦'!$B608="サービス管理責任者"),0,'[9]事業所(またはGH住居)名を入力してください_その⑦'!$AN608)</f>
        <v>0</v>
      </c>
    </row>
    <row r="4190" spans="8:11">
      <c r="H4190" s="390"/>
      <c r="I4190" s="380" t="e">
        <f t="shared" si="161"/>
        <v>#REF!</v>
      </c>
      <c r="J4190" s="389">
        <f>'[9]事業所(またはGH住居)名を入力してください_その⑦'!$F609</f>
        <v>0</v>
      </c>
      <c r="K4190" s="380">
        <f>IF(OR('[9]事業所(またはGH住居)名を入力してください_その⑦'!$B609="管理者",'[9]事業所(またはGH住居)名を入力してください_その⑦'!$B609="サービス管理責任者"),0,'[9]事業所(またはGH住居)名を入力してください_その⑦'!$AN609)</f>
        <v>0</v>
      </c>
    </row>
    <row r="4191" spans="8:11">
      <c r="H4191" s="390"/>
      <c r="I4191" s="380" t="e">
        <f t="shared" si="161"/>
        <v>#REF!</v>
      </c>
      <c r="J4191" s="389">
        <f>'[9]事業所(またはGH住居)名を入力してください_その⑦'!$F610</f>
        <v>0</v>
      </c>
      <c r="K4191" s="380">
        <f>IF(OR('[9]事業所(またはGH住居)名を入力してください_その⑦'!$B610="管理者",'[9]事業所(またはGH住居)名を入力してください_その⑦'!$B610="サービス管理責任者"),0,'[9]事業所(またはGH住居)名を入力してください_その⑦'!$AN610)</f>
        <v>0</v>
      </c>
    </row>
    <row r="4192" spans="8:11">
      <c r="H4192" s="390"/>
      <c r="I4192" s="380" t="e">
        <f t="shared" si="161"/>
        <v>#REF!</v>
      </c>
      <c r="J4192" s="389">
        <f>'[9]事業所(またはGH住居)名を入力してください_その⑦'!$F611</f>
        <v>0</v>
      </c>
      <c r="K4192" s="380">
        <f>IF(OR('[9]事業所(またはGH住居)名を入力してください_その⑦'!$B611="管理者",'[9]事業所(またはGH住居)名を入力してください_その⑦'!$B611="サービス管理責任者"),0,'[9]事業所(またはGH住居)名を入力してください_その⑦'!$AN611)</f>
        <v>0</v>
      </c>
    </row>
    <row r="4193" spans="8:11">
      <c r="H4193" s="390"/>
      <c r="I4193" s="380" t="e">
        <f t="shared" si="161"/>
        <v>#REF!</v>
      </c>
      <c r="J4193" s="389">
        <f>'[9]事業所(またはGH住居)名を入力してください_その⑦'!$F612</f>
        <v>0</v>
      </c>
      <c r="K4193" s="380">
        <f>IF(OR('[9]事業所(またはGH住居)名を入力してください_その⑦'!$B612="管理者",'[9]事業所(またはGH住居)名を入力してください_その⑦'!$B612="サービス管理責任者"),0,'[9]事業所(またはGH住居)名を入力してください_その⑦'!$AN612)</f>
        <v>0</v>
      </c>
    </row>
    <row r="4194" spans="8:11">
      <c r="H4194" s="390"/>
      <c r="I4194" s="380" t="e">
        <f t="shared" si="161"/>
        <v>#REF!</v>
      </c>
      <c r="J4194" s="389">
        <f>'[9]事業所(またはGH住居)名を入力してください_その⑦'!$F613</f>
        <v>0</v>
      </c>
      <c r="K4194" s="380">
        <f>IF(OR('[9]事業所(またはGH住居)名を入力してください_その⑦'!$B613="管理者",'[9]事業所(またはGH住居)名を入力してください_その⑦'!$B613="サービス管理責任者"),0,'[9]事業所(またはGH住居)名を入力してください_その⑦'!$AN613)</f>
        <v>0</v>
      </c>
    </row>
    <row r="4195" spans="8:11">
      <c r="H4195" s="390"/>
      <c r="I4195" s="380" t="e">
        <f t="shared" si="161"/>
        <v>#REF!</v>
      </c>
      <c r="J4195" s="389">
        <f>'[9]事業所(またはGH住居)名を入力してください_その⑦'!$F614</f>
        <v>0</v>
      </c>
      <c r="K4195" s="380">
        <f>IF(OR('[9]事業所(またはGH住居)名を入力してください_その⑦'!$B614="管理者",'[9]事業所(またはGH住居)名を入力してください_その⑦'!$B614="サービス管理責任者"),0,'[9]事業所(またはGH住居)名を入力してください_その⑦'!$AN614)</f>
        <v>0</v>
      </c>
    </row>
    <row r="4196" spans="8:11">
      <c r="H4196" s="390"/>
      <c r="I4196" s="380" t="e">
        <f t="shared" si="161"/>
        <v>#REF!</v>
      </c>
      <c r="J4196" s="389">
        <f>'[9]事業所(またはGH住居)名を入力してください_その⑦'!$F615</f>
        <v>0</v>
      </c>
      <c r="K4196" s="380">
        <f>IF(OR('[9]事業所(またはGH住居)名を入力してください_その⑦'!$B615="管理者",'[9]事業所(またはGH住居)名を入力してください_その⑦'!$B615="サービス管理責任者"),0,'[9]事業所(またはGH住居)名を入力してください_その⑦'!$AN615)</f>
        <v>0</v>
      </c>
    </row>
    <row r="4197" spans="8:11">
      <c r="H4197" s="390"/>
      <c r="I4197" s="380" t="e">
        <f t="shared" si="161"/>
        <v>#REF!</v>
      </c>
      <c r="J4197" s="389">
        <f>'[9]事業所(またはGH住居)名を入力してください_その⑦'!$F616</f>
        <v>0</v>
      </c>
      <c r="K4197" s="380">
        <f>IF(OR('[9]事業所(またはGH住居)名を入力してください_その⑦'!$B616="管理者",'[9]事業所(またはGH住居)名を入力してください_その⑦'!$B616="サービス管理責任者"),0,'[9]事業所(またはGH住居)名を入力してください_その⑦'!$AN616)</f>
        <v>0</v>
      </c>
    </row>
    <row r="4198" spans="8:11">
      <c r="H4198" s="390"/>
      <c r="I4198" s="380" t="e">
        <f t="shared" si="161"/>
        <v>#REF!</v>
      </c>
      <c r="J4198" s="389">
        <f>'[9]事業所(またはGH住居)名を入力してください_その⑦'!$F617</f>
        <v>0</v>
      </c>
      <c r="K4198" s="380">
        <f>IF(OR('[9]事業所(またはGH住居)名を入力してください_その⑦'!$B617="管理者",'[9]事業所(またはGH住居)名を入力してください_その⑦'!$B617="サービス管理責任者"),0,'[9]事業所(またはGH住居)名を入力してください_その⑦'!$AN617)</f>
        <v>0</v>
      </c>
    </row>
    <row r="4199" spans="8:11">
      <c r="H4199" s="390"/>
      <c r="I4199" s="380" t="e">
        <f t="shared" si="161"/>
        <v>#REF!</v>
      </c>
      <c r="J4199" s="389">
        <f>'[9]事業所(またはGH住居)名を入力してください_その⑦'!$F618</f>
        <v>0</v>
      </c>
      <c r="K4199" s="380">
        <f>IF(OR('[9]事業所(またはGH住居)名を入力してください_その⑦'!$B618="管理者",'[9]事業所(またはGH住居)名を入力してください_その⑦'!$B618="サービス管理責任者"),0,'[9]事業所(またはGH住居)名を入力してください_その⑦'!$AN618)</f>
        <v>0</v>
      </c>
    </row>
    <row r="4200" spans="8:11">
      <c r="H4200" s="390"/>
      <c r="I4200" s="380" t="e">
        <f t="shared" si="161"/>
        <v>#REF!</v>
      </c>
      <c r="J4200" s="389">
        <f>'[9]事業所(またはGH住居)名を入力してください_その⑦'!$F619</f>
        <v>0</v>
      </c>
      <c r="K4200" s="380">
        <f>IF(OR('[9]事業所(またはGH住居)名を入力してください_その⑦'!$B619="管理者",'[9]事業所(またはGH住居)名を入力してください_その⑦'!$B619="サービス管理責任者"),0,'[9]事業所(またはGH住居)名を入力してください_その⑦'!$AN619)</f>
        <v>0</v>
      </c>
    </row>
    <row r="4201" spans="8:11">
      <c r="H4201" s="390"/>
      <c r="I4201" s="380" t="e">
        <f t="shared" si="161"/>
        <v>#REF!</v>
      </c>
      <c r="J4201" s="389">
        <f>'[9]事業所(またはGH住居)名を入力してください_その⑦'!$F620</f>
        <v>0</v>
      </c>
      <c r="K4201" s="380">
        <f>IF(OR('[9]事業所(またはGH住居)名を入力してください_その⑦'!$B620="管理者",'[9]事業所(またはGH住居)名を入力してください_その⑦'!$B620="サービス管理責任者"),0,'[9]事業所(またはGH住居)名を入力してください_その⑦'!$AN620)</f>
        <v>0</v>
      </c>
    </row>
    <row r="4202" spans="8:11">
      <c r="H4202" s="390"/>
      <c r="I4202" s="380" t="e">
        <f t="shared" si="161"/>
        <v>#REF!</v>
      </c>
      <c r="J4202" s="389">
        <f>'[9]事業所(またはGH住居)名を入力してください_その⑦'!$F621</f>
        <v>0</v>
      </c>
      <c r="K4202" s="380">
        <f>IF(OR('[9]事業所(またはGH住居)名を入力してください_その⑦'!$B621="管理者",'[9]事業所(またはGH住居)名を入力してください_その⑦'!$B621="サービス管理責任者"),0,'[9]事業所(またはGH住居)名を入力してください_その⑦'!$AN621)</f>
        <v>0</v>
      </c>
    </row>
    <row r="4203" spans="8:11">
      <c r="H4203" s="390"/>
      <c r="I4203" s="380" t="e">
        <f t="shared" si="161"/>
        <v>#REF!</v>
      </c>
      <c r="J4203" s="389">
        <f>'[9]事業所(またはGH住居)名を入力してください_その⑦'!$F622</f>
        <v>0</v>
      </c>
      <c r="K4203" s="380">
        <f>IF(OR('[9]事業所(またはGH住居)名を入力してください_その⑦'!$B622="管理者",'[9]事業所(またはGH住居)名を入力してください_その⑦'!$B622="サービス管理責任者"),0,'[9]事業所(またはGH住居)名を入力してください_その⑦'!$AN622)</f>
        <v>0</v>
      </c>
    </row>
    <row r="4204" spans="8:11">
      <c r="H4204" s="386" t="s">
        <v>612</v>
      </c>
      <c r="I4204" s="380" t="e">
        <f t="shared" si="161"/>
        <v>#REF!</v>
      </c>
      <c r="J4204" s="386">
        <f>'[9]事業所(またはGH住居)名を入力してください_その⑧'!$F23</f>
        <v>0</v>
      </c>
      <c r="K4204" s="380">
        <f>IF(OR('[9]事業所(またはGH住居)名を入力してください_その⑧'!$B23="管理者",'[9]事業所(またはGH住居)名を入力してください_その⑧'!$B23="サービス管理責任者"),0,'[9]事業所(またはGH住居)名を入力してください_その⑧'!$AN23)</f>
        <v>0</v>
      </c>
    </row>
    <row r="4205" spans="8:11">
      <c r="H4205" s="387"/>
      <c r="I4205" s="380" t="e">
        <f t="shared" si="161"/>
        <v>#REF!</v>
      </c>
      <c r="J4205" s="386">
        <f>'[9]事業所(またはGH住居)名を入力してください_その⑧'!$F24</f>
        <v>0</v>
      </c>
      <c r="K4205" s="380">
        <f>IF(OR('[9]事業所(またはGH住居)名を入力してください_その⑧'!$B24="管理者",'[9]事業所(またはGH住居)名を入力してください_その⑧'!$B24="サービス管理責任者"),0,'[9]事業所(またはGH住居)名を入力してください_その⑧'!$AN24)</f>
        <v>0</v>
      </c>
    </row>
    <row r="4206" spans="8:11">
      <c r="H4206" s="387"/>
      <c r="I4206" s="380" t="e">
        <f t="shared" si="161"/>
        <v>#REF!</v>
      </c>
      <c r="J4206" s="386">
        <f>'[9]事業所(またはGH住居)名を入力してください_その⑧'!$F25</f>
        <v>0</v>
      </c>
      <c r="K4206" s="380">
        <f>IF(OR('[9]事業所(またはGH住居)名を入力してください_その⑧'!$B25="管理者",'[9]事業所(またはGH住居)名を入力してください_その⑧'!$B25="サービス管理責任者"),0,'[9]事業所(またはGH住居)名を入力してください_その⑧'!$AN25)</f>
        <v>0</v>
      </c>
    </row>
    <row r="4207" spans="8:11">
      <c r="H4207" s="387"/>
      <c r="I4207" s="380" t="e">
        <f t="shared" si="161"/>
        <v>#REF!</v>
      </c>
      <c r="J4207" s="386">
        <f>'[9]事業所(またはGH住居)名を入力してください_その⑧'!$F26</f>
        <v>0</v>
      </c>
      <c r="K4207" s="380">
        <f>IF(OR('[9]事業所(またはGH住居)名を入力してください_その⑧'!$B26="管理者",'[9]事業所(またはGH住居)名を入力してください_その⑧'!$B26="サービス管理責任者"),0,'[9]事業所(またはGH住居)名を入力してください_その⑧'!$AN26)</f>
        <v>0</v>
      </c>
    </row>
    <row r="4208" spans="8:11">
      <c r="H4208" s="387"/>
      <c r="I4208" s="380" t="e">
        <f t="shared" si="161"/>
        <v>#REF!</v>
      </c>
      <c r="J4208" s="386">
        <f>'[9]事業所(またはGH住居)名を入力してください_その⑧'!$F27</f>
        <v>0</v>
      </c>
      <c r="K4208" s="380">
        <f>IF(OR('[9]事業所(またはGH住居)名を入力してください_その⑧'!$B27="管理者",'[9]事業所(またはGH住居)名を入力してください_その⑧'!$B27="サービス管理責任者"),0,'[9]事業所(またはGH住居)名を入力してください_その⑧'!$AN27)</f>
        <v>0</v>
      </c>
    </row>
    <row r="4209" spans="8:12">
      <c r="H4209" s="387"/>
      <c r="I4209" s="380" t="e">
        <f t="shared" si="161"/>
        <v>#REF!</v>
      </c>
      <c r="J4209" s="386">
        <f>'[9]事業所(またはGH住居)名を入力してください_その⑧'!$F28</f>
        <v>0</v>
      </c>
      <c r="K4209" s="380">
        <f>IF(OR('[9]事業所(またはGH住居)名を入力してください_その⑧'!$B28="管理者",'[9]事業所(またはGH住居)名を入力してください_その⑧'!$B28="サービス管理責任者"),0,'[9]事業所(またはGH住居)名を入力してください_その⑧'!$AN28)</f>
        <v>0</v>
      </c>
    </row>
    <row r="4210" spans="8:12">
      <c r="H4210" s="387"/>
      <c r="I4210" s="380" t="e">
        <f t="shared" si="161"/>
        <v>#REF!</v>
      </c>
      <c r="J4210" s="386">
        <f>'[9]事業所(またはGH住居)名を入力してください_その⑧'!$F29</f>
        <v>0</v>
      </c>
      <c r="K4210" s="380">
        <f>IF(OR('[9]事業所(またはGH住居)名を入力してください_その⑧'!$B29="管理者",'[9]事業所(またはGH住居)名を入力してください_その⑧'!$B29="サービス管理責任者"),0,'[9]事業所(またはGH住居)名を入力してください_その⑧'!$AN29)</f>
        <v>0</v>
      </c>
    </row>
    <row r="4211" spans="8:12">
      <c r="H4211" s="387"/>
      <c r="I4211" s="380" t="e">
        <f t="shared" si="161"/>
        <v>#REF!</v>
      </c>
      <c r="J4211" s="386">
        <f>'[9]事業所(またはGH住居)名を入力してください_その⑧'!$F30</f>
        <v>0</v>
      </c>
      <c r="K4211" s="380">
        <f>IF(OR('[9]事業所(またはGH住居)名を入力してください_その⑧'!$B30="管理者",'[9]事業所(またはGH住居)名を入力してください_その⑧'!$B30="サービス管理責任者"),0,'[9]事業所(またはGH住居)名を入力してください_その⑧'!$AN30)</f>
        <v>0</v>
      </c>
    </row>
    <row r="4212" spans="8:12">
      <c r="H4212" s="387"/>
      <c r="I4212" s="380" t="e">
        <f t="shared" si="161"/>
        <v>#REF!</v>
      </c>
      <c r="J4212" s="386">
        <f>'[9]事業所(またはGH住居)名を入力してください_その⑧'!$F31</f>
        <v>0</v>
      </c>
      <c r="K4212" s="380">
        <f>IF(OR('[9]事業所(またはGH住居)名を入力してください_その⑧'!$B31="管理者",'[9]事業所(またはGH住居)名を入力してください_その⑧'!$B31="サービス管理責任者"),0,'[9]事業所(またはGH住居)名を入力してください_その⑧'!$AN31)</f>
        <v>0</v>
      </c>
    </row>
    <row r="4213" spans="8:12">
      <c r="H4213" s="387"/>
      <c r="I4213" s="380" t="e">
        <f t="shared" si="161"/>
        <v>#REF!</v>
      </c>
      <c r="J4213" s="386">
        <f>'[9]事業所(またはGH住居)名を入力してください_その⑧'!$F32</f>
        <v>0</v>
      </c>
      <c r="K4213" s="380">
        <f>IF(OR('[9]事業所(またはGH住居)名を入力してください_その⑧'!$B32="管理者",'[9]事業所(またはGH住居)名を入力してください_その⑧'!$B32="サービス管理責任者"),0,'[9]事業所(またはGH住居)名を入力してください_その⑧'!$AN32)</f>
        <v>0</v>
      </c>
    </row>
    <row r="4214" spans="8:12">
      <c r="H4214" s="387"/>
      <c r="I4214" s="380" t="e">
        <f t="shared" si="161"/>
        <v>#REF!</v>
      </c>
      <c r="J4214" s="386">
        <f>'[9]事業所(またはGH住居)名を入力してください_その⑧'!$F33</f>
        <v>0</v>
      </c>
      <c r="K4214" s="380">
        <f>IF(OR('[9]事業所(またはGH住居)名を入力してください_その⑧'!$B33="管理者",'[9]事業所(またはGH住居)名を入力してください_その⑧'!$B33="サービス管理責任者"),0,'[9]事業所(またはGH住居)名を入力してください_その⑧'!$AN33)</f>
        <v>0</v>
      </c>
    </row>
    <row r="4215" spans="8:12">
      <c r="H4215" s="387"/>
      <c r="I4215" s="380" t="e">
        <f t="shared" si="161"/>
        <v>#REF!</v>
      </c>
      <c r="J4215" s="386">
        <f>'[9]事業所(またはGH住居)名を入力してください_その⑧'!$F34</f>
        <v>0</v>
      </c>
      <c r="K4215" s="380">
        <f>IF(OR('[9]事業所(またはGH住居)名を入力してください_その⑧'!$B34="管理者",'[9]事業所(またはGH住居)名を入力してください_その⑧'!$B34="サービス管理責任者"),0,'[9]事業所(またはGH住居)名を入力してください_その⑧'!$AN34)</f>
        <v>0</v>
      </c>
    </row>
    <row r="4216" spans="8:12">
      <c r="H4216" s="387"/>
      <c r="I4216" s="380" t="e">
        <f t="shared" si="161"/>
        <v>#REF!</v>
      </c>
      <c r="J4216" s="386">
        <f>'[9]事業所(またはGH住居)名を入力してください_その⑧'!$F35</f>
        <v>0</v>
      </c>
      <c r="K4216" s="380">
        <f>IF(OR('[9]事業所(またはGH住居)名を入力してください_その⑧'!$B35="管理者",'[9]事業所(またはGH住居)名を入力してください_その⑧'!$B35="サービス管理責任者"),0,'[9]事業所(またはGH住居)名を入力してください_その⑧'!$AN35)</f>
        <v>0</v>
      </c>
      <c r="L4216" s="374"/>
    </row>
    <row r="4217" spans="8:12">
      <c r="H4217" s="387"/>
      <c r="I4217" s="380" t="e">
        <f t="shared" si="161"/>
        <v>#REF!</v>
      </c>
      <c r="J4217" s="386">
        <f>'[9]事業所(またはGH住居)名を入力してください_その⑧'!$F36</f>
        <v>0</v>
      </c>
      <c r="K4217" s="380">
        <f>IF(OR('[9]事業所(またはGH住居)名を入力してください_その⑧'!$B36="管理者",'[9]事業所(またはGH住居)名を入力してください_その⑧'!$B36="サービス管理責任者"),0,'[9]事業所(またはGH住居)名を入力してください_その⑧'!$AN36)</f>
        <v>0</v>
      </c>
    </row>
    <row r="4218" spans="8:12">
      <c r="H4218" s="387"/>
      <c r="I4218" s="380" t="e">
        <f t="shared" si="161"/>
        <v>#REF!</v>
      </c>
      <c r="J4218" s="386">
        <f>'[9]事業所(またはGH住居)名を入力してください_その⑧'!$F37</f>
        <v>0</v>
      </c>
      <c r="K4218" s="380">
        <f>IF(OR('[9]事業所(またはGH住居)名を入力してください_その⑧'!$B37="管理者",'[9]事業所(またはGH住居)名を入力してください_その⑧'!$B37="サービス管理責任者"),0,'[9]事業所(またはGH住居)名を入力してください_その⑧'!$AN37)</f>
        <v>0</v>
      </c>
    </row>
    <row r="4219" spans="8:12">
      <c r="H4219" s="387"/>
      <c r="I4219" s="380" t="e">
        <f t="shared" si="161"/>
        <v>#REF!</v>
      </c>
      <c r="J4219" s="386">
        <f>'[9]事業所(またはGH住居)名を入力してください_その⑧'!$F38</f>
        <v>0</v>
      </c>
      <c r="K4219" s="380">
        <f>IF(OR('[9]事業所(またはGH住居)名を入力してください_その⑧'!$B38="管理者",'[9]事業所(またはGH住居)名を入力してください_その⑧'!$B38="サービス管理責任者"),0,'[9]事業所(またはGH住居)名を入力してください_その⑧'!$AN38)</f>
        <v>0</v>
      </c>
    </row>
    <row r="4220" spans="8:12">
      <c r="H4220" s="387"/>
      <c r="I4220" s="380" t="e">
        <f t="shared" si="161"/>
        <v>#REF!</v>
      </c>
      <c r="J4220" s="386">
        <f>'[9]事業所(またはGH住居)名を入力してください_その⑧'!$F39</f>
        <v>0</v>
      </c>
      <c r="K4220" s="380">
        <f>IF(OR('[9]事業所(またはGH住居)名を入力してください_その⑧'!$B39="管理者",'[9]事業所(またはGH住居)名を入力してください_その⑧'!$B39="サービス管理責任者"),0,'[9]事業所(またはGH住居)名を入力してください_その⑧'!$AN39)</f>
        <v>0</v>
      </c>
    </row>
    <row r="4221" spans="8:12">
      <c r="H4221" s="387"/>
      <c r="I4221" s="380" t="e">
        <f t="shared" si="161"/>
        <v>#REF!</v>
      </c>
      <c r="J4221" s="386">
        <f>'[9]事業所(またはGH住居)名を入力してください_その⑧'!$F40</f>
        <v>0</v>
      </c>
      <c r="K4221" s="380">
        <f>IF(OR('[9]事業所(またはGH住居)名を入力してください_その⑧'!$B40="管理者",'[9]事業所(またはGH住居)名を入力してください_その⑧'!$B40="サービス管理責任者"),0,'[9]事業所(またはGH住居)名を入力してください_その⑧'!$AN40)</f>
        <v>0</v>
      </c>
    </row>
    <row r="4222" spans="8:12">
      <c r="H4222" s="387"/>
      <c r="I4222" s="380" t="e">
        <f t="shared" si="161"/>
        <v>#REF!</v>
      </c>
      <c r="J4222" s="386">
        <f>'[9]事業所(またはGH住居)名を入力してください_その⑧'!$F41</f>
        <v>0</v>
      </c>
      <c r="K4222" s="380">
        <f>IF(OR('[9]事業所(またはGH住居)名を入力してください_その⑧'!$B41="管理者",'[9]事業所(またはGH住居)名を入力してください_その⑧'!$B41="サービス管理責任者"),0,'[9]事業所(またはGH住居)名を入力してください_その⑧'!$AN41)</f>
        <v>0</v>
      </c>
    </row>
    <row r="4223" spans="8:12">
      <c r="H4223" s="387"/>
      <c r="I4223" s="380" t="e">
        <f t="shared" si="161"/>
        <v>#REF!</v>
      </c>
      <c r="J4223" s="386">
        <f>'[9]事業所(またはGH住居)名を入力してください_その⑧'!$F42</f>
        <v>0</v>
      </c>
      <c r="K4223" s="380">
        <f>IF(OR('[9]事業所(またはGH住居)名を入力してください_その⑧'!$B42="管理者",'[9]事業所(またはGH住居)名を入力してください_その⑧'!$B42="サービス管理責任者"),0,'[9]事業所(またはGH住居)名を入力してください_その⑧'!$AN42)</f>
        <v>0</v>
      </c>
    </row>
    <row r="4224" spans="8:12">
      <c r="H4224" s="387"/>
      <c r="I4224" s="380" t="e">
        <f t="shared" si="161"/>
        <v>#REF!</v>
      </c>
      <c r="J4224" s="386">
        <f>'[9]事業所(またはGH住居)名を入力してください_その⑧'!$F43</f>
        <v>0</v>
      </c>
      <c r="K4224" s="380">
        <f>IF(OR('[9]事業所(またはGH住居)名を入力してください_その⑧'!$B43="管理者",'[9]事業所(またはGH住居)名を入力してください_その⑧'!$B43="サービス管理責任者"),0,'[9]事業所(またはGH住居)名を入力してください_その⑧'!$AN43)</f>
        <v>0</v>
      </c>
    </row>
    <row r="4225" spans="8:11">
      <c r="H4225" s="387"/>
      <c r="I4225" s="380" t="e">
        <f t="shared" si="161"/>
        <v>#REF!</v>
      </c>
      <c r="J4225" s="386">
        <f>'[9]事業所(またはGH住居)名を入力してください_その⑧'!$F44</f>
        <v>0</v>
      </c>
      <c r="K4225" s="380">
        <f>IF(OR('[9]事業所(またはGH住居)名を入力してください_その⑧'!$B44="管理者",'[9]事業所(またはGH住居)名を入力してください_その⑧'!$B44="サービス管理責任者"),0,'[9]事業所(またはGH住居)名を入力してください_その⑧'!$AN44)</f>
        <v>0</v>
      </c>
    </row>
    <row r="4226" spans="8:11">
      <c r="H4226" s="387"/>
      <c r="I4226" s="380" t="e">
        <f t="shared" si="161"/>
        <v>#REF!</v>
      </c>
      <c r="J4226" s="386">
        <f>'[9]事業所(またはGH住居)名を入力してください_その⑧'!$F45</f>
        <v>0</v>
      </c>
      <c r="K4226" s="380">
        <f>IF(OR('[9]事業所(またはGH住居)名を入力してください_その⑧'!$B45="管理者",'[9]事業所(またはGH住居)名を入力してください_その⑧'!$B45="サービス管理責任者"),0,'[9]事業所(またはGH住居)名を入力してください_その⑧'!$AN45)</f>
        <v>0</v>
      </c>
    </row>
    <row r="4227" spans="8:11">
      <c r="H4227" s="387"/>
      <c r="I4227" s="380" t="e">
        <f t="shared" si="161"/>
        <v>#REF!</v>
      </c>
      <c r="J4227" s="386">
        <f>'[9]事業所(またはGH住居)名を入力してください_その⑧'!$F46</f>
        <v>0</v>
      </c>
      <c r="K4227" s="380">
        <f>IF(OR('[9]事業所(またはGH住居)名を入力してください_その⑧'!$B46="管理者",'[9]事業所(またはGH住居)名を入力してください_その⑧'!$B46="サービス管理責任者"),0,'[9]事業所(またはGH住居)名を入力してください_その⑧'!$AN46)</f>
        <v>0</v>
      </c>
    </row>
    <row r="4228" spans="8:11">
      <c r="H4228" s="387"/>
      <c r="I4228" s="380" t="e">
        <f t="shared" ref="I4228:I4291" si="162">IF(J4228=0,I4227,I4227+1)</f>
        <v>#REF!</v>
      </c>
      <c r="J4228" s="386">
        <f>'[9]事業所(またはGH住居)名を入力してください_その⑧'!$F47</f>
        <v>0</v>
      </c>
      <c r="K4228" s="380">
        <f>IF(OR('[9]事業所(またはGH住居)名を入力してください_その⑧'!$B47="管理者",'[9]事業所(またはGH住居)名を入力してください_その⑧'!$B47="サービス管理責任者"),0,'[9]事業所(またはGH住居)名を入力してください_その⑧'!$AN47)</f>
        <v>0</v>
      </c>
    </row>
    <row r="4229" spans="8:11">
      <c r="H4229" s="387"/>
      <c r="I4229" s="380" t="e">
        <f t="shared" si="162"/>
        <v>#REF!</v>
      </c>
      <c r="J4229" s="386">
        <f>'[9]事業所(またはGH住居)名を入力してください_その⑧'!$F48</f>
        <v>0</v>
      </c>
      <c r="K4229" s="380">
        <f>IF(OR('[9]事業所(またはGH住居)名を入力してください_その⑧'!$B48="管理者",'[9]事業所(またはGH住居)名を入力してください_その⑧'!$B48="サービス管理責任者"),0,'[9]事業所(またはGH住居)名を入力してください_その⑧'!$AN48)</f>
        <v>0</v>
      </c>
    </row>
    <row r="4230" spans="8:11">
      <c r="H4230" s="387"/>
      <c r="I4230" s="380" t="e">
        <f t="shared" si="162"/>
        <v>#REF!</v>
      </c>
      <c r="J4230" s="386">
        <f>'[9]事業所(またはGH住居)名を入力してください_その⑧'!$F49</f>
        <v>0</v>
      </c>
      <c r="K4230" s="380">
        <f>IF(OR('[9]事業所(またはGH住居)名を入力してください_その⑧'!$B49="管理者",'[9]事業所(またはGH住居)名を入力してください_その⑧'!$B49="サービス管理責任者"),0,'[9]事業所(またはGH住居)名を入力してください_その⑧'!$AN49)</f>
        <v>0</v>
      </c>
    </row>
    <row r="4231" spans="8:11">
      <c r="H4231" s="387"/>
      <c r="I4231" s="380" t="e">
        <f t="shared" si="162"/>
        <v>#REF!</v>
      </c>
      <c r="J4231" s="386">
        <f>'[9]事業所(またはGH住居)名を入力してください_その⑧'!$F50</f>
        <v>0</v>
      </c>
      <c r="K4231" s="380">
        <f>IF(OR('[9]事業所(またはGH住居)名を入力してください_その⑧'!$B50="管理者",'[9]事業所(またはGH住居)名を入力してください_その⑧'!$B50="サービス管理責任者"),0,'[9]事業所(またはGH住居)名を入力してください_その⑧'!$AN50)</f>
        <v>0</v>
      </c>
    </row>
    <row r="4232" spans="8:11">
      <c r="H4232" s="387"/>
      <c r="I4232" s="380" t="e">
        <f t="shared" si="162"/>
        <v>#REF!</v>
      </c>
      <c r="J4232" s="386">
        <f>'[9]事業所(またはGH住居)名を入力してください_その⑧'!$F51</f>
        <v>0</v>
      </c>
      <c r="K4232" s="380">
        <f>IF(OR('[9]事業所(またはGH住居)名を入力してください_その⑧'!$B51="管理者",'[9]事業所(またはGH住居)名を入力してください_その⑧'!$B51="サービス管理責任者"),0,'[9]事業所(またはGH住居)名を入力してください_その⑧'!$AN51)</f>
        <v>0</v>
      </c>
    </row>
    <row r="4233" spans="8:11">
      <c r="H4233" s="387"/>
      <c r="I4233" s="380" t="e">
        <f t="shared" si="162"/>
        <v>#REF!</v>
      </c>
      <c r="J4233" s="386">
        <f>'[9]事業所(またはGH住居)名を入力してください_その⑧'!$F52</f>
        <v>0</v>
      </c>
      <c r="K4233" s="380">
        <f>IF(OR('[9]事業所(またはGH住居)名を入力してください_その⑧'!$B52="管理者",'[9]事業所(またはGH住居)名を入力してください_その⑧'!$B52="サービス管理責任者"),0,'[9]事業所(またはGH住居)名を入力してください_その⑧'!$AN52)</f>
        <v>0</v>
      </c>
    </row>
    <row r="4234" spans="8:11">
      <c r="H4234" s="387"/>
      <c r="I4234" s="380" t="e">
        <f t="shared" si="162"/>
        <v>#REF!</v>
      </c>
      <c r="J4234" s="386">
        <f>'[9]事業所(またはGH住居)名を入力してください_その⑧'!$F53</f>
        <v>0</v>
      </c>
      <c r="K4234" s="380">
        <f>IF(OR('[9]事業所(またはGH住居)名を入力してください_その⑧'!$B53="管理者",'[9]事業所(またはGH住居)名を入力してください_その⑧'!$B53="サービス管理責任者"),0,'[9]事業所(またはGH住居)名を入力してください_その⑧'!$AN53)</f>
        <v>0</v>
      </c>
    </row>
    <row r="4235" spans="8:11">
      <c r="H4235" s="387"/>
      <c r="I4235" s="380" t="e">
        <f t="shared" si="162"/>
        <v>#REF!</v>
      </c>
      <c r="J4235" s="386">
        <f>'[9]事業所(またはGH住居)名を入力してください_その⑧'!$F54</f>
        <v>0</v>
      </c>
      <c r="K4235" s="380">
        <f>IF(OR('[9]事業所(またはGH住居)名を入力してください_その⑧'!$B54="管理者",'[9]事業所(またはGH住居)名を入力してください_その⑧'!$B54="サービス管理責任者"),0,'[9]事業所(またはGH住居)名を入力してください_その⑧'!$AN54)</f>
        <v>0</v>
      </c>
    </row>
    <row r="4236" spans="8:11">
      <c r="H4236" s="387"/>
      <c r="I4236" s="380" t="e">
        <f t="shared" si="162"/>
        <v>#REF!</v>
      </c>
      <c r="J4236" s="386">
        <f>'[9]事業所(またはGH住居)名を入力してください_その⑧'!$F55</f>
        <v>0</v>
      </c>
      <c r="K4236" s="380">
        <f>IF(OR('[9]事業所(またはGH住居)名を入力してください_その⑧'!$B55="管理者",'[9]事業所(またはGH住居)名を入力してください_その⑧'!$B55="サービス管理責任者"),0,'[9]事業所(またはGH住居)名を入力してください_その⑧'!$AN55)</f>
        <v>0</v>
      </c>
    </row>
    <row r="4237" spans="8:11">
      <c r="H4237" s="387"/>
      <c r="I4237" s="380" t="e">
        <f t="shared" si="162"/>
        <v>#REF!</v>
      </c>
      <c r="J4237" s="386">
        <f>'[9]事業所(またはGH住居)名を入力してください_その⑧'!$F56</f>
        <v>0</v>
      </c>
      <c r="K4237" s="380">
        <f>IF(OR('[9]事業所(またはGH住居)名を入力してください_その⑧'!$B56="管理者",'[9]事業所(またはGH住居)名を入力してください_その⑧'!$B56="サービス管理責任者"),0,'[9]事業所(またはGH住居)名を入力してください_その⑧'!$AN56)</f>
        <v>0</v>
      </c>
    </row>
    <row r="4238" spans="8:11">
      <c r="H4238" s="387"/>
      <c r="I4238" s="380" t="e">
        <f t="shared" si="162"/>
        <v>#REF!</v>
      </c>
      <c r="J4238" s="386">
        <f>'[9]事業所(またはGH住居)名を入力してください_その⑧'!$F57</f>
        <v>0</v>
      </c>
      <c r="K4238" s="380">
        <f>IF(OR('[9]事業所(またはGH住居)名を入力してください_その⑧'!$B57="管理者",'[9]事業所(またはGH住居)名を入力してください_その⑧'!$B57="サービス管理責任者"),0,'[9]事業所(またはGH住居)名を入力してください_その⑧'!$AN57)</f>
        <v>0</v>
      </c>
    </row>
    <row r="4239" spans="8:11">
      <c r="H4239" s="387"/>
      <c r="I4239" s="380" t="e">
        <f t="shared" si="162"/>
        <v>#REF!</v>
      </c>
      <c r="J4239" s="386">
        <f>'[9]事業所(またはGH住居)名を入力してください_その⑧'!$F58</f>
        <v>0</v>
      </c>
      <c r="K4239" s="380">
        <f>IF(OR('[9]事業所(またはGH住居)名を入力してください_その⑧'!$B58="管理者",'[9]事業所(またはGH住居)名を入力してください_その⑧'!$B58="サービス管理責任者"),0,'[9]事業所(またはGH住居)名を入力してください_その⑧'!$AN58)</f>
        <v>0</v>
      </c>
    </row>
    <row r="4240" spans="8:11">
      <c r="H4240" s="387"/>
      <c r="I4240" s="380" t="e">
        <f t="shared" si="162"/>
        <v>#REF!</v>
      </c>
      <c r="J4240" s="386">
        <f>'[9]事業所(またはGH住居)名を入力してください_その⑧'!$F59</f>
        <v>0</v>
      </c>
      <c r="K4240" s="380">
        <f>IF(OR('[9]事業所(またはGH住居)名を入力してください_その⑧'!$B59="管理者",'[9]事業所(またはGH住居)名を入力してください_その⑧'!$B59="サービス管理責任者"),0,'[9]事業所(またはGH住居)名を入力してください_その⑧'!$AN59)</f>
        <v>0</v>
      </c>
    </row>
    <row r="4241" spans="8:11">
      <c r="H4241" s="387"/>
      <c r="I4241" s="380" t="e">
        <f t="shared" si="162"/>
        <v>#REF!</v>
      </c>
      <c r="J4241" s="386">
        <f>'[9]事業所(またはGH住居)名を入力してください_その⑧'!$F60</f>
        <v>0</v>
      </c>
      <c r="K4241" s="380">
        <f>IF(OR('[9]事業所(またはGH住居)名を入力してください_その⑧'!$B60="管理者",'[9]事業所(またはGH住居)名を入力してください_その⑧'!$B60="サービス管理責任者"),0,'[9]事業所(またはGH住居)名を入力してください_その⑧'!$AN60)</f>
        <v>0</v>
      </c>
    </row>
    <row r="4242" spans="8:11">
      <c r="H4242" s="387"/>
      <c r="I4242" s="380" t="e">
        <f t="shared" si="162"/>
        <v>#REF!</v>
      </c>
      <c r="J4242" s="386">
        <f>'[9]事業所(またはGH住居)名を入力してください_その⑧'!$F61</f>
        <v>0</v>
      </c>
      <c r="K4242" s="380">
        <f>IF(OR('[9]事業所(またはGH住居)名を入力してください_その⑧'!$B61="管理者",'[9]事業所(またはGH住居)名を入力してください_その⑧'!$B61="サービス管理責任者"),0,'[9]事業所(またはGH住居)名を入力してください_その⑧'!$AN61)</f>
        <v>0</v>
      </c>
    </row>
    <row r="4243" spans="8:11">
      <c r="H4243" s="387"/>
      <c r="I4243" s="380" t="e">
        <f t="shared" si="162"/>
        <v>#REF!</v>
      </c>
      <c r="J4243" s="386">
        <f>'[9]事業所(またはGH住居)名を入力してください_その⑧'!$F62</f>
        <v>0</v>
      </c>
      <c r="K4243" s="380">
        <f>IF(OR('[9]事業所(またはGH住居)名を入力してください_その⑧'!$B62="管理者",'[9]事業所(またはGH住居)名を入力してください_その⑧'!$B62="サービス管理責任者"),0,'[9]事業所(またはGH住居)名を入力してください_その⑧'!$AN62)</f>
        <v>0</v>
      </c>
    </row>
    <row r="4244" spans="8:11">
      <c r="H4244" s="387"/>
      <c r="I4244" s="380" t="e">
        <f t="shared" si="162"/>
        <v>#REF!</v>
      </c>
      <c r="J4244" s="386">
        <f>'[9]事業所(またはGH住居)名を入力してください_その⑧'!$F63</f>
        <v>0</v>
      </c>
      <c r="K4244" s="380">
        <f>IF(OR('[9]事業所(またはGH住居)名を入力してください_その⑧'!$B63="管理者",'[9]事業所(またはGH住居)名を入力してください_その⑧'!$B63="サービス管理責任者"),0,'[9]事業所(またはGH住居)名を入力してください_その⑧'!$AN63)</f>
        <v>0</v>
      </c>
    </row>
    <row r="4245" spans="8:11">
      <c r="H4245" s="387"/>
      <c r="I4245" s="380" t="e">
        <f t="shared" si="162"/>
        <v>#REF!</v>
      </c>
      <c r="J4245" s="386">
        <f>'[9]事業所(またはGH住居)名を入力してください_その⑧'!$F64</f>
        <v>0</v>
      </c>
      <c r="K4245" s="380">
        <f>IF(OR('[9]事業所(またはGH住居)名を入力してください_その⑧'!$B64="管理者",'[9]事業所(またはGH住居)名を入力してください_その⑧'!$B64="サービス管理責任者"),0,'[9]事業所(またはGH住居)名を入力してください_その⑧'!$AN64)</f>
        <v>0</v>
      </c>
    </row>
    <row r="4246" spans="8:11">
      <c r="H4246" s="387"/>
      <c r="I4246" s="380" t="e">
        <f t="shared" si="162"/>
        <v>#REF!</v>
      </c>
      <c r="J4246" s="386">
        <f>'[9]事業所(またはGH住居)名を入力してください_その⑧'!$F65</f>
        <v>0</v>
      </c>
      <c r="K4246" s="380">
        <f>IF(OR('[9]事業所(またはGH住居)名を入力してください_その⑧'!$B65="管理者",'[9]事業所(またはGH住居)名を入力してください_その⑧'!$B65="サービス管理責任者"),0,'[9]事業所(またはGH住居)名を入力してください_その⑧'!$AN65)</f>
        <v>0</v>
      </c>
    </row>
    <row r="4247" spans="8:11">
      <c r="H4247" s="387"/>
      <c r="I4247" s="380" t="e">
        <f t="shared" si="162"/>
        <v>#REF!</v>
      </c>
      <c r="J4247" s="386">
        <f>'[9]事業所(またはGH住居)名を入力してください_その⑧'!$F66</f>
        <v>0</v>
      </c>
      <c r="K4247" s="380">
        <f>IF(OR('[9]事業所(またはGH住居)名を入力してください_その⑧'!$B66="管理者",'[9]事業所(またはGH住居)名を入力してください_その⑧'!$B66="サービス管理責任者"),0,'[9]事業所(またはGH住居)名を入力してください_その⑧'!$AN66)</f>
        <v>0</v>
      </c>
    </row>
    <row r="4248" spans="8:11">
      <c r="H4248" s="387"/>
      <c r="I4248" s="380" t="e">
        <f t="shared" si="162"/>
        <v>#REF!</v>
      </c>
      <c r="J4248" s="386">
        <f>'[9]事業所(またはGH住居)名を入力してください_その⑧'!$F67</f>
        <v>0</v>
      </c>
      <c r="K4248" s="380">
        <f>IF(OR('[9]事業所(またはGH住居)名を入力してください_その⑧'!$B67="管理者",'[9]事業所(またはGH住居)名を入力してください_その⑧'!$B67="サービス管理責任者"),0,'[9]事業所(またはGH住居)名を入力してください_その⑧'!$AN67)</f>
        <v>0</v>
      </c>
    </row>
    <row r="4249" spans="8:11">
      <c r="H4249" s="387"/>
      <c r="I4249" s="380" t="e">
        <f t="shared" si="162"/>
        <v>#REF!</v>
      </c>
      <c r="J4249" s="386">
        <f>'[9]事業所(またはGH住居)名を入力してください_その⑧'!$F68</f>
        <v>0</v>
      </c>
      <c r="K4249" s="380">
        <f>IF(OR('[9]事業所(またはGH住居)名を入力してください_その⑧'!$B68="管理者",'[9]事業所(またはGH住居)名を入力してください_その⑧'!$B68="サービス管理責任者"),0,'[9]事業所(またはGH住居)名を入力してください_その⑧'!$AN68)</f>
        <v>0</v>
      </c>
    </row>
    <row r="4250" spans="8:11">
      <c r="H4250" s="387"/>
      <c r="I4250" s="380" t="e">
        <f t="shared" si="162"/>
        <v>#REF!</v>
      </c>
      <c r="J4250" s="386">
        <f>'[9]事業所(またはGH住居)名を入力してください_その⑧'!$F69</f>
        <v>0</v>
      </c>
      <c r="K4250" s="380">
        <f>IF(OR('[9]事業所(またはGH住居)名を入力してください_その⑧'!$B69="管理者",'[9]事業所(またはGH住居)名を入力してください_その⑧'!$B69="サービス管理責任者"),0,'[9]事業所(またはGH住居)名を入力してください_その⑧'!$AN69)</f>
        <v>0</v>
      </c>
    </row>
    <row r="4251" spans="8:11">
      <c r="H4251" s="387"/>
      <c r="I4251" s="380" t="e">
        <f t="shared" si="162"/>
        <v>#REF!</v>
      </c>
      <c r="J4251" s="386">
        <f>'[9]事業所(またはGH住居)名を入力してください_その⑧'!$F70</f>
        <v>0</v>
      </c>
      <c r="K4251" s="380">
        <f>IF(OR('[9]事業所(またはGH住居)名を入力してください_その⑧'!$B70="管理者",'[9]事業所(またはGH住居)名を入力してください_その⑧'!$B70="サービス管理責任者"),0,'[9]事業所(またはGH住居)名を入力してください_その⑧'!$AN70)</f>
        <v>0</v>
      </c>
    </row>
    <row r="4252" spans="8:11">
      <c r="H4252" s="387"/>
      <c r="I4252" s="380" t="e">
        <f t="shared" si="162"/>
        <v>#REF!</v>
      </c>
      <c r="J4252" s="386">
        <f>'[9]事業所(またはGH住居)名を入力してください_その⑧'!$F71</f>
        <v>0</v>
      </c>
      <c r="K4252" s="380">
        <f>IF(OR('[9]事業所(またはGH住居)名を入力してください_その⑧'!$B71="管理者",'[9]事業所(またはGH住居)名を入力してください_その⑧'!$B71="サービス管理責任者"),0,'[9]事業所(またはGH住居)名を入力してください_その⑧'!$AN71)</f>
        <v>0</v>
      </c>
    </row>
    <row r="4253" spans="8:11">
      <c r="H4253" s="387"/>
      <c r="I4253" s="380" t="e">
        <f t="shared" si="162"/>
        <v>#REF!</v>
      </c>
      <c r="J4253" s="386">
        <f>'[9]事業所(またはGH住居)名を入力してください_その⑧'!$F72</f>
        <v>0</v>
      </c>
      <c r="K4253" s="380">
        <f>IF(OR('[9]事業所(またはGH住居)名を入力してください_その⑧'!$B72="管理者",'[9]事業所(またはGH住居)名を入力してください_その⑧'!$B72="サービス管理責任者"),0,'[9]事業所(またはGH住居)名を入力してください_その⑧'!$AN72)</f>
        <v>0</v>
      </c>
    </row>
    <row r="4254" spans="8:11">
      <c r="H4254" s="387"/>
      <c r="I4254" s="380" t="e">
        <f t="shared" si="162"/>
        <v>#REF!</v>
      </c>
      <c r="J4254" s="386">
        <f>'[9]事業所(またはGH住居)名を入力してください_その⑧'!$F73</f>
        <v>0</v>
      </c>
      <c r="K4254" s="380">
        <f>IF(OR('[9]事業所(またはGH住居)名を入力してください_その⑧'!$B73="管理者",'[9]事業所(またはGH住居)名を入力してください_その⑧'!$B73="サービス管理責任者"),0,'[9]事業所(またはGH住居)名を入力してください_その⑧'!$AN73)</f>
        <v>0</v>
      </c>
    </row>
    <row r="4255" spans="8:11">
      <c r="H4255" s="387"/>
      <c r="I4255" s="380" t="e">
        <f t="shared" si="162"/>
        <v>#REF!</v>
      </c>
      <c r="J4255" s="386">
        <f>'[9]事業所(またはGH住居)名を入力してください_その⑧'!$F74</f>
        <v>0</v>
      </c>
      <c r="K4255" s="380">
        <f>IF(OR('[9]事業所(またはGH住居)名を入力してください_その⑧'!$B74="管理者",'[9]事業所(またはGH住居)名を入力してください_その⑧'!$B74="サービス管理責任者"),0,'[9]事業所(またはGH住居)名を入力してください_その⑧'!$AN74)</f>
        <v>0</v>
      </c>
    </row>
    <row r="4256" spans="8:11">
      <c r="H4256" s="387"/>
      <c r="I4256" s="380" t="e">
        <f t="shared" si="162"/>
        <v>#REF!</v>
      </c>
      <c r="J4256" s="386">
        <f>'[9]事業所(またはGH住居)名を入力してください_その⑧'!$F75</f>
        <v>0</v>
      </c>
      <c r="K4256" s="380">
        <f>IF(OR('[9]事業所(またはGH住居)名を入力してください_その⑧'!$B75="管理者",'[9]事業所(またはGH住居)名を入力してください_その⑧'!$B75="サービス管理責任者"),0,'[9]事業所(またはGH住居)名を入力してください_その⑧'!$AN75)</f>
        <v>0</v>
      </c>
    </row>
    <row r="4257" spans="8:11">
      <c r="H4257" s="387"/>
      <c r="I4257" s="380" t="e">
        <f t="shared" si="162"/>
        <v>#REF!</v>
      </c>
      <c r="J4257" s="386">
        <f>'[9]事業所(またはGH住居)名を入力してください_その⑧'!$F76</f>
        <v>0</v>
      </c>
      <c r="K4257" s="380">
        <f>IF(OR('[9]事業所(またはGH住居)名を入力してください_その⑧'!$B76="管理者",'[9]事業所(またはGH住居)名を入力してください_その⑧'!$B76="サービス管理責任者"),0,'[9]事業所(またはGH住居)名を入力してください_その⑧'!$AN76)</f>
        <v>0</v>
      </c>
    </row>
    <row r="4258" spans="8:11">
      <c r="H4258" s="387"/>
      <c r="I4258" s="380" t="e">
        <f t="shared" si="162"/>
        <v>#REF!</v>
      </c>
      <c r="J4258" s="386">
        <f>'[9]事業所(またはGH住居)名を入力してください_その⑧'!$F77</f>
        <v>0</v>
      </c>
      <c r="K4258" s="380">
        <f>IF(OR('[9]事業所(またはGH住居)名を入力してください_その⑧'!$B77="管理者",'[9]事業所(またはGH住居)名を入力してください_その⑧'!$B77="サービス管理責任者"),0,'[9]事業所(またはGH住居)名を入力してください_その⑧'!$AN77)</f>
        <v>0</v>
      </c>
    </row>
    <row r="4259" spans="8:11">
      <c r="H4259" s="387"/>
      <c r="I4259" s="380" t="e">
        <f t="shared" si="162"/>
        <v>#REF!</v>
      </c>
      <c r="J4259" s="386">
        <f>'[9]事業所(またはGH住居)名を入力してください_その⑧'!$F78</f>
        <v>0</v>
      </c>
      <c r="K4259" s="380">
        <f>IF(OR('[9]事業所(またはGH住居)名を入力してください_その⑧'!$B78="管理者",'[9]事業所(またはGH住居)名を入力してください_その⑧'!$B78="サービス管理責任者"),0,'[9]事業所(またはGH住居)名を入力してください_その⑧'!$AN78)</f>
        <v>0</v>
      </c>
    </row>
    <row r="4260" spans="8:11">
      <c r="H4260" s="387"/>
      <c r="I4260" s="380" t="e">
        <f t="shared" si="162"/>
        <v>#REF!</v>
      </c>
      <c r="J4260" s="386">
        <f>'[9]事業所(またはGH住居)名を入力してください_その⑧'!$F79</f>
        <v>0</v>
      </c>
      <c r="K4260" s="380">
        <f>IF(OR('[9]事業所(またはGH住居)名を入力してください_その⑧'!$B79="管理者",'[9]事業所(またはGH住居)名を入力してください_その⑧'!$B79="サービス管理責任者"),0,'[9]事業所(またはGH住居)名を入力してください_その⑧'!$AN79)</f>
        <v>0</v>
      </c>
    </row>
    <row r="4261" spans="8:11">
      <c r="H4261" s="387"/>
      <c r="I4261" s="380" t="e">
        <f t="shared" si="162"/>
        <v>#REF!</v>
      </c>
      <c r="J4261" s="386">
        <f>'[9]事業所(またはGH住居)名を入力してください_その⑧'!$F80</f>
        <v>0</v>
      </c>
      <c r="K4261" s="380">
        <f>IF(OR('[9]事業所(またはGH住居)名を入力してください_その⑧'!$B80="管理者",'[9]事業所(またはGH住居)名を入力してください_その⑧'!$B80="サービス管理責任者"),0,'[9]事業所(またはGH住居)名を入力してください_その⑧'!$AN80)</f>
        <v>0</v>
      </c>
    </row>
    <row r="4262" spans="8:11">
      <c r="H4262" s="387"/>
      <c r="I4262" s="380" t="e">
        <f t="shared" si="162"/>
        <v>#REF!</v>
      </c>
      <c r="J4262" s="386">
        <f>'[9]事業所(またはGH住居)名を入力してください_その⑧'!$F81</f>
        <v>0</v>
      </c>
      <c r="K4262" s="380">
        <f>IF(OR('[9]事業所(またはGH住居)名を入力してください_その⑧'!$B81="管理者",'[9]事業所(またはGH住居)名を入力してください_その⑧'!$B81="サービス管理責任者"),0,'[9]事業所(またはGH住居)名を入力してください_その⑧'!$AN81)</f>
        <v>0</v>
      </c>
    </row>
    <row r="4263" spans="8:11">
      <c r="H4263" s="387"/>
      <c r="I4263" s="380" t="e">
        <f t="shared" si="162"/>
        <v>#REF!</v>
      </c>
      <c r="J4263" s="386">
        <f>'[9]事業所(またはGH住居)名を入力してください_その⑧'!$F82</f>
        <v>0</v>
      </c>
      <c r="K4263" s="380">
        <f>IF(OR('[9]事業所(またはGH住居)名を入力してください_その⑧'!$B82="管理者",'[9]事業所(またはGH住居)名を入力してください_その⑧'!$B82="サービス管理責任者"),0,'[9]事業所(またはGH住居)名を入力してください_その⑧'!$AN82)</f>
        <v>0</v>
      </c>
    </row>
    <row r="4264" spans="8:11">
      <c r="H4264" s="387"/>
      <c r="I4264" s="380" t="e">
        <f t="shared" si="162"/>
        <v>#REF!</v>
      </c>
      <c r="J4264" s="386">
        <f>'[9]事業所(またはGH住居)名を入力してください_その⑧'!$F83</f>
        <v>0</v>
      </c>
      <c r="K4264" s="380">
        <f>IF(OR('[9]事業所(またはGH住居)名を入力してください_その⑧'!$B83="管理者",'[9]事業所(またはGH住居)名を入力してください_その⑧'!$B83="サービス管理責任者"),0,'[9]事業所(またはGH住居)名を入力してください_その⑧'!$AN83)</f>
        <v>0</v>
      </c>
    </row>
    <row r="4265" spans="8:11">
      <c r="H4265" s="387"/>
      <c r="I4265" s="380" t="e">
        <f t="shared" si="162"/>
        <v>#REF!</v>
      </c>
      <c r="J4265" s="386">
        <f>'[9]事業所(またはGH住居)名を入力してください_その⑧'!$F84</f>
        <v>0</v>
      </c>
      <c r="K4265" s="380">
        <f>IF(OR('[9]事業所(またはGH住居)名を入力してください_その⑧'!$B84="管理者",'[9]事業所(またはGH住居)名を入力してください_その⑧'!$B84="サービス管理責任者"),0,'[9]事業所(またはGH住居)名を入力してください_その⑧'!$AN84)</f>
        <v>0</v>
      </c>
    </row>
    <row r="4266" spans="8:11">
      <c r="H4266" s="387"/>
      <c r="I4266" s="380" t="e">
        <f t="shared" si="162"/>
        <v>#REF!</v>
      </c>
      <c r="J4266" s="386">
        <f>'[9]事業所(またはGH住居)名を入力してください_その⑧'!$F85</f>
        <v>0</v>
      </c>
      <c r="K4266" s="380">
        <f>IF(OR('[9]事業所(またはGH住居)名を入力してください_その⑧'!$B85="管理者",'[9]事業所(またはGH住居)名を入力してください_その⑧'!$B85="サービス管理責任者"),0,'[9]事業所(またはGH住居)名を入力してください_その⑧'!$AN85)</f>
        <v>0</v>
      </c>
    </row>
    <row r="4267" spans="8:11">
      <c r="H4267" s="387"/>
      <c r="I4267" s="380" t="e">
        <f t="shared" si="162"/>
        <v>#REF!</v>
      </c>
      <c r="J4267" s="386">
        <f>'[9]事業所(またはGH住居)名を入力してください_その⑧'!$F86</f>
        <v>0</v>
      </c>
      <c r="K4267" s="380">
        <f>IF(OR('[9]事業所(またはGH住居)名を入力してください_その⑧'!$B86="管理者",'[9]事業所(またはGH住居)名を入力してください_その⑧'!$B86="サービス管理責任者"),0,'[9]事業所(またはGH住居)名を入力してください_その⑧'!$AN86)</f>
        <v>0</v>
      </c>
    </row>
    <row r="4268" spans="8:11">
      <c r="H4268" s="387"/>
      <c r="I4268" s="380" t="e">
        <f t="shared" si="162"/>
        <v>#REF!</v>
      </c>
      <c r="J4268" s="386">
        <f>'[9]事業所(またはGH住居)名を入力してください_その⑧'!$F87</f>
        <v>0</v>
      </c>
      <c r="K4268" s="380">
        <f>IF(OR('[9]事業所(またはGH住居)名を入力してください_その⑧'!$B87="管理者",'[9]事業所(またはGH住居)名を入力してください_その⑧'!$B87="サービス管理責任者"),0,'[9]事業所(またはGH住居)名を入力してください_その⑧'!$AN87)</f>
        <v>0</v>
      </c>
    </row>
    <row r="4269" spans="8:11">
      <c r="H4269" s="387"/>
      <c r="I4269" s="380" t="e">
        <f t="shared" si="162"/>
        <v>#REF!</v>
      </c>
      <c r="J4269" s="386">
        <f>'[9]事業所(またはGH住居)名を入力してください_その⑧'!$F88</f>
        <v>0</v>
      </c>
      <c r="K4269" s="380">
        <f>IF(OR('[9]事業所(またはGH住居)名を入力してください_その⑧'!$B88="管理者",'[9]事業所(またはGH住居)名を入力してください_その⑧'!$B88="サービス管理責任者"),0,'[9]事業所(またはGH住居)名を入力してください_その⑧'!$AN88)</f>
        <v>0</v>
      </c>
    </row>
    <row r="4270" spans="8:11">
      <c r="H4270" s="387"/>
      <c r="I4270" s="380" t="e">
        <f t="shared" si="162"/>
        <v>#REF!</v>
      </c>
      <c r="J4270" s="386">
        <f>'[9]事業所(またはGH住居)名を入力してください_その⑧'!$F89</f>
        <v>0</v>
      </c>
      <c r="K4270" s="380">
        <f>IF(OR('[9]事業所(またはGH住居)名を入力してください_その⑧'!$B89="管理者",'[9]事業所(またはGH住居)名を入力してください_その⑧'!$B89="サービス管理責任者"),0,'[9]事業所(またはGH住居)名を入力してください_その⑧'!$AN89)</f>
        <v>0</v>
      </c>
    </row>
    <row r="4271" spans="8:11">
      <c r="H4271" s="387"/>
      <c r="I4271" s="380" t="e">
        <f t="shared" si="162"/>
        <v>#REF!</v>
      </c>
      <c r="J4271" s="386">
        <f>'[9]事業所(またはGH住居)名を入力してください_その⑧'!$F90</f>
        <v>0</v>
      </c>
      <c r="K4271" s="380">
        <f>IF(OR('[9]事業所(またはGH住居)名を入力してください_その⑧'!$B90="管理者",'[9]事業所(またはGH住居)名を入力してください_その⑧'!$B90="サービス管理責任者"),0,'[9]事業所(またはGH住居)名を入力してください_その⑧'!$AN90)</f>
        <v>0</v>
      </c>
    </row>
    <row r="4272" spans="8:11">
      <c r="H4272" s="387"/>
      <c r="I4272" s="380" t="e">
        <f t="shared" si="162"/>
        <v>#REF!</v>
      </c>
      <c r="J4272" s="386">
        <f>'[9]事業所(またはGH住居)名を入力してください_その⑧'!$F91</f>
        <v>0</v>
      </c>
      <c r="K4272" s="380">
        <f>IF(OR('[9]事業所(またはGH住居)名を入力してください_その⑧'!$B91="管理者",'[9]事業所(またはGH住居)名を入力してください_その⑧'!$B91="サービス管理責任者"),0,'[9]事業所(またはGH住居)名を入力してください_その⑧'!$AN91)</f>
        <v>0</v>
      </c>
    </row>
    <row r="4273" spans="8:11">
      <c r="H4273" s="387"/>
      <c r="I4273" s="380" t="e">
        <f t="shared" si="162"/>
        <v>#REF!</v>
      </c>
      <c r="J4273" s="386">
        <f>'[9]事業所(またはGH住居)名を入力してください_その⑧'!$F92</f>
        <v>0</v>
      </c>
      <c r="K4273" s="380">
        <f>IF(OR('[9]事業所(またはGH住居)名を入力してください_その⑧'!$B92="管理者",'[9]事業所(またはGH住居)名を入力してください_その⑧'!$B92="サービス管理責任者"),0,'[9]事業所(またはGH住居)名を入力してください_その⑧'!$AN92)</f>
        <v>0</v>
      </c>
    </row>
    <row r="4274" spans="8:11">
      <c r="H4274" s="387"/>
      <c r="I4274" s="380" t="e">
        <f t="shared" si="162"/>
        <v>#REF!</v>
      </c>
      <c r="J4274" s="386">
        <f>'[9]事業所(またはGH住居)名を入力してください_その⑧'!$F93</f>
        <v>0</v>
      </c>
      <c r="K4274" s="380">
        <f>IF(OR('[9]事業所(またはGH住居)名を入力してください_その⑧'!$B93="管理者",'[9]事業所(またはGH住居)名を入力してください_その⑧'!$B93="サービス管理責任者"),0,'[9]事業所(またはGH住居)名を入力してください_その⑧'!$AN93)</f>
        <v>0</v>
      </c>
    </row>
    <row r="4275" spans="8:11">
      <c r="H4275" s="387"/>
      <c r="I4275" s="380" t="e">
        <f t="shared" si="162"/>
        <v>#REF!</v>
      </c>
      <c r="J4275" s="386">
        <f>'[9]事業所(またはGH住居)名を入力してください_その⑧'!$F94</f>
        <v>0</v>
      </c>
      <c r="K4275" s="380">
        <f>IF(OR('[9]事業所(またはGH住居)名を入力してください_その⑧'!$B94="管理者",'[9]事業所(またはGH住居)名を入力してください_その⑧'!$B94="サービス管理責任者"),0,'[9]事業所(またはGH住居)名を入力してください_その⑧'!$AN94)</f>
        <v>0</v>
      </c>
    </row>
    <row r="4276" spans="8:11">
      <c r="H4276" s="387"/>
      <c r="I4276" s="380" t="e">
        <f t="shared" si="162"/>
        <v>#REF!</v>
      </c>
      <c r="J4276" s="386">
        <f>'[9]事業所(またはGH住居)名を入力してください_その⑧'!$F95</f>
        <v>0</v>
      </c>
      <c r="K4276" s="380">
        <f>IF(OR('[9]事業所(またはGH住居)名を入力してください_その⑧'!$B95="管理者",'[9]事業所(またはGH住居)名を入力してください_その⑧'!$B95="サービス管理責任者"),0,'[9]事業所(またはGH住居)名を入力してください_その⑧'!$AN95)</f>
        <v>0</v>
      </c>
    </row>
    <row r="4277" spans="8:11">
      <c r="H4277" s="387"/>
      <c r="I4277" s="380" t="e">
        <f t="shared" si="162"/>
        <v>#REF!</v>
      </c>
      <c r="J4277" s="386">
        <f>'[9]事業所(またはGH住居)名を入力してください_その⑧'!$F96</f>
        <v>0</v>
      </c>
      <c r="K4277" s="380">
        <f>IF(OR('[9]事業所(またはGH住居)名を入力してください_その⑧'!$B96="管理者",'[9]事業所(またはGH住居)名を入力してください_その⑧'!$B96="サービス管理責任者"),0,'[9]事業所(またはGH住居)名を入力してください_その⑧'!$AN96)</f>
        <v>0</v>
      </c>
    </row>
    <row r="4278" spans="8:11">
      <c r="H4278" s="387"/>
      <c r="I4278" s="380" t="e">
        <f t="shared" si="162"/>
        <v>#REF!</v>
      </c>
      <c r="J4278" s="386">
        <f>'[9]事業所(またはGH住居)名を入力してください_その⑧'!$F97</f>
        <v>0</v>
      </c>
      <c r="K4278" s="380">
        <f>IF(OR('[9]事業所(またはGH住居)名を入力してください_その⑧'!$B97="管理者",'[9]事業所(またはGH住居)名を入力してください_その⑧'!$B97="サービス管理責任者"),0,'[9]事業所(またはGH住居)名を入力してください_その⑧'!$AN97)</f>
        <v>0</v>
      </c>
    </row>
    <row r="4279" spans="8:11">
      <c r="H4279" s="387"/>
      <c r="I4279" s="380" t="e">
        <f t="shared" si="162"/>
        <v>#REF!</v>
      </c>
      <c r="J4279" s="386">
        <f>'[9]事業所(またはGH住居)名を入力してください_その⑧'!$F98</f>
        <v>0</v>
      </c>
      <c r="K4279" s="380">
        <f>IF(OR('[9]事業所(またはGH住居)名を入力してください_その⑧'!$B98="管理者",'[9]事業所(またはGH住居)名を入力してください_その⑧'!$B98="サービス管理責任者"),0,'[9]事業所(またはGH住居)名を入力してください_その⑧'!$AN98)</f>
        <v>0</v>
      </c>
    </row>
    <row r="4280" spans="8:11">
      <c r="H4280" s="387"/>
      <c r="I4280" s="380" t="e">
        <f t="shared" si="162"/>
        <v>#REF!</v>
      </c>
      <c r="J4280" s="386">
        <f>'[9]事業所(またはGH住居)名を入力してください_その⑧'!$F99</f>
        <v>0</v>
      </c>
      <c r="K4280" s="380">
        <f>IF(OR('[9]事業所(またはGH住居)名を入力してください_その⑧'!$B99="管理者",'[9]事業所(またはGH住居)名を入力してください_その⑧'!$B99="サービス管理責任者"),0,'[9]事業所(またはGH住居)名を入力してください_その⑧'!$AN99)</f>
        <v>0</v>
      </c>
    </row>
    <row r="4281" spans="8:11">
      <c r="H4281" s="387"/>
      <c r="I4281" s="380" t="e">
        <f t="shared" si="162"/>
        <v>#REF!</v>
      </c>
      <c r="J4281" s="386">
        <f>'[9]事業所(またはGH住居)名を入力してください_その⑧'!$F100</f>
        <v>0</v>
      </c>
      <c r="K4281" s="380">
        <f>IF(OR('[9]事業所(またはGH住居)名を入力してください_その⑧'!$B100="管理者",'[9]事業所(またはGH住居)名を入力してください_その⑧'!$B100="サービス管理責任者"),0,'[9]事業所(またはGH住居)名を入力してください_その⑧'!$AN100)</f>
        <v>0</v>
      </c>
    </row>
    <row r="4282" spans="8:11">
      <c r="H4282" s="387"/>
      <c r="I4282" s="380" t="e">
        <f t="shared" si="162"/>
        <v>#REF!</v>
      </c>
      <c r="J4282" s="386">
        <f>'[9]事業所(またはGH住居)名を入力してください_その⑧'!$F101</f>
        <v>0</v>
      </c>
      <c r="K4282" s="380">
        <f>IF(OR('[9]事業所(またはGH住居)名を入力してください_その⑧'!$B101="管理者",'[9]事業所(またはGH住居)名を入力してください_その⑧'!$B101="サービス管理責任者"),0,'[9]事業所(またはGH住居)名を入力してください_その⑧'!$AN101)</f>
        <v>0</v>
      </c>
    </row>
    <row r="4283" spans="8:11">
      <c r="H4283" s="387"/>
      <c r="I4283" s="380" t="e">
        <f t="shared" si="162"/>
        <v>#REF!</v>
      </c>
      <c r="J4283" s="386">
        <f>'[9]事業所(またはGH住居)名を入力してください_その⑧'!$F102</f>
        <v>0</v>
      </c>
      <c r="K4283" s="380">
        <f>IF(OR('[9]事業所(またはGH住居)名を入力してください_その⑧'!$B102="管理者",'[9]事業所(またはGH住居)名を入力してください_その⑧'!$B102="サービス管理責任者"),0,'[9]事業所(またはGH住居)名を入力してください_その⑧'!$AN102)</f>
        <v>0</v>
      </c>
    </row>
    <row r="4284" spans="8:11">
      <c r="H4284" s="387"/>
      <c r="I4284" s="380" t="e">
        <f t="shared" si="162"/>
        <v>#REF!</v>
      </c>
      <c r="J4284" s="386">
        <f>'[9]事業所(またはGH住居)名を入力してください_その⑧'!$F103</f>
        <v>0</v>
      </c>
      <c r="K4284" s="380">
        <f>IF(OR('[9]事業所(またはGH住居)名を入力してください_その⑧'!$B103="管理者",'[9]事業所(またはGH住居)名を入力してください_その⑧'!$B103="サービス管理責任者"),0,'[9]事業所(またはGH住居)名を入力してください_その⑧'!$AN103)</f>
        <v>0</v>
      </c>
    </row>
    <row r="4285" spans="8:11">
      <c r="H4285" s="387"/>
      <c r="I4285" s="380" t="e">
        <f t="shared" si="162"/>
        <v>#REF!</v>
      </c>
      <c r="J4285" s="386">
        <f>'[9]事業所(またはGH住居)名を入力してください_その⑧'!$F104</f>
        <v>0</v>
      </c>
      <c r="K4285" s="380">
        <f>IF(OR('[9]事業所(またはGH住居)名を入力してください_その⑧'!$B104="管理者",'[9]事業所(またはGH住居)名を入力してください_その⑧'!$B104="サービス管理責任者"),0,'[9]事業所(またはGH住居)名を入力してください_その⑧'!$AN104)</f>
        <v>0</v>
      </c>
    </row>
    <row r="4286" spans="8:11">
      <c r="H4286" s="387"/>
      <c r="I4286" s="380" t="e">
        <f t="shared" si="162"/>
        <v>#REF!</v>
      </c>
      <c r="J4286" s="386">
        <f>'[9]事業所(またはGH住居)名を入力してください_その⑧'!$F105</f>
        <v>0</v>
      </c>
      <c r="K4286" s="380">
        <f>IF(OR('[9]事業所(またはGH住居)名を入力してください_その⑧'!$B105="管理者",'[9]事業所(またはGH住居)名を入力してください_その⑧'!$B105="サービス管理責任者"),0,'[9]事業所(またはGH住居)名を入力してください_その⑧'!$AN105)</f>
        <v>0</v>
      </c>
    </row>
    <row r="4287" spans="8:11">
      <c r="H4287" s="387"/>
      <c r="I4287" s="380" t="e">
        <f t="shared" si="162"/>
        <v>#REF!</v>
      </c>
      <c r="J4287" s="386">
        <f>'[9]事業所(またはGH住居)名を入力してください_その⑧'!$F106</f>
        <v>0</v>
      </c>
      <c r="K4287" s="380">
        <f>IF(OR('[9]事業所(またはGH住居)名を入力してください_その⑧'!$B106="管理者",'[9]事業所(またはGH住居)名を入力してください_その⑧'!$B106="サービス管理責任者"),0,'[9]事業所(またはGH住居)名を入力してください_その⑧'!$AN106)</f>
        <v>0</v>
      </c>
    </row>
    <row r="4288" spans="8:11">
      <c r="H4288" s="387"/>
      <c r="I4288" s="380" t="e">
        <f t="shared" si="162"/>
        <v>#REF!</v>
      </c>
      <c r="J4288" s="386">
        <f>'[9]事業所(またはGH住居)名を入力してください_その⑧'!$F107</f>
        <v>0</v>
      </c>
      <c r="K4288" s="380">
        <f>IF(OR('[9]事業所(またはGH住居)名を入力してください_その⑧'!$B107="管理者",'[9]事業所(またはGH住居)名を入力してください_その⑧'!$B107="サービス管理責任者"),0,'[9]事業所(またはGH住居)名を入力してください_その⑧'!$AN107)</f>
        <v>0</v>
      </c>
    </row>
    <row r="4289" spans="8:11">
      <c r="H4289" s="387"/>
      <c r="I4289" s="380" t="e">
        <f t="shared" si="162"/>
        <v>#REF!</v>
      </c>
      <c r="J4289" s="386">
        <f>'[9]事業所(またはGH住居)名を入力してください_その⑧'!$F108</f>
        <v>0</v>
      </c>
      <c r="K4289" s="380">
        <f>IF(OR('[9]事業所(またはGH住居)名を入力してください_その⑧'!$B108="管理者",'[9]事業所(またはGH住居)名を入力してください_その⑧'!$B108="サービス管理責任者"),0,'[9]事業所(またはGH住居)名を入力してください_その⑧'!$AN108)</f>
        <v>0</v>
      </c>
    </row>
    <row r="4290" spans="8:11">
      <c r="H4290" s="387"/>
      <c r="I4290" s="380" t="e">
        <f t="shared" si="162"/>
        <v>#REF!</v>
      </c>
      <c r="J4290" s="386">
        <f>'[9]事業所(またはGH住居)名を入力してください_その⑧'!$F109</f>
        <v>0</v>
      </c>
      <c r="K4290" s="380">
        <f>IF(OR('[9]事業所(またはGH住居)名を入力してください_その⑧'!$B109="管理者",'[9]事業所(またはGH住居)名を入力してください_その⑧'!$B109="サービス管理責任者"),0,'[9]事業所(またはGH住居)名を入力してください_その⑧'!$AN109)</f>
        <v>0</v>
      </c>
    </row>
    <row r="4291" spans="8:11">
      <c r="H4291" s="387"/>
      <c r="I4291" s="380" t="e">
        <f t="shared" si="162"/>
        <v>#REF!</v>
      </c>
      <c r="J4291" s="386">
        <f>'[9]事業所(またはGH住居)名を入力してください_その⑧'!$F110</f>
        <v>0</v>
      </c>
      <c r="K4291" s="380">
        <f>IF(OR('[9]事業所(またはGH住居)名を入力してください_その⑧'!$B110="管理者",'[9]事業所(またはGH住居)名を入力してください_その⑧'!$B110="サービス管理責任者"),0,'[9]事業所(またはGH住居)名を入力してください_その⑧'!$AN110)</f>
        <v>0</v>
      </c>
    </row>
    <row r="4292" spans="8:11">
      <c r="H4292" s="387"/>
      <c r="I4292" s="380" t="e">
        <f t="shared" ref="I4292:I4355" si="163">IF(J4292=0,I4291,I4291+1)</f>
        <v>#REF!</v>
      </c>
      <c r="J4292" s="386">
        <f>'[9]事業所(またはGH住居)名を入力してください_その⑧'!$F111</f>
        <v>0</v>
      </c>
      <c r="K4292" s="380">
        <f>IF(OR('[9]事業所(またはGH住居)名を入力してください_その⑧'!$B111="管理者",'[9]事業所(またはGH住居)名を入力してください_その⑧'!$B111="サービス管理責任者"),0,'[9]事業所(またはGH住居)名を入力してください_その⑧'!$AN111)</f>
        <v>0</v>
      </c>
    </row>
    <row r="4293" spans="8:11">
      <c r="H4293" s="387"/>
      <c r="I4293" s="380" t="e">
        <f t="shared" si="163"/>
        <v>#REF!</v>
      </c>
      <c r="J4293" s="386">
        <f>'[9]事業所(またはGH住居)名を入力してください_その⑧'!$F112</f>
        <v>0</v>
      </c>
      <c r="K4293" s="380">
        <f>IF(OR('[9]事業所(またはGH住居)名を入力してください_その⑧'!$B112="管理者",'[9]事業所(またはGH住居)名を入力してください_その⑧'!$B112="サービス管理責任者"),0,'[9]事業所(またはGH住居)名を入力してください_その⑧'!$AN112)</f>
        <v>0</v>
      </c>
    </row>
    <row r="4294" spans="8:11">
      <c r="H4294" s="387"/>
      <c r="I4294" s="380" t="e">
        <f t="shared" si="163"/>
        <v>#REF!</v>
      </c>
      <c r="J4294" s="386">
        <f>'[9]事業所(またはGH住居)名を入力してください_その⑧'!$F113</f>
        <v>0</v>
      </c>
      <c r="K4294" s="380">
        <f>IF(OR('[9]事業所(またはGH住居)名を入力してください_その⑧'!$B113="管理者",'[9]事業所(またはGH住居)名を入力してください_その⑧'!$B113="サービス管理責任者"),0,'[9]事業所(またはGH住居)名を入力してください_その⑧'!$AN113)</f>
        <v>0</v>
      </c>
    </row>
    <row r="4295" spans="8:11">
      <c r="H4295" s="387"/>
      <c r="I4295" s="380" t="e">
        <f t="shared" si="163"/>
        <v>#REF!</v>
      </c>
      <c r="J4295" s="386">
        <f>'[9]事業所(またはGH住居)名を入力してください_その⑧'!$F114</f>
        <v>0</v>
      </c>
      <c r="K4295" s="380">
        <f>IF(OR('[9]事業所(またはGH住居)名を入力してください_その⑧'!$B114="管理者",'[9]事業所(またはGH住居)名を入力してください_その⑧'!$B114="サービス管理責任者"),0,'[9]事業所(またはGH住居)名を入力してください_その⑧'!$AN114)</f>
        <v>0</v>
      </c>
    </row>
    <row r="4296" spans="8:11">
      <c r="H4296" s="387"/>
      <c r="I4296" s="380" t="e">
        <f t="shared" si="163"/>
        <v>#REF!</v>
      </c>
      <c r="J4296" s="386">
        <f>'[9]事業所(またはGH住居)名を入力してください_その⑧'!$F115</f>
        <v>0</v>
      </c>
      <c r="K4296" s="380">
        <f>IF(OR('[9]事業所(またはGH住居)名を入力してください_その⑧'!$B115="管理者",'[9]事業所(またはGH住居)名を入力してください_その⑧'!$B115="サービス管理責任者"),0,'[9]事業所(またはGH住居)名を入力してください_その⑧'!$AN115)</f>
        <v>0</v>
      </c>
    </row>
    <row r="4297" spans="8:11">
      <c r="H4297" s="387"/>
      <c r="I4297" s="380" t="e">
        <f t="shared" si="163"/>
        <v>#REF!</v>
      </c>
      <c r="J4297" s="386">
        <f>'[9]事業所(またはGH住居)名を入力してください_その⑧'!$F116</f>
        <v>0</v>
      </c>
      <c r="K4297" s="380">
        <f>IF(OR('[9]事業所(またはGH住居)名を入力してください_その⑧'!$B116="管理者",'[9]事業所(またはGH住居)名を入力してください_その⑧'!$B116="サービス管理責任者"),0,'[9]事業所(またはGH住居)名を入力してください_その⑧'!$AN116)</f>
        <v>0</v>
      </c>
    </row>
    <row r="4298" spans="8:11">
      <c r="H4298" s="387"/>
      <c r="I4298" s="380" t="e">
        <f t="shared" si="163"/>
        <v>#REF!</v>
      </c>
      <c r="J4298" s="386">
        <f>'[9]事業所(またはGH住居)名を入力してください_その⑧'!$F117</f>
        <v>0</v>
      </c>
      <c r="K4298" s="380">
        <f>IF(OR('[9]事業所(またはGH住居)名を入力してください_その⑧'!$B117="管理者",'[9]事業所(またはGH住居)名を入力してください_その⑧'!$B117="サービス管理責任者"),0,'[9]事業所(またはGH住居)名を入力してください_その⑧'!$AN117)</f>
        <v>0</v>
      </c>
    </row>
    <row r="4299" spans="8:11">
      <c r="H4299" s="387"/>
      <c r="I4299" s="380" t="e">
        <f t="shared" si="163"/>
        <v>#REF!</v>
      </c>
      <c r="J4299" s="386">
        <f>'[9]事業所(またはGH住居)名を入力してください_その⑧'!$F118</f>
        <v>0</v>
      </c>
      <c r="K4299" s="380">
        <f>IF(OR('[9]事業所(またはGH住居)名を入力してください_その⑧'!$B118="管理者",'[9]事業所(またはGH住居)名を入力してください_その⑧'!$B118="サービス管理責任者"),0,'[9]事業所(またはGH住居)名を入力してください_その⑧'!$AN118)</f>
        <v>0</v>
      </c>
    </row>
    <row r="4300" spans="8:11">
      <c r="H4300" s="387"/>
      <c r="I4300" s="380" t="e">
        <f t="shared" si="163"/>
        <v>#REF!</v>
      </c>
      <c r="J4300" s="386">
        <f>'[9]事業所(またはGH住居)名を入力してください_その⑧'!$F119</f>
        <v>0</v>
      </c>
      <c r="K4300" s="380">
        <f>IF(OR('[9]事業所(またはGH住居)名を入力してください_その⑧'!$B119="管理者",'[9]事業所(またはGH住居)名を入力してください_その⑧'!$B119="サービス管理責任者"),0,'[9]事業所(またはGH住居)名を入力してください_その⑧'!$AN119)</f>
        <v>0</v>
      </c>
    </row>
    <row r="4301" spans="8:11">
      <c r="H4301" s="387"/>
      <c r="I4301" s="380" t="e">
        <f t="shared" si="163"/>
        <v>#REF!</v>
      </c>
      <c r="J4301" s="386">
        <f>'[9]事業所(またはGH住居)名を入力してください_その⑧'!$F120</f>
        <v>0</v>
      </c>
      <c r="K4301" s="380">
        <f>IF(OR('[9]事業所(またはGH住居)名を入力してください_その⑧'!$B120="管理者",'[9]事業所(またはGH住居)名を入力してください_その⑧'!$B120="サービス管理責任者"),0,'[9]事業所(またはGH住居)名を入力してください_その⑧'!$AN120)</f>
        <v>0</v>
      </c>
    </row>
    <row r="4302" spans="8:11">
      <c r="H4302" s="387"/>
      <c r="I4302" s="380" t="e">
        <f t="shared" si="163"/>
        <v>#REF!</v>
      </c>
      <c r="J4302" s="386">
        <f>'[9]事業所(またはGH住居)名を入力してください_その⑧'!$F121</f>
        <v>0</v>
      </c>
      <c r="K4302" s="380">
        <f>IF(OR('[9]事業所(またはGH住居)名を入力してください_その⑧'!$B121="管理者",'[9]事業所(またはGH住居)名を入力してください_その⑧'!$B121="サービス管理責任者"),0,'[9]事業所(またはGH住居)名を入力してください_その⑧'!$AN121)</f>
        <v>0</v>
      </c>
    </row>
    <row r="4303" spans="8:11">
      <c r="H4303" s="387"/>
      <c r="I4303" s="380" t="e">
        <f t="shared" si="163"/>
        <v>#REF!</v>
      </c>
      <c r="J4303" s="386">
        <f>'[9]事業所(またはGH住居)名を入力してください_その⑧'!$F122</f>
        <v>0</v>
      </c>
      <c r="K4303" s="380">
        <f>IF(OR('[9]事業所(またはGH住居)名を入力してください_その⑧'!$B122="管理者",'[9]事業所(またはGH住居)名を入力してください_その⑧'!$B122="サービス管理責任者"),0,'[9]事業所(またはGH住居)名を入力してください_その⑧'!$AN122)</f>
        <v>0</v>
      </c>
    </row>
    <row r="4304" spans="8:11">
      <c r="H4304" s="387"/>
      <c r="I4304" s="380" t="e">
        <f t="shared" si="163"/>
        <v>#REF!</v>
      </c>
      <c r="J4304" s="386">
        <f>'[9]事業所(またはGH住居)名を入力してください_その⑧'!$F123</f>
        <v>0</v>
      </c>
      <c r="K4304" s="380">
        <f>IF(OR('[9]事業所(またはGH住居)名を入力してください_その⑧'!$B123="管理者",'[9]事業所(またはGH住居)名を入力してください_その⑧'!$B123="サービス管理責任者"),0,'[9]事業所(またはGH住居)名を入力してください_その⑧'!$AN123)</f>
        <v>0</v>
      </c>
    </row>
    <row r="4305" spans="8:11">
      <c r="H4305" s="387"/>
      <c r="I4305" s="380" t="e">
        <f t="shared" si="163"/>
        <v>#REF!</v>
      </c>
      <c r="J4305" s="386">
        <f>'[9]事業所(またはGH住居)名を入力してください_その⑧'!$F124</f>
        <v>0</v>
      </c>
      <c r="K4305" s="380">
        <f>IF(OR('[9]事業所(またはGH住居)名を入力してください_その⑧'!$B124="管理者",'[9]事業所(またはGH住居)名を入力してください_その⑧'!$B124="サービス管理責任者"),0,'[9]事業所(またはGH住居)名を入力してください_その⑧'!$AN124)</f>
        <v>0</v>
      </c>
    </row>
    <row r="4306" spans="8:11">
      <c r="H4306" s="387"/>
      <c r="I4306" s="380" t="e">
        <f t="shared" si="163"/>
        <v>#REF!</v>
      </c>
      <c r="J4306" s="386">
        <f>'[9]事業所(またはGH住居)名を入力してください_その⑧'!$F125</f>
        <v>0</v>
      </c>
      <c r="K4306" s="380">
        <f>IF(OR('[9]事業所(またはGH住居)名を入力してください_その⑧'!$B125="管理者",'[9]事業所(またはGH住居)名を入力してください_その⑧'!$B125="サービス管理責任者"),0,'[9]事業所(またはGH住居)名を入力してください_その⑧'!$AN125)</f>
        <v>0</v>
      </c>
    </row>
    <row r="4307" spans="8:11">
      <c r="H4307" s="387"/>
      <c r="I4307" s="380" t="e">
        <f t="shared" si="163"/>
        <v>#REF!</v>
      </c>
      <c r="J4307" s="386">
        <f>'[9]事業所(またはGH住居)名を入力してください_その⑧'!$F126</f>
        <v>0</v>
      </c>
      <c r="K4307" s="380">
        <f>IF(OR('[9]事業所(またはGH住居)名を入力してください_その⑧'!$B126="管理者",'[9]事業所(またはGH住居)名を入力してください_その⑧'!$B126="サービス管理責任者"),0,'[9]事業所(またはGH住居)名を入力してください_その⑧'!$AN126)</f>
        <v>0</v>
      </c>
    </row>
    <row r="4308" spans="8:11">
      <c r="H4308" s="387"/>
      <c r="I4308" s="380" t="e">
        <f t="shared" si="163"/>
        <v>#REF!</v>
      </c>
      <c r="J4308" s="386">
        <f>'[9]事業所(またはGH住居)名を入力してください_その⑧'!$F127</f>
        <v>0</v>
      </c>
      <c r="K4308" s="380">
        <f>IF(OR('[9]事業所(またはGH住居)名を入力してください_その⑧'!$B127="管理者",'[9]事業所(またはGH住居)名を入力してください_その⑧'!$B127="サービス管理責任者"),0,'[9]事業所(またはGH住居)名を入力してください_その⑧'!$AN127)</f>
        <v>0</v>
      </c>
    </row>
    <row r="4309" spans="8:11">
      <c r="H4309" s="387"/>
      <c r="I4309" s="380" t="e">
        <f t="shared" si="163"/>
        <v>#REF!</v>
      </c>
      <c r="J4309" s="386">
        <f>'[9]事業所(またはGH住居)名を入力してください_その⑧'!$F128</f>
        <v>0</v>
      </c>
      <c r="K4309" s="380">
        <f>IF(OR('[9]事業所(またはGH住居)名を入力してください_その⑧'!$B128="管理者",'[9]事業所(またはGH住居)名を入力してください_その⑧'!$B128="サービス管理責任者"),0,'[9]事業所(またはGH住居)名を入力してください_その⑧'!$AN128)</f>
        <v>0</v>
      </c>
    </row>
    <row r="4310" spans="8:11">
      <c r="H4310" s="387"/>
      <c r="I4310" s="380" t="e">
        <f t="shared" si="163"/>
        <v>#REF!</v>
      </c>
      <c r="J4310" s="386">
        <f>'[9]事業所(またはGH住居)名を入力してください_その⑧'!$F129</f>
        <v>0</v>
      </c>
      <c r="K4310" s="380">
        <f>IF(OR('[9]事業所(またはGH住居)名を入力してください_その⑧'!$B129="管理者",'[9]事業所(またはGH住居)名を入力してください_その⑧'!$B129="サービス管理責任者"),0,'[9]事業所(またはGH住居)名を入力してください_その⑧'!$AN129)</f>
        <v>0</v>
      </c>
    </row>
    <row r="4311" spans="8:11">
      <c r="H4311" s="387"/>
      <c r="I4311" s="380" t="e">
        <f t="shared" si="163"/>
        <v>#REF!</v>
      </c>
      <c r="J4311" s="386">
        <f>'[9]事業所(またはGH住居)名を入力してください_その⑧'!$F130</f>
        <v>0</v>
      </c>
      <c r="K4311" s="380">
        <f>IF(OR('[9]事業所(またはGH住居)名を入力してください_その⑧'!$B130="管理者",'[9]事業所(またはGH住居)名を入力してください_その⑧'!$B130="サービス管理責任者"),0,'[9]事業所(またはGH住居)名を入力してください_その⑧'!$AN130)</f>
        <v>0</v>
      </c>
    </row>
    <row r="4312" spans="8:11">
      <c r="H4312" s="387"/>
      <c r="I4312" s="380" t="e">
        <f t="shared" si="163"/>
        <v>#REF!</v>
      </c>
      <c r="J4312" s="386">
        <f>'[9]事業所(またはGH住居)名を入力してください_その⑧'!$F131</f>
        <v>0</v>
      </c>
      <c r="K4312" s="380">
        <f>IF(OR('[9]事業所(またはGH住居)名を入力してください_その⑧'!$B131="管理者",'[9]事業所(またはGH住居)名を入力してください_その⑧'!$B131="サービス管理責任者"),0,'[9]事業所(またはGH住居)名を入力してください_その⑧'!$AN131)</f>
        <v>0</v>
      </c>
    </row>
    <row r="4313" spans="8:11">
      <c r="H4313" s="387"/>
      <c r="I4313" s="380" t="e">
        <f t="shared" si="163"/>
        <v>#REF!</v>
      </c>
      <c r="J4313" s="386">
        <f>'[9]事業所(またはGH住居)名を入力してください_その⑧'!$F132</f>
        <v>0</v>
      </c>
      <c r="K4313" s="380">
        <f>IF(OR('[9]事業所(またはGH住居)名を入力してください_その⑧'!$B132="管理者",'[9]事業所(またはGH住居)名を入力してください_その⑧'!$B132="サービス管理責任者"),0,'[9]事業所(またはGH住居)名を入力してください_その⑧'!$AN132)</f>
        <v>0</v>
      </c>
    </row>
    <row r="4314" spans="8:11">
      <c r="H4314" s="387"/>
      <c r="I4314" s="380" t="e">
        <f t="shared" si="163"/>
        <v>#REF!</v>
      </c>
      <c r="J4314" s="386">
        <f>'[9]事業所(またはGH住居)名を入力してください_その⑧'!$F133</f>
        <v>0</v>
      </c>
      <c r="K4314" s="380">
        <f>IF(OR('[9]事業所(またはGH住居)名を入力してください_その⑧'!$B133="管理者",'[9]事業所(またはGH住居)名を入力してください_その⑧'!$B133="サービス管理責任者"),0,'[9]事業所(またはGH住居)名を入力してください_その⑧'!$AN133)</f>
        <v>0</v>
      </c>
    </row>
    <row r="4315" spans="8:11">
      <c r="H4315" s="387"/>
      <c r="I4315" s="380" t="e">
        <f t="shared" si="163"/>
        <v>#REF!</v>
      </c>
      <c r="J4315" s="386">
        <f>'[9]事業所(またはGH住居)名を入力してください_その⑧'!$F134</f>
        <v>0</v>
      </c>
      <c r="K4315" s="380">
        <f>IF(OR('[9]事業所(またはGH住居)名を入力してください_その⑧'!$B134="管理者",'[9]事業所(またはGH住居)名を入力してください_その⑧'!$B134="サービス管理責任者"),0,'[9]事業所(またはGH住居)名を入力してください_その⑧'!$AN134)</f>
        <v>0</v>
      </c>
    </row>
    <row r="4316" spans="8:11">
      <c r="H4316" s="387"/>
      <c r="I4316" s="380" t="e">
        <f t="shared" si="163"/>
        <v>#REF!</v>
      </c>
      <c r="J4316" s="386">
        <f>'[9]事業所(またはGH住居)名を入力してください_その⑧'!$F135</f>
        <v>0</v>
      </c>
      <c r="K4316" s="380">
        <f>IF(OR('[9]事業所(またはGH住居)名を入力してください_その⑧'!$B135="管理者",'[9]事業所(またはGH住居)名を入力してください_その⑧'!$B135="サービス管理責任者"),0,'[9]事業所(またはGH住居)名を入力してください_その⑧'!$AN135)</f>
        <v>0</v>
      </c>
    </row>
    <row r="4317" spans="8:11">
      <c r="H4317" s="387"/>
      <c r="I4317" s="380" t="e">
        <f t="shared" si="163"/>
        <v>#REF!</v>
      </c>
      <c r="J4317" s="386">
        <f>'[9]事業所(またはGH住居)名を入力してください_その⑧'!$F136</f>
        <v>0</v>
      </c>
      <c r="K4317" s="380">
        <f>IF(OR('[9]事業所(またはGH住居)名を入力してください_その⑧'!$B136="管理者",'[9]事業所(またはGH住居)名を入力してください_その⑧'!$B136="サービス管理責任者"),0,'[9]事業所(またはGH住居)名を入力してください_その⑧'!$AN136)</f>
        <v>0</v>
      </c>
    </row>
    <row r="4318" spans="8:11">
      <c r="H4318" s="387"/>
      <c r="I4318" s="380" t="e">
        <f t="shared" si="163"/>
        <v>#REF!</v>
      </c>
      <c r="J4318" s="386">
        <f>'[9]事業所(またはGH住居)名を入力してください_その⑧'!$F137</f>
        <v>0</v>
      </c>
      <c r="K4318" s="380">
        <f>IF(OR('[9]事業所(またはGH住居)名を入力してください_その⑧'!$B137="管理者",'[9]事業所(またはGH住居)名を入力してください_その⑧'!$B137="サービス管理責任者"),0,'[9]事業所(またはGH住居)名を入力してください_その⑧'!$AN137)</f>
        <v>0</v>
      </c>
    </row>
    <row r="4319" spans="8:11">
      <c r="H4319" s="387"/>
      <c r="I4319" s="380" t="e">
        <f t="shared" si="163"/>
        <v>#REF!</v>
      </c>
      <c r="J4319" s="386">
        <f>'[9]事業所(またはGH住居)名を入力してください_その⑧'!$F138</f>
        <v>0</v>
      </c>
      <c r="K4319" s="380">
        <f>IF(OR('[9]事業所(またはGH住居)名を入力してください_その⑧'!$B138="管理者",'[9]事業所(またはGH住居)名を入力してください_その⑧'!$B138="サービス管理責任者"),0,'[9]事業所(またはGH住居)名を入力してください_その⑧'!$AN138)</f>
        <v>0</v>
      </c>
    </row>
    <row r="4320" spans="8:11">
      <c r="H4320" s="387"/>
      <c r="I4320" s="380" t="e">
        <f t="shared" si="163"/>
        <v>#REF!</v>
      </c>
      <c r="J4320" s="386">
        <f>'[9]事業所(またはGH住居)名を入力してください_その⑧'!$F139</f>
        <v>0</v>
      </c>
      <c r="K4320" s="380">
        <f>IF(OR('[9]事業所(またはGH住居)名を入力してください_その⑧'!$B139="管理者",'[9]事業所(またはGH住居)名を入力してください_その⑧'!$B139="サービス管理責任者"),0,'[9]事業所(またはGH住居)名を入力してください_その⑧'!$AN139)</f>
        <v>0</v>
      </c>
    </row>
    <row r="4321" spans="8:11">
      <c r="H4321" s="387"/>
      <c r="I4321" s="380" t="e">
        <f t="shared" si="163"/>
        <v>#REF!</v>
      </c>
      <c r="J4321" s="386">
        <f>'[9]事業所(またはGH住居)名を入力してください_その⑧'!$F140</f>
        <v>0</v>
      </c>
      <c r="K4321" s="380">
        <f>IF(OR('[9]事業所(またはGH住居)名を入力してください_その⑧'!$B140="管理者",'[9]事業所(またはGH住居)名を入力してください_その⑧'!$B140="サービス管理責任者"),0,'[9]事業所(またはGH住居)名を入力してください_その⑧'!$AN140)</f>
        <v>0</v>
      </c>
    </row>
    <row r="4322" spans="8:11">
      <c r="H4322" s="387"/>
      <c r="I4322" s="380" t="e">
        <f t="shared" si="163"/>
        <v>#REF!</v>
      </c>
      <c r="J4322" s="386">
        <f>'[9]事業所(またはGH住居)名を入力してください_その⑧'!$F141</f>
        <v>0</v>
      </c>
      <c r="K4322" s="380">
        <f>IF(OR('[9]事業所(またはGH住居)名を入力してください_その⑧'!$B141="管理者",'[9]事業所(またはGH住居)名を入力してください_その⑧'!$B141="サービス管理責任者"),0,'[9]事業所(またはGH住居)名を入力してください_その⑧'!$AN141)</f>
        <v>0</v>
      </c>
    </row>
    <row r="4323" spans="8:11">
      <c r="H4323" s="387"/>
      <c r="I4323" s="380" t="e">
        <f t="shared" si="163"/>
        <v>#REF!</v>
      </c>
      <c r="J4323" s="386">
        <f>'[9]事業所(またはGH住居)名を入力してください_その⑧'!$F142</f>
        <v>0</v>
      </c>
      <c r="K4323" s="380">
        <f>IF(OR('[9]事業所(またはGH住居)名を入力してください_その⑧'!$B142="管理者",'[9]事業所(またはGH住居)名を入力してください_その⑧'!$B142="サービス管理責任者"),0,'[9]事業所(またはGH住居)名を入力してください_その⑧'!$AN142)</f>
        <v>0</v>
      </c>
    </row>
    <row r="4324" spans="8:11">
      <c r="H4324" s="387"/>
      <c r="I4324" s="380" t="e">
        <f t="shared" si="163"/>
        <v>#REF!</v>
      </c>
      <c r="J4324" s="386">
        <f>'[9]事業所(またはGH住居)名を入力してください_その⑧'!$F143</f>
        <v>0</v>
      </c>
      <c r="K4324" s="380">
        <f>IF(OR('[9]事業所(またはGH住居)名を入力してください_その⑧'!$B143="管理者",'[9]事業所(またはGH住居)名を入力してください_その⑧'!$B143="サービス管理責任者"),0,'[9]事業所(またはGH住居)名を入力してください_その⑧'!$AN143)</f>
        <v>0</v>
      </c>
    </row>
    <row r="4325" spans="8:11">
      <c r="H4325" s="387"/>
      <c r="I4325" s="380" t="e">
        <f t="shared" si="163"/>
        <v>#REF!</v>
      </c>
      <c r="J4325" s="386">
        <f>'[9]事業所(またはGH住居)名を入力してください_その⑧'!$F144</f>
        <v>0</v>
      </c>
      <c r="K4325" s="380">
        <f>IF(OR('[9]事業所(またはGH住居)名を入力してください_その⑧'!$B144="管理者",'[9]事業所(またはGH住居)名を入力してください_その⑧'!$B144="サービス管理責任者"),0,'[9]事業所(またはGH住居)名を入力してください_その⑧'!$AN144)</f>
        <v>0</v>
      </c>
    </row>
    <row r="4326" spans="8:11">
      <c r="H4326" s="387"/>
      <c r="I4326" s="380" t="e">
        <f t="shared" si="163"/>
        <v>#REF!</v>
      </c>
      <c r="J4326" s="386">
        <f>'[9]事業所(またはGH住居)名を入力してください_その⑧'!$F145</f>
        <v>0</v>
      </c>
      <c r="K4326" s="380">
        <f>IF(OR('[9]事業所(またはGH住居)名を入力してください_その⑧'!$B145="管理者",'[9]事業所(またはGH住居)名を入力してください_その⑧'!$B145="サービス管理責任者"),0,'[9]事業所(またはGH住居)名を入力してください_その⑧'!$AN145)</f>
        <v>0</v>
      </c>
    </row>
    <row r="4327" spans="8:11">
      <c r="H4327" s="387"/>
      <c r="I4327" s="380" t="e">
        <f t="shared" si="163"/>
        <v>#REF!</v>
      </c>
      <c r="J4327" s="386">
        <f>'[9]事業所(またはGH住居)名を入力してください_その⑧'!$F146</f>
        <v>0</v>
      </c>
      <c r="K4327" s="380">
        <f>IF(OR('[9]事業所(またはGH住居)名を入力してください_その⑧'!$B146="管理者",'[9]事業所(またはGH住居)名を入力してください_その⑧'!$B146="サービス管理責任者"),0,'[9]事業所(またはGH住居)名を入力してください_その⑧'!$AN146)</f>
        <v>0</v>
      </c>
    </row>
    <row r="4328" spans="8:11">
      <c r="H4328" s="387"/>
      <c r="I4328" s="380" t="e">
        <f t="shared" si="163"/>
        <v>#REF!</v>
      </c>
      <c r="J4328" s="386">
        <f>'[9]事業所(またはGH住居)名を入力してください_その⑧'!$F147</f>
        <v>0</v>
      </c>
      <c r="K4328" s="380">
        <f>IF(OR('[9]事業所(またはGH住居)名を入力してください_その⑧'!$B147="管理者",'[9]事業所(またはGH住居)名を入力してください_その⑧'!$B147="サービス管理責任者"),0,'[9]事業所(またはGH住居)名を入力してください_その⑧'!$AN147)</f>
        <v>0</v>
      </c>
    </row>
    <row r="4329" spans="8:11">
      <c r="H4329" s="387"/>
      <c r="I4329" s="380" t="e">
        <f t="shared" si="163"/>
        <v>#REF!</v>
      </c>
      <c r="J4329" s="386">
        <f>'[9]事業所(またはGH住居)名を入力してください_その⑧'!$F148</f>
        <v>0</v>
      </c>
      <c r="K4329" s="380">
        <f>IF(OR('[9]事業所(またはGH住居)名を入力してください_その⑧'!$B148="管理者",'[9]事業所(またはGH住居)名を入力してください_その⑧'!$B148="サービス管理責任者"),0,'[9]事業所(またはGH住居)名を入力してください_その⑧'!$AN148)</f>
        <v>0</v>
      </c>
    </row>
    <row r="4330" spans="8:11">
      <c r="H4330" s="387"/>
      <c r="I4330" s="380" t="e">
        <f t="shared" si="163"/>
        <v>#REF!</v>
      </c>
      <c r="J4330" s="386">
        <f>'[9]事業所(またはGH住居)名を入力してください_その⑧'!$F149</f>
        <v>0</v>
      </c>
      <c r="K4330" s="380">
        <f>IF(OR('[9]事業所(またはGH住居)名を入力してください_その⑧'!$B149="管理者",'[9]事業所(またはGH住居)名を入力してください_その⑧'!$B149="サービス管理責任者"),0,'[9]事業所(またはGH住居)名を入力してください_その⑧'!$AN149)</f>
        <v>0</v>
      </c>
    </row>
    <row r="4331" spans="8:11">
      <c r="H4331" s="387"/>
      <c r="I4331" s="380" t="e">
        <f t="shared" si="163"/>
        <v>#REF!</v>
      </c>
      <c r="J4331" s="386">
        <f>'[9]事業所(またはGH住居)名を入力してください_その⑧'!$F150</f>
        <v>0</v>
      </c>
      <c r="K4331" s="380">
        <f>IF(OR('[9]事業所(またはGH住居)名を入力してください_その⑧'!$B150="管理者",'[9]事業所(またはGH住居)名を入力してください_その⑧'!$B150="サービス管理責任者"),0,'[9]事業所(またはGH住居)名を入力してください_その⑧'!$AN150)</f>
        <v>0</v>
      </c>
    </row>
    <row r="4332" spans="8:11">
      <c r="H4332" s="387"/>
      <c r="I4332" s="380" t="e">
        <f t="shared" si="163"/>
        <v>#REF!</v>
      </c>
      <c r="J4332" s="386">
        <f>'[9]事業所(またはGH住居)名を入力してください_その⑧'!$F151</f>
        <v>0</v>
      </c>
      <c r="K4332" s="380">
        <f>IF(OR('[9]事業所(またはGH住居)名を入力してください_その⑧'!$B151="管理者",'[9]事業所(またはGH住居)名を入力してください_その⑧'!$B151="サービス管理責任者"),0,'[9]事業所(またはGH住居)名を入力してください_その⑧'!$AN151)</f>
        <v>0</v>
      </c>
    </row>
    <row r="4333" spans="8:11">
      <c r="H4333" s="387"/>
      <c r="I4333" s="380" t="e">
        <f t="shared" si="163"/>
        <v>#REF!</v>
      </c>
      <c r="J4333" s="386">
        <f>'[9]事業所(またはGH住居)名を入力してください_その⑧'!$F152</f>
        <v>0</v>
      </c>
      <c r="K4333" s="380">
        <f>IF(OR('[9]事業所(またはGH住居)名を入力してください_その⑧'!$B152="管理者",'[9]事業所(またはGH住居)名を入力してください_その⑧'!$B152="サービス管理責任者"),0,'[9]事業所(またはGH住居)名を入力してください_その⑧'!$AN152)</f>
        <v>0</v>
      </c>
    </row>
    <row r="4334" spans="8:11">
      <c r="H4334" s="387"/>
      <c r="I4334" s="380" t="e">
        <f t="shared" si="163"/>
        <v>#REF!</v>
      </c>
      <c r="J4334" s="386">
        <f>'[9]事業所(またはGH住居)名を入力してください_その⑧'!$F153</f>
        <v>0</v>
      </c>
      <c r="K4334" s="380">
        <f>IF(OR('[9]事業所(またはGH住居)名を入力してください_その⑧'!$B153="管理者",'[9]事業所(またはGH住居)名を入力してください_その⑧'!$B153="サービス管理責任者"),0,'[9]事業所(またはGH住居)名を入力してください_その⑧'!$AN153)</f>
        <v>0</v>
      </c>
    </row>
    <row r="4335" spans="8:11">
      <c r="H4335" s="387"/>
      <c r="I4335" s="380" t="e">
        <f t="shared" si="163"/>
        <v>#REF!</v>
      </c>
      <c r="J4335" s="386">
        <f>'[9]事業所(またはGH住居)名を入力してください_その⑧'!$F154</f>
        <v>0</v>
      </c>
      <c r="K4335" s="380">
        <f>IF(OR('[9]事業所(またはGH住居)名を入力してください_その⑧'!$B154="管理者",'[9]事業所(またはGH住居)名を入力してください_その⑧'!$B154="サービス管理責任者"),0,'[9]事業所(またはGH住居)名を入力してください_その⑧'!$AN154)</f>
        <v>0</v>
      </c>
    </row>
    <row r="4336" spans="8:11">
      <c r="H4336" s="387"/>
      <c r="I4336" s="380" t="e">
        <f t="shared" si="163"/>
        <v>#REF!</v>
      </c>
      <c r="J4336" s="386">
        <f>'[9]事業所(またはGH住居)名を入力してください_その⑧'!$F155</f>
        <v>0</v>
      </c>
      <c r="K4336" s="380">
        <f>IF(OR('[9]事業所(またはGH住居)名を入力してください_その⑧'!$B155="管理者",'[9]事業所(またはGH住居)名を入力してください_その⑧'!$B155="サービス管理責任者"),0,'[9]事業所(またはGH住居)名を入力してください_その⑧'!$AN155)</f>
        <v>0</v>
      </c>
    </row>
    <row r="4337" spans="8:11">
      <c r="H4337" s="387"/>
      <c r="I4337" s="380" t="e">
        <f t="shared" si="163"/>
        <v>#REF!</v>
      </c>
      <c r="J4337" s="386">
        <f>'[9]事業所(またはGH住居)名を入力してください_その⑧'!$F156</f>
        <v>0</v>
      </c>
      <c r="K4337" s="380">
        <f>IF(OR('[9]事業所(またはGH住居)名を入力してください_その⑧'!$B156="管理者",'[9]事業所(またはGH住居)名を入力してください_その⑧'!$B156="サービス管理責任者"),0,'[9]事業所(またはGH住居)名を入力してください_その⑧'!$AN156)</f>
        <v>0</v>
      </c>
    </row>
    <row r="4338" spans="8:11">
      <c r="H4338" s="387"/>
      <c r="I4338" s="380" t="e">
        <f t="shared" si="163"/>
        <v>#REF!</v>
      </c>
      <c r="J4338" s="386">
        <f>'[9]事業所(またはGH住居)名を入力してください_その⑧'!$F157</f>
        <v>0</v>
      </c>
      <c r="K4338" s="380">
        <f>IF(OR('[9]事業所(またはGH住居)名を入力してください_その⑧'!$B157="管理者",'[9]事業所(またはGH住居)名を入力してください_その⑧'!$B157="サービス管理責任者"),0,'[9]事業所(またはGH住居)名を入力してください_その⑧'!$AN157)</f>
        <v>0</v>
      </c>
    </row>
    <row r="4339" spans="8:11">
      <c r="H4339" s="387"/>
      <c r="I4339" s="380" t="e">
        <f t="shared" si="163"/>
        <v>#REF!</v>
      </c>
      <c r="J4339" s="386">
        <f>'[9]事業所(またはGH住居)名を入力してください_その⑧'!$F158</f>
        <v>0</v>
      </c>
      <c r="K4339" s="380">
        <f>IF(OR('[9]事業所(またはGH住居)名を入力してください_その⑧'!$B158="管理者",'[9]事業所(またはGH住居)名を入力してください_その⑧'!$B158="サービス管理責任者"),0,'[9]事業所(またはGH住居)名を入力してください_その⑧'!$AN158)</f>
        <v>0</v>
      </c>
    </row>
    <row r="4340" spans="8:11">
      <c r="H4340" s="387"/>
      <c r="I4340" s="380" t="e">
        <f t="shared" si="163"/>
        <v>#REF!</v>
      </c>
      <c r="J4340" s="386">
        <f>'[9]事業所(またはGH住居)名を入力してください_その⑧'!$F159</f>
        <v>0</v>
      </c>
      <c r="K4340" s="380">
        <f>IF(OR('[9]事業所(またはGH住居)名を入力してください_その⑧'!$B159="管理者",'[9]事業所(またはGH住居)名を入力してください_その⑧'!$B159="サービス管理責任者"),0,'[9]事業所(またはGH住居)名を入力してください_その⑧'!$AN159)</f>
        <v>0</v>
      </c>
    </row>
    <row r="4341" spans="8:11">
      <c r="H4341" s="387"/>
      <c r="I4341" s="380" t="e">
        <f t="shared" si="163"/>
        <v>#REF!</v>
      </c>
      <c r="J4341" s="386">
        <f>'[9]事業所(またはGH住居)名を入力してください_その⑧'!$F160</f>
        <v>0</v>
      </c>
      <c r="K4341" s="380">
        <f>IF(OR('[9]事業所(またはGH住居)名を入力してください_その⑧'!$B160="管理者",'[9]事業所(またはGH住居)名を入力してください_その⑧'!$B160="サービス管理責任者"),0,'[9]事業所(またはGH住居)名を入力してください_その⑧'!$AN160)</f>
        <v>0</v>
      </c>
    </row>
    <row r="4342" spans="8:11">
      <c r="H4342" s="387"/>
      <c r="I4342" s="380" t="e">
        <f t="shared" si="163"/>
        <v>#REF!</v>
      </c>
      <c r="J4342" s="386">
        <f>'[9]事業所(またはGH住居)名を入力してください_その⑧'!$F161</f>
        <v>0</v>
      </c>
      <c r="K4342" s="380">
        <f>IF(OR('[9]事業所(またはGH住居)名を入力してください_その⑧'!$B161="管理者",'[9]事業所(またはGH住居)名を入力してください_その⑧'!$B161="サービス管理責任者"),0,'[9]事業所(またはGH住居)名を入力してください_その⑧'!$AN161)</f>
        <v>0</v>
      </c>
    </row>
    <row r="4343" spans="8:11">
      <c r="H4343" s="387"/>
      <c r="I4343" s="380" t="e">
        <f t="shared" si="163"/>
        <v>#REF!</v>
      </c>
      <c r="J4343" s="386">
        <f>'[9]事業所(またはGH住居)名を入力してください_その⑧'!$F162</f>
        <v>0</v>
      </c>
      <c r="K4343" s="380">
        <f>IF(OR('[9]事業所(またはGH住居)名を入力してください_その⑧'!$B162="管理者",'[9]事業所(またはGH住居)名を入力してください_その⑧'!$B162="サービス管理責任者"),0,'[9]事業所(またはGH住居)名を入力してください_その⑧'!$AN162)</f>
        <v>0</v>
      </c>
    </row>
    <row r="4344" spans="8:11">
      <c r="H4344" s="387"/>
      <c r="I4344" s="380" t="e">
        <f t="shared" si="163"/>
        <v>#REF!</v>
      </c>
      <c r="J4344" s="386">
        <f>'[9]事業所(またはGH住居)名を入力してください_その⑧'!$F163</f>
        <v>0</v>
      </c>
      <c r="K4344" s="380">
        <f>IF(OR('[9]事業所(またはGH住居)名を入力してください_その⑧'!$B163="管理者",'[9]事業所(またはGH住居)名を入力してください_その⑧'!$B163="サービス管理責任者"),0,'[9]事業所(またはGH住居)名を入力してください_その⑧'!$AN163)</f>
        <v>0</v>
      </c>
    </row>
    <row r="4345" spans="8:11">
      <c r="H4345" s="387"/>
      <c r="I4345" s="380" t="e">
        <f t="shared" si="163"/>
        <v>#REF!</v>
      </c>
      <c r="J4345" s="386">
        <f>'[9]事業所(またはGH住居)名を入力してください_その⑧'!$F164</f>
        <v>0</v>
      </c>
      <c r="K4345" s="380">
        <f>IF(OR('[9]事業所(またはGH住居)名を入力してください_その⑧'!$B164="管理者",'[9]事業所(またはGH住居)名を入力してください_その⑧'!$B164="サービス管理責任者"),0,'[9]事業所(またはGH住居)名を入力してください_その⑧'!$AN164)</f>
        <v>0</v>
      </c>
    </row>
    <row r="4346" spans="8:11">
      <c r="H4346" s="387"/>
      <c r="I4346" s="380" t="e">
        <f t="shared" si="163"/>
        <v>#REF!</v>
      </c>
      <c r="J4346" s="386">
        <f>'[9]事業所(またはGH住居)名を入力してください_その⑧'!$F165</f>
        <v>0</v>
      </c>
      <c r="K4346" s="380">
        <f>IF(OR('[9]事業所(またはGH住居)名を入力してください_その⑧'!$B165="管理者",'[9]事業所(またはGH住居)名を入力してください_その⑧'!$B165="サービス管理責任者"),0,'[9]事業所(またはGH住居)名を入力してください_その⑧'!$AN165)</f>
        <v>0</v>
      </c>
    </row>
    <row r="4347" spans="8:11">
      <c r="H4347" s="387"/>
      <c r="I4347" s="380" t="e">
        <f t="shared" si="163"/>
        <v>#REF!</v>
      </c>
      <c r="J4347" s="386">
        <f>'[9]事業所(またはGH住居)名を入力してください_その⑧'!$F166</f>
        <v>0</v>
      </c>
      <c r="K4347" s="380">
        <f>IF(OR('[9]事業所(またはGH住居)名を入力してください_その⑧'!$B166="管理者",'[9]事業所(またはGH住居)名を入力してください_その⑧'!$B166="サービス管理責任者"),0,'[9]事業所(またはGH住居)名を入力してください_その⑧'!$AN166)</f>
        <v>0</v>
      </c>
    </row>
    <row r="4348" spans="8:11">
      <c r="H4348" s="387"/>
      <c r="I4348" s="380" t="e">
        <f t="shared" si="163"/>
        <v>#REF!</v>
      </c>
      <c r="J4348" s="386">
        <f>'[9]事業所(またはGH住居)名を入力してください_その⑧'!$F167</f>
        <v>0</v>
      </c>
      <c r="K4348" s="380">
        <f>IF(OR('[9]事業所(またはGH住居)名を入力してください_その⑧'!$B167="管理者",'[9]事業所(またはGH住居)名を入力してください_その⑧'!$B167="サービス管理責任者"),0,'[9]事業所(またはGH住居)名を入力してください_その⑧'!$AN167)</f>
        <v>0</v>
      </c>
    </row>
    <row r="4349" spans="8:11">
      <c r="H4349" s="387"/>
      <c r="I4349" s="380" t="e">
        <f t="shared" si="163"/>
        <v>#REF!</v>
      </c>
      <c r="J4349" s="386">
        <f>'[9]事業所(またはGH住居)名を入力してください_その⑧'!$F168</f>
        <v>0</v>
      </c>
      <c r="K4349" s="380">
        <f>IF(OR('[9]事業所(またはGH住居)名を入力してください_その⑧'!$B168="管理者",'[9]事業所(またはGH住居)名を入力してください_その⑧'!$B168="サービス管理責任者"),0,'[9]事業所(またはGH住居)名を入力してください_その⑧'!$AN168)</f>
        <v>0</v>
      </c>
    </row>
    <row r="4350" spans="8:11">
      <c r="H4350" s="387"/>
      <c r="I4350" s="380" t="e">
        <f t="shared" si="163"/>
        <v>#REF!</v>
      </c>
      <c r="J4350" s="386">
        <f>'[9]事業所(またはGH住居)名を入力してください_その⑧'!$F169</f>
        <v>0</v>
      </c>
      <c r="K4350" s="380">
        <f>IF(OR('[9]事業所(またはGH住居)名を入力してください_その⑧'!$B169="管理者",'[9]事業所(またはGH住居)名を入力してください_その⑧'!$B169="サービス管理責任者"),0,'[9]事業所(またはGH住居)名を入力してください_その⑧'!$AN169)</f>
        <v>0</v>
      </c>
    </row>
    <row r="4351" spans="8:11">
      <c r="H4351" s="387"/>
      <c r="I4351" s="380" t="e">
        <f t="shared" si="163"/>
        <v>#REF!</v>
      </c>
      <c r="J4351" s="386">
        <f>'[9]事業所(またはGH住居)名を入力してください_その⑧'!$F170</f>
        <v>0</v>
      </c>
      <c r="K4351" s="380">
        <f>IF(OR('[9]事業所(またはGH住居)名を入力してください_その⑧'!$B170="管理者",'[9]事業所(またはGH住居)名を入力してください_その⑧'!$B170="サービス管理責任者"),0,'[9]事業所(またはGH住居)名を入力してください_その⑧'!$AN170)</f>
        <v>0</v>
      </c>
    </row>
    <row r="4352" spans="8:11">
      <c r="H4352" s="387"/>
      <c r="I4352" s="380" t="e">
        <f t="shared" si="163"/>
        <v>#REF!</v>
      </c>
      <c r="J4352" s="386">
        <f>'[9]事業所(またはGH住居)名を入力してください_その⑧'!$F171</f>
        <v>0</v>
      </c>
      <c r="K4352" s="380">
        <f>IF(OR('[9]事業所(またはGH住居)名を入力してください_その⑧'!$B171="管理者",'[9]事業所(またはGH住居)名を入力してください_その⑧'!$B171="サービス管理責任者"),0,'[9]事業所(またはGH住居)名を入力してください_その⑧'!$AN171)</f>
        <v>0</v>
      </c>
    </row>
    <row r="4353" spans="8:11">
      <c r="H4353" s="387"/>
      <c r="I4353" s="380" t="e">
        <f t="shared" si="163"/>
        <v>#REF!</v>
      </c>
      <c r="J4353" s="386">
        <f>'[9]事業所(またはGH住居)名を入力してください_その⑧'!$F172</f>
        <v>0</v>
      </c>
      <c r="K4353" s="380">
        <f>IF(OR('[9]事業所(またはGH住居)名を入力してください_その⑧'!$B172="管理者",'[9]事業所(またはGH住居)名を入力してください_その⑧'!$B172="サービス管理責任者"),0,'[9]事業所(またはGH住居)名を入力してください_その⑧'!$AN172)</f>
        <v>0</v>
      </c>
    </row>
    <row r="4354" spans="8:11">
      <c r="H4354" s="387"/>
      <c r="I4354" s="380" t="e">
        <f t="shared" si="163"/>
        <v>#REF!</v>
      </c>
      <c r="J4354" s="386">
        <f>'[9]事業所(またはGH住居)名を入力してください_その⑧'!$F173</f>
        <v>0</v>
      </c>
      <c r="K4354" s="380">
        <f>IF(OR('[9]事業所(またはGH住居)名を入力してください_その⑧'!$B173="管理者",'[9]事業所(またはGH住居)名を入力してください_その⑧'!$B173="サービス管理責任者"),0,'[9]事業所(またはGH住居)名を入力してください_その⑧'!$AN173)</f>
        <v>0</v>
      </c>
    </row>
    <row r="4355" spans="8:11">
      <c r="H4355" s="387"/>
      <c r="I4355" s="380" t="e">
        <f t="shared" si="163"/>
        <v>#REF!</v>
      </c>
      <c r="J4355" s="386">
        <f>'[9]事業所(またはGH住居)名を入力してください_その⑧'!$F174</f>
        <v>0</v>
      </c>
      <c r="K4355" s="380">
        <f>IF(OR('[9]事業所(またはGH住居)名を入力してください_その⑧'!$B174="管理者",'[9]事業所(またはGH住居)名を入力してください_その⑧'!$B174="サービス管理責任者"),0,'[9]事業所(またはGH住居)名を入力してください_その⑧'!$AN174)</f>
        <v>0</v>
      </c>
    </row>
    <row r="4356" spans="8:11">
      <c r="H4356" s="387"/>
      <c r="I4356" s="380" t="e">
        <f t="shared" ref="I4356:I4419" si="164">IF(J4356=0,I4355,I4355+1)</f>
        <v>#REF!</v>
      </c>
      <c r="J4356" s="386">
        <f>'[9]事業所(またはGH住居)名を入力してください_その⑧'!$F175</f>
        <v>0</v>
      </c>
      <c r="K4356" s="380">
        <f>IF(OR('[9]事業所(またはGH住居)名を入力してください_その⑧'!$B175="管理者",'[9]事業所(またはGH住居)名を入力してください_その⑧'!$B175="サービス管理責任者"),0,'[9]事業所(またはGH住居)名を入力してください_その⑧'!$AN175)</f>
        <v>0</v>
      </c>
    </row>
    <row r="4357" spans="8:11">
      <c r="H4357" s="387"/>
      <c r="I4357" s="380" t="e">
        <f t="shared" si="164"/>
        <v>#REF!</v>
      </c>
      <c r="J4357" s="386">
        <f>'[9]事業所(またはGH住居)名を入力してください_その⑧'!$F176</f>
        <v>0</v>
      </c>
      <c r="K4357" s="380">
        <f>IF(OR('[9]事業所(またはGH住居)名を入力してください_その⑧'!$B176="管理者",'[9]事業所(またはGH住居)名を入力してください_その⑧'!$B176="サービス管理責任者"),0,'[9]事業所(またはGH住居)名を入力してください_その⑧'!$AN176)</f>
        <v>0</v>
      </c>
    </row>
    <row r="4358" spans="8:11">
      <c r="H4358" s="387"/>
      <c r="I4358" s="380" t="e">
        <f t="shared" si="164"/>
        <v>#REF!</v>
      </c>
      <c r="J4358" s="386">
        <f>'[9]事業所(またはGH住居)名を入力してください_その⑧'!$F177</f>
        <v>0</v>
      </c>
      <c r="K4358" s="380">
        <f>IF(OR('[9]事業所(またはGH住居)名を入力してください_その⑧'!$B177="管理者",'[9]事業所(またはGH住居)名を入力してください_その⑧'!$B177="サービス管理責任者"),0,'[9]事業所(またはGH住居)名を入力してください_その⑧'!$AN177)</f>
        <v>0</v>
      </c>
    </row>
    <row r="4359" spans="8:11">
      <c r="H4359" s="387"/>
      <c r="I4359" s="380" t="e">
        <f t="shared" si="164"/>
        <v>#REF!</v>
      </c>
      <c r="J4359" s="386">
        <f>'[9]事業所(またはGH住居)名を入力してください_その⑧'!$F178</f>
        <v>0</v>
      </c>
      <c r="K4359" s="380">
        <f>IF(OR('[9]事業所(またはGH住居)名を入力してください_その⑧'!$B178="管理者",'[9]事業所(またはGH住居)名を入力してください_その⑧'!$B178="サービス管理責任者"),0,'[9]事業所(またはGH住居)名を入力してください_その⑧'!$AN178)</f>
        <v>0</v>
      </c>
    </row>
    <row r="4360" spans="8:11">
      <c r="H4360" s="387"/>
      <c r="I4360" s="380" t="e">
        <f t="shared" si="164"/>
        <v>#REF!</v>
      </c>
      <c r="J4360" s="386">
        <f>'[9]事業所(またはGH住居)名を入力してください_その⑧'!$F179</f>
        <v>0</v>
      </c>
      <c r="K4360" s="380">
        <f>IF(OR('[9]事業所(またはGH住居)名を入力してください_その⑧'!$B179="管理者",'[9]事業所(またはGH住居)名を入力してください_その⑧'!$B179="サービス管理責任者"),0,'[9]事業所(またはGH住居)名を入力してください_その⑧'!$AN179)</f>
        <v>0</v>
      </c>
    </row>
    <row r="4361" spans="8:11">
      <c r="H4361" s="387"/>
      <c r="I4361" s="380" t="e">
        <f t="shared" si="164"/>
        <v>#REF!</v>
      </c>
      <c r="J4361" s="386">
        <f>'[9]事業所(またはGH住居)名を入力してください_その⑧'!$F180</f>
        <v>0</v>
      </c>
      <c r="K4361" s="380">
        <f>IF(OR('[9]事業所(またはGH住居)名を入力してください_その⑧'!$B180="管理者",'[9]事業所(またはGH住居)名を入力してください_その⑧'!$B180="サービス管理責任者"),0,'[9]事業所(またはGH住居)名を入力してください_その⑧'!$AN180)</f>
        <v>0</v>
      </c>
    </row>
    <row r="4362" spans="8:11">
      <c r="H4362" s="387"/>
      <c r="I4362" s="380" t="e">
        <f t="shared" si="164"/>
        <v>#REF!</v>
      </c>
      <c r="J4362" s="386">
        <f>'[9]事業所(またはGH住居)名を入力してください_その⑧'!$F181</f>
        <v>0</v>
      </c>
      <c r="K4362" s="380">
        <f>IF(OR('[9]事業所(またはGH住居)名を入力してください_その⑧'!$B181="管理者",'[9]事業所(またはGH住居)名を入力してください_その⑧'!$B181="サービス管理責任者"),0,'[9]事業所(またはGH住居)名を入力してください_その⑧'!$AN181)</f>
        <v>0</v>
      </c>
    </row>
    <row r="4363" spans="8:11">
      <c r="H4363" s="387"/>
      <c r="I4363" s="380" t="e">
        <f t="shared" si="164"/>
        <v>#REF!</v>
      </c>
      <c r="J4363" s="386">
        <f>'[9]事業所(またはGH住居)名を入力してください_その⑧'!$F182</f>
        <v>0</v>
      </c>
      <c r="K4363" s="380">
        <f>IF(OR('[9]事業所(またはGH住居)名を入力してください_その⑧'!$B182="管理者",'[9]事業所(またはGH住居)名を入力してください_その⑧'!$B182="サービス管理責任者"),0,'[9]事業所(またはGH住居)名を入力してください_その⑧'!$AN182)</f>
        <v>0</v>
      </c>
    </row>
    <row r="4364" spans="8:11">
      <c r="H4364" s="387"/>
      <c r="I4364" s="380" t="e">
        <f t="shared" si="164"/>
        <v>#REF!</v>
      </c>
      <c r="J4364" s="386">
        <f>'[9]事業所(またはGH住居)名を入力してください_その⑧'!$F183</f>
        <v>0</v>
      </c>
      <c r="K4364" s="380">
        <f>IF(OR('[9]事業所(またはGH住居)名を入力してください_その⑧'!$B183="管理者",'[9]事業所(またはGH住居)名を入力してください_その⑧'!$B183="サービス管理責任者"),0,'[9]事業所(またはGH住居)名を入力してください_その⑧'!$AN183)</f>
        <v>0</v>
      </c>
    </row>
    <row r="4365" spans="8:11">
      <c r="H4365" s="387"/>
      <c r="I4365" s="380" t="e">
        <f t="shared" si="164"/>
        <v>#REF!</v>
      </c>
      <c r="J4365" s="386">
        <f>'[9]事業所(またはGH住居)名を入力してください_その⑧'!$F184</f>
        <v>0</v>
      </c>
      <c r="K4365" s="380">
        <f>IF(OR('[9]事業所(またはGH住居)名を入力してください_その⑧'!$B184="管理者",'[9]事業所(またはGH住居)名を入力してください_その⑧'!$B184="サービス管理責任者"),0,'[9]事業所(またはGH住居)名を入力してください_その⑧'!$AN184)</f>
        <v>0</v>
      </c>
    </row>
    <row r="4366" spans="8:11">
      <c r="H4366" s="387"/>
      <c r="I4366" s="380" t="e">
        <f t="shared" si="164"/>
        <v>#REF!</v>
      </c>
      <c r="J4366" s="386">
        <f>'[9]事業所(またはGH住居)名を入力してください_その⑧'!$F185</f>
        <v>0</v>
      </c>
      <c r="K4366" s="380">
        <f>IF(OR('[9]事業所(またはGH住居)名を入力してください_その⑧'!$B185="管理者",'[9]事業所(またはGH住居)名を入力してください_その⑧'!$B185="サービス管理責任者"),0,'[9]事業所(またはGH住居)名を入力してください_その⑧'!$AN185)</f>
        <v>0</v>
      </c>
    </row>
    <row r="4367" spans="8:11">
      <c r="H4367" s="387"/>
      <c r="I4367" s="380" t="e">
        <f t="shared" si="164"/>
        <v>#REF!</v>
      </c>
      <c r="J4367" s="386">
        <f>'[9]事業所(またはGH住居)名を入力してください_その⑧'!$F186</f>
        <v>0</v>
      </c>
      <c r="K4367" s="380">
        <f>IF(OR('[9]事業所(またはGH住居)名を入力してください_その⑧'!$B186="管理者",'[9]事業所(またはGH住居)名を入力してください_その⑧'!$B186="サービス管理責任者"),0,'[9]事業所(またはGH住居)名を入力してください_その⑧'!$AN186)</f>
        <v>0</v>
      </c>
    </row>
    <row r="4368" spans="8:11">
      <c r="H4368" s="387"/>
      <c r="I4368" s="380" t="e">
        <f t="shared" si="164"/>
        <v>#REF!</v>
      </c>
      <c r="J4368" s="386">
        <f>'[9]事業所(またはGH住居)名を入力してください_その⑧'!$F187</f>
        <v>0</v>
      </c>
      <c r="K4368" s="380">
        <f>IF(OR('[9]事業所(またはGH住居)名を入力してください_その⑧'!$B187="管理者",'[9]事業所(またはGH住居)名を入力してください_その⑧'!$B187="サービス管理責任者"),0,'[9]事業所(またはGH住居)名を入力してください_その⑧'!$AN187)</f>
        <v>0</v>
      </c>
    </row>
    <row r="4369" spans="8:11">
      <c r="H4369" s="387"/>
      <c r="I4369" s="380" t="e">
        <f t="shared" si="164"/>
        <v>#REF!</v>
      </c>
      <c r="J4369" s="386">
        <f>'[9]事業所(またはGH住居)名を入力してください_その⑧'!$F188</f>
        <v>0</v>
      </c>
      <c r="K4369" s="380">
        <f>IF(OR('[9]事業所(またはGH住居)名を入力してください_その⑧'!$B188="管理者",'[9]事業所(またはGH住居)名を入力してください_その⑧'!$B188="サービス管理責任者"),0,'[9]事業所(またはGH住居)名を入力してください_その⑧'!$AN188)</f>
        <v>0</v>
      </c>
    </row>
    <row r="4370" spans="8:11">
      <c r="H4370" s="387"/>
      <c r="I4370" s="380" t="e">
        <f t="shared" si="164"/>
        <v>#REF!</v>
      </c>
      <c r="J4370" s="386">
        <f>'[9]事業所(またはGH住居)名を入力してください_その⑧'!$F189</f>
        <v>0</v>
      </c>
      <c r="K4370" s="380">
        <f>IF(OR('[9]事業所(またはGH住居)名を入力してください_その⑧'!$B189="管理者",'[9]事業所(またはGH住居)名を入力してください_その⑧'!$B189="サービス管理責任者"),0,'[9]事業所(またはGH住居)名を入力してください_その⑧'!$AN189)</f>
        <v>0</v>
      </c>
    </row>
    <row r="4371" spans="8:11">
      <c r="H4371" s="387"/>
      <c r="I4371" s="380" t="e">
        <f t="shared" si="164"/>
        <v>#REF!</v>
      </c>
      <c r="J4371" s="386">
        <f>'[9]事業所(またはGH住居)名を入力してください_その⑧'!$F190</f>
        <v>0</v>
      </c>
      <c r="K4371" s="380">
        <f>IF(OR('[9]事業所(またはGH住居)名を入力してください_その⑧'!$B190="管理者",'[9]事業所(またはGH住居)名を入力してください_その⑧'!$B190="サービス管理責任者"),0,'[9]事業所(またはGH住居)名を入力してください_その⑧'!$AN190)</f>
        <v>0</v>
      </c>
    </row>
    <row r="4372" spans="8:11">
      <c r="H4372" s="387"/>
      <c r="I4372" s="380" t="e">
        <f t="shared" si="164"/>
        <v>#REF!</v>
      </c>
      <c r="J4372" s="386">
        <f>'[9]事業所(またはGH住居)名を入力してください_その⑧'!$F191</f>
        <v>0</v>
      </c>
      <c r="K4372" s="380">
        <f>IF(OR('[9]事業所(またはGH住居)名を入力してください_その⑧'!$B191="管理者",'[9]事業所(またはGH住居)名を入力してください_その⑧'!$B191="サービス管理責任者"),0,'[9]事業所(またはGH住居)名を入力してください_その⑧'!$AN191)</f>
        <v>0</v>
      </c>
    </row>
    <row r="4373" spans="8:11">
      <c r="H4373" s="387"/>
      <c r="I4373" s="380" t="e">
        <f t="shared" si="164"/>
        <v>#REF!</v>
      </c>
      <c r="J4373" s="386">
        <f>'[9]事業所(またはGH住居)名を入力してください_その⑧'!$F192</f>
        <v>0</v>
      </c>
      <c r="K4373" s="380">
        <f>IF(OR('[9]事業所(またはGH住居)名を入力してください_その⑧'!$B192="管理者",'[9]事業所(またはGH住居)名を入力してください_その⑧'!$B192="サービス管理責任者"),0,'[9]事業所(またはGH住居)名を入力してください_その⑧'!$AN192)</f>
        <v>0</v>
      </c>
    </row>
    <row r="4374" spans="8:11">
      <c r="H4374" s="387"/>
      <c r="I4374" s="380" t="e">
        <f t="shared" si="164"/>
        <v>#REF!</v>
      </c>
      <c r="J4374" s="386">
        <f>'[9]事業所(またはGH住居)名を入力してください_その⑧'!$F193</f>
        <v>0</v>
      </c>
      <c r="K4374" s="380">
        <f>IF(OR('[9]事業所(またはGH住居)名を入力してください_その⑧'!$B193="管理者",'[9]事業所(またはGH住居)名を入力してください_その⑧'!$B193="サービス管理責任者"),0,'[9]事業所(またはGH住居)名を入力してください_その⑧'!$AN193)</f>
        <v>0</v>
      </c>
    </row>
    <row r="4375" spans="8:11">
      <c r="H4375" s="387"/>
      <c r="I4375" s="380" t="e">
        <f t="shared" si="164"/>
        <v>#REF!</v>
      </c>
      <c r="J4375" s="386">
        <f>'[9]事業所(またはGH住居)名を入力してください_その⑧'!$F194</f>
        <v>0</v>
      </c>
      <c r="K4375" s="380">
        <f>IF(OR('[9]事業所(またはGH住居)名を入力してください_その⑧'!$B194="管理者",'[9]事業所(またはGH住居)名を入力してください_その⑧'!$B194="サービス管理責任者"),0,'[9]事業所(またはGH住居)名を入力してください_その⑧'!$AN194)</f>
        <v>0</v>
      </c>
    </row>
    <row r="4376" spans="8:11">
      <c r="H4376" s="387"/>
      <c r="I4376" s="380" t="e">
        <f t="shared" si="164"/>
        <v>#REF!</v>
      </c>
      <c r="J4376" s="386">
        <f>'[9]事業所(またはGH住居)名を入力してください_その⑧'!$F195</f>
        <v>0</v>
      </c>
      <c r="K4376" s="380">
        <f>IF(OR('[9]事業所(またはGH住居)名を入力してください_その⑧'!$B195="管理者",'[9]事業所(またはGH住居)名を入力してください_その⑧'!$B195="サービス管理責任者"),0,'[9]事業所(またはGH住居)名を入力してください_その⑧'!$AN195)</f>
        <v>0</v>
      </c>
    </row>
    <row r="4377" spans="8:11">
      <c r="H4377" s="387"/>
      <c r="I4377" s="380" t="e">
        <f t="shared" si="164"/>
        <v>#REF!</v>
      </c>
      <c r="J4377" s="386">
        <f>'[9]事業所(またはGH住居)名を入力してください_その⑧'!$F196</f>
        <v>0</v>
      </c>
      <c r="K4377" s="380">
        <f>IF(OR('[9]事業所(またはGH住居)名を入力してください_その⑧'!$B196="管理者",'[9]事業所(またはGH住居)名を入力してください_その⑧'!$B196="サービス管理責任者"),0,'[9]事業所(またはGH住居)名を入力してください_その⑧'!$AN196)</f>
        <v>0</v>
      </c>
    </row>
    <row r="4378" spans="8:11">
      <c r="H4378" s="387"/>
      <c r="I4378" s="380" t="e">
        <f t="shared" si="164"/>
        <v>#REF!</v>
      </c>
      <c r="J4378" s="386">
        <f>'[9]事業所(またはGH住居)名を入力してください_その⑧'!$F197</f>
        <v>0</v>
      </c>
      <c r="K4378" s="380">
        <f>IF(OR('[9]事業所(またはGH住居)名を入力してください_その⑧'!$B197="管理者",'[9]事業所(またはGH住居)名を入力してください_その⑧'!$B197="サービス管理責任者"),0,'[9]事業所(またはGH住居)名を入力してください_その⑧'!$AN197)</f>
        <v>0</v>
      </c>
    </row>
    <row r="4379" spans="8:11">
      <c r="H4379" s="387"/>
      <c r="I4379" s="380" t="e">
        <f t="shared" si="164"/>
        <v>#REF!</v>
      </c>
      <c r="J4379" s="386">
        <f>'[9]事業所(またはGH住居)名を入力してください_その⑧'!$F198</f>
        <v>0</v>
      </c>
      <c r="K4379" s="380">
        <f>IF(OR('[9]事業所(またはGH住居)名を入力してください_その⑧'!$B198="管理者",'[9]事業所(またはGH住居)名を入力してください_その⑧'!$B198="サービス管理責任者"),0,'[9]事業所(またはGH住居)名を入力してください_その⑧'!$AN198)</f>
        <v>0</v>
      </c>
    </row>
    <row r="4380" spans="8:11">
      <c r="H4380" s="387"/>
      <c r="I4380" s="380" t="e">
        <f t="shared" si="164"/>
        <v>#REF!</v>
      </c>
      <c r="J4380" s="386">
        <f>'[9]事業所(またはGH住居)名を入力してください_その⑧'!$F199</f>
        <v>0</v>
      </c>
      <c r="K4380" s="380">
        <f>IF(OR('[9]事業所(またはGH住居)名を入力してください_その⑧'!$B199="管理者",'[9]事業所(またはGH住居)名を入力してください_その⑧'!$B199="サービス管理責任者"),0,'[9]事業所(またはGH住居)名を入力してください_その⑧'!$AN199)</f>
        <v>0</v>
      </c>
    </row>
    <row r="4381" spans="8:11">
      <c r="H4381" s="387"/>
      <c r="I4381" s="380" t="e">
        <f t="shared" si="164"/>
        <v>#REF!</v>
      </c>
      <c r="J4381" s="386">
        <f>'[9]事業所(またはGH住居)名を入力してください_その⑧'!$F200</f>
        <v>0</v>
      </c>
      <c r="K4381" s="380">
        <f>IF(OR('[9]事業所(またはGH住居)名を入力してください_その⑧'!$B200="管理者",'[9]事業所(またはGH住居)名を入力してください_その⑧'!$B200="サービス管理責任者"),0,'[9]事業所(またはGH住居)名を入力してください_その⑧'!$AN200)</f>
        <v>0</v>
      </c>
    </row>
    <row r="4382" spans="8:11">
      <c r="H4382" s="387"/>
      <c r="I4382" s="380" t="e">
        <f t="shared" si="164"/>
        <v>#REF!</v>
      </c>
      <c r="J4382" s="386">
        <f>'[9]事業所(またはGH住居)名を入力してください_その⑧'!$F201</f>
        <v>0</v>
      </c>
      <c r="K4382" s="380">
        <f>IF(OR('[9]事業所(またはGH住居)名を入力してください_その⑧'!$B201="管理者",'[9]事業所(またはGH住居)名を入力してください_その⑧'!$B201="サービス管理責任者"),0,'[9]事業所(またはGH住居)名を入力してください_その⑧'!$AN201)</f>
        <v>0</v>
      </c>
    </row>
    <row r="4383" spans="8:11">
      <c r="H4383" s="387"/>
      <c r="I4383" s="380" t="e">
        <f t="shared" si="164"/>
        <v>#REF!</v>
      </c>
      <c r="J4383" s="386">
        <f>'[9]事業所(またはGH住居)名を入力してください_その⑧'!$F202</f>
        <v>0</v>
      </c>
      <c r="K4383" s="380">
        <f>IF(OR('[9]事業所(またはGH住居)名を入力してください_その⑧'!$B202="管理者",'[9]事業所(またはGH住居)名を入力してください_その⑧'!$B202="サービス管理責任者"),0,'[9]事業所(またはGH住居)名を入力してください_その⑧'!$AN202)</f>
        <v>0</v>
      </c>
    </row>
    <row r="4384" spans="8:11">
      <c r="H4384" s="387"/>
      <c r="I4384" s="380" t="e">
        <f t="shared" si="164"/>
        <v>#REF!</v>
      </c>
      <c r="J4384" s="386">
        <f>'[9]事業所(またはGH住居)名を入力してください_その⑧'!$F203</f>
        <v>0</v>
      </c>
      <c r="K4384" s="380">
        <f>IF(OR('[9]事業所(またはGH住居)名を入力してください_その⑧'!$B203="管理者",'[9]事業所(またはGH住居)名を入力してください_その⑧'!$B203="サービス管理責任者"),0,'[9]事業所(またはGH住居)名を入力してください_その⑧'!$AN203)</f>
        <v>0</v>
      </c>
    </row>
    <row r="4385" spans="8:11">
      <c r="H4385" s="387"/>
      <c r="I4385" s="380" t="e">
        <f t="shared" si="164"/>
        <v>#REF!</v>
      </c>
      <c r="J4385" s="386">
        <f>'[9]事業所(またはGH住居)名を入力してください_その⑧'!$F204</f>
        <v>0</v>
      </c>
      <c r="K4385" s="380">
        <f>IF(OR('[9]事業所(またはGH住居)名を入力してください_その⑧'!$B204="管理者",'[9]事業所(またはGH住居)名を入力してください_その⑧'!$B204="サービス管理責任者"),0,'[9]事業所(またはGH住居)名を入力してください_その⑧'!$AN204)</f>
        <v>0</v>
      </c>
    </row>
    <row r="4386" spans="8:11">
      <c r="H4386" s="387"/>
      <c r="I4386" s="380" t="e">
        <f t="shared" si="164"/>
        <v>#REF!</v>
      </c>
      <c r="J4386" s="386">
        <f>'[9]事業所(またはGH住居)名を入力してください_その⑧'!$F205</f>
        <v>0</v>
      </c>
      <c r="K4386" s="380">
        <f>IF(OR('[9]事業所(またはGH住居)名を入力してください_その⑧'!$B205="管理者",'[9]事業所(またはGH住居)名を入力してください_その⑧'!$B205="サービス管理責任者"),0,'[9]事業所(またはGH住居)名を入力してください_その⑧'!$AN205)</f>
        <v>0</v>
      </c>
    </row>
    <row r="4387" spans="8:11">
      <c r="H4387" s="387"/>
      <c r="I4387" s="380" t="e">
        <f t="shared" si="164"/>
        <v>#REF!</v>
      </c>
      <c r="J4387" s="386">
        <f>'[9]事業所(またはGH住居)名を入力してください_その⑧'!$F206</f>
        <v>0</v>
      </c>
      <c r="K4387" s="380">
        <f>IF(OR('[9]事業所(またはGH住居)名を入力してください_その⑧'!$B206="管理者",'[9]事業所(またはGH住居)名を入力してください_その⑧'!$B206="サービス管理責任者"),0,'[9]事業所(またはGH住居)名を入力してください_その⑧'!$AN206)</f>
        <v>0</v>
      </c>
    </row>
    <row r="4388" spans="8:11">
      <c r="H4388" s="387"/>
      <c r="I4388" s="380" t="e">
        <f t="shared" si="164"/>
        <v>#REF!</v>
      </c>
      <c r="J4388" s="386">
        <f>'[9]事業所(またはGH住居)名を入力してください_その⑧'!$F207</f>
        <v>0</v>
      </c>
      <c r="K4388" s="380">
        <f>IF(OR('[9]事業所(またはGH住居)名を入力してください_その⑧'!$B207="管理者",'[9]事業所(またはGH住居)名を入力してください_その⑧'!$B207="サービス管理責任者"),0,'[9]事業所(またはGH住居)名を入力してください_その⑧'!$AN207)</f>
        <v>0</v>
      </c>
    </row>
    <row r="4389" spans="8:11">
      <c r="H4389" s="387"/>
      <c r="I4389" s="380" t="e">
        <f t="shared" si="164"/>
        <v>#REF!</v>
      </c>
      <c r="J4389" s="386">
        <f>'[9]事業所(またはGH住居)名を入力してください_その⑧'!$F208</f>
        <v>0</v>
      </c>
      <c r="K4389" s="380">
        <f>IF(OR('[9]事業所(またはGH住居)名を入力してください_その⑧'!$B208="管理者",'[9]事業所(またはGH住居)名を入力してください_その⑧'!$B208="サービス管理責任者"),0,'[9]事業所(またはGH住居)名を入力してください_その⑧'!$AN208)</f>
        <v>0</v>
      </c>
    </row>
    <row r="4390" spans="8:11">
      <c r="H4390" s="387"/>
      <c r="I4390" s="380" t="e">
        <f t="shared" si="164"/>
        <v>#REF!</v>
      </c>
      <c r="J4390" s="386">
        <f>'[9]事業所(またはGH住居)名を入力してください_その⑧'!$F209</f>
        <v>0</v>
      </c>
      <c r="K4390" s="380">
        <f>IF(OR('[9]事業所(またはGH住居)名を入力してください_その⑧'!$B209="管理者",'[9]事業所(またはGH住居)名を入力してください_その⑧'!$B209="サービス管理責任者"),0,'[9]事業所(またはGH住居)名を入力してください_その⑧'!$AN209)</f>
        <v>0</v>
      </c>
    </row>
    <row r="4391" spans="8:11">
      <c r="H4391" s="387"/>
      <c r="I4391" s="380" t="e">
        <f t="shared" si="164"/>
        <v>#REF!</v>
      </c>
      <c r="J4391" s="386">
        <f>'[9]事業所(またはGH住居)名を入力してください_その⑧'!$F210</f>
        <v>0</v>
      </c>
      <c r="K4391" s="380">
        <f>IF(OR('[9]事業所(またはGH住居)名を入力してください_その⑧'!$B210="管理者",'[9]事業所(またはGH住居)名を入力してください_その⑧'!$B210="サービス管理責任者"),0,'[9]事業所(またはGH住居)名を入力してください_その⑧'!$AN210)</f>
        <v>0</v>
      </c>
    </row>
    <row r="4392" spans="8:11">
      <c r="H4392" s="387"/>
      <c r="I4392" s="380" t="e">
        <f t="shared" si="164"/>
        <v>#REF!</v>
      </c>
      <c r="J4392" s="386">
        <f>'[9]事業所(またはGH住居)名を入力してください_その⑧'!$F211</f>
        <v>0</v>
      </c>
      <c r="K4392" s="380">
        <f>IF(OR('[9]事業所(またはGH住居)名を入力してください_その⑧'!$B211="管理者",'[9]事業所(またはGH住居)名を入力してください_その⑧'!$B211="サービス管理責任者"),0,'[9]事業所(またはGH住居)名を入力してください_その⑧'!$AN211)</f>
        <v>0</v>
      </c>
    </row>
    <row r="4393" spans="8:11">
      <c r="H4393" s="387"/>
      <c r="I4393" s="380" t="e">
        <f t="shared" si="164"/>
        <v>#REF!</v>
      </c>
      <c r="J4393" s="386">
        <f>'[9]事業所(またはGH住居)名を入力してください_その⑧'!$F212</f>
        <v>0</v>
      </c>
      <c r="K4393" s="380">
        <f>IF(OR('[9]事業所(またはGH住居)名を入力してください_その⑧'!$B212="管理者",'[9]事業所(またはGH住居)名を入力してください_その⑧'!$B212="サービス管理責任者"),0,'[9]事業所(またはGH住居)名を入力してください_その⑧'!$AN212)</f>
        <v>0</v>
      </c>
    </row>
    <row r="4394" spans="8:11">
      <c r="H4394" s="387"/>
      <c r="I4394" s="380" t="e">
        <f t="shared" si="164"/>
        <v>#REF!</v>
      </c>
      <c r="J4394" s="386">
        <f>'[9]事業所(またはGH住居)名を入力してください_その⑧'!$F213</f>
        <v>0</v>
      </c>
      <c r="K4394" s="380">
        <f>IF(OR('[9]事業所(またはGH住居)名を入力してください_その⑧'!$B213="管理者",'[9]事業所(またはGH住居)名を入力してください_その⑧'!$B213="サービス管理責任者"),0,'[9]事業所(またはGH住居)名を入力してください_その⑧'!$AN213)</f>
        <v>0</v>
      </c>
    </row>
    <row r="4395" spans="8:11">
      <c r="H4395" s="387"/>
      <c r="I4395" s="380" t="e">
        <f t="shared" si="164"/>
        <v>#REF!</v>
      </c>
      <c r="J4395" s="386">
        <f>'[9]事業所(またはGH住居)名を入力してください_その⑧'!$F214</f>
        <v>0</v>
      </c>
      <c r="K4395" s="380">
        <f>IF(OR('[9]事業所(またはGH住居)名を入力してください_その⑧'!$B214="管理者",'[9]事業所(またはGH住居)名を入力してください_その⑧'!$B214="サービス管理責任者"),0,'[9]事業所(またはGH住居)名を入力してください_その⑧'!$AN214)</f>
        <v>0</v>
      </c>
    </row>
    <row r="4396" spans="8:11">
      <c r="H4396" s="387"/>
      <c r="I4396" s="380" t="e">
        <f t="shared" si="164"/>
        <v>#REF!</v>
      </c>
      <c r="J4396" s="386">
        <f>'[9]事業所(またはGH住居)名を入力してください_その⑧'!$F215</f>
        <v>0</v>
      </c>
      <c r="K4396" s="380">
        <f>IF(OR('[9]事業所(またはGH住居)名を入力してください_その⑧'!$B215="管理者",'[9]事業所(またはGH住居)名を入力してください_その⑧'!$B215="サービス管理責任者"),0,'[9]事業所(またはGH住居)名を入力してください_その⑧'!$AN215)</f>
        <v>0</v>
      </c>
    </row>
    <row r="4397" spans="8:11">
      <c r="H4397" s="387"/>
      <c r="I4397" s="380" t="e">
        <f t="shared" si="164"/>
        <v>#REF!</v>
      </c>
      <c r="J4397" s="386">
        <f>'[9]事業所(またはGH住居)名を入力してください_その⑧'!$F216</f>
        <v>0</v>
      </c>
      <c r="K4397" s="380">
        <f>IF(OR('[9]事業所(またはGH住居)名を入力してください_その⑧'!$B216="管理者",'[9]事業所(またはGH住居)名を入力してください_その⑧'!$B216="サービス管理責任者"),0,'[9]事業所(またはGH住居)名を入力してください_その⑧'!$AN216)</f>
        <v>0</v>
      </c>
    </row>
    <row r="4398" spans="8:11">
      <c r="H4398" s="387"/>
      <c r="I4398" s="380" t="e">
        <f t="shared" si="164"/>
        <v>#REF!</v>
      </c>
      <c r="J4398" s="386">
        <f>'[9]事業所(またはGH住居)名を入力してください_その⑧'!$F217</f>
        <v>0</v>
      </c>
      <c r="K4398" s="380">
        <f>IF(OR('[9]事業所(またはGH住居)名を入力してください_その⑧'!$B217="管理者",'[9]事業所(またはGH住居)名を入力してください_その⑧'!$B217="サービス管理責任者"),0,'[9]事業所(またはGH住居)名を入力してください_その⑧'!$AN217)</f>
        <v>0</v>
      </c>
    </row>
    <row r="4399" spans="8:11">
      <c r="H4399" s="387"/>
      <c r="I4399" s="380" t="e">
        <f t="shared" si="164"/>
        <v>#REF!</v>
      </c>
      <c r="J4399" s="386">
        <f>'[9]事業所(またはGH住居)名を入力してください_その⑧'!$F218</f>
        <v>0</v>
      </c>
      <c r="K4399" s="380">
        <f>IF(OR('[9]事業所(またはGH住居)名を入力してください_その⑧'!$B218="管理者",'[9]事業所(またはGH住居)名を入力してください_その⑧'!$B218="サービス管理責任者"),0,'[9]事業所(またはGH住居)名を入力してください_その⑧'!$AN218)</f>
        <v>0</v>
      </c>
    </row>
    <row r="4400" spans="8:11">
      <c r="H4400" s="387"/>
      <c r="I4400" s="380" t="e">
        <f t="shared" si="164"/>
        <v>#REF!</v>
      </c>
      <c r="J4400" s="386">
        <f>'[9]事業所(またはGH住居)名を入力してください_その⑧'!$F219</f>
        <v>0</v>
      </c>
      <c r="K4400" s="380">
        <f>IF(OR('[9]事業所(またはGH住居)名を入力してください_その⑧'!$B219="管理者",'[9]事業所(またはGH住居)名を入力してください_その⑧'!$B219="サービス管理責任者"),0,'[9]事業所(またはGH住居)名を入力してください_その⑧'!$AN219)</f>
        <v>0</v>
      </c>
    </row>
    <row r="4401" spans="8:11">
      <c r="H4401" s="387"/>
      <c r="I4401" s="380" t="e">
        <f t="shared" si="164"/>
        <v>#REF!</v>
      </c>
      <c r="J4401" s="386">
        <f>'[9]事業所(またはGH住居)名を入力してください_その⑧'!$F220</f>
        <v>0</v>
      </c>
      <c r="K4401" s="380">
        <f>IF(OR('[9]事業所(またはGH住居)名を入力してください_その⑧'!$B220="管理者",'[9]事業所(またはGH住居)名を入力してください_その⑧'!$B220="サービス管理責任者"),0,'[9]事業所(またはGH住居)名を入力してください_その⑧'!$AN220)</f>
        <v>0</v>
      </c>
    </row>
    <row r="4402" spans="8:11">
      <c r="H4402" s="387"/>
      <c r="I4402" s="380" t="e">
        <f t="shared" si="164"/>
        <v>#REF!</v>
      </c>
      <c r="J4402" s="386">
        <f>'[9]事業所(またはGH住居)名を入力してください_その⑧'!$F221</f>
        <v>0</v>
      </c>
      <c r="K4402" s="380">
        <f>IF(OR('[9]事業所(またはGH住居)名を入力してください_その⑧'!$B221="管理者",'[9]事業所(またはGH住居)名を入力してください_その⑧'!$B221="サービス管理責任者"),0,'[9]事業所(またはGH住居)名を入力してください_その⑧'!$AN221)</f>
        <v>0</v>
      </c>
    </row>
    <row r="4403" spans="8:11">
      <c r="H4403" s="387"/>
      <c r="I4403" s="380" t="e">
        <f t="shared" si="164"/>
        <v>#REF!</v>
      </c>
      <c r="J4403" s="386">
        <f>'[9]事業所(またはGH住居)名を入力してください_その⑧'!$F222</f>
        <v>0</v>
      </c>
      <c r="K4403" s="380">
        <f>IF(OR('[9]事業所(またはGH住居)名を入力してください_その⑧'!$B222="管理者",'[9]事業所(またはGH住居)名を入力してください_その⑧'!$B222="サービス管理責任者"),0,'[9]事業所(またはGH住居)名を入力してください_その⑧'!$AN222)</f>
        <v>0</v>
      </c>
    </row>
    <row r="4404" spans="8:11">
      <c r="H4404" s="387"/>
      <c r="I4404" s="380" t="e">
        <f t="shared" si="164"/>
        <v>#REF!</v>
      </c>
      <c r="J4404" s="386">
        <f>'[9]事業所(またはGH住居)名を入力してください_その⑧'!$F223</f>
        <v>0</v>
      </c>
      <c r="K4404" s="380">
        <f>IF(OR('[9]事業所(またはGH住居)名を入力してください_その⑧'!$B223="管理者",'[9]事業所(またはGH住居)名を入力してください_その⑧'!$B223="サービス管理責任者"),0,'[9]事業所(またはGH住居)名を入力してください_その⑧'!$AN223)</f>
        <v>0</v>
      </c>
    </row>
    <row r="4405" spans="8:11">
      <c r="H4405" s="387"/>
      <c r="I4405" s="380" t="e">
        <f t="shared" si="164"/>
        <v>#REF!</v>
      </c>
      <c r="J4405" s="386">
        <f>'[9]事業所(またはGH住居)名を入力してください_その⑧'!$F224</f>
        <v>0</v>
      </c>
      <c r="K4405" s="380">
        <f>IF(OR('[9]事業所(またはGH住居)名を入力してください_その⑧'!$B224="管理者",'[9]事業所(またはGH住居)名を入力してください_その⑧'!$B224="サービス管理責任者"),0,'[9]事業所(またはGH住居)名を入力してください_その⑧'!$AN224)</f>
        <v>0</v>
      </c>
    </row>
    <row r="4406" spans="8:11">
      <c r="H4406" s="387"/>
      <c r="I4406" s="380" t="e">
        <f t="shared" si="164"/>
        <v>#REF!</v>
      </c>
      <c r="J4406" s="386">
        <f>'[9]事業所(またはGH住居)名を入力してください_その⑧'!$F225</f>
        <v>0</v>
      </c>
      <c r="K4406" s="380">
        <f>IF(OR('[9]事業所(またはGH住居)名を入力してください_その⑧'!$B225="管理者",'[9]事業所(またはGH住居)名を入力してください_その⑧'!$B225="サービス管理責任者"),0,'[9]事業所(またはGH住居)名を入力してください_その⑧'!$AN225)</f>
        <v>0</v>
      </c>
    </row>
    <row r="4407" spans="8:11">
      <c r="H4407" s="387"/>
      <c r="I4407" s="380" t="e">
        <f t="shared" si="164"/>
        <v>#REF!</v>
      </c>
      <c r="J4407" s="386">
        <f>'[9]事業所(またはGH住居)名を入力してください_その⑧'!$F226</f>
        <v>0</v>
      </c>
      <c r="K4407" s="380">
        <f>IF(OR('[9]事業所(またはGH住居)名を入力してください_その⑧'!$B226="管理者",'[9]事業所(またはGH住居)名を入力してください_その⑧'!$B226="サービス管理責任者"),0,'[9]事業所(またはGH住居)名を入力してください_その⑧'!$AN226)</f>
        <v>0</v>
      </c>
    </row>
    <row r="4408" spans="8:11">
      <c r="H4408" s="387"/>
      <c r="I4408" s="380" t="e">
        <f t="shared" si="164"/>
        <v>#REF!</v>
      </c>
      <c r="J4408" s="386">
        <f>'[9]事業所(またはGH住居)名を入力してください_その⑧'!$F227</f>
        <v>0</v>
      </c>
      <c r="K4408" s="380">
        <f>IF(OR('[9]事業所(またはGH住居)名を入力してください_その⑧'!$B227="管理者",'[9]事業所(またはGH住居)名を入力してください_その⑧'!$B227="サービス管理責任者"),0,'[9]事業所(またはGH住居)名を入力してください_その⑧'!$AN227)</f>
        <v>0</v>
      </c>
    </row>
    <row r="4409" spans="8:11">
      <c r="H4409" s="387"/>
      <c r="I4409" s="380" t="e">
        <f t="shared" si="164"/>
        <v>#REF!</v>
      </c>
      <c r="J4409" s="386">
        <f>'[9]事業所(またはGH住居)名を入力してください_その⑧'!$F228</f>
        <v>0</v>
      </c>
      <c r="K4409" s="380">
        <f>IF(OR('[9]事業所(またはGH住居)名を入力してください_その⑧'!$B228="管理者",'[9]事業所(またはGH住居)名を入力してください_その⑧'!$B228="サービス管理責任者"),0,'[9]事業所(またはGH住居)名を入力してください_その⑧'!$AN228)</f>
        <v>0</v>
      </c>
    </row>
    <row r="4410" spans="8:11">
      <c r="H4410" s="387"/>
      <c r="I4410" s="380" t="e">
        <f t="shared" si="164"/>
        <v>#REF!</v>
      </c>
      <c r="J4410" s="386">
        <f>'[9]事業所(またはGH住居)名を入力してください_その⑧'!$F229</f>
        <v>0</v>
      </c>
      <c r="K4410" s="380">
        <f>IF(OR('[9]事業所(またはGH住居)名を入力してください_その⑧'!$B229="管理者",'[9]事業所(またはGH住居)名を入力してください_その⑧'!$B229="サービス管理責任者"),0,'[9]事業所(またはGH住居)名を入力してください_その⑧'!$AN229)</f>
        <v>0</v>
      </c>
    </row>
    <row r="4411" spans="8:11">
      <c r="H4411" s="387"/>
      <c r="I4411" s="380" t="e">
        <f t="shared" si="164"/>
        <v>#REF!</v>
      </c>
      <c r="J4411" s="386">
        <f>'[9]事業所(またはGH住居)名を入力してください_その⑧'!$F230</f>
        <v>0</v>
      </c>
      <c r="K4411" s="380">
        <f>IF(OR('[9]事業所(またはGH住居)名を入力してください_その⑧'!$B230="管理者",'[9]事業所(またはGH住居)名を入力してください_その⑧'!$B230="サービス管理責任者"),0,'[9]事業所(またはGH住居)名を入力してください_その⑧'!$AN230)</f>
        <v>0</v>
      </c>
    </row>
    <row r="4412" spans="8:11">
      <c r="H4412" s="387"/>
      <c r="I4412" s="380" t="e">
        <f t="shared" si="164"/>
        <v>#REF!</v>
      </c>
      <c r="J4412" s="386">
        <f>'[9]事業所(またはGH住居)名を入力してください_その⑧'!$F231</f>
        <v>0</v>
      </c>
      <c r="K4412" s="380">
        <f>IF(OR('[9]事業所(またはGH住居)名を入力してください_その⑧'!$B231="管理者",'[9]事業所(またはGH住居)名を入力してください_その⑧'!$B231="サービス管理責任者"),0,'[9]事業所(またはGH住居)名を入力してください_その⑧'!$AN231)</f>
        <v>0</v>
      </c>
    </row>
    <row r="4413" spans="8:11">
      <c r="H4413" s="387"/>
      <c r="I4413" s="380" t="e">
        <f t="shared" si="164"/>
        <v>#REF!</v>
      </c>
      <c r="J4413" s="386">
        <f>'[9]事業所(またはGH住居)名を入力してください_その⑧'!$F232</f>
        <v>0</v>
      </c>
      <c r="K4413" s="380">
        <f>IF(OR('[9]事業所(またはGH住居)名を入力してください_その⑧'!$B232="管理者",'[9]事業所(またはGH住居)名を入力してください_その⑧'!$B232="サービス管理責任者"),0,'[9]事業所(またはGH住居)名を入力してください_その⑧'!$AN232)</f>
        <v>0</v>
      </c>
    </row>
    <row r="4414" spans="8:11">
      <c r="H4414" s="387"/>
      <c r="I4414" s="380" t="e">
        <f t="shared" si="164"/>
        <v>#REF!</v>
      </c>
      <c r="J4414" s="386">
        <f>'[9]事業所(またはGH住居)名を入力してください_その⑧'!$F233</f>
        <v>0</v>
      </c>
      <c r="K4414" s="380">
        <f>IF(OR('[9]事業所(またはGH住居)名を入力してください_その⑧'!$B233="管理者",'[9]事業所(またはGH住居)名を入力してください_その⑧'!$B233="サービス管理責任者"),0,'[9]事業所(またはGH住居)名を入力してください_その⑧'!$AN233)</f>
        <v>0</v>
      </c>
    </row>
    <row r="4415" spans="8:11">
      <c r="H4415" s="387"/>
      <c r="I4415" s="380" t="e">
        <f t="shared" si="164"/>
        <v>#REF!</v>
      </c>
      <c r="J4415" s="386">
        <f>'[9]事業所(またはGH住居)名を入力してください_その⑧'!$F234</f>
        <v>0</v>
      </c>
      <c r="K4415" s="380">
        <f>IF(OR('[9]事業所(またはGH住居)名を入力してください_その⑧'!$B234="管理者",'[9]事業所(またはGH住居)名を入力してください_その⑧'!$B234="サービス管理責任者"),0,'[9]事業所(またはGH住居)名を入力してください_その⑧'!$AN234)</f>
        <v>0</v>
      </c>
    </row>
    <row r="4416" spans="8:11">
      <c r="H4416" s="387"/>
      <c r="I4416" s="380" t="e">
        <f t="shared" si="164"/>
        <v>#REF!</v>
      </c>
      <c r="J4416" s="386">
        <f>'[9]事業所(またはGH住居)名を入力してください_その⑧'!$F235</f>
        <v>0</v>
      </c>
      <c r="K4416" s="380">
        <f>IF(OR('[9]事業所(またはGH住居)名を入力してください_その⑧'!$B235="管理者",'[9]事業所(またはGH住居)名を入力してください_その⑧'!$B235="サービス管理責任者"),0,'[9]事業所(またはGH住居)名を入力してください_その⑧'!$AN235)</f>
        <v>0</v>
      </c>
    </row>
    <row r="4417" spans="8:11">
      <c r="H4417" s="387"/>
      <c r="I4417" s="380" t="e">
        <f t="shared" si="164"/>
        <v>#REF!</v>
      </c>
      <c r="J4417" s="386">
        <f>'[9]事業所(またはGH住居)名を入力してください_その⑧'!$F236</f>
        <v>0</v>
      </c>
      <c r="K4417" s="380">
        <f>IF(OR('[9]事業所(またはGH住居)名を入力してください_その⑧'!$B236="管理者",'[9]事業所(またはGH住居)名を入力してください_その⑧'!$B236="サービス管理責任者"),0,'[9]事業所(またはGH住居)名を入力してください_その⑧'!$AN236)</f>
        <v>0</v>
      </c>
    </row>
    <row r="4418" spans="8:11">
      <c r="H4418" s="387"/>
      <c r="I4418" s="380" t="e">
        <f t="shared" si="164"/>
        <v>#REF!</v>
      </c>
      <c r="J4418" s="386">
        <f>'[9]事業所(またはGH住居)名を入力してください_その⑧'!$F237</f>
        <v>0</v>
      </c>
      <c r="K4418" s="380">
        <f>IF(OR('[9]事業所(またはGH住居)名を入力してください_その⑧'!$B237="管理者",'[9]事業所(またはGH住居)名を入力してください_その⑧'!$B237="サービス管理責任者"),0,'[9]事業所(またはGH住居)名を入力してください_その⑧'!$AN237)</f>
        <v>0</v>
      </c>
    </row>
    <row r="4419" spans="8:11">
      <c r="H4419" s="387"/>
      <c r="I4419" s="380" t="e">
        <f t="shared" si="164"/>
        <v>#REF!</v>
      </c>
      <c r="J4419" s="386">
        <f>'[9]事業所(またはGH住居)名を入力してください_その⑧'!$F238</f>
        <v>0</v>
      </c>
      <c r="K4419" s="380">
        <f>IF(OR('[9]事業所(またはGH住居)名を入力してください_その⑧'!$B238="管理者",'[9]事業所(またはGH住居)名を入力してください_その⑧'!$B238="サービス管理責任者"),0,'[9]事業所(またはGH住居)名を入力してください_その⑧'!$AN238)</f>
        <v>0</v>
      </c>
    </row>
    <row r="4420" spans="8:11">
      <c r="H4420" s="387"/>
      <c r="I4420" s="380" t="e">
        <f t="shared" ref="I4420:I4483" si="165">IF(J4420=0,I4419,I4419+1)</f>
        <v>#REF!</v>
      </c>
      <c r="J4420" s="386">
        <f>'[9]事業所(またはGH住居)名を入力してください_その⑧'!$F239</f>
        <v>0</v>
      </c>
      <c r="K4420" s="380">
        <f>IF(OR('[9]事業所(またはGH住居)名を入力してください_その⑧'!$B239="管理者",'[9]事業所(またはGH住居)名を入力してください_その⑧'!$B239="サービス管理責任者"),0,'[9]事業所(またはGH住居)名を入力してください_その⑧'!$AN239)</f>
        <v>0</v>
      </c>
    </row>
    <row r="4421" spans="8:11">
      <c r="H4421" s="387"/>
      <c r="I4421" s="380" t="e">
        <f t="shared" si="165"/>
        <v>#REF!</v>
      </c>
      <c r="J4421" s="386">
        <f>'[9]事業所(またはGH住居)名を入力してください_その⑧'!$F240</f>
        <v>0</v>
      </c>
      <c r="K4421" s="380">
        <f>IF(OR('[9]事業所(またはGH住居)名を入力してください_その⑧'!$B240="管理者",'[9]事業所(またはGH住居)名を入力してください_その⑧'!$B240="サービス管理責任者"),0,'[9]事業所(またはGH住居)名を入力してください_その⑧'!$AN240)</f>
        <v>0</v>
      </c>
    </row>
    <row r="4422" spans="8:11">
      <c r="H4422" s="387"/>
      <c r="I4422" s="380" t="e">
        <f t="shared" si="165"/>
        <v>#REF!</v>
      </c>
      <c r="J4422" s="386">
        <f>'[9]事業所(またはGH住居)名を入力してください_その⑧'!$F241</f>
        <v>0</v>
      </c>
      <c r="K4422" s="380">
        <f>IF(OR('[9]事業所(またはGH住居)名を入力してください_その⑧'!$B241="管理者",'[9]事業所(またはGH住居)名を入力してください_その⑧'!$B241="サービス管理責任者"),0,'[9]事業所(またはGH住居)名を入力してください_その⑧'!$AN241)</f>
        <v>0</v>
      </c>
    </row>
    <row r="4423" spans="8:11">
      <c r="H4423" s="387"/>
      <c r="I4423" s="380" t="e">
        <f t="shared" si="165"/>
        <v>#REF!</v>
      </c>
      <c r="J4423" s="386">
        <f>'[9]事業所(またはGH住居)名を入力してください_その⑧'!$F242</f>
        <v>0</v>
      </c>
      <c r="K4423" s="380">
        <f>IF(OR('[9]事業所(またはGH住居)名を入力してください_その⑧'!$B242="管理者",'[9]事業所(またはGH住居)名を入力してください_その⑧'!$B242="サービス管理責任者"),0,'[9]事業所(またはGH住居)名を入力してください_その⑧'!$AN242)</f>
        <v>0</v>
      </c>
    </row>
    <row r="4424" spans="8:11">
      <c r="H4424" s="387"/>
      <c r="I4424" s="380" t="e">
        <f t="shared" si="165"/>
        <v>#REF!</v>
      </c>
      <c r="J4424" s="386">
        <f>'[9]事業所(またはGH住居)名を入力してください_その⑧'!$F243</f>
        <v>0</v>
      </c>
      <c r="K4424" s="380">
        <f>IF(OR('[9]事業所(またはGH住居)名を入力してください_その⑧'!$B243="管理者",'[9]事業所(またはGH住居)名を入力してください_その⑧'!$B243="サービス管理責任者"),0,'[9]事業所(またはGH住居)名を入力してください_その⑧'!$AN243)</f>
        <v>0</v>
      </c>
    </row>
    <row r="4425" spans="8:11">
      <c r="H4425" s="387"/>
      <c r="I4425" s="380" t="e">
        <f t="shared" si="165"/>
        <v>#REF!</v>
      </c>
      <c r="J4425" s="386">
        <f>'[9]事業所(またはGH住居)名を入力してください_その⑧'!$F244</f>
        <v>0</v>
      </c>
      <c r="K4425" s="380">
        <f>IF(OR('[9]事業所(またはGH住居)名を入力してください_その⑧'!$B244="管理者",'[9]事業所(またはGH住居)名を入力してください_その⑧'!$B244="サービス管理責任者"),0,'[9]事業所(またはGH住居)名を入力してください_その⑧'!$AN244)</f>
        <v>0</v>
      </c>
    </row>
    <row r="4426" spans="8:11">
      <c r="H4426" s="387"/>
      <c r="I4426" s="380" t="e">
        <f t="shared" si="165"/>
        <v>#REF!</v>
      </c>
      <c r="J4426" s="386">
        <f>'[9]事業所(またはGH住居)名を入力してください_その⑧'!$F245</f>
        <v>0</v>
      </c>
      <c r="K4426" s="380">
        <f>IF(OR('[9]事業所(またはGH住居)名を入力してください_その⑧'!$B245="管理者",'[9]事業所(またはGH住居)名を入力してください_その⑧'!$B245="サービス管理責任者"),0,'[9]事業所(またはGH住居)名を入力してください_その⑧'!$AN245)</f>
        <v>0</v>
      </c>
    </row>
    <row r="4427" spans="8:11">
      <c r="H4427" s="387"/>
      <c r="I4427" s="380" t="e">
        <f t="shared" si="165"/>
        <v>#REF!</v>
      </c>
      <c r="J4427" s="386">
        <f>'[9]事業所(またはGH住居)名を入力してください_その⑧'!$F246</f>
        <v>0</v>
      </c>
      <c r="K4427" s="380">
        <f>IF(OR('[9]事業所(またはGH住居)名を入力してください_その⑧'!$B246="管理者",'[9]事業所(またはGH住居)名を入力してください_その⑧'!$B246="サービス管理責任者"),0,'[9]事業所(またはGH住居)名を入力してください_その⑧'!$AN246)</f>
        <v>0</v>
      </c>
    </row>
    <row r="4428" spans="8:11">
      <c r="H4428" s="387"/>
      <c r="I4428" s="380" t="e">
        <f t="shared" si="165"/>
        <v>#REF!</v>
      </c>
      <c r="J4428" s="386">
        <f>'[9]事業所(またはGH住居)名を入力してください_その⑧'!$F247</f>
        <v>0</v>
      </c>
      <c r="K4428" s="380">
        <f>IF(OR('[9]事業所(またはGH住居)名を入力してください_その⑧'!$B247="管理者",'[9]事業所(またはGH住居)名を入力してください_その⑧'!$B247="サービス管理責任者"),0,'[9]事業所(またはGH住居)名を入力してください_その⑧'!$AN247)</f>
        <v>0</v>
      </c>
    </row>
    <row r="4429" spans="8:11">
      <c r="H4429" s="387"/>
      <c r="I4429" s="380" t="e">
        <f t="shared" si="165"/>
        <v>#REF!</v>
      </c>
      <c r="J4429" s="386">
        <f>'[9]事業所(またはGH住居)名を入力してください_その⑧'!$F248</f>
        <v>0</v>
      </c>
      <c r="K4429" s="380">
        <f>IF(OR('[9]事業所(またはGH住居)名を入力してください_その⑧'!$B248="管理者",'[9]事業所(またはGH住居)名を入力してください_その⑧'!$B248="サービス管理責任者"),0,'[9]事業所(またはGH住居)名を入力してください_その⑧'!$AN248)</f>
        <v>0</v>
      </c>
    </row>
    <row r="4430" spans="8:11">
      <c r="H4430" s="387"/>
      <c r="I4430" s="380" t="e">
        <f t="shared" si="165"/>
        <v>#REF!</v>
      </c>
      <c r="J4430" s="386">
        <f>'[9]事業所(またはGH住居)名を入力してください_その⑧'!$F249</f>
        <v>0</v>
      </c>
      <c r="K4430" s="380">
        <f>IF(OR('[9]事業所(またはGH住居)名を入力してください_その⑧'!$B249="管理者",'[9]事業所(またはGH住居)名を入力してください_その⑧'!$B249="サービス管理責任者"),0,'[9]事業所(またはGH住居)名を入力してください_その⑧'!$AN249)</f>
        <v>0</v>
      </c>
    </row>
    <row r="4431" spans="8:11">
      <c r="H4431" s="387"/>
      <c r="I4431" s="380" t="e">
        <f t="shared" si="165"/>
        <v>#REF!</v>
      </c>
      <c r="J4431" s="386">
        <f>'[9]事業所(またはGH住居)名を入力してください_その⑧'!$F250</f>
        <v>0</v>
      </c>
      <c r="K4431" s="380">
        <f>IF(OR('[9]事業所(またはGH住居)名を入力してください_その⑧'!$B250="管理者",'[9]事業所(またはGH住居)名を入力してください_その⑧'!$B250="サービス管理責任者"),0,'[9]事業所(またはGH住居)名を入力してください_その⑧'!$AN250)</f>
        <v>0</v>
      </c>
    </row>
    <row r="4432" spans="8:11">
      <c r="H4432" s="387"/>
      <c r="I4432" s="380" t="e">
        <f t="shared" si="165"/>
        <v>#REF!</v>
      </c>
      <c r="J4432" s="386">
        <f>'[9]事業所(またはGH住居)名を入力してください_その⑧'!$F251</f>
        <v>0</v>
      </c>
      <c r="K4432" s="380">
        <f>IF(OR('[9]事業所(またはGH住居)名を入力してください_その⑧'!$B251="管理者",'[9]事業所(またはGH住居)名を入力してください_その⑧'!$B251="サービス管理責任者"),0,'[9]事業所(またはGH住居)名を入力してください_その⑧'!$AN251)</f>
        <v>0</v>
      </c>
    </row>
    <row r="4433" spans="8:11">
      <c r="H4433" s="387"/>
      <c r="I4433" s="380" t="e">
        <f t="shared" si="165"/>
        <v>#REF!</v>
      </c>
      <c r="J4433" s="386">
        <f>'[9]事業所(またはGH住居)名を入力してください_その⑧'!$F252</f>
        <v>0</v>
      </c>
      <c r="K4433" s="380">
        <f>IF(OR('[9]事業所(またはGH住居)名を入力してください_その⑧'!$B252="管理者",'[9]事業所(またはGH住居)名を入力してください_その⑧'!$B252="サービス管理責任者"),0,'[9]事業所(またはGH住居)名を入力してください_その⑧'!$AN252)</f>
        <v>0</v>
      </c>
    </row>
    <row r="4434" spans="8:11">
      <c r="H4434" s="387"/>
      <c r="I4434" s="380" t="e">
        <f t="shared" si="165"/>
        <v>#REF!</v>
      </c>
      <c r="J4434" s="386">
        <f>'[9]事業所(またはGH住居)名を入力してください_その⑧'!$F253</f>
        <v>0</v>
      </c>
      <c r="K4434" s="380">
        <f>IF(OR('[9]事業所(またはGH住居)名を入力してください_その⑧'!$B253="管理者",'[9]事業所(またはGH住居)名を入力してください_その⑧'!$B253="サービス管理責任者"),0,'[9]事業所(またはGH住居)名を入力してください_その⑧'!$AN253)</f>
        <v>0</v>
      </c>
    </row>
    <row r="4435" spans="8:11">
      <c r="H4435" s="387"/>
      <c r="I4435" s="380" t="e">
        <f t="shared" si="165"/>
        <v>#REF!</v>
      </c>
      <c r="J4435" s="386">
        <f>'[9]事業所(またはGH住居)名を入力してください_その⑧'!$F254</f>
        <v>0</v>
      </c>
      <c r="K4435" s="380">
        <f>IF(OR('[9]事業所(またはGH住居)名を入力してください_その⑧'!$B254="管理者",'[9]事業所(またはGH住居)名を入力してください_その⑧'!$B254="サービス管理責任者"),0,'[9]事業所(またはGH住居)名を入力してください_その⑧'!$AN254)</f>
        <v>0</v>
      </c>
    </row>
    <row r="4436" spans="8:11">
      <c r="H4436" s="387"/>
      <c r="I4436" s="380" t="e">
        <f t="shared" si="165"/>
        <v>#REF!</v>
      </c>
      <c r="J4436" s="386">
        <f>'[9]事業所(またはGH住居)名を入力してください_その⑧'!$F255</f>
        <v>0</v>
      </c>
      <c r="K4436" s="380">
        <f>IF(OR('[9]事業所(またはGH住居)名を入力してください_その⑧'!$B255="管理者",'[9]事業所(またはGH住居)名を入力してください_その⑧'!$B255="サービス管理責任者"),0,'[9]事業所(またはGH住居)名を入力してください_その⑧'!$AN255)</f>
        <v>0</v>
      </c>
    </row>
    <row r="4437" spans="8:11">
      <c r="H4437" s="387"/>
      <c r="I4437" s="380" t="e">
        <f t="shared" si="165"/>
        <v>#REF!</v>
      </c>
      <c r="J4437" s="386">
        <f>'[9]事業所(またはGH住居)名を入力してください_その⑧'!$F256</f>
        <v>0</v>
      </c>
      <c r="K4437" s="380">
        <f>IF(OR('[9]事業所(またはGH住居)名を入力してください_その⑧'!$B256="管理者",'[9]事業所(またはGH住居)名を入力してください_その⑧'!$B256="サービス管理責任者"),0,'[9]事業所(またはGH住居)名を入力してください_その⑧'!$AN256)</f>
        <v>0</v>
      </c>
    </row>
    <row r="4438" spans="8:11">
      <c r="H4438" s="387"/>
      <c r="I4438" s="380" t="e">
        <f t="shared" si="165"/>
        <v>#REF!</v>
      </c>
      <c r="J4438" s="386">
        <f>'[9]事業所(またはGH住居)名を入力してください_その⑧'!$F257</f>
        <v>0</v>
      </c>
      <c r="K4438" s="380">
        <f>IF(OR('[9]事業所(またはGH住居)名を入力してください_その⑧'!$B257="管理者",'[9]事業所(またはGH住居)名を入力してください_その⑧'!$B257="サービス管理責任者"),0,'[9]事業所(またはGH住居)名を入力してください_その⑧'!$AN257)</f>
        <v>0</v>
      </c>
    </row>
    <row r="4439" spans="8:11">
      <c r="H4439" s="387"/>
      <c r="I4439" s="380" t="e">
        <f t="shared" si="165"/>
        <v>#REF!</v>
      </c>
      <c r="J4439" s="386">
        <f>'[9]事業所(またはGH住居)名を入力してください_その⑧'!$F258</f>
        <v>0</v>
      </c>
      <c r="K4439" s="380">
        <f>IF(OR('[9]事業所(またはGH住居)名を入力してください_その⑧'!$B258="管理者",'[9]事業所(またはGH住居)名を入力してください_その⑧'!$B258="サービス管理責任者"),0,'[9]事業所(またはGH住居)名を入力してください_その⑧'!$AN258)</f>
        <v>0</v>
      </c>
    </row>
    <row r="4440" spans="8:11">
      <c r="H4440" s="387"/>
      <c r="I4440" s="380" t="e">
        <f t="shared" si="165"/>
        <v>#REF!</v>
      </c>
      <c r="J4440" s="386">
        <f>'[9]事業所(またはGH住居)名を入力してください_その⑧'!$F259</f>
        <v>0</v>
      </c>
      <c r="K4440" s="380">
        <f>IF(OR('[9]事業所(またはGH住居)名を入力してください_その⑧'!$B259="管理者",'[9]事業所(またはGH住居)名を入力してください_その⑧'!$B259="サービス管理責任者"),0,'[9]事業所(またはGH住居)名を入力してください_その⑧'!$AN259)</f>
        <v>0</v>
      </c>
    </row>
    <row r="4441" spans="8:11">
      <c r="H4441" s="387"/>
      <c r="I4441" s="380" t="e">
        <f t="shared" si="165"/>
        <v>#REF!</v>
      </c>
      <c r="J4441" s="386">
        <f>'[9]事業所(またはGH住居)名を入力してください_その⑧'!$F260</f>
        <v>0</v>
      </c>
      <c r="K4441" s="380">
        <f>IF(OR('[9]事業所(またはGH住居)名を入力してください_その⑧'!$B260="管理者",'[9]事業所(またはGH住居)名を入力してください_その⑧'!$B260="サービス管理責任者"),0,'[9]事業所(またはGH住居)名を入力してください_その⑧'!$AN260)</f>
        <v>0</v>
      </c>
    </row>
    <row r="4442" spans="8:11">
      <c r="H4442" s="387"/>
      <c r="I4442" s="380" t="e">
        <f t="shared" si="165"/>
        <v>#REF!</v>
      </c>
      <c r="J4442" s="386">
        <f>'[9]事業所(またはGH住居)名を入力してください_その⑧'!$F261</f>
        <v>0</v>
      </c>
      <c r="K4442" s="380">
        <f>IF(OR('[9]事業所(またはGH住居)名を入力してください_その⑧'!$B261="管理者",'[9]事業所(またはGH住居)名を入力してください_その⑧'!$B261="サービス管理責任者"),0,'[9]事業所(またはGH住居)名を入力してください_その⑧'!$AN261)</f>
        <v>0</v>
      </c>
    </row>
    <row r="4443" spans="8:11">
      <c r="H4443" s="387"/>
      <c r="I4443" s="380" t="e">
        <f t="shared" si="165"/>
        <v>#REF!</v>
      </c>
      <c r="J4443" s="386">
        <f>'[9]事業所(またはGH住居)名を入力してください_その⑧'!$F262</f>
        <v>0</v>
      </c>
      <c r="K4443" s="380">
        <f>IF(OR('[9]事業所(またはGH住居)名を入力してください_その⑧'!$B262="管理者",'[9]事業所(またはGH住居)名を入力してください_その⑧'!$B262="サービス管理責任者"),0,'[9]事業所(またはGH住居)名を入力してください_その⑧'!$AN262)</f>
        <v>0</v>
      </c>
    </row>
    <row r="4444" spans="8:11">
      <c r="H4444" s="387"/>
      <c r="I4444" s="380" t="e">
        <f t="shared" si="165"/>
        <v>#REF!</v>
      </c>
      <c r="J4444" s="386">
        <f>'[9]事業所(またはGH住居)名を入力してください_その⑧'!$F263</f>
        <v>0</v>
      </c>
      <c r="K4444" s="380">
        <f>IF(OR('[9]事業所(またはGH住居)名を入力してください_その⑧'!$B263="管理者",'[9]事業所(またはGH住居)名を入力してください_その⑧'!$B263="サービス管理責任者"),0,'[9]事業所(またはGH住居)名を入力してください_その⑧'!$AN263)</f>
        <v>0</v>
      </c>
    </row>
    <row r="4445" spans="8:11">
      <c r="H4445" s="387"/>
      <c r="I4445" s="380" t="e">
        <f t="shared" si="165"/>
        <v>#REF!</v>
      </c>
      <c r="J4445" s="386">
        <f>'[9]事業所(またはGH住居)名を入力してください_その⑧'!$F264</f>
        <v>0</v>
      </c>
      <c r="K4445" s="380">
        <f>IF(OR('[9]事業所(またはGH住居)名を入力してください_その⑧'!$B264="管理者",'[9]事業所(またはGH住居)名を入力してください_その⑧'!$B264="サービス管理責任者"),0,'[9]事業所(またはGH住居)名を入力してください_その⑧'!$AN264)</f>
        <v>0</v>
      </c>
    </row>
    <row r="4446" spans="8:11">
      <c r="H4446" s="387"/>
      <c r="I4446" s="380" t="e">
        <f t="shared" si="165"/>
        <v>#REF!</v>
      </c>
      <c r="J4446" s="386">
        <f>'[9]事業所(またはGH住居)名を入力してください_その⑧'!$F265</f>
        <v>0</v>
      </c>
      <c r="K4446" s="380">
        <f>IF(OR('[9]事業所(またはGH住居)名を入力してください_その⑧'!$B265="管理者",'[9]事業所(またはGH住居)名を入力してください_その⑧'!$B265="サービス管理責任者"),0,'[9]事業所(またはGH住居)名を入力してください_その⑧'!$AN265)</f>
        <v>0</v>
      </c>
    </row>
    <row r="4447" spans="8:11">
      <c r="H4447" s="387"/>
      <c r="I4447" s="380" t="e">
        <f t="shared" si="165"/>
        <v>#REF!</v>
      </c>
      <c r="J4447" s="386">
        <f>'[9]事業所(またはGH住居)名を入力してください_その⑧'!$F266</f>
        <v>0</v>
      </c>
      <c r="K4447" s="380">
        <f>IF(OR('[9]事業所(またはGH住居)名を入力してください_その⑧'!$B266="管理者",'[9]事業所(またはGH住居)名を入力してください_その⑧'!$B266="サービス管理責任者"),0,'[9]事業所(またはGH住居)名を入力してください_その⑧'!$AN266)</f>
        <v>0</v>
      </c>
    </row>
    <row r="4448" spans="8:11">
      <c r="H4448" s="387"/>
      <c r="I4448" s="380" t="e">
        <f t="shared" si="165"/>
        <v>#REF!</v>
      </c>
      <c r="J4448" s="386">
        <f>'[9]事業所(またはGH住居)名を入力してください_その⑧'!$F267</f>
        <v>0</v>
      </c>
      <c r="K4448" s="380">
        <f>IF(OR('[9]事業所(またはGH住居)名を入力してください_その⑧'!$B267="管理者",'[9]事業所(またはGH住居)名を入力してください_その⑧'!$B267="サービス管理責任者"),0,'[9]事業所(またはGH住居)名を入力してください_その⑧'!$AN267)</f>
        <v>0</v>
      </c>
    </row>
    <row r="4449" spans="8:11">
      <c r="H4449" s="387"/>
      <c r="I4449" s="380" t="e">
        <f t="shared" si="165"/>
        <v>#REF!</v>
      </c>
      <c r="J4449" s="386">
        <f>'[9]事業所(またはGH住居)名を入力してください_その⑧'!$F268</f>
        <v>0</v>
      </c>
      <c r="K4449" s="380">
        <f>IF(OR('[9]事業所(またはGH住居)名を入力してください_その⑧'!$B268="管理者",'[9]事業所(またはGH住居)名を入力してください_その⑧'!$B268="サービス管理責任者"),0,'[9]事業所(またはGH住居)名を入力してください_その⑧'!$AN268)</f>
        <v>0</v>
      </c>
    </row>
    <row r="4450" spans="8:11">
      <c r="H4450" s="387"/>
      <c r="I4450" s="380" t="e">
        <f t="shared" si="165"/>
        <v>#REF!</v>
      </c>
      <c r="J4450" s="386">
        <f>'[9]事業所(またはGH住居)名を入力してください_その⑧'!$F269</f>
        <v>0</v>
      </c>
      <c r="K4450" s="380">
        <f>IF(OR('[9]事業所(またはGH住居)名を入力してください_その⑧'!$B269="管理者",'[9]事業所(またはGH住居)名を入力してください_その⑧'!$B269="サービス管理責任者"),0,'[9]事業所(またはGH住居)名を入力してください_その⑧'!$AN269)</f>
        <v>0</v>
      </c>
    </row>
    <row r="4451" spans="8:11">
      <c r="H4451" s="387"/>
      <c r="I4451" s="380" t="e">
        <f t="shared" si="165"/>
        <v>#REF!</v>
      </c>
      <c r="J4451" s="386">
        <f>'[9]事業所(またはGH住居)名を入力してください_その⑧'!$F270</f>
        <v>0</v>
      </c>
      <c r="K4451" s="380">
        <f>IF(OR('[9]事業所(またはGH住居)名を入力してください_その⑧'!$B270="管理者",'[9]事業所(またはGH住居)名を入力してください_その⑧'!$B270="サービス管理責任者"),0,'[9]事業所(またはGH住居)名を入力してください_その⑧'!$AN270)</f>
        <v>0</v>
      </c>
    </row>
    <row r="4452" spans="8:11">
      <c r="H4452" s="387"/>
      <c r="I4452" s="380" t="e">
        <f t="shared" si="165"/>
        <v>#REF!</v>
      </c>
      <c r="J4452" s="386">
        <f>'[9]事業所(またはGH住居)名を入力してください_その⑧'!$F271</f>
        <v>0</v>
      </c>
      <c r="K4452" s="380">
        <f>IF(OR('[9]事業所(またはGH住居)名を入力してください_その⑧'!$B271="管理者",'[9]事業所(またはGH住居)名を入力してください_その⑧'!$B271="サービス管理責任者"),0,'[9]事業所(またはGH住居)名を入力してください_その⑧'!$AN271)</f>
        <v>0</v>
      </c>
    </row>
    <row r="4453" spans="8:11">
      <c r="H4453" s="387"/>
      <c r="I4453" s="380" t="e">
        <f t="shared" si="165"/>
        <v>#REF!</v>
      </c>
      <c r="J4453" s="386">
        <f>'[9]事業所(またはGH住居)名を入力してください_その⑧'!$F272</f>
        <v>0</v>
      </c>
      <c r="K4453" s="380">
        <f>IF(OR('[9]事業所(またはGH住居)名を入力してください_その⑧'!$B272="管理者",'[9]事業所(またはGH住居)名を入力してください_その⑧'!$B272="サービス管理責任者"),0,'[9]事業所(またはGH住居)名を入力してください_その⑧'!$AN272)</f>
        <v>0</v>
      </c>
    </row>
    <row r="4454" spans="8:11">
      <c r="H4454" s="387"/>
      <c r="I4454" s="380" t="e">
        <f t="shared" si="165"/>
        <v>#REF!</v>
      </c>
      <c r="J4454" s="386">
        <f>'[9]事業所(またはGH住居)名を入力してください_その⑧'!$F273</f>
        <v>0</v>
      </c>
      <c r="K4454" s="380">
        <f>IF(OR('[9]事業所(またはGH住居)名を入力してください_その⑧'!$B273="管理者",'[9]事業所(またはGH住居)名を入力してください_その⑧'!$B273="サービス管理責任者"),0,'[9]事業所(またはGH住居)名を入力してください_その⑧'!$AN273)</f>
        <v>0</v>
      </c>
    </row>
    <row r="4455" spans="8:11">
      <c r="H4455" s="387"/>
      <c r="I4455" s="380" t="e">
        <f t="shared" si="165"/>
        <v>#REF!</v>
      </c>
      <c r="J4455" s="386">
        <f>'[9]事業所(またはGH住居)名を入力してください_その⑧'!$F274</f>
        <v>0</v>
      </c>
      <c r="K4455" s="380">
        <f>IF(OR('[9]事業所(またはGH住居)名を入力してください_その⑧'!$B274="管理者",'[9]事業所(またはGH住居)名を入力してください_その⑧'!$B274="サービス管理責任者"),0,'[9]事業所(またはGH住居)名を入力してください_その⑧'!$AN274)</f>
        <v>0</v>
      </c>
    </row>
    <row r="4456" spans="8:11">
      <c r="H4456" s="387"/>
      <c r="I4456" s="380" t="e">
        <f t="shared" si="165"/>
        <v>#REF!</v>
      </c>
      <c r="J4456" s="386">
        <f>'[9]事業所(またはGH住居)名を入力してください_その⑧'!$F275</f>
        <v>0</v>
      </c>
      <c r="K4456" s="380">
        <f>IF(OR('[9]事業所(またはGH住居)名を入力してください_その⑧'!$B275="管理者",'[9]事業所(またはGH住居)名を入力してください_その⑧'!$B275="サービス管理責任者"),0,'[9]事業所(またはGH住居)名を入力してください_その⑧'!$AN275)</f>
        <v>0</v>
      </c>
    </row>
    <row r="4457" spans="8:11">
      <c r="H4457" s="387"/>
      <c r="I4457" s="380" t="e">
        <f t="shared" si="165"/>
        <v>#REF!</v>
      </c>
      <c r="J4457" s="386">
        <f>'[9]事業所(またはGH住居)名を入力してください_その⑧'!$F276</f>
        <v>0</v>
      </c>
      <c r="K4457" s="380">
        <f>IF(OR('[9]事業所(またはGH住居)名を入力してください_その⑧'!$B276="管理者",'[9]事業所(またはGH住居)名を入力してください_その⑧'!$B276="サービス管理責任者"),0,'[9]事業所(またはGH住居)名を入力してください_その⑧'!$AN276)</f>
        <v>0</v>
      </c>
    </row>
    <row r="4458" spans="8:11">
      <c r="H4458" s="387"/>
      <c r="I4458" s="380" t="e">
        <f t="shared" si="165"/>
        <v>#REF!</v>
      </c>
      <c r="J4458" s="386">
        <f>'[9]事業所(またはGH住居)名を入力してください_その⑧'!$F277</f>
        <v>0</v>
      </c>
      <c r="K4458" s="380">
        <f>IF(OR('[9]事業所(またはGH住居)名を入力してください_その⑧'!$B277="管理者",'[9]事業所(またはGH住居)名を入力してください_その⑧'!$B277="サービス管理責任者"),0,'[9]事業所(またはGH住居)名を入力してください_その⑧'!$AN277)</f>
        <v>0</v>
      </c>
    </row>
    <row r="4459" spans="8:11">
      <c r="H4459" s="387"/>
      <c r="I4459" s="380" t="e">
        <f t="shared" si="165"/>
        <v>#REF!</v>
      </c>
      <c r="J4459" s="386">
        <f>'[9]事業所(またはGH住居)名を入力してください_その⑧'!$F278</f>
        <v>0</v>
      </c>
      <c r="K4459" s="380">
        <f>IF(OR('[9]事業所(またはGH住居)名を入力してください_その⑧'!$B278="管理者",'[9]事業所(またはGH住居)名を入力してください_その⑧'!$B278="サービス管理責任者"),0,'[9]事業所(またはGH住居)名を入力してください_その⑧'!$AN278)</f>
        <v>0</v>
      </c>
    </row>
    <row r="4460" spans="8:11">
      <c r="H4460" s="387"/>
      <c r="I4460" s="380" t="e">
        <f t="shared" si="165"/>
        <v>#REF!</v>
      </c>
      <c r="J4460" s="386">
        <f>'[9]事業所(またはGH住居)名を入力してください_その⑧'!$F279</f>
        <v>0</v>
      </c>
      <c r="K4460" s="380">
        <f>IF(OR('[9]事業所(またはGH住居)名を入力してください_その⑧'!$B279="管理者",'[9]事業所(またはGH住居)名を入力してください_その⑧'!$B279="サービス管理責任者"),0,'[9]事業所(またはGH住居)名を入力してください_その⑧'!$AN279)</f>
        <v>0</v>
      </c>
    </row>
    <row r="4461" spans="8:11">
      <c r="H4461" s="387"/>
      <c r="I4461" s="380" t="e">
        <f t="shared" si="165"/>
        <v>#REF!</v>
      </c>
      <c r="J4461" s="386">
        <f>'[9]事業所(またはGH住居)名を入力してください_その⑧'!$F280</f>
        <v>0</v>
      </c>
      <c r="K4461" s="380">
        <f>IF(OR('[9]事業所(またはGH住居)名を入力してください_その⑧'!$B280="管理者",'[9]事業所(またはGH住居)名を入力してください_その⑧'!$B280="サービス管理責任者"),0,'[9]事業所(またはGH住居)名を入力してください_その⑧'!$AN280)</f>
        <v>0</v>
      </c>
    </row>
    <row r="4462" spans="8:11">
      <c r="H4462" s="387"/>
      <c r="I4462" s="380" t="e">
        <f t="shared" si="165"/>
        <v>#REF!</v>
      </c>
      <c r="J4462" s="386">
        <f>'[9]事業所(またはGH住居)名を入力してください_その⑧'!$F281</f>
        <v>0</v>
      </c>
      <c r="K4462" s="380">
        <f>IF(OR('[9]事業所(またはGH住居)名を入力してください_その⑧'!$B281="管理者",'[9]事業所(またはGH住居)名を入力してください_その⑧'!$B281="サービス管理責任者"),0,'[9]事業所(またはGH住居)名を入力してください_その⑧'!$AN281)</f>
        <v>0</v>
      </c>
    </row>
    <row r="4463" spans="8:11">
      <c r="H4463" s="387"/>
      <c r="I4463" s="380" t="e">
        <f t="shared" si="165"/>
        <v>#REF!</v>
      </c>
      <c r="J4463" s="386">
        <f>'[9]事業所(またはGH住居)名を入力してください_その⑧'!$F282</f>
        <v>0</v>
      </c>
      <c r="K4463" s="380">
        <f>IF(OR('[9]事業所(またはGH住居)名を入力してください_その⑧'!$B282="管理者",'[9]事業所(またはGH住居)名を入力してください_その⑧'!$B282="サービス管理責任者"),0,'[9]事業所(またはGH住居)名を入力してください_その⑧'!$AN282)</f>
        <v>0</v>
      </c>
    </row>
    <row r="4464" spans="8:11">
      <c r="H4464" s="387"/>
      <c r="I4464" s="380" t="e">
        <f t="shared" si="165"/>
        <v>#REF!</v>
      </c>
      <c r="J4464" s="386">
        <f>'[9]事業所(またはGH住居)名を入力してください_その⑧'!$F283</f>
        <v>0</v>
      </c>
      <c r="K4464" s="380">
        <f>IF(OR('[9]事業所(またはGH住居)名を入力してください_その⑧'!$B283="管理者",'[9]事業所(またはGH住居)名を入力してください_その⑧'!$B283="サービス管理責任者"),0,'[9]事業所(またはGH住居)名を入力してください_その⑧'!$AN283)</f>
        <v>0</v>
      </c>
    </row>
    <row r="4465" spans="8:11">
      <c r="H4465" s="387"/>
      <c r="I4465" s="380" t="e">
        <f t="shared" si="165"/>
        <v>#REF!</v>
      </c>
      <c r="J4465" s="386">
        <f>'[9]事業所(またはGH住居)名を入力してください_その⑧'!$F284</f>
        <v>0</v>
      </c>
      <c r="K4465" s="380">
        <f>IF(OR('[9]事業所(またはGH住居)名を入力してください_その⑧'!$B284="管理者",'[9]事業所(またはGH住居)名を入力してください_その⑧'!$B284="サービス管理責任者"),0,'[9]事業所(またはGH住居)名を入力してください_その⑧'!$AN284)</f>
        <v>0</v>
      </c>
    </row>
    <row r="4466" spans="8:11">
      <c r="H4466" s="387"/>
      <c r="I4466" s="380" t="e">
        <f t="shared" si="165"/>
        <v>#REF!</v>
      </c>
      <c r="J4466" s="386">
        <f>'[9]事業所(またはGH住居)名を入力してください_その⑧'!$F285</f>
        <v>0</v>
      </c>
      <c r="K4466" s="380">
        <f>IF(OR('[9]事業所(またはGH住居)名を入力してください_その⑧'!$B285="管理者",'[9]事業所(またはGH住居)名を入力してください_その⑧'!$B285="サービス管理責任者"),0,'[9]事業所(またはGH住居)名を入力してください_その⑧'!$AN285)</f>
        <v>0</v>
      </c>
    </row>
    <row r="4467" spans="8:11">
      <c r="H4467" s="387"/>
      <c r="I4467" s="380" t="e">
        <f t="shared" si="165"/>
        <v>#REF!</v>
      </c>
      <c r="J4467" s="386">
        <f>'[9]事業所(またはGH住居)名を入力してください_その⑧'!$F286</f>
        <v>0</v>
      </c>
      <c r="K4467" s="380">
        <f>IF(OR('[9]事業所(またはGH住居)名を入力してください_その⑧'!$B286="管理者",'[9]事業所(またはGH住居)名を入力してください_その⑧'!$B286="サービス管理責任者"),0,'[9]事業所(またはGH住居)名を入力してください_その⑧'!$AN286)</f>
        <v>0</v>
      </c>
    </row>
    <row r="4468" spans="8:11">
      <c r="H4468" s="387"/>
      <c r="I4468" s="380" t="e">
        <f t="shared" si="165"/>
        <v>#REF!</v>
      </c>
      <c r="J4468" s="386">
        <f>'[9]事業所(またはGH住居)名を入力してください_その⑧'!$F287</f>
        <v>0</v>
      </c>
      <c r="K4468" s="380">
        <f>IF(OR('[9]事業所(またはGH住居)名を入力してください_その⑧'!$B287="管理者",'[9]事業所(またはGH住居)名を入力してください_その⑧'!$B287="サービス管理責任者"),0,'[9]事業所(またはGH住居)名を入力してください_その⑧'!$AN287)</f>
        <v>0</v>
      </c>
    </row>
    <row r="4469" spans="8:11">
      <c r="H4469" s="387"/>
      <c r="I4469" s="380" t="e">
        <f t="shared" si="165"/>
        <v>#REF!</v>
      </c>
      <c r="J4469" s="386">
        <f>'[9]事業所(またはGH住居)名を入力してください_その⑧'!$F288</f>
        <v>0</v>
      </c>
      <c r="K4469" s="380">
        <f>IF(OR('[9]事業所(またはGH住居)名を入力してください_その⑧'!$B288="管理者",'[9]事業所(またはGH住居)名を入力してください_その⑧'!$B288="サービス管理責任者"),0,'[9]事業所(またはGH住居)名を入力してください_その⑧'!$AN288)</f>
        <v>0</v>
      </c>
    </row>
    <row r="4470" spans="8:11">
      <c r="H4470" s="387"/>
      <c r="I4470" s="380" t="e">
        <f t="shared" si="165"/>
        <v>#REF!</v>
      </c>
      <c r="J4470" s="386">
        <f>'[9]事業所(またはGH住居)名を入力してください_その⑧'!$F289</f>
        <v>0</v>
      </c>
      <c r="K4470" s="380">
        <f>IF(OR('[9]事業所(またはGH住居)名を入力してください_その⑧'!$B289="管理者",'[9]事業所(またはGH住居)名を入力してください_その⑧'!$B289="サービス管理責任者"),0,'[9]事業所(またはGH住居)名を入力してください_その⑧'!$AN289)</f>
        <v>0</v>
      </c>
    </row>
    <row r="4471" spans="8:11">
      <c r="H4471" s="387"/>
      <c r="I4471" s="380" t="e">
        <f t="shared" si="165"/>
        <v>#REF!</v>
      </c>
      <c r="J4471" s="386">
        <f>'[9]事業所(またはGH住居)名を入力してください_その⑧'!$F290</f>
        <v>0</v>
      </c>
      <c r="K4471" s="380">
        <f>IF(OR('[9]事業所(またはGH住居)名を入力してください_その⑧'!$B290="管理者",'[9]事業所(またはGH住居)名を入力してください_その⑧'!$B290="サービス管理責任者"),0,'[9]事業所(またはGH住居)名を入力してください_その⑧'!$AN290)</f>
        <v>0</v>
      </c>
    </row>
    <row r="4472" spans="8:11">
      <c r="H4472" s="387"/>
      <c r="I4472" s="380" t="e">
        <f t="shared" si="165"/>
        <v>#REF!</v>
      </c>
      <c r="J4472" s="386">
        <f>'[9]事業所(またはGH住居)名を入力してください_その⑧'!$F291</f>
        <v>0</v>
      </c>
      <c r="K4472" s="380">
        <f>IF(OR('[9]事業所(またはGH住居)名を入力してください_その⑧'!$B291="管理者",'[9]事業所(またはGH住居)名を入力してください_その⑧'!$B291="サービス管理責任者"),0,'[9]事業所(またはGH住居)名を入力してください_その⑧'!$AN291)</f>
        <v>0</v>
      </c>
    </row>
    <row r="4473" spans="8:11">
      <c r="H4473" s="387"/>
      <c r="I4473" s="380" t="e">
        <f t="shared" si="165"/>
        <v>#REF!</v>
      </c>
      <c r="J4473" s="386">
        <f>'[9]事業所(またはGH住居)名を入力してください_その⑧'!$F292</f>
        <v>0</v>
      </c>
      <c r="K4473" s="380">
        <f>IF(OR('[9]事業所(またはGH住居)名を入力してください_その⑧'!$B292="管理者",'[9]事業所(またはGH住居)名を入力してください_その⑧'!$B292="サービス管理責任者"),0,'[9]事業所(またはGH住居)名を入力してください_その⑧'!$AN292)</f>
        <v>0</v>
      </c>
    </row>
    <row r="4474" spans="8:11">
      <c r="H4474" s="387"/>
      <c r="I4474" s="380" t="e">
        <f t="shared" si="165"/>
        <v>#REF!</v>
      </c>
      <c r="J4474" s="386">
        <f>'[9]事業所(またはGH住居)名を入力してください_その⑧'!$F293</f>
        <v>0</v>
      </c>
      <c r="K4474" s="380">
        <f>IF(OR('[9]事業所(またはGH住居)名を入力してください_その⑧'!$B293="管理者",'[9]事業所(またはGH住居)名を入力してください_その⑧'!$B293="サービス管理責任者"),0,'[9]事業所(またはGH住居)名を入力してください_その⑧'!$AN293)</f>
        <v>0</v>
      </c>
    </row>
    <row r="4475" spans="8:11">
      <c r="H4475" s="387"/>
      <c r="I4475" s="380" t="e">
        <f t="shared" si="165"/>
        <v>#REF!</v>
      </c>
      <c r="J4475" s="386">
        <f>'[9]事業所(またはGH住居)名を入力してください_その⑧'!$F294</f>
        <v>0</v>
      </c>
      <c r="K4475" s="380">
        <f>IF(OR('[9]事業所(またはGH住居)名を入力してください_その⑧'!$B294="管理者",'[9]事業所(またはGH住居)名を入力してください_その⑧'!$B294="サービス管理責任者"),0,'[9]事業所(またはGH住居)名を入力してください_その⑧'!$AN294)</f>
        <v>0</v>
      </c>
    </row>
    <row r="4476" spans="8:11">
      <c r="H4476" s="387"/>
      <c r="I4476" s="380" t="e">
        <f t="shared" si="165"/>
        <v>#REF!</v>
      </c>
      <c r="J4476" s="386">
        <f>'[9]事業所(またはGH住居)名を入力してください_その⑧'!$F295</f>
        <v>0</v>
      </c>
      <c r="K4476" s="380">
        <f>IF(OR('[9]事業所(またはGH住居)名を入力してください_その⑧'!$B295="管理者",'[9]事業所(またはGH住居)名を入力してください_その⑧'!$B295="サービス管理責任者"),0,'[9]事業所(またはGH住居)名を入力してください_その⑧'!$AN295)</f>
        <v>0</v>
      </c>
    </row>
    <row r="4477" spans="8:11">
      <c r="H4477" s="387"/>
      <c r="I4477" s="380" t="e">
        <f t="shared" si="165"/>
        <v>#REF!</v>
      </c>
      <c r="J4477" s="386">
        <f>'[9]事業所(またはGH住居)名を入力してください_その⑧'!$F296</f>
        <v>0</v>
      </c>
      <c r="K4477" s="380">
        <f>IF(OR('[9]事業所(またはGH住居)名を入力してください_その⑧'!$B296="管理者",'[9]事業所(またはGH住居)名を入力してください_その⑧'!$B296="サービス管理責任者"),0,'[9]事業所(またはGH住居)名を入力してください_その⑧'!$AN296)</f>
        <v>0</v>
      </c>
    </row>
    <row r="4478" spans="8:11">
      <c r="H4478" s="387"/>
      <c r="I4478" s="380" t="e">
        <f t="shared" si="165"/>
        <v>#REF!</v>
      </c>
      <c r="J4478" s="386">
        <f>'[9]事業所(またはGH住居)名を入力してください_その⑧'!$F297</f>
        <v>0</v>
      </c>
      <c r="K4478" s="380">
        <f>IF(OR('[9]事業所(またはGH住居)名を入力してください_その⑧'!$B297="管理者",'[9]事業所(またはGH住居)名を入力してください_その⑧'!$B297="サービス管理責任者"),0,'[9]事業所(またはGH住居)名を入力してください_その⑧'!$AN297)</f>
        <v>0</v>
      </c>
    </row>
    <row r="4479" spans="8:11">
      <c r="H4479" s="387"/>
      <c r="I4479" s="380" t="e">
        <f t="shared" si="165"/>
        <v>#REF!</v>
      </c>
      <c r="J4479" s="386">
        <f>'[9]事業所(またはGH住居)名を入力してください_その⑧'!$F298</f>
        <v>0</v>
      </c>
      <c r="K4479" s="380">
        <f>IF(OR('[9]事業所(またはGH住居)名を入力してください_その⑧'!$B298="管理者",'[9]事業所(またはGH住居)名を入力してください_その⑧'!$B298="サービス管理責任者"),0,'[9]事業所(またはGH住居)名を入力してください_その⑧'!$AN298)</f>
        <v>0</v>
      </c>
    </row>
    <row r="4480" spans="8:11">
      <c r="H4480" s="387"/>
      <c r="I4480" s="380" t="e">
        <f t="shared" si="165"/>
        <v>#REF!</v>
      </c>
      <c r="J4480" s="386">
        <f>'[9]事業所(またはGH住居)名を入力してください_その⑧'!$F299</f>
        <v>0</v>
      </c>
      <c r="K4480" s="380">
        <f>IF(OR('[9]事業所(またはGH住居)名を入力してください_その⑧'!$B299="管理者",'[9]事業所(またはGH住居)名を入力してください_その⑧'!$B299="サービス管理責任者"),0,'[9]事業所(またはGH住居)名を入力してください_その⑧'!$AN299)</f>
        <v>0</v>
      </c>
    </row>
    <row r="4481" spans="8:11">
      <c r="H4481" s="387"/>
      <c r="I4481" s="380" t="e">
        <f t="shared" si="165"/>
        <v>#REF!</v>
      </c>
      <c r="J4481" s="386">
        <f>'[9]事業所(またはGH住居)名を入力してください_その⑧'!$F300</f>
        <v>0</v>
      </c>
      <c r="K4481" s="380">
        <f>IF(OR('[9]事業所(またはGH住居)名を入力してください_その⑧'!$B300="管理者",'[9]事業所(またはGH住居)名を入力してください_その⑧'!$B300="サービス管理責任者"),0,'[9]事業所(またはGH住居)名を入力してください_その⑧'!$AN300)</f>
        <v>0</v>
      </c>
    </row>
    <row r="4482" spans="8:11">
      <c r="H4482" s="387"/>
      <c r="I4482" s="380" t="e">
        <f t="shared" si="165"/>
        <v>#REF!</v>
      </c>
      <c r="J4482" s="386">
        <f>'[9]事業所(またはGH住居)名を入力してください_その⑧'!$F301</f>
        <v>0</v>
      </c>
      <c r="K4482" s="380">
        <f>IF(OR('[9]事業所(またはGH住居)名を入力してください_その⑧'!$B301="管理者",'[9]事業所(またはGH住居)名を入力してください_その⑧'!$B301="サービス管理責任者"),0,'[9]事業所(またはGH住居)名を入力してください_その⑧'!$AN301)</f>
        <v>0</v>
      </c>
    </row>
    <row r="4483" spans="8:11">
      <c r="H4483" s="387"/>
      <c r="I4483" s="380" t="e">
        <f t="shared" si="165"/>
        <v>#REF!</v>
      </c>
      <c r="J4483" s="386">
        <f>'[9]事業所(またはGH住居)名を入力してください_その⑧'!$F302</f>
        <v>0</v>
      </c>
      <c r="K4483" s="380">
        <f>IF(OR('[9]事業所(またはGH住居)名を入力してください_その⑧'!$B302="管理者",'[9]事業所(またはGH住居)名を入力してください_その⑧'!$B302="サービス管理責任者"),0,'[9]事業所(またはGH住居)名を入力してください_その⑧'!$AN302)</f>
        <v>0</v>
      </c>
    </row>
    <row r="4484" spans="8:11">
      <c r="H4484" s="387"/>
      <c r="I4484" s="380" t="e">
        <f t="shared" ref="I4484:I4547" si="166">IF(J4484=0,I4483,I4483+1)</f>
        <v>#REF!</v>
      </c>
      <c r="J4484" s="386">
        <f>'[9]事業所(またはGH住居)名を入力してください_その⑧'!$F303</f>
        <v>0</v>
      </c>
      <c r="K4484" s="380">
        <f>IF(OR('[9]事業所(またはGH住居)名を入力してください_その⑧'!$B303="管理者",'[9]事業所(またはGH住居)名を入力してください_その⑧'!$B303="サービス管理責任者"),0,'[9]事業所(またはGH住居)名を入力してください_その⑧'!$AN303)</f>
        <v>0</v>
      </c>
    </row>
    <row r="4485" spans="8:11">
      <c r="H4485" s="387"/>
      <c r="I4485" s="380" t="e">
        <f t="shared" si="166"/>
        <v>#REF!</v>
      </c>
      <c r="J4485" s="386">
        <f>'[9]事業所(またはGH住居)名を入力してください_その⑧'!$F304</f>
        <v>0</v>
      </c>
      <c r="K4485" s="380">
        <f>IF(OR('[9]事業所(またはGH住居)名を入力してください_その⑧'!$B304="管理者",'[9]事業所(またはGH住居)名を入力してください_その⑧'!$B304="サービス管理責任者"),0,'[9]事業所(またはGH住居)名を入力してください_その⑧'!$AN304)</f>
        <v>0</v>
      </c>
    </row>
    <row r="4486" spans="8:11">
      <c r="H4486" s="387"/>
      <c r="I4486" s="380" t="e">
        <f t="shared" si="166"/>
        <v>#REF!</v>
      </c>
      <c r="J4486" s="386">
        <f>'[9]事業所(またはGH住居)名を入力してください_その⑧'!$F305</f>
        <v>0</v>
      </c>
      <c r="K4486" s="380">
        <f>IF(OR('[9]事業所(またはGH住居)名を入力してください_その⑧'!$B305="管理者",'[9]事業所(またはGH住居)名を入力してください_その⑧'!$B305="サービス管理責任者"),0,'[9]事業所(またはGH住居)名を入力してください_その⑧'!$AN305)</f>
        <v>0</v>
      </c>
    </row>
    <row r="4487" spans="8:11">
      <c r="H4487" s="387"/>
      <c r="I4487" s="380" t="e">
        <f t="shared" si="166"/>
        <v>#REF!</v>
      </c>
      <c r="J4487" s="386">
        <f>'[9]事業所(またはGH住居)名を入力してください_その⑧'!$F306</f>
        <v>0</v>
      </c>
      <c r="K4487" s="380">
        <f>IF(OR('[9]事業所(またはGH住居)名を入力してください_その⑧'!$B306="管理者",'[9]事業所(またはGH住居)名を入力してください_その⑧'!$B306="サービス管理責任者"),0,'[9]事業所(またはGH住居)名を入力してください_その⑧'!$AN306)</f>
        <v>0</v>
      </c>
    </row>
    <row r="4488" spans="8:11">
      <c r="H4488" s="387"/>
      <c r="I4488" s="380" t="e">
        <f t="shared" si="166"/>
        <v>#REF!</v>
      </c>
      <c r="J4488" s="386">
        <f>'[9]事業所(またはGH住居)名を入力してください_その⑧'!$F307</f>
        <v>0</v>
      </c>
      <c r="K4488" s="380">
        <f>IF(OR('[9]事業所(またはGH住居)名を入力してください_その⑧'!$B307="管理者",'[9]事業所(またはGH住居)名を入力してください_その⑧'!$B307="サービス管理責任者"),0,'[9]事業所(またはGH住居)名を入力してください_その⑧'!$AN307)</f>
        <v>0</v>
      </c>
    </row>
    <row r="4489" spans="8:11">
      <c r="H4489" s="387"/>
      <c r="I4489" s="380" t="e">
        <f t="shared" si="166"/>
        <v>#REF!</v>
      </c>
      <c r="J4489" s="386">
        <f>'[9]事業所(またはGH住居)名を入力してください_その⑧'!$F308</f>
        <v>0</v>
      </c>
      <c r="K4489" s="380">
        <f>IF(OR('[9]事業所(またはGH住居)名を入力してください_その⑧'!$B308="管理者",'[9]事業所(またはGH住居)名を入力してください_その⑧'!$B308="サービス管理責任者"),0,'[9]事業所(またはGH住居)名を入力してください_その⑧'!$AN308)</f>
        <v>0</v>
      </c>
    </row>
    <row r="4490" spans="8:11">
      <c r="H4490" s="387"/>
      <c r="I4490" s="380" t="e">
        <f t="shared" si="166"/>
        <v>#REF!</v>
      </c>
      <c r="J4490" s="386">
        <f>'[9]事業所(またはGH住居)名を入力してください_その⑧'!$F309</f>
        <v>0</v>
      </c>
      <c r="K4490" s="380">
        <f>IF(OR('[9]事業所(またはGH住居)名を入力してください_その⑧'!$B309="管理者",'[9]事業所(またはGH住居)名を入力してください_その⑧'!$B309="サービス管理責任者"),0,'[9]事業所(またはGH住居)名を入力してください_その⑧'!$AN309)</f>
        <v>0</v>
      </c>
    </row>
    <row r="4491" spans="8:11">
      <c r="H4491" s="387"/>
      <c r="I4491" s="380" t="e">
        <f t="shared" si="166"/>
        <v>#REF!</v>
      </c>
      <c r="J4491" s="386">
        <f>'[9]事業所(またはGH住居)名を入力してください_その⑧'!$F310</f>
        <v>0</v>
      </c>
      <c r="K4491" s="380">
        <f>IF(OR('[9]事業所(またはGH住居)名を入力してください_その⑧'!$B310="管理者",'[9]事業所(またはGH住居)名を入力してください_その⑧'!$B310="サービス管理責任者"),0,'[9]事業所(またはGH住居)名を入力してください_その⑧'!$AN310)</f>
        <v>0</v>
      </c>
    </row>
    <row r="4492" spans="8:11">
      <c r="H4492" s="387"/>
      <c r="I4492" s="380" t="e">
        <f t="shared" si="166"/>
        <v>#REF!</v>
      </c>
      <c r="J4492" s="386">
        <f>'[9]事業所(またはGH住居)名を入力してください_その⑧'!$F311</f>
        <v>0</v>
      </c>
      <c r="K4492" s="380">
        <f>IF(OR('[9]事業所(またはGH住居)名を入力してください_その⑧'!$B311="管理者",'[9]事業所(またはGH住居)名を入力してください_その⑧'!$B311="サービス管理責任者"),0,'[9]事業所(またはGH住居)名を入力してください_その⑧'!$AN311)</f>
        <v>0</v>
      </c>
    </row>
    <row r="4493" spans="8:11">
      <c r="H4493" s="387"/>
      <c r="I4493" s="380" t="e">
        <f t="shared" si="166"/>
        <v>#REF!</v>
      </c>
      <c r="J4493" s="386">
        <f>'[9]事業所(またはGH住居)名を入力してください_その⑧'!$F312</f>
        <v>0</v>
      </c>
      <c r="K4493" s="380">
        <f>IF(OR('[9]事業所(またはGH住居)名を入力してください_その⑧'!$B312="管理者",'[9]事業所(またはGH住居)名を入力してください_その⑧'!$B312="サービス管理責任者"),0,'[9]事業所(またはGH住居)名を入力してください_その⑧'!$AN312)</f>
        <v>0</v>
      </c>
    </row>
    <row r="4494" spans="8:11">
      <c r="H4494" s="387"/>
      <c r="I4494" s="380" t="e">
        <f t="shared" si="166"/>
        <v>#REF!</v>
      </c>
      <c r="J4494" s="386">
        <f>'[9]事業所(またはGH住居)名を入力してください_その⑧'!$F313</f>
        <v>0</v>
      </c>
      <c r="K4494" s="380">
        <f>IF(OR('[9]事業所(またはGH住居)名を入力してください_その⑧'!$B313="管理者",'[9]事業所(またはGH住居)名を入力してください_その⑧'!$B313="サービス管理責任者"),0,'[9]事業所(またはGH住居)名を入力してください_その⑧'!$AN313)</f>
        <v>0</v>
      </c>
    </row>
    <row r="4495" spans="8:11">
      <c r="H4495" s="387"/>
      <c r="I4495" s="380" t="e">
        <f t="shared" si="166"/>
        <v>#REF!</v>
      </c>
      <c r="J4495" s="386">
        <f>'[9]事業所(またはGH住居)名を入力してください_その⑧'!$F314</f>
        <v>0</v>
      </c>
      <c r="K4495" s="380">
        <f>IF(OR('[9]事業所(またはGH住居)名を入力してください_その⑧'!$B314="管理者",'[9]事業所(またはGH住居)名を入力してください_その⑧'!$B314="サービス管理責任者"),0,'[9]事業所(またはGH住居)名を入力してください_その⑧'!$AN314)</f>
        <v>0</v>
      </c>
    </row>
    <row r="4496" spans="8:11">
      <c r="H4496" s="387"/>
      <c r="I4496" s="380" t="e">
        <f t="shared" si="166"/>
        <v>#REF!</v>
      </c>
      <c r="J4496" s="386">
        <f>'[9]事業所(またはGH住居)名を入力してください_その⑧'!$F315</f>
        <v>0</v>
      </c>
      <c r="K4496" s="380">
        <f>IF(OR('[9]事業所(またはGH住居)名を入力してください_その⑧'!$B315="管理者",'[9]事業所(またはGH住居)名を入力してください_その⑧'!$B315="サービス管理責任者"),0,'[9]事業所(またはGH住居)名を入力してください_その⑧'!$AN315)</f>
        <v>0</v>
      </c>
    </row>
    <row r="4497" spans="8:11">
      <c r="H4497" s="387"/>
      <c r="I4497" s="380" t="e">
        <f t="shared" si="166"/>
        <v>#REF!</v>
      </c>
      <c r="J4497" s="386">
        <f>'[9]事業所(またはGH住居)名を入力してください_その⑧'!$F316</f>
        <v>0</v>
      </c>
      <c r="K4497" s="380">
        <f>IF(OR('[9]事業所(またはGH住居)名を入力してください_その⑧'!$B316="管理者",'[9]事業所(またはGH住居)名を入力してください_その⑧'!$B316="サービス管理責任者"),0,'[9]事業所(またはGH住居)名を入力してください_その⑧'!$AN316)</f>
        <v>0</v>
      </c>
    </row>
    <row r="4498" spans="8:11">
      <c r="H4498" s="387"/>
      <c r="I4498" s="380" t="e">
        <f t="shared" si="166"/>
        <v>#REF!</v>
      </c>
      <c r="J4498" s="386">
        <f>'[9]事業所(またはGH住居)名を入力してください_その⑧'!$F317</f>
        <v>0</v>
      </c>
      <c r="K4498" s="380">
        <f>IF(OR('[9]事業所(またはGH住居)名を入力してください_その⑧'!$B317="管理者",'[9]事業所(またはGH住居)名を入力してください_その⑧'!$B317="サービス管理責任者"),0,'[9]事業所(またはGH住居)名を入力してください_その⑧'!$AN317)</f>
        <v>0</v>
      </c>
    </row>
    <row r="4499" spans="8:11">
      <c r="H4499" s="387"/>
      <c r="I4499" s="380" t="e">
        <f t="shared" si="166"/>
        <v>#REF!</v>
      </c>
      <c r="J4499" s="386">
        <f>'[9]事業所(またはGH住居)名を入力してください_その⑧'!$F318</f>
        <v>0</v>
      </c>
      <c r="K4499" s="380">
        <f>IF(OR('[9]事業所(またはGH住居)名を入力してください_その⑧'!$B318="管理者",'[9]事業所(またはGH住居)名を入力してください_その⑧'!$B318="サービス管理責任者"),0,'[9]事業所(またはGH住居)名を入力してください_その⑧'!$AN318)</f>
        <v>0</v>
      </c>
    </row>
    <row r="4500" spans="8:11">
      <c r="H4500" s="387"/>
      <c r="I4500" s="380" t="e">
        <f t="shared" si="166"/>
        <v>#REF!</v>
      </c>
      <c r="J4500" s="386">
        <f>'[9]事業所(またはGH住居)名を入力してください_その⑧'!$F319</f>
        <v>0</v>
      </c>
      <c r="K4500" s="380">
        <f>IF(OR('[9]事業所(またはGH住居)名を入力してください_その⑧'!$B319="管理者",'[9]事業所(またはGH住居)名を入力してください_その⑧'!$B319="サービス管理責任者"),0,'[9]事業所(またはGH住居)名を入力してください_その⑧'!$AN319)</f>
        <v>0</v>
      </c>
    </row>
    <row r="4501" spans="8:11">
      <c r="H4501" s="387"/>
      <c r="I4501" s="380" t="e">
        <f t="shared" si="166"/>
        <v>#REF!</v>
      </c>
      <c r="J4501" s="386">
        <f>'[9]事業所(またはGH住居)名を入力してください_その⑧'!$F320</f>
        <v>0</v>
      </c>
      <c r="K4501" s="380">
        <f>IF(OR('[9]事業所(またはGH住居)名を入力してください_その⑧'!$B320="管理者",'[9]事業所(またはGH住居)名を入力してください_その⑧'!$B320="サービス管理責任者"),0,'[9]事業所(またはGH住居)名を入力してください_その⑧'!$AN320)</f>
        <v>0</v>
      </c>
    </row>
    <row r="4502" spans="8:11">
      <c r="H4502" s="387"/>
      <c r="I4502" s="380" t="e">
        <f t="shared" si="166"/>
        <v>#REF!</v>
      </c>
      <c r="J4502" s="386">
        <f>'[9]事業所(またはGH住居)名を入力してください_その⑧'!$F321</f>
        <v>0</v>
      </c>
      <c r="K4502" s="380">
        <f>IF(OR('[9]事業所(またはGH住居)名を入力してください_その⑧'!$B321="管理者",'[9]事業所(またはGH住居)名を入力してください_その⑧'!$B321="サービス管理責任者"),0,'[9]事業所(またはGH住居)名を入力してください_その⑧'!$AN321)</f>
        <v>0</v>
      </c>
    </row>
    <row r="4503" spans="8:11">
      <c r="H4503" s="387"/>
      <c r="I4503" s="380" t="e">
        <f t="shared" si="166"/>
        <v>#REF!</v>
      </c>
      <c r="J4503" s="386">
        <f>'[9]事業所(またはGH住居)名を入力してください_その⑧'!$F322</f>
        <v>0</v>
      </c>
      <c r="K4503" s="380">
        <f>IF(OR('[9]事業所(またはGH住居)名を入力してください_その⑧'!$B322="管理者",'[9]事業所(またはGH住居)名を入力してください_その⑧'!$B322="サービス管理責任者"),0,'[9]事業所(またはGH住居)名を入力してください_その⑧'!$AN322)</f>
        <v>0</v>
      </c>
    </row>
    <row r="4504" spans="8:11">
      <c r="H4504" s="387"/>
      <c r="I4504" s="380" t="e">
        <f t="shared" si="166"/>
        <v>#REF!</v>
      </c>
      <c r="J4504" s="386">
        <f>'[9]事業所(またはGH住居)名を入力してください_その⑧'!$F323</f>
        <v>0</v>
      </c>
      <c r="K4504" s="380">
        <f>IF(OR('[9]事業所(またはGH住居)名を入力してください_その⑧'!$B323="管理者",'[9]事業所(またはGH住居)名を入力してください_その⑧'!$B323="サービス管理責任者"),0,'[9]事業所(またはGH住居)名を入力してください_その⑧'!$AN323)</f>
        <v>0</v>
      </c>
    </row>
    <row r="4505" spans="8:11">
      <c r="H4505" s="387"/>
      <c r="I4505" s="380" t="e">
        <f t="shared" si="166"/>
        <v>#REF!</v>
      </c>
      <c r="J4505" s="386">
        <f>'[9]事業所(またはGH住居)名を入力してください_その⑧'!$F324</f>
        <v>0</v>
      </c>
      <c r="K4505" s="380">
        <f>IF(OR('[9]事業所(またはGH住居)名を入力してください_その⑧'!$B324="管理者",'[9]事業所(またはGH住居)名を入力してください_その⑧'!$B324="サービス管理責任者"),0,'[9]事業所(またはGH住居)名を入力してください_その⑧'!$AN324)</f>
        <v>0</v>
      </c>
    </row>
    <row r="4506" spans="8:11">
      <c r="H4506" s="387"/>
      <c r="I4506" s="380" t="e">
        <f t="shared" si="166"/>
        <v>#REF!</v>
      </c>
      <c r="J4506" s="386">
        <f>'[9]事業所(またはGH住居)名を入力してください_その⑧'!$F325</f>
        <v>0</v>
      </c>
      <c r="K4506" s="380">
        <f>IF(OR('[9]事業所(またはGH住居)名を入力してください_その⑧'!$B325="管理者",'[9]事業所(またはGH住居)名を入力してください_その⑧'!$B325="サービス管理責任者"),0,'[9]事業所(またはGH住居)名を入力してください_その⑧'!$AN325)</f>
        <v>0</v>
      </c>
    </row>
    <row r="4507" spans="8:11">
      <c r="H4507" s="387"/>
      <c r="I4507" s="380" t="e">
        <f t="shared" si="166"/>
        <v>#REF!</v>
      </c>
      <c r="J4507" s="386">
        <f>'[9]事業所(またはGH住居)名を入力してください_その⑧'!$F326</f>
        <v>0</v>
      </c>
      <c r="K4507" s="380">
        <f>IF(OR('[9]事業所(またはGH住居)名を入力してください_その⑧'!$B326="管理者",'[9]事業所(またはGH住居)名を入力してください_その⑧'!$B326="サービス管理責任者"),0,'[9]事業所(またはGH住居)名を入力してください_その⑧'!$AN326)</f>
        <v>0</v>
      </c>
    </row>
    <row r="4508" spans="8:11">
      <c r="H4508" s="387"/>
      <c r="I4508" s="380" t="e">
        <f t="shared" si="166"/>
        <v>#REF!</v>
      </c>
      <c r="J4508" s="386">
        <f>'[9]事業所(またはGH住居)名を入力してください_その⑧'!$F327</f>
        <v>0</v>
      </c>
      <c r="K4508" s="380">
        <f>IF(OR('[9]事業所(またはGH住居)名を入力してください_その⑧'!$B327="管理者",'[9]事業所(またはGH住居)名を入力してください_その⑧'!$B327="サービス管理責任者"),0,'[9]事業所(またはGH住居)名を入力してください_その⑧'!$AN327)</f>
        <v>0</v>
      </c>
    </row>
    <row r="4509" spans="8:11">
      <c r="H4509" s="387"/>
      <c r="I4509" s="380" t="e">
        <f t="shared" si="166"/>
        <v>#REF!</v>
      </c>
      <c r="J4509" s="386">
        <f>'[9]事業所(またはGH住居)名を入力してください_その⑧'!$F328</f>
        <v>0</v>
      </c>
      <c r="K4509" s="380">
        <f>IF(OR('[9]事業所(またはGH住居)名を入力してください_その⑧'!$B328="管理者",'[9]事業所(またはGH住居)名を入力してください_その⑧'!$B328="サービス管理責任者"),0,'[9]事業所(またはGH住居)名を入力してください_その⑧'!$AN328)</f>
        <v>0</v>
      </c>
    </row>
    <row r="4510" spans="8:11">
      <c r="H4510" s="387"/>
      <c r="I4510" s="380" t="e">
        <f t="shared" si="166"/>
        <v>#REF!</v>
      </c>
      <c r="J4510" s="386">
        <f>'[9]事業所(またはGH住居)名を入力してください_その⑧'!$F329</f>
        <v>0</v>
      </c>
      <c r="K4510" s="380">
        <f>IF(OR('[9]事業所(またはGH住居)名を入力してください_その⑧'!$B329="管理者",'[9]事業所(またはGH住居)名を入力してください_その⑧'!$B329="サービス管理責任者"),0,'[9]事業所(またはGH住居)名を入力してください_その⑧'!$AN329)</f>
        <v>0</v>
      </c>
    </row>
    <row r="4511" spans="8:11">
      <c r="H4511" s="387"/>
      <c r="I4511" s="380" t="e">
        <f t="shared" si="166"/>
        <v>#REF!</v>
      </c>
      <c r="J4511" s="386">
        <f>'[9]事業所(またはGH住居)名を入力してください_その⑧'!$F330</f>
        <v>0</v>
      </c>
      <c r="K4511" s="380">
        <f>IF(OR('[9]事業所(またはGH住居)名を入力してください_その⑧'!$B330="管理者",'[9]事業所(またはGH住居)名を入力してください_その⑧'!$B330="サービス管理責任者"),0,'[9]事業所(またはGH住居)名を入力してください_その⑧'!$AN330)</f>
        <v>0</v>
      </c>
    </row>
    <row r="4512" spans="8:11">
      <c r="H4512" s="387"/>
      <c r="I4512" s="380" t="e">
        <f t="shared" si="166"/>
        <v>#REF!</v>
      </c>
      <c r="J4512" s="386">
        <f>'[9]事業所(またはGH住居)名を入力してください_その⑧'!$F331</f>
        <v>0</v>
      </c>
      <c r="K4512" s="380">
        <f>IF(OR('[9]事業所(またはGH住居)名を入力してください_その⑧'!$B331="管理者",'[9]事業所(またはGH住居)名を入力してください_その⑧'!$B331="サービス管理責任者"),0,'[9]事業所(またはGH住居)名を入力してください_その⑧'!$AN331)</f>
        <v>0</v>
      </c>
    </row>
    <row r="4513" spans="8:11">
      <c r="H4513" s="387"/>
      <c r="I4513" s="380" t="e">
        <f t="shared" si="166"/>
        <v>#REF!</v>
      </c>
      <c r="J4513" s="386">
        <f>'[9]事業所(またはGH住居)名を入力してください_その⑧'!$F332</f>
        <v>0</v>
      </c>
      <c r="K4513" s="380">
        <f>IF(OR('[9]事業所(またはGH住居)名を入力してください_その⑧'!$B332="管理者",'[9]事業所(またはGH住居)名を入力してください_その⑧'!$B332="サービス管理責任者"),0,'[9]事業所(またはGH住居)名を入力してください_その⑧'!$AN332)</f>
        <v>0</v>
      </c>
    </row>
    <row r="4514" spans="8:11">
      <c r="H4514" s="387"/>
      <c r="I4514" s="380" t="e">
        <f t="shared" si="166"/>
        <v>#REF!</v>
      </c>
      <c r="J4514" s="386">
        <f>'[9]事業所(またはGH住居)名を入力してください_その⑧'!$F333</f>
        <v>0</v>
      </c>
      <c r="K4514" s="380">
        <f>IF(OR('[9]事業所(またはGH住居)名を入力してください_その⑧'!$B333="管理者",'[9]事業所(またはGH住居)名を入力してください_その⑧'!$B333="サービス管理責任者"),0,'[9]事業所(またはGH住居)名を入力してください_その⑧'!$AN333)</f>
        <v>0</v>
      </c>
    </row>
    <row r="4515" spans="8:11">
      <c r="H4515" s="387"/>
      <c r="I4515" s="380" t="e">
        <f t="shared" si="166"/>
        <v>#REF!</v>
      </c>
      <c r="J4515" s="386">
        <f>'[9]事業所(またはGH住居)名を入力してください_その⑧'!$F334</f>
        <v>0</v>
      </c>
      <c r="K4515" s="380">
        <f>IF(OR('[9]事業所(またはGH住居)名を入力してください_その⑧'!$B334="管理者",'[9]事業所(またはGH住居)名を入力してください_その⑧'!$B334="サービス管理責任者"),0,'[9]事業所(またはGH住居)名を入力してください_その⑧'!$AN334)</f>
        <v>0</v>
      </c>
    </row>
    <row r="4516" spans="8:11">
      <c r="H4516" s="387"/>
      <c r="I4516" s="380" t="e">
        <f t="shared" si="166"/>
        <v>#REF!</v>
      </c>
      <c r="J4516" s="386">
        <f>'[9]事業所(またはGH住居)名を入力してください_その⑧'!$F335</f>
        <v>0</v>
      </c>
      <c r="K4516" s="380">
        <f>IF(OR('[9]事業所(またはGH住居)名を入力してください_その⑧'!$B335="管理者",'[9]事業所(またはGH住居)名を入力してください_その⑧'!$B335="サービス管理責任者"),0,'[9]事業所(またはGH住居)名を入力してください_その⑧'!$AN335)</f>
        <v>0</v>
      </c>
    </row>
    <row r="4517" spans="8:11">
      <c r="H4517" s="387"/>
      <c r="I4517" s="380" t="e">
        <f t="shared" si="166"/>
        <v>#REF!</v>
      </c>
      <c r="J4517" s="386">
        <f>'[9]事業所(またはGH住居)名を入力してください_その⑧'!$F336</f>
        <v>0</v>
      </c>
      <c r="K4517" s="380">
        <f>IF(OR('[9]事業所(またはGH住居)名を入力してください_その⑧'!$B336="管理者",'[9]事業所(またはGH住居)名を入力してください_その⑧'!$B336="サービス管理責任者"),0,'[9]事業所(またはGH住居)名を入力してください_その⑧'!$AN336)</f>
        <v>0</v>
      </c>
    </row>
    <row r="4518" spans="8:11">
      <c r="H4518" s="387"/>
      <c r="I4518" s="380" t="e">
        <f t="shared" si="166"/>
        <v>#REF!</v>
      </c>
      <c r="J4518" s="386">
        <f>'[9]事業所(またはGH住居)名を入力してください_その⑧'!$F337</f>
        <v>0</v>
      </c>
      <c r="K4518" s="380">
        <f>IF(OR('[9]事業所(またはGH住居)名を入力してください_その⑧'!$B337="管理者",'[9]事業所(またはGH住居)名を入力してください_その⑧'!$B337="サービス管理責任者"),0,'[9]事業所(またはGH住居)名を入力してください_その⑧'!$AN337)</f>
        <v>0</v>
      </c>
    </row>
    <row r="4519" spans="8:11">
      <c r="H4519" s="387"/>
      <c r="I4519" s="380" t="e">
        <f t="shared" si="166"/>
        <v>#REF!</v>
      </c>
      <c r="J4519" s="386">
        <f>'[9]事業所(またはGH住居)名を入力してください_その⑧'!$F338</f>
        <v>0</v>
      </c>
      <c r="K4519" s="380">
        <f>IF(OR('[9]事業所(またはGH住居)名を入力してください_その⑧'!$B338="管理者",'[9]事業所(またはGH住居)名を入力してください_その⑧'!$B338="サービス管理責任者"),0,'[9]事業所(またはGH住居)名を入力してください_その⑧'!$AN338)</f>
        <v>0</v>
      </c>
    </row>
    <row r="4520" spans="8:11">
      <c r="H4520" s="387"/>
      <c r="I4520" s="380" t="e">
        <f t="shared" si="166"/>
        <v>#REF!</v>
      </c>
      <c r="J4520" s="386">
        <f>'[9]事業所(またはGH住居)名を入力してください_その⑧'!$F339</f>
        <v>0</v>
      </c>
      <c r="K4520" s="380">
        <f>IF(OR('[9]事業所(またはGH住居)名を入力してください_その⑧'!$B339="管理者",'[9]事業所(またはGH住居)名を入力してください_その⑧'!$B339="サービス管理責任者"),0,'[9]事業所(またはGH住居)名を入力してください_その⑧'!$AN339)</f>
        <v>0</v>
      </c>
    </row>
    <row r="4521" spans="8:11">
      <c r="H4521" s="387"/>
      <c r="I4521" s="380" t="e">
        <f t="shared" si="166"/>
        <v>#REF!</v>
      </c>
      <c r="J4521" s="386">
        <f>'[9]事業所(またはGH住居)名を入力してください_その⑧'!$F340</f>
        <v>0</v>
      </c>
      <c r="K4521" s="380">
        <f>IF(OR('[9]事業所(またはGH住居)名を入力してください_その⑧'!$B340="管理者",'[9]事業所(またはGH住居)名を入力してください_その⑧'!$B340="サービス管理責任者"),0,'[9]事業所(またはGH住居)名を入力してください_その⑧'!$AN340)</f>
        <v>0</v>
      </c>
    </row>
    <row r="4522" spans="8:11">
      <c r="H4522" s="387"/>
      <c r="I4522" s="380" t="e">
        <f t="shared" si="166"/>
        <v>#REF!</v>
      </c>
      <c r="J4522" s="386">
        <f>'[9]事業所(またはGH住居)名を入力してください_その⑧'!$F341</f>
        <v>0</v>
      </c>
      <c r="K4522" s="380">
        <f>IF(OR('[9]事業所(またはGH住居)名を入力してください_その⑧'!$B341="管理者",'[9]事業所(またはGH住居)名を入力してください_その⑧'!$B341="サービス管理責任者"),0,'[9]事業所(またはGH住居)名を入力してください_その⑧'!$AN341)</f>
        <v>0</v>
      </c>
    </row>
    <row r="4523" spans="8:11">
      <c r="H4523" s="387"/>
      <c r="I4523" s="380" t="e">
        <f t="shared" si="166"/>
        <v>#REF!</v>
      </c>
      <c r="J4523" s="386">
        <f>'[9]事業所(またはGH住居)名を入力してください_その⑧'!$F342</f>
        <v>0</v>
      </c>
      <c r="K4523" s="380">
        <f>IF(OR('[9]事業所(またはGH住居)名を入力してください_その⑧'!$B342="管理者",'[9]事業所(またはGH住居)名を入力してください_その⑧'!$B342="サービス管理責任者"),0,'[9]事業所(またはGH住居)名を入力してください_その⑧'!$AN342)</f>
        <v>0</v>
      </c>
    </row>
    <row r="4524" spans="8:11">
      <c r="H4524" s="387"/>
      <c r="I4524" s="380" t="e">
        <f t="shared" si="166"/>
        <v>#REF!</v>
      </c>
      <c r="J4524" s="386">
        <f>'[9]事業所(またはGH住居)名を入力してください_その⑧'!$F343</f>
        <v>0</v>
      </c>
      <c r="K4524" s="380">
        <f>IF(OR('[9]事業所(またはGH住居)名を入力してください_その⑧'!$B343="管理者",'[9]事業所(またはGH住居)名を入力してください_その⑧'!$B343="サービス管理責任者"),0,'[9]事業所(またはGH住居)名を入力してください_その⑧'!$AN343)</f>
        <v>0</v>
      </c>
    </row>
    <row r="4525" spans="8:11">
      <c r="H4525" s="387"/>
      <c r="I4525" s="380" t="e">
        <f t="shared" si="166"/>
        <v>#REF!</v>
      </c>
      <c r="J4525" s="386">
        <f>'[9]事業所(またはGH住居)名を入力してください_その⑧'!$F344</f>
        <v>0</v>
      </c>
      <c r="K4525" s="380">
        <f>IF(OR('[9]事業所(またはGH住居)名を入力してください_その⑧'!$B344="管理者",'[9]事業所(またはGH住居)名を入力してください_その⑧'!$B344="サービス管理責任者"),0,'[9]事業所(またはGH住居)名を入力してください_その⑧'!$AN344)</f>
        <v>0</v>
      </c>
    </row>
    <row r="4526" spans="8:11">
      <c r="H4526" s="387"/>
      <c r="I4526" s="380" t="e">
        <f t="shared" si="166"/>
        <v>#REF!</v>
      </c>
      <c r="J4526" s="386">
        <f>'[9]事業所(またはGH住居)名を入力してください_その⑧'!$F345</f>
        <v>0</v>
      </c>
      <c r="K4526" s="380">
        <f>IF(OR('[9]事業所(またはGH住居)名を入力してください_その⑧'!$B345="管理者",'[9]事業所(またはGH住居)名を入力してください_その⑧'!$B345="サービス管理責任者"),0,'[9]事業所(またはGH住居)名を入力してください_その⑧'!$AN345)</f>
        <v>0</v>
      </c>
    </row>
    <row r="4527" spans="8:11">
      <c r="H4527" s="387"/>
      <c r="I4527" s="380" t="e">
        <f t="shared" si="166"/>
        <v>#REF!</v>
      </c>
      <c r="J4527" s="386">
        <f>'[9]事業所(またはGH住居)名を入力してください_その⑧'!$F346</f>
        <v>0</v>
      </c>
      <c r="K4527" s="380">
        <f>IF(OR('[9]事業所(またはGH住居)名を入力してください_その⑧'!$B346="管理者",'[9]事業所(またはGH住居)名を入力してください_その⑧'!$B346="サービス管理責任者"),0,'[9]事業所(またはGH住居)名を入力してください_その⑧'!$AN346)</f>
        <v>0</v>
      </c>
    </row>
    <row r="4528" spans="8:11">
      <c r="H4528" s="387"/>
      <c r="I4528" s="380" t="e">
        <f t="shared" si="166"/>
        <v>#REF!</v>
      </c>
      <c r="J4528" s="386">
        <f>'[9]事業所(またはGH住居)名を入力してください_その⑧'!$F347</f>
        <v>0</v>
      </c>
      <c r="K4528" s="380">
        <f>IF(OR('[9]事業所(またはGH住居)名を入力してください_その⑧'!$B347="管理者",'[9]事業所(またはGH住居)名を入力してください_その⑧'!$B347="サービス管理責任者"),0,'[9]事業所(またはGH住居)名を入力してください_その⑧'!$AN347)</f>
        <v>0</v>
      </c>
    </row>
    <row r="4529" spans="8:11">
      <c r="H4529" s="387"/>
      <c r="I4529" s="380" t="e">
        <f t="shared" si="166"/>
        <v>#REF!</v>
      </c>
      <c r="J4529" s="386">
        <f>'[9]事業所(またはGH住居)名を入力してください_その⑧'!$F348</f>
        <v>0</v>
      </c>
      <c r="K4529" s="380">
        <f>IF(OR('[9]事業所(またはGH住居)名を入力してください_その⑧'!$B348="管理者",'[9]事業所(またはGH住居)名を入力してください_その⑧'!$B348="サービス管理責任者"),0,'[9]事業所(またはGH住居)名を入力してください_その⑧'!$AN348)</f>
        <v>0</v>
      </c>
    </row>
    <row r="4530" spans="8:11">
      <c r="H4530" s="387"/>
      <c r="I4530" s="380" t="e">
        <f t="shared" si="166"/>
        <v>#REF!</v>
      </c>
      <c r="J4530" s="386">
        <f>'[9]事業所(またはGH住居)名を入力してください_その⑧'!$F349</f>
        <v>0</v>
      </c>
      <c r="K4530" s="380">
        <f>IF(OR('[9]事業所(またはGH住居)名を入力してください_その⑧'!$B349="管理者",'[9]事業所(またはGH住居)名を入力してください_その⑧'!$B349="サービス管理責任者"),0,'[9]事業所(またはGH住居)名を入力してください_その⑧'!$AN349)</f>
        <v>0</v>
      </c>
    </row>
    <row r="4531" spans="8:11">
      <c r="H4531" s="387"/>
      <c r="I4531" s="380" t="e">
        <f t="shared" si="166"/>
        <v>#REF!</v>
      </c>
      <c r="J4531" s="386">
        <f>'[9]事業所(またはGH住居)名を入力してください_その⑧'!$F350</f>
        <v>0</v>
      </c>
      <c r="K4531" s="380">
        <f>IF(OR('[9]事業所(またはGH住居)名を入力してください_その⑧'!$B350="管理者",'[9]事業所(またはGH住居)名を入力してください_その⑧'!$B350="サービス管理責任者"),0,'[9]事業所(またはGH住居)名を入力してください_その⑧'!$AN350)</f>
        <v>0</v>
      </c>
    </row>
    <row r="4532" spans="8:11">
      <c r="H4532" s="387"/>
      <c r="I4532" s="380" t="e">
        <f t="shared" si="166"/>
        <v>#REF!</v>
      </c>
      <c r="J4532" s="386">
        <f>'[9]事業所(またはGH住居)名を入力してください_その⑧'!$F351</f>
        <v>0</v>
      </c>
      <c r="K4532" s="380">
        <f>IF(OR('[9]事業所(またはGH住居)名を入力してください_その⑧'!$B351="管理者",'[9]事業所(またはGH住居)名を入力してください_その⑧'!$B351="サービス管理責任者"),0,'[9]事業所(またはGH住居)名を入力してください_その⑧'!$AN351)</f>
        <v>0</v>
      </c>
    </row>
    <row r="4533" spans="8:11">
      <c r="H4533" s="387"/>
      <c r="I4533" s="380" t="e">
        <f t="shared" si="166"/>
        <v>#REF!</v>
      </c>
      <c r="J4533" s="386">
        <f>'[9]事業所(またはGH住居)名を入力してください_その⑧'!$F352</f>
        <v>0</v>
      </c>
      <c r="K4533" s="380">
        <f>IF(OR('[9]事業所(またはGH住居)名を入力してください_その⑧'!$B352="管理者",'[9]事業所(またはGH住居)名を入力してください_その⑧'!$B352="サービス管理責任者"),0,'[9]事業所(またはGH住居)名を入力してください_その⑧'!$AN352)</f>
        <v>0</v>
      </c>
    </row>
    <row r="4534" spans="8:11">
      <c r="H4534" s="387"/>
      <c r="I4534" s="380" t="e">
        <f t="shared" si="166"/>
        <v>#REF!</v>
      </c>
      <c r="J4534" s="386">
        <f>'[9]事業所(またはGH住居)名を入力してください_その⑧'!$F353</f>
        <v>0</v>
      </c>
      <c r="K4534" s="380">
        <f>IF(OR('[9]事業所(またはGH住居)名を入力してください_その⑧'!$B353="管理者",'[9]事業所(またはGH住居)名を入力してください_その⑧'!$B353="サービス管理責任者"),0,'[9]事業所(またはGH住居)名を入力してください_その⑧'!$AN353)</f>
        <v>0</v>
      </c>
    </row>
    <row r="4535" spans="8:11">
      <c r="H4535" s="387"/>
      <c r="I4535" s="380" t="e">
        <f t="shared" si="166"/>
        <v>#REF!</v>
      </c>
      <c r="J4535" s="386">
        <f>'[9]事業所(またはGH住居)名を入力してください_その⑧'!$F354</f>
        <v>0</v>
      </c>
      <c r="K4535" s="380">
        <f>IF(OR('[9]事業所(またはGH住居)名を入力してください_その⑧'!$B354="管理者",'[9]事業所(またはGH住居)名を入力してください_その⑧'!$B354="サービス管理責任者"),0,'[9]事業所(またはGH住居)名を入力してください_その⑧'!$AN354)</f>
        <v>0</v>
      </c>
    </row>
    <row r="4536" spans="8:11">
      <c r="H4536" s="387"/>
      <c r="I4536" s="380" t="e">
        <f t="shared" si="166"/>
        <v>#REF!</v>
      </c>
      <c r="J4536" s="386">
        <f>'[9]事業所(またはGH住居)名を入力してください_その⑧'!$F355</f>
        <v>0</v>
      </c>
      <c r="K4536" s="380">
        <f>IF(OR('[9]事業所(またはGH住居)名を入力してください_その⑧'!$B355="管理者",'[9]事業所(またはGH住居)名を入力してください_その⑧'!$B355="サービス管理責任者"),0,'[9]事業所(またはGH住居)名を入力してください_その⑧'!$AN355)</f>
        <v>0</v>
      </c>
    </row>
    <row r="4537" spans="8:11">
      <c r="H4537" s="387"/>
      <c r="I4537" s="380" t="e">
        <f t="shared" si="166"/>
        <v>#REF!</v>
      </c>
      <c r="J4537" s="386">
        <f>'[9]事業所(またはGH住居)名を入力してください_その⑧'!$F356</f>
        <v>0</v>
      </c>
      <c r="K4537" s="380">
        <f>IF(OR('[9]事業所(またはGH住居)名を入力してください_その⑧'!$B356="管理者",'[9]事業所(またはGH住居)名を入力してください_その⑧'!$B356="サービス管理責任者"),0,'[9]事業所(またはGH住居)名を入力してください_その⑧'!$AN356)</f>
        <v>0</v>
      </c>
    </row>
    <row r="4538" spans="8:11">
      <c r="H4538" s="387"/>
      <c r="I4538" s="380" t="e">
        <f t="shared" si="166"/>
        <v>#REF!</v>
      </c>
      <c r="J4538" s="386">
        <f>'[9]事業所(またはGH住居)名を入力してください_その⑧'!$F357</f>
        <v>0</v>
      </c>
      <c r="K4538" s="380">
        <f>IF(OR('[9]事業所(またはGH住居)名を入力してください_その⑧'!$B357="管理者",'[9]事業所(またはGH住居)名を入力してください_その⑧'!$B357="サービス管理責任者"),0,'[9]事業所(またはGH住居)名を入力してください_その⑧'!$AN357)</f>
        <v>0</v>
      </c>
    </row>
    <row r="4539" spans="8:11">
      <c r="H4539" s="387"/>
      <c r="I4539" s="380" t="e">
        <f t="shared" si="166"/>
        <v>#REF!</v>
      </c>
      <c r="J4539" s="386">
        <f>'[9]事業所(またはGH住居)名を入力してください_その⑧'!$F358</f>
        <v>0</v>
      </c>
      <c r="K4539" s="380">
        <f>IF(OR('[9]事業所(またはGH住居)名を入力してください_その⑧'!$B358="管理者",'[9]事業所(またはGH住居)名を入力してください_その⑧'!$B358="サービス管理責任者"),0,'[9]事業所(またはGH住居)名を入力してください_その⑧'!$AN358)</f>
        <v>0</v>
      </c>
    </row>
    <row r="4540" spans="8:11">
      <c r="H4540" s="387"/>
      <c r="I4540" s="380" t="e">
        <f t="shared" si="166"/>
        <v>#REF!</v>
      </c>
      <c r="J4540" s="386">
        <f>'[9]事業所(またはGH住居)名を入力してください_その⑧'!$F359</f>
        <v>0</v>
      </c>
      <c r="K4540" s="380">
        <f>IF(OR('[9]事業所(またはGH住居)名を入力してください_その⑧'!$B359="管理者",'[9]事業所(またはGH住居)名を入力してください_その⑧'!$B359="サービス管理責任者"),0,'[9]事業所(またはGH住居)名を入力してください_その⑧'!$AN359)</f>
        <v>0</v>
      </c>
    </row>
    <row r="4541" spans="8:11">
      <c r="H4541" s="387"/>
      <c r="I4541" s="380" t="e">
        <f t="shared" si="166"/>
        <v>#REF!</v>
      </c>
      <c r="J4541" s="386">
        <f>'[9]事業所(またはGH住居)名を入力してください_その⑧'!$F360</f>
        <v>0</v>
      </c>
      <c r="K4541" s="380">
        <f>IF(OR('[9]事業所(またはGH住居)名を入力してください_その⑧'!$B360="管理者",'[9]事業所(またはGH住居)名を入力してください_その⑧'!$B360="サービス管理責任者"),0,'[9]事業所(またはGH住居)名を入力してください_その⑧'!$AN360)</f>
        <v>0</v>
      </c>
    </row>
    <row r="4542" spans="8:11">
      <c r="H4542" s="387"/>
      <c r="I4542" s="380" t="e">
        <f t="shared" si="166"/>
        <v>#REF!</v>
      </c>
      <c r="J4542" s="386">
        <f>'[9]事業所(またはGH住居)名を入力してください_その⑧'!$F361</f>
        <v>0</v>
      </c>
      <c r="K4542" s="380">
        <f>IF(OR('[9]事業所(またはGH住居)名を入力してください_その⑧'!$B361="管理者",'[9]事業所(またはGH住居)名を入力してください_その⑧'!$B361="サービス管理責任者"),0,'[9]事業所(またはGH住居)名を入力してください_その⑧'!$AN361)</f>
        <v>0</v>
      </c>
    </row>
    <row r="4543" spans="8:11">
      <c r="H4543" s="387"/>
      <c r="I4543" s="380" t="e">
        <f t="shared" si="166"/>
        <v>#REF!</v>
      </c>
      <c r="J4543" s="386">
        <f>'[9]事業所(またはGH住居)名を入力してください_その⑧'!$F362</f>
        <v>0</v>
      </c>
      <c r="K4543" s="380">
        <f>IF(OR('[9]事業所(またはGH住居)名を入力してください_その⑧'!$B362="管理者",'[9]事業所(またはGH住居)名を入力してください_その⑧'!$B362="サービス管理責任者"),0,'[9]事業所(またはGH住居)名を入力してください_その⑧'!$AN362)</f>
        <v>0</v>
      </c>
    </row>
    <row r="4544" spans="8:11">
      <c r="H4544" s="387"/>
      <c r="I4544" s="380" t="e">
        <f t="shared" si="166"/>
        <v>#REF!</v>
      </c>
      <c r="J4544" s="386">
        <f>'[9]事業所(またはGH住居)名を入力してください_その⑧'!$F363</f>
        <v>0</v>
      </c>
      <c r="K4544" s="380">
        <f>IF(OR('[9]事業所(またはGH住居)名を入力してください_その⑧'!$B363="管理者",'[9]事業所(またはGH住居)名を入力してください_その⑧'!$B363="サービス管理責任者"),0,'[9]事業所(またはGH住居)名を入力してください_その⑧'!$AN363)</f>
        <v>0</v>
      </c>
    </row>
    <row r="4545" spans="8:11">
      <c r="H4545" s="387"/>
      <c r="I4545" s="380" t="e">
        <f t="shared" si="166"/>
        <v>#REF!</v>
      </c>
      <c r="J4545" s="386">
        <f>'[9]事業所(またはGH住居)名を入力してください_その⑧'!$F364</f>
        <v>0</v>
      </c>
      <c r="K4545" s="380">
        <f>IF(OR('[9]事業所(またはGH住居)名を入力してください_その⑧'!$B364="管理者",'[9]事業所(またはGH住居)名を入力してください_その⑧'!$B364="サービス管理責任者"),0,'[9]事業所(またはGH住居)名を入力してください_その⑧'!$AN364)</f>
        <v>0</v>
      </c>
    </row>
    <row r="4546" spans="8:11">
      <c r="H4546" s="387"/>
      <c r="I4546" s="380" t="e">
        <f t="shared" si="166"/>
        <v>#REF!</v>
      </c>
      <c r="J4546" s="386">
        <f>'[9]事業所(またはGH住居)名を入力してください_その⑧'!$F365</f>
        <v>0</v>
      </c>
      <c r="K4546" s="380">
        <f>IF(OR('[9]事業所(またはGH住居)名を入力してください_その⑧'!$B365="管理者",'[9]事業所(またはGH住居)名を入力してください_その⑧'!$B365="サービス管理責任者"),0,'[9]事業所(またはGH住居)名を入力してください_その⑧'!$AN365)</f>
        <v>0</v>
      </c>
    </row>
    <row r="4547" spans="8:11">
      <c r="H4547" s="387"/>
      <c r="I4547" s="380" t="e">
        <f t="shared" si="166"/>
        <v>#REF!</v>
      </c>
      <c r="J4547" s="386">
        <f>'[9]事業所(またはGH住居)名を入力してください_その⑧'!$F366</f>
        <v>0</v>
      </c>
      <c r="K4547" s="380">
        <f>IF(OR('[9]事業所(またはGH住居)名を入力してください_その⑧'!$B366="管理者",'[9]事業所(またはGH住居)名を入力してください_その⑧'!$B366="サービス管理責任者"),0,'[9]事業所(またはGH住居)名を入力してください_その⑧'!$AN366)</f>
        <v>0</v>
      </c>
    </row>
    <row r="4548" spans="8:11">
      <c r="H4548" s="387"/>
      <c r="I4548" s="380" t="e">
        <f t="shared" ref="I4548:I4611" si="167">IF(J4548=0,I4547,I4547+1)</f>
        <v>#REF!</v>
      </c>
      <c r="J4548" s="386">
        <f>'[9]事業所(またはGH住居)名を入力してください_その⑧'!$F367</f>
        <v>0</v>
      </c>
      <c r="K4548" s="380">
        <f>IF(OR('[9]事業所(またはGH住居)名を入力してください_その⑧'!$B367="管理者",'[9]事業所(またはGH住居)名を入力してください_その⑧'!$B367="サービス管理責任者"),0,'[9]事業所(またはGH住居)名を入力してください_その⑧'!$AN367)</f>
        <v>0</v>
      </c>
    </row>
    <row r="4549" spans="8:11">
      <c r="H4549" s="387"/>
      <c r="I4549" s="380" t="e">
        <f t="shared" si="167"/>
        <v>#REF!</v>
      </c>
      <c r="J4549" s="386">
        <f>'[9]事業所(またはGH住居)名を入力してください_その⑧'!$F368</f>
        <v>0</v>
      </c>
      <c r="K4549" s="380">
        <f>IF(OR('[9]事業所(またはGH住居)名を入力してください_その⑧'!$B368="管理者",'[9]事業所(またはGH住居)名を入力してください_その⑧'!$B368="サービス管理責任者"),0,'[9]事業所(またはGH住居)名を入力してください_その⑧'!$AN368)</f>
        <v>0</v>
      </c>
    </row>
    <row r="4550" spans="8:11">
      <c r="H4550" s="387"/>
      <c r="I4550" s="380" t="e">
        <f t="shared" si="167"/>
        <v>#REF!</v>
      </c>
      <c r="J4550" s="386">
        <f>'[9]事業所(またはGH住居)名を入力してください_その⑧'!$F369</f>
        <v>0</v>
      </c>
      <c r="K4550" s="380">
        <f>IF(OR('[9]事業所(またはGH住居)名を入力してください_その⑧'!$B369="管理者",'[9]事業所(またはGH住居)名を入力してください_その⑧'!$B369="サービス管理責任者"),0,'[9]事業所(またはGH住居)名を入力してください_その⑧'!$AN369)</f>
        <v>0</v>
      </c>
    </row>
    <row r="4551" spans="8:11">
      <c r="H4551" s="387"/>
      <c r="I4551" s="380" t="e">
        <f t="shared" si="167"/>
        <v>#REF!</v>
      </c>
      <c r="J4551" s="386">
        <f>'[9]事業所(またはGH住居)名を入力してください_その⑧'!$F370</f>
        <v>0</v>
      </c>
      <c r="K4551" s="380">
        <f>IF(OR('[9]事業所(またはGH住居)名を入力してください_その⑧'!$B370="管理者",'[9]事業所(またはGH住居)名を入力してください_その⑧'!$B370="サービス管理責任者"),0,'[9]事業所(またはGH住居)名を入力してください_その⑧'!$AN370)</f>
        <v>0</v>
      </c>
    </row>
    <row r="4552" spans="8:11">
      <c r="H4552" s="387"/>
      <c r="I4552" s="380" t="e">
        <f t="shared" si="167"/>
        <v>#REF!</v>
      </c>
      <c r="J4552" s="386">
        <f>'[9]事業所(またはGH住居)名を入力してください_その⑧'!$F371</f>
        <v>0</v>
      </c>
      <c r="K4552" s="380">
        <f>IF(OR('[9]事業所(またはGH住居)名を入力してください_その⑧'!$B371="管理者",'[9]事業所(またはGH住居)名を入力してください_その⑧'!$B371="サービス管理責任者"),0,'[9]事業所(またはGH住居)名を入力してください_その⑧'!$AN371)</f>
        <v>0</v>
      </c>
    </row>
    <row r="4553" spans="8:11">
      <c r="H4553" s="387"/>
      <c r="I4553" s="380" t="e">
        <f t="shared" si="167"/>
        <v>#REF!</v>
      </c>
      <c r="J4553" s="386">
        <f>'[9]事業所(またはGH住居)名を入力してください_その⑧'!$F372</f>
        <v>0</v>
      </c>
      <c r="K4553" s="380">
        <f>IF(OR('[9]事業所(またはGH住居)名を入力してください_その⑧'!$B372="管理者",'[9]事業所(またはGH住居)名を入力してください_その⑧'!$B372="サービス管理責任者"),0,'[9]事業所(またはGH住居)名を入力してください_その⑧'!$AN372)</f>
        <v>0</v>
      </c>
    </row>
    <row r="4554" spans="8:11">
      <c r="H4554" s="387"/>
      <c r="I4554" s="380" t="e">
        <f t="shared" si="167"/>
        <v>#REF!</v>
      </c>
      <c r="J4554" s="386">
        <f>'[9]事業所(またはGH住居)名を入力してください_その⑧'!$F373</f>
        <v>0</v>
      </c>
      <c r="K4554" s="380">
        <f>IF(OR('[9]事業所(またはGH住居)名を入力してください_その⑧'!$B373="管理者",'[9]事業所(またはGH住居)名を入力してください_その⑧'!$B373="サービス管理責任者"),0,'[9]事業所(またはGH住居)名を入力してください_その⑧'!$AN373)</f>
        <v>0</v>
      </c>
    </row>
    <row r="4555" spans="8:11">
      <c r="H4555" s="387"/>
      <c r="I4555" s="380" t="e">
        <f t="shared" si="167"/>
        <v>#REF!</v>
      </c>
      <c r="J4555" s="386">
        <f>'[9]事業所(またはGH住居)名を入力してください_その⑧'!$F374</f>
        <v>0</v>
      </c>
      <c r="K4555" s="380">
        <f>IF(OR('[9]事業所(またはGH住居)名を入力してください_その⑧'!$B374="管理者",'[9]事業所(またはGH住居)名を入力してください_その⑧'!$B374="サービス管理責任者"),0,'[9]事業所(またはGH住居)名を入力してください_その⑧'!$AN374)</f>
        <v>0</v>
      </c>
    </row>
    <row r="4556" spans="8:11">
      <c r="H4556" s="387"/>
      <c r="I4556" s="380" t="e">
        <f t="shared" si="167"/>
        <v>#REF!</v>
      </c>
      <c r="J4556" s="386">
        <f>'[9]事業所(またはGH住居)名を入力してください_その⑧'!$F375</f>
        <v>0</v>
      </c>
      <c r="K4556" s="380">
        <f>IF(OR('[9]事業所(またはGH住居)名を入力してください_その⑧'!$B375="管理者",'[9]事業所(またはGH住居)名を入力してください_その⑧'!$B375="サービス管理責任者"),0,'[9]事業所(またはGH住居)名を入力してください_その⑧'!$AN375)</f>
        <v>0</v>
      </c>
    </row>
    <row r="4557" spans="8:11">
      <c r="H4557" s="387"/>
      <c r="I4557" s="380" t="e">
        <f t="shared" si="167"/>
        <v>#REF!</v>
      </c>
      <c r="J4557" s="386">
        <f>'[9]事業所(またはGH住居)名を入力してください_その⑧'!$F376</f>
        <v>0</v>
      </c>
      <c r="K4557" s="380">
        <f>IF(OR('[9]事業所(またはGH住居)名を入力してください_その⑧'!$B376="管理者",'[9]事業所(またはGH住居)名を入力してください_その⑧'!$B376="サービス管理責任者"),0,'[9]事業所(またはGH住居)名を入力してください_その⑧'!$AN376)</f>
        <v>0</v>
      </c>
    </row>
    <row r="4558" spans="8:11">
      <c r="H4558" s="387"/>
      <c r="I4558" s="380" t="e">
        <f t="shared" si="167"/>
        <v>#REF!</v>
      </c>
      <c r="J4558" s="386">
        <f>'[9]事業所(またはGH住居)名を入力してください_その⑧'!$F377</f>
        <v>0</v>
      </c>
      <c r="K4558" s="380">
        <f>IF(OR('[9]事業所(またはGH住居)名を入力してください_その⑧'!$B377="管理者",'[9]事業所(またはGH住居)名を入力してください_その⑧'!$B377="サービス管理責任者"),0,'[9]事業所(またはGH住居)名を入力してください_その⑧'!$AN377)</f>
        <v>0</v>
      </c>
    </row>
    <row r="4559" spans="8:11">
      <c r="H4559" s="387"/>
      <c r="I4559" s="380" t="e">
        <f t="shared" si="167"/>
        <v>#REF!</v>
      </c>
      <c r="J4559" s="386">
        <f>'[9]事業所(またはGH住居)名を入力してください_その⑧'!$F378</f>
        <v>0</v>
      </c>
      <c r="K4559" s="380">
        <f>IF(OR('[9]事業所(またはGH住居)名を入力してください_その⑧'!$B378="管理者",'[9]事業所(またはGH住居)名を入力してください_その⑧'!$B378="サービス管理責任者"),0,'[9]事業所(またはGH住居)名を入力してください_その⑧'!$AN378)</f>
        <v>0</v>
      </c>
    </row>
    <row r="4560" spans="8:11">
      <c r="H4560" s="387"/>
      <c r="I4560" s="380" t="e">
        <f t="shared" si="167"/>
        <v>#REF!</v>
      </c>
      <c r="J4560" s="386">
        <f>'[9]事業所(またはGH住居)名を入力してください_その⑧'!$F379</f>
        <v>0</v>
      </c>
      <c r="K4560" s="380">
        <f>IF(OR('[9]事業所(またはGH住居)名を入力してください_その⑧'!$B379="管理者",'[9]事業所(またはGH住居)名を入力してください_その⑧'!$B379="サービス管理責任者"),0,'[9]事業所(またはGH住居)名を入力してください_その⑧'!$AN379)</f>
        <v>0</v>
      </c>
    </row>
    <row r="4561" spans="8:11">
      <c r="H4561" s="387"/>
      <c r="I4561" s="380" t="e">
        <f t="shared" si="167"/>
        <v>#REF!</v>
      </c>
      <c r="J4561" s="386">
        <f>'[9]事業所(またはGH住居)名を入力してください_その⑧'!$F380</f>
        <v>0</v>
      </c>
      <c r="K4561" s="380">
        <f>IF(OR('[9]事業所(またはGH住居)名を入力してください_その⑧'!$B380="管理者",'[9]事業所(またはGH住居)名を入力してください_その⑧'!$B380="サービス管理責任者"),0,'[9]事業所(またはGH住居)名を入力してください_その⑧'!$AN380)</f>
        <v>0</v>
      </c>
    </row>
    <row r="4562" spans="8:11">
      <c r="H4562" s="387"/>
      <c r="I4562" s="380" t="e">
        <f t="shared" si="167"/>
        <v>#REF!</v>
      </c>
      <c r="J4562" s="386">
        <f>'[9]事業所(またはGH住居)名を入力してください_その⑧'!$F381</f>
        <v>0</v>
      </c>
      <c r="K4562" s="380">
        <f>IF(OR('[9]事業所(またはGH住居)名を入力してください_その⑧'!$B381="管理者",'[9]事業所(またはGH住居)名を入力してください_その⑧'!$B381="サービス管理責任者"),0,'[9]事業所(またはGH住居)名を入力してください_その⑧'!$AN381)</f>
        <v>0</v>
      </c>
    </row>
    <row r="4563" spans="8:11">
      <c r="H4563" s="387"/>
      <c r="I4563" s="380" t="e">
        <f t="shared" si="167"/>
        <v>#REF!</v>
      </c>
      <c r="J4563" s="386">
        <f>'[9]事業所(またはGH住居)名を入力してください_その⑧'!$F382</f>
        <v>0</v>
      </c>
      <c r="K4563" s="380">
        <f>IF(OR('[9]事業所(またはGH住居)名を入力してください_その⑧'!$B382="管理者",'[9]事業所(またはGH住居)名を入力してください_その⑧'!$B382="サービス管理責任者"),0,'[9]事業所(またはGH住居)名を入力してください_その⑧'!$AN382)</f>
        <v>0</v>
      </c>
    </row>
    <row r="4564" spans="8:11">
      <c r="H4564" s="387"/>
      <c r="I4564" s="380" t="e">
        <f t="shared" si="167"/>
        <v>#REF!</v>
      </c>
      <c r="J4564" s="386">
        <f>'[9]事業所(またはGH住居)名を入力してください_その⑧'!$F383</f>
        <v>0</v>
      </c>
      <c r="K4564" s="380">
        <f>IF(OR('[9]事業所(またはGH住居)名を入力してください_その⑧'!$B383="管理者",'[9]事業所(またはGH住居)名を入力してください_その⑧'!$B383="サービス管理責任者"),0,'[9]事業所(またはGH住居)名を入力してください_その⑧'!$AN383)</f>
        <v>0</v>
      </c>
    </row>
    <row r="4565" spans="8:11">
      <c r="H4565" s="387"/>
      <c r="I4565" s="380" t="e">
        <f t="shared" si="167"/>
        <v>#REF!</v>
      </c>
      <c r="J4565" s="386">
        <f>'[9]事業所(またはGH住居)名を入力してください_その⑧'!$F384</f>
        <v>0</v>
      </c>
      <c r="K4565" s="380">
        <f>IF(OR('[9]事業所(またはGH住居)名を入力してください_その⑧'!$B384="管理者",'[9]事業所(またはGH住居)名を入力してください_その⑧'!$B384="サービス管理責任者"),0,'[9]事業所(またはGH住居)名を入力してください_その⑧'!$AN384)</f>
        <v>0</v>
      </c>
    </row>
    <row r="4566" spans="8:11">
      <c r="H4566" s="387"/>
      <c r="I4566" s="380" t="e">
        <f t="shared" si="167"/>
        <v>#REF!</v>
      </c>
      <c r="J4566" s="386">
        <f>'[9]事業所(またはGH住居)名を入力してください_その⑧'!$F385</f>
        <v>0</v>
      </c>
      <c r="K4566" s="380">
        <f>IF(OR('[9]事業所(またはGH住居)名を入力してください_その⑧'!$B385="管理者",'[9]事業所(またはGH住居)名を入力してください_その⑧'!$B385="サービス管理責任者"),0,'[9]事業所(またはGH住居)名を入力してください_その⑧'!$AN385)</f>
        <v>0</v>
      </c>
    </row>
    <row r="4567" spans="8:11">
      <c r="H4567" s="387"/>
      <c r="I4567" s="380" t="e">
        <f t="shared" si="167"/>
        <v>#REF!</v>
      </c>
      <c r="J4567" s="386">
        <f>'[9]事業所(またはGH住居)名を入力してください_その⑧'!$F386</f>
        <v>0</v>
      </c>
      <c r="K4567" s="380">
        <f>IF(OR('[9]事業所(またはGH住居)名を入力してください_その⑧'!$B386="管理者",'[9]事業所(またはGH住居)名を入力してください_その⑧'!$B386="サービス管理責任者"),0,'[9]事業所(またはGH住居)名を入力してください_その⑧'!$AN386)</f>
        <v>0</v>
      </c>
    </row>
    <row r="4568" spans="8:11">
      <c r="H4568" s="387"/>
      <c r="I4568" s="380" t="e">
        <f t="shared" si="167"/>
        <v>#REF!</v>
      </c>
      <c r="J4568" s="386">
        <f>'[9]事業所(またはGH住居)名を入力してください_その⑧'!$F387</f>
        <v>0</v>
      </c>
      <c r="K4568" s="380">
        <f>IF(OR('[9]事業所(またはGH住居)名を入力してください_その⑧'!$B387="管理者",'[9]事業所(またはGH住居)名を入力してください_その⑧'!$B387="サービス管理責任者"),0,'[9]事業所(またはGH住居)名を入力してください_その⑧'!$AN387)</f>
        <v>0</v>
      </c>
    </row>
    <row r="4569" spans="8:11">
      <c r="H4569" s="387"/>
      <c r="I4569" s="380" t="e">
        <f t="shared" si="167"/>
        <v>#REF!</v>
      </c>
      <c r="J4569" s="386">
        <f>'[9]事業所(またはGH住居)名を入力してください_その⑧'!$F388</f>
        <v>0</v>
      </c>
      <c r="K4569" s="380">
        <f>IF(OR('[9]事業所(またはGH住居)名を入力してください_その⑧'!$B388="管理者",'[9]事業所(またはGH住居)名を入力してください_その⑧'!$B388="サービス管理責任者"),0,'[9]事業所(またはGH住居)名を入力してください_その⑧'!$AN388)</f>
        <v>0</v>
      </c>
    </row>
    <row r="4570" spans="8:11">
      <c r="H4570" s="387"/>
      <c r="I4570" s="380" t="e">
        <f t="shared" si="167"/>
        <v>#REF!</v>
      </c>
      <c r="J4570" s="386">
        <f>'[9]事業所(またはGH住居)名を入力してください_その⑧'!$F389</f>
        <v>0</v>
      </c>
      <c r="K4570" s="380">
        <f>IF(OR('[9]事業所(またはGH住居)名を入力してください_その⑧'!$B389="管理者",'[9]事業所(またはGH住居)名を入力してください_その⑧'!$B389="サービス管理責任者"),0,'[9]事業所(またはGH住居)名を入力してください_その⑧'!$AN389)</f>
        <v>0</v>
      </c>
    </row>
    <row r="4571" spans="8:11">
      <c r="H4571" s="387"/>
      <c r="I4571" s="380" t="e">
        <f t="shared" si="167"/>
        <v>#REF!</v>
      </c>
      <c r="J4571" s="386">
        <f>'[9]事業所(またはGH住居)名を入力してください_その⑧'!$F390</f>
        <v>0</v>
      </c>
      <c r="K4571" s="380">
        <f>IF(OR('[9]事業所(またはGH住居)名を入力してください_その⑧'!$B390="管理者",'[9]事業所(またはGH住居)名を入力してください_その⑧'!$B390="サービス管理責任者"),0,'[9]事業所(またはGH住居)名を入力してください_その⑧'!$AN390)</f>
        <v>0</v>
      </c>
    </row>
    <row r="4572" spans="8:11">
      <c r="H4572" s="387"/>
      <c r="I4572" s="380" t="e">
        <f t="shared" si="167"/>
        <v>#REF!</v>
      </c>
      <c r="J4572" s="386">
        <f>'[9]事業所(またはGH住居)名を入力してください_その⑧'!$F391</f>
        <v>0</v>
      </c>
      <c r="K4572" s="380">
        <f>IF(OR('[9]事業所(またはGH住居)名を入力してください_その⑧'!$B391="管理者",'[9]事業所(またはGH住居)名を入力してください_その⑧'!$B391="サービス管理責任者"),0,'[9]事業所(またはGH住居)名を入力してください_その⑧'!$AN391)</f>
        <v>0</v>
      </c>
    </row>
    <row r="4573" spans="8:11">
      <c r="H4573" s="387"/>
      <c r="I4573" s="380" t="e">
        <f t="shared" si="167"/>
        <v>#REF!</v>
      </c>
      <c r="J4573" s="386">
        <f>'[9]事業所(またはGH住居)名を入力してください_その⑧'!$F392</f>
        <v>0</v>
      </c>
      <c r="K4573" s="380">
        <f>IF(OR('[9]事業所(またはGH住居)名を入力してください_その⑧'!$B392="管理者",'[9]事業所(またはGH住居)名を入力してください_その⑧'!$B392="サービス管理責任者"),0,'[9]事業所(またはGH住居)名を入力してください_その⑧'!$AN392)</f>
        <v>0</v>
      </c>
    </row>
    <row r="4574" spans="8:11">
      <c r="H4574" s="387"/>
      <c r="I4574" s="380" t="e">
        <f t="shared" si="167"/>
        <v>#REF!</v>
      </c>
      <c r="J4574" s="386">
        <f>'[9]事業所(またはGH住居)名を入力してください_その⑧'!$F393</f>
        <v>0</v>
      </c>
      <c r="K4574" s="380">
        <f>IF(OR('[9]事業所(またはGH住居)名を入力してください_その⑧'!$B393="管理者",'[9]事業所(またはGH住居)名を入力してください_その⑧'!$B393="サービス管理責任者"),0,'[9]事業所(またはGH住居)名を入力してください_その⑧'!$AN393)</f>
        <v>0</v>
      </c>
    </row>
    <row r="4575" spans="8:11">
      <c r="H4575" s="387"/>
      <c r="I4575" s="380" t="e">
        <f t="shared" si="167"/>
        <v>#REF!</v>
      </c>
      <c r="J4575" s="386">
        <f>'[9]事業所(またはGH住居)名を入力してください_その⑧'!$F394</f>
        <v>0</v>
      </c>
      <c r="K4575" s="380">
        <f>IF(OR('[9]事業所(またはGH住居)名を入力してください_その⑧'!$B394="管理者",'[9]事業所(またはGH住居)名を入力してください_その⑧'!$B394="サービス管理責任者"),0,'[9]事業所(またはGH住居)名を入力してください_その⑧'!$AN394)</f>
        <v>0</v>
      </c>
    </row>
    <row r="4576" spans="8:11">
      <c r="H4576" s="387"/>
      <c r="I4576" s="380" t="e">
        <f t="shared" si="167"/>
        <v>#REF!</v>
      </c>
      <c r="J4576" s="386">
        <f>'[9]事業所(またはGH住居)名を入力してください_その⑧'!$F395</f>
        <v>0</v>
      </c>
      <c r="K4576" s="380">
        <f>IF(OR('[9]事業所(またはGH住居)名を入力してください_その⑧'!$B395="管理者",'[9]事業所(またはGH住居)名を入力してください_その⑧'!$B395="サービス管理責任者"),0,'[9]事業所(またはGH住居)名を入力してください_その⑧'!$AN395)</f>
        <v>0</v>
      </c>
    </row>
    <row r="4577" spans="8:11">
      <c r="H4577" s="387"/>
      <c r="I4577" s="380" t="e">
        <f t="shared" si="167"/>
        <v>#REF!</v>
      </c>
      <c r="J4577" s="386">
        <f>'[9]事業所(またはGH住居)名を入力してください_その⑧'!$F396</f>
        <v>0</v>
      </c>
      <c r="K4577" s="380">
        <f>IF(OR('[9]事業所(またはGH住居)名を入力してください_その⑧'!$B396="管理者",'[9]事業所(またはGH住居)名を入力してください_その⑧'!$B396="サービス管理責任者"),0,'[9]事業所(またはGH住居)名を入力してください_その⑧'!$AN396)</f>
        <v>0</v>
      </c>
    </row>
    <row r="4578" spans="8:11">
      <c r="H4578" s="387"/>
      <c r="I4578" s="380" t="e">
        <f t="shared" si="167"/>
        <v>#REF!</v>
      </c>
      <c r="J4578" s="386">
        <f>'[9]事業所(またはGH住居)名を入力してください_その⑧'!$F397</f>
        <v>0</v>
      </c>
      <c r="K4578" s="380">
        <f>IF(OR('[9]事業所(またはGH住居)名を入力してください_その⑧'!$B397="管理者",'[9]事業所(またはGH住居)名を入力してください_その⑧'!$B397="サービス管理責任者"),0,'[9]事業所(またはGH住居)名を入力してください_その⑧'!$AN397)</f>
        <v>0</v>
      </c>
    </row>
    <row r="4579" spans="8:11">
      <c r="H4579" s="387"/>
      <c r="I4579" s="380" t="e">
        <f t="shared" si="167"/>
        <v>#REF!</v>
      </c>
      <c r="J4579" s="386">
        <f>'[9]事業所(またはGH住居)名を入力してください_その⑧'!$F398</f>
        <v>0</v>
      </c>
      <c r="K4579" s="380">
        <f>IF(OR('[9]事業所(またはGH住居)名を入力してください_その⑧'!$B398="管理者",'[9]事業所(またはGH住居)名を入力してください_その⑧'!$B398="サービス管理責任者"),0,'[9]事業所(またはGH住居)名を入力してください_その⑧'!$AN398)</f>
        <v>0</v>
      </c>
    </row>
    <row r="4580" spans="8:11">
      <c r="H4580" s="387"/>
      <c r="I4580" s="380" t="e">
        <f t="shared" si="167"/>
        <v>#REF!</v>
      </c>
      <c r="J4580" s="386">
        <f>'[9]事業所(またはGH住居)名を入力してください_その⑧'!$F399</f>
        <v>0</v>
      </c>
      <c r="K4580" s="380">
        <f>IF(OR('[9]事業所(またはGH住居)名を入力してください_その⑧'!$B399="管理者",'[9]事業所(またはGH住居)名を入力してください_その⑧'!$B399="サービス管理責任者"),0,'[9]事業所(またはGH住居)名を入力してください_その⑧'!$AN399)</f>
        <v>0</v>
      </c>
    </row>
    <row r="4581" spans="8:11">
      <c r="H4581" s="387"/>
      <c r="I4581" s="380" t="e">
        <f t="shared" si="167"/>
        <v>#REF!</v>
      </c>
      <c r="J4581" s="386">
        <f>'[9]事業所(またはGH住居)名を入力してください_その⑧'!$F400</f>
        <v>0</v>
      </c>
      <c r="K4581" s="380">
        <f>IF(OR('[9]事業所(またはGH住居)名を入力してください_その⑧'!$B400="管理者",'[9]事業所(またはGH住居)名を入力してください_その⑧'!$B400="サービス管理責任者"),0,'[9]事業所(またはGH住居)名を入力してください_その⑧'!$AN400)</f>
        <v>0</v>
      </c>
    </row>
    <row r="4582" spans="8:11">
      <c r="H4582" s="387"/>
      <c r="I4582" s="380" t="e">
        <f t="shared" si="167"/>
        <v>#REF!</v>
      </c>
      <c r="J4582" s="386">
        <f>'[9]事業所(またはGH住居)名を入力してください_その⑧'!$F401</f>
        <v>0</v>
      </c>
      <c r="K4582" s="380">
        <f>IF(OR('[9]事業所(またはGH住居)名を入力してください_その⑧'!$B401="管理者",'[9]事業所(またはGH住居)名を入力してください_その⑧'!$B401="サービス管理責任者"),0,'[9]事業所(またはGH住居)名を入力してください_その⑧'!$AN401)</f>
        <v>0</v>
      </c>
    </row>
    <row r="4583" spans="8:11">
      <c r="H4583" s="387"/>
      <c r="I4583" s="380" t="e">
        <f t="shared" si="167"/>
        <v>#REF!</v>
      </c>
      <c r="J4583" s="386">
        <f>'[9]事業所(またはGH住居)名を入力してください_その⑧'!$F402</f>
        <v>0</v>
      </c>
      <c r="K4583" s="380">
        <f>IF(OR('[9]事業所(またはGH住居)名を入力してください_その⑧'!$B402="管理者",'[9]事業所(またはGH住居)名を入力してください_その⑧'!$B402="サービス管理責任者"),0,'[9]事業所(またはGH住居)名を入力してください_その⑧'!$AN402)</f>
        <v>0</v>
      </c>
    </row>
    <row r="4584" spans="8:11">
      <c r="H4584" s="387"/>
      <c r="I4584" s="380" t="e">
        <f t="shared" si="167"/>
        <v>#REF!</v>
      </c>
      <c r="J4584" s="386">
        <f>'[9]事業所(またはGH住居)名を入力してください_その⑧'!$F403</f>
        <v>0</v>
      </c>
      <c r="K4584" s="380">
        <f>IF(OR('[9]事業所(またはGH住居)名を入力してください_その⑧'!$B403="管理者",'[9]事業所(またはGH住居)名を入力してください_その⑧'!$B403="サービス管理責任者"),0,'[9]事業所(またはGH住居)名を入力してください_その⑧'!$AN403)</f>
        <v>0</v>
      </c>
    </row>
    <row r="4585" spans="8:11">
      <c r="H4585" s="387"/>
      <c r="I4585" s="380" t="e">
        <f t="shared" si="167"/>
        <v>#REF!</v>
      </c>
      <c r="J4585" s="386">
        <f>'[9]事業所(またはGH住居)名を入力してください_その⑧'!$F404</f>
        <v>0</v>
      </c>
      <c r="K4585" s="380">
        <f>IF(OR('[9]事業所(またはGH住居)名を入力してください_その⑧'!$B404="管理者",'[9]事業所(またはGH住居)名を入力してください_その⑧'!$B404="サービス管理責任者"),0,'[9]事業所(またはGH住居)名を入力してください_その⑧'!$AN404)</f>
        <v>0</v>
      </c>
    </row>
    <row r="4586" spans="8:11">
      <c r="H4586" s="387"/>
      <c r="I4586" s="380" t="e">
        <f t="shared" si="167"/>
        <v>#REF!</v>
      </c>
      <c r="J4586" s="386">
        <f>'[9]事業所(またはGH住居)名を入力してください_その⑧'!$F405</f>
        <v>0</v>
      </c>
      <c r="K4586" s="380">
        <f>IF(OR('[9]事業所(またはGH住居)名を入力してください_その⑧'!$B405="管理者",'[9]事業所(またはGH住居)名を入力してください_その⑧'!$B405="サービス管理責任者"),0,'[9]事業所(またはGH住居)名を入力してください_その⑧'!$AN405)</f>
        <v>0</v>
      </c>
    </row>
    <row r="4587" spans="8:11">
      <c r="H4587" s="387"/>
      <c r="I4587" s="380" t="e">
        <f t="shared" si="167"/>
        <v>#REF!</v>
      </c>
      <c r="J4587" s="386">
        <f>'[9]事業所(またはGH住居)名を入力してください_その⑧'!$F406</f>
        <v>0</v>
      </c>
      <c r="K4587" s="380">
        <f>IF(OR('[9]事業所(またはGH住居)名を入力してください_その⑧'!$B406="管理者",'[9]事業所(またはGH住居)名を入力してください_その⑧'!$B406="サービス管理責任者"),0,'[9]事業所(またはGH住居)名を入力してください_その⑧'!$AN406)</f>
        <v>0</v>
      </c>
    </row>
    <row r="4588" spans="8:11">
      <c r="H4588" s="387"/>
      <c r="I4588" s="380" t="e">
        <f t="shared" si="167"/>
        <v>#REF!</v>
      </c>
      <c r="J4588" s="386">
        <f>'[9]事業所(またはGH住居)名を入力してください_その⑧'!$F407</f>
        <v>0</v>
      </c>
      <c r="K4588" s="380">
        <f>IF(OR('[9]事業所(またはGH住居)名を入力してください_その⑧'!$B407="管理者",'[9]事業所(またはGH住居)名を入力してください_その⑧'!$B407="サービス管理責任者"),0,'[9]事業所(またはGH住居)名を入力してください_その⑧'!$AN407)</f>
        <v>0</v>
      </c>
    </row>
    <row r="4589" spans="8:11">
      <c r="H4589" s="387"/>
      <c r="I4589" s="380" t="e">
        <f t="shared" si="167"/>
        <v>#REF!</v>
      </c>
      <c r="J4589" s="386">
        <f>'[9]事業所(またはGH住居)名を入力してください_その⑧'!$F408</f>
        <v>0</v>
      </c>
      <c r="K4589" s="380">
        <f>IF(OR('[9]事業所(またはGH住居)名を入力してください_その⑧'!$B408="管理者",'[9]事業所(またはGH住居)名を入力してください_その⑧'!$B408="サービス管理責任者"),0,'[9]事業所(またはGH住居)名を入力してください_その⑧'!$AN408)</f>
        <v>0</v>
      </c>
    </row>
    <row r="4590" spans="8:11">
      <c r="H4590" s="387"/>
      <c r="I4590" s="380" t="e">
        <f t="shared" si="167"/>
        <v>#REF!</v>
      </c>
      <c r="J4590" s="386">
        <f>'[9]事業所(またはGH住居)名を入力してください_その⑧'!$F409</f>
        <v>0</v>
      </c>
      <c r="K4590" s="380">
        <f>IF(OR('[9]事業所(またはGH住居)名を入力してください_その⑧'!$B409="管理者",'[9]事業所(またはGH住居)名を入力してください_その⑧'!$B409="サービス管理責任者"),0,'[9]事業所(またはGH住居)名を入力してください_その⑧'!$AN409)</f>
        <v>0</v>
      </c>
    </row>
    <row r="4591" spans="8:11">
      <c r="H4591" s="387"/>
      <c r="I4591" s="380" t="e">
        <f t="shared" si="167"/>
        <v>#REF!</v>
      </c>
      <c r="J4591" s="386">
        <f>'[9]事業所(またはGH住居)名を入力してください_その⑧'!$F410</f>
        <v>0</v>
      </c>
      <c r="K4591" s="380">
        <f>IF(OR('[9]事業所(またはGH住居)名を入力してください_その⑧'!$B410="管理者",'[9]事業所(またはGH住居)名を入力してください_その⑧'!$B410="サービス管理責任者"),0,'[9]事業所(またはGH住居)名を入力してください_その⑧'!$AN410)</f>
        <v>0</v>
      </c>
    </row>
    <row r="4592" spans="8:11">
      <c r="H4592" s="387"/>
      <c r="I4592" s="380" t="e">
        <f t="shared" si="167"/>
        <v>#REF!</v>
      </c>
      <c r="J4592" s="386">
        <f>'[9]事業所(またはGH住居)名を入力してください_その⑧'!$F411</f>
        <v>0</v>
      </c>
      <c r="K4592" s="380">
        <f>IF(OR('[9]事業所(またはGH住居)名を入力してください_その⑧'!$B411="管理者",'[9]事業所(またはGH住居)名を入力してください_その⑧'!$B411="サービス管理責任者"),0,'[9]事業所(またはGH住居)名を入力してください_その⑧'!$AN411)</f>
        <v>0</v>
      </c>
    </row>
    <row r="4593" spans="8:11">
      <c r="H4593" s="387"/>
      <c r="I4593" s="380" t="e">
        <f t="shared" si="167"/>
        <v>#REF!</v>
      </c>
      <c r="J4593" s="386">
        <f>'[9]事業所(またはGH住居)名を入力してください_その⑧'!$F412</f>
        <v>0</v>
      </c>
      <c r="K4593" s="380">
        <f>IF(OR('[9]事業所(またはGH住居)名を入力してください_その⑧'!$B412="管理者",'[9]事業所(またはGH住居)名を入力してください_その⑧'!$B412="サービス管理責任者"),0,'[9]事業所(またはGH住居)名を入力してください_その⑧'!$AN412)</f>
        <v>0</v>
      </c>
    </row>
    <row r="4594" spans="8:11">
      <c r="H4594" s="387"/>
      <c r="I4594" s="380" t="e">
        <f t="shared" si="167"/>
        <v>#REF!</v>
      </c>
      <c r="J4594" s="386">
        <f>'[9]事業所(またはGH住居)名を入力してください_その⑧'!$F413</f>
        <v>0</v>
      </c>
      <c r="K4594" s="380">
        <f>IF(OR('[9]事業所(またはGH住居)名を入力してください_その⑧'!$B413="管理者",'[9]事業所(またはGH住居)名を入力してください_その⑧'!$B413="サービス管理責任者"),0,'[9]事業所(またはGH住居)名を入力してください_その⑧'!$AN413)</f>
        <v>0</v>
      </c>
    </row>
    <row r="4595" spans="8:11">
      <c r="H4595" s="387"/>
      <c r="I4595" s="380" t="e">
        <f t="shared" si="167"/>
        <v>#REF!</v>
      </c>
      <c r="J4595" s="386">
        <f>'[9]事業所(またはGH住居)名を入力してください_その⑧'!$F414</f>
        <v>0</v>
      </c>
      <c r="K4595" s="380">
        <f>IF(OR('[9]事業所(またはGH住居)名を入力してください_その⑧'!$B414="管理者",'[9]事業所(またはGH住居)名を入力してください_その⑧'!$B414="サービス管理責任者"),0,'[9]事業所(またはGH住居)名を入力してください_その⑧'!$AN414)</f>
        <v>0</v>
      </c>
    </row>
    <row r="4596" spans="8:11">
      <c r="H4596" s="387"/>
      <c r="I4596" s="380" t="e">
        <f t="shared" si="167"/>
        <v>#REF!</v>
      </c>
      <c r="J4596" s="386">
        <f>'[9]事業所(またはGH住居)名を入力してください_その⑧'!$F415</f>
        <v>0</v>
      </c>
      <c r="K4596" s="380">
        <f>IF(OR('[9]事業所(またはGH住居)名を入力してください_その⑧'!$B415="管理者",'[9]事業所(またはGH住居)名を入力してください_その⑧'!$B415="サービス管理責任者"),0,'[9]事業所(またはGH住居)名を入力してください_その⑧'!$AN415)</f>
        <v>0</v>
      </c>
    </row>
    <row r="4597" spans="8:11">
      <c r="H4597" s="387"/>
      <c r="I4597" s="380" t="e">
        <f t="shared" si="167"/>
        <v>#REF!</v>
      </c>
      <c r="J4597" s="386">
        <f>'[9]事業所(またはGH住居)名を入力してください_その⑧'!$F416</f>
        <v>0</v>
      </c>
      <c r="K4597" s="380">
        <f>IF(OR('[9]事業所(またはGH住居)名を入力してください_その⑧'!$B416="管理者",'[9]事業所(またはGH住居)名を入力してください_その⑧'!$B416="サービス管理責任者"),0,'[9]事業所(またはGH住居)名を入力してください_その⑧'!$AN416)</f>
        <v>0</v>
      </c>
    </row>
    <row r="4598" spans="8:11">
      <c r="H4598" s="387"/>
      <c r="I4598" s="380" t="e">
        <f t="shared" si="167"/>
        <v>#REF!</v>
      </c>
      <c r="J4598" s="386">
        <f>'[9]事業所(またはGH住居)名を入力してください_その⑧'!$F417</f>
        <v>0</v>
      </c>
      <c r="K4598" s="380">
        <f>IF(OR('[9]事業所(またはGH住居)名を入力してください_その⑧'!$B417="管理者",'[9]事業所(またはGH住居)名を入力してください_その⑧'!$B417="サービス管理責任者"),0,'[9]事業所(またはGH住居)名を入力してください_その⑧'!$AN417)</f>
        <v>0</v>
      </c>
    </row>
    <row r="4599" spans="8:11">
      <c r="H4599" s="387"/>
      <c r="I4599" s="380" t="e">
        <f t="shared" si="167"/>
        <v>#REF!</v>
      </c>
      <c r="J4599" s="386">
        <f>'[9]事業所(またはGH住居)名を入力してください_その⑧'!$F418</f>
        <v>0</v>
      </c>
      <c r="K4599" s="380">
        <f>IF(OR('[9]事業所(またはGH住居)名を入力してください_その⑧'!$B418="管理者",'[9]事業所(またはGH住居)名を入力してください_その⑧'!$B418="サービス管理責任者"),0,'[9]事業所(またはGH住居)名を入力してください_その⑧'!$AN418)</f>
        <v>0</v>
      </c>
    </row>
    <row r="4600" spans="8:11">
      <c r="H4600" s="387"/>
      <c r="I4600" s="380" t="e">
        <f t="shared" si="167"/>
        <v>#REF!</v>
      </c>
      <c r="J4600" s="386">
        <f>'[9]事業所(またはGH住居)名を入力してください_その⑧'!$F419</f>
        <v>0</v>
      </c>
      <c r="K4600" s="380">
        <f>IF(OR('[9]事業所(またはGH住居)名を入力してください_その⑧'!$B419="管理者",'[9]事業所(またはGH住居)名を入力してください_その⑧'!$B419="サービス管理責任者"),0,'[9]事業所(またはGH住居)名を入力してください_その⑧'!$AN419)</f>
        <v>0</v>
      </c>
    </row>
    <row r="4601" spans="8:11">
      <c r="H4601" s="387"/>
      <c r="I4601" s="380" t="e">
        <f t="shared" si="167"/>
        <v>#REF!</v>
      </c>
      <c r="J4601" s="386">
        <f>'[9]事業所(またはGH住居)名を入力してください_その⑧'!$F420</f>
        <v>0</v>
      </c>
      <c r="K4601" s="380">
        <f>IF(OR('[9]事業所(またはGH住居)名を入力してください_その⑧'!$B420="管理者",'[9]事業所(またはGH住居)名を入力してください_その⑧'!$B420="サービス管理責任者"),0,'[9]事業所(またはGH住居)名を入力してください_その⑧'!$AN420)</f>
        <v>0</v>
      </c>
    </row>
    <row r="4602" spans="8:11">
      <c r="H4602" s="387"/>
      <c r="I4602" s="380" t="e">
        <f t="shared" si="167"/>
        <v>#REF!</v>
      </c>
      <c r="J4602" s="386">
        <f>'[9]事業所(またはGH住居)名を入力してください_その⑧'!$F421</f>
        <v>0</v>
      </c>
      <c r="K4602" s="380">
        <f>IF(OR('[9]事業所(またはGH住居)名を入力してください_その⑧'!$B421="管理者",'[9]事業所(またはGH住居)名を入力してください_その⑧'!$B421="サービス管理責任者"),0,'[9]事業所(またはGH住居)名を入力してください_その⑧'!$AN421)</f>
        <v>0</v>
      </c>
    </row>
    <row r="4603" spans="8:11">
      <c r="H4603" s="387"/>
      <c r="I4603" s="380" t="e">
        <f t="shared" si="167"/>
        <v>#REF!</v>
      </c>
      <c r="J4603" s="386">
        <f>'[9]事業所(またはGH住居)名を入力してください_その⑧'!$F422</f>
        <v>0</v>
      </c>
      <c r="K4603" s="380">
        <f>IF(OR('[9]事業所(またはGH住居)名を入力してください_その⑧'!$B422="管理者",'[9]事業所(またはGH住居)名を入力してください_その⑧'!$B422="サービス管理責任者"),0,'[9]事業所(またはGH住居)名を入力してください_その⑧'!$AN422)</f>
        <v>0</v>
      </c>
    </row>
    <row r="4604" spans="8:11">
      <c r="H4604" s="387"/>
      <c r="I4604" s="380" t="e">
        <f t="shared" si="167"/>
        <v>#REF!</v>
      </c>
      <c r="J4604" s="386">
        <f>'[9]事業所(またはGH住居)名を入力してください_その⑧'!$F423</f>
        <v>0</v>
      </c>
      <c r="K4604" s="380">
        <f>IF(OR('[9]事業所(またはGH住居)名を入力してください_その⑧'!$B423="管理者",'[9]事業所(またはGH住居)名を入力してください_その⑧'!$B423="サービス管理責任者"),0,'[9]事業所(またはGH住居)名を入力してください_その⑧'!$AN423)</f>
        <v>0</v>
      </c>
    </row>
    <row r="4605" spans="8:11">
      <c r="H4605" s="387"/>
      <c r="I4605" s="380" t="e">
        <f t="shared" si="167"/>
        <v>#REF!</v>
      </c>
      <c r="J4605" s="386">
        <f>'[9]事業所(またはGH住居)名を入力してください_その⑧'!$F424</f>
        <v>0</v>
      </c>
      <c r="K4605" s="380">
        <f>IF(OR('[9]事業所(またはGH住居)名を入力してください_その⑧'!$B424="管理者",'[9]事業所(またはGH住居)名を入力してください_その⑧'!$B424="サービス管理責任者"),0,'[9]事業所(またはGH住居)名を入力してください_その⑧'!$AN424)</f>
        <v>0</v>
      </c>
    </row>
    <row r="4606" spans="8:11">
      <c r="H4606" s="387"/>
      <c r="I4606" s="380" t="e">
        <f t="shared" si="167"/>
        <v>#REF!</v>
      </c>
      <c r="J4606" s="386">
        <f>'[9]事業所(またはGH住居)名を入力してください_その⑧'!$F425</f>
        <v>0</v>
      </c>
      <c r="K4606" s="380">
        <f>IF(OR('[9]事業所(またはGH住居)名を入力してください_その⑧'!$B425="管理者",'[9]事業所(またはGH住居)名を入力してください_その⑧'!$B425="サービス管理責任者"),0,'[9]事業所(またはGH住居)名を入力してください_その⑧'!$AN425)</f>
        <v>0</v>
      </c>
    </row>
    <row r="4607" spans="8:11">
      <c r="H4607" s="387"/>
      <c r="I4607" s="380" t="e">
        <f t="shared" si="167"/>
        <v>#REF!</v>
      </c>
      <c r="J4607" s="386">
        <f>'[9]事業所(またはGH住居)名を入力してください_その⑧'!$F426</f>
        <v>0</v>
      </c>
      <c r="K4607" s="380">
        <f>IF(OR('[9]事業所(またはGH住居)名を入力してください_その⑧'!$B426="管理者",'[9]事業所(またはGH住居)名を入力してください_その⑧'!$B426="サービス管理責任者"),0,'[9]事業所(またはGH住居)名を入力してください_その⑧'!$AN426)</f>
        <v>0</v>
      </c>
    </row>
    <row r="4608" spans="8:11">
      <c r="H4608" s="387"/>
      <c r="I4608" s="380" t="e">
        <f t="shared" si="167"/>
        <v>#REF!</v>
      </c>
      <c r="J4608" s="386">
        <f>'[9]事業所(またはGH住居)名を入力してください_その⑧'!$F427</f>
        <v>0</v>
      </c>
      <c r="K4608" s="380">
        <f>IF(OR('[9]事業所(またはGH住居)名を入力してください_その⑧'!$B427="管理者",'[9]事業所(またはGH住居)名を入力してください_その⑧'!$B427="サービス管理責任者"),0,'[9]事業所(またはGH住居)名を入力してください_その⑧'!$AN427)</f>
        <v>0</v>
      </c>
    </row>
    <row r="4609" spans="8:11">
      <c r="H4609" s="387"/>
      <c r="I4609" s="380" t="e">
        <f t="shared" si="167"/>
        <v>#REF!</v>
      </c>
      <c r="J4609" s="386">
        <f>'[9]事業所(またはGH住居)名を入力してください_その⑧'!$F428</f>
        <v>0</v>
      </c>
      <c r="K4609" s="380">
        <f>IF(OR('[9]事業所(またはGH住居)名を入力してください_その⑧'!$B428="管理者",'[9]事業所(またはGH住居)名を入力してください_その⑧'!$B428="サービス管理責任者"),0,'[9]事業所(またはGH住居)名を入力してください_その⑧'!$AN428)</f>
        <v>0</v>
      </c>
    </row>
    <row r="4610" spans="8:11">
      <c r="H4610" s="387"/>
      <c r="I4610" s="380" t="e">
        <f t="shared" si="167"/>
        <v>#REF!</v>
      </c>
      <c r="J4610" s="386">
        <f>'[9]事業所(またはGH住居)名を入力してください_その⑧'!$F429</f>
        <v>0</v>
      </c>
      <c r="K4610" s="380">
        <f>IF(OR('[9]事業所(またはGH住居)名を入力してください_その⑧'!$B429="管理者",'[9]事業所(またはGH住居)名を入力してください_その⑧'!$B429="サービス管理責任者"),0,'[9]事業所(またはGH住居)名を入力してください_その⑧'!$AN429)</f>
        <v>0</v>
      </c>
    </row>
    <row r="4611" spans="8:11">
      <c r="H4611" s="387"/>
      <c r="I4611" s="380" t="e">
        <f t="shared" si="167"/>
        <v>#REF!</v>
      </c>
      <c r="J4611" s="386">
        <f>'[9]事業所(またはGH住居)名を入力してください_その⑧'!$F430</f>
        <v>0</v>
      </c>
      <c r="K4611" s="380">
        <f>IF(OR('[9]事業所(またはGH住居)名を入力してください_その⑧'!$B430="管理者",'[9]事業所(またはGH住居)名を入力してください_その⑧'!$B430="サービス管理責任者"),0,'[9]事業所(またはGH住居)名を入力してください_その⑧'!$AN430)</f>
        <v>0</v>
      </c>
    </row>
    <row r="4612" spans="8:11">
      <c r="H4612" s="387"/>
      <c r="I4612" s="380" t="e">
        <f t="shared" ref="I4612:I4675" si="168">IF(J4612=0,I4611,I4611+1)</f>
        <v>#REF!</v>
      </c>
      <c r="J4612" s="386">
        <f>'[9]事業所(またはGH住居)名を入力してください_その⑧'!$F431</f>
        <v>0</v>
      </c>
      <c r="K4612" s="380">
        <f>IF(OR('[9]事業所(またはGH住居)名を入力してください_その⑧'!$B431="管理者",'[9]事業所(またはGH住居)名を入力してください_その⑧'!$B431="サービス管理責任者"),0,'[9]事業所(またはGH住居)名を入力してください_その⑧'!$AN431)</f>
        <v>0</v>
      </c>
    </row>
    <row r="4613" spans="8:11">
      <c r="H4613" s="387"/>
      <c r="I4613" s="380" t="e">
        <f t="shared" si="168"/>
        <v>#REF!</v>
      </c>
      <c r="J4613" s="386">
        <f>'[9]事業所(またはGH住居)名を入力してください_その⑧'!$F432</f>
        <v>0</v>
      </c>
      <c r="K4613" s="380">
        <f>IF(OR('[9]事業所(またはGH住居)名を入力してください_その⑧'!$B432="管理者",'[9]事業所(またはGH住居)名を入力してください_その⑧'!$B432="サービス管理責任者"),0,'[9]事業所(またはGH住居)名を入力してください_その⑧'!$AN432)</f>
        <v>0</v>
      </c>
    </row>
    <row r="4614" spans="8:11">
      <c r="H4614" s="387"/>
      <c r="I4614" s="380" t="e">
        <f t="shared" si="168"/>
        <v>#REF!</v>
      </c>
      <c r="J4614" s="386">
        <f>'[9]事業所(またはGH住居)名を入力してください_その⑧'!$F433</f>
        <v>0</v>
      </c>
      <c r="K4614" s="380">
        <f>IF(OR('[9]事業所(またはGH住居)名を入力してください_その⑧'!$B433="管理者",'[9]事業所(またはGH住居)名を入力してください_その⑧'!$B433="サービス管理責任者"),0,'[9]事業所(またはGH住居)名を入力してください_その⑧'!$AN433)</f>
        <v>0</v>
      </c>
    </row>
    <row r="4615" spans="8:11">
      <c r="H4615" s="387"/>
      <c r="I4615" s="380" t="e">
        <f t="shared" si="168"/>
        <v>#REF!</v>
      </c>
      <c r="J4615" s="386">
        <f>'[9]事業所(またはGH住居)名を入力してください_その⑧'!$F434</f>
        <v>0</v>
      </c>
      <c r="K4615" s="380">
        <f>IF(OR('[9]事業所(またはGH住居)名を入力してください_その⑧'!$B434="管理者",'[9]事業所(またはGH住居)名を入力してください_その⑧'!$B434="サービス管理責任者"),0,'[9]事業所(またはGH住居)名を入力してください_その⑧'!$AN434)</f>
        <v>0</v>
      </c>
    </row>
    <row r="4616" spans="8:11">
      <c r="H4616" s="387"/>
      <c r="I4616" s="380" t="e">
        <f t="shared" si="168"/>
        <v>#REF!</v>
      </c>
      <c r="J4616" s="386">
        <f>'[9]事業所(またはGH住居)名を入力してください_その⑧'!$F435</f>
        <v>0</v>
      </c>
      <c r="K4616" s="380">
        <f>IF(OR('[9]事業所(またはGH住居)名を入力してください_その⑧'!$B435="管理者",'[9]事業所(またはGH住居)名を入力してください_その⑧'!$B435="サービス管理責任者"),0,'[9]事業所(またはGH住居)名を入力してください_その⑧'!$AN435)</f>
        <v>0</v>
      </c>
    </row>
    <row r="4617" spans="8:11">
      <c r="H4617" s="387"/>
      <c r="I4617" s="380" t="e">
        <f t="shared" si="168"/>
        <v>#REF!</v>
      </c>
      <c r="J4617" s="386">
        <f>'[9]事業所(またはGH住居)名を入力してください_その⑧'!$F436</f>
        <v>0</v>
      </c>
      <c r="K4617" s="380">
        <f>IF(OR('[9]事業所(またはGH住居)名を入力してください_その⑧'!$B436="管理者",'[9]事業所(またはGH住居)名を入力してください_その⑧'!$B436="サービス管理責任者"),0,'[9]事業所(またはGH住居)名を入力してください_その⑧'!$AN436)</f>
        <v>0</v>
      </c>
    </row>
    <row r="4618" spans="8:11">
      <c r="H4618" s="387"/>
      <c r="I4618" s="380" t="e">
        <f t="shared" si="168"/>
        <v>#REF!</v>
      </c>
      <c r="J4618" s="386">
        <f>'[9]事業所(またはGH住居)名を入力してください_その⑧'!$F437</f>
        <v>0</v>
      </c>
      <c r="K4618" s="380">
        <f>IF(OR('[9]事業所(またはGH住居)名を入力してください_その⑧'!$B437="管理者",'[9]事業所(またはGH住居)名を入力してください_その⑧'!$B437="サービス管理責任者"),0,'[9]事業所(またはGH住居)名を入力してください_その⑧'!$AN437)</f>
        <v>0</v>
      </c>
    </row>
    <row r="4619" spans="8:11">
      <c r="H4619" s="387"/>
      <c r="I4619" s="380" t="e">
        <f t="shared" si="168"/>
        <v>#REF!</v>
      </c>
      <c r="J4619" s="386">
        <f>'[9]事業所(またはGH住居)名を入力してください_その⑧'!$F438</f>
        <v>0</v>
      </c>
      <c r="K4619" s="380">
        <f>IF(OR('[9]事業所(またはGH住居)名を入力してください_その⑧'!$B438="管理者",'[9]事業所(またはGH住居)名を入力してください_その⑧'!$B438="サービス管理責任者"),0,'[9]事業所(またはGH住居)名を入力してください_その⑧'!$AN438)</f>
        <v>0</v>
      </c>
    </row>
    <row r="4620" spans="8:11">
      <c r="H4620" s="387"/>
      <c r="I4620" s="380" t="e">
        <f t="shared" si="168"/>
        <v>#REF!</v>
      </c>
      <c r="J4620" s="386">
        <f>'[9]事業所(またはGH住居)名を入力してください_その⑧'!$F439</f>
        <v>0</v>
      </c>
      <c r="K4620" s="380">
        <f>IF(OR('[9]事業所(またはGH住居)名を入力してください_その⑧'!$B439="管理者",'[9]事業所(またはGH住居)名を入力してください_その⑧'!$B439="サービス管理責任者"),0,'[9]事業所(またはGH住居)名を入力してください_その⑧'!$AN439)</f>
        <v>0</v>
      </c>
    </row>
    <row r="4621" spans="8:11">
      <c r="H4621" s="387"/>
      <c r="I4621" s="380" t="e">
        <f t="shared" si="168"/>
        <v>#REF!</v>
      </c>
      <c r="J4621" s="386">
        <f>'[9]事業所(またはGH住居)名を入力してください_その⑧'!$F440</f>
        <v>0</v>
      </c>
      <c r="K4621" s="380">
        <f>IF(OR('[9]事業所(またはGH住居)名を入力してください_その⑧'!$B440="管理者",'[9]事業所(またはGH住居)名を入力してください_その⑧'!$B440="サービス管理責任者"),0,'[9]事業所(またはGH住居)名を入力してください_その⑧'!$AN440)</f>
        <v>0</v>
      </c>
    </row>
    <row r="4622" spans="8:11">
      <c r="H4622" s="387"/>
      <c r="I4622" s="380" t="e">
        <f t="shared" si="168"/>
        <v>#REF!</v>
      </c>
      <c r="J4622" s="386">
        <f>'[9]事業所(またはGH住居)名を入力してください_その⑧'!$F441</f>
        <v>0</v>
      </c>
      <c r="K4622" s="380">
        <f>IF(OR('[9]事業所(またはGH住居)名を入力してください_その⑧'!$B441="管理者",'[9]事業所(またはGH住居)名を入力してください_その⑧'!$B441="サービス管理責任者"),0,'[9]事業所(またはGH住居)名を入力してください_その⑧'!$AN441)</f>
        <v>0</v>
      </c>
    </row>
    <row r="4623" spans="8:11">
      <c r="H4623" s="387"/>
      <c r="I4623" s="380" t="e">
        <f t="shared" si="168"/>
        <v>#REF!</v>
      </c>
      <c r="J4623" s="386">
        <f>'[9]事業所(またはGH住居)名を入力してください_その⑧'!$F442</f>
        <v>0</v>
      </c>
      <c r="K4623" s="380">
        <f>IF(OR('[9]事業所(またはGH住居)名を入力してください_その⑧'!$B442="管理者",'[9]事業所(またはGH住居)名を入力してください_その⑧'!$B442="サービス管理責任者"),0,'[9]事業所(またはGH住居)名を入力してください_その⑧'!$AN442)</f>
        <v>0</v>
      </c>
    </row>
    <row r="4624" spans="8:11">
      <c r="H4624" s="387"/>
      <c r="I4624" s="380" t="e">
        <f t="shared" si="168"/>
        <v>#REF!</v>
      </c>
      <c r="J4624" s="386">
        <f>'[9]事業所(またはGH住居)名を入力してください_その⑧'!$F443</f>
        <v>0</v>
      </c>
      <c r="K4624" s="380">
        <f>IF(OR('[9]事業所(またはGH住居)名を入力してください_その⑧'!$B443="管理者",'[9]事業所(またはGH住居)名を入力してください_その⑧'!$B443="サービス管理責任者"),0,'[9]事業所(またはGH住居)名を入力してください_その⑧'!$AN443)</f>
        <v>0</v>
      </c>
    </row>
    <row r="4625" spans="8:11">
      <c r="H4625" s="387"/>
      <c r="I4625" s="380" t="e">
        <f t="shared" si="168"/>
        <v>#REF!</v>
      </c>
      <c r="J4625" s="386">
        <f>'[9]事業所(またはGH住居)名を入力してください_その⑧'!$F444</f>
        <v>0</v>
      </c>
      <c r="K4625" s="380">
        <f>IF(OR('[9]事業所(またはGH住居)名を入力してください_その⑧'!$B444="管理者",'[9]事業所(またはGH住居)名を入力してください_その⑧'!$B444="サービス管理責任者"),0,'[9]事業所(またはGH住居)名を入力してください_その⑧'!$AN444)</f>
        <v>0</v>
      </c>
    </row>
    <row r="4626" spans="8:11">
      <c r="H4626" s="387"/>
      <c r="I4626" s="380" t="e">
        <f t="shared" si="168"/>
        <v>#REF!</v>
      </c>
      <c r="J4626" s="386">
        <f>'[9]事業所(またはGH住居)名を入力してください_その⑧'!$F445</f>
        <v>0</v>
      </c>
      <c r="K4626" s="380">
        <f>IF(OR('[9]事業所(またはGH住居)名を入力してください_その⑧'!$B445="管理者",'[9]事業所(またはGH住居)名を入力してください_その⑧'!$B445="サービス管理責任者"),0,'[9]事業所(またはGH住居)名を入力してください_その⑧'!$AN445)</f>
        <v>0</v>
      </c>
    </row>
    <row r="4627" spans="8:11">
      <c r="H4627" s="387"/>
      <c r="I4627" s="380" t="e">
        <f t="shared" si="168"/>
        <v>#REF!</v>
      </c>
      <c r="J4627" s="386">
        <f>'[9]事業所(またはGH住居)名を入力してください_その⑧'!$F446</f>
        <v>0</v>
      </c>
      <c r="K4627" s="380">
        <f>IF(OR('[9]事業所(またはGH住居)名を入力してください_その⑧'!$B446="管理者",'[9]事業所(またはGH住居)名を入力してください_その⑧'!$B446="サービス管理責任者"),0,'[9]事業所(またはGH住居)名を入力してください_その⑧'!$AN446)</f>
        <v>0</v>
      </c>
    </row>
    <row r="4628" spans="8:11">
      <c r="H4628" s="387"/>
      <c r="I4628" s="380" t="e">
        <f t="shared" si="168"/>
        <v>#REF!</v>
      </c>
      <c r="J4628" s="386">
        <f>'[9]事業所(またはGH住居)名を入力してください_その⑧'!$F447</f>
        <v>0</v>
      </c>
      <c r="K4628" s="380">
        <f>IF(OR('[9]事業所(またはGH住居)名を入力してください_その⑧'!$B447="管理者",'[9]事業所(またはGH住居)名を入力してください_その⑧'!$B447="サービス管理責任者"),0,'[9]事業所(またはGH住居)名を入力してください_その⑧'!$AN447)</f>
        <v>0</v>
      </c>
    </row>
    <row r="4629" spans="8:11">
      <c r="H4629" s="387"/>
      <c r="I4629" s="380" t="e">
        <f t="shared" si="168"/>
        <v>#REF!</v>
      </c>
      <c r="J4629" s="386">
        <f>'[9]事業所(またはGH住居)名を入力してください_その⑧'!$F448</f>
        <v>0</v>
      </c>
      <c r="K4629" s="380">
        <f>IF(OR('[9]事業所(またはGH住居)名を入力してください_その⑧'!$B448="管理者",'[9]事業所(またはGH住居)名を入力してください_その⑧'!$B448="サービス管理責任者"),0,'[9]事業所(またはGH住居)名を入力してください_その⑧'!$AN448)</f>
        <v>0</v>
      </c>
    </row>
    <row r="4630" spans="8:11">
      <c r="H4630" s="387"/>
      <c r="I4630" s="380" t="e">
        <f t="shared" si="168"/>
        <v>#REF!</v>
      </c>
      <c r="J4630" s="386">
        <f>'[9]事業所(またはGH住居)名を入力してください_その⑧'!$F449</f>
        <v>0</v>
      </c>
      <c r="K4630" s="380">
        <f>IF(OR('[9]事業所(またはGH住居)名を入力してください_その⑧'!$B449="管理者",'[9]事業所(またはGH住居)名を入力してください_その⑧'!$B449="サービス管理責任者"),0,'[9]事業所(またはGH住居)名を入力してください_その⑧'!$AN449)</f>
        <v>0</v>
      </c>
    </row>
    <row r="4631" spans="8:11">
      <c r="H4631" s="387"/>
      <c r="I4631" s="380" t="e">
        <f t="shared" si="168"/>
        <v>#REF!</v>
      </c>
      <c r="J4631" s="386">
        <f>'[9]事業所(またはGH住居)名を入力してください_その⑧'!$F450</f>
        <v>0</v>
      </c>
      <c r="K4631" s="380">
        <f>IF(OR('[9]事業所(またはGH住居)名を入力してください_その⑧'!$B450="管理者",'[9]事業所(またはGH住居)名を入力してください_その⑧'!$B450="サービス管理責任者"),0,'[9]事業所(またはGH住居)名を入力してください_その⑧'!$AN450)</f>
        <v>0</v>
      </c>
    </row>
    <row r="4632" spans="8:11">
      <c r="H4632" s="387"/>
      <c r="I4632" s="380" t="e">
        <f t="shared" si="168"/>
        <v>#REF!</v>
      </c>
      <c r="J4632" s="386">
        <f>'[9]事業所(またはGH住居)名を入力してください_その⑧'!$F451</f>
        <v>0</v>
      </c>
      <c r="K4632" s="380">
        <f>IF(OR('[9]事業所(またはGH住居)名を入力してください_その⑧'!$B451="管理者",'[9]事業所(またはGH住居)名を入力してください_その⑧'!$B451="サービス管理責任者"),0,'[9]事業所(またはGH住居)名を入力してください_その⑧'!$AN451)</f>
        <v>0</v>
      </c>
    </row>
    <row r="4633" spans="8:11">
      <c r="H4633" s="387"/>
      <c r="I4633" s="380" t="e">
        <f t="shared" si="168"/>
        <v>#REF!</v>
      </c>
      <c r="J4633" s="386">
        <f>'[9]事業所(またはGH住居)名を入力してください_その⑧'!$F452</f>
        <v>0</v>
      </c>
      <c r="K4633" s="380">
        <f>IF(OR('[9]事業所(またはGH住居)名を入力してください_その⑧'!$B452="管理者",'[9]事業所(またはGH住居)名を入力してください_その⑧'!$B452="サービス管理責任者"),0,'[9]事業所(またはGH住居)名を入力してください_その⑧'!$AN452)</f>
        <v>0</v>
      </c>
    </row>
    <row r="4634" spans="8:11">
      <c r="H4634" s="387"/>
      <c r="I4634" s="380" t="e">
        <f t="shared" si="168"/>
        <v>#REF!</v>
      </c>
      <c r="J4634" s="386">
        <f>'[9]事業所(またはGH住居)名を入力してください_その⑧'!$F453</f>
        <v>0</v>
      </c>
      <c r="K4634" s="380">
        <f>IF(OR('[9]事業所(またはGH住居)名を入力してください_その⑧'!$B453="管理者",'[9]事業所(またはGH住居)名を入力してください_その⑧'!$B453="サービス管理責任者"),0,'[9]事業所(またはGH住居)名を入力してください_その⑧'!$AN453)</f>
        <v>0</v>
      </c>
    </row>
    <row r="4635" spans="8:11">
      <c r="H4635" s="387"/>
      <c r="I4635" s="380" t="e">
        <f t="shared" si="168"/>
        <v>#REF!</v>
      </c>
      <c r="J4635" s="386">
        <f>'[9]事業所(またはGH住居)名を入力してください_その⑧'!$F454</f>
        <v>0</v>
      </c>
      <c r="K4635" s="380">
        <f>IF(OR('[9]事業所(またはGH住居)名を入力してください_その⑧'!$B454="管理者",'[9]事業所(またはGH住居)名を入力してください_その⑧'!$B454="サービス管理責任者"),0,'[9]事業所(またはGH住居)名を入力してください_その⑧'!$AN454)</f>
        <v>0</v>
      </c>
    </row>
    <row r="4636" spans="8:11">
      <c r="H4636" s="387"/>
      <c r="I4636" s="380" t="e">
        <f t="shared" si="168"/>
        <v>#REF!</v>
      </c>
      <c r="J4636" s="386">
        <f>'[9]事業所(またはGH住居)名を入力してください_その⑧'!$F455</f>
        <v>0</v>
      </c>
      <c r="K4636" s="380">
        <f>IF(OR('[9]事業所(またはGH住居)名を入力してください_その⑧'!$B455="管理者",'[9]事業所(またはGH住居)名を入力してください_その⑧'!$B455="サービス管理責任者"),0,'[9]事業所(またはGH住居)名を入力してください_その⑧'!$AN455)</f>
        <v>0</v>
      </c>
    </row>
    <row r="4637" spans="8:11">
      <c r="H4637" s="387"/>
      <c r="I4637" s="380" t="e">
        <f t="shared" si="168"/>
        <v>#REF!</v>
      </c>
      <c r="J4637" s="386">
        <f>'[9]事業所(またはGH住居)名を入力してください_その⑧'!$F456</f>
        <v>0</v>
      </c>
      <c r="K4637" s="380">
        <f>IF(OR('[9]事業所(またはGH住居)名を入力してください_その⑧'!$B456="管理者",'[9]事業所(またはGH住居)名を入力してください_その⑧'!$B456="サービス管理責任者"),0,'[9]事業所(またはGH住居)名を入力してください_その⑧'!$AN456)</f>
        <v>0</v>
      </c>
    </row>
    <row r="4638" spans="8:11">
      <c r="H4638" s="387"/>
      <c r="I4638" s="380" t="e">
        <f t="shared" si="168"/>
        <v>#REF!</v>
      </c>
      <c r="J4638" s="386">
        <f>'[9]事業所(またはGH住居)名を入力してください_その⑧'!$F457</f>
        <v>0</v>
      </c>
      <c r="K4638" s="380">
        <f>IF(OR('[9]事業所(またはGH住居)名を入力してください_その⑧'!$B457="管理者",'[9]事業所(またはGH住居)名を入力してください_その⑧'!$B457="サービス管理責任者"),0,'[9]事業所(またはGH住居)名を入力してください_その⑧'!$AN457)</f>
        <v>0</v>
      </c>
    </row>
    <row r="4639" spans="8:11">
      <c r="H4639" s="387"/>
      <c r="I4639" s="380" t="e">
        <f t="shared" si="168"/>
        <v>#REF!</v>
      </c>
      <c r="J4639" s="386">
        <f>'[9]事業所(またはGH住居)名を入力してください_その⑧'!$F458</f>
        <v>0</v>
      </c>
      <c r="K4639" s="380">
        <f>IF(OR('[9]事業所(またはGH住居)名を入力してください_その⑧'!$B458="管理者",'[9]事業所(またはGH住居)名を入力してください_その⑧'!$B458="サービス管理責任者"),0,'[9]事業所(またはGH住居)名を入力してください_その⑧'!$AN458)</f>
        <v>0</v>
      </c>
    </row>
    <row r="4640" spans="8:11">
      <c r="H4640" s="387"/>
      <c r="I4640" s="380" t="e">
        <f t="shared" si="168"/>
        <v>#REF!</v>
      </c>
      <c r="J4640" s="386">
        <f>'[9]事業所(またはGH住居)名を入力してください_その⑧'!$F459</f>
        <v>0</v>
      </c>
      <c r="K4640" s="380">
        <f>IF(OR('[9]事業所(またはGH住居)名を入力してください_その⑧'!$B459="管理者",'[9]事業所(またはGH住居)名を入力してください_その⑧'!$B459="サービス管理責任者"),0,'[9]事業所(またはGH住居)名を入力してください_その⑧'!$AN459)</f>
        <v>0</v>
      </c>
    </row>
    <row r="4641" spans="8:11">
      <c r="H4641" s="387"/>
      <c r="I4641" s="380" t="e">
        <f t="shared" si="168"/>
        <v>#REF!</v>
      </c>
      <c r="J4641" s="386">
        <f>'[9]事業所(またはGH住居)名を入力してください_その⑧'!$F460</f>
        <v>0</v>
      </c>
      <c r="K4641" s="380">
        <f>IF(OR('[9]事業所(またはGH住居)名を入力してください_その⑧'!$B460="管理者",'[9]事業所(またはGH住居)名を入力してください_その⑧'!$B460="サービス管理責任者"),0,'[9]事業所(またはGH住居)名を入力してください_その⑧'!$AN460)</f>
        <v>0</v>
      </c>
    </row>
    <row r="4642" spans="8:11">
      <c r="H4642" s="387"/>
      <c r="I4642" s="380" t="e">
        <f t="shared" si="168"/>
        <v>#REF!</v>
      </c>
      <c r="J4642" s="386">
        <f>'[9]事業所(またはGH住居)名を入力してください_その⑧'!$F461</f>
        <v>0</v>
      </c>
      <c r="K4642" s="380">
        <f>IF(OR('[9]事業所(またはGH住居)名を入力してください_その⑧'!$B461="管理者",'[9]事業所(またはGH住居)名を入力してください_その⑧'!$B461="サービス管理責任者"),0,'[9]事業所(またはGH住居)名を入力してください_その⑧'!$AN461)</f>
        <v>0</v>
      </c>
    </row>
    <row r="4643" spans="8:11">
      <c r="H4643" s="387"/>
      <c r="I4643" s="380" t="e">
        <f t="shared" si="168"/>
        <v>#REF!</v>
      </c>
      <c r="J4643" s="386">
        <f>'[9]事業所(またはGH住居)名を入力してください_その⑧'!$F462</f>
        <v>0</v>
      </c>
      <c r="K4643" s="380">
        <f>IF(OR('[9]事業所(またはGH住居)名を入力してください_その⑧'!$B462="管理者",'[9]事業所(またはGH住居)名を入力してください_その⑧'!$B462="サービス管理責任者"),0,'[9]事業所(またはGH住居)名を入力してください_その⑧'!$AN462)</f>
        <v>0</v>
      </c>
    </row>
    <row r="4644" spans="8:11">
      <c r="H4644" s="387"/>
      <c r="I4644" s="380" t="e">
        <f t="shared" si="168"/>
        <v>#REF!</v>
      </c>
      <c r="J4644" s="386">
        <f>'[9]事業所(またはGH住居)名を入力してください_その⑧'!$F463</f>
        <v>0</v>
      </c>
      <c r="K4644" s="380">
        <f>IF(OR('[9]事業所(またはGH住居)名を入力してください_その⑧'!$B463="管理者",'[9]事業所(またはGH住居)名を入力してください_その⑧'!$B463="サービス管理責任者"),0,'[9]事業所(またはGH住居)名を入力してください_その⑧'!$AN463)</f>
        <v>0</v>
      </c>
    </row>
    <row r="4645" spans="8:11">
      <c r="H4645" s="387"/>
      <c r="I4645" s="380" t="e">
        <f t="shared" si="168"/>
        <v>#REF!</v>
      </c>
      <c r="J4645" s="386">
        <f>'[9]事業所(またはGH住居)名を入力してください_その⑧'!$F464</f>
        <v>0</v>
      </c>
      <c r="K4645" s="380">
        <f>IF(OR('[9]事業所(またはGH住居)名を入力してください_その⑧'!$B464="管理者",'[9]事業所(またはGH住居)名を入力してください_その⑧'!$B464="サービス管理責任者"),0,'[9]事業所(またはGH住居)名を入力してください_その⑧'!$AN464)</f>
        <v>0</v>
      </c>
    </row>
    <row r="4646" spans="8:11">
      <c r="H4646" s="387"/>
      <c r="I4646" s="380" t="e">
        <f t="shared" si="168"/>
        <v>#REF!</v>
      </c>
      <c r="J4646" s="386">
        <f>'[9]事業所(またはGH住居)名を入力してください_その⑧'!$F465</f>
        <v>0</v>
      </c>
      <c r="K4646" s="380">
        <f>IF(OR('[9]事業所(またはGH住居)名を入力してください_その⑧'!$B465="管理者",'[9]事業所(またはGH住居)名を入力してください_その⑧'!$B465="サービス管理責任者"),0,'[9]事業所(またはGH住居)名を入力してください_その⑧'!$AN465)</f>
        <v>0</v>
      </c>
    </row>
    <row r="4647" spans="8:11">
      <c r="H4647" s="387"/>
      <c r="I4647" s="380" t="e">
        <f t="shared" si="168"/>
        <v>#REF!</v>
      </c>
      <c r="J4647" s="386">
        <f>'[9]事業所(またはGH住居)名を入力してください_その⑧'!$F466</f>
        <v>0</v>
      </c>
      <c r="K4647" s="380">
        <f>IF(OR('[9]事業所(またはGH住居)名を入力してください_その⑧'!$B466="管理者",'[9]事業所(またはGH住居)名を入力してください_その⑧'!$B466="サービス管理責任者"),0,'[9]事業所(またはGH住居)名を入力してください_その⑧'!$AN466)</f>
        <v>0</v>
      </c>
    </row>
    <row r="4648" spans="8:11">
      <c r="H4648" s="387"/>
      <c r="I4648" s="380" t="e">
        <f t="shared" si="168"/>
        <v>#REF!</v>
      </c>
      <c r="J4648" s="386">
        <f>'[9]事業所(またはGH住居)名を入力してください_その⑧'!$F467</f>
        <v>0</v>
      </c>
      <c r="K4648" s="380">
        <f>IF(OR('[9]事業所(またはGH住居)名を入力してください_その⑧'!$B467="管理者",'[9]事業所(またはGH住居)名を入力してください_その⑧'!$B467="サービス管理責任者"),0,'[9]事業所(またはGH住居)名を入力してください_その⑧'!$AN467)</f>
        <v>0</v>
      </c>
    </row>
    <row r="4649" spans="8:11">
      <c r="H4649" s="387"/>
      <c r="I4649" s="380" t="e">
        <f t="shared" si="168"/>
        <v>#REF!</v>
      </c>
      <c r="J4649" s="386">
        <f>'[9]事業所(またはGH住居)名を入力してください_その⑧'!$F468</f>
        <v>0</v>
      </c>
      <c r="K4649" s="380">
        <f>IF(OR('[9]事業所(またはGH住居)名を入力してください_その⑧'!$B468="管理者",'[9]事業所(またはGH住居)名を入力してください_その⑧'!$B468="サービス管理責任者"),0,'[9]事業所(またはGH住居)名を入力してください_その⑧'!$AN468)</f>
        <v>0</v>
      </c>
    </row>
    <row r="4650" spans="8:11">
      <c r="H4650" s="387"/>
      <c r="I4650" s="380" t="e">
        <f t="shared" si="168"/>
        <v>#REF!</v>
      </c>
      <c r="J4650" s="386">
        <f>'[9]事業所(またはGH住居)名を入力してください_その⑧'!$F469</f>
        <v>0</v>
      </c>
      <c r="K4650" s="380">
        <f>IF(OR('[9]事業所(またはGH住居)名を入力してください_その⑧'!$B469="管理者",'[9]事業所(またはGH住居)名を入力してください_その⑧'!$B469="サービス管理責任者"),0,'[9]事業所(またはGH住居)名を入力してください_その⑧'!$AN469)</f>
        <v>0</v>
      </c>
    </row>
    <row r="4651" spans="8:11">
      <c r="H4651" s="387"/>
      <c r="I4651" s="380" t="e">
        <f t="shared" si="168"/>
        <v>#REF!</v>
      </c>
      <c r="J4651" s="386">
        <f>'[9]事業所(またはGH住居)名を入力してください_その⑧'!$F470</f>
        <v>0</v>
      </c>
      <c r="K4651" s="380">
        <f>IF(OR('[9]事業所(またはGH住居)名を入力してください_その⑧'!$B470="管理者",'[9]事業所(またはGH住居)名を入力してください_その⑧'!$B470="サービス管理責任者"),0,'[9]事業所(またはGH住居)名を入力してください_その⑧'!$AN470)</f>
        <v>0</v>
      </c>
    </row>
    <row r="4652" spans="8:11">
      <c r="H4652" s="387"/>
      <c r="I4652" s="380" t="e">
        <f t="shared" si="168"/>
        <v>#REF!</v>
      </c>
      <c r="J4652" s="386">
        <f>'[9]事業所(またはGH住居)名を入力してください_その⑧'!$F471</f>
        <v>0</v>
      </c>
      <c r="K4652" s="380">
        <f>IF(OR('[9]事業所(またはGH住居)名を入力してください_その⑧'!$B471="管理者",'[9]事業所(またはGH住居)名を入力してください_その⑧'!$B471="サービス管理責任者"),0,'[9]事業所(またはGH住居)名を入力してください_その⑧'!$AN471)</f>
        <v>0</v>
      </c>
    </row>
    <row r="4653" spans="8:11">
      <c r="H4653" s="387"/>
      <c r="I4653" s="380" t="e">
        <f t="shared" si="168"/>
        <v>#REF!</v>
      </c>
      <c r="J4653" s="386">
        <f>'[9]事業所(またはGH住居)名を入力してください_その⑧'!$F472</f>
        <v>0</v>
      </c>
      <c r="K4653" s="380">
        <f>IF(OR('[9]事業所(またはGH住居)名を入力してください_その⑧'!$B472="管理者",'[9]事業所(またはGH住居)名を入力してください_その⑧'!$B472="サービス管理責任者"),0,'[9]事業所(またはGH住居)名を入力してください_その⑧'!$AN472)</f>
        <v>0</v>
      </c>
    </row>
    <row r="4654" spans="8:11">
      <c r="H4654" s="387"/>
      <c r="I4654" s="380" t="e">
        <f t="shared" si="168"/>
        <v>#REF!</v>
      </c>
      <c r="J4654" s="386">
        <f>'[9]事業所(またはGH住居)名を入力してください_その⑧'!$F473</f>
        <v>0</v>
      </c>
      <c r="K4654" s="380">
        <f>IF(OR('[9]事業所(またはGH住居)名を入力してください_その⑧'!$B473="管理者",'[9]事業所(またはGH住居)名を入力してください_その⑧'!$B473="サービス管理責任者"),0,'[9]事業所(またはGH住居)名を入力してください_その⑧'!$AN473)</f>
        <v>0</v>
      </c>
    </row>
    <row r="4655" spans="8:11">
      <c r="H4655" s="387"/>
      <c r="I4655" s="380" t="e">
        <f t="shared" si="168"/>
        <v>#REF!</v>
      </c>
      <c r="J4655" s="386">
        <f>'[9]事業所(またはGH住居)名を入力してください_その⑧'!$F474</f>
        <v>0</v>
      </c>
      <c r="K4655" s="380">
        <f>IF(OR('[9]事業所(またはGH住居)名を入力してください_その⑧'!$B474="管理者",'[9]事業所(またはGH住居)名を入力してください_その⑧'!$B474="サービス管理責任者"),0,'[9]事業所(またはGH住居)名を入力してください_その⑧'!$AN474)</f>
        <v>0</v>
      </c>
    </row>
    <row r="4656" spans="8:11">
      <c r="H4656" s="387"/>
      <c r="I4656" s="380" t="e">
        <f t="shared" si="168"/>
        <v>#REF!</v>
      </c>
      <c r="J4656" s="386">
        <f>'[9]事業所(またはGH住居)名を入力してください_その⑧'!$F475</f>
        <v>0</v>
      </c>
      <c r="K4656" s="380">
        <f>IF(OR('[9]事業所(またはGH住居)名を入力してください_その⑧'!$B475="管理者",'[9]事業所(またはGH住居)名を入力してください_その⑧'!$B475="サービス管理責任者"),0,'[9]事業所(またはGH住居)名を入力してください_その⑧'!$AN475)</f>
        <v>0</v>
      </c>
    </row>
    <row r="4657" spans="8:11">
      <c r="H4657" s="387"/>
      <c r="I4657" s="380" t="e">
        <f t="shared" si="168"/>
        <v>#REF!</v>
      </c>
      <c r="J4657" s="386">
        <f>'[9]事業所(またはGH住居)名を入力してください_その⑧'!$F476</f>
        <v>0</v>
      </c>
      <c r="K4657" s="380">
        <f>IF(OR('[9]事業所(またはGH住居)名を入力してください_その⑧'!$B476="管理者",'[9]事業所(またはGH住居)名を入力してください_その⑧'!$B476="サービス管理責任者"),0,'[9]事業所(またはGH住居)名を入力してください_その⑧'!$AN476)</f>
        <v>0</v>
      </c>
    </row>
    <row r="4658" spans="8:11">
      <c r="H4658" s="387"/>
      <c r="I4658" s="380" t="e">
        <f t="shared" si="168"/>
        <v>#REF!</v>
      </c>
      <c r="J4658" s="386">
        <f>'[9]事業所(またはGH住居)名を入力してください_その⑧'!$F477</f>
        <v>0</v>
      </c>
      <c r="K4658" s="380">
        <f>IF(OR('[9]事業所(またはGH住居)名を入力してください_その⑧'!$B477="管理者",'[9]事業所(またはGH住居)名を入力してください_その⑧'!$B477="サービス管理責任者"),0,'[9]事業所(またはGH住居)名を入力してください_その⑧'!$AN477)</f>
        <v>0</v>
      </c>
    </row>
    <row r="4659" spans="8:11">
      <c r="H4659" s="387"/>
      <c r="I4659" s="380" t="e">
        <f t="shared" si="168"/>
        <v>#REF!</v>
      </c>
      <c r="J4659" s="386">
        <f>'[9]事業所(またはGH住居)名を入力してください_その⑧'!$F478</f>
        <v>0</v>
      </c>
      <c r="K4659" s="380">
        <f>IF(OR('[9]事業所(またはGH住居)名を入力してください_その⑧'!$B478="管理者",'[9]事業所(またはGH住居)名を入力してください_その⑧'!$B478="サービス管理責任者"),0,'[9]事業所(またはGH住居)名を入力してください_その⑧'!$AN478)</f>
        <v>0</v>
      </c>
    </row>
    <row r="4660" spans="8:11">
      <c r="H4660" s="387"/>
      <c r="I4660" s="380" t="e">
        <f t="shared" si="168"/>
        <v>#REF!</v>
      </c>
      <c r="J4660" s="386">
        <f>'[9]事業所(またはGH住居)名を入力してください_その⑧'!$F479</f>
        <v>0</v>
      </c>
      <c r="K4660" s="380">
        <f>IF(OR('[9]事業所(またはGH住居)名を入力してください_その⑧'!$B479="管理者",'[9]事業所(またはGH住居)名を入力してください_その⑧'!$B479="サービス管理責任者"),0,'[9]事業所(またはGH住居)名を入力してください_その⑧'!$AN479)</f>
        <v>0</v>
      </c>
    </row>
    <row r="4661" spans="8:11">
      <c r="H4661" s="387"/>
      <c r="I4661" s="380" t="e">
        <f t="shared" si="168"/>
        <v>#REF!</v>
      </c>
      <c r="J4661" s="386">
        <f>'[9]事業所(またはGH住居)名を入力してください_その⑧'!$F480</f>
        <v>0</v>
      </c>
      <c r="K4661" s="380">
        <f>IF(OR('[9]事業所(またはGH住居)名を入力してください_その⑧'!$B480="管理者",'[9]事業所(またはGH住居)名を入力してください_その⑧'!$B480="サービス管理責任者"),0,'[9]事業所(またはGH住居)名を入力してください_その⑧'!$AN480)</f>
        <v>0</v>
      </c>
    </row>
    <row r="4662" spans="8:11">
      <c r="H4662" s="387"/>
      <c r="I4662" s="380" t="e">
        <f t="shared" si="168"/>
        <v>#REF!</v>
      </c>
      <c r="J4662" s="386">
        <f>'[9]事業所(またはGH住居)名を入力してください_その⑧'!$F481</f>
        <v>0</v>
      </c>
      <c r="K4662" s="380">
        <f>IF(OR('[9]事業所(またはGH住居)名を入力してください_その⑧'!$B481="管理者",'[9]事業所(またはGH住居)名を入力してください_その⑧'!$B481="サービス管理責任者"),0,'[9]事業所(またはGH住居)名を入力してください_その⑧'!$AN481)</f>
        <v>0</v>
      </c>
    </row>
    <row r="4663" spans="8:11">
      <c r="H4663" s="387"/>
      <c r="I4663" s="380" t="e">
        <f t="shared" si="168"/>
        <v>#REF!</v>
      </c>
      <c r="J4663" s="386">
        <f>'[9]事業所(またはGH住居)名を入力してください_その⑧'!$F482</f>
        <v>0</v>
      </c>
      <c r="K4663" s="380">
        <f>IF(OR('[9]事業所(またはGH住居)名を入力してください_その⑧'!$B482="管理者",'[9]事業所(またはGH住居)名を入力してください_その⑧'!$B482="サービス管理責任者"),0,'[9]事業所(またはGH住居)名を入力してください_その⑧'!$AN482)</f>
        <v>0</v>
      </c>
    </row>
    <row r="4664" spans="8:11">
      <c r="H4664" s="387"/>
      <c r="I4664" s="380" t="e">
        <f t="shared" si="168"/>
        <v>#REF!</v>
      </c>
      <c r="J4664" s="386">
        <f>'[9]事業所(またはGH住居)名を入力してください_その⑧'!$F483</f>
        <v>0</v>
      </c>
      <c r="K4664" s="380">
        <f>IF(OR('[9]事業所(またはGH住居)名を入力してください_その⑧'!$B483="管理者",'[9]事業所(またはGH住居)名を入力してください_その⑧'!$B483="サービス管理責任者"),0,'[9]事業所(またはGH住居)名を入力してください_その⑧'!$AN483)</f>
        <v>0</v>
      </c>
    </row>
    <row r="4665" spans="8:11">
      <c r="H4665" s="387"/>
      <c r="I4665" s="380" t="e">
        <f t="shared" si="168"/>
        <v>#REF!</v>
      </c>
      <c r="J4665" s="386">
        <f>'[9]事業所(またはGH住居)名を入力してください_その⑧'!$F484</f>
        <v>0</v>
      </c>
      <c r="K4665" s="380">
        <f>IF(OR('[9]事業所(またはGH住居)名を入力してください_その⑧'!$B484="管理者",'[9]事業所(またはGH住居)名を入力してください_その⑧'!$B484="サービス管理責任者"),0,'[9]事業所(またはGH住居)名を入力してください_その⑧'!$AN484)</f>
        <v>0</v>
      </c>
    </row>
    <row r="4666" spans="8:11">
      <c r="H4666" s="387"/>
      <c r="I4666" s="380" t="e">
        <f t="shared" si="168"/>
        <v>#REF!</v>
      </c>
      <c r="J4666" s="386">
        <f>'[9]事業所(またはGH住居)名を入力してください_その⑧'!$F485</f>
        <v>0</v>
      </c>
      <c r="K4666" s="380">
        <f>IF(OR('[9]事業所(またはGH住居)名を入力してください_その⑧'!$B485="管理者",'[9]事業所(またはGH住居)名を入力してください_その⑧'!$B485="サービス管理責任者"),0,'[9]事業所(またはGH住居)名を入力してください_その⑧'!$AN485)</f>
        <v>0</v>
      </c>
    </row>
    <row r="4667" spans="8:11">
      <c r="H4667" s="387"/>
      <c r="I4667" s="380" t="e">
        <f t="shared" si="168"/>
        <v>#REF!</v>
      </c>
      <c r="J4667" s="386">
        <f>'[9]事業所(またはGH住居)名を入力してください_その⑧'!$F486</f>
        <v>0</v>
      </c>
      <c r="K4667" s="380">
        <f>IF(OR('[9]事業所(またはGH住居)名を入力してください_その⑧'!$B486="管理者",'[9]事業所(またはGH住居)名を入力してください_その⑧'!$B486="サービス管理責任者"),0,'[9]事業所(またはGH住居)名を入力してください_その⑧'!$AN486)</f>
        <v>0</v>
      </c>
    </row>
    <row r="4668" spans="8:11">
      <c r="H4668" s="387"/>
      <c r="I4668" s="380" t="e">
        <f t="shared" si="168"/>
        <v>#REF!</v>
      </c>
      <c r="J4668" s="386">
        <f>'[9]事業所(またはGH住居)名を入力してください_その⑧'!$F487</f>
        <v>0</v>
      </c>
      <c r="K4668" s="380">
        <f>IF(OR('[9]事業所(またはGH住居)名を入力してください_その⑧'!$B487="管理者",'[9]事業所(またはGH住居)名を入力してください_その⑧'!$B487="サービス管理責任者"),0,'[9]事業所(またはGH住居)名を入力してください_その⑧'!$AN487)</f>
        <v>0</v>
      </c>
    </row>
    <row r="4669" spans="8:11">
      <c r="H4669" s="387"/>
      <c r="I4669" s="380" t="e">
        <f t="shared" si="168"/>
        <v>#REF!</v>
      </c>
      <c r="J4669" s="386">
        <f>'[9]事業所(またはGH住居)名を入力してください_その⑧'!$F488</f>
        <v>0</v>
      </c>
      <c r="K4669" s="380">
        <f>IF(OR('[9]事業所(またはGH住居)名を入力してください_その⑧'!$B488="管理者",'[9]事業所(またはGH住居)名を入力してください_その⑧'!$B488="サービス管理責任者"),0,'[9]事業所(またはGH住居)名を入力してください_その⑧'!$AN488)</f>
        <v>0</v>
      </c>
    </row>
    <row r="4670" spans="8:11">
      <c r="H4670" s="387"/>
      <c r="I4670" s="380" t="e">
        <f t="shared" si="168"/>
        <v>#REF!</v>
      </c>
      <c r="J4670" s="386">
        <f>'[9]事業所(またはGH住居)名を入力してください_その⑧'!$F489</f>
        <v>0</v>
      </c>
      <c r="K4670" s="380">
        <f>IF(OR('[9]事業所(またはGH住居)名を入力してください_その⑧'!$B489="管理者",'[9]事業所(またはGH住居)名を入力してください_その⑧'!$B489="サービス管理責任者"),0,'[9]事業所(またはGH住居)名を入力してください_その⑧'!$AN489)</f>
        <v>0</v>
      </c>
    </row>
    <row r="4671" spans="8:11">
      <c r="H4671" s="387"/>
      <c r="I4671" s="380" t="e">
        <f t="shared" si="168"/>
        <v>#REF!</v>
      </c>
      <c r="J4671" s="386">
        <f>'[9]事業所(またはGH住居)名を入力してください_その⑧'!$F490</f>
        <v>0</v>
      </c>
      <c r="K4671" s="380">
        <f>IF(OR('[9]事業所(またはGH住居)名を入力してください_その⑧'!$B490="管理者",'[9]事業所(またはGH住居)名を入力してください_その⑧'!$B490="サービス管理責任者"),0,'[9]事業所(またはGH住居)名を入力してください_その⑧'!$AN490)</f>
        <v>0</v>
      </c>
    </row>
    <row r="4672" spans="8:11">
      <c r="H4672" s="387"/>
      <c r="I4672" s="380" t="e">
        <f t="shared" si="168"/>
        <v>#REF!</v>
      </c>
      <c r="J4672" s="386">
        <f>'[9]事業所(またはGH住居)名を入力してください_その⑧'!$F491</f>
        <v>0</v>
      </c>
      <c r="K4672" s="380">
        <f>IF(OR('[9]事業所(またはGH住居)名を入力してください_その⑧'!$B491="管理者",'[9]事業所(またはGH住居)名を入力してください_その⑧'!$B491="サービス管理責任者"),0,'[9]事業所(またはGH住居)名を入力してください_その⑧'!$AN491)</f>
        <v>0</v>
      </c>
    </row>
    <row r="4673" spans="8:11">
      <c r="H4673" s="387"/>
      <c r="I4673" s="380" t="e">
        <f t="shared" si="168"/>
        <v>#REF!</v>
      </c>
      <c r="J4673" s="386">
        <f>'[9]事業所(またはGH住居)名を入力してください_その⑧'!$F492</f>
        <v>0</v>
      </c>
      <c r="K4673" s="380">
        <f>IF(OR('[9]事業所(またはGH住居)名を入力してください_その⑧'!$B492="管理者",'[9]事業所(またはGH住居)名を入力してください_その⑧'!$B492="サービス管理責任者"),0,'[9]事業所(またはGH住居)名を入力してください_その⑧'!$AN492)</f>
        <v>0</v>
      </c>
    </row>
    <row r="4674" spans="8:11">
      <c r="H4674" s="387"/>
      <c r="I4674" s="380" t="e">
        <f t="shared" si="168"/>
        <v>#REF!</v>
      </c>
      <c r="J4674" s="386">
        <f>'[9]事業所(またはGH住居)名を入力してください_その⑧'!$F493</f>
        <v>0</v>
      </c>
      <c r="K4674" s="380">
        <f>IF(OR('[9]事業所(またはGH住居)名を入力してください_その⑧'!$B493="管理者",'[9]事業所(またはGH住居)名を入力してください_その⑧'!$B493="サービス管理責任者"),0,'[9]事業所(またはGH住居)名を入力してください_その⑧'!$AN493)</f>
        <v>0</v>
      </c>
    </row>
    <row r="4675" spans="8:11">
      <c r="H4675" s="387"/>
      <c r="I4675" s="380" t="e">
        <f t="shared" si="168"/>
        <v>#REF!</v>
      </c>
      <c r="J4675" s="386">
        <f>'[9]事業所(またはGH住居)名を入力してください_その⑧'!$F494</f>
        <v>0</v>
      </c>
      <c r="K4675" s="380">
        <f>IF(OR('[9]事業所(またはGH住居)名を入力してください_その⑧'!$B494="管理者",'[9]事業所(またはGH住居)名を入力してください_その⑧'!$B494="サービス管理責任者"),0,'[9]事業所(またはGH住居)名を入力してください_その⑧'!$AN494)</f>
        <v>0</v>
      </c>
    </row>
    <row r="4676" spans="8:11">
      <c r="H4676" s="387"/>
      <c r="I4676" s="380" t="e">
        <f t="shared" ref="I4676:I4739" si="169">IF(J4676=0,I4675,I4675+1)</f>
        <v>#REF!</v>
      </c>
      <c r="J4676" s="386">
        <f>'[9]事業所(またはGH住居)名を入力してください_その⑧'!$F495</f>
        <v>0</v>
      </c>
      <c r="K4676" s="380">
        <f>IF(OR('[9]事業所(またはGH住居)名を入力してください_その⑧'!$B495="管理者",'[9]事業所(またはGH住居)名を入力してください_その⑧'!$B495="サービス管理責任者"),0,'[9]事業所(またはGH住居)名を入力してください_その⑧'!$AN495)</f>
        <v>0</v>
      </c>
    </row>
    <row r="4677" spans="8:11">
      <c r="H4677" s="387"/>
      <c r="I4677" s="380" t="e">
        <f t="shared" si="169"/>
        <v>#REF!</v>
      </c>
      <c r="J4677" s="386">
        <f>'[9]事業所(またはGH住居)名を入力してください_その⑧'!$F496</f>
        <v>0</v>
      </c>
      <c r="K4677" s="380">
        <f>IF(OR('[9]事業所(またはGH住居)名を入力してください_その⑧'!$B496="管理者",'[9]事業所(またはGH住居)名を入力してください_その⑧'!$B496="サービス管理責任者"),0,'[9]事業所(またはGH住居)名を入力してください_その⑧'!$AN496)</f>
        <v>0</v>
      </c>
    </row>
    <row r="4678" spans="8:11">
      <c r="H4678" s="387"/>
      <c r="I4678" s="380" t="e">
        <f t="shared" si="169"/>
        <v>#REF!</v>
      </c>
      <c r="J4678" s="386">
        <f>'[9]事業所(またはGH住居)名を入力してください_その⑧'!$F497</f>
        <v>0</v>
      </c>
      <c r="K4678" s="380">
        <f>IF(OR('[9]事業所(またはGH住居)名を入力してください_その⑧'!$B497="管理者",'[9]事業所(またはGH住居)名を入力してください_その⑧'!$B497="サービス管理責任者"),0,'[9]事業所(またはGH住居)名を入力してください_その⑧'!$AN497)</f>
        <v>0</v>
      </c>
    </row>
    <row r="4679" spans="8:11">
      <c r="H4679" s="387"/>
      <c r="I4679" s="380" t="e">
        <f t="shared" si="169"/>
        <v>#REF!</v>
      </c>
      <c r="J4679" s="386">
        <f>'[9]事業所(またはGH住居)名を入力してください_その⑧'!$F498</f>
        <v>0</v>
      </c>
      <c r="K4679" s="380">
        <f>IF(OR('[9]事業所(またはGH住居)名を入力してください_その⑧'!$B498="管理者",'[9]事業所(またはGH住居)名を入力してください_その⑧'!$B498="サービス管理責任者"),0,'[9]事業所(またはGH住居)名を入力してください_その⑧'!$AN498)</f>
        <v>0</v>
      </c>
    </row>
    <row r="4680" spans="8:11">
      <c r="H4680" s="387"/>
      <c r="I4680" s="380" t="e">
        <f t="shared" si="169"/>
        <v>#REF!</v>
      </c>
      <c r="J4680" s="386">
        <f>'[9]事業所(またはGH住居)名を入力してください_その⑧'!$F499</f>
        <v>0</v>
      </c>
      <c r="K4680" s="380">
        <f>IF(OR('[9]事業所(またはGH住居)名を入力してください_その⑧'!$B499="管理者",'[9]事業所(またはGH住居)名を入力してください_その⑧'!$B499="サービス管理責任者"),0,'[9]事業所(またはGH住居)名を入力してください_その⑧'!$AN499)</f>
        <v>0</v>
      </c>
    </row>
    <row r="4681" spans="8:11">
      <c r="H4681" s="387"/>
      <c r="I4681" s="380" t="e">
        <f t="shared" si="169"/>
        <v>#REF!</v>
      </c>
      <c r="J4681" s="386">
        <f>'[9]事業所(またはGH住居)名を入力してください_その⑧'!$F500</f>
        <v>0</v>
      </c>
      <c r="K4681" s="380">
        <f>IF(OR('[9]事業所(またはGH住居)名を入力してください_その⑧'!$B500="管理者",'[9]事業所(またはGH住居)名を入力してください_その⑧'!$B500="サービス管理責任者"),0,'[9]事業所(またはGH住居)名を入力してください_その⑧'!$AN500)</f>
        <v>0</v>
      </c>
    </row>
    <row r="4682" spans="8:11">
      <c r="H4682" s="387"/>
      <c r="I4682" s="380" t="e">
        <f t="shared" si="169"/>
        <v>#REF!</v>
      </c>
      <c r="J4682" s="386">
        <f>'[9]事業所(またはGH住居)名を入力してください_その⑧'!$F501</f>
        <v>0</v>
      </c>
      <c r="K4682" s="380">
        <f>IF(OR('[9]事業所(またはGH住居)名を入力してください_その⑧'!$B501="管理者",'[9]事業所(またはGH住居)名を入力してください_その⑧'!$B501="サービス管理責任者"),0,'[9]事業所(またはGH住居)名を入力してください_その⑧'!$AN501)</f>
        <v>0</v>
      </c>
    </row>
    <row r="4683" spans="8:11">
      <c r="H4683" s="387"/>
      <c r="I4683" s="380" t="e">
        <f t="shared" si="169"/>
        <v>#REF!</v>
      </c>
      <c r="J4683" s="386">
        <f>'[9]事業所(またはGH住居)名を入力してください_その⑧'!$F502</f>
        <v>0</v>
      </c>
      <c r="K4683" s="380">
        <f>IF(OR('[9]事業所(またはGH住居)名を入力してください_その⑧'!$B502="管理者",'[9]事業所(またはGH住居)名を入力してください_その⑧'!$B502="サービス管理責任者"),0,'[9]事業所(またはGH住居)名を入力してください_その⑧'!$AN502)</f>
        <v>0</v>
      </c>
    </row>
    <row r="4684" spans="8:11">
      <c r="H4684" s="387"/>
      <c r="I4684" s="380" t="e">
        <f t="shared" si="169"/>
        <v>#REF!</v>
      </c>
      <c r="J4684" s="386">
        <f>'[9]事業所(またはGH住居)名を入力してください_その⑧'!$F503</f>
        <v>0</v>
      </c>
      <c r="K4684" s="380">
        <f>IF(OR('[9]事業所(またはGH住居)名を入力してください_その⑧'!$B503="管理者",'[9]事業所(またはGH住居)名を入力してください_その⑧'!$B503="サービス管理責任者"),0,'[9]事業所(またはGH住居)名を入力してください_その⑧'!$AN503)</f>
        <v>0</v>
      </c>
    </row>
    <row r="4685" spans="8:11">
      <c r="H4685" s="387"/>
      <c r="I4685" s="380" t="e">
        <f t="shared" si="169"/>
        <v>#REF!</v>
      </c>
      <c r="J4685" s="386">
        <f>'[9]事業所(またはGH住居)名を入力してください_その⑧'!$F504</f>
        <v>0</v>
      </c>
      <c r="K4685" s="380">
        <f>IF(OR('[9]事業所(またはGH住居)名を入力してください_その⑧'!$B504="管理者",'[9]事業所(またはGH住居)名を入力してください_その⑧'!$B504="サービス管理責任者"),0,'[9]事業所(またはGH住居)名を入力してください_その⑧'!$AN504)</f>
        <v>0</v>
      </c>
    </row>
    <row r="4686" spans="8:11">
      <c r="H4686" s="387"/>
      <c r="I4686" s="380" t="e">
        <f t="shared" si="169"/>
        <v>#REF!</v>
      </c>
      <c r="J4686" s="386">
        <f>'[9]事業所(またはGH住居)名を入力してください_その⑧'!$F505</f>
        <v>0</v>
      </c>
      <c r="K4686" s="380">
        <f>IF(OR('[9]事業所(またはGH住居)名を入力してください_その⑧'!$B505="管理者",'[9]事業所(またはGH住居)名を入力してください_その⑧'!$B505="サービス管理責任者"),0,'[9]事業所(またはGH住居)名を入力してください_その⑧'!$AN505)</f>
        <v>0</v>
      </c>
    </row>
    <row r="4687" spans="8:11">
      <c r="H4687" s="387"/>
      <c r="I4687" s="380" t="e">
        <f t="shared" si="169"/>
        <v>#REF!</v>
      </c>
      <c r="J4687" s="386">
        <f>'[9]事業所(またはGH住居)名を入力してください_その⑧'!$F506</f>
        <v>0</v>
      </c>
      <c r="K4687" s="380">
        <f>IF(OR('[9]事業所(またはGH住居)名を入力してください_その⑧'!$B506="管理者",'[9]事業所(またはGH住居)名を入力してください_その⑧'!$B506="サービス管理責任者"),0,'[9]事業所(またはGH住居)名を入力してください_その⑧'!$AN506)</f>
        <v>0</v>
      </c>
    </row>
    <row r="4688" spans="8:11">
      <c r="H4688" s="387"/>
      <c r="I4688" s="380" t="e">
        <f t="shared" si="169"/>
        <v>#REF!</v>
      </c>
      <c r="J4688" s="386">
        <f>'[9]事業所(またはGH住居)名を入力してください_その⑧'!$F507</f>
        <v>0</v>
      </c>
      <c r="K4688" s="380">
        <f>IF(OR('[9]事業所(またはGH住居)名を入力してください_その⑧'!$B507="管理者",'[9]事業所(またはGH住居)名を入力してください_その⑧'!$B507="サービス管理責任者"),0,'[9]事業所(またはGH住居)名を入力してください_その⑧'!$AN507)</f>
        <v>0</v>
      </c>
    </row>
    <row r="4689" spans="8:11">
      <c r="H4689" s="387"/>
      <c r="I4689" s="380" t="e">
        <f t="shared" si="169"/>
        <v>#REF!</v>
      </c>
      <c r="J4689" s="386">
        <f>'[9]事業所(またはGH住居)名を入力してください_その⑧'!$F508</f>
        <v>0</v>
      </c>
      <c r="K4689" s="380">
        <f>IF(OR('[9]事業所(またはGH住居)名を入力してください_その⑧'!$B508="管理者",'[9]事業所(またはGH住居)名を入力してください_その⑧'!$B508="サービス管理責任者"),0,'[9]事業所(またはGH住居)名を入力してください_その⑧'!$AN508)</f>
        <v>0</v>
      </c>
    </row>
    <row r="4690" spans="8:11">
      <c r="H4690" s="387"/>
      <c r="I4690" s="380" t="e">
        <f t="shared" si="169"/>
        <v>#REF!</v>
      </c>
      <c r="J4690" s="386">
        <f>'[9]事業所(またはGH住居)名を入力してください_その⑧'!$F509</f>
        <v>0</v>
      </c>
      <c r="K4690" s="380">
        <f>IF(OR('[9]事業所(またはGH住居)名を入力してください_その⑧'!$B509="管理者",'[9]事業所(またはGH住居)名を入力してください_その⑧'!$B509="サービス管理責任者"),0,'[9]事業所(またはGH住居)名を入力してください_その⑧'!$AN509)</f>
        <v>0</v>
      </c>
    </row>
    <row r="4691" spans="8:11">
      <c r="H4691" s="387"/>
      <c r="I4691" s="380" t="e">
        <f t="shared" si="169"/>
        <v>#REF!</v>
      </c>
      <c r="J4691" s="386">
        <f>'[9]事業所(またはGH住居)名を入力してください_その⑧'!$F510</f>
        <v>0</v>
      </c>
      <c r="K4691" s="380">
        <f>IF(OR('[9]事業所(またはGH住居)名を入力してください_その⑧'!$B510="管理者",'[9]事業所(またはGH住居)名を入力してください_その⑧'!$B510="サービス管理責任者"),0,'[9]事業所(またはGH住居)名を入力してください_その⑧'!$AN510)</f>
        <v>0</v>
      </c>
    </row>
    <row r="4692" spans="8:11">
      <c r="H4692" s="387"/>
      <c r="I4692" s="380" t="e">
        <f t="shared" si="169"/>
        <v>#REF!</v>
      </c>
      <c r="J4692" s="386">
        <f>'[9]事業所(またはGH住居)名を入力してください_その⑧'!$F511</f>
        <v>0</v>
      </c>
      <c r="K4692" s="380">
        <f>IF(OR('[9]事業所(またはGH住居)名を入力してください_その⑧'!$B511="管理者",'[9]事業所(またはGH住居)名を入力してください_その⑧'!$B511="サービス管理責任者"),0,'[9]事業所(またはGH住居)名を入力してください_その⑧'!$AN511)</f>
        <v>0</v>
      </c>
    </row>
    <row r="4693" spans="8:11">
      <c r="H4693" s="387"/>
      <c r="I4693" s="380" t="e">
        <f t="shared" si="169"/>
        <v>#REF!</v>
      </c>
      <c r="J4693" s="386">
        <f>'[9]事業所(またはGH住居)名を入力してください_その⑧'!$F512</f>
        <v>0</v>
      </c>
      <c r="K4693" s="380">
        <f>IF(OR('[9]事業所(またはGH住居)名を入力してください_その⑧'!$B512="管理者",'[9]事業所(またはGH住居)名を入力してください_その⑧'!$B512="サービス管理責任者"),0,'[9]事業所(またはGH住居)名を入力してください_その⑧'!$AN512)</f>
        <v>0</v>
      </c>
    </row>
    <row r="4694" spans="8:11">
      <c r="H4694" s="387"/>
      <c r="I4694" s="380" t="e">
        <f t="shared" si="169"/>
        <v>#REF!</v>
      </c>
      <c r="J4694" s="386">
        <f>'[9]事業所(またはGH住居)名を入力してください_その⑧'!$F513</f>
        <v>0</v>
      </c>
      <c r="K4694" s="380">
        <f>IF(OR('[9]事業所(またはGH住居)名を入力してください_その⑧'!$B513="管理者",'[9]事業所(またはGH住居)名を入力してください_その⑧'!$B513="サービス管理責任者"),0,'[9]事業所(またはGH住居)名を入力してください_その⑧'!$AN513)</f>
        <v>0</v>
      </c>
    </row>
    <row r="4695" spans="8:11">
      <c r="H4695" s="387"/>
      <c r="I4695" s="380" t="e">
        <f t="shared" si="169"/>
        <v>#REF!</v>
      </c>
      <c r="J4695" s="386">
        <f>'[9]事業所(またはGH住居)名を入力してください_その⑧'!$F514</f>
        <v>0</v>
      </c>
      <c r="K4695" s="380">
        <f>IF(OR('[9]事業所(またはGH住居)名を入力してください_その⑧'!$B514="管理者",'[9]事業所(またはGH住居)名を入力してください_その⑧'!$B514="サービス管理責任者"),0,'[9]事業所(またはGH住居)名を入力してください_その⑧'!$AN514)</f>
        <v>0</v>
      </c>
    </row>
    <row r="4696" spans="8:11">
      <c r="H4696" s="387"/>
      <c r="I4696" s="380" t="e">
        <f t="shared" si="169"/>
        <v>#REF!</v>
      </c>
      <c r="J4696" s="386">
        <f>'[9]事業所(またはGH住居)名を入力してください_その⑧'!$F515</f>
        <v>0</v>
      </c>
      <c r="K4696" s="380">
        <f>IF(OR('[9]事業所(またはGH住居)名を入力してください_その⑧'!$B515="管理者",'[9]事業所(またはGH住居)名を入力してください_その⑧'!$B515="サービス管理責任者"),0,'[9]事業所(またはGH住居)名を入力してください_その⑧'!$AN515)</f>
        <v>0</v>
      </c>
    </row>
    <row r="4697" spans="8:11">
      <c r="H4697" s="387"/>
      <c r="I4697" s="380" t="e">
        <f t="shared" si="169"/>
        <v>#REF!</v>
      </c>
      <c r="J4697" s="386">
        <f>'[9]事業所(またはGH住居)名を入力してください_その⑧'!$F516</f>
        <v>0</v>
      </c>
      <c r="K4697" s="380">
        <f>IF(OR('[9]事業所(またはGH住居)名を入力してください_その⑧'!$B516="管理者",'[9]事業所(またはGH住居)名を入力してください_その⑧'!$B516="サービス管理責任者"),0,'[9]事業所(またはGH住居)名を入力してください_その⑧'!$AN516)</f>
        <v>0</v>
      </c>
    </row>
    <row r="4698" spans="8:11">
      <c r="H4698" s="387"/>
      <c r="I4698" s="380" t="e">
        <f t="shared" si="169"/>
        <v>#REF!</v>
      </c>
      <c r="J4698" s="386">
        <f>'[9]事業所(またはGH住居)名を入力してください_その⑧'!$F517</f>
        <v>0</v>
      </c>
      <c r="K4698" s="380">
        <f>IF(OR('[9]事業所(またはGH住居)名を入力してください_その⑧'!$B517="管理者",'[9]事業所(またはGH住居)名を入力してください_その⑧'!$B517="サービス管理責任者"),0,'[9]事業所(またはGH住居)名を入力してください_その⑧'!$AN517)</f>
        <v>0</v>
      </c>
    </row>
    <row r="4699" spans="8:11">
      <c r="H4699" s="387"/>
      <c r="I4699" s="380" t="e">
        <f t="shared" si="169"/>
        <v>#REF!</v>
      </c>
      <c r="J4699" s="386">
        <f>'[9]事業所(またはGH住居)名を入力してください_その⑧'!$F518</f>
        <v>0</v>
      </c>
      <c r="K4699" s="380">
        <f>IF(OR('[9]事業所(またはGH住居)名を入力してください_その⑧'!$B518="管理者",'[9]事業所(またはGH住居)名を入力してください_その⑧'!$B518="サービス管理責任者"),0,'[9]事業所(またはGH住居)名を入力してください_その⑧'!$AN518)</f>
        <v>0</v>
      </c>
    </row>
    <row r="4700" spans="8:11">
      <c r="H4700" s="387"/>
      <c r="I4700" s="380" t="e">
        <f t="shared" si="169"/>
        <v>#REF!</v>
      </c>
      <c r="J4700" s="386">
        <f>'[9]事業所(またはGH住居)名を入力してください_その⑧'!$F519</f>
        <v>0</v>
      </c>
      <c r="K4700" s="380">
        <f>IF(OR('[9]事業所(またはGH住居)名を入力してください_その⑧'!$B519="管理者",'[9]事業所(またはGH住居)名を入力してください_その⑧'!$B519="サービス管理責任者"),0,'[9]事業所(またはGH住居)名を入力してください_その⑧'!$AN519)</f>
        <v>0</v>
      </c>
    </row>
    <row r="4701" spans="8:11">
      <c r="H4701" s="387"/>
      <c r="I4701" s="380" t="e">
        <f t="shared" si="169"/>
        <v>#REF!</v>
      </c>
      <c r="J4701" s="386">
        <f>'[9]事業所(またはGH住居)名を入力してください_その⑧'!$F520</f>
        <v>0</v>
      </c>
      <c r="K4701" s="380">
        <f>IF(OR('[9]事業所(またはGH住居)名を入力してください_その⑧'!$B520="管理者",'[9]事業所(またはGH住居)名を入力してください_その⑧'!$B520="サービス管理責任者"),0,'[9]事業所(またはGH住居)名を入力してください_その⑧'!$AN520)</f>
        <v>0</v>
      </c>
    </row>
    <row r="4702" spans="8:11">
      <c r="H4702" s="387"/>
      <c r="I4702" s="380" t="e">
        <f t="shared" si="169"/>
        <v>#REF!</v>
      </c>
      <c r="J4702" s="386">
        <f>'[9]事業所(またはGH住居)名を入力してください_その⑧'!$F521</f>
        <v>0</v>
      </c>
      <c r="K4702" s="380">
        <f>IF(OR('[9]事業所(またはGH住居)名を入力してください_その⑧'!$B521="管理者",'[9]事業所(またはGH住居)名を入力してください_その⑧'!$B521="サービス管理責任者"),0,'[9]事業所(またはGH住居)名を入力してください_その⑧'!$AN521)</f>
        <v>0</v>
      </c>
    </row>
    <row r="4703" spans="8:11">
      <c r="H4703" s="387"/>
      <c r="I4703" s="380" t="e">
        <f t="shared" si="169"/>
        <v>#REF!</v>
      </c>
      <c r="J4703" s="386">
        <f>'[9]事業所(またはGH住居)名を入力してください_その⑧'!$F522</f>
        <v>0</v>
      </c>
      <c r="K4703" s="380">
        <f>IF(OR('[9]事業所(またはGH住居)名を入力してください_その⑧'!$B522="管理者",'[9]事業所(またはGH住居)名を入力してください_その⑧'!$B522="サービス管理責任者"),0,'[9]事業所(またはGH住居)名を入力してください_その⑧'!$AN522)</f>
        <v>0</v>
      </c>
    </row>
    <row r="4704" spans="8:11">
      <c r="H4704" s="387"/>
      <c r="I4704" s="380" t="e">
        <f t="shared" si="169"/>
        <v>#REF!</v>
      </c>
      <c r="J4704" s="386">
        <f>'[9]事業所(またはGH住居)名を入力してください_その⑧'!$F523</f>
        <v>0</v>
      </c>
      <c r="K4704" s="380">
        <f>IF(OR('[9]事業所(またはGH住居)名を入力してください_その⑧'!$B523="管理者",'[9]事業所(またはGH住居)名を入力してください_その⑧'!$B523="サービス管理責任者"),0,'[9]事業所(またはGH住居)名を入力してください_その⑧'!$AN523)</f>
        <v>0</v>
      </c>
    </row>
    <row r="4705" spans="8:11">
      <c r="H4705" s="387"/>
      <c r="I4705" s="380" t="e">
        <f t="shared" si="169"/>
        <v>#REF!</v>
      </c>
      <c r="J4705" s="386">
        <f>'[9]事業所(またはGH住居)名を入力してください_その⑧'!$F524</f>
        <v>0</v>
      </c>
      <c r="K4705" s="380">
        <f>IF(OR('[9]事業所(またはGH住居)名を入力してください_その⑧'!$B524="管理者",'[9]事業所(またはGH住居)名を入力してください_その⑧'!$B524="サービス管理責任者"),0,'[9]事業所(またはGH住居)名を入力してください_その⑧'!$AN524)</f>
        <v>0</v>
      </c>
    </row>
    <row r="4706" spans="8:11">
      <c r="H4706" s="387"/>
      <c r="I4706" s="380" t="e">
        <f t="shared" si="169"/>
        <v>#REF!</v>
      </c>
      <c r="J4706" s="386">
        <f>'[9]事業所(またはGH住居)名を入力してください_その⑧'!$F525</f>
        <v>0</v>
      </c>
      <c r="K4706" s="380">
        <f>IF(OR('[9]事業所(またはGH住居)名を入力してください_その⑧'!$B525="管理者",'[9]事業所(またはGH住居)名を入力してください_その⑧'!$B525="サービス管理責任者"),0,'[9]事業所(またはGH住居)名を入力してください_その⑧'!$AN525)</f>
        <v>0</v>
      </c>
    </row>
    <row r="4707" spans="8:11">
      <c r="H4707" s="387"/>
      <c r="I4707" s="380" t="e">
        <f t="shared" si="169"/>
        <v>#REF!</v>
      </c>
      <c r="J4707" s="386">
        <f>'[9]事業所(またはGH住居)名を入力してください_その⑧'!$F526</f>
        <v>0</v>
      </c>
      <c r="K4707" s="380">
        <f>IF(OR('[9]事業所(またはGH住居)名を入力してください_その⑧'!$B526="管理者",'[9]事業所(またはGH住居)名を入力してください_その⑧'!$B526="サービス管理責任者"),0,'[9]事業所(またはGH住居)名を入力してください_その⑧'!$AN526)</f>
        <v>0</v>
      </c>
    </row>
    <row r="4708" spans="8:11">
      <c r="H4708" s="387"/>
      <c r="I4708" s="380" t="e">
        <f t="shared" si="169"/>
        <v>#REF!</v>
      </c>
      <c r="J4708" s="386">
        <f>'[9]事業所(またはGH住居)名を入力してください_その⑧'!$F527</f>
        <v>0</v>
      </c>
      <c r="K4708" s="380">
        <f>IF(OR('[9]事業所(またはGH住居)名を入力してください_その⑧'!$B527="管理者",'[9]事業所(またはGH住居)名を入力してください_その⑧'!$B527="サービス管理責任者"),0,'[9]事業所(またはGH住居)名を入力してください_その⑧'!$AN527)</f>
        <v>0</v>
      </c>
    </row>
    <row r="4709" spans="8:11">
      <c r="H4709" s="387"/>
      <c r="I4709" s="380" t="e">
        <f t="shared" si="169"/>
        <v>#REF!</v>
      </c>
      <c r="J4709" s="386">
        <f>'[9]事業所(またはGH住居)名を入力してください_その⑧'!$F528</f>
        <v>0</v>
      </c>
      <c r="K4709" s="380">
        <f>IF(OR('[9]事業所(またはGH住居)名を入力してください_その⑧'!$B528="管理者",'[9]事業所(またはGH住居)名を入力してください_その⑧'!$B528="サービス管理責任者"),0,'[9]事業所(またはGH住居)名を入力してください_その⑧'!$AN528)</f>
        <v>0</v>
      </c>
    </row>
    <row r="4710" spans="8:11">
      <c r="H4710" s="387"/>
      <c r="I4710" s="380" t="e">
        <f t="shared" si="169"/>
        <v>#REF!</v>
      </c>
      <c r="J4710" s="386">
        <f>'[9]事業所(またはGH住居)名を入力してください_その⑧'!$F529</f>
        <v>0</v>
      </c>
      <c r="K4710" s="380">
        <f>IF(OR('[9]事業所(またはGH住居)名を入力してください_その⑧'!$B529="管理者",'[9]事業所(またはGH住居)名を入力してください_その⑧'!$B529="サービス管理責任者"),0,'[9]事業所(またはGH住居)名を入力してください_その⑧'!$AN529)</f>
        <v>0</v>
      </c>
    </row>
    <row r="4711" spans="8:11">
      <c r="H4711" s="387"/>
      <c r="I4711" s="380" t="e">
        <f t="shared" si="169"/>
        <v>#REF!</v>
      </c>
      <c r="J4711" s="386">
        <f>'[9]事業所(またはGH住居)名を入力してください_その⑧'!$F530</f>
        <v>0</v>
      </c>
      <c r="K4711" s="380">
        <f>IF(OR('[9]事業所(またはGH住居)名を入力してください_その⑧'!$B530="管理者",'[9]事業所(またはGH住居)名を入力してください_その⑧'!$B530="サービス管理責任者"),0,'[9]事業所(またはGH住居)名を入力してください_その⑧'!$AN530)</f>
        <v>0</v>
      </c>
    </row>
    <row r="4712" spans="8:11">
      <c r="H4712" s="387"/>
      <c r="I4712" s="380" t="e">
        <f t="shared" si="169"/>
        <v>#REF!</v>
      </c>
      <c r="J4712" s="386">
        <f>'[9]事業所(またはGH住居)名を入力してください_その⑧'!$F531</f>
        <v>0</v>
      </c>
      <c r="K4712" s="380">
        <f>IF(OR('[9]事業所(またはGH住居)名を入力してください_その⑧'!$B531="管理者",'[9]事業所(またはGH住居)名を入力してください_その⑧'!$B531="サービス管理責任者"),0,'[9]事業所(またはGH住居)名を入力してください_その⑧'!$AN531)</f>
        <v>0</v>
      </c>
    </row>
    <row r="4713" spans="8:11">
      <c r="H4713" s="387"/>
      <c r="I4713" s="380" t="e">
        <f t="shared" si="169"/>
        <v>#REF!</v>
      </c>
      <c r="J4713" s="386">
        <f>'[9]事業所(またはGH住居)名を入力してください_その⑧'!$F532</f>
        <v>0</v>
      </c>
      <c r="K4713" s="380">
        <f>IF(OR('[9]事業所(またはGH住居)名を入力してください_その⑧'!$B532="管理者",'[9]事業所(またはGH住居)名を入力してください_その⑧'!$B532="サービス管理責任者"),0,'[9]事業所(またはGH住居)名を入力してください_その⑧'!$AN532)</f>
        <v>0</v>
      </c>
    </row>
    <row r="4714" spans="8:11">
      <c r="H4714" s="387"/>
      <c r="I4714" s="380" t="e">
        <f t="shared" si="169"/>
        <v>#REF!</v>
      </c>
      <c r="J4714" s="386">
        <f>'[9]事業所(またはGH住居)名を入力してください_その⑧'!$F533</f>
        <v>0</v>
      </c>
      <c r="K4714" s="380">
        <f>IF(OR('[9]事業所(またはGH住居)名を入力してください_その⑧'!$B533="管理者",'[9]事業所(またはGH住居)名を入力してください_その⑧'!$B533="サービス管理責任者"),0,'[9]事業所(またはGH住居)名を入力してください_その⑧'!$AN533)</f>
        <v>0</v>
      </c>
    </row>
    <row r="4715" spans="8:11">
      <c r="H4715" s="387"/>
      <c r="I4715" s="380" t="e">
        <f t="shared" si="169"/>
        <v>#REF!</v>
      </c>
      <c r="J4715" s="386">
        <f>'[9]事業所(またはGH住居)名を入力してください_その⑧'!$F534</f>
        <v>0</v>
      </c>
      <c r="K4715" s="380">
        <f>IF(OR('[9]事業所(またはGH住居)名を入力してください_その⑧'!$B534="管理者",'[9]事業所(またはGH住居)名を入力してください_その⑧'!$B534="サービス管理責任者"),0,'[9]事業所(またはGH住居)名を入力してください_その⑧'!$AN534)</f>
        <v>0</v>
      </c>
    </row>
    <row r="4716" spans="8:11">
      <c r="H4716" s="387"/>
      <c r="I4716" s="380" t="e">
        <f t="shared" si="169"/>
        <v>#REF!</v>
      </c>
      <c r="J4716" s="386">
        <f>'[9]事業所(またはGH住居)名を入力してください_その⑧'!$F535</f>
        <v>0</v>
      </c>
      <c r="K4716" s="380">
        <f>IF(OR('[9]事業所(またはGH住居)名を入力してください_その⑧'!$B535="管理者",'[9]事業所(またはGH住居)名を入力してください_その⑧'!$B535="サービス管理責任者"),0,'[9]事業所(またはGH住居)名を入力してください_その⑧'!$AN535)</f>
        <v>0</v>
      </c>
    </row>
    <row r="4717" spans="8:11">
      <c r="H4717" s="387"/>
      <c r="I4717" s="380" t="e">
        <f t="shared" si="169"/>
        <v>#REF!</v>
      </c>
      <c r="J4717" s="386">
        <f>'[9]事業所(またはGH住居)名を入力してください_その⑧'!$F536</f>
        <v>0</v>
      </c>
      <c r="K4717" s="380">
        <f>IF(OR('[9]事業所(またはGH住居)名を入力してください_その⑧'!$B536="管理者",'[9]事業所(またはGH住居)名を入力してください_その⑧'!$B536="サービス管理責任者"),0,'[9]事業所(またはGH住居)名を入力してください_その⑧'!$AN536)</f>
        <v>0</v>
      </c>
    </row>
    <row r="4718" spans="8:11">
      <c r="H4718" s="387"/>
      <c r="I4718" s="380" t="e">
        <f t="shared" si="169"/>
        <v>#REF!</v>
      </c>
      <c r="J4718" s="386">
        <f>'[9]事業所(またはGH住居)名を入力してください_その⑧'!$F537</f>
        <v>0</v>
      </c>
      <c r="K4718" s="380">
        <f>IF(OR('[9]事業所(またはGH住居)名を入力してください_その⑧'!$B537="管理者",'[9]事業所(またはGH住居)名を入力してください_その⑧'!$B537="サービス管理責任者"),0,'[9]事業所(またはGH住居)名を入力してください_その⑧'!$AN537)</f>
        <v>0</v>
      </c>
    </row>
    <row r="4719" spans="8:11">
      <c r="H4719" s="387"/>
      <c r="I4719" s="380" t="e">
        <f t="shared" si="169"/>
        <v>#REF!</v>
      </c>
      <c r="J4719" s="386">
        <f>'[9]事業所(またはGH住居)名を入力してください_その⑧'!$F538</f>
        <v>0</v>
      </c>
      <c r="K4719" s="380">
        <f>IF(OR('[9]事業所(またはGH住居)名を入力してください_その⑧'!$B538="管理者",'[9]事業所(またはGH住居)名を入力してください_その⑧'!$B538="サービス管理責任者"),0,'[9]事業所(またはGH住居)名を入力してください_その⑧'!$AN538)</f>
        <v>0</v>
      </c>
    </row>
    <row r="4720" spans="8:11">
      <c r="H4720" s="387"/>
      <c r="I4720" s="380" t="e">
        <f t="shared" si="169"/>
        <v>#REF!</v>
      </c>
      <c r="J4720" s="386">
        <f>'[9]事業所(またはGH住居)名を入力してください_その⑧'!$F539</f>
        <v>0</v>
      </c>
      <c r="K4720" s="380">
        <f>IF(OR('[9]事業所(またはGH住居)名を入力してください_その⑧'!$B539="管理者",'[9]事業所(またはGH住居)名を入力してください_その⑧'!$B539="サービス管理責任者"),0,'[9]事業所(またはGH住居)名を入力してください_その⑧'!$AN539)</f>
        <v>0</v>
      </c>
    </row>
    <row r="4721" spans="8:11">
      <c r="H4721" s="387"/>
      <c r="I4721" s="380" t="e">
        <f t="shared" si="169"/>
        <v>#REF!</v>
      </c>
      <c r="J4721" s="386">
        <f>'[9]事業所(またはGH住居)名を入力してください_その⑧'!$F540</f>
        <v>0</v>
      </c>
      <c r="K4721" s="380">
        <f>IF(OR('[9]事業所(またはGH住居)名を入力してください_その⑧'!$B540="管理者",'[9]事業所(またはGH住居)名を入力してください_その⑧'!$B540="サービス管理責任者"),0,'[9]事業所(またはGH住居)名を入力してください_その⑧'!$AN540)</f>
        <v>0</v>
      </c>
    </row>
    <row r="4722" spans="8:11">
      <c r="H4722" s="387"/>
      <c r="I4722" s="380" t="e">
        <f t="shared" si="169"/>
        <v>#REF!</v>
      </c>
      <c r="J4722" s="386">
        <f>'[9]事業所(またはGH住居)名を入力してください_その⑧'!$F541</f>
        <v>0</v>
      </c>
      <c r="K4722" s="380">
        <f>IF(OR('[9]事業所(またはGH住居)名を入力してください_その⑧'!$B541="管理者",'[9]事業所(またはGH住居)名を入力してください_その⑧'!$B541="サービス管理責任者"),0,'[9]事業所(またはGH住居)名を入力してください_その⑧'!$AN541)</f>
        <v>0</v>
      </c>
    </row>
    <row r="4723" spans="8:11">
      <c r="H4723" s="387"/>
      <c r="I4723" s="380" t="e">
        <f t="shared" si="169"/>
        <v>#REF!</v>
      </c>
      <c r="J4723" s="386">
        <f>'[9]事業所(またはGH住居)名を入力してください_その⑧'!$F542</f>
        <v>0</v>
      </c>
      <c r="K4723" s="380">
        <f>IF(OR('[9]事業所(またはGH住居)名を入力してください_その⑧'!$B542="管理者",'[9]事業所(またはGH住居)名を入力してください_その⑧'!$B542="サービス管理責任者"),0,'[9]事業所(またはGH住居)名を入力してください_その⑧'!$AN542)</f>
        <v>0</v>
      </c>
    </row>
    <row r="4724" spans="8:11">
      <c r="H4724" s="387"/>
      <c r="I4724" s="380" t="e">
        <f t="shared" si="169"/>
        <v>#REF!</v>
      </c>
      <c r="J4724" s="386">
        <f>'[9]事業所(またはGH住居)名を入力してください_その⑧'!$F543</f>
        <v>0</v>
      </c>
      <c r="K4724" s="380">
        <f>IF(OR('[9]事業所(またはGH住居)名を入力してください_その⑧'!$B543="管理者",'[9]事業所(またはGH住居)名を入力してください_その⑧'!$B543="サービス管理責任者"),0,'[9]事業所(またはGH住居)名を入力してください_その⑧'!$AN543)</f>
        <v>0</v>
      </c>
    </row>
    <row r="4725" spans="8:11">
      <c r="H4725" s="387"/>
      <c r="I4725" s="380" t="e">
        <f t="shared" si="169"/>
        <v>#REF!</v>
      </c>
      <c r="J4725" s="386">
        <f>'[9]事業所(またはGH住居)名を入力してください_その⑧'!$F544</f>
        <v>0</v>
      </c>
      <c r="K4725" s="380">
        <f>IF(OR('[9]事業所(またはGH住居)名を入力してください_その⑧'!$B544="管理者",'[9]事業所(またはGH住居)名を入力してください_その⑧'!$B544="サービス管理責任者"),0,'[9]事業所(またはGH住居)名を入力してください_その⑧'!$AN544)</f>
        <v>0</v>
      </c>
    </row>
    <row r="4726" spans="8:11">
      <c r="H4726" s="387"/>
      <c r="I4726" s="380" t="e">
        <f t="shared" si="169"/>
        <v>#REF!</v>
      </c>
      <c r="J4726" s="386">
        <f>'[9]事業所(またはGH住居)名を入力してください_その⑧'!$F545</f>
        <v>0</v>
      </c>
      <c r="K4726" s="380">
        <f>IF(OR('[9]事業所(またはGH住居)名を入力してください_その⑧'!$B545="管理者",'[9]事業所(またはGH住居)名を入力してください_その⑧'!$B545="サービス管理責任者"),0,'[9]事業所(またはGH住居)名を入力してください_その⑧'!$AN545)</f>
        <v>0</v>
      </c>
    </row>
    <row r="4727" spans="8:11">
      <c r="H4727" s="387"/>
      <c r="I4727" s="380" t="e">
        <f t="shared" si="169"/>
        <v>#REF!</v>
      </c>
      <c r="J4727" s="386">
        <f>'[9]事業所(またはGH住居)名を入力してください_その⑧'!$F546</f>
        <v>0</v>
      </c>
      <c r="K4727" s="380">
        <f>IF(OR('[9]事業所(またはGH住居)名を入力してください_その⑧'!$B546="管理者",'[9]事業所(またはGH住居)名を入力してください_その⑧'!$B546="サービス管理責任者"),0,'[9]事業所(またはGH住居)名を入力してください_その⑧'!$AN546)</f>
        <v>0</v>
      </c>
    </row>
    <row r="4728" spans="8:11">
      <c r="H4728" s="387"/>
      <c r="I4728" s="380" t="e">
        <f t="shared" si="169"/>
        <v>#REF!</v>
      </c>
      <c r="J4728" s="386">
        <f>'[9]事業所(またはGH住居)名を入力してください_その⑧'!$F547</f>
        <v>0</v>
      </c>
      <c r="K4728" s="380">
        <f>IF(OR('[9]事業所(またはGH住居)名を入力してください_その⑧'!$B547="管理者",'[9]事業所(またはGH住居)名を入力してください_その⑧'!$B547="サービス管理責任者"),0,'[9]事業所(またはGH住居)名を入力してください_その⑧'!$AN547)</f>
        <v>0</v>
      </c>
    </row>
    <row r="4729" spans="8:11">
      <c r="H4729" s="387"/>
      <c r="I4729" s="380" t="e">
        <f t="shared" si="169"/>
        <v>#REF!</v>
      </c>
      <c r="J4729" s="386">
        <f>'[9]事業所(またはGH住居)名を入力してください_その⑧'!$F548</f>
        <v>0</v>
      </c>
      <c r="K4729" s="380">
        <f>IF(OR('[9]事業所(またはGH住居)名を入力してください_その⑧'!$B548="管理者",'[9]事業所(またはGH住居)名を入力してください_その⑧'!$B548="サービス管理責任者"),0,'[9]事業所(またはGH住居)名を入力してください_その⑧'!$AN548)</f>
        <v>0</v>
      </c>
    </row>
    <row r="4730" spans="8:11">
      <c r="H4730" s="387"/>
      <c r="I4730" s="380" t="e">
        <f t="shared" si="169"/>
        <v>#REF!</v>
      </c>
      <c r="J4730" s="386">
        <f>'[9]事業所(またはGH住居)名を入力してください_その⑧'!$F549</f>
        <v>0</v>
      </c>
      <c r="K4730" s="380">
        <f>IF(OR('[9]事業所(またはGH住居)名を入力してください_その⑧'!$B549="管理者",'[9]事業所(またはGH住居)名を入力してください_その⑧'!$B549="サービス管理責任者"),0,'[9]事業所(またはGH住居)名を入力してください_その⑧'!$AN549)</f>
        <v>0</v>
      </c>
    </row>
    <row r="4731" spans="8:11">
      <c r="H4731" s="387"/>
      <c r="I4731" s="380" t="e">
        <f t="shared" si="169"/>
        <v>#REF!</v>
      </c>
      <c r="J4731" s="386">
        <f>'[9]事業所(またはGH住居)名を入力してください_その⑧'!$F550</f>
        <v>0</v>
      </c>
      <c r="K4731" s="380">
        <f>IF(OR('[9]事業所(またはGH住居)名を入力してください_その⑧'!$B550="管理者",'[9]事業所(またはGH住居)名を入力してください_その⑧'!$B550="サービス管理責任者"),0,'[9]事業所(またはGH住居)名を入力してください_その⑧'!$AN550)</f>
        <v>0</v>
      </c>
    </row>
    <row r="4732" spans="8:11">
      <c r="H4732" s="387"/>
      <c r="I4732" s="380" t="e">
        <f t="shared" si="169"/>
        <v>#REF!</v>
      </c>
      <c r="J4732" s="386">
        <f>'[9]事業所(またはGH住居)名を入力してください_その⑧'!$F551</f>
        <v>0</v>
      </c>
      <c r="K4732" s="380">
        <f>IF(OR('[9]事業所(またはGH住居)名を入力してください_その⑧'!$B551="管理者",'[9]事業所(またはGH住居)名を入力してください_その⑧'!$B551="サービス管理責任者"),0,'[9]事業所(またはGH住居)名を入力してください_その⑧'!$AN551)</f>
        <v>0</v>
      </c>
    </row>
    <row r="4733" spans="8:11">
      <c r="H4733" s="387"/>
      <c r="I4733" s="380" t="e">
        <f t="shared" si="169"/>
        <v>#REF!</v>
      </c>
      <c r="J4733" s="386">
        <f>'[9]事業所(またはGH住居)名を入力してください_その⑧'!$F552</f>
        <v>0</v>
      </c>
      <c r="K4733" s="380">
        <f>IF(OR('[9]事業所(またはGH住居)名を入力してください_その⑧'!$B552="管理者",'[9]事業所(またはGH住居)名を入力してください_その⑧'!$B552="サービス管理責任者"),0,'[9]事業所(またはGH住居)名を入力してください_その⑧'!$AN552)</f>
        <v>0</v>
      </c>
    </row>
    <row r="4734" spans="8:11">
      <c r="H4734" s="387"/>
      <c r="I4734" s="380" t="e">
        <f t="shared" si="169"/>
        <v>#REF!</v>
      </c>
      <c r="J4734" s="386">
        <f>'[9]事業所(またはGH住居)名を入力してください_その⑧'!$F553</f>
        <v>0</v>
      </c>
      <c r="K4734" s="380">
        <f>IF(OR('[9]事業所(またはGH住居)名を入力してください_その⑧'!$B553="管理者",'[9]事業所(またはGH住居)名を入力してください_その⑧'!$B553="サービス管理責任者"),0,'[9]事業所(またはGH住居)名を入力してください_その⑧'!$AN553)</f>
        <v>0</v>
      </c>
    </row>
    <row r="4735" spans="8:11">
      <c r="H4735" s="387"/>
      <c r="I4735" s="380" t="e">
        <f t="shared" si="169"/>
        <v>#REF!</v>
      </c>
      <c r="J4735" s="386">
        <f>'[9]事業所(またはGH住居)名を入力してください_その⑧'!$F554</f>
        <v>0</v>
      </c>
      <c r="K4735" s="380">
        <f>IF(OR('[9]事業所(またはGH住居)名を入力してください_その⑧'!$B554="管理者",'[9]事業所(またはGH住居)名を入力してください_その⑧'!$B554="サービス管理責任者"),0,'[9]事業所(またはGH住居)名を入力してください_その⑧'!$AN554)</f>
        <v>0</v>
      </c>
    </row>
    <row r="4736" spans="8:11">
      <c r="H4736" s="387"/>
      <c r="I4736" s="380" t="e">
        <f t="shared" si="169"/>
        <v>#REF!</v>
      </c>
      <c r="J4736" s="386">
        <f>'[9]事業所(またはGH住居)名を入力してください_その⑧'!$F555</f>
        <v>0</v>
      </c>
      <c r="K4736" s="380">
        <f>IF(OR('[9]事業所(またはGH住居)名を入力してください_その⑧'!$B555="管理者",'[9]事業所(またはGH住居)名を入力してください_その⑧'!$B555="サービス管理責任者"),0,'[9]事業所(またはGH住居)名を入力してください_その⑧'!$AN555)</f>
        <v>0</v>
      </c>
    </row>
    <row r="4737" spans="8:11">
      <c r="H4737" s="387"/>
      <c r="I4737" s="380" t="e">
        <f t="shared" si="169"/>
        <v>#REF!</v>
      </c>
      <c r="J4737" s="386">
        <f>'[9]事業所(またはGH住居)名を入力してください_その⑧'!$F556</f>
        <v>0</v>
      </c>
      <c r="K4737" s="380">
        <f>IF(OR('[9]事業所(またはGH住居)名を入力してください_その⑧'!$B556="管理者",'[9]事業所(またはGH住居)名を入力してください_その⑧'!$B556="サービス管理責任者"),0,'[9]事業所(またはGH住居)名を入力してください_その⑧'!$AN556)</f>
        <v>0</v>
      </c>
    </row>
    <row r="4738" spans="8:11">
      <c r="H4738" s="387"/>
      <c r="I4738" s="380" t="e">
        <f t="shared" si="169"/>
        <v>#REF!</v>
      </c>
      <c r="J4738" s="386">
        <f>'[9]事業所(またはGH住居)名を入力してください_その⑧'!$F557</f>
        <v>0</v>
      </c>
      <c r="K4738" s="380">
        <f>IF(OR('[9]事業所(またはGH住居)名を入力してください_その⑧'!$B557="管理者",'[9]事業所(またはGH住居)名を入力してください_その⑧'!$B557="サービス管理責任者"),0,'[9]事業所(またはGH住居)名を入力してください_その⑧'!$AN557)</f>
        <v>0</v>
      </c>
    </row>
    <row r="4739" spans="8:11">
      <c r="H4739" s="387"/>
      <c r="I4739" s="380" t="e">
        <f t="shared" si="169"/>
        <v>#REF!</v>
      </c>
      <c r="J4739" s="386">
        <f>'[9]事業所(またはGH住居)名を入力してください_その⑧'!$F558</f>
        <v>0</v>
      </c>
      <c r="K4739" s="380">
        <f>IF(OR('[9]事業所(またはGH住居)名を入力してください_その⑧'!$B558="管理者",'[9]事業所(またはGH住居)名を入力してください_その⑧'!$B558="サービス管理責任者"),0,'[9]事業所(またはGH住居)名を入力してください_その⑧'!$AN558)</f>
        <v>0</v>
      </c>
    </row>
    <row r="4740" spans="8:11">
      <c r="H4740" s="387"/>
      <c r="I4740" s="380" t="e">
        <f t="shared" ref="I4740:I4803" si="170">IF(J4740=0,I4739,I4739+1)</f>
        <v>#REF!</v>
      </c>
      <c r="J4740" s="386">
        <f>'[9]事業所(またはGH住居)名を入力してください_その⑧'!$F559</f>
        <v>0</v>
      </c>
      <c r="K4740" s="380">
        <f>IF(OR('[9]事業所(またはGH住居)名を入力してください_その⑧'!$B559="管理者",'[9]事業所(またはGH住居)名を入力してください_その⑧'!$B559="サービス管理責任者"),0,'[9]事業所(またはGH住居)名を入力してください_その⑧'!$AN559)</f>
        <v>0</v>
      </c>
    </row>
    <row r="4741" spans="8:11">
      <c r="H4741" s="387"/>
      <c r="I4741" s="380" t="e">
        <f t="shared" si="170"/>
        <v>#REF!</v>
      </c>
      <c r="J4741" s="386">
        <f>'[9]事業所(またはGH住居)名を入力してください_その⑧'!$F560</f>
        <v>0</v>
      </c>
      <c r="K4741" s="380">
        <f>IF(OR('[9]事業所(またはGH住居)名を入力してください_その⑧'!$B560="管理者",'[9]事業所(またはGH住居)名を入力してください_その⑧'!$B560="サービス管理責任者"),0,'[9]事業所(またはGH住居)名を入力してください_その⑧'!$AN560)</f>
        <v>0</v>
      </c>
    </row>
    <row r="4742" spans="8:11">
      <c r="H4742" s="387"/>
      <c r="I4742" s="380" t="e">
        <f t="shared" si="170"/>
        <v>#REF!</v>
      </c>
      <c r="J4742" s="386">
        <f>'[9]事業所(またはGH住居)名を入力してください_その⑧'!$F561</f>
        <v>0</v>
      </c>
      <c r="K4742" s="380">
        <f>IF(OR('[9]事業所(またはGH住居)名を入力してください_その⑧'!$B561="管理者",'[9]事業所(またはGH住居)名を入力してください_その⑧'!$B561="サービス管理責任者"),0,'[9]事業所(またはGH住居)名を入力してください_その⑧'!$AN561)</f>
        <v>0</v>
      </c>
    </row>
    <row r="4743" spans="8:11">
      <c r="H4743" s="387"/>
      <c r="I4743" s="380" t="e">
        <f t="shared" si="170"/>
        <v>#REF!</v>
      </c>
      <c r="J4743" s="386">
        <f>'[9]事業所(またはGH住居)名を入力してください_その⑧'!$F562</f>
        <v>0</v>
      </c>
      <c r="K4743" s="380">
        <f>IF(OR('[9]事業所(またはGH住居)名を入力してください_その⑧'!$B562="管理者",'[9]事業所(またはGH住居)名を入力してください_その⑧'!$B562="サービス管理責任者"),0,'[9]事業所(またはGH住居)名を入力してください_その⑧'!$AN562)</f>
        <v>0</v>
      </c>
    </row>
    <row r="4744" spans="8:11">
      <c r="H4744" s="387"/>
      <c r="I4744" s="380" t="e">
        <f t="shared" si="170"/>
        <v>#REF!</v>
      </c>
      <c r="J4744" s="386">
        <f>'[9]事業所(またはGH住居)名を入力してください_その⑧'!$F563</f>
        <v>0</v>
      </c>
      <c r="K4744" s="380">
        <f>IF(OR('[9]事業所(またはGH住居)名を入力してください_その⑧'!$B563="管理者",'[9]事業所(またはGH住居)名を入力してください_その⑧'!$B563="サービス管理責任者"),0,'[9]事業所(またはGH住居)名を入力してください_その⑧'!$AN563)</f>
        <v>0</v>
      </c>
    </row>
    <row r="4745" spans="8:11">
      <c r="H4745" s="387"/>
      <c r="I4745" s="380" t="e">
        <f t="shared" si="170"/>
        <v>#REF!</v>
      </c>
      <c r="J4745" s="386">
        <f>'[9]事業所(またはGH住居)名を入力してください_その⑧'!$F564</f>
        <v>0</v>
      </c>
      <c r="K4745" s="380">
        <f>IF(OR('[9]事業所(またはGH住居)名を入力してください_その⑧'!$B564="管理者",'[9]事業所(またはGH住居)名を入力してください_その⑧'!$B564="サービス管理責任者"),0,'[9]事業所(またはGH住居)名を入力してください_その⑧'!$AN564)</f>
        <v>0</v>
      </c>
    </row>
    <row r="4746" spans="8:11">
      <c r="H4746" s="387"/>
      <c r="I4746" s="380" t="e">
        <f t="shared" si="170"/>
        <v>#REF!</v>
      </c>
      <c r="J4746" s="386">
        <f>'[9]事業所(またはGH住居)名を入力してください_その⑧'!$F565</f>
        <v>0</v>
      </c>
      <c r="K4746" s="380">
        <f>IF(OR('[9]事業所(またはGH住居)名を入力してください_その⑧'!$B565="管理者",'[9]事業所(またはGH住居)名を入力してください_その⑧'!$B565="サービス管理責任者"),0,'[9]事業所(またはGH住居)名を入力してください_その⑧'!$AN565)</f>
        <v>0</v>
      </c>
    </row>
    <row r="4747" spans="8:11">
      <c r="H4747" s="387"/>
      <c r="I4747" s="380" t="e">
        <f t="shared" si="170"/>
        <v>#REF!</v>
      </c>
      <c r="J4747" s="386">
        <f>'[9]事業所(またはGH住居)名を入力してください_その⑧'!$F566</f>
        <v>0</v>
      </c>
      <c r="K4747" s="380">
        <f>IF(OR('[9]事業所(またはGH住居)名を入力してください_その⑧'!$B566="管理者",'[9]事業所(またはGH住居)名を入力してください_その⑧'!$B566="サービス管理責任者"),0,'[9]事業所(またはGH住居)名を入力してください_その⑧'!$AN566)</f>
        <v>0</v>
      </c>
    </row>
    <row r="4748" spans="8:11">
      <c r="H4748" s="387"/>
      <c r="I4748" s="380" t="e">
        <f t="shared" si="170"/>
        <v>#REF!</v>
      </c>
      <c r="J4748" s="386">
        <f>'[9]事業所(またはGH住居)名を入力してください_その⑧'!$F567</f>
        <v>0</v>
      </c>
      <c r="K4748" s="380">
        <f>IF(OR('[9]事業所(またはGH住居)名を入力してください_その⑧'!$B567="管理者",'[9]事業所(またはGH住居)名を入力してください_その⑧'!$B567="サービス管理責任者"),0,'[9]事業所(またはGH住居)名を入力してください_その⑧'!$AN567)</f>
        <v>0</v>
      </c>
    </row>
    <row r="4749" spans="8:11">
      <c r="H4749" s="387"/>
      <c r="I4749" s="380" t="e">
        <f t="shared" si="170"/>
        <v>#REF!</v>
      </c>
      <c r="J4749" s="386">
        <f>'[9]事業所(またはGH住居)名を入力してください_その⑧'!$F568</f>
        <v>0</v>
      </c>
      <c r="K4749" s="380">
        <f>IF(OR('[9]事業所(またはGH住居)名を入力してください_その⑧'!$B568="管理者",'[9]事業所(またはGH住居)名を入力してください_その⑧'!$B568="サービス管理責任者"),0,'[9]事業所(またはGH住居)名を入力してください_その⑧'!$AN568)</f>
        <v>0</v>
      </c>
    </row>
    <row r="4750" spans="8:11">
      <c r="H4750" s="387"/>
      <c r="I4750" s="380" t="e">
        <f t="shared" si="170"/>
        <v>#REF!</v>
      </c>
      <c r="J4750" s="386">
        <f>'[9]事業所(またはGH住居)名を入力してください_その⑧'!$F569</f>
        <v>0</v>
      </c>
      <c r="K4750" s="380">
        <f>IF(OR('[9]事業所(またはGH住居)名を入力してください_その⑧'!$B569="管理者",'[9]事業所(またはGH住居)名を入力してください_その⑧'!$B569="サービス管理責任者"),0,'[9]事業所(またはGH住居)名を入力してください_その⑧'!$AN569)</f>
        <v>0</v>
      </c>
    </row>
    <row r="4751" spans="8:11">
      <c r="H4751" s="387"/>
      <c r="I4751" s="380" t="e">
        <f t="shared" si="170"/>
        <v>#REF!</v>
      </c>
      <c r="J4751" s="386">
        <f>'[9]事業所(またはGH住居)名を入力してください_その⑧'!$F570</f>
        <v>0</v>
      </c>
      <c r="K4751" s="380">
        <f>IF(OR('[9]事業所(またはGH住居)名を入力してください_その⑧'!$B570="管理者",'[9]事業所(またはGH住居)名を入力してください_その⑧'!$B570="サービス管理責任者"),0,'[9]事業所(またはGH住居)名を入力してください_その⑧'!$AN570)</f>
        <v>0</v>
      </c>
    </row>
    <row r="4752" spans="8:11">
      <c r="H4752" s="387"/>
      <c r="I4752" s="380" t="e">
        <f t="shared" si="170"/>
        <v>#REF!</v>
      </c>
      <c r="J4752" s="386">
        <f>'[9]事業所(またはGH住居)名を入力してください_その⑧'!$F571</f>
        <v>0</v>
      </c>
      <c r="K4752" s="380">
        <f>IF(OR('[9]事業所(またはGH住居)名を入力してください_その⑧'!$B571="管理者",'[9]事業所(またはGH住居)名を入力してください_その⑧'!$B571="サービス管理責任者"),0,'[9]事業所(またはGH住居)名を入力してください_その⑧'!$AN571)</f>
        <v>0</v>
      </c>
    </row>
    <row r="4753" spans="8:11">
      <c r="H4753" s="387"/>
      <c r="I4753" s="380" t="e">
        <f t="shared" si="170"/>
        <v>#REF!</v>
      </c>
      <c r="J4753" s="386">
        <f>'[9]事業所(またはGH住居)名を入力してください_その⑧'!$F572</f>
        <v>0</v>
      </c>
      <c r="K4753" s="380">
        <f>IF(OR('[9]事業所(またはGH住居)名を入力してください_その⑧'!$B572="管理者",'[9]事業所(またはGH住居)名を入力してください_その⑧'!$B572="サービス管理責任者"),0,'[9]事業所(またはGH住居)名を入力してください_その⑧'!$AN572)</f>
        <v>0</v>
      </c>
    </row>
    <row r="4754" spans="8:11">
      <c r="H4754" s="387"/>
      <c r="I4754" s="380" t="e">
        <f t="shared" si="170"/>
        <v>#REF!</v>
      </c>
      <c r="J4754" s="386">
        <f>'[9]事業所(またはGH住居)名を入力してください_その⑧'!$F573</f>
        <v>0</v>
      </c>
      <c r="K4754" s="380">
        <f>IF(OR('[9]事業所(またはGH住居)名を入力してください_その⑧'!$B573="管理者",'[9]事業所(またはGH住居)名を入力してください_その⑧'!$B573="サービス管理責任者"),0,'[9]事業所(またはGH住居)名を入力してください_その⑧'!$AN573)</f>
        <v>0</v>
      </c>
    </row>
    <row r="4755" spans="8:11">
      <c r="H4755" s="387"/>
      <c r="I4755" s="380" t="e">
        <f t="shared" si="170"/>
        <v>#REF!</v>
      </c>
      <c r="J4755" s="386">
        <f>'[9]事業所(またはGH住居)名を入力してください_その⑧'!$F574</f>
        <v>0</v>
      </c>
      <c r="K4755" s="380">
        <f>IF(OR('[9]事業所(またはGH住居)名を入力してください_その⑧'!$B574="管理者",'[9]事業所(またはGH住居)名を入力してください_その⑧'!$B574="サービス管理責任者"),0,'[9]事業所(またはGH住居)名を入力してください_その⑧'!$AN574)</f>
        <v>0</v>
      </c>
    </row>
    <row r="4756" spans="8:11">
      <c r="H4756" s="387"/>
      <c r="I4756" s="380" t="e">
        <f t="shared" si="170"/>
        <v>#REF!</v>
      </c>
      <c r="J4756" s="386">
        <f>'[9]事業所(またはGH住居)名を入力してください_その⑧'!$F575</f>
        <v>0</v>
      </c>
      <c r="K4756" s="380">
        <f>IF(OR('[9]事業所(またはGH住居)名を入力してください_その⑧'!$B575="管理者",'[9]事業所(またはGH住居)名を入力してください_その⑧'!$B575="サービス管理責任者"),0,'[9]事業所(またはGH住居)名を入力してください_その⑧'!$AN575)</f>
        <v>0</v>
      </c>
    </row>
    <row r="4757" spans="8:11">
      <c r="H4757" s="387"/>
      <c r="I4757" s="380" t="e">
        <f t="shared" si="170"/>
        <v>#REF!</v>
      </c>
      <c r="J4757" s="386">
        <f>'[9]事業所(またはGH住居)名を入力してください_その⑧'!$F576</f>
        <v>0</v>
      </c>
      <c r="K4757" s="380">
        <f>IF(OR('[9]事業所(またはGH住居)名を入力してください_その⑧'!$B576="管理者",'[9]事業所(またはGH住居)名を入力してください_その⑧'!$B576="サービス管理責任者"),0,'[9]事業所(またはGH住居)名を入力してください_その⑧'!$AN576)</f>
        <v>0</v>
      </c>
    </row>
    <row r="4758" spans="8:11">
      <c r="H4758" s="387"/>
      <c r="I4758" s="380" t="e">
        <f t="shared" si="170"/>
        <v>#REF!</v>
      </c>
      <c r="J4758" s="386">
        <f>'[9]事業所(またはGH住居)名を入力してください_その⑧'!$F577</f>
        <v>0</v>
      </c>
      <c r="K4758" s="380">
        <f>IF(OR('[9]事業所(またはGH住居)名を入力してください_その⑧'!$B577="管理者",'[9]事業所(またはGH住居)名を入力してください_その⑧'!$B577="サービス管理責任者"),0,'[9]事業所(またはGH住居)名を入力してください_その⑧'!$AN577)</f>
        <v>0</v>
      </c>
    </row>
    <row r="4759" spans="8:11">
      <c r="H4759" s="387"/>
      <c r="I4759" s="380" t="e">
        <f t="shared" si="170"/>
        <v>#REF!</v>
      </c>
      <c r="J4759" s="386">
        <f>'[9]事業所(またはGH住居)名を入力してください_その⑧'!$F578</f>
        <v>0</v>
      </c>
      <c r="K4759" s="380">
        <f>IF(OR('[9]事業所(またはGH住居)名を入力してください_その⑧'!$B578="管理者",'[9]事業所(またはGH住居)名を入力してください_その⑧'!$B578="サービス管理責任者"),0,'[9]事業所(またはGH住居)名を入力してください_その⑧'!$AN578)</f>
        <v>0</v>
      </c>
    </row>
    <row r="4760" spans="8:11">
      <c r="H4760" s="387"/>
      <c r="I4760" s="380" t="e">
        <f t="shared" si="170"/>
        <v>#REF!</v>
      </c>
      <c r="J4760" s="386">
        <f>'[9]事業所(またはGH住居)名を入力してください_その⑧'!$F579</f>
        <v>0</v>
      </c>
      <c r="K4760" s="380">
        <f>IF(OR('[9]事業所(またはGH住居)名を入力してください_その⑧'!$B579="管理者",'[9]事業所(またはGH住居)名を入力してください_その⑧'!$B579="サービス管理責任者"),0,'[9]事業所(またはGH住居)名を入力してください_その⑧'!$AN579)</f>
        <v>0</v>
      </c>
    </row>
    <row r="4761" spans="8:11">
      <c r="H4761" s="387"/>
      <c r="I4761" s="380" t="e">
        <f t="shared" si="170"/>
        <v>#REF!</v>
      </c>
      <c r="J4761" s="386">
        <f>'[9]事業所(またはGH住居)名を入力してください_その⑧'!$F580</f>
        <v>0</v>
      </c>
      <c r="K4761" s="380">
        <f>IF(OR('[9]事業所(またはGH住居)名を入力してください_その⑧'!$B580="管理者",'[9]事業所(またはGH住居)名を入力してください_その⑧'!$B580="サービス管理責任者"),0,'[9]事業所(またはGH住居)名を入力してください_その⑧'!$AN580)</f>
        <v>0</v>
      </c>
    </row>
    <row r="4762" spans="8:11">
      <c r="H4762" s="387"/>
      <c r="I4762" s="380" t="e">
        <f t="shared" si="170"/>
        <v>#REF!</v>
      </c>
      <c r="J4762" s="386">
        <f>'[9]事業所(またはGH住居)名を入力してください_その⑧'!$F581</f>
        <v>0</v>
      </c>
      <c r="K4762" s="380">
        <f>IF(OR('[9]事業所(またはGH住居)名を入力してください_その⑧'!$B581="管理者",'[9]事業所(またはGH住居)名を入力してください_その⑧'!$B581="サービス管理責任者"),0,'[9]事業所(またはGH住居)名を入力してください_その⑧'!$AN581)</f>
        <v>0</v>
      </c>
    </row>
    <row r="4763" spans="8:11">
      <c r="H4763" s="387"/>
      <c r="I4763" s="380" t="e">
        <f t="shared" si="170"/>
        <v>#REF!</v>
      </c>
      <c r="J4763" s="386">
        <f>'[9]事業所(またはGH住居)名を入力してください_その⑧'!$F582</f>
        <v>0</v>
      </c>
      <c r="K4763" s="380">
        <f>IF(OR('[9]事業所(またはGH住居)名を入力してください_その⑧'!$B582="管理者",'[9]事業所(またはGH住居)名を入力してください_その⑧'!$B582="サービス管理責任者"),0,'[9]事業所(またはGH住居)名を入力してください_その⑧'!$AN582)</f>
        <v>0</v>
      </c>
    </row>
    <row r="4764" spans="8:11">
      <c r="H4764" s="387"/>
      <c r="I4764" s="380" t="e">
        <f t="shared" si="170"/>
        <v>#REF!</v>
      </c>
      <c r="J4764" s="386">
        <f>'[9]事業所(またはGH住居)名を入力してください_その⑧'!$F583</f>
        <v>0</v>
      </c>
      <c r="K4764" s="380">
        <f>IF(OR('[9]事業所(またはGH住居)名を入力してください_その⑧'!$B583="管理者",'[9]事業所(またはGH住居)名を入力してください_その⑧'!$B583="サービス管理責任者"),0,'[9]事業所(またはGH住居)名を入力してください_その⑧'!$AN583)</f>
        <v>0</v>
      </c>
    </row>
    <row r="4765" spans="8:11">
      <c r="H4765" s="387"/>
      <c r="I4765" s="380" t="e">
        <f t="shared" si="170"/>
        <v>#REF!</v>
      </c>
      <c r="J4765" s="386">
        <f>'[9]事業所(またはGH住居)名を入力してください_その⑧'!$F584</f>
        <v>0</v>
      </c>
      <c r="K4765" s="380">
        <f>IF(OR('[9]事業所(またはGH住居)名を入力してください_その⑧'!$B584="管理者",'[9]事業所(またはGH住居)名を入力してください_その⑧'!$B584="サービス管理責任者"),0,'[9]事業所(またはGH住居)名を入力してください_その⑧'!$AN584)</f>
        <v>0</v>
      </c>
    </row>
    <row r="4766" spans="8:11">
      <c r="H4766" s="387"/>
      <c r="I4766" s="380" t="e">
        <f t="shared" si="170"/>
        <v>#REF!</v>
      </c>
      <c r="J4766" s="386">
        <f>'[9]事業所(またはGH住居)名を入力してください_その⑧'!$F585</f>
        <v>0</v>
      </c>
      <c r="K4766" s="380">
        <f>IF(OR('[9]事業所(またはGH住居)名を入力してください_その⑧'!$B585="管理者",'[9]事業所(またはGH住居)名を入力してください_その⑧'!$B585="サービス管理責任者"),0,'[9]事業所(またはGH住居)名を入力してください_その⑧'!$AN585)</f>
        <v>0</v>
      </c>
    </row>
    <row r="4767" spans="8:11">
      <c r="H4767" s="387"/>
      <c r="I4767" s="380" t="e">
        <f t="shared" si="170"/>
        <v>#REF!</v>
      </c>
      <c r="J4767" s="386">
        <f>'[9]事業所(またはGH住居)名を入力してください_その⑧'!$F586</f>
        <v>0</v>
      </c>
      <c r="K4767" s="380">
        <f>IF(OR('[9]事業所(またはGH住居)名を入力してください_その⑧'!$B586="管理者",'[9]事業所(またはGH住居)名を入力してください_その⑧'!$B586="サービス管理責任者"),0,'[9]事業所(またはGH住居)名を入力してください_その⑧'!$AN586)</f>
        <v>0</v>
      </c>
    </row>
    <row r="4768" spans="8:11">
      <c r="H4768" s="387"/>
      <c r="I4768" s="380" t="e">
        <f t="shared" si="170"/>
        <v>#REF!</v>
      </c>
      <c r="J4768" s="386">
        <f>'[9]事業所(またはGH住居)名を入力してください_その⑧'!$F587</f>
        <v>0</v>
      </c>
      <c r="K4768" s="380">
        <f>IF(OR('[9]事業所(またはGH住居)名を入力してください_その⑧'!$B587="管理者",'[9]事業所(またはGH住居)名を入力してください_その⑧'!$B587="サービス管理責任者"),0,'[9]事業所(またはGH住居)名を入力してください_その⑧'!$AN587)</f>
        <v>0</v>
      </c>
    </row>
    <row r="4769" spans="8:11">
      <c r="H4769" s="387"/>
      <c r="I4769" s="380" t="e">
        <f t="shared" si="170"/>
        <v>#REF!</v>
      </c>
      <c r="J4769" s="386">
        <f>'[9]事業所(またはGH住居)名を入力してください_その⑧'!$F588</f>
        <v>0</v>
      </c>
      <c r="K4769" s="380">
        <f>IF(OR('[9]事業所(またはGH住居)名を入力してください_その⑧'!$B588="管理者",'[9]事業所(またはGH住居)名を入力してください_その⑧'!$B588="サービス管理責任者"),0,'[9]事業所(またはGH住居)名を入力してください_その⑧'!$AN588)</f>
        <v>0</v>
      </c>
    </row>
    <row r="4770" spans="8:11">
      <c r="H4770" s="387"/>
      <c r="I4770" s="380" t="e">
        <f t="shared" si="170"/>
        <v>#REF!</v>
      </c>
      <c r="J4770" s="386">
        <f>'[9]事業所(またはGH住居)名を入力してください_その⑧'!$F589</f>
        <v>0</v>
      </c>
      <c r="K4770" s="380">
        <f>IF(OR('[9]事業所(またはGH住居)名を入力してください_その⑧'!$B589="管理者",'[9]事業所(またはGH住居)名を入力してください_その⑧'!$B589="サービス管理責任者"),0,'[9]事業所(またはGH住居)名を入力してください_その⑧'!$AN589)</f>
        <v>0</v>
      </c>
    </row>
    <row r="4771" spans="8:11">
      <c r="H4771" s="387"/>
      <c r="I4771" s="380" t="e">
        <f t="shared" si="170"/>
        <v>#REF!</v>
      </c>
      <c r="J4771" s="386">
        <f>'[9]事業所(またはGH住居)名を入力してください_その⑧'!$F590</f>
        <v>0</v>
      </c>
      <c r="K4771" s="380">
        <f>IF(OR('[9]事業所(またはGH住居)名を入力してください_その⑧'!$B590="管理者",'[9]事業所(またはGH住居)名を入力してください_その⑧'!$B590="サービス管理責任者"),0,'[9]事業所(またはGH住居)名を入力してください_その⑧'!$AN590)</f>
        <v>0</v>
      </c>
    </row>
    <row r="4772" spans="8:11">
      <c r="H4772" s="387"/>
      <c r="I4772" s="380" t="e">
        <f t="shared" si="170"/>
        <v>#REF!</v>
      </c>
      <c r="J4772" s="386">
        <f>'[9]事業所(またはGH住居)名を入力してください_その⑧'!$F591</f>
        <v>0</v>
      </c>
      <c r="K4772" s="380">
        <f>IF(OR('[9]事業所(またはGH住居)名を入力してください_その⑧'!$B591="管理者",'[9]事業所(またはGH住居)名を入力してください_その⑧'!$B591="サービス管理責任者"),0,'[9]事業所(またはGH住居)名を入力してください_その⑧'!$AN591)</f>
        <v>0</v>
      </c>
    </row>
    <row r="4773" spans="8:11">
      <c r="H4773" s="387"/>
      <c r="I4773" s="380" t="e">
        <f t="shared" si="170"/>
        <v>#REF!</v>
      </c>
      <c r="J4773" s="386">
        <f>'[9]事業所(またはGH住居)名を入力してください_その⑧'!$F592</f>
        <v>0</v>
      </c>
      <c r="K4773" s="380">
        <f>IF(OR('[9]事業所(またはGH住居)名を入力してください_その⑧'!$B592="管理者",'[9]事業所(またはGH住居)名を入力してください_その⑧'!$B592="サービス管理責任者"),0,'[9]事業所(またはGH住居)名を入力してください_その⑧'!$AN592)</f>
        <v>0</v>
      </c>
    </row>
    <row r="4774" spans="8:11">
      <c r="H4774" s="387"/>
      <c r="I4774" s="380" t="e">
        <f t="shared" si="170"/>
        <v>#REF!</v>
      </c>
      <c r="J4774" s="386">
        <f>'[9]事業所(またはGH住居)名を入力してください_その⑧'!$F593</f>
        <v>0</v>
      </c>
      <c r="K4774" s="380">
        <f>IF(OR('[9]事業所(またはGH住居)名を入力してください_その⑧'!$B593="管理者",'[9]事業所(またはGH住居)名を入力してください_その⑧'!$B593="サービス管理責任者"),0,'[9]事業所(またはGH住居)名を入力してください_その⑧'!$AN593)</f>
        <v>0</v>
      </c>
    </row>
    <row r="4775" spans="8:11">
      <c r="H4775" s="387"/>
      <c r="I4775" s="380" t="e">
        <f t="shared" si="170"/>
        <v>#REF!</v>
      </c>
      <c r="J4775" s="386">
        <f>'[9]事業所(またはGH住居)名を入力してください_その⑧'!$F594</f>
        <v>0</v>
      </c>
      <c r="K4775" s="380">
        <f>IF(OR('[9]事業所(またはGH住居)名を入力してください_その⑧'!$B594="管理者",'[9]事業所(またはGH住居)名を入力してください_その⑧'!$B594="サービス管理責任者"),0,'[9]事業所(またはGH住居)名を入力してください_その⑧'!$AN594)</f>
        <v>0</v>
      </c>
    </row>
    <row r="4776" spans="8:11">
      <c r="H4776" s="387"/>
      <c r="I4776" s="380" t="e">
        <f t="shared" si="170"/>
        <v>#REF!</v>
      </c>
      <c r="J4776" s="386">
        <f>'[9]事業所(またはGH住居)名を入力してください_その⑧'!$F595</f>
        <v>0</v>
      </c>
      <c r="K4776" s="380">
        <f>IF(OR('[9]事業所(またはGH住居)名を入力してください_その⑧'!$B595="管理者",'[9]事業所(またはGH住居)名を入力してください_その⑧'!$B595="サービス管理責任者"),0,'[9]事業所(またはGH住居)名を入力してください_その⑧'!$AN595)</f>
        <v>0</v>
      </c>
    </row>
    <row r="4777" spans="8:11">
      <c r="H4777" s="387"/>
      <c r="I4777" s="380" t="e">
        <f t="shared" si="170"/>
        <v>#REF!</v>
      </c>
      <c r="J4777" s="386">
        <f>'[9]事業所(またはGH住居)名を入力してください_その⑧'!$F596</f>
        <v>0</v>
      </c>
      <c r="K4777" s="380">
        <f>IF(OR('[9]事業所(またはGH住居)名を入力してください_その⑧'!$B596="管理者",'[9]事業所(またはGH住居)名を入力してください_その⑧'!$B596="サービス管理責任者"),0,'[9]事業所(またはGH住居)名を入力してください_その⑧'!$AN596)</f>
        <v>0</v>
      </c>
    </row>
    <row r="4778" spans="8:11">
      <c r="H4778" s="387"/>
      <c r="I4778" s="380" t="e">
        <f t="shared" si="170"/>
        <v>#REF!</v>
      </c>
      <c r="J4778" s="386">
        <f>'[9]事業所(またはGH住居)名を入力してください_その⑧'!$F597</f>
        <v>0</v>
      </c>
      <c r="K4778" s="380">
        <f>IF(OR('[9]事業所(またはGH住居)名を入力してください_その⑧'!$B597="管理者",'[9]事業所(またはGH住居)名を入力してください_その⑧'!$B597="サービス管理責任者"),0,'[9]事業所(またはGH住居)名を入力してください_その⑧'!$AN597)</f>
        <v>0</v>
      </c>
    </row>
    <row r="4779" spans="8:11">
      <c r="H4779" s="387"/>
      <c r="I4779" s="380" t="e">
        <f t="shared" si="170"/>
        <v>#REF!</v>
      </c>
      <c r="J4779" s="386">
        <f>'[9]事業所(またはGH住居)名を入力してください_その⑧'!$F598</f>
        <v>0</v>
      </c>
      <c r="K4779" s="380">
        <f>IF(OR('[9]事業所(またはGH住居)名を入力してください_その⑧'!$B598="管理者",'[9]事業所(またはGH住居)名を入力してください_その⑧'!$B598="サービス管理責任者"),0,'[9]事業所(またはGH住居)名を入力してください_その⑧'!$AN598)</f>
        <v>0</v>
      </c>
    </row>
    <row r="4780" spans="8:11">
      <c r="H4780" s="387"/>
      <c r="I4780" s="380" t="e">
        <f t="shared" si="170"/>
        <v>#REF!</v>
      </c>
      <c r="J4780" s="386">
        <f>'[9]事業所(またはGH住居)名を入力してください_その⑧'!$F599</f>
        <v>0</v>
      </c>
      <c r="K4780" s="380">
        <f>IF(OR('[9]事業所(またはGH住居)名を入力してください_その⑧'!$B599="管理者",'[9]事業所(またはGH住居)名を入力してください_その⑧'!$B599="サービス管理責任者"),0,'[9]事業所(またはGH住居)名を入力してください_その⑧'!$AN599)</f>
        <v>0</v>
      </c>
    </row>
    <row r="4781" spans="8:11">
      <c r="H4781" s="387"/>
      <c r="I4781" s="380" t="e">
        <f t="shared" si="170"/>
        <v>#REF!</v>
      </c>
      <c r="J4781" s="386">
        <f>'[9]事業所(またはGH住居)名を入力してください_その⑧'!$F600</f>
        <v>0</v>
      </c>
      <c r="K4781" s="380">
        <f>IF(OR('[9]事業所(またはGH住居)名を入力してください_その⑧'!$B600="管理者",'[9]事業所(またはGH住居)名を入力してください_その⑧'!$B600="サービス管理責任者"),0,'[9]事業所(またはGH住居)名を入力してください_その⑧'!$AN600)</f>
        <v>0</v>
      </c>
    </row>
    <row r="4782" spans="8:11">
      <c r="H4782" s="387"/>
      <c r="I4782" s="380" t="e">
        <f t="shared" si="170"/>
        <v>#REF!</v>
      </c>
      <c r="J4782" s="386">
        <f>'[9]事業所(またはGH住居)名を入力してください_その⑧'!$F601</f>
        <v>0</v>
      </c>
      <c r="K4782" s="380">
        <f>IF(OR('[9]事業所(またはGH住居)名を入力してください_その⑧'!$B601="管理者",'[9]事業所(またはGH住居)名を入力してください_その⑧'!$B601="サービス管理責任者"),0,'[9]事業所(またはGH住居)名を入力してください_その⑧'!$AN601)</f>
        <v>0</v>
      </c>
    </row>
    <row r="4783" spans="8:11">
      <c r="H4783" s="387"/>
      <c r="I4783" s="380" t="e">
        <f t="shared" si="170"/>
        <v>#REF!</v>
      </c>
      <c r="J4783" s="386">
        <f>'[9]事業所(またはGH住居)名を入力してください_その⑧'!$F602</f>
        <v>0</v>
      </c>
      <c r="K4783" s="380">
        <f>IF(OR('[9]事業所(またはGH住居)名を入力してください_その⑧'!$B602="管理者",'[9]事業所(またはGH住居)名を入力してください_その⑧'!$B602="サービス管理責任者"),0,'[9]事業所(またはGH住居)名を入力してください_その⑧'!$AN602)</f>
        <v>0</v>
      </c>
    </row>
    <row r="4784" spans="8:11">
      <c r="H4784" s="387"/>
      <c r="I4784" s="380" t="e">
        <f t="shared" si="170"/>
        <v>#REF!</v>
      </c>
      <c r="J4784" s="386">
        <f>'[9]事業所(またはGH住居)名を入力してください_その⑧'!$F603</f>
        <v>0</v>
      </c>
      <c r="K4784" s="380">
        <f>IF(OR('[9]事業所(またはGH住居)名を入力してください_その⑧'!$B603="管理者",'[9]事業所(またはGH住居)名を入力してください_その⑧'!$B603="サービス管理責任者"),0,'[9]事業所(またはGH住居)名を入力してください_その⑧'!$AN603)</f>
        <v>0</v>
      </c>
    </row>
    <row r="4785" spans="8:11">
      <c r="H4785" s="387"/>
      <c r="I4785" s="380" t="e">
        <f t="shared" si="170"/>
        <v>#REF!</v>
      </c>
      <c r="J4785" s="386">
        <f>'[9]事業所(またはGH住居)名を入力してください_その⑧'!$F604</f>
        <v>0</v>
      </c>
      <c r="K4785" s="380">
        <f>IF(OR('[9]事業所(またはGH住居)名を入力してください_その⑧'!$B604="管理者",'[9]事業所(またはGH住居)名を入力してください_その⑧'!$B604="サービス管理責任者"),0,'[9]事業所(またはGH住居)名を入力してください_その⑧'!$AN604)</f>
        <v>0</v>
      </c>
    </row>
    <row r="4786" spans="8:11">
      <c r="H4786" s="387"/>
      <c r="I4786" s="380" t="e">
        <f t="shared" si="170"/>
        <v>#REF!</v>
      </c>
      <c r="J4786" s="386">
        <f>'[9]事業所(またはGH住居)名を入力してください_その⑧'!$F605</f>
        <v>0</v>
      </c>
      <c r="K4786" s="380">
        <f>IF(OR('[9]事業所(またはGH住居)名を入力してください_その⑧'!$B605="管理者",'[9]事業所(またはGH住居)名を入力してください_その⑧'!$B605="サービス管理責任者"),0,'[9]事業所(またはGH住居)名を入力してください_その⑧'!$AN605)</f>
        <v>0</v>
      </c>
    </row>
    <row r="4787" spans="8:11">
      <c r="H4787" s="387"/>
      <c r="I4787" s="380" t="e">
        <f t="shared" si="170"/>
        <v>#REF!</v>
      </c>
      <c r="J4787" s="386">
        <f>'[9]事業所(またはGH住居)名を入力してください_その⑧'!$F606</f>
        <v>0</v>
      </c>
      <c r="K4787" s="380">
        <f>IF(OR('[9]事業所(またはGH住居)名を入力してください_その⑧'!$B606="管理者",'[9]事業所(またはGH住居)名を入力してください_その⑧'!$B606="サービス管理責任者"),0,'[9]事業所(またはGH住居)名を入力してください_その⑧'!$AN606)</f>
        <v>0</v>
      </c>
    </row>
    <row r="4788" spans="8:11">
      <c r="H4788" s="387"/>
      <c r="I4788" s="380" t="e">
        <f t="shared" si="170"/>
        <v>#REF!</v>
      </c>
      <c r="J4788" s="386">
        <f>'[9]事業所(またはGH住居)名を入力してください_その⑧'!$F607</f>
        <v>0</v>
      </c>
      <c r="K4788" s="380">
        <f>IF(OR('[9]事業所(またはGH住居)名を入力してください_その⑧'!$B607="管理者",'[9]事業所(またはGH住居)名を入力してください_その⑧'!$B607="サービス管理責任者"),0,'[9]事業所(またはGH住居)名を入力してください_その⑧'!$AN607)</f>
        <v>0</v>
      </c>
    </row>
    <row r="4789" spans="8:11">
      <c r="H4789" s="387"/>
      <c r="I4789" s="380" t="e">
        <f t="shared" si="170"/>
        <v>#REF!</v>
      </c>
      <c r="J4789" s="386">
        <f>'[9]事業所(またはGH住居)名を入力してください_その⑧'!$F608</f>
        <v>0</v>
      </c>
      <c r="K4789" s="380">
        <f>IF(OR('[9]事業所(またはGH住居)名を入力してください_その⑧'!$B608="管理者",'[9]事業所(またはGH住居)名を入力してください_その⑧'!$B608="サービス管理責任者"),0,'[9]事業所(またはGH住居)名を入力してください_その⑧'!$AN608)</f>
        <v>0</v>
      </c>
    </row>
    <row r="4790" spans="8:11">
      <c r="H4790" s="387"/>
      <c r="I4790" s="380" t="e">
        <f t="shared" si="170"/>
        <v>#REF!</v>
      </c>
      <c r="J4790" s="386">
        <f>'[9]事業所(またはGH住居)名を入力してください_その⑧'!$F609</f>
        <v>0</v>
      </c>
      <c r="K4790" s="380">
        <f>IF(OR('[9]事業所(またはGH住居)名を入力してください_その⑧'!$B609="管理者",'[9]事業所(またはGH住居)名を入力してください_その⑧'!$B609="サービス管理責任者"),0,'[9]事業所(またはGH住居)名を入力してください_その⑧'!$AN609)</f>
        <v>0</v>
      </c>
    </row>
    <row r="4791" spans="8:11">
      <c r="H4791" s="387"/>
      <c r="I4791" s="380" t="e">
        <f t="shared" si="170"/>
        <v>#REF!</v>
      </c>
      <c r="J4791" s="386">
        <f>'[9]事業所(またはGH住居)名を入力してください_その⑧'!$F610</f>
        <v>0</v>
      </c>
      <c r="K4791" s="380">
        <f>IF(OR('[9]事業所(またはGH住居)名を入力してください_その⑧'!$B610="管理者",'[9]事業所(またはGH住居)名を入力してください_その⑧'!$B610="サービス管理責任者"),0,'[9]事業所(またはGH住居)名を入力してください_その⑧'!$AN610)</f>
        <v>0</v>
      </c>
    </row>
    <row r="4792" spans="8:11">
      <c r="H4792" s="387"/>
      <c r="I4792" s="380" t="e">
        <f t="shared" si="170"/>
        <v>#REF!</v>
      </c>
      <c r="J4792" s="386">
        <f>'[9]事業所(またはGH住居)名を入力してください_その⑧'!$F611</f>
        <v>0</v>
      </c>
      <c r="K4792" s="380">
        <f>IF(OR('[9]事業所(またはGH住居)名を入力してください_その⑧'!$B611="管理者",'[9]事業所(またはGH住居)名を入力してください_その⑧'!$B611="サービス管理責任者"),0,'[9]事業所(またはGH住居)名を入力してください_その⑧'!$AN611)</f>
        <v>0</v>
      </c>
    </row>
    <row r="4793" spans="8:11">
      <c r="H4793" s="387"/>
      <c r="I4793" s="380" t="e">
        <f t="shared" si="170"/>
        <v>#REF!</v>
      </c>
      <c r="J4793" s="386">
        <f>'[9]事業所(またはGH住居)名を入力してください_その⑧'!$F612</f>
        <v>0</v>
      </c>
      <c r="K4793" s="380">
        <f>IF(OR('[9]事業所(またはGH住居)名を入力してください_その⑧'!$B612="管理者",'[9]事業所(またはGH住居)名を入力してください_その⑧'!$B612="サービス管理責任者"),0,'[9]事業所(またはGH住居)名を入力してください_その⑧'!$AN612)</f>
        <v>0</v>
      </c>
    </row>
    <row r="4794" spans="8:11">
      <c r="H4794" s="387"/>
      <c r="I4794" s="380" t="e">
        <f t="shared" si="170"/>
        <v>#REF!</v>
      </c>
      <c r="J4794" s="386">
        <f>'[9]事業所(またはGH住居)名を入力してください_その⑧'!$F613</f>
        <v>0</v>
      </c>
      <c r="K4794" s="380">
        <f>IF(OR('[9]事業所(またはGH住居)名を入力してください_その⑧'!$B613="管理者",'[9]事業所(またはGH住居)名を入力してください_その⑧'!$B613="サービス管理責任者"),0,'[9]事業所(またはGH住居)名を入力してください_その⑧'!$AN613)</f>
        <v>0</v>
      </c>
    </row>
    <row r="4795" spans="8:11">
      <c r="H4795" s="387"/>
      <c r="I4795" s="380" t="e">
        <f t="shared" si="170"/>
        <v>#REF!</v>
      </c>
      <c r="J4795" s="386">
        <f>'[9]事業所(またはGH住居)名を入力してください_その⑧'!$F614</f>
        <v>0</v>
      </c>
      <c r="K4795" s="380">
        <f>IF(OR('[9]事業所(またはGH住居)名を入力してください_その⑧'!$B614="管理者",'[9]事業所(またはGH住居)名を入力してください_その⑧'!$B614="サービス管理責任者"),0,'[9]事業所(またはGH住居)名を入力してください_その⑧'!$AN614)</f>
        <v>0</v>
      </c>
    </row>
    <row r="4796" spans="8:11">
      <c r="H4796" s="387"/>
      <c r="I4796" s="380" t="e">
        <f t="shared" si="170"/>
        <v>#REF!</v>
      </c>
      <c r="J4796" s="386">
        <f>'[9]事業所(またはGH住居)名を入力してください_その⑧'!$F615</f>
        <v>0</v>
      </c>
      <c r="K4796" s="380">
        <f>IF(OR('[9]事業所(またはGH住居)名を入力してください_その⑧'!$B615="管理者",'[9]事業所(またはGH住居)名を入力してください_その⑧'!$B615="サービス管理責任者"),0,'[9]事業所(またはGH住居)名を入力してください_その⑧'!$AN615)</f>
        <v>0</v>
      </c>
    </row>
    <row r="4797" spans="8:11">
      <c r="H4797" s="387"/>
      <c r="I4797" s="380" t="e">
        <f t="shared" si="170"/>
        <v>#REF!</v>
      </c>
      <c r="J4797" s="386">
        <f>'[9]事業所(またはGH住居)名を入力してください_その⑧'!$F616</f>
        <v>0</v>
      </c>
      <c r="K4797" s="380">
        <f>IF(OR('[9]事業所(またはGH住居)名を入力してください_その⑧'!$B616="管理者",'[9]事業所(またはGH住居)名を入力してください_その⑧'!$B616="サービス管理責任者"),0,'[9]事業所(またはGH住居)名を入力してください_その⑧'!$AN616)</f>
        <v>0</v>
      </c>
    </row>
    <row r="4798" spans="8:11">
      <c r="H4798" s="387"/>
      <c r="I4798" s="380" t="e">
        <f t="shared" si="170"/>
        <v>#REF!</v>
      </c>
      <c r="J4798" s="386">
        <f>'[9]事業所(またはGH住居)名を入力してください_その⑧'!$F617</f>
        <v>0</v>
      </c>
      <c r="K4798" s="380">
        <f>IF(OR('[9]事業所(またはGH住居)名を入力してください_その⑧'!$B617="管理者",'[9]事業所(またはGH住居)名を入力してください_その⑧'!$B617="サービス管理責任者"),0,'[9]事業所(またはGH住居)名を入力してください_その⑧'!$AN617)</f>
        <v>0</v>
      </c>
    </row>
    <row r="4799" spans="8:11">
      <c r="H4799" s="387"/>
      <c r="I4799" s="380" t="e">
        <f t="shared" si="170"/>
        <v>#REF!</v>
      </c>
      <c r="J4799" s="386">
        <f>'[9]事業所(またはGH住居)名を入力してください_その⑧'!$F618</f>
        <v>0</v>
      </c>
      <c r="K4799" s="380">
        <f>IF(OR('[9]事業所(またはGH住居)名を入力してください_その⑧'!$B618="管理者",'[9]事業所(またはGH住居)名を入力してください_その⑧'!$B618="サービス管理責任者"),0,'[9]事業所(またはGH住居)名を入力してください_その⑧'!$AN618)</f>
        <v>0</v>
      </c>
    </row>
    <row r="4800" spans="8:11">
      <c r="H4800" s="387"/>
      <c r="I4800" s="380" t="e">
        <f t="shared" si="170"/>
        <v>#REF!</v>
      </c>
      <c r="J4800" s="386">
        <f>'[9]事業所(またはGH住居)名を入力してください_その⑧'!$F619</f>
        <v>0</v>
      </c>
      <c r="K4800" s="380">
        <f>IF(OR('[9]事業所(またはGH住居)名を入力してください_その⑧'!$B619="管理者",'[9]事業所(またはGH住居)名を入力してください_その⑧'!$B619="サービス管理責任者"),0,'[9]事業所(またはGH住居)名を入力してください_その⑧'!$AN619)</f>
        <v>0</v>
      </c>
    </row>
    <row r="4801" spans="8:11">
      <c r="H4801" s="387"/>
      <c r="I4801" s="380" t="e">
        <f t="shared" si="170"/>
        <v>#REF!</v>
      </c>
      <c r="J4801" s="386">
        <f>'[9]事業所(またはGH住居)名を入力してください_その⑧'!$F620</f>
        <v>0</v>
      </c>
      <c r="K4801" s="380">
        <f>IF(OR('[9]事業所(またはGH住居)名を入力してください_その⑧'!$B620="管理者",'[9]事業所(またはGH住居)名を入力してください_その⑧'!$B620="サービス管理責任者"),0,'[9]事業所(またはGH住居)名を入力してください_その⑧'!$AN620)</f>
        <v>0</v>
      </c>
    </row>
    <row r="4802" spans="8:11">
      <c r="H4802" s="387"/>
      <c r="I4802" s="380" t="e">
        <f t="shared" si="170"/>
        <v>#REF!</v>
      </c>
      <c r="J4802" s="386">
        <f>'[9]事業所(またはGH住居)名を入力してください_その⑧'!$F621</f>
        <v>0</v>
      </c>
      <c r="K4802" s="380">
        <f>IF(OR('[9]事業所(またはGH住居)名を入力してください_その⑧'!$B621="管理者",'[9]事業所(またはGH住居)名を入力してください_その⑧'!$B621="サービス管理責任者"),0,'[9]事業所(またはGH住居)名を入力してください_その⑧'!$AN621)</f>
        <v>0</v>
      </c>
    </row>
    <row r="4803" spans="8:11">
      <c r="H4803" s="387"/>
      <c r="I4803" s="380" t="e">
        <f t="shared" si="170"/>
        <v>#REF!</v>
      </c>
      <c r="J4803" s="386">
        <f>'[9]事業所(またはGH住居)名を入力してください_その⑧'!$F622</f>
        <v>0</v>
      </c>
      <c r="K4803" s="380">
        <f>IF(OR('[9]事業所(またはGH住居)名を入力してください_その⑧'!$B622="管理者",'[9]事業所(またはGH住居)名を入力してください_その⑧'!$B622="サービス管理責任者"),0,'[9]事業所(またはGH住居)名を入力してください_その⑧'!$AN622)</f>
        <v>0</v>
      </c>
    </row>
    <row r="4804" spans="8:11">
      <c r="H4804" s="389" t="s">
        <v>613</v>
      </c>
      <c r="I4804" s="380" t="e">
        <f t="shared" ref="I4804:I4867" si="171">IF(J4804=0,I4803,I4803+1)</f>
        <v>#REF!</v>
      </c>
      <c r="J4804" s="389">
        <f>'[9]事業所(またはGH住居)名を入力してください_その⑨'!$F23</f>
        <v>0</v>
      </c>
      <c r="K4804" s="380">
        <f>IF(OR('[9]事業所(またはGH住居)名を入力してください_その⑨'!$B23="管理者",'[9]事業所(またはGH住居)名を入力してください_その⑨'!$B23="サービス管理責任者"),0,'[9]事業所(またはGH住居)名を入力してください_その⑨'!$AN23)</f>
        <v>0</v>
      </c>
    </row>
    <row r="4805" spans="8:11">
      <c r="H4805" s="390"/>
      <c r="I4805" s="380" t="e">
        <f t="shared" si="171"/>
        <v>#REF!</v>
      </c>
      <c r="J4805" s="389">
        <f>'[9]事業所(またはGH住居)名を入力してください_その⑨'!$F24</f>
        <v>0</v>
      </c>
      <c r="K4805" s="380">
        <f>IF(OR('[9]事業所(またはGH住居)名を入力してください_その⑨'!$B24="管理者",'[9]事業所(またはGH住居)名を入力してください_その⑨'!$B24="サービス管理責任者"),0,'[9]事業所(またはGH住居)名を入力してください_その⑨'!$AN24)</f>
        <v>0</v>
      </c>
    </row>
    <row r="4806" spans="8:11">
      <c r="H4806" s="390"/>
      <c r="I4806" s="380" t="e">
        <f t="shared" si="171"/>
        <v>#REF!</v>
      </c>
      <c r="J4806" s="389">
        <f>'[9]事業所(またはGH住居)名を入力してください_その⑨'!$F25</f>
        <v>0</v>
      </c>
      <c r="K4806" s="380">
        <f>IF(OR('[9]事業所(またはGH住居)名を入力してください_その⑨'!$B25="管理者",'[9]事業所(またはGH住居)名を入力してください_その⑨'!$B25="サービス管理責任者"),0,'[9]事業所(またはGH住居)名を入力してください_その⑨'!$AN25)</f>
        <v>0</v>
      </c>
    </row>
    <row r="4807" spans="8:11">
      <c r="H4807" s="390"/>
      <c r="I4807" s="380" t="e">
        <f t="shared" si="171"/>
        <v>#REF!</v>
      </c>
      <c r="J4807" s="389">
        <f>'[9]事業所(またはGH住居)名を入力してください_その⑨'!$F26</f>
        <v>0</v>
      </c>
      <c r="K4807" s="380">
        <f>IF(OR('[9]事業所(またはGH住居)名を入力してください_その⑨'!$B26="管理者",'[9]事業所(またはGH住居)名を入力してください_その⑨'!$B26="サービス管理責任者"),0,'[9]事業所(またはGH住居)名を入力してください_その⑨'!$AN26)</f>
        <v>0</v>
      </c>
    </row>
    <row r="4808" spans="8:11">
      <c r="H4808" s="390"/>
      <c r="I4808" s="380" t="e">
        <f t="shared" si="171"/>
        <v>#REF!</v>
      </c>
      <c r="J4808" s="389">
        <f>'[9]事業所(またはGH住居)名を入力してください_その⑨'!$F27</f>
        <v>0</v>
      </c>
      <c r="K4808" s="380">
        <f>IF(OR('[9]事業所(またはGH住居)名を入力してください_その⑨'!$B27="管理者",'[9]事業所(またはGH住居)名を入力してください_その⑨'!$B27="サービス管理責任者"),0,'[9]事業所(またはGH住居)名を入力してください_その⑨'!$AN27)</f>
        <v>0</v>
      </c>
    </row>
    <row r="4809" spans="8:11">
      <c r="H4809" s="390"/>
      <c r="I4809" s="380" t="e">
        <f t="shared" si="171"/>
        <v>#REF!</v>
      </c>
      <c r="J4809" s="389">
        <f>'[9]事業所(またはGH住居)名を入力してください_その⑨'!$F28</f>
        <v>0</v>
      </c>
      <c r="K4809" s="380">
        <f>IF(OR('[9]事業所(またはGH住居)名を入力してください_その⑨'!$B28="管理者",'[9]事業所(またはGH住居)名を入力してください_その⑨'!$B28="サービス管理責任者"),0,'[9]事業所(またはGH住居)名を入力してください_その⑨'!$AN28)</f>
        <v>0</v>
      </c>
    </row>
    <row r="4810" spans="8:11">
      <c r="H4810" s="390"/>
      <c r="I4810" s="380" t="e">
        <f t="shared" si="171"/>
        <v>#REF!</v>
      </c>
      <c r="J4810" s="389">
        <f>'[9]事業所(またはGH住居)名を入力してください_その⑨'!$F29</f>
        <v>0</v>
      </c>
      <c r="K4810" s="380">
        <f>IF(OR('[9]事業所(またはGH住居)名を入力してください_その⑨'!$B29="管理者",'[9]事業所(またはGH住居)名を入力してください_その⑨'!$B29="サービス管理責任者"),0,'[9]事業所(またはGH住居)名を入力してください_その⑨'!$AN29)</f>
        <v>0</v>
      </c>
    </row>
    <row r="4811" spans="8:11">
      <c r="H4811" s="390"/>
      <c r="I4811" s="380" t="e">
        <f t="shared" si="171"/>
        <v>#REF!</v>
      </c>
      <c r="J4811" s="389">
        <f>'[9]事業所(またはGH住居)名を入力してください_その⑨'!$F30</f>
        <v>0</v>
      </c>
      <c r="K4811" s="380">
        <f>IF(OR('[9]事業所(またはGH住居)名を入力してください_その⑨'!$B30="管理者",'[9]事業所(またはGH住居)名を入力してください_その⑨'!$B30="サービス管理責任者"),0,'[9]事業所(またはGH住居)名を入力してください_その⑨'!$AN30)</f>
        <v>0</v>
      </c>
    </row>
    <row r="4812" spans="8:11">
      <c r="H4812" s="390"/>
      <c r="I4812" s="380" t="e">
        <f t="shared" si="171"/>
        <v>#REF!</v>
      </c>
      <c r="J4812" s="389">
        <f>'[9]事業所(またはGH住居)名を入力してください_その⑨'!$F31</f>
        <v>0</v>
      </c>
      <c r="K4812" s="380">
        <f>IF(OR('[9]事業所(またはGH住居)名を入力してください_その⑨'!$B31="管理者",'[9]事業所(またはGH住居)名を入力してください_その⑨'!$B31="サービス管理責任者"),0,'[9]事業所(またはGH住居)名を入力してください_その⑨'!$AN31)</f>
        <v>0</v>
      </c>
    </row>
    <row r="4813" spans="8:11">
      <c r="H4813" s="390"/>
      <c r="I4813" s="380" t="e">
        <f t="shared" si="171"/>
        <v>#REF!</v>
      </c>
      <c r="J4813" s="389">
        <f>'[9]事業所(またはGH住居)名を入力してください_その⑨'!$F32</f>
        <v>0</v>
      </c>
      <c r="K4813" s="380">
        <f>IF(OR('[9]事業所(またはGH住居)名を入力してください_その⑨'!$B32="管理者",'[9]事業所(またはGH住居)名を入力してください_その⑨'!$B32="サービス管理責任者"),0,'[9]事業所(またはGH住居)名を入力してください_その⑨'!$AN32)</f>
        <v>0</v>
      </c>
    </row>
    <row r="4814" spans="8:11">
      <c r="H4814" s="390"/>
      <c r="I4814" s="380" t="e">
        <f t="shared" si="171"/>
        <v>#REF!</v>
      </c>
      <c r="J4814" s="389">
        <f>'[9]事業所(またはGH住居)名を入力してください_その⑨'!$F33</f>
        <v>0</v>
      </c>
      <c r="K4814" s="380">
        <f>IF(OR('[9]事業所(またはGH住居)名を入力してください_その⑨'!$B33="管理者",'[9]事業所(またはGH住居)名を入力してください_その⑨'!$B33="サービス管理責任者"),0,'[9]事業所(またはGH住居)名を入力してください_その⑨'!$AN33)</f>
        <v>0</v>
      </c>
    </row>
    <row r="4815" spans="8:11">
      <c r="H4815" s="390"/>
      <c r="I4815" s="380" t="e">
        <f t="shared" si="171"/>
        <v>#REF!</v>
      </c>
      <c r="J4815" s="389">
        <f>'[9]事業所(またはGH住居)名を入力してください_その⑨'!$F34</f>
        <v>0</v>
      </c>
      <c r="K4815" s="380">
        <f>IF(OR('[9]事業所(またはGH住居)名を入力してください_その⑨'!$B34="管理者",'[9]事業所(またはGH住居)名を入力してください_その⑨'!$B34="サービス管理責任者"),0,'[9]事業所(またはGH住居)名を入力してください_その⑨'!$AN34)</f>
        <v>0</v>
      </c>
    </row>
    <row r="4816" spans="8:11">
      <c r="H4816" s="390"/>
      <c r="I4816" s="380" t="e">
        <f t="shared" si="171"/>
        <v>#REF!</v>
      </c>
      <c r="J4816" s="389">
        <f>'[9]事業所(またはGH住居)名を入力してください_その⑨'!$F35</f>
        <v>0</v>
      </c>
      <c r="K4816" s="380">
        <f>IF(OR('[9]事業所(またはGH住居)名を入力してください_その⑨'!$B35="管理者",'[9]事業所(またはGH住居)名を入力してください_その⑨'!$B35="サービス管理責任者"),0,'[9]事業所(またはGH住居)名を入力してください_その⑨'!$AN35)</f>
        <v>0</v>
      </c>
    </row>
    <row r="4817" spans="8:12">
      <c r="H4817" s="390"/>
      <c r="I4817" s="380" t="e">
        <f t="shared" si="171"/>
        <v>#REF!</v>
      </c>
      <c r="J4817" s="389">
        <f>'[9]事業所(またはGH住居)名を入力してください_その⑨'!$F36</f>
        <v>0</v>
      </c>
      <c r="K4817" s="380">
        <f>IF(OR('[9]事業所(またはGH住居)名を入力してください_その⑨'!$B36="管理者",'[9]事業所(またはGH住居)名を入力してください_その⑨'!$B36="サービス管理責任者"),0,'[9]事業所(またはGH住居)名を入力してください_その⑨'!$AN36)</f>
        <v>0</v>
      </c>
    </row>
    <row r="4818" spans="8:12">
      <c r="H4818" s="390"/>
      <c r="I4818" s="380" t="e">
        <f t="shared" si="171"/>
        <v>#REF!</v>
      </c>
      <c r="J4818" s="389">
        <f>'[9]事業所(またはGH住居)名を入力してください_その⑨'!$F37</f>
        <v>0</v>
      </c>
      <c r="K4818" s="380">
        <f>IF(OR('[9]事業所(またはGH住居)名を入力してください_その⑨'!$B37="管理者",'[9]事業所(またはGH住居)名を入力してください_その⑨'!$B37="サービス管理責任者"),0,'[9]事業所(またはGH住居)名を入力してください_その⑨'!$AN37)</f>
        <v>0</v>
      </c>
      <c r="L4818" s="374"/>
    </row>
    <row r="4819" spans="8:12">
      <c r="H4819" s="390"/>
      <c r="I4819" s="380" t="e">
        <f t="shared" si="171"/>
        <v>#REF!</v>
      </c>
      <c r="J4819" s="389">
        <f>'[9]事業所(またはGH住居)名を入力してください_その⑨'!$F38</f>
        <v>0</v>
      </c>
      <c r="K4819" s="380">
        <f>IF(OR('[9]事業所(またはGH住居)名を入力してください_その⑨'!$B38="管理者",'[9]事業所(またはGH住居)名を入力してください_その⑨'!$B38="サービス管理責任者"),0,'[9]事業所(またはGH住居)名を入力してください_その⑨'!$AN38)</f>
        <v>0</v>
      </c>
    </row>
    <row r="4820" spans="8:12">
      <c r="H4820" s="390"/>
      <c r="I4820" s="380" t="e">
        <f t="shared" si="171"/>
        <v>#REF!</v>
      </c>
      <c r="J4820" s="389">
        <f>'[9]事業所(またはGH住居)名を入力してください_その⑨'!$F39</f>
        <v>0</v>
      </c>
      <c r="K4820" s="380">
        <f>IF(OR('[9]事業所(またはGH住居)名を入力してください_その⑨'!$B39="管理者",'[9]事業所(またはGH住居)名を入力してください_その⑨'!$B39="サービス管理責任者"),0,'[9]事業所(またはGH住居)名を入力してください_その⑨'!$AN39)</f>
        <v>0</v>
      </c>
    </row>
    <row r="4821" spans="8:12">
      <c r="H4821" s="390"/>
      <c r="I4821" s="380" t="e">
        <f t="shared" si="171"/>
        <v>#REF!</v>
      </c>
      <c r="J4821" s="389">
        <f>'[9]事業所(またはGH住居)名を入力してください_その⑨'!$F40</f>
        <v>0</v>
      </c>
      <c r="K4821" s="380">
        <f>IF(OR('[9]事業所(またはGH住居)名を入力してください_その⑨'!$B40="管理者",'[9]事業所(またはGH住居)名を入力してください_その⑨'!$B40="サービス管理責任者"),0,'[9]事業所(またはGH住居)名を入力してください_その⑨'!$AN40)</f>
        <v>0</v>
      </c>
    </row>
    <row r="4822" spans="8:12">
      <c r="H4822" s="390"/>
      <c r="I4822" s="380" t="e">
        <f t="shared" si="171"/>
        <v>#REF!</v>
      </c>
      <c r="J4822" s="389">
        <f>'[9]事業所(またはGH住居)名を入力してください_その⑨'!$F41</f>
        <v>0</v>
      </c>
      <c r="K4822" s="380">
        <f>IF(OR('[9]事業所(またはGH住居)名を入力してください_その⑨'!$B41="管理者",'[9]事業所(またはGH住居)名を入力してください_その⑨'!$B41="サービス管理責任者"),0,'[9]事業所(またはGH住居)名を入力してください_その⑨'!$AN41)</f>
        <v>0</v>
      </c>
    </row>
    <row r="4823" spans="8:12">
      <c r="H4823" s="390"/>
      <c r="I4823" s="380" t="e">
        <f t="shared" si="171"/>
        <v>#REF!</v>
      </c>
      <c r="J4823" s="389">
        <f>'[9]事業所(またはGH住居)名を入力してください_その⑨'!$F42</f>
        <v>0</v>
      </c>
      <c r="K4823" s="380">
        <f>IF(OR('[9]事業所(またはGH住居)名を入力してください_その⑨'!$B42="管理者",'[9]事業所(またはGH住居)名を入力してください_その⑨'!$B42="サービス管理責任者"),0,'[9]事業所(またはGH住居)名を入力してください_その⑨'!$AN42)</f>
        <v>0</v>
      </c>
    </row>
    <row r="4824" spans="8:12">
      <c r="H4824" s="390"/>
      <c r="I4824" s="380" t="e">
        <f t="shared" si="171"/>
        <v>#REF!</v>
      </c>
      <c r="J4824" s="389">
        <f>'[9]事業所(またはGH住居)名を入力してください_その⑨'!$F43</f>
        <v>0</v>
      </c>
      <c r="K4824" s="380">
        <f>IF(OR('[9]事業所(またはGH住居)名を入力してください_その⑨'!$B43="管理者",'[9]事業所(またはGH住居)名を入力してください_その⑨'!$B43="サービス管理責任者"),0,'[9]事業所(またはGH住居)名を入力してください_その⑨'!$AN43)</f>
        <v>0</v>
      </c>
    </row>
    <row r="4825" spans="8:12">
      <c r="H4825" s="390"/>
      <c r="I4825" s="380" t="e">
        <f t="shared" si="171"/>
        <v>#REF!</v>
      </c>
      <c r="J4825" s="389">
        <f>'[9]事業所(またはGH住居)名を入力してください_その⑨'!$F44</f>
        <v>0</v>
      </c>
      <c r="K4825" s="380">
        <f>IF(OR('[9]事業所(またはGH住居)名を入力してください_その⑨'!$B44="管理者",'[9]事業所(またはGH住居)名を入力してください_その⑨'!$B44="サービス管理責任者"),0,'[9]事業所(またはGH住居)名を入力してください_その⑨'!$AN44)</f>
        <v>0</v>
      </c>
    </row>
    <row r="4826" spans="8:12">
      <c r="H4826" s="390"/>
      <c r="I4826" s="380" t="e">
        <f t="shared" si="171"/>
        <v>#REF!</v>
      </c>
      <c r="J4826" s="389">
        <f>'[9]事業所(またはGH住居)名を入力してください_その⑨'!$F45</f>
        <v>0</v>
      </c>
      <c r="K4826" s="380">
        <f>IF(OR('[9]事業所(またはGH住居)名を入力してください_その⑨'!$B45="管理者",'[9]事業所(またはGH住居)名を入力してください_その⑨'!$B45="サービス管理責任者"),0,'[9]事業所(またはGH住居)名を入力してください_その⑨'!$AN45)</f>
        <v>0</v>
      </c>
    </row>
    <row r="4827" spans="8:12">
      <c r="H4827" s="390"/>
      <c r="I4827" s="380" t="e">
        <f t="shared" si="171"/>
        <v>#REF!</v>
      </c>
      <c r="J4827" s="389">
        <f>'[9]事業所(またはGH住居)名を入力してください_その⑨'!$F46</f>
        <v>0</v>
      </c>
      <c r="K4827" s="380">
        <f>IF(OR('[9]事業所(またはGH住居)名を入力してください_その⑨'!$B46="管理者",'[9]事業所(またはGH住居)名を入力してください_その⑨'!$B46="サービス管理責任者"),0,'[9]事業所(またはGH住居)名を入力してください_その⑨'!$AN46)</f>
        <v>0</v>
      </c>
    </row>
    <row r="4828" spans="8:12">
      <c r="H4828" s="390"/>
      <c r="I4828" s="380" t="e">
        <f t="shared" si="171"/>
        <v>#REF!</v>
      </c>
      <c r="J4828" s="389">
        <f>'[9]事業所(またはGH住居)名を入力してください_その⑨'!$F47</f>
        <v>0</v>
      </c>
      <c r="K4828" s="380">
        <f>IF(OR('[9]事業所(またはGH住居)名を入力してください_その⑨'!$B47="管理者",'[9]事業所(またはGH住居)名を入力してください_その⑨'!$B47="サービス管理責任者"),0,'[9]事業所(またはGH住居)名を入力してください_その⑨'!$AN47)</f>
        <v>0</v>
      </c>
    </row>
    <row r="4829" spans="8:12">
      <c r="H4829" s="390"/>
      <c r="I4829" s="380" t="e">
        <f t="shared" si="171"/>
        <v>#REF!</v>
      </c>
      <c r="J4829" s="389">
        <f>'[9]事業所(またはGH住居)名を入力してください_その⑨'!$F48</f>
        <v>0</v>
      </c>
      <c r="K4829" s="380">
        <f>IF(OR('[9]事業所(またはGH住居)名を入力してください_その⑨'!$B48="管理者",'[9]事業所(またはGH住居)名を入力してください_その⑨'!$B48="サービス管理責任者"),0,'[9]事業所(またはGH住居)名を入力してください_その⑨'!$AN48)</f>
        <v>0</v>
      </c>
    </row>
    <row r="4830" spans="8:12">
      <c r="H4830" s="390"/>
      <c r="I4830" s="380" t="e">
        <f t="shared" si="171"/>
        <v>#REF!</v>
      </c>
      <c r="J4830" s="389">
        <f>'[9]事業所(またはGH住居)名を入力してください_その⑨'!$F49</f>
        <v>0</v>
      </c>
      <c r="K4830" s="380">
        <f>IF(OR('[9]事業所(またはGH住居)名を入力してください_その⑨'!$B49="管理者",'[9]事業所(またはGH住居)名を入力してください_その⑨'!$B49="サービス管理責任者"),0,'[9]事業所(またはGH住居)名を入力してください_その⑨'!$AN49)</f>
        <v>0</v>
      </c>
    </row>
    <row r="4831" spans="8:12">
      <c r="H4831" s="390"/>
      <c r="I4831" s="380" t="e">
        <f t="shared" si="171"/>
        <v>#REF!</v>
      </c>
      <c r="J4831" s="389">
        <f>'[9]事業所(またはGH住居)名を入力してください_その⑨'!$F50</f>
        <v>0</v>
      </c>
      <c r="K4831" s="380">
        <f>IF(OR('[9]事業所(またはGH住居)名を入力してください_その⑨'!$B50="管理者",'[9]事業所(またはGH住居)名を入力してください_その⑨'!$B50="サービス管理責任者"),0,'[9]事業所(またはGH住居)名を入力してください_その⑨'!$AN50)</f>
        <v>0</v>
      </c>
    </row>
    <row r="4832" spans="8:12">
      <c r="H4832" s="390"/>
      <c r="I4832" s="380" t="e">
        <f t="shared" si="171"/>
        <v>#REF!</v>
      </c>
      <c r="J4832" s="389">
        <f>'[9]事業所(またはGH住居)名を入力してください_その⑨'!$F51</f>
        <v>0</v>
      </c>
      <c r="K4832" s="380">
        <f>IF(OR('[9]事業所(またはGH住居)名を入力してください_その⑨'!$B51="管理者",'[9]事業所(またはGH住居)名を入力してください_その⑨'!$B51="サービス管理責任者"),0,'[9]事業所(またはGH住居)名を入力してください_その⑨'!$AN51)</f>
        <v>0</v>
      </c>
    </row>
    <row r="4833" spans="8:11">
      <c r="H4833" s="390"/>
      <c r="I4833" s="380" t="e">
        <f t="shared" si="171"/>
        <v>#REF!</v>
      </c>
      <c r="J4833" s="389">
        <f>'[9]事業所(またはGH住居)名を入力してください_その⑨'!$F52</f>
        <v>0</v>
      </c>
      <c r="K4833" s="380">
        <f>IF(OR('[9]事業所(またはGH住居)名を入力してください_その⑨'!$B52="管理者",'[9]事業所(またはGH住居)名を入力してください_その⑨'!$B52="サービス管理責任者"),0,'[9]事業所(またはGH住居)名を入力してください_その⑨'!$AN52)</f>
        <v>0</v>
      </c>
    </row>
    <row r="4834" spans="8:11">
      <c r="H4834" s="390"/>
      <c r="I4834" s="380" t="e">
        <f t="shared" si="171"/>
        <v>#REF!</v>
      </c>
      <c r="J4834" s="389">
        <f>'[9]事業所(またはGH住居)名を入力してください_その⑨'!$F53</f>
        <v>0</v>
      </c>
      <c r="K4834" s="380">
        <f>IF(OR('[9]事業所(またはGH住居)名を入力してください_その⑨'!$B53="管理者",'[9]事業所(またはGH住居)名を入力してください_その⑨'!$B53="サービス管理責任者"),0,'[9]事業所(またはGH住居)名を入力してください_その⑨'!$AN53)</f>
        <v>0</v>
      </c>
    </row>
    <row r="4835" spans="8:11">
      <c r="H4835" s="390"/>
      <c r="I4835" s="380" t="e">
        <f t="shared" si="171"/>
        <v>#REF!</v>
      </c>
      <c r="J4835" s="389">
        <f>'[9]事業所(またはGH住居)名を入力してください_その⑨'!$F54</f>
        <v>0</v>
      </c>
      <c r="K4835" s="380">
        <f>IF(OR('[9]事業所(またはGH住居)名を入力してください_その⑨'!$B54="管理者",'[9]事業所(またはGH住居)名を入力してください_その⑨'!$B54="サービス管理責任者"),0,'[9]事業所(またはGH住居)名を入力してください_その⑨'!$AN54)</f>
        <v>0</v>
      </c>
    </row>
    <row r="4836" spans="8:11">
      <c r="H4836" s="390"/>
      <c r="I4836" s="380" t="e">
        <f t="shared" si="171"/>
        <v>#REF!</v>
      </c>
      <c r="J4836" s="389">
        <f>'[9]事業所(またはGH住居)名を入力してください_その⑨'!$F55</f>
        <v>0</v>
      </c>
      <c r="K4836" s="380">
        <f>IF(OR('[9]事業所(またはGH住居)名を入力してください_その⑨'!$B55="管理者",'[9]事業所(またはGH住居)名を入力してください_その⑨'!$B55="サービス管理責任者"),0,'[9]事業所(またはGH住居)名を入力してください_その⑨'!$AN55)</f>
        <v>0</v>
      </c>
    </row>
    <row r="4837" spans="8:11">
      <c r="H4837" s="390"/>
      <c r="I4837" s="380" t="e">
        <f t="shared" si="171"/>
        <v>#REF!</v>
      </c>
      <c r="J4837" s="389">
        <f>'[9]事業所(またはGH住居)名を入力してください_その⑨'!$F56</f>
        <v>0</v>
      </c>
      <c r="K4837" s="380">
        <f>IF(OR('[9]事業所(またはGH住居)名を入力してください_その⑨'!$B56="管理者",'[9]事業所(またはGH住居)名を入力してください_その⑨'!$B56="サービス管理責任者"),0,'[9]事業所(またはGH住居)名を入力してください_その⑨'!$AN56)</f>
        <v>0</v>
      </c>
    </row>
    <row r="4838" spans="8:11">
      <c r="H4838" s="390"/>
      <c r="I4838" s="380" t="e">
        <f t="shared" si="171"/>
        <v>#REF!</v>
      </c>
      <c r="J4838" s="389">
        <f>'[9]事業所(またはGH住居)名を入力してください_その⑨'!$F57</f>
        <v>0</v>
      </c>
      <c r="K4838" s="380">
        <f>IF(OR('[9]事業所(またはGH住居)名を入力してください_その⑨'!$B57="管理者",'[9]事業所(またはGH住居)名を入力してください_その⑨'!$B57="サービス管理責任者"),0,'[9]事業所(またはGH住居)名を入力してください_その⑨'!$AN57)</f>
        <v>0</v>
      </c>
    </row>
    <row r="4839" spans="8:11">
      <c r="H4839" s="390"/>
      <c r="I4839" s="380" t="e">
        <f t="shared" si="171"/>
        <v>#REF!</v>
      </c>
      <c r="J4839" s="389">
        <f>'[9]事業所(またはGH住居)名を入力してください_その⑨'!$F58</f>
        <v>0</v>
      </c>
      <c r="K4839" s="380">
        <f>IF(OR('[9]事業所(またはGH住居)名を入力してください_その⑨'!$B58="管理者",'[9]事業所(またはGH住居)名を入力してください_その⑨'!$B58="サービス管理責任者"),0,'[9]事業所(またはGH住居)名を入力してください_その⑨'!$AN58)</f>
        <v>0</v>
      </c>
    </row>
    <row r="4840" spans="8:11">
      <c r="H4840" s="390"/>
      <c r="I4840" s="380" t="e">
        <f t="shared" si="171"/>
        <v>#REF!</v>
      </c>
      <c r="J4840" s="389">
        <f>'[9]事業所(またはGH住居)名を入力してください_その⑨'!$F59</f>
        <v>0</v>
      </c>
      <c r="K4840" s="380">
        <f>IF(OR('[9]事業所(またはGH住居)名を入力してください_その⑨'!$B59="管理者",'[9]事業所(またはGH住居)名を入力してください_その⑨'!$B59="サービス管理責任者"),0,'[9]事業所(またはGH住居)名を入力してください_その⑨'!$AN59)</f>
        <v>0</v>
      </c>
    </row>
    <row r="4841" spans="8:11">
      <c r="H4841" s="390"/>
      <c r="I4841" s="380" t="e">
        <f t="shared" si="171"/>
        <v>#REF!</v>
      </c>
      <c r="J4841" s="389">
        <f>'[9]事業所(またはGH住居)名を入力してください_その⑨'!$F60</f>
        <v>0</v>
      </c>
      <c r="K4841" s="380">
        <f>IF(OR('[9]事業所(またはGH住居)名を入力してください_その⑨'!$B60="管理者",'[9]事業所(またはGH住居)名を入力してください_その⑨'!$B60="サービス管理責任者"),0,'[9]事業所(またはGH住居)名を入力してください_その⑨'!$AN60)</f>
        <v>0</v>
      </c>
    </row>
    <row r="4842" spans="8:11">
      <c r="H4842" s="390"/>
      <c r="I4842" s="380" t="e">
        <f t="shared" si="171"/>
        <v>#REF!</v>
      </c>
      <c r="J4842" s="389">
        <f>'[9]事業所(またはGH住居)名を入力してください_その⑨'!$F61</f>
        <v>0</v>
      </c>
      <c r="K4842" s="380">
        <f>IF(OR('[9]事業所(またはGH住居)名を入力してください_その⑨'!$B61="管理者",'[9]事業所(またはGH住居)名を入力してください_その⑨'!$B61="サービス管理責任者"),0,'[9]事業所(またはGH住居)名を入力してください_その⑨'!$AN61)</f>
        <v>0</v>
      </c>
    </row>
    <row r="4843" spans="8:11">
      <c r="H4843" s="390"/>
      <c r="I4843" s="380" t="e">
        <f t="shared" si="171"/>
        <v>#REF!</v>
      </c>
      <c r="J4843" s="389">
        <f>'[9]事業所(またはGH住居)名を入力してください_その⑨'!$F62</f>
        <v>0</v>
      </c>
      <c r="K4843" s="380">
        <f>IF(OR('[9]事業所(またはGH住居)名を入力してください_その⑨'!$B62="管理者",'[9]事業所(またはGH住居)名を入力してください_その⑨'!$B62="サービス管理責任者"),0,'[9]事業所(またはGH住居)名を入力してください_その⑨'!$AN62)</f>
        <v>0</v>
      </c>
    </row>
    <row r="4844" spans="8:11">
      <c r="H4844" s="390"/>
      <c r="I4844" s="380" t="e">
        <f t="shared" si="171"/>
        <v>#REF!</v>
      </c>
      <c r="J4844" s="389">
        <f>'[9]事業所(またはGH住居)名を入力してください_その⑨'!$F63</f>
        <v>0</v>
      </c>
      <c r="K4844" s="380">
        <f>IF(OR('[9]事業所(またはGH住居)名を入力してください_その⑨'!$B63="管理者",'[9]事業所(またはGH住居)名を入力してください_その⑨'!$B63="サービス管理責任者"),0,'[9]事業所(またはGH住居)名を入力してください_その⑨'!$AN63)</f>
        <v>0</v>
      </c>
    </row>
    <row r="4845" spans="8:11">
      <c r="H4845" s="390"/>
      <c r="I4845" s="380" t="e">
        <f t="shared" si="171"/>
        <v>#REF!</v>
      </c>
      <c r="J4845" s="389">
        <f>'[9]事業所(またはGH住居)名を入力してください_その⑨'!$F64</f>
        <v>0</v>
      </c>
      <c r="K4845" s="380">
        <f>IF(OR('[9]事業所(またはGH住居)名を入力してください_その⑨'!$B64="管理者",'[9]事業所(またはGH住居)名を入力してください_その⑨'!$B64="サービス管理責任者"),0,'[9]事業所(またはGH住居)名を入力してください_その⑨'!$AN64)</f>
        <v>0</v>
      </c>
    </row>
    <row r="4846" spans="8:11">
      <c r="H4846" s="390"/>
      <c r="I4846" s="380" t="e">
        <f t="shared" si="171"/>
        <v>#REF!</v>
      </c>
      <c r="J4846" s="389">
        <f>'[9]事業所(またはGH住居)名を入力してください_その⑨'!$F65</f>
        <v>0</v>
      </c>
      <c r="K4846" s="380">
        <f>IF(OR('[9]事業所(またはGH住居)名を入力してください_その⑨'!$B65="管理者",'[9]事業所(またはGH住居)名を入力してください_その⑨'!$B65="サービス管理責任者"),0,'[9]事業所(またはGH住居)名を入力してください_その⑨'!$AN65)</f>
        <v>0</v>
      </c>
    </row>
    <row r="4847" spans="8:11">
      <c r="H4847" s="390"/>
      <c r="I4847" s="380" t="e">
        <f t="shared" si="171"/>
        <v>#REF!</v>
      </c>
      <c r="J4847" s="389">
        <f>'[9]事業所(またはGH住居)名を入力してください_その⑨'!$F66</f>
        <v>0</v>
      </c>
      <c r="K4847" s="380">
        <f>IF(OR('[9]事業所(またはGH住居)名を入力してください_その⑨'!$B66="管理者",'[9]事業所(またはGH住居)名を入力してください_その⑨'!$B66="サービス管理責任者"),0,'[9]事業所(またはGH住居)名を入力してください_その⑨'!$AN66)</f>
        <v>0</v>
      </c>
    </row>
    <row r="4848" spans="8:11">
      <c r="H4848" s="390"/>
      <c r="I4848" s="380" t="e">
        <f t="shared" si="171"/>
        <v>#REF!</v>
      </c>
      <c r="J4848" s="389">
        <f>'[9]事業所(またはGH住居)名を入力してください_その⑨'!$F67</f>
        <v>0</v>
      </c>
      <c r="K4848" s="380">
        <f>IF(OR('[9]事業所(またはGH住居)名を入力してください_その⑨'!$B67="管理者",'[9]事業所(またはGH住居)名を入力してください_その⑨'!$B67="サービス管理責任者"),0,'[9]事業所(またはGH住居)名を入力してください_その⑨'!$AN67)</f>
        <v>0</v>
      </c>
    </row>
    <row r="4849" spans="8:11">
      <c r="H4849" s="390"/>
      <c r="I4849" s="380" t="e">
        <f t="shared" si="171"/>
        <v>#REF!</v>
      </c>
      <c r="J4849" s="389">
        <f>'[9]事業所(またはGH住居)名を入力してください_その⑨'!$F68</f>
        <v>0</v>
      </c>
      <c r="K4849" s="380">
        <f>IF(OR('[9]事業所(またはGH住居)名を入力してください_その⑨'!$B68="管理者",'[9]事業所(またはGH住居)名を入力してください_その⑨'!$B68="サービス管理責任者"),0,'[9]事業所(またはGH住居)名を入力してください_その⑨'!$AN68)</f>
        <v>0</v>
      </c>
    </row>
    <row r="4850" spans="8:11">
      <c r="H4850" s="390"/>
      <c r="I4850" s="380" t="e">
        <f t="shared" si="171"/>
        <v>#REF!</v>
      </c>
      <c r="J4850" s="389">
        <f>'[9]事業所(またはGH住居)名を入力してください_その⑨'!$F69</f>
        <v>0</v>
      </c>
      <c r="K4850" s="380">
        <f>IF(OR('[9]事業所(またはGH住居)名を入力してください_その⑨'!$B69="管理者",'[9]事業所(またはGH住居)名を入力してください_その⑨'!$B69="サービス管理責任者"),0,'[9]事業所(またはGH住居)名を入力してください_その⑨'!$AN69)</f>
        <v>0</v>
      </c>
    </row>
    <row r="4851" spans="8:11">
      <c r="H4851" s="390"/>
      <c r="I4851" s="380" t="e">
        <f t="shared" si="171"/>
        <v>#REF!</v>
      </c>
      <c r="J4851" s="389">
        <f>'[9]事業所(またはGH住居)名を入力してください_その⑨'!$F70</f>
        <v>0</v>
      </c>
      <c r="K4851" s="380">
        <f>IF(OR('[9]事業所(またはGH住居)名を入力してください_その⑨'!$B70="管理者",'[9]事業所(またはGH住居)名を入力してください_その⑨'!$B70="サービス管理責任者"),0,'[9]事業所(またはGH住居)名を入力してください_その⑨'!$AN70)</f>
        <v>0</v>
      </c>
    </row>
    <row r="4852" spans="8:11">
      <c r="H4852" s="390"/>
      <c r="I4852" s="380" t="e">
        <f t="shared" si="171"/>
        <v>#REF!</v>
      </c>
      <c r="J4852" s="389">
        <f>'[9]事業所(またはGH住居)名を入力してください_その⑨'!$F71</f>
        <v>0</v>
      </c>
      <c r="K4852" s="380">
        <f>IF(OR('[9]事業所(またはGH住居)名を入力してください_その⑨'!$B71="管理者",'[9]事業所(またはGH住居)名を入力してください_その⑨'!$B71="サービス管理責任者"),0,'[9]事業所(またはGH住居)名を入力してください_その⑨'!$AN71)</f>
        <v>0</v>
      </c>
    </row>
    <row r="4853" spans="8:11">
      <c r="H4853" s="390"/>
      <c r="I4853" s="380" t="e">
        <f t="shared" si="171"/>
        <v>#REF!</v>
      </c>
      <c r="J4853" s="389">
        <f>'[9]事業所(またはGH住居)名を入力してください_その⑨'!$F72</f>
        <v>0</v>
      </c>
      <c r="K4853" s="380">
        <f>IF(OR('[9]事業所(またはGH住居)名を入力してください_その⑨'!$B72="管理者",'[9]事業所(またはGH住居)名を入力してください_その⑨'!$B72="サービス管理責任者"),0,'[9]事業所(またはGH住居)名を入力してください_その⑨'!$AN72)</f>
        <v>0</v>
      </c>
    </row>
    <row r="4854" spans="8:11">
      <c r="H4854" s="390"/>
      <c r="I4854" s="380" t="e">
        <f t="shared" si="171"/>
        <v>#REF!</v>
      </c>
      <c r="J4854" s="389">
        <f>'[9]事業所(またはGH住居)名を入力してください_その⑨'!$F73</f>
        <v>0</v>
      </c>
      <c r="K4854" s="380">
        <f>IF(OR('[9]事業所(またはGH住居)名を入力してください_その⑨'!$B73="管理者",'[9]事業所(またはGH住居)名を入力してください_その⑨'!$B73="サービス管理責任者"),0,'[9]事業所(またはGH住居)名を入力してください_その⑨'!$AN73)</f>
        <v>0</v>
      </c>
    </row>
    <row r="4855" spans="8:11">
      <c r="H4855" s="390"/>
      <c r="I4855" s="380" t="e">
        <f t="shared" si="171"/>
        <v>#REF!</v>
      </c>
      <c r="J4855" s="389">
        <f>'[9]事業所(またはGH住居)名を入力してください_その⑨'!$F74</f>
        <v>0</v>
      </c>
      <c r="K4855" s="380">
        <f>IF(OR('[9]事業所(またはGH住居)名を入力してください_その⑨'!$B74="管理者",'[9]事業所(またはGH住居)名を入力してください_その⑨'!$B74="サービス管理責任者"),0,'[9]事業所(またはGH住居)名を入力してください_その⑨'!$AN74)</f>
        <v>0</v>
      </c>
    </row>
    <row r="4856" spans="8:11">
      <c r="H4856" s="390"/>
      <c r="I4856" s="380" t="e">
        <f t="shared" si="171"/>
        <v>#REF!</v>
      </c>
      <c r="J4856" s="389">
        <f>'[9]事業所(またはGH住居)名を入力してください_その⑨'!$F75</f>
        <v>0</v>
      </c>
      <c r="K4856" s="380">
        <f>IF(OR('[9]事業所(またはGH住居)名を入力してください_その⑨'!$B75="管理者",'[9]事業所(またはGH住居)名を入力してください_その⑨'!$B75="サービス管理責任者"),0,'[9]事業所(またはGH住居)名を入力してください_その⑨'!$AN75)</f>
        <v>0</v>
      </c>
    </row>
    <row r="4857" spans="8:11">
      <c r="H4857" s="390"/>
      <c r="I4857" s="380" t="e">
        <f t="shared" si="171"/>
        <v>#REF!</v>
      </c>
      <c r="J4857" s="389">
        <f>'[9]事業所(またはGH住居)名を入力してください_その⑨'!$F76</f>
        <v>0</v>
      </c>
      <c r="K4857" s="380">
        <f>IF(OR('[9]事業所(またはGH住居)名を入力してください_その⑨'!$B76="管理者",'[9]事業所(またはGH住居)名を入力してください_その⑨'!$B76="サービス管理責任者"),0,'[9]事業所(またはGH住居)名を入力してください_その⑨'!$AN76)</f>
        <v>0</v>
      </c>
    </row>
    <row r="4858" spans="8:11">
      <c r="H4858" s="390"/>
      <c r="I4858" s="380" t="e">
        <f t="shared" si="171"/>
        <v>#REF!</v>
      </c>
      <c r="J4858" s="389">
        <f>'[9]事業所(またはGH住居)名を入力してください_その⑨'!$F77</f>
        <v>0</v>
      </c>
      <c r="K4858" s="380">
        <f>IF(OR('[9]事業所(またはGH住居)名を入力してください_その⑨'!$B77="管理者",'[9]事業所(またはGH住居)名を入力してください_その⑨'!$B77="サービス管理責任者"),0,'[9]事業所(またはGH住居)名を入力してください_その⑨'!$AN77)</f>
        <v>0</v>
      </c>
    </row>
    <row r="4859" spans="8:11">
      <c r="H4859" s="390"/>
      <c r="I4859" s="380" t="e">
        <f t="shared" si="171"/>
        <v>#REF!</v>
      </c>
      <c r="J4859" s="389">
        <f>'[9]事業所(またはGH住居)名を入力してください_その⑨'!$F78</f>
        <v>0</v>
      </c>
      <c r="K4859" s="380">
        <f>IF(OR('[9]事業所(またはGH住居)名を入力してください_その⑨'!$B78="管理者",'[9]事業所(またはGH住居)名を入力してください_その⑨'!$B78="サービス管理責任者"),0,'[9]事業所(またはGH住居)名を入力してください_その⑨'!$AN78)</f>
        <v>0</v>
      </c>
    </row>
    <row r="4860" spans="8:11">
      <c r="H4860" s="390"/>
      <c r="I4860" s="380" t="e">
        <f t="shared" si="171"/>
        <v>#REF!</v>
      </c>
      <c r="J4860" s="389">
        <f>'[9]事業所(またはGH住居)名を入力してください_その⑨'!$F79</f>
        <v>0</v>
      </c>
      <c r="K4860" s="380">
        <f>IF(OR('[9]事業所(またはGH住居)名を入力してください_その⑨'!$B79="管理者",'[9]事業所(またはGH住居)名を入力してください_その⑨'!$B79="サービス管理責任者"),0,'[9]事業所(またはGH住居)名を入力してください_その⑨'!$AN79)</f>
        <v>0</v>
      </c>
    </row>
    <row r="4861" spans="8:11">
      <c r="H4861" s="390"/>
      <c r="I4861" s="380" t="e">
        <f t="shared" si="171"/>
        <v>#REF!</v>
      </c>
      <c r="J4861" s="389">
        <f>'[9]事業所(またはGH住居)名を入力してください_その⑨'!$F80</f>
        <v>0</v>
      </c>
      <c r="K4861" s="380">
        <f>IF(OR('[9]事業所(またはGH住居)名を入力してください_その⑨'!$B80="管理者",'[9]事業所(またはGH住居)名を入力してください_その⑨'!$B80="サービス管理責任者"),0,'[9]事業所(またはGH住居)名を入力してください_その⑨'!$AN80)</f>
        <v>0</v>
      </c>
    </row>
    <row r="4862" spans="8:11">
      <c r="H4862" s="390"/>
      <c r="I4862" s="380" t="e">
        <f t="shared" si="171"/>
        <v>#REF!</v>
      </c>
      <c r="J4862" s="389">
        <f>'[9]事業所(またはGH住居)名を入力してください_その⑨'!$F81</f>
        <v>0</v>
      </c>
      <c r="K4862" s="380">
        <f>IF(OR('[9]事業所(またはGH住居)名を入力してください_その⑨'!$B81="管理者",'[9]事業所(またはGH住居)名を入力してください_その⑨'!$B81="サービス管理責任者"),0,'[9]事業所(またはGH住居)名を入力してください_その⑨'!$AN81)</f>
        <v>0</v>
      </c>
    </row>
    <row r="4863" spans="8:11">
      <c r="H4863" s="390"/>
      <c r="I4863" s="380" t="e">
        <f t="shared" si="171"/>
        <v>#REF!</v>
      </c>
      <c r="J4863" s="389">
        <f>'[9]事業所(またはGH住居)名を入力してください_その⑨'!$F82</f>
        <v>0</v>
      </c>
      <c r="K4863" s="380">
        <f>IF(OR('[9]事業所(またはGH住居)名を入力してください_その⑨'!$B82="管理者",'[9]事業所(またはGH住居)名を入力してください_その⑨'!$B82="サービス管理責任者"),0,'[9]事業所(またはGH住居)名を入力してください_その⑨'!$AN82)</f>
        <v>0</v>
      </c>
    </row>
    <row r="4864" spans="8:11">
      <c r="H4864" s="390"/>
      <c r="I4864" s="380" t="e">
        <f t="shared" si="171"/>
        <v>#REF!</v>
      </c>
      <c r="J4864" s="389">
        <f>'[9]事業所(またはGH住居)名を入力してください_その⑨'!$F83</f>
        <v>0</v>
      </c>
      <c r="K4864" s="380">
        <f>IF(OR('[9]事業所(またはGH住居)名を入力してください_その⑨'!$B83="管理者",'[9]事業所(またはGH住居)名を入力してください_その⑨'!$B83="サービス管理責任者"),0,'[9]事業所(またはGH住居)名を入力してください_その⑨'!$AN83)</f>
        <v>0</v>
      </c>
    </row>
    <row r="4865" spans="8:11">
      <c r="H4865" s="390"/>
      <c r="I4865" s="380" t="e">
        <f t="shared" si="171"/>
        <v>#REF!</v>
      </c>
      <c r="J4865" s="389">
        <f>'[9]事業所(またはGH住居)名を入力してください_その⑨'!$F84</f>
        <v>0</v>
      </c>
      <c r="K4865" s="380">
        <f>IF(OR('[9]事業所(またはGH住居)名を入力してください_その⑨'!$B84="管理者",'[9]事業所(またはGH住居)名を入力してください_その⑨'!$B84="サービス管理責任者"),0,'[9]事業所(またはGH住居)名を入力してください_その⑨'!$AN84)</f>
        <v>0</v>
      </c>
    </row>
    <row r="4866" spans="8:11">
      <c r="H4866" s="390"/>
      <c r="I4866" s="380" t="e">
        <f t="shared" si="171"/>
        <v>#REF!</v>
      </c>
      <c r="J4866" s="389">
        <f>'[9]事業所(またはGH住居)名を入力してください_その⑨'!$F85</f>
        <v>0</v>
      </c>
      <c r="K4866" s="380">
        <f>IF(OR('[9]事業所(またはGH住居)名を入力してください_その⑨'!$B85="管理者",'[9]事業所(またはGH住居)名を入力してください_その⑨'!$B85="サービス管理責任者"),0,'[9]事業所(またはGH住居)名を入力してください_その⑨'!$AN85)</f>
        <v>0</v>
      </c>
    </row>
    <row r="4867" spans="8:11">
      <c r="H4867" s="390"/>
      <c r="I4867" s="380" t="e">
        <f t="shared" si="171"/>
        <v>#REF!</v>
      </c>
      <c r="J4867" s="389">
        <f>'[9]事業所(またはGH住居)名を入力してください_その⑨'!$F86</f>
        <v>0</v>
      </c>
      <c r="K4867" s="380">
        <f>IF(OR('[9]事業所(またはGH住居)名を入力してください_その⑨'!$B86="管理者",'[9]事業所(またはGH住居)名を入力してください_その⑨'!$B86="サービス管理責任者"),0,'[9]事業所(またはGH住居)名を入力してください_その⑨'!$AN86)</f>
        <v>0</v>
      </c>
    </row>
    <row r="4868" spans="8:11">
      <c r="H4868" s="390"/>
      <c r="I4868" s="380" t="e">
        <f t="shared" ref="I4868:I4931" si="172">IF(J4868=0,I4867,I4867+1)</f>
        <v>#REF!</v>
      </c>
      <c r="J4868" s="389">
        <f>'[9]事業所(またはGH住居)名を入力してください_その⑨'!$F87</f>
        <v>0</v>
      </c>
      <c r="K4868" s="380">
        <f>IF(OR('[9]事業所(またはGH住居)名を入力してください_その⑨'!$B87="管理者",'[9]事業所(またはGH住居)名を入力してください_その⑨'!$B87="サービス管理責任者"),0,'[9]事業所(またはGH住居)名を入力してください_その⑨'!$AN87)</f>
        <v>0</v>
      </c>
    </row>
    <row r="4869" spans="8:11">
      <c r="H4869" s="390"/>
      <c r="I4869" s="380" t="e">
        <f t="shared" si="172"/>
        <v>#REF!</v>
      </c>
      <c r="J4869" s="389">
        <f>'[9]事業所(またはGH住居)名を入力してください_その⑨'!$F88</f>
        <v>0</v>
      </c>
      <c r="K4869" s="380">
        <f>IF(OR('[9]事業所(またはGH住居)名を入力してください_その⑨'!$B88="管理者",'[9]事業所(またはGH住居)名を入力してください_その⑨'!$B88="サービス管理責任者"),0,'[9]事業所(またはGH住居)名を入力してください_その⑨'!$AN88)</f>
        <v>0</v>
      </c>
    </row>
    <row r="4870" spans="8:11">
      <c r="H4870" s="390"/>
      <c r="I4870" s="380" t="e">
        <f t="shared" si="172"/>
        <v>#REF!</v>
      </c>
      <c r="J4870" s="389">
        <f>'[9]事業所(またはGH住居)名を入力してください_その⑨'!$F89</f>
        <v>0</v>
      </c>
      <c r="K4870" s="380">
        <f>IF(OR('[9]事業所(またはGH住居)名を入力してください_その⑨'!$B89="管理者",'[9]事業所(またはGH住居)名を入力してください_その⑨'!$B89="サービス管理責任者"),0,'[9]事業所(またはGH住居)名を入力してください_その⑨'!$AN89)</f>
        <v>0</v>
      </c>
    </row>
    <row r="4871" spans="8:11">
      <c r="H4871" s="390"/>
      <c r="I4871" s="380" t="e">
        <f t="shared" si="172"/>
        <v>#REF!</v>
      </c>
      <c r="J4871" s="389">
        <f>'[9]事業所(またはGH住居)名を入力してください_その⑨'!$F90</f>
        <v>0</v>
      </c>
      <c r="K4871" s="380">
        <f>IF(OR('[9]事業所(またはGH住居)名を入力してください_その⑨'!$B90="管理者",'[9]事業所(またはGH住居)名を入力してください_その⑨'!$B90="サービス管理責任者"),0,'[9]事業所(またはGH住居)名を入力してください_その⑨'!$AN90)</f>
        <v>0</v>
      </c>
    </row>
    <row r="4872" spans="8:11">
      <c r="H4872" s="390"/>
      <c r="I4872" s="380" t="e">
        <f t="shared" si="172"/>
        <v>#REF!</v>
      </c>
      <c r="J4872" s="389">
        <f>'[9]事業所(またはGH住居)名を入力してください_その⑨'!$F91</f>
        <v>0</v>
      </c>
      <c r="K4872" s="380">
        <f>IF(OR('[9]事業所(またはGH住居)名を入力してください_その⑨'!$B91="管理者",'[9]事業所(またはGH住居)名を入力してください_その⑨'!$B91="サービス管理責任者"),0,'[9]事業所(またはGH住居)名を入力してください_その⑨'!$AN91)</f>
        <v>0</v>
      </c>
    </row>
    <row r="4873" spans="8:11">
      <c r="H4873" s="390"/>
      <c r="I4873" s="380" t="e">
        <f t="shared" si="172"/>
        <v>#REF!</v>
      </c>
      <c r="J4873" s="389">
        <f>'[9]事業所(またはGH住居)名を入力してください_その⑨'!$F92</f>
        <v>0</v>
      </c>
      <c r="K4873" s="380">
        <f>IF(OR('[9]事業所(またはGH住居)名を入力してください_その⑨'!$B92="管理者",'[9]事業所(またはGH住居)名を入力してください_その⑨'!$B92="サービス管理責任者"),0,'[9]事業所(またはGH住居)名を入力してください_その⑨'!$AN92)</f>
        <v>0</v>
      </c>
    </row>
    <row r="4874" spans="8:11">
      <c r="H4874" s="390"/>
      <c r="I4874" s="380" t="e">
        <f t="shared" si="172"/>
        <v>#REF!</v>
      </c>
      <c r="J4874" s="389">
        <f>'[9]事業所(またはGH住居)名を入力してください_その⑨'!$F93</f>
        <v>0</v>
      </c>
      <c r="K4874" s="380">
        <f>IF(OR('[9]事業所(またはGH住居)名を入力してください_その⑨'!$B93="管理者",'[9]事業所(またはGH住居)名を入力してください_その⑨'!$B93="サービス管理責任者"),0,'[9]事業所(またはGH住居)名を入力してください_その⑨'!$AN93)</f>
        <v>0</v>
      </c>
    </row>
    <row r="4875" spans="8:11">
      <c r="H4875" s="390"/>
      <c r="I4875" s="380" t="e">
        <f t="shared" si="172"/>
        <v>#REF!</v>
      </c>
      <c r="J4875" s="389">
        <f>'[9]事業所(またはGH住居)名を入力してください_その⑨'!$F94</f>
        <v>0</v>
      </c>
      <c r="K4875" s="380">
        <f>IF(OR('[9]事業所(またはGH住居)名を入力してください_その⑨'!$B94="管理者",'[9]事業所(またはGH住居)名を入力してください_その⑨'!$B94="サービス管理責任者"),0,'[9]事業所(またはGH住居)名を入力してください_その⑨'!$AN94)</f>
        <v>0</v>
      </c>
    </row>
    <row r="4876" spans="8:11">
      <c r="H4876" s="390"/>
      <c r="I4876" s="380" t="e">
        <f t="shared" si="172"/>
        <v>#REF!</v>
      </c>
      <c r="J4876" s="389">
        <f>'[9]事業所(またはGH住居)名を入力してください_その⑨'!$F95</f>
        <v>0</v>
      </c>
      <c r="K4876" s="380">
        <f>IF(OR('[9]事業所(またはGH住居)名を入力してください_その⑨'!$B95="管理者",'[9]事業所(またはGH住居)名を入力してください_その⑨'!$B95="サービス管理責任者"),0,'[9]事業所(またはGH住居)名を入力してください_その⑨'!$AN95)</f>
        <v>0</v>
      </c>
    </row>
    <row r="4877" spans="8:11">
      <c r="H4877" s="390"/>
      <c r="I4877" s="380" t="e">
        <f t="shared" si="172"/>
        <v>#REF!</v>
      </c>
      <c r="J4877" s="389">
        <f>'[9]事業所(またはGH住居)名を入力してください_その⑨'!$F96</f>
        <v>0</v>
      </c>
      <c r="K4877" s="380">
        <f>IF(OR('[9]事業所(またはGH住居)名を入力してください_その⑨'!$B96="管理者",'[9]事業所(またはGH住居)名を入力してください_その⑨'!$B96="サービス管理責任者"),0,'[9]事業所(またはGH住居)名を入力してください_その⑨'!$AN96)</f>
        <v>0</v>
      </c>
    </row>
    <row r="4878" spans="8:11">
      <c r="H4878" s="390"/>
      <c r="I4878" s="380" t="e">
        <f t="shared" si="172"/>
        <v>#REF!</v>
      </c>
      <c r="J4878" s="389">
        <f>'[9]事業所(またはGH住居)名を入力してください_その⑨'!$F97</f>
        <v>0</v>
      </c>
      <c r="K4878" s="380">
        <f>IF(OR('[9]事業所(またはGH住居)名を入力してください_その⑨'!$B97="管理者",'[9]事業所(またはGH住居)名を入力してください_その⑨'!$B97="サービス管理責任者"),0,'[9]事業所(またはGH住居)名を入力してください_その⑨'!$AN97)</f>
        <v>0</v>
      </c>
    </row>
    <row r="4879" spans="8:11">
      <c r="H4879" s="390"/>
      <c r="I4879" s="380" t="e">
        <f t="shared" si="172"/>
        <v>#REF!</v>
      </c>
      <c r="J4879" s="389">
        <f>'[9]事業所(またはGH住居)名を入力してください_その⑨'!$F98</f>
        <v>0</v>
      </c>
      <c r="K4879" s="380">
        <f>IF(OR('[9]事業所(またはGH住居)名を入力してください_その⑨'!$B98="管理者",'[9]事業所(またはGH住居)名を入力してください_その⑨'!$B98="サービス管理責任者"),0,'[9]事業所(またはGH住居)名を入力してください_その⑨'!$AN98)</f>
        <v>0</v>
      </c>
    </row>
    <row r="4880" spans="8:11">
      <c r="H4880" s="390"/>
      <c r="I4880" s="380" t="e">
        <f t="shared" si="172"/>
        <v>#REF!</v>
      </c>
      <c r="J4880" s="389">
        <f>'[9]事業所(またはGH住居)名を入力してください_その⑨'!$F99</f>
        <v>0</v>
      </c>
      <c r="K4880" s="380">
        <f>IF(OR('[9]事業所(またはGH住居)名を入力してください_その⑨'!$B99="管理者",'[9]事業所(またはGH住居)名を入力してください_その⑨'!$B99="サービス管理責任者"),0,'[9]事業所(またはGH住居)名を入力してください_その⑨'!$AN99)</f>
        <v>0</v>
      </c>
    </row>
    <row r="4881" spans="8:11">
      <c r="H4881" s="390"/>
      <c r="I4881" s="380" t="e">
        <f t="shared" si="172"/>
        <v>#REF!</v>
      </c>
      <c r="J4881" s="389">
        <f>'[9]事業所(またはGH住居)名を入力してください_その⑨'!$F100</f>
        <v>0</v>
      </c>
      <c r="K4881" s="380">
        <f>IF(OR('[9]事業所(またはGH住居)名を入力してください_その⑨'!$B100="管理者",'[9]事業所(またはGH住居)名を入力してください_その⑨'!$B100="サービス管理責任者"),0,'[9]事業所(またはGH住居)名を入力してください_その⑨'!$AN100)</f>
        <v>0</v>
      </c>
    </row>
    <row r="4882" spans="8:11">
      <c r="H4882" s="390"/>
      <c r="I4882" s="380" t="e">
        <f t="shared" si="172"/>
        <v>#REF!</v>
      </c>
      <c r="J4882" s="389">
        <f>'[9]事業所(またはGH住居)名を入力してください_その⑨'!$F101</f>
        <v>0</v>
      </c>
      <c r="K4882" s="380">
        <f>IF(OR('[9]事業所(またはGH住居)名を入力してください_その⑨'!$B101="管理者",'[9]事業所(またはGH住居)名を入力してください_その⑨'!$B101="サービス管理責任者"),0,'[9]事業所(またはGH住居)名を入力してください_その⑨'!$AN101)</f>
        <v>0</v>
      </c>
    </row>
    <row r="4883" spans="8:11">
      <c r="H4883" s="390"/>
      <c r="I4883" s="380" t="e">
        <f t="shared" si="172"/>
        <v>#REF!</v>
      </c>
      <c r="J4883" s="389">
        <f>'[9]事業所(またはGH住居)名を入力してください_その⑨'!$F102</f>
        <v>0</v>
      </c>
      <c r="K4883" s="380">
        <f>IF(OR('[9]事業所(またはGH住居)名を入力してください_その⑨'!$B102="管理者",'[9]事業所(またはGH住居)名を入力してください_その⑨'!$B102="サービス管理責任者"),0,'[9]事業所(またはGH住居)名を入力してください_その⑨'!$AN102)</f>
        <v>0</v>
      </c>
    </row>
    <row r="4884" spans="8:11">
      <c r="H4884" s="390"/>
      <c r="I4884" s="380" t="e">
        <f t="shared" si="172"/>
        <v>#REF!</v>
      </c>
      <c r="J4884" s="389">
        <f>'[9]事業所(またはGH住居)名を入力してください_その⑨'!$F103</f>
        <v>0</v>
      </c>
      <c r="K4884" s="380">
        <f>IF(OR('[9]事業所(またはGH住居)名を入力してください_その⑨'!$B103="管理者",'[9]事業所(またはGH住居)名を入力してください_その⑨'!$B103="サービス管理責任者"),0,'[9]事業所(またはGH住居)名を入力してください_その⑨'!$AN103)</f>
        <v>0</v>
      </c>
    </row>
    <row r="4885" spans="8:11">
      <c r="H4885" s="390"/>
      <c r="I4885" s="380" t="e">
        <f t="shared" si="172"/>
        <v>#REF!</v>
      </c>
      <c r="J4885" s="389">
        <f>'[9]事業所(またはGH住居)名を入力してください_その⑨'!$F104</f>
        <v>0</v>
      </c>
      <c r="K4885" s="380">
        <f>IF(OR('[9]事業所(またはGH住居)名を入力してください_その⑨'!$B104="管理者",'[9]事業所(またはGH住居)名を入力してください_その⑨'!$B104="サービス管理責任者"),0,'[9]事業所(またはGH住居)名を入力してください_その⑨'!$AN104)</f>
        <v>0</v>
      </c>
    </row>
    <row r="4886" spans="8:11">
      <c r="H4886" s="390"/>
      <c r="I4886" s="380" t="e">
        <f t="shared" si="172"/>
        <v>#REF!</v>
      </c>
      <c r="J4886" s="389">
        <f>'[9]事業所(またはGH住居)名を入力してください_その⑨'!$F105</f>
        <v>0</v>
      </c>
      <c r="K4886" s="380">
        <f>IF(OR('[9]事業所(またはGH住居)名を入力してください_その⑨'!$B105="管理者",'[9]事業所(またはGH住居)名を入力してください_その⑨'!$B105="サービス管理責任者"),0,'[9]事業所(またはGH住居)名を入力してください_その⑨'!$AN105)</f>
        <v>0</v>
      </c>
    </row>
    <row r="4887" spans="8:11">
      <c r="H4887" s="390"/>
      <c r="I4887" s="380" t="e">
        <f t="shared" si="172"/>
        <v>#REF!</v>
      </c>
      <c r="J4887" s="389">
        <f>'[9]事業所(またはGH住居)名を入力してください_その⑨'!$F106</f>
        <v>0</v>
      </c>
      <c r="K4887" s="380">
        <f>IF(OR('[9]事業所(またはGH住居)名を入力してください_その⑨'!$B106="管理者",'[9]事業所(またはGH住居)名を入力してください_その⑨'!$B106="サービス管理責任者"),0,'[9]事業所(またはGH住居)名を入力してください_その⑨'!$AN106)</f>
        <v>0</v>
      </c>
    </row>
    <row r="4888" spans="8:11">
      <c r="H4888" s="390"/>
      <c r="I4888" s="380" t="e">
        <f t="shared" si="172"/>
        <v>#REF!</v>
      </c>
      <c r="J4888" s="389">
        <f>'[9]事業所(またはGH住居)名を入力してください_その⑨'!$F107</f>
        <v>0</v>
      </c>
      <c r="K4888" s="380">
        <f>IF(OR('[9]事業所(またはGH住居)名を入力してください_その⑨'!$B107="管理者",'[9]事業所(またはGH住居)名を入力してください_その⑨'!$B107="サービス管理責任者"),0,'[9]事業所(またはGH住居)名を入力してください_その⑨'!$AN107)</f>
        <v>0</v>
      </c>
    </row>
    <row r="4889" spans="8:11">
      <c r="H4889" s="390"/>
      <c r="I4889" s="380" t="e">
        <f t="shared" si="172"/>
        <v>#REF!</v>
      </c>
      <c r="J4889" s="389">
        <f>'[9]事業所(またはGH住居)名を入力してください_その⑨'!$F108</f>
        <v>0</v>
      </c>
      <c r="K4889" s="380">
        <f>IF(OR('[9]事業所(またはGH住居)名を入力してください_その⑨'!$B108="管理者",'[9]事業所(またはGH住居)名を入力してください_その⑨'!$B108="サービス管理責任者"),0,'[9]事業所(またはGH住居)名を入力してください_その⑨'!$AN108)</f>
        <v>0</v>
      </c>
    </row>
    <row r="4890" spans="8:11">
      <c r="H4890" s="390"/>
      <c r="I4890" s="380" t="e">
        <f t="shared" si="172"/>
        <v>#REF!</v>
      </c>
      <c r="J4890" s="389">
        <f>'[9]事業所(またはGH住居)名を入力してください_その⑨'!$F109</f>
        <v>0</v>
      </c>
      <c r="K4890" s="380">
        <f>IF(OR('[9]事業所(またはGH住居)名を入力してください_その⑨'!$B109="管理者",'[9]事業所(またはGH住居)名を入力してください_その⑨'!$B109="サービス管理責任者"),0,'[9]事業所(またはGH住居)名を入力してください_その⑨'!$AN109)</f>
        <v>0</v>
      </c>
    </row>
    <row r="4891" spans="8:11">
      <c r="H4891" s="390"/>
      <c r="I4891" s="380" t="e">
        <f t="shared" si="172"/>
        <v>#REF!</v>
      </c>
      <c r="J4891" s="389">
        <f>'[9]事業所(またはGH住居)名を入力してください_その⑨'!$F110</f>
        <v>0</v>
      </c>
      <c r="K4891" s="380">
        <f>IF(OR('[9]事業所(またはGH住居)名を入力してください_その⑨'!$B110="管理者",'[9]事業所(またはGH住居)名を入力してください_その⑨'!$B110="サービス管理責任者"),0,'[9]事業所(またはGH住居)名を入力してください_その⑨'!$AN110)</f>
        <v>0</v>
      </c>
    </row>
    <row r="4892" spans="8:11">
      <c r="H4892" s="390"/>
      <c r="I4892" s="380" t="e">
        <f t="shared" si="172"/>
        <v>#REF!</v>
      </c>
      <c r="J4892" s="389">
        <f>'[9]事業所(またはGH住居)名を入力してください_その⑨'!$F111</f>
        <v>0</v>
      </c>
      <c r="K4892" s="380">
        <f>IF(OR('[9]事業所(またはGH住居)名を入力してください_その⑨'!$B111="管理者",'[9]事業所(またはGH住居)名を入力してください_その⑨'!$B111="サービス管理責任者"),0,'[9]事業所(またはGH住居)名を入力してください_その⑨'!$AN111)</f>
        <v>0</v>
      </c>
    </row>
    <row r="4893" spans="8:11">
      <c r="H4893" s="390"/>
      <c r="I4893" s="380" t="e">
        <f t="shared" si="172"/>
        <v>#REF!</v>
      </c>
      <c r="J4893" s="389">
        <f>'[9]事業所(またはGH住居)名を入力してください_その⑨'!$F112</f>
        <v>0</v>
      </c>
      <c r="K4893" s="380">
        <f>IF(OR('[9]事業所(またはGH住居)名を入力してください_その⑨'!$B112="管理者",'[9]事業所(またはGH住居)名を入力してください_その⑨'!$B112="サービス管理責任者"),0,'[9]事業所(またはGH住居)名を入力してください_その⑨'!$AN112)</f>
        <v>0</v>
      </c>
    </row>
    <row r="4894" spans="8:11">
      <c r="H4894" s="390"/>
      <c r="I4894" s="380" t="e">
        <f t="shared" si="172"/>
        <v>#REF!</v>
      </c>
      <c r="J4894" s="389">
        <f>'[9]事業所(またはGH住居)名を入力してください_その⑨'!$F113</f>
        <v>0</v>
      </c>
      <c r="K4894" s="380">
        <f>IF(OR('[9]事業所(またはGH住居)名を入力してください_その⑨'!$B113="管理者",'[9]事業所(またはGH住居)名を入力してください_その⑨'!$B113="サービス管理責任者"),0,'[9]事業所(またはGH住居)名を入力してください_その⑨'!$AN113)</f>
        <v>0</v>
      </c>
    </row>
    <row r="4895" spans="8:11">
      <c r="H4895" s="390"/>
      <c r="I4895" s="380" t="e">
        <f t="shared" si="172"/>
        <v>#REF!</v>
      </c>
      <c r="J4895" s="389">
        <f>'[9]事業所(またはGH住居)名を入力してください_その⑨'!$F114</f>
        <v>0</v>
      </c>
      <c r="K4895" s="380">
        <f>IF(OR('[9]事業所(またはGH住居)名を入力してください_その⑨'!$B114="管理者",'[9]事業所(またはGH住居)名を入力してください_その⑨'!$B114="サービス管理責任者"),0,'[9]事業所(またはGH住居)名を入力してください_その⑨'!$AN114)</f>
        <v>0</v>
      </c>
    </row>
    <row r="4896" spans="8:11">
      <c r="H4896" s="390"/>
      <c r="I4896" s="380" t="e">
        <f t="shared" si="172"/>
        <v>#REF!</v>
      </c>
      <c r="J4896" s="389">
        <f>'[9]事業所(またはGH住居)名を入力してください_その⑨'!$F115</f>
        <v>0</v>
      </c>
      <c r="K4896" s="380">
        <f>IF(OR('[9]事業所(またはGH住居)名を入力してください_その⑨'!$B115="管理者",'[9]事業所(またはGH住居)名を入力してください_その⑨'!$B115="サービス管理責任者"),0,'[9]事業所(またはGH住居)名を入力してください_その⑨'!$AN115)</f>
        <v>0</v>
      </c>
    </row>
    <row r="4897" spans="8:11">
      <c r="H4897" s="390"/>
      <c r="I4897" s="380" t="e">
        <f t="shared" si="172"/>
        <v>#REF!</v>
      </c>
      <c r="J4897" s="389">
        <f>'[9]事業所(またはGH住居)名を入力してください_その⑨'!$F116</f>
        <v>0</v>
      </c>
      <c r="K4897" s="380">
        <f>IF(OR('[9]事業所(またはGH住居)名を入力してください_その⑨'!$B116="管理者",'[9]事業所(またはGH住居)名を入力してください_その⑨'!$B116="サービス管理責任者"),0,'[9]事業所(またはGH住居)名を入力してください_その⑨'!$AN116)</f>
        <v>0</v>
      </c>
    </row>
    <row r="4898" spans="8:11">
      <c r="H4898" s="390"/>
      <c r="I4898" s="380" t="e">
        <f t="shared" si="172"/>
        <v>#REF!</v>
      </c>
      <c r="J4898" s="389">
        <f>'[9]事業所(またはGH住居)名を入力してください_その⑨'!$F117</f>
        <v>0</v>
      </c>
      <c r="K4898" s="380">
        <f>IF(OR('[9]事業所(またはGH住居)名を入力してください_その⑨'!$B117="管理者",'[9]事業所(またはGH住居)名を入力してください_その⑨'!$B117="サービス管理責任者"),0,'[9]事業所(またはGH住居)名を入力してください_その⑨'!$AN117)</f>
        <v>0</v>
      </c>
    </row>
    <row r="4899" spans="8:11">
      <c r="H4899" s="390"/>
      <c r="I4899" s="380" t="e">
        <f t="shared" si="172"/>
        <v>#REF!</v>
      </c>
      <c r="J4899" s="389">
        <f>'[9]事業所(またはGH住居)名を入力してください_その⑨'!$F118</f>
        <v>0</v>
      </c>
      <c r="K4899" s="380">
        <f>IF(OR('[9]事業所(またはGH住居)名を入力してください_その⑨'!$B118="管理者",'[9]事業所(またはGH住居)名を入力してください_その⑨'!$B118="サービス管理責任者"),0,'[9]事業所(またはGH住居)名を入力してください_その⑨'!$AN118)</f>
        <v>0</v>
      </c>
    </row>
    <row r="4900" spans="8:11">
      <c r="H4900" s="390"/>
      <c r="I4900" s="380" t="e">
        <f t="shared" si="172"/>
        <v>#REF!</v>
      </c>
      <c r="J4900" s="389">
        <f>'[9]事業所(またはGH住居)名を入力してください_その⑨'!$F119</f>
        <v>0</v>
      </c>
      <c r="K4900" s="380">
        <f>IF(OR('[9]事業所(またはGH住居)名を入力してください_その⑨'!$B119="管理者",'[9]事業所(またはGH住居)名を入力してください_その⑨'!$B119="サービス管理責任者"),0,'[9]事業所(またはGH住居)名を入力してください_その⑨'!$AN119)</f>
        <v>0</v>
      </c>
    </row>
    <row r="4901" spans="8:11">
      <c r="H4901" s="390"/>
      <c r="I4901" s="380" t="e">
        <f t="shared" si="172"/>
        <v>#REF!</v>
      </c>
      <c r="J4901" s="389">
        <f>'[9]事業所(またはGH住居)名を入力してください_その⑨'!$F120</f>
        <v>0</v>
      </c>
      <c r="K4901" s="380">
        <f>IF(OR('[9]事業所(またはGH住居)名を入力してください_その⑨'!$B120="管理者",'[9]事業所(またはGH住居)名を入力してください_その⑨'!$B120="サービス管理責任者"),0,'[9]事業所(またはGH住居)名を入力してください_その⑨'!$AN120)</f>
        <v>0</v>
      </c>
    </row>
    <row r="4902" spans="8:11">
      <c r="H4902" s="390"/>
      <c r="I4902" s="380" t="e">
        <f t="shared" si="172"/>
        <v>#REF!</v>
      </c>
      <c r="J4902" s="389">
        <f>'[9]事業所(またはGH住居)名を入力してください_その⑨'!$F121</f>
        <v>0</v>
      </c>
      <c r="K4902" s="380">
        <f>IF(OR('[9]事業所(またはGH住居)名を入力してください_その⑨'!$B121="管理者",'[9]事業所(またはGH住居)名を入力してください_その⑨'!$B121="サービス管理責任者"),0,'[9]事業所(またはGH住居)名を入力してください_その⑨'!$AN121)</f>
        <v>0</v>
      </c>
    </row>
    <row r="4903" spans="8:11">
      <c r="H4903" s="390"/>
      <c r="I4903" s="380" t="e">
        <f t="shared" si="172"/>
        <v>#REF!</v>
      </c>
      <c r="J4903" s="389">
        <f>'[9]事業所(またはGH住居)名を入力してください_その⑨'!$F122</f>
        <v>0</v>
      </c>
      <c r="K4903" s="380">
        <f>IF(OR('[9]事業所(またはGH住居)名を入力してください_その⑨'!$B122="管理者",'[9]事業所(またはGH住居)名を入力してください_その⑨'!$B122="サービス管理責任者"),0,'[9]事業所(またはGH住居)名を入力してください_その⑨'!$AN122)</f>
        <v>0</v>
      </c>
    </row>
    <row r="4904" spans="8:11">
      <c r="H4904" s="390"/>
      <c r="I4904" s="380" t="e">
        <f t="shared" si="172"/>
        <v>#REF!</v>
      </c>
      <c r="J4904" s="389">
        <f>'[9]事業所(またはGH住居)名を入力してください_その⑨'!$F123</f>
        <v>0</v>
      </c>
      <c r="K4904" s="380">
        <f>IF(OR('[9]事業所(またはGH住居)名を入力してください_その⑨'!$B123="管理者",'[9]事業所(またはGH住居)名を入力してください_その⑨'!$B123="サービス管理責任者"),0,'[9]事業所(またはGH住居)名を入力してください_その⑨'!$AN123)</f>
        <v>0</v>
      </c>
    </row>
    <row r="4905" spans="8:11">
      <c r="H4905" s="390"/>
      <c r="I4905" s="380" t="e">
        <f t="shared" si="172"/>
        <v>#REF!</v>
      </c>
      <c r="J4905" s="389">
        <f>'[9]事業所(またはGH住居)名を入力してください_その⑨'!$F124</f>
        <v>0</v>
      </c>
      <c r="K4905" s="380">
        <f>IF(OR('[9]事業所(またはGH住居)名を入力してください_その⑨'!$B124="管理者",'[9]事業所(またはGH住居)名を入力してください_その⑨'!$B124="サービス管理責任者"),0,'[9]事業所(またはGH住居)名を入力してください_その⑨'!$AN124)</f>
        <v>0</v>
      </c>
    </row>
    <row r="4906" spans="8:11">
      <c r="H4906" s="390"/>
      <c r="I4906" s="380" t="e">
        <f t="shared" si="172"/>
        <v>#REF!</v>
      </c>
      <c r="J4906" s="389">
        <f>'[9]事業所(またはGH住居)名を入力してください_その⑨'!$F125</f>
        <v>0</v>
      </c>
      <c r="K4906" s="380">
        <f>IF(OR('[9]事業所(またはGH住居)名を入力してください_その⑨'!$B125="管理者",'[9]事業所(またはGH住居)名を入力してください_その⑨'!$B125="サービス管理責任者"),0,'[9]事業所(またはGH住居)名を入力してください_その⑨'!$AN125)</f>
        <v>0</v>
      </c>
    </row>
    <row r="4907" spans="8:11">
      <c r="H4907" s="390"/>
      <c r="I4907" s="380" t="e">
        <f t="shared" si="172"/>
        <v>#REF!</v>
      </c>
      <c r="J4907" s="389">
        <f>'[9]事業所(またはGH住居)名を入力してください_その⑨'!$F126</f>
        <v>0</v>
      </c>
      <c r="K4907" s="380">
        <f>IF(OR('[9]事業所(またはGH住居)名を入力してください_その⑨'!$B126="管理者",'[9]事業所(またはGH住居)名を入力してください_その⑨'!$B126="サービス管理責任者"),0,'[9]事業所(またはGH住居)名を入力してください_その⑨'!$AN126)</f>
        <v>0</v>
      </c>
    </row>
    <row r="4908" spans="8:11">
      <c r="H4908" s="390"/>
      <c r="I4908" s="380" t="e">
        <f t="shared" si="172"/>
        <v>#REF!</v>
      </c>
      <c r="J4908" s="389">
        <f>'[9]事業所(またはGH住居)名を入力してください_その⑨'!$F127</f>
        <v>0</v>
      </c>
      <c r="K4908" s="380">
        <f>IF(OR('[9]事業所(またはGH住居)名を入力してください_その⑨'!$B127="管理者",'[9]事業所(またはGH住居)名を入力してください_その⑨'!$B127="サービス管理責任者"),0,'[9]事業所(またはGH住居)名を入力してください_その⑨'!$AN127)</f>
        <v>0</v>
      </c>
    </row>
    <row r="4909" spans="8:11">
      <c r="H4909" s="390"/>
      <c r="I4909" s="380" t="e">
        <f t="shared" si="172"/>
        <v>#REF!</v>
      </c>
      <c r="J4909" s="389">
        <f>'[9]事業所(またはGH住居)名を入力してください_その⑨'!$F128</f>
        <v>0</v>
      </c>
      <c r="K4909" s="380">
        <f>IF(OR('[9]事業所(またはGH住居)名を入力してください_その⑨'!$B128="管理者",'[9]事業所(またはGH住居)名を入力してください_その⑨'!$B128="サービス管理責任者"),0,'[9]事業所(またはGH住居)名を入力してください_その⑨'!$AN128)</f>
        <v>0</v>
      </c>
    </row>
    <row r="4910" spans="8:11">
      <c r="H4910" s="390"/>
      <c r="I4910" s="380" t="e">
        <f t="shared" si="172"/>
        <v>#REF!</v>
      </c>
      <c r="J4910" s="389">
        <f>'[9]事業所(またはGH住居)名を入力してください_その⑨'!$F129</f>
        <v>0</v>
      </c>
      <c r="K4910" s="380">
        <f>IF(OR('[9]事業所(またはGH住居)名を入力してください_その⑨'!$B129="管理者",'[9]事業所(またはGH住居)名を入力してください_その⑨'!$B129="サービス管理責任者"),0,'[9]事業所(またはGH住居)名を入力してください_その⑨'!$AN129)</f>
        <v>0</v>
      </c>
    </row>
    <row r="4911" spans="8:11">
      <c r="H4911" s="390"/>
      <c r="I4911" s="380" t="e">
        <f t="shared" si="172"/>
        <v>#REF!</v>
      </c>
      <c r="J4911" s="389">
        <f>'[9]事業所(またはGH住居)名を入力してください_その⑨'!$F130</f>
        <v>0</v>
      </c>
      <c r="K4911" s="380">
        <f>IF(OR('[9]事業所(またはGH住居)名を入力してください_その⑨'!$B130="管理者",'[9]事業所(またはGH住居)名を入力してください_その⑨'!$B130="サービス管理責任者"),0,'[9]事業所(またはGH住居)名を入力してください_その⑨'!$AN130)</f>
        <v>0</v>
      </c>
    </row>
    <row r="4912" spans="8:11">
      <c r="H4912" s="390"/>
      <c r="I4912" s="380" t="e">
        <f t="shared" si="172"/>
        <v>#REF!</v>
      </c>
      <c r="J4912" s="389">
        <f>'[9]事業所(またはGH住居)名を入力してください_その⑨'!$F131</f>
        <v>0</v>
      </c>
      <c r="K4912" s="380">
        <f>IF(OR('[9]事業所(またはGH住居)名を入力してください_その⑨'!$B131="管理者",'[9]事業所(またはGH住居)名を入力してください_その⑨'!$B131="サービス管理責任者"),0,'[9]事業所(またはGH住居)名を入力してください_その⑨'!$AN131)</f>
        <v>0</v>
      </c>
    </row>
    <row r="4913" spans="8:11">
      <c r="H4913" s="390"/>
      <c r="I4913" s="380" t="e">
        <f t="shared" si="172"/>
        <v>#REF!</v>
      </c>
      <c r="J4913" s="389">
        <f>'[9]事業所(またはGH住居)名を入力してください_その⑨'!$F132</f>
        <v>0</v>
      </c>
      <c r="K4913" s="380">
        <f>IF(OR('[9]事業所(またはGH住居)名を入力してください_その⑨'!$B132="管理者",'[9]事業所(またはGH住居)名を入力してください_その⑨'!$B132="サービス管理責任者"),0,'[9]事業所(またはGH住居)名を入力してください_その⑨'!$AN132)</f>
        <v>0</v>
      </c>
    </row>
    <row r="4914" spans="8:11">
      <c r="H4914" s="390"/>
      <c r="I4914" s="380" t="e">
        <f t="shared" si="172"/>
        <v>#REF!</v>
      </c>
      <c r="J4914" s="389">
        <f>'[9]事業所(またはGH住居)名を入力してください_その⑨'!$F133</f>
        <v>0</v>
      </c>
      <c r="K4914" s="380">
        <f>IF(OR('[9]事業所(またはGH住居)名を入力してください_その⑨'!$B133="管理者",'[9]事業所(またはGH住居)名を入力してください_その⑨'!$B133="サービス管理責任者"),0,'[9]事業所(またはGH住居)名を入力してください_その⑨'!$AN133)</f>
        <v>0</v>
      </c>
    </row>
    <row r="4915" spans="8:11">
      <c r="H4915" s="390"/>
      <c r="I4915" s="380" t="e">
        <f t="shared" si="172"/>
        <v>#REF!</v>
      </c>
      <c r="J4915" s="389">
        <f>'[9]事業所(またはGH住居)名を入力してください_その⑨'!$F134</f>
        <v>0</v>
      </c>
      <c r="K4915" s="380">
        <f>IF(OR('[9]事業所(またはGH住居)名を入力してください_その⑨'!$B134="管理者",'[9]事業所(またはGH住居)名を入力してください_その⑨'!$B134="サービス管理責任者"),0,'[9]事業所(またはGH住居)名を入力してください_その⑨'!$AN134)</f>
        <v>0</v>
      </c>
    </row>
    <row r="4916" spans="8:11">
      <c r="H4916" s="390"/>
      <c r="I4916" s="380" t="e">
        <f t="shared" si="172"/>
        <v>#REF!</v>
      </c>
      <c r="J4916" s="389">
        <f>'[9]事業所(またはGH住居)名を入力してください_その⑨'!$F135</f>
        <v>0</v>
      </c>
      <c r="K4916" s="380">
        <f>IF(OR('[9]事業所(またはGH住居)名を入力してください_その⑨'!$B135="管理者",'[9]事業所(またはGH住居)名を入力してください_その⑨'!$B135="サービス管理責任者"),0,'[9]事業所(またはGH住居)名を入力してください_その⑨'!$AN135)</f>
        <v>0</v>
      </c>
    </row>
    <row r="4917" spans="8:11">
      <c r="H4917" s="390"/>
      <c r="I4917" s="380" t="e">
        <f t="shared" si="172"/>
        <v>#REF!</v>
      </c>
      <c r="J4917" s="389">
        <f>'[9]事業所(またはGH住居)名を入力してください_その⑨'!$F136</f>
        <v>0</v>
      </c>
      <c r="K4917" s="380">
        <f>IF(OR('[9]事業所(またはGH住居)名を入力してください_その⑨'!$B136="管理者",'[9]事業所(またはGH住居)名を入力してください_その⑨'!$B136="サービス管理責任者"),0,'[9]事業所(またはGH住居)名を入力してください_その⑨'!$AN136)</f>
        <v>0</v>
      </c>
    </row>
    <row r="4918" spans="8:11">
      <c r="H4918" s="390"/>
      <c r="I4918" s="380" t="e">
        <f t="shared" si="172"/>
        <v>#REF!</v>
      </c>
      <c r="J4918" s="389">
        <f>'[9]事業所(またはGH住居)名を入力してください_その⑨'!$F137</f>
        <v>0</v>
      </c>
      <c r="K4918" s="380">
        <f>IF(OR('[9]事業所(またはGH住居)名を入力してください_その⑨'!$B137="管理者",'[9]事業所(またはGH住居)名を入力してください_その⑨'!$B137="サービス管理責任者"),0,'[9]事業所(またはGH住居)名を入力してください_その⑨'!$AN137)</f>
        <v>0</v>
      </c>
    </row>
    <row r="4919" spans="8:11">
      <c r="H4919" s="390"/>
      <c r="I4919" s="380" t="e">
        <f t="shared" si="172"/>
        <v>#REF!</v>
      </c>
      <c r="J4919" s="389">
        <f>'[9]事業所(またはGH住居)名を入力してください_その⑨'!$F138</f>
        <v>0</v>
      </c>
      <c r="K4919" s="380">
        <f>IF(OR('[9]事業所(またはGH住居)名を入力してください_その⑨'!$B138="管理者",'[9]事業所(またはGH住居)名を入力してください_その⑨'!$B138="サービス管理責任者"),0,'[9]事業所(またはGH住居)名を入力してください_その⑨'!$AN138)</f>
        <v>0</v>
      </c>
    </row>
    <row r="4920" spans="8:11">
      <c r="H4920" s="390"/>
      <c r="I4920" s="380" t="e">
        <f t="shared" si="172"/>
        <v>#REF!</v>
      </c>
      <c r="J4920" s="389">
        <f>'[9]事業所(またはGH住居)名を入力してください_その⑨'!$F139</f>
        <v>0</v>
      </c>
      <c r="K4920" s="380">
        <f>IF(OR('[9]事業所(またはGH住居)名を入力してください_その⑨'!$B139="管理者",'[9]事業所(またはGH住居)名を入力してください_その⑨'!$B139="サービス管理責任者"),0,'[9]事業所(またはGH住居)名を入力してください_その⑨'!$AN139)</f>
        <v>0</v>
      </c>
    </row>
    <row r="4921" spans="8:11">
      <c r="H4921" s="390"/>
      <c r="I4921" s="380" t="e">
        <f t="shared" si="172"/>
        <v>#REF!</v>
      </c>
      <c r="J4921" s="389">
        <f>'[9]事業所(またはGH住居)名を入力してください_その⑨'!$F140</f>
        <v>0</v>
      </c>
      <c r="K4921" s="380">
        <f>IF(OR('[9]事業所(またはGH住居)名を入力してください_その⑨'!$B140="管理者",'[9]事業所(またはGH住居)名を入力してください_その⑨'!$B140="サービス管理責任者"),0,'[9]事業所(またはGH住居)名を入力してください_その⑨'!$AN140)</f>
        <v>0</v>
      </c>
    </row>
    <row r="4922" spans="8:11">
      <c r="H4922" s="390"/>
      <c r="I4922" s="380" t="e">
        <f t="shared" si="172"/>
        <v>#REF!</v>
      </c>
      <c r="J4922" s="389">
        <f>'[9]事業所(またはGH住居)名を入力してください_その⑨'!$F141</f>
        <v>0</v>
      </c>
      <c r="K4922" s="380">
        <f>IF(OR('[9]事業所(またはGH住居)名を入力してください_その⑨'!$B141="管理者",'[9]事業所(またはGH住居)名を入力してください_その⑨'!$B141="サービス管理責任者"),0,'[9]事業所(またはGH住居)名を入力してください_その⑨'!$AN141)</f>
        <v>0</v>
      </c>
    </row>
    <row r="4923" spans="8:11">
      <c r="H4923" s="390"/>
      <c r="I4923" s="380" t="e">
        <f t="shared" si="172"/>
        <v>#REF!</v>
      </c>
      <c r="J4923" s="389">
        <f>'[9]事業所(またはGH住居)名を入力してください_その⑨'!$F142</f>
        <v>0</v>
      </c>
      <c r="K4923" s="380">
        <f>IF(OR('[9]事業所(またはGH住居)名を入力してください_その⑨'!$B142="管理者",'[9]事業所(またはGH住居)名を入力してください_その⑨'!$B142="サービス管理責任者"),0,'[9]事業所(またはGH住居)名を入力してください_その⑨'!$AN142)</f>
        <v>0</v>
      </c>
    </row>
    <row r="4924" spans="8:11">
      <c r="H4924" s="390"/>
      <c r="I4924" s="380" t="e">
        <f t="shared" si="172"/>
        <v>#REF!</v>
      </c>
      <c r="J4924" s="389">
        <f>'[9]事業所(またはGH住居)名を入力してください_その⑨'!$F143</f>
        <v>0</v>
      </c>
      <c r="K4924" s="380">
        <f>IF(OR('[9]事業所(またはGH住居)名を入力してください_その⑨'!$B143="管理者",'[9]事業所(またはGH住居)名を入力してください_その⑨'!$B143="サービス管理責任者"),0,'[9]事業所(またはGH住居)名を入力してください_その⑨'!$AN143)</f>
        <v>0</v>
      </c>
    </row>
    <row r="4925" spans="8:11">
      <c r="H4925" s="390"/>
      <c r="I4925" s="380" t="e">
        <f t="shared" si="172"/>
        <v>#REF!</v>
      </c>
      <c r="J4925" s="389">
        <f>'[9]事業所(またはGH住居)名を入力してください_その⑨'!$F144</f>
        <v>0</v>
      </c>
      <c r="K4925" s="380">
        <f>IF(OR('[9]事業所(またはGH住居)名を入力してください_その⑨'!$B144="管理者",'[9]事業所(またはGH住居)名を入力してください_その⑨'!$B144="サービス管理責任者"),0,'[9]事業所(またはGH住居)名を入力してください_その⑨'!$AN144)</f>
        <v>0</v>
      </c>
    </row>
    <row r="4926" spans="8:11">
      <c r="H4926" s="390"/>
      <c r="I4926" s="380" t="e">
        <f t="shared" si="172"/>
        <v>#REF!</v>
      </c>
      <c r="J4926" s="389">
        <f>'[9]事業所(またはGH住居)名を入力してください_その⑨'!$F145</f>
        <v>0</v>
      </c>
      <c r="K4926" s="380">
        <f>IF(OR('[9]事業所(またはGH住居)名を入力してください_その⑨'!$B145="管理者",'[9]事業所(またはGH住居)名を入力してください_その⑨'!$B145="サービス管理責任者"),0,'[9]事業所(またはGH住居)名を入力してください_その⑨'!$AN145)</f>
        <v>0</v>
      </c>
    </row>
    <row r="4927" spans="8:11">
      <c r="H4927" s="390"/>
      <c r="I4927" s="380" t="e">
        <f t="shared" si="172"/>
        <v>#REF!</v>
      </c>
      <c r="J4927" s="389">
        <f>'[9]事業所(またはGH住居)名を入力してください_その⑨'!$F146</f>
        <v>0</v>
      </c>
      <c r="K4927" s="380">
        <f>IF(OR('[9]事業所(またはGH住居)名を入力してください_その⑨'!$B146="管理者",'[9]事業所(またはGH住居)名を入力してください_その⑨'!$B146="サービス管理責任者"),0,'[9]事業所(またはGH住居)名を入力してください_その⑨'!$AN146)</f>
        <v>0</v>
      </c>
    </row>
    <row r="4928" spans="8:11">
      <c r="H4928" s="390"/>
      <c r="I4928" s="380" t="e">
        <f t="shared" si="172"/>
        <v>#REF!</v>
      </c>
      <c r="J4928" s="389">
        <f>'[9]事業所(またはGH住居)名を入力してください_その⑨'!$F147</f>
        <v>0</v>
      </c>
      <c r="K4928" s="380">
        <f>IF(OR('[9]事業所(またはGH住居)名を入力してください_その⑨'!$B147="管理者",'[9]事業所(またはGH住居)名を入力してください_その⑨'!$B147="サービス管理責任者"),0,'[9]事業所(またはGH住居)名を入力してください_その⑨'!$AN147)</f>
        <v>0</v>
      </c>
    </row>
    <row r="4929" spans="8:11">
      <c r="H4929" s="390"/>
      <c r="I4929" s="380" t="e">
        <f t="shared" si="172"/>
        <v>#REF!</v>
      </c>
      <c r="J4929" s="389">
        <f>'[9]事業所(またはGH住居)名を入力してください_その⑨'!$F148</f>
        <v>0</v>
      </c>
      <c r="K4929" s="380">
        <f>IF(OR('[9]事業所(またはGH住居)名を入力してください_その⑨'!$B148="管理者",'[9]事業所(またはGH住居)名を入力してください_その⑨'!$B148="サービス管理責任者"),0,'[9]事業所(またはGH住居)名を入力してください_その⑨'!$AN148)</f>
        <v>0</v>
      </c>
    </row>
    <row r="4930" spans="8:11">
      <c r="H4930" s="390"/>
      <c r="I4930" s="380" t="e">
        <f t="shared" si="172"/>
        <v>#REF!</v>
      </c>
      <c r="J4930" s="389">
        <f>'[9]事業所(またはGH住居)名を入力してください_その⑨'!$F149</f>
        <v>0</v>
      </c>
      <c r="K4930" s="380">
        <f>IF(OR('[9]事業所(またはGH住居)名を入力してください_その⑨'!$B149="管理者",'[9]事業所(またはGH住居)名を入力してください_その⑨'!$B149="サービス管理責任者"),0,'[9]事業所(またはGH住居)名を入力してください_その⑨'!$AN149)</f>
        <v>0</v>
      </c>
    </row>
    <row r="4931" spans="8:11">
      <c r="H4931" s="390"/>
      <c r="I4931" s="380" t="e">
        <f t="shared" si="172"/>
        <v>#REF!</v>
      </c>
      <c r="J4931" s="389">
        <f>'[9]事業所(またはGH住居)名を入力してください_その⑨'!$F150</f>
        <v>0</v>
      </c>
      <c r="K4931" s="380">
        <f>IF(OR('[9]事業所(またはGH住居)名を入力してください_その⑨'!$B150="管理者",'[9]事業所(またはGH住居)名を入力してください_その⑨'!$B150="サービス管理責任者"),0,'[9]事業所(またはGH住居)名を入力してください_その⑨'!$AN150)</f>
        <v>0</v>
      </c>
    </row>
    <row r="4932" spans="8:11">
      <c r="H4932" s="390"/>
      <c r="I4932" s="380" t="e">
        <f t="shared" ref="I4932:I4995" si="173">IF(J4932=0,I4931,I4931+1)</f>
        <v>#REF!</v>
      </c>
      <c r="J4932" s="389">
        <f>'[9]事業所(またはGH住居)名を入力してください_その⑨'!$F151</f>
        <v>0</v>
      </c>
      <c r="K4932" s="380">
        <f>IF(OR('[9]事業所(またはGH住居)名を入力してください_その⑨'!$B151="管理者",'[9]事業所(またはGH住居)名を入力してください_その⑨'!$B151="サービス管理責任者"),0,'[9]事業所(またはGH住居)名を入力してください_その⑨'!$AN151)</f>
        <v>0</v>
      </c>
    </row>
    <row r="4933" spans="8:11">
      <c r="H4933" s="390"/>
      <c r="I4933" s="380" t="e">
        <f t="shared" si="173"/>
        <v>#REF!</v>
      </c>
      <c r="J4933" s="389">
        <f>'[9]事業所(またはGH住居)名を入力してください_その⑨'!$F152</f>
        <v>0</v>
      </c>
      <c r="K4933" s="380">
        <f>IF(OR('[9]事業所(またはGH住居)名を入力してください_その⑨'!$B152="管理者",'[9]事業所(またはGH住居)名を入力してください_その⑨'!$B152="サービス管理責任者"),0,'[9]事業所(またはGH住居)名を入力してください_その⑨'!$AN152)</f>
        <v>0</v>
      </c>
    </row>
    <row r="4934" spans="8:11">
      <c r="H4934" s="390"/>
      <c r="I4934" s="380" t="e">
        <f t="shared" si="173"/>
        <v>#REF!</v>
      </c>
      <c r="J4934" s="389">
        <f>'[9]事業所(またはGH住居)名を入力してください_その⑨'!$F153</f>
        <v>0</v>
      </c>
      <c r="K4934" s="380">
        <f>IF(OR('[9]事業所(またはGH住居)名を入力してください_その⑨'!$B153="管理者",'[9]事業所(またはGH住居)名を入力してください_その⑨'!$B153="サービス管理責任者"),0,'[9]事業所(またはGH住居)名を入力してください_その⑨'!$AN153)</f>
        <v>0</v>
      </c>
    </row>
    <row r="4935" spans="8:11">
      <c r="H4935" s="390"/>
      <c r="I4935" s="380" t="e">
        <f t="shared" si="173"/>
        <v>#REF!</v>
      </c>
      <c r="J4935" s="389">
        <f>'[9]事業所(またはGH住居)名を入力してください_その⑨'!$F154</f>
        <v>0</v>
      </c>
      <c r="K4935" s="380">
        <f>IF(OR('[9]事業所(またはGH住居)名を入力してください_その⑨'!$B154="管理者",'[9]事業所(またはGH住居)名を入力してください_その⑨'!$B154="サービス管理責任者"),0,'[9]事業所(またはGH住居)名を入力してください_その⑨'!$AN154)</f>
        <v>0</v>
      </c>
    </row>
    <row r="4936" spans="8:11">
      <c r="H4936" s="390"/>
      <c r="I4936" s="380" t="e">
        <f t="shared" si="173"/>
        <v>#REF!</v>
      </c>
      <c r="J4936" s="389">
        <f>'[9]事業所(またはGH住居)名を入力してください_その⑨'!$F155</f>
        <v>0</v>
      </c>
      <c r="K4936" s="380">
        <f>IF(OR('[9]事業所(またはGH住居)名を入力してください_その⑨'!$B155="管理者",'[9]事業所(またはGH住居)名を入力してください_その⑨'!$B155="サービス管理責任者"),0,'[9]事業所(またはGH住居)名を入力してください_その⑨'!$AN155)</f>
        <v>0</v>
      </c>
    </row>
    <row r="4937" spans="8:11">
      <c r="H4937" s="390"/>
      <c r="I4937" s="380" t="e">
        <f t="shared" si="173"/>
        <v>#REF!</v>
      </c>
      <c r="J4937" s="389">
        <f>'[9]事業所(またはGH住居)名を入力してください_その⑨'!$F156</f>
        <v>0</v>
      </c>
      <c r="K4937" s="380">
        <f>IF(OR('[9]事業所(またはGH住居)名を入力してください_その⑨'!$B156="管理者",'[9]事業所(またはGH住居)名を入力してください_その⑨'!$B156="サービス管理責任者"),0,'[9]事業所(またはGH住居)名を入力してください_その⑨'!$AN156)</f>
        <v>0</v>
      </c>
    </row>
    <row r="4938" spans="8:11">
      <c r="H4938" s="390"/>
      <c r="I4938" s="380" t="e">
        <f t="shared" si="173"/>
        <v>#REF!</v>
      </c>
      <c r="J4938" s="389">
        <f>'[9]事業所(またはGH住居)名を入力してください_その⑨'!$F157</f>
        <v>0</v>
      </c>
      <c r="K4938" s="380">
        <f>IF(OR('[9]事業所(またはGH住居)名を入力してください_その⑨'!$B157="管理者",'[9]事業所(またはGH住居)名を入力してください_その⑨'!$B157="サービス管理責任者"),0,'[9]事業所(またはGH住居)名を入力してください_その⑨'!$AN157)</f>
        <v>0</v>
      </c>
    </row>
    <row r="4939" spans="8:11">
      <c r="H4939" s="390"/>
      <c r="I4939" s="380" t="e">
        <f t="shared" si="173"/>
        <v>#REF!</v>
      </c>
      <c r="J4939" s="389">
        <f>'[9]事業所(またはGH住居)名を入力してください_その⑨'!$F158</f>
        <v>0</v>
      </c>
      <c r="K4939" s="380">
        <f>IF(OR('[9]事業所(またはGH住居)名を入力してください_その⑨'!$B158="管理者",'[9]事業所(またはGH住居)名を入力してください_その⑨'!$B158="サービス管理責任者"),0,'[9]事業所(またはGH住居)名を入力してください_その⑨'!$AN158)</f>
        <v>0</v>
      </c>
    </row>
    <row r="4940" spans="8:11">
      <c r="H4940" s="390"/>
      <c r="I4940" s="380" t="e">
        <f t="shared" si="173"/>
        <v>#REF!</v>
      </c>
      <c r="J4940" s="389">
        <f>'[9]事業所(またはGH住居)名を入力してください_その⑨'!$F159</f>
        <v>0</v>
      </c>
      <c r="K4940" s="380">
        <f>IF(OR('[9]事業所(またはGH住居)名を入力してください_その⑨'!$B159="管理者",'[9]事業所(またはGH住居)名を入力してください_その⑨'!$B159="サービス管理責任者"),0,'[9]事業所(またはGH住居)名を入力してください_その⑨'!$AN159)</f>
        <v>0</v>
      </c>
    </row>
    <row r="4941" spans="8:11">
      <c r="H4941" s="390"/>
      <c r="I4941" s="380" t="e">
        <f t="shared" si="173"/>
        <v>#REF!</v>
      </c>
      <c r="J4941" s="389">
        <f>'[9]事業所(またはGH住居)名を入力してください_その⑨'!$F160</f>
        <v>0</v>
      </c>
      <c r="K4941" s="380">
        <f>IF(OR('[9]事業所(またはGH住居)名を入力してください_その⑨'!$B160="管理者",'[9]事業所(またはGH住居)名を入力してください_その⑨'!$B160="サービス管理責任者"),0,'[9]事業所(またはGH住居)名を入力してください_その⑨'!$AN160)</f>
        <v>0</v>
      </c>
    </row>
    <row r="4942" spans="8:11">
      <c r="H4942" s="390"/>
      <c r="I4942" s="380" t="e">
        <f t="shared" si="173"/>
        <v>#REF!</v>
      </c>
      <c r="J4942" s="389">
        <f>'[9]事業所(またはGH住居)名を入力してください_その⑨'!$F161</f>
        <v>0</v>
      </c>
      <c r="K4942" s="380">
        <f>IF(OR('[9]事業所(またはGH住居)名を入力してください_その⑨'!$B161="管理者",'[9]事業所(またはGH住居)名を入力してください_その⑨'!$B161="サービス管理責任者"),0,'[9]事業所(またはGH住居)名を入力してください_その⑨'!$AN161)</f>
        <v>0</v>
      </c>
    </row>
    <row r="4943" spans="8:11">
      <c r="H4943" s="390"/>
      <c r="I4943" s="380" t="e">
        <f t="shared" si="173"/>
        <v>#REF!</v>
      </c>
      <c r="J4943" s="389">
        <f>'[9]事業所(またはGH住居)名を入力してください_その⑨'!$F162</f>
        <v>0</v>
      </c>
      <c r="K4943" s="380">
        <f>IF(OR('[9]事業所(またはGH住居)名を入力してください_その⑨'!$B162="管理者",'[9]事業所(またはGH住居)名を入力してください_その⑨'!$B162="サービス管理責任者"),0,'[9]事業所(またはGH住居)名を入力してください_その⑨'!$AN162)</f>
        <v>0</v>
      </c>
    </row>
    <row r="4944" spans="8:11">
      <c r="H4944" s="390"/>
      <c r="I4944" s="380" t="e">
        <f t="shared" si="173"/>
        <v>#REF!</v>
      </c>
      <c r="J4944" s="389">
        <f>'[9]事業所(またはGH住居)名を入力してください_その⑨'!$F163</f>
        <v>0</v>
      </c>
      <c r="K4944" s="380">
        <f>IF(OR('[9]事業所(またはGH住居)名を入力してください_その⑨'!$B163="管理者",'[9]事業所(またはGH住居)名を入力してください_その⑨'!$B163="サービス管理責任者"),0,'[9]事業所(またはGH住居)名を入力してください_その⑨'!$AN163)</f>
        <v>0</v>
      </c>
    </row>
    <row r="4945" spans="8:11">
      <c r="H4945" s="390"/>
      <c r="I4945" s="380" t="e">
        <f t="shared" si="173"/>
        <v>#REF!</v>
      </c>
      <c r="J4945" s="389">
        <f>'[9]事業所(またはGH住居)名を入力してください_その⑨'!$F164</f>
        <v>0</v>
      </c>
      <c r="K4945" s="380">
        <f>IF(OR('[9]事業所(またはGH住居)名を入力してください_その⑨'!$B164="管理者",'[9]事業所(またはGH住居)名を入力してください_その⑨'!$B164="サービス管理責任者"),0,'[9]事業所(またはGH住居)名を入力してください_その⑨'!$AN164)</f>
        <v>0</v>
      </c>
    </row>
    <row r="4946" spans="8:11">
      <c r="H4946" s="390"/>
      <c r="I4946" s="380" t="e">
        <f t="shared" si="173"/>
        <v>#REF!</v>
      </c>
      <c r="J4946" s="389">
        <f>'[9]事業所(またはGH住居)名を入力してください_その⑨'!$F165</f>
        <v>0</v>
      </c>
      <c r="K4946" s="380">
        <f>IF(OR('[9]事業所(またはGH住居)名を入力してください_その⑨'!$B165="管理者",'[9]事業所(またはGH住居)名を入力してください_その⑨'!$B165="サービス管理責任者"),0,'[9]事業所(またはGH住居)名を入力してください_その⑨'!$AN165)</f>
        <v>0</v>
      </c>
    </row>
    <row r="4947" spans="8:11">
      <c r="H4947" s="390"/>
      <c r="I4947" s="380" t="e">
        <f t="shared" si="173"/>
        <v>#REF!</v>
      </c>
      <c r="J4947" s="389">
        <f>'[9]事業所(またはGH住居)名を入力してください_その⑨'!$F166</f>
        <v>0</v>
      </c>
      <c r="K4947" s="380">
        <f>IF(OR('[9]事業所(またはGH住居)名を入力してください_その⑨'!$B166="管理者",'[9]事業所(またはGH住居)名を入力してください_その⑨'!$B166="サービス管理責任者"),0,'[9]事業所(またはGH住居)名を入力してください_その⑨'!$AN166)</f>
        <v>0</v>
      </c>
    </row>
    <row r="4948" spans="8:11">
      <c r="H4948" s="390"/>
      <c r="I4948" s="380" t="e">
        <f t="shared" si="173"/>
        <v>#REF!</v>
      </c>
      <c r="J4948" s="389">
        <f>'[9]事業所(またはGH住居)名を入力してください_その⑨'!$F167</f>
        <v>0</v>
      </c>
      <c r="K4948" s="380">
        <f>IF(OR('[9]事業所(またはGH住居)名を入力してください_その⑨'!$B167="管理者",'[9]事業所(またはGH住居)名を入力してください_その⑨'!$B167="サービス管理責任者"),0,'[9]事業所(またはGH住居)名を入力してください_その⑨'!$AN167)</f>
        <v>0</v>
      </c>
    </row>
    <row r="4949" spans="8:11">
      <c r="H4949" s="390"/>
      <c r="I4949" s="380" t="e">
        <f t="shared" si="173"/>
        <v>#REF!</v>
      </c>
      <c r="J4949" s="389">
        <f>'[9]事業所(またはGH住居)名を入力してください_その⑨'!$F168</f>
        <v>0</v>
      </c>
      <c r="K4949" s="380">
        <f>IF(OR('[9]事業所(またはGH住居)名を入力してください_その⑨'!$B168="管理者",'[9]事業所(またはGH住居)名を入力してください_その⑨'!$B168="サービス管理責任者"),0,'[9]事業所(またはGH住居)名を入力してください_その⑨'!$AN168)</f>
        <v>0</v>
      </c>
    </row>
    <row r="4950" spans="8:11">
      <c r="H4950" s="390"/>
      <c r="I4950" s="380" t="e">
        <f t="shared" si="173"/>
        <v>#REF!</v>
      </c>
      <c r="J4950" s="389">
        <f>'[9]事業所(またはGH住居)名を入力してください_その⑨'!$F169</f>
        <v>0</v>
      </c>
      <c r="K4950" s="380">
        <f>IF(OR('[9]事業所(またはGH住居)名を入力してください_その⑨'!$B169="管理者",'[9]事業所(またはGH住居)名を入力してください_その⑨'!$B169="サービス管理責任者"),0,'[9]事業所(またはGH住居)名を入力してください_その⑨'!$AN169)</f>
        <v>0</v>
      </c>
    </row>
    <row r="4951" spans="8:11">
      <c r="H4951" s="390"/>
      <c r="I4951" s="380" t="e">
        <f t="shared" si="173"/>
        <v>#REF!</v>
      </c>
      <c r="J4951" s="389">
        <f>'[9]事業所(またはGH住居)名を入力してください_その⑨'!$F170</f>
        <v>0</v>
      </c>
      <c r="K4951" s="380">
        <f>IF(OR('[9]事業所(またはGH住居)名を入力してください_その⑨'!$B170="管理者",'[9]事業所(またはGH住居)名を入力してください_その⑨'!$B170="サービス管理責任者"),0,'[9]事業所(またはGH住居)名を入力してください_その⑨'!$AN170)</f>
        <v>0</v>
      </c>
    </row>
    <row r="4952" spans="8:11">
      <c r="H4952" s="390"/>
      <c r="I4952" s="380" t="e">
        <f t="shared" si="173"/>
        <v>#REF!</v>
      </c>
      <c r="J4952" s="389">
        <f>'[9]事業所(またはGH住居)名を入力してください_その⑨'!$F171</f>
        <v>0</v>
      </c>
      <c r="K4952" s="380">
        <f>IF(OR('[9]事業所(またはGH住居)名を入力してください_その⑨'!$B171="管理者",'[9]事業所(またはGH住居)名を入力してください_その⑨'!$B171="サービス管理責任者"),0,'[9]事業所(またはGH住居)名を入力してください_その⑨'!$AN171)</f>
        <v>0</v>
      </c>
    </row>
    <row r="4953" spans="8:11">
      <c r="H4953" s="390"/>
      <c r="I4953" s="380" t="e">
        <f t="shared" si="173"/>
        <v>#REF!</v>
      </c>
      <c r="J4953" s="389">
        <f>'[9]事業所(またはGH住居)名を入力してください_その⑨'!$F172</f>
        <v>0</v>
      </c>
      <c r="K4953" s="380">
        <f>IF(OR('[9]事業所(またはGH住居)名を入力してください_その⑨'!$B172="管理者",'[9]事業所(またはGH住居)名を入力してください_その⑨'!$B172="サービス管理責任者"),0,'[9]事業所(またはGH住居)名を入力してください_その⑨'!$AN172)</f>
        <v>0</v>
      </c>
    </row>
    <row r="4954" spans="8:11">
      <c r="H4954" s="390"/>
      <c r="I4954" s="380" t="e">
        <f t="shared" si="173"/>
        <v>#REF!</v>
      </c>
      <c r="J4954" s="389">
        <f>'[9]事業所(またはGH住居)名を入力してください_その⑨'!$F173</f>
        <v>0</v>
      </c>
      <c r="K4954" s="380">
        <f>IF(OR('[9]事業所(またはGH住居)名を入力してください_その⑨'!$B173="管理者",'[9]事業所(またはGH住居)名を入力してください_その⑨'!$B173="サービス管理責任者"),0,'[9]事業所(またはGH住居)名を入力してください_その⑨'!$AN173)</f>
        <v>0</v>
      </c>
    </row>
    <row r="4955" spans="8:11">
      <c r="H4955" s="390"/>
      <c r="I4955" s="380" t="e">
        <f t="shared" si="173"/>
        <v>#REF!</v>
      </c>
      <c r="J4955" s="389">
        <f>'[9]事業所(またはGH住居)名を入力してください_その⑨'!$F174</f>
        <v>0</v>
      </c>
      <c r="K4955" s="380">
        <f>IF(OR('[9]事業所(またはGH住居)名を入力してください_その⑨'!$B174="管理者",'[9]事業所(またはGH住居)名を入力してください_その⑨'!$B174="サービス管理責任者"),0,'[9]事業所(またはGH住居)名を入力してください_その⑨'!$AN174)</f>
        <v>0</v>
      </c>
    </row>
    <row r="4956" spans="8:11">
      <c r="H4956" s="390"/>
      <c r="I4956" s="380" t="e">
        <f t="shared" si="173"/>
        <v>#REF!</v>
      </c>
      <c r="J4956" s="389">
        <f>'[9]事業所(またはGH住居)名を入力してください_その⑨'!$F175</f>
        <v>0</v>
      </c>
      <c r="K4956" s="380">
        <f>IF(OR('[9]事業所(またはGH住居)名を入力してください_その⑨'!$B175="管理者",'[9]事業所(またはGH住居)名を入力してください_その⑨'!$B175="サービス管理責任者"),0,'[9]事業所(またはGH住居)名を入力してください_その⑨'!$AN175)</f>
        <v>0</v>
      </c>
    </row>
    <row r="4957" spans="8:11">
      <c r="H4957" s="390"/>
      <c r="I4957" s="380" t="e">
        <f t="shared" si="173"/>
        <v>#REF!</v>
      </c>
      <c r="J4957" s="389">
        <f>'[9]事業所(またはGH住居)名を入力してください_その⑨'!$F176</f>
        <v>0</v>
      </c>
      <c r="K4957" s="380">
        <f>IF(OR('[9]事業所(またはGH住居)名を入力してください_その⑨'!$B176="管理者",'[9]事業所(またはGH住居)名を入力してください_その⑨'!$B176="サービス管理責任者"),0,'[9]事業所(またはGH住居)名を入力してください_その⑨'!$AN176)</f>
        <v>0</v>
      </c>
    </row>
    <row r="4958" spans="8:11">
      <c r="H4958" s="390"/>
      <c r="I4958" s="380" t="e">
        <f t="shared" si="173"/>
        <v>#REF!</v>
      </c>
      <c r="J4958" s="389">
        <f>'[9]事業所(またはGH住居)名を入力してください_その⑨'!$F177</f>
        <v>0</v>
      </c>
      <c r="K4958" s="380">
        <f>IF(OR('[9]事業所(またはGH住居)名を入力してください_その⑨'!$B177="管理者",'[9]事業所(またはGH住居)名を入力してください_その⑨'!$B177="サービス管理責任者"),0,'[9]事業所(またはGH住居)名を入力してください_その⑨'!$AN177)</f>
        <v>0</v>
      </c>
    </row>
    <row r="4959" spans="8:11">
      <c r="H4959" s="390"/>
      <c r="I4959" s="380" t="e">
        <f t="shared" si="173"/>
        <v>#REF!</v>
      </c>
      <c r="J4959" s="389">
        <f>'[9]事業所(またはGH住居)名を入力してください_その⑨'!$F178</f>
        <v>0</v>
      </c>
      <c r="K4959" s="380">
        <f>IF(OR('[9]事業所(またはGH住居)名を入力してください_その⑨'!$B178="管理者",'[9]事業所(またはGH住居)名を入力してください_その⑨'!$B178="サービス管理責任者"),0,'[9]事業所(またはGH住居)名を入力してください_その⑨'!$AN178)</f>
        <v>0</v>
      </c>
    </row>
    <row r="4960" spans="8:11">
      <c r="H4960" s="390"/>
      <c r="I4960" s="380" t="e">
        <f t="shared" si="173"/>
        <v>#REF!</v>
      </c>
      <c r="J4960" s="389">
        <f>'[9]事業所(またはGH住居)名を入力してください_その⑨'!$F179</f>
        <v>0</v>
      </c>
      <c r="K4960" s="380">
        <f>IF(OR('[9]事業所(またはGH住居)名を入力してください_その⑨'!$B179="管理者",'[9]事業所(またはGH住居)名を入力してください_その⑨'!$B179="サービス管理責任者"),0,'[9]事業所(またはGH住居)名を入力してください_その⑨'!$AN179)</f>
        <v>0</v>
      </c>
    </row>
    <row r="4961" spans="8:11">
      <c r="H4961" s="390"/>
      <c r="I4961" s="380" t="e">
        <f t="shared" si="173"/>
        <v>#REF!</v>
      </c>
      <c r="J4961" s="389">
        <f>'[9]事業所(またはGH住居)名を入力してください_その⑨'!$F180</f>
        <v>0</v>
      </c>
      <c r="K4961" s="380">
        <f>IF(OR('[9]事業所(またはGH住居)名を入力してください_その⑨'!$B180="管理者",'[9]事業所(またはGH住居)名を入力してください_その⑨'!$B180="サービス管理責任者"),0,'[9]事業所(またはGH住居)名を入力してください_その⑨'!$AN180)</f>
        <v>0</v>
      </c>
    </row>
    <row r="4962" spans="8:11">
      <c r="H4962" s="390"/>
      <c r="I4962" s="380" t="e">
        <f t="shared" si="173"/>
        <v>#REF!</v>
      </c>
      <c r="J4962" s="389">
        <f>'[9]事業所(またはGH住居)名を入力してください_その⑨'!$F181</f>
        <v>0</v>
      </c>
      <c r="K4962" s="380">
        <f>IF(OR('[9]事業所(またはGH住居)名を入力してください_その⑨'!$B181="管理者",'[9]事業所(またはGH住居)名を入力してください_その⑨'!$B181="サービス管理責任者"),0,'[9]事業所(またはGH住居)名を入力してください_その⑨'!$AN181)</f>
        <v>0</v>
      </c>
    </row>
    <row r="4963" spans="8:11">
      <c r="H4963" s="390"/>
      <c r="I4963" s="380" t="e">
        <f t="shared" si="173"/>
        <v>#REF!</v>
      </c>
      <c r="J4963" s="389">
        <f>'[9]事業所(またはGH住居)名を入力してください_その⑨'!$F182</f>
        <v>0</v>
      </c>
      <c r="K4963" s="380">
        <f>IF(OR('[9]事業所(またはGH住居)名を入力してください_その⑨'!$B182="管理者",'[9]事業所(またはGH住居)名を入力してください_その⑨'!$B182="サービス管理責任者"),0,'[9]事業所(またはGH住居)名を入力してください_その⑨'!$AN182)</f>
        <v>0</v>
      </c>
    </row>
    <row r="4964" spans="8:11">
      <c r="H4964" s="390"/>
      <c r="I4964" s="380" t="e">
        <f t="shared" si="173"/>
        <v>#REF!</v>
      </c>
      <c r="J4964" s="389">
        <f>'[9]事業所(またはGH住居)名を入力してください_その⑨'!$F183</f>
        <v>0</v>
      </c>
      <c r="K4964" s="380">
        <f>IF(OR('[9]事業所(またはGH住居)名を入力してください_その⑨'!$B183="管理者",'[9]事業所(またはGH住居)名を入力してください_その⑨'!$B183="サービス管理責任者"),0,'[9]事業所(またはGH住居)名を入力してください_その⑨'!$AN183)</f>
        <v>0</v>
      </c>
    </row>
    <row r="4965" spans="8:11">
      <c r="H4965" s="390"/>
      <c r="I4965" s="380" t="e">
        <f t="shared" si="173"/>
        <v>#REF!</v>
      </c>
      <c r="J4965" s="389">
        <f>'[9]事業所(またはGH住居)名を入力してください_その⑨'!$F184</f>
        <v>0</v>
      </c>
      <c r="K4965" s="380">
        <f>IF(OR('[9]事業所(またはGH住居)名を入力してください_その⑨'!$B184="管理者",'[9]事業所(またはGH住居)名を入力してください_その⑨'!$B184="サービス管理責任者"),0,'[9]事業所(またはGH住居)名を入力してください_その⑨'!$AN184)</f>
        <v>0</v>
      </c>
    </row>
    <row r="4966" spans="8:11">
      <c r="H4966" s="390"/>
      <c r="I4966" s="380" t="e">
        <f t="shared" si="173"/>
        <v>#REF!</v>
      </c>
      <c r="J4966" s="389">
        <f>'[9]事業所(またはGH住居)名を入力してください_その⑨'!$F185</f>
        <v>0</v>
      </c>
      <c r="K4966" s="380">
        <f>IF(OR('[9]事業所(またはGH住居)名を入力してください_その⑨'!$B185="管理者",'[9]事業所(またはGH住居)名を入力してください_その⑨'!$B185="サービス管理責任者"),0,'[9]事業所(またはGH住居)名を入力してください_その⑨'!$AN185)</f>
        <v>0</v>
      </c>
    </row>
    <row r="4967" spans="8:11">
      <c r="H4967" s="390"/>
      <c r="I4967" s="380" t="e">
        <f t="shared" si="173"/>
        <v>#REF!</v>
      </c>
      <c r="J4967" s="389">
        <f>'[9]事業所(またはGH住居)名を入力してください_その⑨'!$F186</f>
        <v>0</v>
      </c>
      <c r="K4967" s="380">
        <f>IF(OR('[9]事業所(またはGH住居)名を入力してください_その⑨'!$B186="管理者",'[9]事業所(またはGH住居)名を入力してください_その⑨'!$B186="サービス管理責任者"),0,'[9]事業所(またはGH住居)名を入力してください_その⑨'!$AN186)</f>
        <v>0</v>
      </c>
    </row>
    <row r="4968" spans="8:11">
      <c r="H4968" s="390"/>
      <c r="I4968" s="380" t="e">
        <f t="shared" si="173"/>
        <v>#REF!</v>
      </c>
      <c r="J4968" s="389">
        <f>'[9]事業所(またはGH住居)名を入力してください_その⑨'!$F187</f>
        <v>0</v>
      </c>
      <c r="K4968" s="380">
        <f>IF(OR('[9]事業所(またはGH住居)名を入力してください_その⑨'!$B187="管理者",'[9]事業所(またはGH住居)名を入力してください_その⑨'!$B187="サービス管理責任者"),0,'[9]事業所(またはGH住居)名を入力してください_その⑨'!$AN187)</f>
        <v>0</v>
      </c>
    </row>
    <row r="4969" spans="8:11">
      <c r="H4969" s="390"/>
      <c r="I4969" s="380" t="e">
        <f t="shared" si="173"/>
        <v>#REF!</v>
      </c>
      <c r="J4969" s="389">
        <f>'[9]事業所(またはGH住居)名を入力してください_その⑨'!$F188</f>
        <v>0</v>
      </c>
      <c r="K4969" s="380">
        <f>IF(OR('[9]事業所(またはGH住居)名を入力してください_その⑨'!$B188="管理者",'[9]事業所(またはGH住居)名を入力してください_その⑨'!$B188="サービス管理責任者"),0,'[9]事業所(またはGH住居)名を入力してください_その⑨'!$AN188)</f>
        <v>0</v>
      </c>
    </row>
    <row r="4970" spans="8:11">
      <c r="H4970" s="390"/>
      <c r="I4970" s="380" t="e">
        <f t="shared" si="173"/>
        <v>#REF!</v>
      </c>
      <c r="J4970" s="389">
        <f>'[9]事業所(またはGH住居)名を入力してください_その⑨'!$F189</f>
        <v>0</v>
      </c>
      <c r="K4970" s="380">
        <f>IF(OR('[9]事業所(またはGH住居)名を入力してください_その⑨'!$B189="管理者",'[9]事業所(またはGH住居)名を入力してください_その⑨'!$B189="サービス管理責任者"),0,'[9]事業所(またはGH住居)名を入力してください_その⑨'!$AN189)</f>
        <v>0</v>
      </c>
    </row>
    <row r="4971" spans="8:11">
      <c r="H4971" s="390"/>
      <c r="I4971" s="380" t="e">
        <f t="shared" si="173"/>
        <v>#REF!</v>
      </c>
      <c r="J4971" s="389">
        <f>'[9]事業所(またはGH住居)名を入力してください_その⑨'!$F190</f>
        <v>0</v>
      </c>
      <c r="K4971" s="380">
        <f>IF(OR('[9]事業所(またはGH住居)名を入力してください_その⑨'!$B190="管理者",'[9]事業所(またはGH住居)名を入力してください_その⑨'!$B190="サービス管理責任者"),0,'[9]事業所(またはGH住居)名を入力してください_その⑨'!$AN190)</f>
        <v>0</v>
      </c>
    </row>
    <row r="4972" spans="8:11">
      <c r="H4972" s="390"/>
      <c r="I4972" s="380" t="e">
        <f t="shared" si="173"/>
        <v>#REF!</v>
      </c>
      <c r="J4972" s="389">
        <f>'[9]事業所(またはGH住居)名を入力してください_その⑨'!$F191</f>
        <v>0</v>
      </c>
      <c r="K4972" s="380">
        <f>IF(OR('[9]事業所(またはGH住居)名を入力してください_その⑨'!$B191="管理者",'[9]事業所(またはGH住居)名を入力してください_その⑨'!$B191="サービス管理責任者"),0,'[9]事業所(またはGH住居)名を入力してください_その⑨'!$AN191)</f>
        <v>0</v>
      </c>
    </row>
    <row r="4973" spans="8:11">
      <c r="H4973" s="390"/>
      <c r="I4973" s="380" t="e">
        <f t="shared" si="173"/>
        <v>#REF!</v>
      </c>
      <c r="J4973" s="389">
        <f>'[9]事業所(またはGH住居)名を入力してください_その⑨'!$F192</f>
        <v>0</v>
      </c>
      <c r="K4973" s="380">
        <f>IF(OR('[9]事業所(またはGH住居)名を入力してください_その⑨'!$B192="管理者",'[9]事業所(またはGH住居)名を入力してください_その⑨'!$B192="サービス管理責任者"),0,'[9]事業所(またはGH住居)名を入力してください_その⑨'!$AN192)</f>
        <v>0</v>
      </c>
    </row>
    <row r="4974" spans="8:11">
      <c r="H4974" s="390"/>
      <c r="I4974" s="380" t="e">
        <f t="shared" si="173"/>
        <v>#REF!</v>
      </c>
      <c r="J4974" s="389">
        <f>'[9]事業所(またはGH住居)名を入力してください_その⑨'!$F193</f>
        <v>0</v>
      </c>
      <c r="K4974" s="380">
        <f>IF(OR('[9]事業所(またはGH住居)名を入力してください_その⑨'!$B193="管理者",'[9]事業所(またはGH住居)名を入力してください_その⑨'!$B193="サービス管理責任者"),0,'[9]事業所(またはGH住居)名を入力してください_その⑨'!$AN193)</f>
        <v>0</v>
      </c>
    </row>
    <row r="4975" spans="8:11">
      <c r="H4975" s="390"/>
      <c r="I4975" s="380" t="e">
        <f t="shared" si="173"/>
        <v>#REF!</v>
      </c>
      <c r="J4975" s="389">
        <f>'[9]事業所(またはGH住居)名を入力してください_その⑨'!$F194</f>
        <v>0</v>
      </c>
      <c r="K4975" s="380">
        <f>IF(OR('[9]事業所(またはGH住居)名を入力してください_その⑨'!$B194="管理者",'[9]事業所(またはGH住居)名を入力してください_その⑨'!$B194="サービス管理責任者"),0,'[9]事業所(またはGH住居)名を入力してください_その⑨'!$AN194)</f>
        <v>0</v>
      </c>
    </row>
    <row r="4976" spans="8:11">
      <c r="H4976" s="390"/>
      <c r="I4976" s="380" t="e">
        <f t="shared" si="173"/>
        <v>#REF!</v>
      </c>
      <c r="J4976" s="389">
        <f>'[9]事業所(またはGH住居)名を入力してください_その⑨'!$F195</f>
        <v>0</v>
      </c>
      <c r="K4976" s="380">
        <f>IF(OR('[9]事業所(またはGH住居)名を入力してください_その⑨'!$B195="管理者",'[9]事業所(またはGH住居)名を入力してください_その⑨'!$B195="サービス管理責任者"),0,'[9]事業所(またはGH住居)名を入力してください_その⑨'!$AN195)</f>
        <v>0</v>
      </c>
    </row>
    <row r="4977" spans="8:11">
      <c r="H4977" s="390"/>
      <c r="I4977" s="380" t="e">
        <f t="shared" si="173"/>
        <v>#REF!</v>
      </c>
      <c r="J4977" s="389">
        <f>'[9]事業所(またはGH住居)名を入力してください_その⑨'!$F196</f>
        <v>0</v>
      </c>
      <c r="K4977" s="380">
        <f>IF(OR('[9]事業所(またはGH住居)名を入力してください_その⑨'!$B196="管理者",'[9]事業所(またはGH住居)名を入力してください_その⑨'!$B196="サービス管理責任者"),0,'[9]事業所(またはGH住居)名を入力してください_その⑨'!$AN196)</f>
        <v>0</v>
      </c>
    </row>
    <row r="4978" spans="8:11">
      <c r="H4978" s="390"/>
      <c r="I4978" s="380" t="e">
        <f t="shared" si="173"/>
        <v>#REF!</v>
      </c>
      <c r="J4978" s="389">
        <f>'[9]事業所(またはGH住居)名を入力してください_その⑨'!$F197</f>
        <v>0</v>
      </c>
      <c r="K4978" s="380">
        <f>IF(OR('[9]事業所(またはGH住居)名を入力してください_その⑨'!$B197="管理者",'[9]事業所(またはGH住居)名を入力してください_その⑨'!$B197="サービス管理責任者"),0,'[9]事業所(またはGH住居)名を入力してください_その⑨'!$AN197)</f>
        <v>0</v>
      </c>
    </row>
    <row r="4979" spans="8:11">
      <c r="H4979" s="390"/>
      <c r="I4979" s="380" t="e">
        <f t="shared" si="173"/>
        <v>#REF!</v>
      </c>
      <c r="J4979" s="389">
        <f>'[9]事業所(またはGH住居)名を入力してください_その⑨'!$F198</f>
        <v>0</v>
      </c>
      <c r="K4979" s="380">
        <f>IF(OR('[9]事業所(またはGH住居)名を入力してください_その⑨'!$B198="管理者",'[9]事業所(またはGH住居)名を入力してください_その⑨'!$B198="サービス管理責任者"),0,'[9]事業所(またはGH住居)名を入力してください_その⑨'!$AN198)</f>
        <v>0</v>
      </c>
    </row>
    <row r="4980" spans="8:11">
      <c r="H4980" s="390"/>
      <c r="I4980" s="380" t="e">
        <f t="shared" si="173"/>
        <v>#REF!</v>
      </c>
      <c r="J4980" s="389">
        <f>'[9]事業所(またはGH住居)名を入力してください_その⑨'!$F199</f>
        <v>0</v>
      </c>
      <c r="K4980" s="380">
        <f>IF(OR('[9]事業所(またはGH住居)名を入力してください_その⑨'!$B199="管理者",'[9]事業所(またはGH住居)名を入力してください_その⑨'!$B199="サービス管理責任者"),0,'[9]事業所(またはGH住居)名を入力してください_その⑨'!$AN199)</f>
        <v>0</v>
      </c>
    </row>
    <row r="4981" spans="8:11">
      <c r="H4981" s="390"/>
      <c r="I4981" s="380" t="e">
        <f t="shared" si="173"/>
        <v>#REF!</v>
      </c>
      <c r="J4981" s="389">
        <f>'[9]事業所(またはGH住居)名を入力してください_その⑨'!$F200</f>
        <v>0</v>
      </c>
      <c r="K4981" s="380">
        <f>IF(OR('[9]事業所(またはGH住居)名を入力してください_その⑨'!$B200="管理者",'[9]事業所(またはGH住居)名を入力してください_その⑨'!$B200="サービス管理責任者"),0,'[9]事業所(またはGH住居)名を入力してください_その⑨'!$AN200)</f>
        <v>0</v>
      </c>
    </row>
    <row r="4982" spans="8:11">
      <c r="H4982" s="390"/>
      <c r="I4982" s="380" t="e">
        <f t="shared" si="173"/>
        <v>#REF!</v>
      </c>
      <c r="J4982" s="389">
        <f>'[9]事業所(またはGH住居)名を入力してください_その⑨'!$F201</f>
        <v>0</v>
      </c>
      <c r="K4982" s="380">
        <f>IF(OR('[9]事業所(またはGH住居)名を入力してください_その⑨'!$B201="管理者",'[9]事業所(またはGH住居)名を入力してください_その⑨'!$B201="サービス管理責任者"),0,'[9]事業所(またはGH住居)名を入力してください_その⑨'!$AN201)</f>
        <v>0</v>
      </c>
    </row>
    <row r="4983" spans="8:11">
      <c r="H4983" s="390"/>
      <c r="I4983" s="380" t="e">
        <f t="shared" si="173"/>
        <v>#REF!</v>
      </c>
      <c r="J4983" s="389">
        <f>'[9]事業所(またはGH住居)名を入力してください_その⑨'!$F202</f>
        <v>0</v>
      </c>
      <c r="K4983" s="380">
        <f>IF(OR('[9]事業所(またはGH住居)名を入力してください_その⑨'!$B202="管理者",'[9]事業所(またはGH住居)名を入力してください_その⑨'!$B202="サービス管理責任者"),0,'[9]事業所(またはGH住居)名を入力してください_その⑨'!$AN202)</f>
        <v>0</v>
      </c>
    </row>
    <row r="4984" spans="8:11">
      <c r="H4984" s="390"/>
      <c r="I4984" s="380" t="e">
        <f t="shared" si="173"/>
        <v>#REF!</v>
      </c>
      <c r="J4984" s="389">
        <f>'[9]事業所(またはGH住居)名を入力してください_その⑨'!$F203</f>
        <v>0</v>
      </c>
      <c r="K4984" s="380">
        <f>IF(OR('[9]事業所(またはGH住居)名を入力してください_その⑨'!$B203="管理者",'[9]事業所(またはGH住居)名を入力してください_その⑨'!$B203="サービス管理責任者"),0,'[9]事業所(またはGH住居)名を入力してください_その⑨'!$AN203)</f>
        <v>0</v>
      </c>
    </row>
    <row r="4985" spans="8:11">
      <c r="H4985" s="390"/>
      <c r="I4985" s="380" t="e">
        <f t="shared" si="173"/>
        <v>#REF!</v>
      </c>
      <c r="J4985" s="389">
        <f>'[9]事業所(またはGH住居)名を入力してください_その⑨'!$F204</f>
        <v>0</v>
      </c>
      <c r="K4985" s="380">
        <f>IF(OR('[9]事業所(またはGH住居)名を入力してください_その⑨'!$B204="管理者",'[9]事業所(またはGH住居)名を入力してください_その⑨'!$B204="サービス管理責任者"),0,'[9]事業所(またはGH住居)名を入力してください_その⑨'!$AN204)</f>
        <v>0</v>
      </c>
    </row>
    <row r="4986" spans="8:11">
      <c r="H4986" s="390"/>
      <c r="I4986" s="380" t="e">
        <f t="shared" si="173"/>
        <v>#REF!</v>
      </c>
      <c r="J4986" s="389">
        <f>'[9]事業所(またはGH住居)名を入力してください_その⑨'!$F205</f>
        <v>0</v>
      </c>
      <c r="K4986" s="380">
        <f>IF(OR('[9]事業所(またはGH住居)名を入力してください_その⑨'!$B205="管理者",'[9]事業所(またはGH住居)名を入力してください_その⑨'!$B205="サービス管理責任者"),0,'[9]事業所(またはGH住居)名を入力してください_その⑨'!$AN205)</f>
        <v>0</v>
      </c>
    </row>
    <row r="4987" spans="8:11">
      <c r="H4987" s="390"/>
      <c r="I4987" s="380" t="e">
        <f t="shared" si="173"/>
        <v>#REF!</v>
      </c>
      <c r="J4987" s="389">
        <f>'[9]事業所(またはGH住居)名を入力してください_その⑨'!$F206</f>
        <v>0</v>
      </c>
      <c r="K4987" s="380">
        <f>IF(OR('[9]事業所(またはGH住居)名を入力してください_その⑨'!$B206="管理者",'[9]事業所(またはGH住居)名を入力してください_その⑨'!$B206="サービス管理責任者"),0,'[9]事業所(またはGH住居)名を入力してください_その⑨'!$AN206)</f>
        <v>0</v>
      </c>
    </row>
    <row r="4988" spans="8:11">
      <c r="H4988" s="390"/>
      <c r="I4988" s="380" t="e">
        <f t="shared" si="173"/>
        <v>#REF!</v>
      </c>
      <c r="J4988" s="389">
        <f>'[9]事業所(またはGH住居)名を入力してください_その⑨'!$F207</f>
        <v>0</v>
      </c>
      <c r="K4988" s="380">
        <f>IF(OR('[9]事業所(またはGH住居)名を入力してください_その⑨'!$B207="管理者",'[9]事業所(またはGH住居)名を入力してください_その⑨'!$B207="サービス管理責任者"),0,'[9]事業所(またはGH住居)名を入力してください_その⑨'!$AN207)</f>
        <v>0</v>
      </c>
    </row>
    <row r="4989" spans="8:11">
      <c r="H4989" s="390"/>
      <c r="I4989" s="380" t="e">
        <f t="shared" si="173"/>
        <v>#REF!</v>
      </c>
      <c r="J4989" s="389">
        <f>'[9]事業所(またはGH住居)名を入力してください_その⑨'!$F208</f>
        <v>0</v>
      </c>
      <c r="K4989" s="380">
        <f>IF(OR('[9]事業所(またはGH住居)名を入力してください_その⑨'!$B208="管理者",'[9]事業所(またはGH住居)名を入力してください_その⑨'!$B208="サービス管理責任者"),0,'[9]事業所(またはGH住居)名を入力してください_その⑨'!$AN208)</f>
        <v>0</v>
      </c>
    </row>
    <row r="4990" spans="8:11">
      <c r="H4990" s="390"/>
      <c r="I4990" s="380" t="e">
        <f t="shared" si="173"/>
        <v>#REF!</v>
      </c>
      <c r="J4990" s="389">
        <f>'[9]事業所(またはGH住居)名を入力してください_その⑨'!$F209</f>
        <v>0</v>
      </c>
      <c r="K4990" s="380">
        <f>IF(OR('[9]事業所(またはGH住居)名を入力してください_その⑨'!$B209="管理者",'[9]事業所(またはGH住居)名を入力してください_その⑨'!$B209="サービス管理責任者"),0,'[9]事業所(またはGH住居)名を入力してください_その⑨'!$AN209)</f>
        <v>0</v>
      </c>
    </row>
    <row r="4991" spans="8:11">
      <c r="H4991" s="390"/>
      <c r="I4991" s="380" t="e">
        <f t="shared" si="173"/>
        <v>#REF!</v>
      </c>
      <c r="J4991" s="389">
        <f>'[9]事業所(またはGH住居)名を入力してください_その⑨'!$F210</f>
        <v>0</v>
      </c>
      <c r="K4991" s="380">
        <f>IF(OR('[9]事業所(またはGH住居)名を入力してください_その⑨'!$B210="管理者",'[9]事業所(またはGH住居)名を入力してください_その⑨'!$B210="サービス管理責任者"),0,'[9]事業所(またはGH住居)名を入力してください_その⑨'!$AN210)</f>
        <v>0</v>
      </c>
    </row>
    <row r="4992" spans="8:11">
      <c r="H4992" s="390"/>
      <c r="I4992" s="380" t="e">
        <f t="shared" si="173"/>
        <v>#REF!</v>
      </c>
      <c r="J4992" s="389">
        <f>'[9]事業所(またはGH住居)名を入力してください_その⑨'!$F211</f>
        <v>0</v>
      </c>
      <c r="K4992" s="380">
        <f>IF(OR('[9]事業所(またはGH住居)名を入力してください_その⑨'!$B211="管理者",'[9]事業所(またはGH住居)名を入力してください_その⑨'!$B211="サービス管理責任者"),0,'[9]事業所(またはGH住居)名を入力してください_その⑨'!$AN211)</f>
        <v>0</v>
      </c>
    </row>
    <row r="4993" spans="8:11">
      <c r="H4993" s="390"/>
      <c r="I4993" s="380" t="e">
        <f t="shared" si="173"/>
        <v>#REF!</v>
      </c>
      <c r="J4993" s="389">
        <f>'[9]事業所(またはGH住居)名を入力してください_その⑨'!$F212</f>
        <v>0</v>
      </c>
      <c r="K4993" s="380">
        <f>IF(OR('[9]事業所(またはGH住居)名を入力してください_その⑨'!$B212="管理者",'[9]事業所(またはGH住居)名を入力してください_その⑨'!$B212="サービス管理責任者"),0,'[9]事業所(またはGH住居)名を入力してください_その⑨'!$AN212)</f>
        <v>0</v>
      </c>
    </row>
    <row r="4994" spans="8:11">
      <c r="H4994" s="390"/>
      <c r="I4994" s="380" t="e">
        <f t="shared" si="173"/>
        <v>#REF!</v>
      </c>
      <c r="J4994" s="389">
        <f>'[9]事業所(またはGH住居)名を入力してください_その⑨'!$F213</f>
        <v>0</v>
      </c>
      <c r="K4994" s="380">
        <f>IF(OR('[9]事業所(またはGH住居)名を入力してください_その⑨'!$B213="管理者",'[9]事業所(またはGH住居)名を入力してください_その⑨'!$B213="サービス管理責任者"),0,'[9]事業所(またはGH住居)名を入力してください_その⑨'!$AN213)</f>
        <v>0</v>
      </c>
    </row>
    <row r="4995" spans="8:11">
      <c r="H4995" s="390"/>
      <c r="I4995" s="380" t="e">
        <f t="shared" si="173"/>
        <v>#REF!</v>
      </c>
      <c r="J4995" s="389">
        <f>'[9]事業所(またはGH住居)名を入力してください_その⑨'!$F214</f>
        <v>0</v>
      </c>
      <c r="K4995" s="380">
        <f>IF(OR('[9]事業所(またはGH住居)名を入力してください_その⑨'!$B214="管理者",'[9]事業所(またはGH住居)名を入力してください_その⑨'!$B214="サービス管理責任者"),0,'[9]事業所(またはGH住居)名を入力してください_その⑨'!$AN214)</f>
        <v>0</v>
      </c>
    </row>
    <row r="4996" spans="8:11">
      <c r="H4996" s="390"/>
      <c r="I4996" s="380" t="e">
        <f t="shared" ref="I4996:I5059" si="174">IF(J4996=0,I4995,I4995+1)</f>
        <v>#REF!</v>
      </c>
      <c r="J4996" s="389">
        <f>'[9]事業所(またはGH住居)名を入力してください_その⑨'!$F215</f>
        <v>0</v>
      </c>
      <c r="K4996" s="380">
        <f>IF(OR('[9]事業所(またはGH住居)名を入力してください_その⑨'!$B215="管理者",'[9]事業所(またはGH住居)名を入力してください_その⑨'!$B215="サービス管理責任者"),0,'[9]事業所(またはGH住居)名を入力してください_その⑨'!$AN215)</f>
        <v>0</v>
      </c>
    </row>
    <row r="4997" spans="8:11">
      <c r="H4997" s="390"/>
      <c r="I4997" s="380" t="e">
        <f t="shared" si="174"/>
        <v>#REF!</v>
      </c>
      <c r="J4997" s="389">
        <f>'[9]事業所(またはGH住居)名を入力してください_その⑨'!$F216</f>
        <v>0</v>
      </c>
      <c r="K4997" s="380">
        <f>IF(OR('[9]事業所(またはGH住居)名を入力してください_その⑨'!$B216="管理者",'[9]事業所(またはGH住居)名を入力してください_その⑨'!$B216="サービス管理責任者"),0,'[9]事業所(またはGH住居)名を入力してください_その⑨'!$AN216)</f>
        <v>0</v>
      </c>
    </row>
    <row r="4998" spans="8:11">
      <c r="H4998" s="390"/>
      <c r="I4998" s="380" t="e">
        <f t="shared" si="174"/>
        <v>#REF!</v>
      </c>
      <c r="J4998" s="389">
        <f>'[9]事業所(またはGH住居)名を入力してください_その⑨'!$F217</f>
        <v>0</v>
      </c>
      <c r="K4998" s="380">
        <f>IF(OR('[9]事業所(またはGH住居)名を入力してください_その⑨'!$B217="管理者",'[9]事業所(またはGH住居)名を入力してください_その⑨'!$B217="サービス管理責任者"),0,'[9]事業所(またはGH住居)名を入力してください_その⑨'!$AN217)</f>
        <v>0</v>
      </c>
    </row>
    <row r="4999" spans="8:11">
      <c r="H4999" s="390"/>
      <c r="I4999" s="380" t="e">
        <f t="shared" si="174"/>
        <v>#REF!</v>
      </c>
      <c r="J4999" s="389">
        <f>'[9]事業所(またはGH住居)名を入力してください_その⑨'!$F218</f>
        <v>0</v>
      </c>
      <c r="K4999" s="380">
        <f>IF(OR('[9]事業所(またはGH住居)名を入力してください_その⑨'!$B218="管理者",'[9]事業所(またはGH住居)名を入力してください_その⑨'!$B218="サービス管理責任者"),0,'[9]事業所(またはGH住居)名を入力してください_その⑨'!$AN218)</f>
        <v>0</v>
      </c>
    </row>
    <row r="5000" spans="8:11">
      <c r="H5000" s="390"/>
      <c r="I5000" s="380" t="e">
        <f t="shared" si="174"/>
        <v>#REF!</v>
      </c>
      <c r="J5000" s="389">
        <f>'[9]事業所(またはGH住居)名を入力してください_その⑨'!$F219</f>
        <v>0</v>
      </c>
      <c r="K5000" s="380">
        <f>IF(OR('[9]事業所(またはGH住居)名を入力してください_その⑨'!$B219="管理者",'[9]事業所(またはGH住居)名を入力してください_その⑨'!$B219="サービス管理責任者"),0,'[9]事業所(またはGH住居)名を入力してください_その⑨'!$AN219)</f>
        <v>0</v>
      </c>
    </row>
    <row r="5001" spans="8:11">
      <c r="H5001" s="390"/>
      <c r="I5001" s="380" t="e">
        <f t="shared" si="174"/>
        <v>#REF!</v>
      </c>
      <c r="J5001" s="389">
        <f>'[9]事業所(またはGH住居)名を入力してください_その⑨'!$F220</f>
        <v>0</v>
      </c>
      <c r="K5001" s="380">
        <f>IF(OR('[9]事業所(またはGH住居)名を入力してください_その⑨'!$B220="管理者",'[9]事業所(またはGH住居)名を入力してください_その⑨'!$B220="サービス管理責任者"),0,'[9]事業所(またはGH住居)名を入力してください_その⑨'!$AN220)</f>
        <v>0</v>
      </c>
    </row>
    <row r="5002" spans="8:11">
      <c r="H5002" s="390"/>
      <c r="I5002" s="380" t="e">
        <f t="shared" si="174"/>
        <v>#REF!</v>
      </c>
      <c r="J5002" s="389">
        <f>'[9]事業所(またはGH住居)名を入力してください_その⑨'!$F221</f>
        <v>0</v>
      </c>
      <c r="K5002" s="380">
        <f>IF(OR('[9]事業所(またはGH住居)名を入力してください_その⑨'!$B221="管理者",'[9]事業所(またはGH住居)名を入力してください_その⑨'!$B221="サービス管理責任者"),0,'[9]事業所(またはGH住居)名を入力してください_その⑨'!$AN221)</f>
        <v>0</v>
      </c>
    </row>
    <row r="5003" spans="8:11">
      <c r="H5003" s="390"/>
      <c r="I5003" s="380" t="e">
        <f t="shared" si="174"/>
        <v>#REF!</v>
      </c>
      <c r="J5003" s="389">
        <f>'[9]事業所(またはGH住居)名を入力してください_その⑨'!$F222</f>
        <v>0</v>
      </c>
      <c r="K5003" s="380">
        <f>IF(OR('[9]事業所(またはGH住居)名を入力してください_その⑨'!$B222="管理者",'[9]事業所(またはGH住居)名を入力してください_その⑨'!$B222="サービス管理責任者"),0,'[9]事業所(またはGH住居)名を入力してください_その⑨'!$AN222)</f>
        <v>0</v>
      </c>
    </row>
    <row r="5004" spans="8:11">
      <c r="H5004" s="390"/>
      <c r="I5004" s="380" t="e">
        <f t="shared" si="174"/>
        <v>#REF!</v>
      </c>
      <c r="J5004" s="389">
        <f>'[9]事業所(またはGH住居)名を入力してください_その⑨'!$F223</f>
        <v>0</v>
      </c>
      <c r="K5004" s="380">
        <f>IF(OR('[9]事業所(またはGH住居)名を入力してください_その⑨'!$B223="管理者",'[9]事業所(またはGH住居)名を入力してください_その⑨'!$B223="サービス管理責任者"),0,'[9]事業所(またはGH住居)名を入力してください_その⑨'!$AN223)</f>
        <v>0</v>
      </c>
    </row>
    <row r="5005" spans="8:11">
      <c r="H5005" s="390"/>
      <c r="I5005" s="380" t="e">
        <f t="shared" si="174"/>
        <v>#REF!</v>
      </c>
      <c r="J5005" s="389">
        <f>'[9]事業所(またはGH住居)名を入力してください_その⑨'!$F224</f>
        <v>0</v>
      </c>
      <c r="K5005" s="380">
        <f>IF(OR('[9]事業所(またはGH住居)名を入力してください_その⑨'!$B224="管理者",'[9]事業所(またはGH住居)名を入力してください_その⑨'!$B224="サービス管理責任者"),0,'[9]事業所(またはGH住居)名を入力してください_その⑨'!$AN224)</f>
        <v>0</v>
      </c>
    </row>
    <row r="5006" spans="8:11">
      <c r="H5006" s="390"/>
      <c r="I5006" s="380" t="e">
        <f t="shared" si="174"/>
        <v>#REF!</v>
      </c>
      <c r="J5006" s="389">
        <f>'[9]事業所(またはGH住居)名を入力してください_その⑨'!$F225</f>
        <v>0</v>
      </c>
      <c r="K5006" s="380">
        <f>IF(OR('[9]事業所(またはGH住居)名を入力してください_その⑨'!$B225="管理者",'[9]事業所(またはGH住居)名を入力してください_その⑨'!$B225="サービス管理責任者"),0,'[9]事業所(またはGH住居)名を入力してください_その⑨'!$AN225)</f>
        <v>0</v>
      </c>
    </row>
    <row r="5007" spans="8:11">
      <c r="H5007" s="390"/>
      <c r="I5007" s="380" t="e">
        <f t="shared" si="174"/>
        <v>#REF!</v>
      </c>
      <c r="J5007" s="389">
        <f>'[9]事業所(またはGH住居)名を入力してください_その⑨'!$F226</f>
        <v>0</v>
      </c>
      <c r="K5007" s="380">
        <f>IF(OR('[9]事業所(またはGH住居)名を入力してください_その⑨'!$B226="管理者",'[9]事業所(またはGH住居)名を入力してください_その⑨'!$B226="サービス管理責任者"),0,'[9]事業所(またはGH住居)名を入力してください_その⑨'!$AN226)</f>
        <v>0</v>
      </c>
    </row>
    <row r="5008" spans="8:11">
      <c r="H5008" s="390"/>
      <c r="I5008" s="380" t="e">
        <f t="shared" si="174"/>
        <v>#REF!</v>
      </c>
      <c r="J5008" s="389">
        <f>'[9]事業所(またはGH住居)名を入力してください_その⑨'!$F227</f>
        <v>0</v>
      </c>
      <c r="K5008" s="380">
        <f>IF(OR('[9]事業所(またはGH住居)名を入力してください_その⑨'!$B227="管理者",'[9]事業所(またはGH住居)名を入力してください_その⑨'!$B227="サービス管理責任者"),0,'[9]事業所(またはGH住居)名を入力してください_その⑨'!$AN227)</f>
        <v>0</v>
      </c>
    </row>
    <row r="5009" spans="8:11">
      <c r="H5009" s="390"/>
      <c r="I5009" s="380" t="e">
        <f t="shared" si="174"/>
        <v>#REF!</v>
      </c>
      <c r="J5009" s="389">
        <f>'[9]事業所(またはGH住居)名を入力してください_その⑨'!$F228</f>
        <v>0</v>
      </c>
      <c r="K5009" s="380">
        <f>IF(OR('[9]事業所(またはGH住居)名を入力してください_その⑨'!$B228="管理者",'[9]事業所(またはGH住居)名を入力してください_その⑨'!$B228="サービス管理責任者"),0,'[9]事業所(またはGH住居)名を入力してください_その⑨'!$AN228)</f>
        <v>0</v>
      </c>
    </row>
    <row r="5010" spans="8:11">
      <c r="H5010" s="390"/>
      <c r="I5010" s="380" t="e">
        <f t="shared" si="174"/>
        <v>#REF!</v>
      </c>
      <c r="J5010" s="389">
        <f>'[9]事業所(またはGH住居)名を入力してください_その⑨'!$F229</f>
        <v>0</v>
      </c>
      <c r="K5010" s="380">
        <f>IF(OR('[9]事業所(またはGH住居)名を入力してください_その⑨'!$B229="管理者",'[9]事業所(またはGH住居)名を入力してください_その⑨'!$B229="サービス管理責任者"),0,'[9]事業所(またはGH住居)名を入力してください_その⑨'!$AN229)</f>
        <v>0</v>
      </c>
    </row>
    <row r="5011" spans="8:11">
      <c r="H5011" s="390"/>
      <c r="I5011" s="380" t="e">
        <f t="shared" si="174"/>
        <v>#REF!</v>
      </c>
      <c r="J5011" s="389">
        <f>'[9]事業所(またはGH住居)名を入力してください_その⑨'!$F230</f>
        <v>0</v>
      </c>
      <c r="K5011" s="380">
        <f>IF(OR('[9]事業所(またはGH住居)名を入力してください_その⑨'!$B230="管理者",'[9]事業所(またはGH住居)名を入力してください_その⑨'!$B230="サービス管理責任者"),0,'[9]事業所(またはGH住居)名を入力してください_その⑨'!$AN230)</f>
        <v>0</v>
      </c>
    </row>
    <row r="5012" spans="8:11">
      <c r="H5012" s="390"/>
      <c r="I5012" s="380" t="e">
        <f t="shared" si="174"/>
        <v>#REF!</v>
      </c>
      <c r="J5012" s="389">
        <f>'[9]事業所(またはGH住居)名を入力してください_その⑨'!$F231</f>
        <v>0</v>
      </c>
      <c r="K5012" s="380">
        <f>IF(OR('[9]事業所(またはGH住居)名を入力してください_その⑨'!$B231="管理者",'[9]事業所(またはGH住居)名を入力してください_その⑨'!$B231="サービス管理責任者"),0,'[9]事業所(またはGH住居)名を入力してください_その⑨'!$AN231)</f>
        <v>0</v>
      </c>
    </row>
    <row r="5013" spans="8:11">
      <c r="H5013" s="390"/>
      <c r="I5013" s="380" t="e">
        <f t="shared" si="174"/>
        <v>#REF!</v>
      </c>
      <c r="J5013" s="389">
        <f>'[9]事業所(またはGH住居)名を入力してください_その⑨'!$F232</f>
        <v>0</v>
      </c>
      <c r="K5013" s="380">
        <f>IF(OR('[9]事業所(またはGH住居)名を入力してください_その⑨'!$B232="管理者",'[9]事業所(またはGH住居)名を入力してください_その⑨'!$B232="サービス管理責任者"),0,'[9]事業所(またはGH住居)名を入力してください_その⑨'!$AN232)</f>
        <v>0</v>
      </c>
    </row>
    <row r="5014" spans="8:11">
      <c r="H5014" s="390"/>
      <c r="I5014" s="380" t="e">
        <f t="shared" si="174"/>
        <v>#REF!</v>
      </c>
      <c r="J5014" s="389">
        <f>'[9]事業所(またはGH住居)名を入力してください_その⑨'!$F233</f>
        <v>0</v>
      </c>
      <c r="K5014" s="380">
        <f>IF(OR('[9]事業所(またはGH住居)名を入力してください_その⑨'!$B233="管理者",'[9]事業所(またはGH住居)名を入力してください_その⑨'!$B233="サービス管理責任者"),0,'[9]事業所(またはGH住居)名を入力してください_その⑨'!$AN233)</f>
        <v>0</v>
      </c>
    </row>
    <row r="5015" spans="8:11">
      <c r="H5015" s="390"/>
      <c r="I5015" s="380" t="e">
        <f t="shared" si="174"/>
        <v>#REF!</v>
      </c>
      <c r="J5015" s="389">
        <f>'[9]事業所(またはGH住居)名を入力してください_その⑨'!$F234</f>
        <v>0</v>
      </c>
      <c r="K5015" s="380">
        <f>IF(OR('[9]事業所(またはGH住居)名を入力してください_その⑨'!$B234="管理者",'[9]事業所(またはGH住居)名を入力してください_その⑨'!$B234="サービス管理責任者"),0,'[9]事業所(またはGH住居)名を入力してください_その⑨'!$AN234)</f>
        <v>0</v>
      </c>
    </row>
    <row r="5016" spans="8:11">
      <c r="H5016" s="390"/>
      <c r="I5016" s="380" t="e">
        <f t="shared" si="174"/>
        <v>#REF!</v>
      </c>
      <c r="J5016" s="389">
        <f>'[9]事業所(またはGH住居)名を入力してください_その⑨'!$F235</f>
        <v>0</v>
      </c>
      <c r="K5016" s="380">
        <f>IF(OR('[9]事業所(またはGH住居)名を入力してください_その⑨'!$B235="管理者",'[9]事業所(またはGH住居)名を入力してください_その⑨'!$B235="サービス管理責任者"),0,'[9]事業所(またはGH住居)名を入力してください_その⑨'!$AN235)</f>
        <v>0</v>
      </c>
    </row>
    <row r="5017" spans="8:11">
      <c r="H5017" s="390"/>
      <c r="I5017" s="380" t="e">
        <f t="shared" si="174"/>
        <v>#REF!</v>
      </c>
      <c r="J5017" s="389">
        <f>'[9]事業所(またはGH住居)名を入力してください_その⑨'!$F236</f>
        <v>0</v>
      </c>
      <c r="K5017" s="380">
        <f>IF(OR('[9]事業所(またはGH住居)名を入力してください_その⑨'!$B236="管理者",'[9]事業所(またはGH住居)名を入力してください_その⑨'!$B236="サービス管理責任者"),0,'[9]事業所(またはGH住居)名を入力してください_その⑨'!$AN236)</f>
        <v>0</v>
      </c>
    </row>
    <row r="5018" spans="8:11">
      <c r="H5018" s="390"/>
      <c r="I5018" s="380" t="e">
        <f t="shared" si="174"/>
        <v>#REF!</v>
      </c>
      <c r="J5018" s="389">
        <f>'[9]事業所(またはGH住居)名を入力してください_その⑨'!$F237</f>
        <v>0</v>
      </c>
      <c r="K5018" s="380">
        <f>IF(OR('[9]事業所(またはGH住居)名を入力してください_その⑨'!$B237="管理者",'[9]事業所(またはGH住居)名を入力してください_その⑨'!$B237="サービス管理責任者"),0,'[9]事業所(またはGH住居)名を入力してください_その⑨'!$AN237)</f>
        <v>0</v>
      </c>
    </row>
    <row r="5019" spans="8:11">
      <c r="H5019" s="390"/>
      <c r="I5019" s="380" t="e">
        <f t="shared" si="174"/>
        <v>#REF!</v>
      </c>
      <c r="J5019" s="389">
        <f>'[9]事業所(またはGH住居)名を入力してください_その⑨'!$F238</f>
        <v>0</v>
      </c>
      <c r="K5019" s="380">
        <f>IF(OR('[9]事業所(またはGH住居)名を入力してください_その⑨'!$B238="管理者",'[9]事業所(またはGH住居)名を入力してください_その⑨'!$B238="サービス管理責任者"),0,'[9]事業所(またはGH住居)名を入力してください_その⑨'!$AN238)</f>
        <v>0</v>
      </c>
    </row>
    <row r="5020" spans="8:11">
      <c r="H5020" s="390"/>
      <c r="I5020" s="380" t="e">
        <f t="shared" si="174"/>
        <v>#REF!</v>
      </c>
      <c r="J5020" s="389">
        <f>'[9]事業所(またはGH住居)名を入力してください_その⑨'!$F239</f>
        <v>0</v>
      </c>
      <c r="K5020" s="380">
        <f>IF(OR('[9]事業所(またはGH住居)名を入力してください_その⑨'!$B239="管理者",'[9]事業所(またはGH住居)名を入力してください_その⑨'!$B239="サービス管理責任者"),0,'[9]事業所(またはGH住居)名を入力してください_その⑨'!$AN239)</f>
        <v>0</v>
      </c>
    </row>
    <row r="5021" spans="8:11">
      <c r="H5021" s="390"/>
      <c r="I5021" s="380" t="e">
        <f t="shared" si="174"/>
        <v>#REF!</v>
      </c>
      <c r="J5021" s="389">
        <f>'[9]事業所(またはGH住居)名を入力してください_その⑨'!$F240</f>
        <v>0</v>
      </c>
      <c r="K5021" s="380">
        <f>IF(OR('[9]事業所(またはGH住居)名を入力してください_その⑨'!$B240="管理者",'[9]事業所(またはGH住居)名を入力してください_その⑨'!$B240="サービス管理責任者"),0,'[9]事業所(またはGH住居)名を入力してください_その⑨'!$AN240)</f>
        <v>0</v>
      </c>
    </row>
    <row r="5022" spans="8:11">
      <c r="H5022" s="390"/>
      <c r="I5022" s="380" t="e">
        <f t="shared" si="174"/>
        <v>#REF!</v>
      </c>
      <c r="J5022" s="389">
        <f>'[9]事業所(またはGH住居)名を入力してください_その⑨'!$F241</f>
        <v>0</v>
      </c>
      <c r="K5022" s="380">
        <f>IF(OR('[9]事業所(またはGH住居)名を入力してください_その⑨'!$B241="管理者",'[9]事業所(またはGH住居)名を入力してください_その⑨'!$B241="サービス管理責任者"),0,'[9]事業所(またはGH住居)名を入力してください_その⑨'!$AN241)</f>
        <v>0</v>
      </c>
    </row>
    <row r="5023" spans="8:11">
      <c r="H5023" s="390"/>
      <c r="I5023" s="380" t="e">
        <f t="shared" si="174"/>
        <v>#REF!</v>
      </c>
      <c r="J5023" s="389">
        <f>'[9]事業所(またはGH住居)名を入力してください_その⑨'!$F242</f>
        <v>0</v>
      </c>
      <c r="K5023" s="380">
        <f>IF(OR('[9]事業所(またはGH住居)名を入力してください_その⑨'!$B242="管理者",'[9]事業所(またはGH住居)名を入力してください_その⑨'!$B242="サービス管理責任者"),0,'[9]事業所(またはGH住居)名を入力してください_その⑨'!$AN242)</f>
        <v>0</v>
      </c>
    </row>
    <row r="5024" spans="8:11">
      <c r="H5024" s="390"/>
      <c r="I5024" s="380" t="e">
        <f t="shared" si="174"/>
        <v>#REF!</v>
      </c>
      <c r="J5024" s="389">
        <f>'[9]事業所(またはGH住居)名を入力してください_その⑨'!$F243</f>
        <v>0</v>
      </c>
      <c r="K5024" s="380">
        <f>IF(OR('[9]事業所(またはGH住居)名を入力してください_その⑨'!$B243="管理者",'[9]事業所(またはGH住居)名を入力してください_その⑨'!$B243="サービス管理責任者"),0,'[9]事業所(またはGH住居)名を入力してください_その⑨'!$AN243)</f>
        <v>0</v>
      </c>
    </row>
    <row r="5025" spans="8:11">
      <c r="H5025" s="390"/>
      <c r="I5025" s="380" t="e">
        <f t="shared" si="174"/>
        <v>#REF!</v>
      </c>
      <c r="J5025" s="389">
        <f>'[9]事業所(またはGH住居)名を入力してください_その⑨'!$F244</f>
        <v>0</v>
      </c>
      <c r="K5025" s="380">
        <f>IF(OR('[9]事業所(またはGH住居)名を入力してください_その⑨'!$B244="管理者",'[9]事業所(またはGH住居)名を入力してください_その⑨'!$B244="サービス管理責任者"),0,'[9]事業所(またはGH住居)名を入力してください_その⑨'!$AN244)</f>
        <v>0</v>
      </c>
    </row>
    <row r="5026" spans="8:11">
      <c r="H5026" s="390"/>
      <c r="I5026" s="380" t="e">
        <f t="shared" si="174"/>
        <v>#REF!</v>
      </c>
      <c r="J5026" s="389">
        <f>'[9]事業所(またはGH住居)名を入力してください_その⑨'!$F245</f>
        <v>0</v>
      </c>
      <c r="K5026" s="380">
        <f>IF(OR('[9]事業所(またはGH住居)名を入力してください_その⑨'!$B245="管理者",'[9]事業所(またはGH住居)名を入力してください_その⑨'!$B245="サービス管理責任者"),0,'[9]事業所(またはGH住居)名を入力してください_その⑨'!$AN245)</f>
        <v>0</v>
      </c>
    </row>
    <row r="5027" spans="8:11">
      <c r="H5027" s="390"/>
      <c r="I5027" s="380" t="e">
        <f t="shared" si="174"/>
        <v>#REF!</v>
      </c>
      <c r="J5027" s="389">
        <f>'[9]事業所(またはGH住居)名を入力してください_その⑨'!$F246</f>
        <v>0</v>
      </c>
      <c r="K5027" s="380">
        <f>IF(OR('[9]事業所(またはGH住居)名を入力してください_その⑨'!$B246="管理者",'[9]事業所(またはGH住居)名を入力してください_その⑨'!$B246="サービス管理責任者"),0,'[9]事業所(またはGH住居)名を入力してください_その⑨'!$AN246)</f>
        <v>0</v>
      </c>
    </row>
    <row r="5028" spans="8:11">
      <c r="H5028" s="390"/>
      <c r="I5028" s="380" t="e">
        <f t="shared" si="174"/>
        <v>#REF!</v>
      </c>
      <c r="J5028" s="389">
        <f>'[9]事業所(またはGH住居)名を入力してください_その⑨'!$F247</f>
        <v>0</v>
      </c>
      <c r="K5028" s="380">
        <f>IF(OR('[9]事業所(またはGH住居)名を入力してください_その⑨'!$B247="管理者",'[9]事業所(またはGH住居)名を入力してください_その⑨'!$B247="サービス管理責任者"),0,'[9]事業所(またはGH住居)名を入力してください_その⑨'!$AN247)</f>
        <v>0</v>
      </c>
    </row>
    <row r="5029" spans="8:11">
      <c r="H5029" s="390"/>
      <c r="I5029" s="380" t="e">
        <f t="shared" si="174"/>
        <v>#REF!</v>
      </c>
      <c r="J5029" s="389">
        <f>'[9]事業所(またはGH住居)名を入力してください_その⑨'!$F248</f>
        <v>0</v>
      </c>
      <c r="K5029" s="380">
        <f>IF(OR('[9]事業所(またはGH住居)名を入力してください_その⑨'!$B248="管理者",'[9]事業所(またはGH住居)名を入力してください_その⑨'!$B248="サービス管理責任者"),0,'[9]事業所(またはGH住居)名を入力してください_その⑨'!$AN248)</f>
        <v>0</v>
      </c>
    </row>
    <row r="5030" spans="8:11">
      <c r="H5030" s="390"/>
      <c r="I5030" s="380" t="e">
        <f t="shared" si="174"/>
        <v>#REF!</v>
      </c>
      <c r="J5030" s="389">
        <f>'[9]事業所(またはGH住居)名を入力してください_その⑨'!$F249</f>
        <v>0</v>
      </c>
      <c r="K5030" s="380">
        <f>IF(OR('[9]事業所(またはGH住居)名を入力してください_その⑨'!$B249="管理者",'[9]事業所(またはGH住居)名を入力してください_その⑨'!$B249="サービス管理責任者"),0,'[9]事業所(またはGH住居)名を入力してください_その⑨'!$AN249)</f>
        <v>0</v>
      </c>
    </row>
    <row r="5031" spans="8:11">
      <c r="H5031" s="390"/>
      <c r="I5031" s="380" t="e">
        <f t="shared" si="174"/>
        <v>#REF!</v>
      </c>
      <c r="J5031" s="389">
        <f>'[9]事業所(またはGH住居)名を入力してください_その⑨'!$F250</f>
        <v>0</v>
      </c>
      <c r="K5031" s="380">
        <f>IF(OR('[9]事業所(またはGH住居)名を入力してください_その⑨'!$B250="管理者",'[9]事業所(またはGH住居)名を入力してください_その⑨'!$B250="サービス管理責任者"),0,'[9]事業所(またはGH住居)名を入力してください_その⑨'!$AN250)</f>
        <v>0</v>
      </c>
    </row>
    <row r="5032" spans="8:11">
      <c r="H5032" s="390"/>
      <c r="I5032" s="380" t="e">
        <f t="shared" si="174"/>
        <v>#REF!</v>
      </c>
      <c r="J5032" s="389">
        <f>'[9]事業所(またはGH住居)名を入力してください_その⑨'!$F251</f>
        <v>0</v>
      </c>
      <c r="K5032" s="380">
        <f>IF(OR('[9]事業所(またはGH住居)名を入力してください_その⑨'!$B251="管理者",'[9]事業所(またはGH住居)名を入力してください_その⑨'!$B251="サービス管理責任者"),0,'[9]事業所(またはGH住居)名を入力してください_その⑨'!$AN251)</f>
        <v>0</v>
      </c>
    </row>
    <row r="5033" spans="8:11">
      <c r="H5033" s="390"/>
      <c r="I5033" s="380" t="e">
        <f t="shared" si="174"/>
        <v>#REF!</v>
      </c>
      <c r="J5033" s="389">
        <f>'[9]事業所(またはGH住居)名を入力してください_その⑨'!$F252</f>
        <v>0</v>
      </c>
      <c r="K5033" s="380">
        <f>IF(OR('[9]事業所(またはGH住居)名を入力してください_その⑨'!$B252="管理者",'[9]事業所(またはGH住居)名を入力してください_その⑨'!$B252="サービス管理責任者"),0,'[9]事業所(またはGH住居)名を入力してください_その⑨'!$AN252)</f>
        <v>0</v>
      </c>
    </row>
    <row r="5034" spans="8:11">
      <c r="H5034" s="390"/>
      <c r="I5034" s="380" t="e">
        <f t="shared" si="174"/>
        <v>#REF!</v>
      </c>
      <c r="J5034" s="389">
        <f>'[9]事業所(またはGH住居)名を入力してください_その⑨'!$F253</f>
        <v>0</v>
      </c>
      <c r="K5034" s="380">
        <f>IF(OR('[9]事業所(またはGH住居)名を入力してください_その⑨'!$B253="管理者",'[9]事業所(またはGH住居)名を入力してください_その⑨'!$B253="サービス管理責任者"),0,'[9]事業所(またはGH住居)名を入力してください_その⑨'!$AN253)</f>
        <v>0</v>
      </c>
    </row>
    <row r="5035" spans="8:11">
      <c r="H5035" s="390"/>
      <c r="I5035" s="380" t="e">
        <f t="shared" si="174"/>
        <v>#REF!</v>
      </c>
      <c r="J5035" s="389">
        <f>'[9]事業所(またはGH住居)名を入力してください_その⑨'!$F254</f>
        <v>0</v>
      </c>
      <c r="K5035" s="380">
        <f>IF(OR('[9]事業所(またはGH住居)名を入力してください_その⑨'!$B254="管理者",'[9]事業所(またはGH住居)名を入力してください_その⑨'!$B254="サービス管理責任者"),0,'[9]事業所(またはGH住居)名を入力してください_その⑨'!$AN254)</f>
        <v>0</v>
      </c>
    </row>
    <row r="5036" spans="8:11">
      <c r="H5036" s="390"/>
      <c r="I5036" s="380" t="e">
        <f t="shared" si="174"/>
        <v>#REF!</v>
      </c>
      <c r="J5036" s="389">
        <f>'[9]事業所(またはGH住居)名を入力してください_その⑨'!$F255</f>
        <v>0</v>
      </c>
      <c r="K5036" s="380">
        <f>IF(OR('[9]事業所(またはGH住居)名を入力してください_その⑨'!$B255="管理者",'[9]事業所(またはGH住居)名を入力してください_その⑨'!$B255="サービス管理責任者"),0,'[9]事業所(またはGH住居)名を入力してください_その⑨'!$AN255)</f>
        <v>0</v>
      </c>
    </row>
    <row r="5037" spans="8:11">
      <c r="H5037" s="390"/>
      <c r="I5037" s="380" t="e">
        <f t="shared" si="174"/>
        <v>#REF!</v>
      </c>
      <c r="J5037" s="389">
        <f>'[9]事業所(またはGH住居)名を入力してください_その⑨'!$F256</f>
        <v>0</v>
      </c>
      <c r="K5037" s="380">
        <f>IF(OR('[9]事業所(またはGH住居)名を入力してください_その⑨'!$B256="管理者",'[9]事業所(またはGH住居)名を入力してください_その⑨'!$B256="サービス管理責任者"),0,'[9]事業所(またはGH住居)名を入力してください_その⑨'!$AN256)</f>
        <v>0</v>
      </c>
    </row>
    <row r="5038" spans="8:11">
      <c r="H5038" s="390"/>
      <c r="I5038" s="380" t="e">
        <f t="shared" si="174"/>
        <v>#REF!</v>
      </c>
      <c r="J5038" s="389">
        <f>'[9]事業所(またはGH住居)名を入力してください_その⑨'!$F257</f>
        <v>0</v>
      </c>
      <c r="K5038" s="380">
        <f>IF(OR('[9]事業所(またはGH住居)名を入力してください_その⑨'!$B257="管理者",'[9]事業所(またはGH住居)名を入力してください_その⑨'!$B257="サービス管理責任者"),0,'[9]事業所(またはGH住居)名を入力してください_その⑨'!$AN257)</f>
        <v>0</v>
      </c>
    </row>
    <row r="5039" spans="8:11">
      <c r="H5039" s="390"/>
      <c r="I5039" s="380" t="e">
        <f t="shared" si="174"/>
        <v>#REF!</v>
      </c>
      <c r="J5039" s="389">
        <f>'[9]事業所(またはGH住居)名を入力してください_その⑨'!$F258</f>
        <v>0</v>
      </c>
      <c r="K5039" s="380">
        <f>IF(OR('[9]事業所(またはGH住居)名を入力してください_その⑨'!$B258="管理者",'[9]事業所(またはGH住居)名を入力してください_その⑨'!$B258="サービス管理責任者"),0,'[9]事業所(またはGH住居)名を入力してください_その⑨'!$AN258)</f>
        <v>0</v>
      </c>
    </row>
    <row r="5040" spans="8:11">
      <c r="H5040" s="390"/>
      <c r="I5040" s="380" t="e">
        <f t="shared" si="174"/>
        <v>#REF!</v>
      </c>
      <c r="J5040" s="389">
        <f>'[9]事業所(またはGH住居)名を入力してください_その⑨'!$F259</f>
        <v>0</v>
      </c>
      <c r="K5040" s="380">
        <f>IF(OR('[9]事業所(またはGH住居)名を入力してください_その⑨'!$B259="管理者",'[9]事業所(またはGH住居)名を入力してください_その⑨'!$B259="サービス管理責任者"),0,'[9]事業所(またはGH住居)名を入力してください_その⑨'!$AN259)</f>
        <v>0</v>
      </c>
    </row>
    <row r="5041" spans="8:11">
      <c r="H5041" s="390"/>
      <c r="I5041" s="380" t="e">
        <f t="shared" si="174"/>
        <v>#REF!</v>
      </c>
      <c r="J5041" s="389">
        <f>'[9]事業所(またはGH住居)名を入力してください_その⑨'!$F260</f>
        <v>0</v>
      </c>
      <c r="K5041" s="380">
        <f>IF(OR('[9]事業所(またはGH住居)名を入力してください_その⑨'!$B260="管理者",'[9]事業所(またはGH住居)名を入力してください_その⑨'!$B260="サービス管理責任者"),0,'[9]事業所(またはGH住居)名を入力してください_その⑨'!$AN260)</f>
        <v>0</v>
      </c>
    </row>
    <row r="5042" spans="8:11">
      <c r="H5042" s="390"/>
      <c r="I5042" s="380" t="e">
        <f t="shared" si="174"/>
        <v>#REF!</v>
      </c>
      <c r="J5042" s="389">
        <f>'[9]事業所(またはGH住居)名を入力してください_その⑨'!$F261</f>
        <v>0</v>
      </c>
      <c r="K5042" s="380">
        <f>IF(OR('[9]事業所(またはGH住居)名を入力してください_その⑨'!$B261="管理者",'[9]事業所(またはGH住居)名を入力してください_その⑨'!$B261="サービス管理責任者"),0,'[9]事業所(またはGH住居)名を入力してください_その⑨'!$AN261)</f>
        <v>0</v>
      </c>
    </row>
    <row r="5043" spans="8:11">
      <c r="H5043" s="390"/>
      <c r="I5043" s="380" t="e">
        <f t="shared" si="174"/>
        <v>#REF!</v>
      </c>
      <c r="J5043" s="389">
        <f>'[9]事業所(またはGH住居)名を入力してください_その⑨'!$F262</f>
        <v>0</v>
      </c>
      <c r="K5043" s="380">
        <f>IF(OR('[9]事業所(またはGH住居)名を入力してください_その⑨'!$B262="管理者",'[9]事業所(またはGH住居)名を入力してください_その⑨'!$B262="サービス管理責任者"),0,'[9]事業所(またはGH住居)名を入力してください_その⑨'!$AN262)</f>
        <v>0</v>
      </c>
    </row>
    <row r="5044" spans="8:11">
      <c r="H5044" s="390"/>
      <c r="I5044" s="380" t="e">
        <f t="shared" si="174"/>
        <v>#REF!</v>
      </c>
      <c r="J5044" s="389">
        <f>'[9]事業所(またはGH住居)名を入力してください_その⑨'!$F263</f>
        <v>0</v>
      </c>
      <c r="K5044" s="380">
        <f>IF(OR('[9]事業所(またはGH住居)名を入力してください_その⑨'!$B263="管理者",'[9]事業所(またはGH住居)名を入力してください_その⑨'!$B263="サービス管理責任者"),0,'[9]事業所(またはGH住居)名を入力してください_その⑨'!$AN263)</f>
        <v>0</v>
      </c>
    </row>
    <row r="5045" spans="8:11">
      <c r="H5045" s="390"/>
      <c r="I5045" s="380" t="e">
        <f t="shared" si="174"/>
        <v>#REF!</v>
      </c>
      <c r="J5045" s="389">
        <f>'[9]事業所(またはGH住居)名を入力してください_その⑨'!$F264</f>
        <v>0</v>
      </c>
      <c r="K5045" s="380">
        <f>IF(OR('[9]事業所(またはGH住居)名を入力してください_その⑨'!$B264="管理者",'[9]事業所(またはGH住居)名を入力してください_その⑨'!$B264="サービス管理責任者"),0,'[9]事業所(またはGH住居)名を入力してください_その⑨'!$AN264)</f>
        <v>0</v>
      </c>
    </row>
    <row r="5046" spans="8:11">
      <c r="H5046" s="390"/>
      <c r="I5046" s="380" t="e">
        <f t="shared" si="174"/>
        <v>#REF!</v>
      </c>
      <c r="J5046" s="389">
        <f>'[9]事業所(またはGH住居)名を入力してください_その⑨'!$F265</f>
        <v>0</v>
      </c>
      <c r="K5046" s="380">
        <f>IF(OR('[9]事業所(またはGH住居)名を入力してください_その⑨'!$B265="管理者",'[9]事業所(またはGH住居)名を入力してください_その⑨'!$B265="サービス管理責任者"),0,'[9]事業所(またはGH住居)名を入力してください_その⑨'!$AN265)</f>
        <v>0</v>
      </c>
    </row>
    <row r="5047" spans="8:11">
      <c r="H5047" s="390"/>
      <c r="I5047" s="380" t="e">
        <f t="shared" si="174"/>
        <v>#REF!</v>
      </c>
      <c r="J5047" s="389">
        <f>'[9]事業所(またはGH住居)名を入力してください_その⑨'!$F266</f>
        <v>0</v>
      </c>
      <c r="K5047" s="380">
        <f>IF(OR('[9]事業所(またはGH住居)名を入力してください_その⑨'!$B266="管理者",'[9]事業所(またはGH住居)名を入力してください_その⑨'!$B266="サービス管理責任者"),0,'[9]事業所(またはGH住居)名を入力してください_その⑨'!$AN266)</f>
        <v>0</v>
      </c>
    </row>
    <row r="5048" spans="8:11">
      <c r="H5048" s="390"/>
      <c r="I5048" s="380" t="e">
        <f t="shared" si="174"/>
        <v>#REF!</v>
      </c>
      <c r="J5048" s="389">
        <f>'[9]事業所(またはGH住居)名を入力してください_その⑨'!$F267</f>
        <v>0</v>
      </c>
      <c r="K5048" s="380">
        <f>IF(OR('[9]事業所(またはGH住居)名を入力してください_その⑨'!$B267="管理者",'[9]事業所(またはGH住居)名を入力してください_その⑨'!$B267="サービス管理責任者"),0,'[9]事業所(またはGH住居)名を入力してください_その⑨'!$AN267)</f>
        <v>0</v>
      </c>
    </row>
    <row r="5049" spans="8:11">
      <c r="H5049" s="390"/>
      <c r="I5049" s="380" t="e">
        <f t="shared" si="174"/>
        <v>#REF!</v>
      </c>
      <c r="J5049" s="389">
        <f>'[9]事業所(またはGH住居)名を入力してください_その⑨'!$F268</f>
        <v>0</v>
      </c>
      <c r="K5049" s="380">
        <f>IF(OR('[9]事業所(またはGH住居)名を入力してください_その⑨'!$B268="管理者",'[9]事業所(またはGH住居)名を入力してください_その⑨'!$B268="サービス管理責任者"),0,'[9]事業所(またはGH住居)名を入力してください_その⑨'!$AN268)</f>
        <v>0</v>
      </c>
    </row>
    <row r="5050" spans="8:11">
      <c r="H5050" s="390"/>
      <c r="I5050" s="380" t="e">
        <f t="shared" si="174"/>
        <v>#REF!</v>
      </c>
      <c r="J5050" s="389">
        <f>'[9]事業所(またはGH住居)名を入力してください_その⑨'!$F269</f>
        <v>0</v>
      </c>
      <c r="K5050" s="380">
        <f>IF(OR('[9]事業所(またはGH住居)名を入力してください_その⑨'!$B269="管理者",'[9]事業所(またはGH住居)名を入力してください_その⑨'!$B269="サービス管理責任者"),0,'[9]事業所(またはGH住居)名を入力してください_その⑨'!$AN269)</f>
        <v>0</v>
      </c>
    </row>
    <row r="5051" spans="8:11">
      <c r="H5051" s="390"/>
      <c r="I5051" s="380" t="e">
        <f t="shared" si="174"/>
        <v>#REF!</v>
      </c>
      <c r="J5051" s="389">
        <f>'[9]事業所(またはGH住居)名を入力してください_その⑨'!$F270</f>
        <v>0</v>
      </c>
      <c r="K5051" s="380">
        <f>IF(OR('[9]事業所(またはGH住居)名を入力してください_その⑨'!$B270="管理者",'[9]事業所(またはGH住居)名を入力してください_その⑨'!$B270="サービス管理責任者"),0,'[9]事業所(またはGH住居)名を入力してください_その⑨'!$AN270)</f>
        <v>0</v>
      </c>
    </row>
    <row r="5052" spans="8:11">
      <c r="H5052" s="390"/>
      <c r="I5052" s="380" t="e">
        <f t="shared" si="174"/>
        <v>#REF!</v>
      </c>
      <c r="J5052" s="389">
        <f>'[9]事業所(またはGH住居)名を入力してください_その⑨'!$F271</f>
        <v>0</v>
      </c>
      <c r="K5052" s="380">
        <f>IF(OR('[9]事業所(またはGH住居)名を入力してください_その⑨'!$B271="管理者",'[9]事業所(またはGH住居)名を入力してください_その⑨'!$B271="サービス管理責任者"),0,'[9]事業所(またはGH住居)名を入力してください_その⑨'!$AN271)</f>
        <v>0</v>
      </c>
    </row>
    <row r="5053" spans="8:11">
      <c r="H5053" s="390"/>
      <c r="I5053" s="380" t="e">
        <f t="shared" si="174"/>
        <v>#REF!</v>
      </c>
      <c r="J5053" s="389">
        <f>'[9]事業所(またはGH住居)名を入力してください_その⑨'!$F272</f>
        <v>0</v>
      </c>
      <c r="K5053" s="380">
        <f>IF(OR('[9]事業所(またはGH住居)名を入力してください_その⑨'!$B272="管理者",'[9]事業所(またはGH住居)名を入力してください_その⑨'!$B272="サービス管理責任者"),0,'[9]事業所(またはGH住居)名を入力してください_その⑨'!$AN272)</f>
        <v>0</v>
      </c>
    </row>
    <row r="5054" spans="8:11">
      <c r="H5054" s="390"/>
      <c r="I5054" s="380" t="e">
        <f t="shared" si="174"/>
        <v>#REF!</v>
      </c>
      <c r="J5054" s="389">
        <f>'[9]事業所(またはGH住居)名を入力してください_その⑨'!$F273</f>
        <v>0</v>
      </c>
      <c r="K5054" s="380">
        <f>IF(OR('[9]事業所(またはGH住居)名を入力してください_その⑨'!$B273="管理者",'[9]事業所(またはGH住居)名を入力してください_その⑨'!$B273="サービス管理責任者"),0,'[9]事業所(またはGH住居)名を入力してください_その⑨'!$AN273)</f>
        <v>0</v>
      </c>
    </row>
    <row r="5055" spans="8:11">
      <c r="H5055" s="390"/>
      <c r="I5055" s="380" t="e">
        <f t="shared" si="174"/>
        <v>#REF!</v>
      </c>
      <c r="J5055" s="389">
        <f>'[9]事業所(またはGH住居)名を入力してください_その⑨'!$F274</f>
        <v>0</v>
      </c>
      <c r="K5055" s="380">
        <f>IF(OR('[9]事業所(またはGH住居)名を入力してください_その⑨'!$B274="管理者",'[9]事業所(またはGH住居)名を入力してください_その⑨'!$B274="サービス管理責任者"),0,'[9]事業所(またはGH住居)名を入力してください_その⑨'!$AN274)</f>
        <v>0</v>
      </c>
    </row>
    <row r="5056" spans="8:11">
      <c r="H5056" s="390"/>
      <c r="I5056" s="380" t="e">
        <f t="shared" si="174"/>
        <v>#REF!</v>
      </c>
      <c r="J5056" s="389">
        <f>'[9]事業所(またはGH住居)名を入力してください_その⑨'!$F275</f>
        <v>0</v>
      </c>
      <c r="K5056" s="380">
        <f>IF(OR('[9]事業所(またはGH住居)名を入力してください_その⑨'!$B275="管理者",'[9]事業所(またはGH住居)名を入力してください_その⑨'!$B275="サービス管理責任者"),0,'[9]事業所(またはGH住居)名を入力してください_その⑨'!$AN275)</f>
        <v>0</v>
      </c>
    </row>
    <row r="5057" spans="8:11">
      <c r="H5057" s="390"/>
      <c r="I5057" s="380" t="e">
        <f t="shared" si="174"/>
        <v>#REF!</v>
      </c>
      <c r="J5057" s="389">
        <f>'[9]事業所(またはGH住居)名を入力してください_その⑨'!$F276</f>
        <v>0</v>
      </c>
      <c r="K5057" s="380">
        <f>IF(OR('[9]事業所(またはGH住居)名を入力してください_その⑨'!$B276="管理者",'[9]事業所(またはGH住居)名を入力してください_その⑨'!$B276="サービス管理責任者"),0,'[9]事業所(またはGH住居)名を入力してください_その⑨'!$AN276)</f>
        <v>0</v>
      </c>
    </row>
    <row r="5058" spans="8:11">
      <c r="H5058" s="390"/>
      <c r="I5058" s="380" t="e">
        <f t="shared" si="174"/>
        <v>#REF!</v>
      </c>
      <c r="J5058" s="389">
        <f>'[9]事業所(またはGH住居)名を入力してください_その⑨'!$F277</f>
        <v>0</v>
      </c>
      <c r="K5058" s="380">
        <f>IF(OR('[9]事業所(またはGH住居)名を入力してください_その⑨'!$B277="管理者",'[9]事業所(またはGH住居)名を入力してください_その⑨'!$B277="サービス管理責任者"),0,'[9]事業所(またはGH住居)名を入力してください_その⑨'!$AN277)</f>
        <v>0</v>
      </c>
    </row>
    <row r="5059" spans="8:11">
      <c r="H5059" s="390"/>
      <c r="I5059" s="380" t="e">
        <f t="shared" si="174"/>
        <v>#REF!</v>
      </c>
      <c r="J5059" s="389">
        <f>'[9]事業所(またはGH住居)名を入力してください_その⑨'!$F278</f>
        <v>0</v>
      </c>
      <c r="K5059" s="380">
        <f>IF(OR('[9]事業所(またはGH住居)名を入力してください_その⑨'!$B278="管理者",'[9]事業所(またはGH住居)名を入力してください_その⑨'!$B278="サービス管理責任者"),0,'[9]事業所(またはGH住居)名を入力してください_その⑨'!$AN278)</f>
        <v>0</v>
      </c>
    </row>
    <row r="5060" spans="8:11">
      <c r="H5060" s="390"/>
      <c r="I5060" s="380" t="e">
        <f t="shared" ref="I5060:I5123" si="175">IF(J5060=0,I5059,I5059+1)</f>
        <v>#REF!</v>
      </c>
      <c r="J5060" s="389">
        <f>'[9]事業所(またはGH住居)名を入力してください_その⑨'!$F279</f>
        <v>0</v>
      </c>
      <c r="K5060" s="380">
        <f>IF(OR('[9]事業所(またはGH住居)名を入力してください_その⑨'!$B279="管理者",'[9]事業所(またはGH住居)名を入力してください_その⑨'!$B279="サービス管理責任者"),0,'[9]事業所(またはGH住居)名を入力してください_その⑨'!$AN279)</f>
        <v>0</v>
      </c>
    </row>
    <row r="5061" spans="8:11">
      <c r="H5061" s="390"/>
      <c r="I5061" s="380" t="e">
        <f t="shared" si="175"/>
        <v>#REF!</v>
      </c>
      <c r="J5061" s="389">
        <f>'[9]事業所(またはGH住居)名を入力してください_その⑨'!$F280</f>
        <v>0</v>
      </c>
      <c r="K5061" s="380">
        <f>IF(OR('[9]事業所(またはGH住居)名を入力してください_その⑨'!$B280="管理者",'[9]事業所(またはGH住居)名を入力してください_その⑨'!$B280="サービス管理責任者"),0,'[9]事業所(またはGH住居)名を入力してください_その⑨'!$AN280)</f>
        <v>0</v>
      </c>
    </row>
    <row r="5062" spans="8:11">
      <c r="H5062" s="390"/>
      <c r="I5062" s="380" t="e">
        <f t="shared" si="175"/>
        <v>#REF!</v>
      </c>
      <c r="J5062" s="389">
        <f>'[9]事業所(またはGH住居)名を入力してください_その⑨'!$F281</f>
        <v>0</v>
      </c>
      <c r="K5062" s="380">
        <f>IF(OR('[9]事業所(またはGH住居)名を入力してください_その⑨'!$B281="管理者",'[9]事業所(またはGH住居)名を入力してください_その⑨'!$B281="サービス管理責任者"),0,'[9]事業所(またはGH住居)名を入力してください_その⑨'!$AN281)</f>
        <v>0</v>
      </c>
    </row>
    <row r="5063" spans="8:11">
      <c r="H5063" s="390"/>
      <c r="I5063" s="380" t="e">
        <f t="shared" si="175"/>
        <v>#REF!</v>
      </c>
      <c r="J5063" s="389">
        <f>'[9]事業所(またはGH住居)名を入力してください_その⑨'!$F282</f>
        <v>0</v>
      </c>
      <c r="K5063" s="380">
        <f>IF(OR('[9]事業所(またはGH住居)名を入力してください_その⑨'!$B282="管理者",'[9]事業所(またはGH住居)名を入力してください_その⑨'!$B282="サービス管理責任者"),0,'[9]事業所(またはGH住居)名を入力してください_その⑨'!$AN282)</f>
        <v>0</v>
      </c>
    </row>
    <row r="5064" spans="8:11">
      <c r="H5064" s="390"/>
      <c r="I5064" s="380" t="e">
        <f t="shared" si="175"/>
        <v>#REF!</v>
      </c>
      <c r="J5064" s="389">
        <f>'[9]事業所(またはGH住居)名を入力してください_その⑨'!$F283</f>
        <v>0</v>
      </c>
      <c r="K5064" s="380">
        <f>IF(OR('[9]事業所(またはGH住居)名を入力してください_その⑨'!$B283="管理者",'[9]事業所(またはGH住居)名を入力してください_その⑨'!$B283="サービス管理責任者"),0,'[9]事業所(またはGH住居)名を入力してください_その⑨'!$AN283)</f>
        <v>0</v>
      </c>
    </row>
    <row r="5065" spans="8:11">
      <c r="H5065" s="390"/>
      <c r="I5065" s="380" t="e">
        <f t="shared" si="175"/>
        <v>#REF!</v>
      </c>
      <c r="J5065" s="389">
        <f>'[9]事業所(またはGH住居)名を入力してください_その⑨'!$F284</f>
        <v>0</v>
      </c>
      <c r="K5065" s="380">
        <f>IF(OR('[9]事業所(またはGH住居)名を入力してください_その⑨'!$B284="管理者",'[9]事業所(またはGH住居)名を入力してください_その⑨'!$B284="サービス管理責任者"),0,'[9]事業所(またはGH住居)名を入力してください_その⑨'!$AN284)</f>
        <v>0</v>
      </c>
    </row>
    <row r="5066" spans="8:11">
      <c r="H5066" s="390"/>
      <c r="I5066" s="380" t="e">
        <f t="shared" si="175"/>
        <v>#REF!</v>
      </c>
      <c r="J5066" s="389">
        <f>'[9]事業所(またはGH住居)名を入力してください_その⑨'!$F285</f>
        <v>0</v>
      </c>
      <c r="K5066" s="380">
        <f>IF(OR('[9]事業所(またはGH住居)名を入力してください_その⑨'!$B285="管理者",'[9]事業所(またはGH住居)名を入力してください_その⑨'!$B285="サービス管理責任者"),0,'[9]事業所(またはGH住居)名を入力してください_その⑨'!$AN285)</f>
        <v>0</v>
      </c>
    </row>
    <row r="5067" spans="8:11">
      <c r="H5067" s="390"/>
      <c r="I5067" s="380" t="e">
        <f t="shared" si="175"/>
        <v>#REF!</v>
      </c>
      <c r="J5067" s="389">
        <f>'[9]事業所(またはGH住居)名を入力してください_その⑨'!$F286</f>
        <v>0</v>
      </c>
      <c r="K5067" s="380">
        <f>IF(OR('[9]事業所(またはGH住居)名を入力してください_その⑨'!$B286="管理者",'[9]事業所(またはGH住居)名を入力してください_その⑨'!$B286="サービス管理責任者"),0,'[9]事業所(またはGH住居)名を入力してください_その⑨'!$AN286)</f>
        <v>0</v>
      </c>
    </row>
    <row r="5068" spans="8:11">
      <c r="H5068" s="390"/>
      <c r="I5068" s="380" t="e">
        <f t="shared" si="175"/>
        <v>#REF!</v>
      </c>
      <c r="J5068" s="389">
        <f>'[9]事業所(またはGH住居)名を入力してください_その⑨'!$F287</f>
        <v>0</v>
      </c>
      <c r="K5068" s="380">
        <f>IF(OR('[9]事業所(またはGH住居)名を入力してください_その⑨'!$B287="管理者",'[9]事業所(またはGH住居)名を入力してください_その⑨'!$B287="サービス管理責任者"),0,'[9]事業所(またはGH住居)名を入力してください_その⑨'!$AN287)</f>
        <v>0</v>
      </c>
    </row>
    <row r="5069" spans="8:11">
      <c r="H5069" s="390"/>
      <c r="I5069" s="380" t="e">
        <f t="shared" si="175"/>
        <v>#REF!</v>
      </c>
      <c r="J5069" s="389">
        <f>'[9]事業所(またはGH住居)名を入力してください_その⑨'!$F288</f>
        <v>0</v>
      </c>
      <c r="K5069" s="380">
        <f>IF(OR('[9]事業所(またはGH住居)名を入力してください_その⑨'!$B288="管理者",'[9]事業所(またはGH住居)名を入力してください_その⑨'!$B288="サービス管理責任者"),0,'[9]事業所(またはGH住居)名を入力してください_その⑨'!$AN288)</f>
        <v>0</v>
      </c>
    </row>
    <row r="5070" spans="8:11">
      <c r="H5070" s="390"/>
      <c r="I5070" s="380" t="e">
        <f t="shared" si="175"/>
        <v>#REF!</v>
      </c>
      <c r="J5070" s="389">
        <f>'[9]事業所(またはGH住居)名を入力してください_その⑨'!$F289</f>
        <v>0</v>
      </c>
      <c r="K5070" s="380">
        <f>IF(OR('[9]事業所(またはGH住居)名を入力してください_その⑨'!$B289="管理者",'[9]事業所(またはGH住居)名を入力してください_その⑨'!$B289="サービス管理責任者"),0,'[9]事業所(またはGH住居)名を入力してください_その⑨'!$AN289)</f>
        <v>0</v>
      </c>
    </row>
    <row r="5071" spans="8:11">
      <c r="H5071" s="390"/>
      <c r="I5071" s="380" t="e">
        <f t="shared" si="175"/>
        <v>#REF!</v>
      </c>
      <c r="J5071" s="389">
        <f>'[9]事業所(またはGH住居)名を入力してください_その⑨'!$F290</f>
        <v>0</v>
      </c>
      <c r="K5071" s="380">
        <f>IF(OR('[9]事業所(またはGH住居)名を入力してください_その⑨'!$B290="管理者",'[9]事業所(またはGH住居)名を入力してください_その⑨'!$B290="サービス管理責任者"),0,'[9]事業所(またはGH住居)名を入力してください_その⑨'!$AN290)</f>
        <v>0</v>
      </c>
    </row>
    <row r="5072" spans="8:11">
      <c r="H5072" s="390"/>
      <c r="I5072" s="380" t="e">
        <f t="shared" si="175"/>
        <v>#REF!</v>
      </c>
      <c r="J5072" s="389">
        <f>'[9]事業所(またはGH住居)名を入力してください_その⑨'!$F291</f>
        <v>0</v>
      </c>
      <c r="K5072" s="380">
        <f>IF(OR('[9]事業所(またはGH住居)名を入力してください_その⑨'!$B291="管理者",'[9]事業所(またはGH住居)名を入力してください_その⑨'!$B291="サービス管理責任者"),0,'[9]事業所(またはGH住居)名を入力してください_その⑨'!$AN291)</f>
        <v>0</v>
      </c>
    </row>
    <row r="5073" spans="8:11">
      <c r="H5073" s="390"/>
      <c r="I5073" s="380" t="e">
        <f t="shared" si="175"/>
        <v>#REF!</v>
      </c>
      <c r="J5073" s="389">
        <f>'[9]事業所(またはGH住居)名を入力してください_その⑨'!$F292</f>
        <v>0</v>
      </c>
      <c r="K5073" s="380">
        <f>IF(OR('[9]事業所(またはGH住居)名を入力してください_その⑨'!$B292="管理者",'[9]事業所(またはGH住居)名を入力してください_その⑨'!$B292="サービス管理責任者"),0,'[9]事業所(またはGH住居)名を入力してください_その⑨'!$AN292)</f>
        <v>0</v>
      </c>
    </row>
    <row r="5074" spans="8:11">
      <c r="H5074" s="390"/>
      <c r="I5074" s="380" t="e">
        <f t="shared" si="175"/>
        <v>#REF!</v>
      </c>
      <c r="J5074" s="389">
        <f>'[9]事業所(またはGH住居)名を入力してください_その⑨'!$F293</f>
        <v>0</v>
      </c>
      <c r="K5074" s="380">
        <f>IF(OR('[9]事業所(またはGH住居)名を入力してください_その⑨'!$B293="管理者",'[9]事業所(またはGH住居)名を入力してください_その⑨'!$B293="サービス管理責任者"),0,'[9]事業所(またはGH住居)名を入力してください_その⑨'!$AN293)</f>
        <v>0</v>
      </c>
    </row>
    <row r="5075" spans="8:11">
      <c r="H5075" s="390"/>
      <c r="I5075" s="380" t="e">
        <f t="shared" si="175"/>
        <v>#REF!</v>
      </c>
      <c r="J5075" s="389">
        <f>'[9]事業所(またはGH住居)名を入力してください_その⑨'!$F294</f>
        <v>0</v>
      </c>
      <c r="K5075" s="380">
        <f>IF(OR('[9]事業所(またはGH住居)名を入力してください_その⑨'!$B294="管理者",'[9]事業所(またはGH住居)名を入力してください_その⑨'!$B294="サービス管理責任者"),0,'[9]事業所(またはGH住居)名を入力してください_その⑨'!$AN294)</f>
        <v>0</v>
      </c>
    </row>
    <row r="5076" spans="8:11">
      <c r="H5076" s="390"/>
      <c r="I5076" s="380" t="e">
        <f t="shared" si="175"/>
        <v>#REF!</v>
      </c>
      <c r="J5076" s="389">
        <f>'[9]事業所(またはGH住居)名を入力してください_その⑨'!$F295</f>
        <v>0</v>
      </c>
      <c r="K5076" s="380">
        <f>IF(OR('[9]事業所(またはGH住居)名を入力してください_その⑨'!$B295="管理者",'[9]事業所(またはGH住居)名を入力してください_その⑨'!$B295="サービス管理責任者"),0,'[9]事業所(またはGH住居)名を入力してください_その⑨'!$AN295)</f>
        <v>0</v>
      </c>
    </row>
    <row r="5077" spans="8:11">
      <c r="H5077" s="390"/>
      <c r="I5077" s="380" t="e">
        <f t="shared" si="175"/>
        <v>#REF!</v>
      </c>
      <c r="J5077" s="389">
        <f>'[9]事業所(またはGH住居)名を入力してください_その⑨'!$F296</f>
        <v>0</v>
      </c>
      <c r="K5077" s="380">
        <f>IF(OR('[9]事業所(またはGH住居)名を入力してください_その⑨'!$B296="管理者",'[9]事業所(またはGH住居)名を入力してください_その⑨'!$B296="サービス管理責任者"),0,'[9]事業所(またはGH住居)名を入力してください_その⑨'!$AN296)</f>
        <v>0</v>
      </c>
    </row>
    <row r="5078" spans="8:11">
      <c r="H5078" s="390"/>
      <c r="I5078" s="380" t="e">
        <f t="shared" si="175"/>
        <v>#REF!</v>
      </c>
      <c r="J5078" s="389">
        <f>'[9]事業所(またはGH住居)名を入力してください_その⑨'!$F297</f>
        <v>0</v>
      </c>
      <c r="K5078" s="380">
        <f>IF(OR('[9]事業所(またはGH住居)名を入力してください_その⑨'!$B297="管理者",'[9]事業所(またはGH住居)名を入力してください_その⑨'!$B297="サービス管理責任者"),0,'[9]事業所(またはGH住居)名を入力してください_その⑨'!$AN297)</f>
        <v>0</v>
      </c>
    </row>
    <row r="5079" spans="8:11">
      <c r="H5079" s="390"/>
      <c r="I5079" s="380" t="e">
        <f t="shared" si="175"/>
        <v>#REF!</v>
      </c>
      <c r="J5079" s="389">
        <f>'[9]事業所(またはGH住居)名を入力してください_その⑨'!$F298</f>
        <v>0</v>
      </c>
      <c r="K5079" s="380">
        <f>IF(OR('[9]事業所(またはGH住居)名を入力してください_その⑨'!$B298="管理者",'[9]事業所(またはGH住居)名を入力してください_その⑨'!$B298="サービス管理責任者"),0,'[9]事業所(またはGH住居)名を入力してください_その⑨'!$AN298)</f>
        <v>0</v>
      </c>
    </row>
    <row r="5080" spans="8:11">
      <c r="H5080" s="390"/>
      <c r="I5080" s="380" t="e">
        <f t="shared" si="175"/>
        <v>#REF!</v>
      </c>
      <c r="J5080" s="389">
        <f>'[9]事業所(またはGH住居)名を入力してください_その⑨'!$F299</f>
        <v>0</v>
      </c>
      <c r="K5080" s="380">
        <f>IF(OR('[9]事業所(またはGH住居)名を入力してください_その⑨'!$B299="管理者",'[9]事業所(またはGH住居)名を入力してください_その⑨'!$B299="サービス管理責任者"),0,'[9]事業所(またはGH住居)名を入力してください_その⑨'!$AN299)</f>
        <v>0</v>
      </c>
    </row>
    <row r="5081" spans="8:11">
      <c r="H5081" s="390"/>
      <c r="I5081" s="380" t="e">
        <f t="shared" si="175"/>
        <v>#REF!</v>
      </c>
      <c r="J5081" s="389">
        <f>'[9]事業所(またはGH住居)名を入力してください_その⑨'!$F300</f>
        <v>0</v>
      </c>
      <c r="K5081" s="380">
        <f>IF(OR('[9]事業所(またはGH住居)名を入力してください_その⑨'!$B300="管理者",'[9]事業所(またはGH住居)名を入力してください_その⑨'!$B300="サービス管理責任者"),0,'[9]事業所(またはGH住居)名を入力してください_その⑨'!$AN300)</f>
        <v>0</v>
      </c>
    </row>
    <row r="5082" spans="8:11">
      <c r="H5082" s="390"/>
      <c r="I5082" s="380" t="e">
        <f t="shared" si="175"/>
        <v>#REF!</v>
      </c>
      <c r="J5082" s="389">
        <f>'[9]事業所(またはGH住居)名を入力してください_その⑨'!$F301</f>
        <v>0</v>
      </c>
      <c r="K5082" s="380">
        <f>IF(OR('[9]事業所(またはGH住居)名を入力してください_その⑨'!$B301="管理者",'[9]事業所(またはGH住居)名を入力してください_その⑨'!$B301="サービス管理責任者"),0,'[9]事業所(またはGH住居)名を入力してください_その⑨'!$AN301)</f>
        <v>0</v>
      </c>
    </row>
    <row r="5083" spans="8:11">
      <c r="H5083" s="390"/>
      <c r="I5083" s="380" t="e">
        <f t="shared" si="175"/>
        <v>#REF!</v>
      </c>
      <c r="J5083" s="389">
        <f>'[9]事業所(またはGH住居)名を入力してください_その⑨'!$F302</f>
        <v>0</v>
      </c>
      <c r="K5083" s="380">
        <f>IF(OR('[9]事業所(またはGH住居)名を入力してください_その⑨'!$B302="管理者",'[9]事業所(またはGH住居)名を入力してください_その⑨'!$B302="サービス管理責任者"),0,'[9]事業所(またはGH住居)名を入力してください_その⑨'!$AN302)</f>
        <v>0</v>
      </c>
    </row>
    <row r="5084" spans="8:11">
      <c r="H5084" s="390"/>
      <c r="I5084" s="380" t="e">
        <f t="shared" si="175"/>
        <v>#REF!</v>
      </c>
      <c r="J5084" s="389">
        <f>'[9]事業所(またはGH住居)名を入力してください_その⑨'!$F303</f>
        <v>0</v>
      </c>
      <c r="K5084" s="380">
        <f>IF(OR('[9]事業所(またはGH住居)名を入力してください_その⑨'!$B303="管理者",'[9]事業所(またはGH住居)名を入力してください_その⑨'!$B303="サービス管理責任者"),0,'[9]事業所(またはGH住居)名を入力してください_その⑨'!$AN303)</f>
        <v>0</v>
      </c>
    </row>
    <row r="5085" spans="8:11">
      <c r="H5085" s="390"/>
      <c r="I5085" s="380" t="e">
        <f t="shared" si="175"/>
        <v>#REF!</v>
      </c>
      <c r="J5085" s="389">
        <f>'[9]事業所(またはGH住居)名を入力してください_その⑨'!$F304</f>
        <v>0</v>
      </c>
      <c r="K5085" s="380">
        <f>IF(OR('[9]事業所(またはGH住居)名を入力してください_その⑨'!$B304="管理者",'[9]事業所(またはGH住居)名を入力してください_その⑨'!$B304="サービス管理責任者"),0,'[9]事業所(またはGH住居)名を入力してください_その⑨'!$AN304)</f>
        <v>0</v>
      </c>
    </row>
    <row r="5086" spans="8:11">
      <c r="H5086" s="390"/>
      <c r="I5086" s="380" t="e">
        <f t="shared" si="175"/>
        <v>#REF!</v>
      </c>
      <c r="J5086" s="389">
        <f>'[9]事業所(またはGH住居)名を入力してください_その⑨'!$F305</f>
        <v>0</v>
      </c>
      <c r="K5086" s="380">
        <f>IF(OR('[9]事業所(またはGH住居)名を入力してください_その⑨'!$B305="管理者",'[9]事業所(またはGH住居)名を入力してください_その⑨'!$B305="サービス管理責任者"),0,'[9]事業所(またはGH住居)名を入力してください_その⑨'!$AN305)</f>
        <v>0</v>
      </c>
    </row>
    <row r="5087" spans="8:11">
      <c r="H5087" s="390"/>
      <c r="I5087" s="380" t="e">
        <f t="shared" si="175"/>
        <v>#REF!</v>
      </c>
      <c r="J5087" s="389">
        <f>'[9]事業所(またはGH住居)名を入力してください_その⑨'!$F306</f>
        <v>0</v>
      </c>
      <c r="K5087" s="380">
        <f>IF(OR('[9]事業所(またはGH住居)名を入力してください_その⑨'!$B306="管理者",'[9]事業所(またはGH住居)名を入力してください_その⑨'!$B306="サービス管理責任者"),0,'[9]事業所(またはGH住居)名を入力してください_その⑨'!$AN306)</f>
        <v>0</v>
      </c>
    </row>
    <row r="5088" spans="8:11">
      <c r="H5088" s="390"/>
      <c r="I5088" s="380" t="e">
        <f t="shared" si="175"/>
        <v>#REF!</v>
      </c>
      <c r="J5088" s="389">
        <f>'[9]事業所(またはGH住居)名を入力してください_その⑨'!$F307</f>
        <v>0</v>
      </c>
      <c r="K5088" s="380">
        <f>IF(OR('[9]事業所(またはGH住居)名を入力してください_その⑨'!$B307="管理者",'[9]事業所(またはGH住居)名を入力してください_その⑨'!$B307="サービス管理責任者"),0,'[9]事業所(またはGH住居)名を入力してください_その⑨'!$AN307)</f>
        <v>0</v>
      </c>
    </row>
    <row r="5089" spans="8:11">
      <c r="H5089" s="390"/>
      <c r="I5089" s="380" t="e">
        <f t="shared" si="175"/>
        <v>#REF!</v>
      </c>
      <c r="J5089" s="389">
        <f>'[9]事業所(またはGH住居)名を入力してください_その⑨'!$F308</f>
        <v>0</v>
      </c>
      <c r="K5089" s="380">
        <f>IF(OR('[9]事業所(またはGH住居)名を入力してください_その⑨'!$B308="管理者",'[9]事業所(またはGH住居)名を入力してください_その⑨'!$B308="サービス管理責任者"),0,'[9]事業所(またはGH住居)名を入力してください_その⑨'!$AN308)</f>
        <v>0</v>
      </c>
    </row>
    <row r="5090" spans="8:11">
      <c r="H5090" s="390"/>
      <c r="I5090" s="380" t="e">
        <f t="shared" si="175"/>
        <v>#REF!</v>
      </c>
      <c r="J5090" s="389">
        <f>'[9]事業所(またはGH住居)名を入力してください_その⑨'!$F309</f>
        <v>0</v>
      </c>
      <c r="K5090" s="380">
        <f>IF(OR('[9]事業所(またはGH住居)名を入力してください_その⑨'!$B309="管理者",'[9]事業所(またはGH住居)名を入力してください_その⑨'!$B309="サービス管理責任者"),0,'[9]事業所(またはGH住居)名を入力してください_その⑨'!$AN309)</f>
        <v>0</v>
      </c>
    </row>
    <row r="5091" spans="8:11">
      <c r="H5091" s="390"/>
      <c r="I5091" s="380" t="e">
        <f t="shared" si="175"/>
        <v>#REF!</v>
      </c>
      <c r="J5091" s="389">
        <f>'[9]事業所(またはGH住居)名を入力してください_その⑨'!$F310</f>
        <v>0</v>
      </c>
      <c r="K5091" s="380">
        <f>IF(OR('[9]事業所(またはGH住居)名を入力してください_その⑨'!$B310="管理者",'[9]事業所(またはGH住居)名を入力してください_その⑨'!$B310="サービス管理責任者"),0,'[9]事業所(またはGH住居)名を入力してください_その⑨'!$AN310)</f>
        <v>0</v>
      </c>
    </row>
    <row r="5092" spans="8:11">
      <c r="H5092" s="390"/>
      <c r="I5092" s="380" t="e">
        <f t="shared" si="175"/>
        <v>#REF!</v>
      </c>
      <c r="J5092" s="389">
        <f>'[9]事業所(またはGH住居)名を入力してください_その⑨'!$F311</f>
        <v>0</v>
      </c>
      <c r="K5092" s="380">
        <f>IF(OR('[9]事業所(またはGH住居)名を入力してください_その⑨'!$B311="管理者",'[9]事業所(またはGH住居)名を入力してください_その⑨'!$B311="サービス管理責任者"),0,'[9]事業所(またはGH住居)名を入力してください_その⑨'!$AN311)</f>
        <v>0</v>
      </c>
    </row>
    <row r="5093" spans="8:11">
      <c r="H5093" s="390"/>
      <c r="I5093" s="380" t="e">
        <f t="shared" si="175"/>
        <v>#REF!</v>
      </c>
      <c r="J5093" s="389">
        <f>'[9]事業所(またはGH住居)名を入力してください_その⑨'!$F312</f>
        <v>0</v>
      </c>
      <c r="K5093" s="380">
        <f>IF(OR('[9]事業所(またはGH住居)名を入力してください_その⑨'!$B312="管理者",'[9]事業所(またはGH住居)名を入力してください_その⑨'!$B312="サービス管理責任者"),0,'[9]事業所(またはGH住居)名を入力してください_その⑨'!$AN312)</f>
        <v>0</v>
      </c>
    </row>
    <row r="5094" spans="8:11">
      <c r="H5094" s="390"/>
      <c r="I5094" s="380" t="e">
        <f t="shared" si="175"/>
        <v>#REF!</v>
      </c>
      <c r="J5094" s="389">
        <f>'[9]事業所(またはGH住居)名を入力してください_その⑨'!$F313</f>
        <v>0</v>
      </c>
      <c r="K5094" s="380">
        <f>IF(OR('[9]事業所(またはGH住居)名を入力してください_その⑨'!$B313="管理者",'[9]事業所(またはGH住居)名を入力してください_その⑨'!$B313="サービス管理責任者"),0,'[9]事業所(またはGH住居)名を入力してください_その⑨'!$AN313)</f>
        <v>0</v>
      </c>
    </row>
    <row r="5095" spans="8:11">
      <c r="H5095" s="390"/>
      <c r="I5095" s="380" t="e">
        <f t="shared" si="175"/>
        <v>#REF!</v>
      </c>
      <c r="J5095" s="389">
        <f>'[9]事業所(またはGH住居)名を入力してください_その⑨'!$F314</f>
        <v>0</v>
      </c>
      <c r="K5095" s="380">
        <f>IF(OR('[9]事業所(またはGH住居)名を入力してください_その⑨'!$B314="管理者",'[9]事業所(またはGH住居)名を入力してください_その⑨'!$B314="サービス管理責任者"),0,'[9]事業所(またはGH住居)名を入力してください_その⑨'!$AN314)</f>
        <v>0</v>
      </c>
    </row>
    <row r="5096" spans="8:11">
      <c r="H5096" s="390"/>
      <c r="I5096" s="380" t="e">
        <f t="shared" si="175"/>
        <v>#REF!</v>
      </c>
      <c r="J5096" s="389">
        <f>'[9]事業所(またはGH住居)名を入力してください_その⑨'!$F315</f>
        <v>0</v>
      </c>
      <c r="K5096" s="380">
        <f>IF(OR('[9]事業所(またはGH住居)名を入力してください_その⑨'!$B315="管理者",'[9]事業所(またはGH住居)名を入力してください_その⑨'!$B315="サービス管理責任者"),0,'[9]事業所(またはGH住居)名を入力してください_その⑨'!$AN315)</f>
        <v>0</v>
      </c>
    </row>
    <row r="5097" spans="8:11">
      <c r="H5097" s="390"/>
      <c r="I5097" s="380" t="e">
        <f t="shared" si="175"/>
        <v>#REF!</v>
      </c>
      <c r="J5097" s="389">
        <f>'[9]事業所(またはGH住居)名を入力してください_その⑨'!$F316</f>
        <v>0</v>
      </c>
      <c r="K5097" s="380">
        <f>IF(OR('[9]事業所(またはGH住居)名を入力してください_その⑨'!$B316="管理者",'[9]事業所(またはGH住居)名を入力してください_その⑨'!$B316="サービス管理責任者"),0,'[9]事業所(またはGH住居)名を入力してください_その⑨'!$AN316)</f>
        <v>0</v>
      </c>
    </row>
    <row r="5098" spans="8:11">
      <c r="H5098" s="390"/>
      <c r="I5098" s="380" t="e">
        <f t="shared" si="175"/>
        <v>#REF!</v>
      </c>
      <c r="J5098" s="389">
        <f>'[9]事業所(またはGH住居)名を入力してください_その⑨'!$F317</f>
        <v>0</v>
      </c>
      <c r="K5098" s="380">
        <f>IF(OR('[9]事業所(またはGH住居)名を入力してください_その⑨'!$B317="管理者",'[9]事業所(またはGH住居)名を入力してください_その⑨'!$B317="サービス管理責任者"),0,'[9]事業所(またはGH住居)名を入力してください_その⑨'!$AN317)</f>
        <v>0</v>
      </c>
    </row>
    <row r="5099" spans="8:11">
      <c r="H5099" s="390"/>
      <c r="I5099" s="380" t="e">
        <f t="shared" si="175"/>
        <v>#REF!</v>
      </c>
      <c r="J5099" s="389">
        <f>'[9]事業所(またはGH住居)名を入力してください_その⑨'!$F318</f>
        <v>0</v>
      </c>
      <c r="K5099" s="380">
        <f>IF(OR('[9]事業所(またはGH住居)名を入力してください_その⑨'!$B318="管理者",'[9]事業所(またはGH住居)名を入力してください_その⑨'!$B318="サービス管理責任者"),0,'[9]事業所(またはGH住居)名を入力してください_その⑨'!$AN318)</f>
        <v>0</v>
      </c>
    </row>
    <row r="5100" spans="8:11">
      <c r="H5100" s="390"/>
      <c r="I5100" s="380" t="e">
        <f t="shared" si="175"/>
        <v>#REF!</v>
      </c>
      <c r="J5100" s="389">
        <f>'[9]事業所(またはGH住居)名を入力してください_その⑨'!$F319</f>
        <v>0</v>
      </c>
      <c r="K5100" s="380">
        <f>IF(OR('[9]事業所(またはGH住居)名を入力してください_その⑨'!$B319="管理者",'[9]事業所(またはGH住居)名を入力してください_その⑨'!$B319="サービス管理責任者"),0,'[9]事業所(またはGH住居)名を入力してください_その⑨'!$AN319)</f>
        <v>0</v>
      </c>
    </row>
    <row r="5101" spans="8:11">
      <c r="H5101" s="390"/>
      <c r="I5101" s="380" t="e">
        <f t="shared" si="175"/>
        <v>#REF!</v>
      </c>
      <c r="J5101" s="389">
        <f>'[9]事業所(またはGH住居)名を入力してください_その⑨'!$F320</f>
        <v>0</v>
      </c>
      <c r="K5101" s="380">
        <f>IF(OR('[9]事業所(またはGH住居)名を入力してください_その⑨'!$B320="管理者",'[9]事業所(またはGH住居)名を入力してください_その⑨'!$B320="サービス管理責任者"),0,'[9]事業所(またはGH住居)名を入力してください_その⑨'!$AN320)</f>
        <v>0</v>
      </c>
    </row>
    <row r="5102" spans="8:11">
      <c r="H5102" s="390"/>
      <c r="I5102" s="380" t="e">
        <f t="shared" si="175"/>
        <v>#REF!</v>
      </c>
      <c r="J5102" s="389">
        <f>'[9]事業所(またはGH住居)名を入力してください_その⑨'!$F321</f>
        <v>0</v>
      </c>
      <c r="K5102" s="380">
        <f>IF(OR('[9]事業所(またはGH住居)名を入力してください_その⑨'!$B321="管理者",'[9]事業所(またはGH住居)名を入力してください_その⑨'!$B321="サービス管理責任者"),0,'[9]事業所(またはGH住居)名を入力してください_その⑨'!$AN321)</f>
        <v>0</v>
      </c>
    </row>
    <row r="5103" spans="8:11">
      <c r="H5103" s="390"/>
      <c r="I5103" s="380" t="e">
        <f t="shared" si="175"/>
        <v>#REF!</v>
      </c>
      <c r="J5103" s="389">
        <f>'[9]事業所(またはGH住居)名を入力してください_その⑨'!$F322</f>
        <v>0</v>
      </c>
      <c r="K5103" s="380">
        <f>IF(OR('[9]事業所(またはGH住居)名を入力してください_その⑨'!$B322="管理者",'[9]事業所(またはGH住居)名を入力してください_その⑨'!$B322="サービス管理責任者"),0,'[9]事業所(またはGH住居)名を入力してください_その⑨'!$AN322)</f>
        <v>0</v>
      </c>
    </row>
    <row r="5104" spans="8:11">
      <c r="H5104" s="390"/>
      <c r="I5104" s="380" t="e">
        <f t="shared" si="175"/>
        <v>#REF!</v>
      </c>
      <c r="J5104" s="389">
        <f>'[9]事業所(またはGH住居)名を入力してください_その⑨'!$F323</f>
        <v>0</v>
      </c>
      <c r="K5104" s="380">
        <f>IF(OR('[9]事業所(またはGH住居)名を入力してください_その⑨'!$B323="管理者",'[9]事業所(またはGH住居)名を入力してください_その⑨'!$B323="サービス管理責任者"),0,'[9]事業所(またはGH住居)名を入力してください_その⑨'!$AN323)</f>
        <v>0</v>
      </c>
    </row>
    <row r="5105" spans="8:11">
      <c r="H5105" s="390"/>
      <c r="I5105" s="380" t="e">
        <f t="shared" si="175"/>
        <v>#REF!</v>
      </c>
      <c r="J5105" s="389">
        <f>'[9]事業所(またはGH住居)名を入力してください_その⑨'!$F324</f>
        <v>0</v>
      </c>
      <c r="K5105" s="380">
        <f>IF(OR('[9]事業所(またはGH住居)名を入力してください_その⑨'!$B324="管理者",'[9]事業所(またはGH住居)名を入力してください_その⑨'!$B324="サービス管理責任者"),0,'[9]事業所(またはGH住居)名を入力してください_その⑨'!$AN324)</f>
        <v>0</v>
      </c>
    </row>
    <row r="5106" spans="8:11">
      <c r="H5106" s="390"/>
      <c r="I5106" s="380" t="e">
        <f t="shared" si="175"/>
        <v>#REF!</v>
      </c>
      <c r="J5106" s="389">
        <f>'[9]事業所(またはGH住居)名を入力してください_その⑨'!$F325</f>
        <v>0</v>
      </c>
      <c r="K5106" s="380">
        <f>IF(OR('[9]事業所(またはGH住居)名を入力してください_その⑨'!$B325="管理者",'[9]事業所(またはGH住居)名を入力してください_その⑨'!$B325="サービス管理責任者"),0,'[9]事業所(またはGH住居)名を入力してください_その⑨'!$AN325)</f>
        <v>0</v>
      </c>
    </row>
    <row r="5107" spans="8:11">
      <c r="H5107" s="390"/>
      <c r="I5107" s="380" t="e">
        <f t="shared" si="175"/>
        <v>#REF!</v>
      </c>
      <c r="J5107" s="389">
        <f>'[9]事業所(またはGH住居)名を入力してください_その⑨'!$F326</f>
        <v>0</v>
      </c>
      <c r="K5107" s="380">
        <f>IF(OR('[9]事業所(またはGH住居)名を入力してください_その⑨'!$B326="管理者",'[9]事業所(またはGH住居)名を入力してください_その⑨'!$B326="サービス管理責任者"),0,'[9]事業所(またはGH住居)名を入力してください_その⑨'!$AN326)</f>
        <v>0</v>
      </c>
    </row>
    <row r="5108" spans="8:11">
      <c r="H5108" s="390"/>
      <c r="I5108" s="380" t="e">
        <f t="shared" si="175"/>
        <v>#REF!</v>
      </c>
      <c r="J5108" s="389">
        <f>'[9]事業所(またはGH住居)名を入力してください_その⑨'!$F327</f>
        <v>0</v>
      </c>
      <c r="K5108" s="380">
        <f>IF(OR('[9]事業所(またはGH住居)名を入力してください_その⑨'!$B327="管理者",'[9]事業所(またはGH住居)名を入力してください_その⑨'!$B327="サービス管理責任者"),0,'[9]事業所(またはGH住居)名を入力してください_その⑨'!$AN327)</f>
        <v>0</v>
      </c>
    </row>
    <row r="5109" spans="8:11">
      <c r="H5109" s="390"/>
      <c r="I5109" s="380" t="e">
        <f t="shared" si="175"/>
        <v>#REF!</v>
      </c>
      <c r="J5109" s="389">
        <f>'[9]事業所(またはGH住居)名を入力してください_その⑨'!$F328</f>
        <v>0</v>
      </c>
      <c r="K5109" s="380">
        <f>IF(OR('[9]事業所(またはGH住居)名を入力してください_その⑨'!$B328="管理者",'[9]事業所(またはGH住居)名を入力してください_その⑨'!$B328="サービス管理責任者"),0,'[9]事業所(またはGH住居)名を入力してください_その⑨'!$AN328)</f>
        <v>0</v>
      </c>
    </row>
    <row r="5110" spans="8:11">
      <c r="H5110" s="390"/>
      <c r="I5110" s="380" t="e">
        <f t="shared" si="175"/>
        <v>#REF!</v>
      </c>
      <c r="J5110" s="389">
        <f>'[9]事業所(またはGH住居)名を入力してください_その⑨'!$F329</f>
        <v>0</v>
      </c>
      <c r="K5110" s="380">
        <f>IF(OR('[9]事業所(またはGH住居)名を入力してください_その⑨'!$B329="管理者",'[9]事業所(またはGH住居)名を入力してください_その⑨'!$B329="サービス管理責任者"),0,'[9]事業所(またはGH住居)名を入力してください_その⑨'!$AN329)</f>
        <v>0</v>
      </c>
    </row>
    <row r="5111" spans="8:11">
      <c r="H5111" s="390"/>
      <c r="I5111" s="380" t="e">
        <f t="shared" si="175"/>
        <v>#REF!</v>
      </c>
      <c r="J5111" s="389">
        <f>'[9]事業所(またはGH住居)名を入力してください_その⑨'!$F330</f>
        <v>0</v>
      </c>
      <c r="K5111" s="380">
        <f>IF(OR('[9]事業所(またはGH住居)名を入力してください_その⑨'!$B330="管理者",'[9]事業所(またはGH住居)名を入力してください_その⑨'!$B330="サービス管理責任者"),0,'[9]事業所(またはGH住居)名を入力してください_その⑨'!$AN330)</f>
        <v>0</v>
      </c>
    </row>
    <row r="5112" spans="8:11">
      <c r="H5112" s="390"/>
      <c r="I5112" s="380" t="e">
        <f t="shared" si="175"/>
        <v>#REF!</v>
      </c>
      <c r="J5112" s="389">
        <f>'[9]事業所(またはGH住居)名を入力してください_その⑨'!$F331</f>
        <v>0</v>
      </c>
      <c r="K5112" s="380">
        <f>IF(OR('[9]事業所(またはGH住居)名を入力してください_その⑨'!$B331="管理者",'[9]事業所(またはGH住居)名を入力してください_その⑨'!$B331="サービス管理責任者"),0,'[9]事業所(またはGH住居)名を入力してください_その⑨'!$AN331)</f>
        <v>0</v>
      </c>
    </row>
    <row r="5113" spans="8:11">
      <c r="H5113" s="390"/>
      <c r="I5113" s="380" t="e">
        <f t="shared" si="175"/>
        <v>#REF!</v>
      </c>
      <c r="J5113" s="389">
        <f>'[9]事業所(またはGH住居)名を入力してください_その⑨'!$F332</f>
        <v>0</v>
      </c>
      <c r="K5113" s="380">
        <f>IF(OR('[9]事業所(またはGH住居)名を入力してください_その⑨'!$B332="管理者",'[9]事業所(またはGH住居)名を入力してください_その⑨'!$B332="サービス管理責任者"),0,'[9]事業所(またはGH住居)名を入力してください_その⑨'!$AN332)</f>
        <v>0</v>
      </c>
    </row>
    <row r="5114" spans="8:11">
      <c r="H5114" s="390"/>
      <c r="I5114" s="380" t="e">
        <f t="shared" si="175"/>
        <v>#REF!</v>
      </c>
      <c r="J5114" s="389">
        <f>'[9]事業所(またはGH住居)名を入力してください_その⑨'!$F333</f>
        <v>0</v>
      </c>
      <c r="K5114" s="380">
        <f>IF(OR('[9]事業所(またはGH住居)名を入力してください_その⑨'!$B333="管理者",'[9]事業所(またはGH住居)名を入力してください_その⑨'!$B333="サービス管理責任者"),0,'[9]事業所(またはGH住居)名を入力してください_その⑨'!$AN333)</f>
        <v>0</v>
      </c>
    </row>
    <row r="5115" spans="8:11">
      <c r="H5115" s="390"/>
      <c r="I5115" s="380" t="e">
        <f t="shared" si="175"/>
        <v>#REF!</v>
      </c>
      <c r="J5115" s="389">
        <f>'[9]事業所(またはGH住居)名を入力してください_その⑨'!$F334</f>
        <v>0</v>
      </c>
      <c r="K5115" s="380">
        <f>IF(OR('[9]事業所(またはGH住居)名を入力してください_その⑨'!$B334="管理者",'[9]事業所(またはGH住居)名を入力してください_その⑨'!$B334="サービス管理責任者"),0,'[9]事業所(またはGH住居)名を入力してください_その⑨'!$AN334)</f>
        <v>0</v>
      </c>
    </row>
    <row r="5116" spans="8:11">
      <c r="H5116" s="390"/>
      <c r="I5116" s="380" t="e">
        <f t="shared" si="175"/>
        <v>#REF!</v>
      </c>
      <c r="J5116" s="389">
        <f>'[9]事業所(またはGH住居)名を入力してください_その⑨'!$F335</f>
        <v>0</v>
      </c>
      <c r="K5116" s="380">
        <f>IF(OR('[9]事業所(またはGH住居)名を入力してください_その⑨'!$B335="管理者",'[9]事業所(またはGH住居)名を入力してください_その⑨'!$B335="サービス管理責任者"),0,'[9]事業所(またはGH住居)名を入力してください_その⑨'!$AN335)</f>
        <v>0</v>
      </c>
    </row>
    <row r="5117" spans="8:11">
      <c r="H5117" s="390"/>
      <c r="I5117" s="380" t="e">
        <f t="shared" si="175"/>
        <v>#REF!</v>
      </c>
      <c r="J5117" s="389">
        <f>'[9]事業所(またはGH住居)名を入力してください_その⑨'!$F336</f>
        <v>0</v>
      </c>
      <c r="K5117" s="380">
        <f>IF(OR('[9]事業所(またはGH住居)名を入力してください_その⑨'!$B336="管理者",'[9]事業所(またはGH住居)名を入力してください_その⑨'!$B336="サービス管理責任者"),0,'[9]事業所(またはGH住居)名を入力してください_その⑨'!$AN336)</f>
        <v>0</v>
      </c>
    </row>
    <row r="5118" spans="8:11">
      <c r="H5118" s="390"/>
      <c r="I5118" s="380" t="e">
        <f t="shared" si="175"/>
        <v>#REF!</v>
      </c>
      <c r="J5118" s="389">
        <f>'[9]事業所(またはGH住居)名を入力してください_その⑨'!$F337</f>
        <v>0</v>
      </c>
      <c r="K5118" s="380">
        <f>IF(OR('[9]事業所(またはGH住居)名を入力してください_その⑨'!$B337="管理者",'[9]事業所(またはGH住居)名を入力してください_その⑨'!$B337="サービス管理責任者"),0,'[9]事業所(またはGH住居)名を入力してください_その⑨'!$AN337)</f>
        <v>0</v>
      </c>
    </row>
    <row r="5119" spans="8:11">
      <c r="H5119" s="390"/>
      <c r="I5119" s="380" t="e">
        <f t="shared" si="175"/>
        <v>#REF!</v>
      </c>
      <c r="J5119" s="389">
        <f>'[9]事業所(またはGH住居)名を入力してください_その⑨'!$F338</f>
        <v>0</v>
      </c>
      <c r="K5119" s="380">
        <f>IF(OR('[9]事業所(またはGH住居)名を入力してください_その⑨'!$B338="管理者",'[9]事業所(またはGH住居)名を入力してください_その⑨'!$B338="サービス管理責任者"),0,'[9]事業所(またはGH住居)名を入力してください_その⑨'!$AN338)</f>
        <v>0</v>
      </c>
    </row>
    <row r="5120" spans="8:11">
      <c r="H5120" s="390"/>
      <c r="I5120" s="380" t="e">
        <f t="shared" si="175"/>
        <v>#REF!</v>
      </c>
      <c r="J5120" s="389">
        <f>'[9]事業所(またはGH住居)名を入力してください_その⑨'!$F339</f>
        <v>0</v>
      </c>
      <c r="K5120" s="380">
        <f>IF(OR('[9]事業所(またはGH住居)名を入力してください_その⑨'!$B339="管理者",'[9]事業所(またはGH住居)名を入力してください_その⑨'!$B339="サービス管理責任者"),0,'[9]事業所(またはGH住居)名を入力してください_その⑨'!$AN339)</f>
        <v>0</v>
      </c>
    </row>
    <row r="5121" spans="8:11">
      <c r="H5121" s="390"/>
      <c r="I5121" s="380" t="e">
        <f t="shared" si="175"/>
        <v>#REF!</v>
      </c>
      <c r="J5121" s="389">
        <f>'[9]事業所(またはGH住居)名を入力してください_その⑨'!$F340</f>
        <v>0</v>
      </c>
      <c r="K5121" s="380">
        <f>IF(OR('[9]事業所(またはGH住居)名を入力してください_その⑨'!$B340="管理者",'[9]事業所(またはGH住居)名を入力してください_その⑨'!$B340="サービス管理責任者"),0,'[9]事業所(またはGH住居)名を入力してください_その⑨'!$AN340)</f>
        <v>0</v>
      </c>
    </row>
    <row r="5122" spans="8:11">
      <c r="H5122" s="390"/>
      <c r="I5122" s="380" t="e">
        <f t="shared" si="175"/>
        <v>#REF!</v>
      </c>
      <c r="J5122" s="389">
        <f>'[9]事業所(またはGH住居)名を入力してください_その⑨'!$F341</f>
        <v>0</v>
      </c>
      <c r="K5122" s="380">
        <f>IF(OR('[9]事業所(またはGH住居)名を入力してください_その⑨'!$B341="管理者",'[9]事業所(またはGH住居)名を入力してください_その⑨'!$B341="サービス管理責任者"),0,'[9]事業所(またはGH住居)名を入力してください_その⑨'!$AN341)</f>
        <v>0</v>
      </c>
    </row>
    <row r="5123" spans="8:11">
      <c r="H5123" s="390"/>
      <c r="I5123" s="380" t="e">
        <f t="shared" si="175"/>
        <v>#REF!</v>
      </c>
      <c r="J5123" s="389">
        <f>'[9]事業所(またはGH住居)名を入力してください_その⑨'!$F342</f>
        <v>0</v>
      </c>
      <c r="K5123" s="380">
        <f>IF(OR('[9]事業所(またはGH住居)名を入力してください_その⑨'!$B342="管理者",'[9]事業所(またはGH住居)名を入力してください_その⑨'!$B342="サービス管理責任者"),0,'[9]事業所(またはGH住居)名を入力してください_その⑨'!$AN342)</f>
        <v>0</v>
      </c>
    </row>
    <row r="5124" spans="8:11">
      <c r="H5124" s="390"/>
      <c r="I5124" s="380" t="e">
        <f t="shared" ref="I5124:I5187" si="176">IF(J5124=0,I5123,I5123+1)</f>
        <v>#REF!</v>
      </c>
      <c r="J5124" s="389">
        <f>'[9]事業所(またはGH住居)名を入力してください_その⑨'!$F343</f>
        <v>0</v>
      </c>
      <c r="K5124" s="380">
        <f>IF(OR('[9]事業所(またはGH住居)名を入力してください_その⑨'!$B343="管理者",'[9]事業所(またはGH住居)名を入力してください_その⑨'!$B343="サービス管理責任者"),0,'[9]事業所(またはGH住居)名を入力してください_その⑨'!$AN343)</f>
        <v>0</v>
      </c>
    </row>
    <row r="5125" spans="8:11">
      <c r="H5125" s="390"/>
      <c r="I5125" s="380" t="e">
        <f t="shared" si="176"/>
        <v>#REF!</v>
      </c>
      <c r="J5125" s="389">
        <f>'[9]事業所(またはGH住居)名を入力してください_その⑨'!$F344</f>
        <v>0</v>
      </c>
      <c r="K5125" s="380">
        <f>IF(OR('[9]事業所(またはGH住居)名を入力してください_その⑨'!$B344="管理者",'[9]事業所(またはGH住居)名を入力してください_その⑨'!$B344="サービス管理責任者"),0,'[9]事業所(またはGH住居)名を入力してください_その⑨'!$AN344)</f>
        <v>0</v>
      </c>
    </row>
    <row r="5126" spans="8:11">
      <c r="H5126" s="390"/>
      <c r="I5126" s="380" t="e">
        <f t="shared" si="176"/>
        <v>#REF!</v>
      </c>
      <c r="J5126" s="389">
        <f>'[9]事業所(またはGH住居)名を入力してください_その⑨'!$F345</f>
        <v>0</v>
      </c>
      <c r="K5126" s="380">
        <f>IF(OR('[9]事業所(またはGH住居)名を入力してください_その⑨'!$B345="管理者",'[9]事業所(またはGH住居)名を入力してください_その⑨'!$B345="サービス管理責任者"),0,'[9]事業所(またはGH住居)名を入力してください_その⑨'!$AN345)</f>
        <v>0</v>
      </c>
    </row>
    <row r="5127" spans="8:11">
      <c r="H5127" s="390"/>
      <c r="I5127" s="380" t="e">
        <f t="shared" si="176"/>
        <v>#REF!</v>
      </c>
      <c r="J5127" s="389">
        <f>'[9]事業所(またはGH住居)名を入力してください_その⑨'!$F346</f>
        <v>0</v>
      </c>
      <c r="K5127" s="380">
        <f>IF(OR('[9]事業所(またはGH住居)名を入力してください_その⑨'!$B346="管理者",'[9]事業所(またはGH住居)名を入力してください_その⑨'!$B346="サービス管理責任者"),0,'[9]事業所(またはGH住居)名を入力してください_その⑨'!$AN346)</f>
        <v>0</v>
      </c>
    </row>
    <row r="5128" spans="8:11">
      <c r="H5128" s="390"/>
      <c r="I5128" s="380" t="e">
        <f t="shared" si="176"/>
        <v>#REF!</v>
      </c>
      <c r="J5128" s="389">
        <f>'[9]事業所(またはGH住居)名を入力してください_その⑨'!$F347</f>
        <v>0</v>
      </c>
      <c r="K5128" s="380">
        <f>IF(OR('[9]事業所(またはGH住居)名を入力してください_その⑨'!$B347="管理者",'[9]事業所(またはGH住居)名を入力してください_その⑨'!$B347="サービス管理責任者"),0,'[9]事業所(またはGH住居)名を入力してください_その⑨'!$AN347)</f>
        <v>0</v>
      </c>
    </row>
    <row r="5129" spans="8:11">
      <c r="H5129" s="390"/>
      <c r="I5129" s="380" t="e">
        <f t="shared" si="176"/>
        <v>#REF!</v>
      </c>
      <c r="J5129" s="389">
        <f>'[9]事業所(またはGH住居)名を入力してください_その⑨'!$F348</f>
        <v>0</v>
      </c>
      <c r="K5129" s="380">
        <f>IF(OR('[9]事業所(またはGH住居)名を入力してください_その⑨'!$B348="管理者",'[9]事業所(またはGH住居)名を入力してください_その⑨'!$B348="サービス管理責任者"),0,'[9]事業所(またはGH住居)名を入力してください_その⑨'!$AN348)</f>
        <v>0</v>
      </c>
    </row>
    <row r="5130" spans="8:11">
      <c r="H5130" s="390"/>
      <c r="I5130" s="380" t="e">
        <f t="shared" si="176"/>
        <v>#REF!</v>
      </c>
      <c r="J5130" s="389">
        <f>'[9]事業所(またはGH住居)名を入力してください_その⑨'!$F349</f>
        <v>0</v>
      </c>
      <c r="K5130" s="380">
        <f>IF(OR('[9]事業所(またはGH住居)名を入力してください_その⑨'!$B349="管理者",'[9]事業所(またはGH住居)名を入力してください_その⑨'!$B349="サービス管理責任者"),0,'[9]事業所(またはGH住居)名を入力してください_その⑨'!$AN349)</f>
        <v>0</v>
      </c>
    </row>
    <row r="5131" spans="8:11">
      <c r="H5131" s="390"/>
      <c r="I5131" s="380" t="e">
        <f t="shared" si="176"/>
        <v>#REF!</v>
      </c>
      <c r="J5131" s="389">
        <f>'[9]事業所(またはGH住居)名を入力してください_その⑨'!$F350</f>
        <v>0</v>
      </c>
      <c r="K5131" s="380">
        <f>IF(OR('[9]事業所(またはGH住居)名を入力してください_その⑨'!$B350="管理者",'[9]事業所(またはGH住居)名を入力してください_その⑨'!$B350="サービス管理責任者"),0,'[9]事業所(またはGH住居)名を入力してください_その⑨'!$AN350)</f>
        <v>0</v>
      </c>
    </row>
    <row r="5132" spans="8:11">
      <c r="H5132" s="390"/>
      <c r="I5132" s="380" t="e">
        <f t="shared" si="176"/>
        <v>#REF!</v>
      </c>
      <c r="J5132" s="389">
        <f>'[9]事業所(またはGH住居)名を入力してください_その⑨'!$F351</f>
        <v>0</v>
      </c>
      <c r="K5132" s="380">
        <f>IF(OR('[9]事業所(またはGH住居)名を入力してください_その⑨'!$B351="管理者",'[9]事業所(またはGH住居)名を入力してください_その⑨'!$B351="サービス管理責任者"),0,'[9]事業所(またはGH住居)名を入力してください_その⑨'!$AN351)</f>
        <v>0</v>
      </c>
    </row>
    <row r="5133" spans="8:11">
      <c r="H5133" s="390"/>
      <c r="I5133" s="380" t="e">
        <f t="shared" si="176"/>
        <v>#REF!</v>
      </c>
      <c r="J5133" s="389">
        <f>'[9]事業所(またはGH住居)名を入力してください_その⑨'!$F352</f>
        <v>0</v>
      </c>
      <c r="K5133" s="380">
        <f>IF(OR('[9]事業所(またはGH住居)名を入力してください_その⑨'!$B352="管理者",'[9]事業所(またはGH住居)名を入力してください_その⑨'!$B352="サービス管理責任者"),0,'[9]事業所(またはGH住居)名を入力してください_その⑨'!$AN352)</f>
        <v>0</v>
      </c>
    </row>
    <row r="5134" spans="8:11">
      <c r="H5134" s="390"/>
      <c r="I5134" s="380" t="e">
        <f t="shared" si="176"/>
        <v>#REF!</v>
      </c>
      <c r="J5134" s="389">
        <f>'[9]事業所(またはGH住居)名を入力してください_その⑨'!$F353</f>
        <v>0</v>
      </c>
      <c r="K5134" s="380">
        <f>IF(OR('[9]事業所(またはGH住居)名を入力してください_その⑨'!$B353="管理者",'[9]事業所(またはGH住居)名を入力してください_その⑨'!$B353="サービス管理責任者"),0,'[9]事業所(またはGH住居)名を入力してください_その⑨'!$AN353)</f>
        <v>0</v>
      </c>
    </row>
    <row r="5135" spans="8:11">
      <c r="H5135" s="390"/>
      <c r="I5135" s="380" t="e">
        <f t="shared" si="176"/>
        <v>#REF!</v>
      </c>
      <c r="J5135" s="389">
        <f>'[9]事業所(またはGH住居)名を入力してください_その⑨'!$F354</f>
        <v>0</v>
      </c>
      <c r="K5135" s="380">
        <f>IF(OR('[9]事業所(またはGH住居)名を入力してください_その⑨'!$B354="管理者",'[9]事業所(またはGH住居)名を入力してください_その⑨'!$B354="サービス管理責任者"),0,'[9]事業所(またはGH住居)名を入力してください_その⑨'!$AN354)</f>
        <v>0</v>
      </c>
    </row>
    <row r="5136" spans="8:11">
      <c r="H5136" s="390"/>
      <c r="I5136" s="380" t="e">
        <f t="shared" si="176"/>
        <v>#REF!</v>
      </c>
      <c r="J5136" s="389">
        <f>'[9]事業所(またはGH住居)名を入力してください_その⑨'!$F355</f>
        <v>0</v>
      </c>
      <c r="K5136" s="380">
        <f>IF(OR('[9]事業所(またはGH住居)名を入力してください_その⑨'!$B355="管理者",'[9]事業所(またはGH住居)名を入力してください_その⑨'!$B355="サービス管理責任者"),0,'[9]事業所(またはGH住居)名を入力してください_その⑨'!$AN355)</f>
        <v>0</v>
      </c>
    </row>
    <row r="5137" spans="8:11">
      <c r="H5137" s="390"/>
      <c r="I5137" s="380" t="e">
        <f t="shared" si="176"/>
        <v>#REF!</v>
      </c>
      <c r="J5137" s="389">
        <f>'[9]事業所(またはGH住居)名を入力してください_その⑨'!$F356</f>
        <v>0</v>
      </c>
      <c r="K5137" s="380">
        <f>IF(OR('[9]事業所(またはGH住居)名を入力してください_その⑨'!$B356="管理者",'[9]事業所(またはGH住居)名を入力してください_その⑨'!$B356="サービス管理責任者"),0,'[9]事業所(またはGH住居)名を入力してください_その⑨'!$AN356)</f>
        <v>0</v>
      </c>
    </row>
    <row r="5138" spans="8:11">
      <c r="H5138" s="390"/>
      <c r="I5138" s="380" t="e">
        <f t="shared" si="176"/>
        <v>#REF!</v>
      </c>
      <c r="J5138" s="389">
        <f>'[9]事業所(またはGH住居)名を入力してください_その⑨'!$F357</f>
        <v>0</v>
      </c>
      <c r="K5138" s="380">
        <f>IF(OR('[9]事業所(またはGH住居)名を入力してください_その⑨'!$B357="管理者",'[9]事業所(またはGH住居)名を入力してください_その⑨'!$B357="サービス管理責任者"),0,'[9]事業所(またはGH住居)名を入力してください_その⑨'!$AN357)</f>
        <v>0</v>
      </c>
    </row>
    <row r="5139" spans="8:11">
      <c r="H5139" s="390"/>
      <c r="I5139" s="380" t="e">
        <f t="shared" si="176"/>
        <v>#REF!</v>
      </c>
      <c r="J5139" s="389">
        <f>'[9]事業所(またはGH住居)名を入力してください_その⑨'!$F358</f>
        <v>0</v>
      </c>
      <c r="K5139" s="380">
        <f>IF(OR('[9]事業所(またはGH住居)名を入力してください_その⑨'!$B358="管理者",'[9]事業所(またはGH住居)名を入力してください_その⑨'!$B358="サービス管理責任者"),0,'[9]事業所(またはGH住居)名を入力してください_その⑨'!$AN358)</f>
        <v>0</v>
      </c>
    </row>
    <row r="5140" spans="8:11">
      <c r="H5140" s="390"/>
      <c r="I5140" s="380" t="e">
        <f t="shared" si="176"/>
        <v>#REF!</v>
      </c>
      <c r="J5140" s="389">
        <f>'[9]事業所(またはGH住居)名を入力してください_その⑨'!$F359</f>
        <v>0</v>
      </c>
      <c r="K5140" s="380">
        <f>IF(OR('[9]事業所(またはGH住居)名を入力してください_その⑨'!$B359="管理者",'[9]事業所(またはGH住居)名を入力してください_その⑨'!$B359="サービス管理責任者"),0,'[9]事業所(またはGH住居)名を入力してください_その⑨'!$AN359)</f>
        <v>0</v>
      </c>
    </row>
    <row r="5141" spans="8:11">
      <c r="H5141" s="390"/>
      <c r="I5141" s="380" t="e">
        <f t="shared" si="176"/>
        <v>#REF!</v>
      </c>
      <c r="J5141" s="389">
        <f>'[9]事業所(またはGH住居)名を入力してください_その⑨'!$F360</f>
        <v>0</v>
      </c>
      <c r="K5141" s="380">
        <f>IF(OR('[9]事業所(またはGH住居)名を入力してください_その⑨'!$B360="管理者",'[9]事業所(またはGH住居)名を入力してください_その⑨'!$B360="サービス管理責任者"),0,'[9]事業所(またはGH住居)名を入力してください_その⑨'!$AN360)</f>
        <v>0</v>
      </c>
    </row>
    <row r="5142" spans="8:11">
      <c r="H5142" s="390"/>
      <c r="I5142" s="380" t="e">
        <f t="shared" si="176"/>
        <v>#REF!</v>
      </c>
      <c r="J5142" s="389">
        <f>'[9]事業所(またはGH住居)名を入力してください_その⑨'!$F361</f>
        <v>0</v>
      </c>
      <c r="K5142" s="380">
        <f>IF(OR('[9]事業所(またはGH住居)名を入力してください_その⑨'!$B361="管理者",'[9]事業所(またはGH住居)名を入力してください_その⑨'!$B361="サービス管理責任者"),0,'[9]事業所(またはGH住居)名を入力してください_その⑨'!$AN361)</f>
        <v>0</v>
      </c>
    </row>
    <row r="5143" spans="8:11">
      <c r="H5143" s="390"/>
      <c r="I5143" s="380" t="e">
        <f t="shared" si="176"/>
        <v>#REF!</v>
      </c>
      <c r="J5143" s="389">
        <f>'[9]事業所(またはGH住居)名を入力してください_その⑨'!$F362</f>
        <v>0</v>
      </c>
      <c r="K5143" s="380">
        <f>IF(OR('[9]事業所(またはGH住居)名を入力してください_その⑨'!$B362="管理者",'[9]事業所(またはGH住居)名を入力してください_その⑨'!$B362="サービス管理責任者"),0,'[9]事業所(またはGH住居)名を入力してください_その⑨'!$AN362)</f>
        <v>0</v>
      </c>
    </row>
    <row r="5144" spans="8:11">
      <c r="H5144" s="390"/>
      <c r="I5144" s="380" t="e">
        <f t="shared" si="176"/>
        <v>#REF!</v>
      </c>
      <c r="J5144" s="389">
        <f>'[9]事業所(またはGH住居)名を入力してください_その⑨'!$F363</f>
        <v>0</v>
      </c>
      <c r="K5144" s="380">
        <f>IF(OR('[9]事業所(またはGH住居)名を入力してください_その⑨'!$B363="管理者",'[9]事業所(またはGH住居)名を入力してください_その⑨'!$B363="サービス管理責任者"),0,'[9]事業所(またはGH住居)名を入力してください_その⑨'!$AN363)</f>
        <v>0</v>
      </c>
    </row>
    <row r="5145" spans="8:11">
      <c r="H5145" s="390"/>
      <c r="I5145" s="380" t="e">
        <f t="shared" si="176"/>
        <v>#REF!</v>
      </c>
      <c r="J5145" s="389">
        <f>'[9]事業所(またはGH住居)名を入力してください_その⑨'!$F364</f>
        <v>0</v>
      </c>
      <c r="K5145" s="380">
        <f>IF(OR('[9]事業所(またはGH住居)名を入力してください_その⑨'!$B364="管理者",'[9]事業所(またはGH住居)名を入力してください_その⑨'!$B364="サービス管理責任者"),0,'[9]事業所(またはGH住居)名を入力してください_その⑨'!$AN364)</f>
        <v>0</v>
      </c>
    </row>
    <row r="5146" spans="8:11">
      <c r="H5146" s="390"/>
      <c r="I5146" s="380" t="e">
        <f t="shared" si="176"/>
        <v>#REF!</v>
      </c>
      <c r="J5146" s="389">
        <f>'[9]事業所(またはGH住居)名を入力してください_その⑨'!$F365</f>
        <v>0</v>
      </c>
      <c r="K5146" s="380">
        <f>IF(OR('[9]事業所(またはGH住居)名を入力してください_その⑨'!$B365="管理者",'[9]事業所(またはGH住居)名を入力してください_その⑨'!$B365="サービス管理責任者"),0,'[9]事業所(またはGH住居)名を入力してください_その⑨'!$AN365)</f>
        <v>0</v>
      </c>
    </row>
    <row r="5147" spans="8:11">
      <c r="H5147" s="390"/>
      <c r="I5147" s="380" t="e">
        <f t="shared" si="176"/>
        <v>#REF!</v>
      </c>
      <c r="J5147" s="389">
        <f>'[9]事業所(またはGH住居)名を入力してください_その⑨'!$F366</f>
        <v>0</v>
      </c>
      <c r="K5147" s="380">
        <f>IF(OR('[9]事業所(またはGH住居)名を入力してください_その⑨'!$B366="管理者",'[9]事業所(またはGH住居)名を入力してください_その⑨'!$B366="サービス管理責任者"),0,'[9]事業所(またはGH住居)名を入力してください_その⑨'!$AN366)</f>
        <v>0</v>
      </c>
    </row>
    <row r="5148" spans="8:11">
      <c r="H5148" s="390"/>
      <c r="I5148" s="380" t="e">
        <f t="shared" si="176"/>
        <v>#REF!</v>
      </c>
      <c r="J5148" s="389">
        <f>'[9]事業所(またはGH住居)名を入力してください_その⑨'!$F367</f>
        <v>0</v>
      </c>
      <c r="K5148" s="380">
        <f>IF(OR('[9]事業所(またはGH住居)名を入力してください_その⑨'!$B367="管理者",'[9]事業所(またはGH住居)名を入力してください_その⑨'!$B367="サービス管理責任者"),0,'[9]事業所(またはGH住居)名を入力してください_その⑨'!$AN367)</f>
        <v>0</v>
      </c>
    </row>
    <row r="5149" spans="8:11">
      <c r="H5149" s="390"/>
      <c r="I5149" s="380" t="e">
        <f t="shared" si="176"/>
        <v>#REF!</v>
      </c>
      <c r="J5149" s="389">
        <f>'[9]事業所(またはGH住居)名を入力してください_その⑨'!$F368</f>
        <v>0</v>
      </c>
      <c r="K5149" s="380">
        <f>IF(OR('[9]事業所(またはGH住居)名を入力してください_その⑨'!$B368="管理者",'[9]事業所(またはGH住居)名を入力してください_その⑨'!$B368="サービス管理責任者"),0,'[9]事業所(またはGH住居)名を入力してください_その⑨'!$AN368)</f>
        <v>0</v>
      </c>
    </row>
    <row r="5150" spans="8:11">
      <c r="H5150" s="390"/>
      <c r="I5150" s="380" t="e">
        <f t="shared" si="176"/>
        <v>#REF!</v>
      </c>
      <c r="J5150" s="389">
        <f>'[9]事業所(またはGH住居)名を入力してください_その⑨'!$F369</f>
        <v>0</v>
      </c>
      <c r="K5150" s="380">
        <f>IF(OR('[9]事業所(またはGH住居)名を入力してください_その⑨'!$B369="管理者",'[9]事業所(またはGH住居)名を入力してください_その⑨'!$B369="サービス管理責任者"),0,'[9]事業所(またはGH住居)名を入力してください_その⑨'!$AN369)</f>
        <v>0</v>
      </c>
    </row>
    <row r="5151" spans="8:11">
      <c r="H5151" s="390"/>
      <c r="I5151" s="380" t="e">
        <f t="shared" si="176"/>
        <v>#REF!</v>
      </c>
      <c r="J5151" s="389">
        <f>'[9]事業所(またはGH住居)名を入力してください_その⑨'!$F370</f>
        <v>0</v>
      </c>
      <c r="K5151" s="380">
        <f>IF(OR('[9]事業所(またはGH住居)名を入力してください_その⑨'!$B370="管理者",'[9]事業所(またはGH住居)名を入力してください_その⑨'!$B370="サービス管理責任者"),0,'[9]事業所(またはGH住居)名を入力してください_その⑨'!$AN370)</f>
        <v>0</v>
      </c>
    </row>
    <row r="5152" spans="8:11">
      <c r="H5152" s="390"/>
      <c r="I5152" s="380" t="e">
        <f t="shared" si="176"/>
        <v>#REF!</v>
      </c>
      <c r="J5152" s="389">
        <f>'[9]事業所(またはGH住居)名を入力してください_その⑨'!$F371</f>
        <v>0</v>
      </c>
      <c r="K5152" s="380">
        <f>IF(OR('[9]事業所(またはGH住居)名を入力してください_その⑨'!$B371="管理者",'[9]事業所(またはGH住居)名を入力してください_その⑨'!$B371="サービス管理責任者"),0,'[9]事業所(またはGH住居)名を入力してください_その⑨'!$AN371)</f>
        <v>0</v>
      </c>
    </row>
    <row r="5153" spans="8:11">
      <c r="H5153" s="390"/>
      <c r="I5153" s="380" t="e">
        <f t="shared" si="176"/>
        <v>#REF!</v>
      </c>
      <c r="J5153" s="389">
        <f>'[9]事業所(またはGH住居)名を入力してください_その⑨'!$F372</f>
        <v>0</v>
      </c>
      <c r="K5153" s="380">
        <f>IF(OR('[9]事業所(またはGH住居)名を入力してください_その⑨'!$B372="管理者",'[9]事業所(またはGH住居)名を入力してください_その⑨'!$B372="サービス管理責任者"),0,'[9]事業所(またはGH住居)名を入力してください_その⑨'!$AN372)</f>
        <v>0</v>
      </c>
    </row>
    <row r="5154" spans="8:11">
      <c r="H5154" s="390"/>
      <c r="I5154" s="380" t="e">
        <f t="shared" si="176"/>
        <v>#REF!</v>
      </c>
      <c r="J5154" s="389">
        <f>'[9]事業所(またはGH住居)名を入力してください_その⑨'!$F373</f>
        <v>0</v>
      </c>
      <c r="K5154" s="380">
        <f>IF(OR('[9]事業所(またはGH住居)名を入力してください_その⑨'!$B373="管理者",'[9]事業所(またはGH住居)名を入力してください_その⑨'!$B373="サービス管理責任者"),0,'[9]事業所(またはGH住居)名を入力してください_その⑨'!$AN373)</f>
        <v>0</v>
      </c>
    </row>
    <row r="5155" spans="8:11">
      <c r="H5155" s="390"/>
      <c r="I5155" s="380" t="e">
        <f t="shared" si="176"/>
        <v>#REF!</v>
      </c>
      <c r="J5155" s="389">
        <f>'[9]事業所(またはGH住居)名を入力してください_その⑨'!$F374</f>
        <v>0</v>
      </c>
      <c r="K5155" s="380">
        <f>IF(OR('[9]事業所(またはGH住居)名を入力してください_その⑨'!$B374="管理者",'[9]事業所(またはGH住居)名を入力してください_その⑨'!$B374="サービス管理責任者"),0,'[9]事業所(またはGH住居)名を入力してください_その⑨'!$AN374)</f>
        <v>0</v>
      </c>
    </row>
    <row r="5156" spans="8:11">
      <c r="H5156" s="390"/>
      <c r="I5156" s="380" t="e">
        <f t="shared" si="176"/>
        <v>#REF!</v>
      </c>
      <c r="J5156" s="389">
        <f>'[9]事業所(またはGH住居)名を入力してください_その⑨'!$F375</f>
        <v>0</v>
      </c>
      <c r="K5156" s="380">
        <f>IF(OR('[9]事業所(またはGH住居)名を入力してください_その⑨'!$B375="管理者",'[9]事業所(またはGH住居)名を入力してください_その⑨'!$B375="サービス管理責任者"),0,'[9]事業所(またはGH住居)名を入力してください_その⑨'!$AN375)</f>
        <v>0</v>
      </c>
    </row>
    <row r="5157" spans="8:11">
      <c r="H5157" s="390"/>
      <c r="I5157" s="380" t="e">
        <f t="shared" si="176"/>
        <v>#REF!</v>
      </c>
      <c r="J5157" s="389">
        <f>'[9]事業所(またはGH住居)名を入力してください_その⑨'!$F376</f>
        <v>0</v>
      </c>
      <c r="K5157" s="380">
        <f>IF(OR('[9]事業所(またはGH住居)名を入力してください_その⑨'!$B376="管理者",'[9]事業所(またはGH住居)名を入力してください_その⑨'!$B376="サービス管理責任者"),0,'[9]事業所(またはGH住居)名を入力してください_その⑨'!$AN376)</f>
        <v>0</v>
      </c>
    </row>
    <row r="5158" spans="8:11">
      <c r="H5158" s="390"/>
      <c r="I5158" s="380" t="e">
        <f t="shared" si="176"/>
        <v>#REF!</v>
      </c>
      <c r="J5158" s="389">
        <f>'[9]事業所(またはGH住居)名を入力してください_その⑨'!$F377</f>
        <v>0</v>
      </c>
      <c r="K5158" s="380">
        <f>IF(OR('[9]事業所(またはGH住居)名を入力してください_その⑨'!$B377="管理者",'[9]事業所(またはGH住居)名を入力してください_その⑨'!$B377="サービス管理責任者"),0,'[9]事業所(またはGH住居)名を入力してください_その⑨'!$AN377)</f>
        <v>0</v>
      </c>
    </row>
    <row r="5159" spans="8:11">
      <c r="H5159" s="390"/>
      <c r="I5159" s="380" t="e">
        <f t="shared" si="176"/>
        <v>#REF!</v>
      </c>
      <c r="J5159" s="389">
        <f>'[9]事業所(またはGH住居)名を入力してください_その⑨'!$F378</f>
        <v>0</v>
      </c>
      <c r="K5159" s="380">
        <f>IF(OR('[9]事業所(またはGH住居)名を入力してください_その⑨'!$B378="管理者",'[9]事業所(またはGH住居)名を入力してください_その⑨'!$B378="サービス管理責任者"),0,'[9]事業所(またはGH住居)名を入力してください_その⑨'!$AN378)</f>
        <v>0</v>
      </c>
    </row>
    <row r="5160" spans="8:11">
      <c r="H5160" s="390"/>
      <c r="I5160" s="380" t="e">
        <f t="shared" si="176"/>
        <v>#REF!</v>
      </c>
      <c r="J5160" s="389">
        <f>'[9]事業所(またはGH住居)名を入力してください_その⑨'!$F379</f>
        <v>0</v>
      </c>
      <c r="K5160" s="380">
        <f>IF(OR('[9]事業所(またはGH住居)名を入力してください_その⑨'!$B379="管理者",'[9]事業所(またはGH住居)名を入力してください_その⑨'!$B379="サービス管理責任者"),0,'[9]事業所(またはGH住居)名を入力してください_その⑨'!$AN379)</f>
        <v>0</v>
      </c>
    </row>
    <row r="5161" spans="8:11">
      <c r="H5161" s="390"/>
      <c r="I5161" s="380" t="e">
        <f t="shared" si="176"/>
        <v>#REF!</v>
      </c>
      <c r="J5161" s="389">
        <f>'[9]事業所(またはGH住居)名を入力してください_その⑨'!$F380</f>
        <v>0</v>
      </c>
      <c r="K5161" s="380">
        <f>IF(OR('[9]事業所(またはGH住居)名を入力してください_その⑨'!$B380="管理者",'[9]事業所(またはGH住居)名を入力してください_その⑨'!$B380="サービス管理責任者"),0,'[9]事業所(またはGH住居)名を入力してください_その⑨'!$AN380)</f>
        <v>0</v>
      </c>
    </row>
    <row r="5162" spans="8:11">
      <c r="H5162" s="390"/>
      <c r="I5162" s="380" t="e">
        <f t="shared" si="176"/>
        <v>#REF!</v>
      </c>
      <c r="J5162" s="389">
        <f>'[9]事業所(またはGH住居)名を入力してください_その⑨'!$F381</f>
        <v>0</v>
      </c>
      <c r="K5162" s="380">
        <f>IF(OR('[9]事業所(またはGH住居)名を入力してください_その⑨'!$B381="管理者",'[9]事業所(またはGH住居)名を入力してください_その⑨'!$B381="サービス管理責任者"),0,'[9]事業所(またはGH住居)名を入力してください_その⑨'!$AN381)</f>
        <v>0</v>
      </c>
    </row>
    <row r="5163" spans="8:11">
      <c r="H5163" s="390"/>
      <c r="I5163" s="380" t="e">
        <f t="shared" si="176"/>
        <v>#REF!</v>
      </c>
      <c r="J5163" s="389">
        <f>'[9]事業所(またはGH住居)名を入力してください_その⑨'!$F382</f>
        <v>0</v>
      </c>
      <c r="K5163" s="380">
        <f>IF(OR('[9]事業所(またはGH住居)名を入力してください_その⑨'!$B382="管理者",'[9]事業所(またはGH住居)名を入力してください_その⑨'!$B382="サービス管理責任者"),0,'[9]事業所(またはGH住居)名を入力してください_その⑨'!$AN382)</f>
        <v>0</v>
      </c>
    </row>
    <row r="5164" spans="8:11">
      <c r="H5164" s="390"/>
      <c r="I5164" s="380" t="e">
        <f t="shared" si="176"/>
        <v>#REF!</v>
      </c>
      <c r="J5164" s="389">
        <f>'[9]事業所(またはGH住居)名を入力してください_その⑨'!$F383</f>
        <v>0</v>
      </c>
      <c r="K5164" s="380">
        <f>IF(OR('[9]事業所(またはGH住居)名を入力してください_その⑨'!$B383="管理者",'[9]事業所(またはGH住居)名を入力してください_その⑨'!$B383="サービス管理責任者"),0,'[9]事業所(またはGH住居)名を入力してください_その⑨'!$AN383)</f>
        <v>0</v>
      </c>
    </row>
    <row r="5165" spans="8:11">
      <c r="H5165" s="390"/>
      <c r="I5165" s="380" t="e">
        <f t="shared" si="176"/>
        <v>#REF!</v>
      </c>
      <c r="J5165" s="389">
        <f>'[9]事業所(またはGH住居)名を入力してください_その⑨'!$F384</f>
        <v>0</v>
      </c>
      <c r="K5165" s="380">
        <f>IF(OR('[9]事業所(またはGH住居)名を入力してください_その⑨'!$B384="管理者",'[9]事業所(またはGH住居)名を入力してください_その⑨'!$B384="サービス管理責任者"),0,'[9]事業所(またはGH住居)名を入力してください_その⑨'!$AN384)</f>
        <v>0</v>
      </c>
    </row>
    <row r="5166" spans="8:11">
      <c r="H5166" s="390"/>
      <c r="I5166" s="380" t="e">
        <f t="shared" si="176"/>
        <v>#REF!</v>
      </c>
      <c r="J5166" s="389">
        <f>'[9]事業所(またはGH住居)名を入力してください_その⑨'!$F385</f>
        <v>0</v>
      </c>
      <c r="K5166" s="380">
        <f>IF(OR('[9]事業所(またはGH住居)名を入力してください_その⑨'!$B385="管理者",'[9]事業所(またはGH住居)名を入力してください_その⑨'!$B385="サービス管理責任者"),0,'[9]事業所(またはGH住居)名を入力してください_その⑨'!$AN385)</f>
        <v>0</v>
      </c>
    </row>
    <row r="5167" spans="8:11">
      <c r="H5167" s="390"/>
      <c r="I5167" s="380" t="e">
        <f t="shared" si="176"/>
        <v>#REF!</v>
      </c>
      <c r="J5167" s="389">
        <f>'[9]事業所(またはGH住居)名を入力してください_その⑨'!$F386</f>
        <v>0</v>
      </c>
      <c r="K5167" s="380">
        <f>IF(OR('[9]事業所(またはGH住居)名を入力してください_その⑨'!$B386="管理者",'[9]事業所(またはGH住居)名を入力してください_その⑨'!$B386="サービス管理責任者"),0,'[9]事業所(またはGH住居)名を入力してください_その⑨'!$AN386)</f>
        <v>0</v>
      </c>
    </row>
    <row r="5168" spans="8:11">
      <c r="H5168" s="390"/>
      <c r="I5168" s="380" t="e">
        <f t="shared" si="176"/>
        <v>#REF!</v>
      </c>
      <c r="J5168" s="389">
        <f>'[9]事業所(またはGH住居)名を入力してください_その⑨'!$F387</f>
        <v>0</v>
      </c>
      <c r="K5168" s="380">
        <f>IF(OR('[9]事業所(またはGH住居)名を入力してください_その⑨'!$B387="管理者",'[9]事業所(またはGH住居)名を入力してください_その⑨'!$B387="サービス管理責任者"),0,'[9]事業所(またはGH住居)名を入力してください_その⑨'!$AN387)</f>
        <v>0</v>
      </c>
    </row>
    <row r="5169" spans="8:11">
      <c r="H5169" s="390"/>
      <c r="I5169" s="380" t="e">
        <f t="shared" si="176"/>
        <v>#REF!</v>
      </c>
      <c r="J5169" s="389">
        <f>'[9]事業所(またはGH住居)名を入力してください_その⑨'!$F388</f>
        <v>0</v>
      </c>
      <c r="K5169" s="380">
        <f>IF(OR('[9]事業所(またはGH住居)名を入力してください_その⑨'!$B388="管理者",'[9]事業所(またはGH住居)名を入力してください_その⑨'!$B388="サービス管理責任者"),0,'[9]事業所(またはGH住居)名を入力してください_その⑨'!$AN388)</f>
        <v>0</v>
      </c>
    </row>
    <row r="5170" spans="8:11">
      <c r="H5170" s="390"/>
      <c r="I5170" s="380" t="e">
        <f t="shared" si="176"/>
        <v>#REF!</v>
      </c>
      <c r="J5170" s="389">
        <f>'[9]事業所(またはGH住居)名を入力してください_その⑨'!$F389</f>
        <v>0</v>
      </c>
      <c r="K5170" s="380">
        <f>IF(OR('[9]事業所(またはGH住居)名を入力してください_その⑨'!$B389="管理者",'[9]事業所(またはGH住居)名を入力してください_その⑨'!$B389="サービス管理責任者"),0,'[9]事業所(またはGH住居)名を入力してください_その⑨'!$AN389)</f>
        <v>0</v>
      </c>
    </row>
    <row r="5171" spans="8:11">
      <c r="H5171" s="390"/>
      <c r="I5171" s="380" t="e">
        <f t="shared" si="176"/>
        <v>#REF!</v>
      </c>
      <c r="J5171" s="389">
        <f>'[9]事業所(またはGH住居)名を入力してください_その⑨'!$F390</f>
        <v>0</v>
      </c>
      <c r="K5171" s="380">
        <f>IF(OR('[9]事業所(またはGH住居)名を入力してください_その⑨'!$B390="管理者",'[9]事業所(またはGH住居)名を入力してください_その⑨'!$B390="サービス管理責任者"),0,'[9]事業所(またはGH住居)名を入力してください_その⑨'!$AN390)</f>
        <v>0</v>
      </c>
    </row>
    <row r="5172" spans="8:11">
      <c r="H5172" s="390"/>
      <c r="I5172" s="380" t="e">
        <f t="shared" si="176"/>
        <v>#REF!</v>
      </c>
      <c r="J5172" s="389">
        <f>'[9]事業所(またはGH住居)名を入力してください_その⑨'!$F391</f>
        <v>0</v>
      </c>
      <c r="K5172" s="380">
        <f>IF(OR('[9]事業所(またはGH住居)名を入力してください_その⑨'!$B391="管理者",'[9]事業所(またはGH住居)名を入力してください_その⑨'!$B391="サービス管理責任者"),0,'[9]事業所(またはGH住居)名を入力してください_その⑨'!$AN391)</f>
        <v>0</v>
      </c>
    </row>
    <row r="5173" spans="8:11">
      <c r="H5173" s="390"/>
      <c r="I5173" s="380" t="e">
        <f t="shared" si="176"/>
        <v>#REF!</v>
      </c>
      <c r="J5173" s="389">
        <f>'[9]事業所(またはGH住居)名を入力してください_その⑨'!$F392</f>
        <v>0</v>
      </c>
      <c r="K5173" s="380">
        <f>IF(OR('[9]事業所(またはGH住居)名を入力してください_その⑨'!$B392="管理者",'[9]事業所(またはGH住居)名を入力してください_その⑨'!$B392="サービス管理責任者"),0,'[9]事業所(またはGH住居)名を入力してください_その⑨'!$AN392)</f>
        <v>0</v>
      </c>
    </row>
    <row r="5174" spans="8:11">
      <c r="H5174" s="390"/>
      <c r="I5174" s="380" t="e">
        <f t="shared" si="176"/>
        <v>#REF!</v>
      </c>
      <c r="J5174" s="389">
        <f>'[9]事業所(またはGH住居)名を入力してください_その⑨'!$F393</f>
        <v>0</v>
      </c>
      <c r="K5174" s="380">
        <f>IF(OR('[9]事業所(またはGH住居)名を入力してください_その⑨'!$B393="管理者",'[9]事業所(またはGH住居)名を入力してください_その⑨'!$B393="サービス管理責任者"),0,'[9]事業所(またはGH住居)名を入力してください_その⑨'!$AN393)</f>
        <v>0</v>
      </c>
    </row>
    <row r="5175" spans="8:11">
      <c r="H5175" s="390"/>
      <c r="I5175" s="380" t="e">
        <f t="shared" si="176"/>
        <v>#REF!</v>
      </c>
      <c r="J5175" s="389">
        <f>'[9]事業所(またはGH住居)名を入力してください_その⑨'!$F394</f>
        <v>0</v>
      </c>
      <c r="K5175" s="380">
        <f>IF(OR('[9]事業所(またはGH住居)名を入力してください_その⑨'!$B394="管理者",'[9]事業所(またはGH住居)名を入力してください_その⑨'!$B394="サービス管理責任者"),0,'[9]事業所(またはGH住居)名を入力してください_その⑨'!$AN394)</f>
        <v>0</v>
      </c>
    </row>
    <row r="5176" spans="8:11">
      <c r="H5176" s="390"/>
      <c r="I5176" s="380" t="e">
        <f t="shared" si="176"/>
        <v>#REF!</v>
      </c>
      <c r="J5176" s="389">
        <f>'[9]事業所(またはGH住居)名を入力してください_その⑨'!$F395</f>
        <v>0</v>
      </c>
      <c r="K5176" s="380">
        <f>IF(OR('[9]事業所(またはGH住居)名を入力してください_その⑨'!$B395="管理者",'[9]事業所(またはGH住居)名を入力してください_その⑨'!$B395="サービス管理責任者"),0,'[9]事業所(またはGH住居)名を入力してください_その⑨'!$AN395)</f>
        <v>0</v>
      </c>
    </row>
    <row r="5177" spans="8:11">
      <c r="H5177" s="390"/>
      <c r="I5177" s="380" t="e">
        <f t="shared" si="176"/>
        <v>#REF!</v>
      </c>
      <c r="J5177" s="389">
        <f>'[9]事業所(またはGH住居)名を入力してください_その⑨'!$F396</f>
        <v>0</v>
      </c>
      <c r="K5177" s="380">
        <f>IF(OR('[9]事業所(またはGH住居)名を入力してください_その⑨'!$B396="管理者",'[9]事業所(またはGH住居)名を入力してください_その⑨'!$B396="サービス管理責任者"),0,'[9]事業所(またはGH住居)名を入力してください_その⑨'!$AN396)</f>
        <v>0</v>
      </c>
    </row>
    <row r="5178" spans="8:11">
      <c r="H5178" s="390"/>
      <c r="I5178" s="380" t="e">
        <f t="shared" si="176"/>
        <v>#REF!</v>
      </c>
      <c r="J5178" s="389">
        <f>'[9]事業所(またはGH住居)名を入力してください_その⑨'!$F397</f>
        <v>0</v>
      </c>
      <c r="K5178" s="380">
        <f>IF(OR('[9]事業所(またはGH住居)名を入力してください_その⑨'!$B397="管理者",'[9]事業所(またはGH住居)名を入力してください_その⑨'!$B397="サービス管理責任者"),0,'[9]事業所(またはGH住居)名を入力してください_その⑨'!$AN397)</f>
        <v>0</v>
      </c>
    </row>
    <row r="5179" spans="8:11">
      <c r="H5179" s="390"/>
      <c r="I5179" s="380" t="e">
        <f t="shared" si="176"/>
        <v>#REF!</v>
      </c>
      <c r="J5179" s="389">
        <f>'[9]事業所(またはGH住居)名を入力してください_その⑨'!$F398</f>
        <v>0</v>
      </c>
      <c r="K5179" s="380">
        <f>IF(OR('[9]事業所(またはGH住居)名を入力してください_その⑨'!$B398="管理者",'[9]事業所(またはGH住居)名を入力してください_その⑨'!$B398="サービス管理責任者"),0,'[9]事業所(またはGH住居)名を入力してください_その⑨'!$AN398)</f>
        <v>0</v>
      </c>
    </row>
    <row r="5180" spans="8:11">
      <c r="H5180" s="390"/>
      <c r="I5180" s="380" t="e">
        <f t="shared" si="176"/>
        <v>#REF!</v>
      </c>
      <c r="J5180" s="389">
        <f>'[9]事業所(またはGH住居)名を入力してください_その⑨'!$F399</f>
        <v>0</v>
      </c>
      <c r="K5180" s="380">
        <f>IF(OR('[9]事業所(またはGH住居)名を入力してください_その⑨'!$B399="管理者",'[9]事業所(またはGH住居)名を入力してください_その⑨'!$B399="サービス管理責任者"),0,'[9]事業所(またはGH住居)名を入力してください_その⑨'!$AN399)</f>
        <v>0</v>
      </c>
    </row>
    <row r="5181" spans="8:11">
      <c r="H5181" s="390"/>
      <c r="I5181" s="380" t="e">
        <f t="shared" si="176"/>
        <v>#REF!</v>
      </c>
      <c r="J5181" s="389">
        <f>'[9]事業所(またはGH住居)名を入力してください_その⑨'!$F400</f>
        <v>0</v>
      </c>
      <c r="K5181" s="380">
        <f>IF(OR('[9]事業所(またはGH住居)名を入力してください_その⑨'!$B400="管理者",'[9]事業所(またはGH住居)名を入力してください_その⑨'!$B400="サービス管理責任者"),0,'[9]事業所(またはGH住居)名を入力してください_その⑨'!$AN400)</f>
        <v>0</v>
      </c>
    </row>
    <row r="5182" spans="8:11">
      <c r="H5182" s="390"/>
      <c r="I5182" s="380" t="e">
        <f t="shared" si="176"/>
        <v>#REF!</v>
      </c>
      <c r="J5182" s="389">
        <f>'[9]事業所(またはGH住居)名を入力してください_その⑨'!$F401</f>
        <v>0</v>
      </c>
      <c r="K5182" s="380">
        <f>IF(OR('[9]事業所(またはGH住居)名を入力してください_その⑨'!$B401="管理者",'[9]事業所(またはGH住居)名を入力してください_その⑨'!$B401="サービス管理責任者"),0,'[9]事業所(またはGH住居)名を入力してください_その⑨'!$AN401)</f>
        <v>0</v>
      </c>
    </row>
    <row r="5183" spans="8:11">
      <c r="H5183" s="390"/>
      <c r="I5183" s="380" t="e">
        <f t="shared" si="176"/>
        <v>#REF!</v>
      </c>
      <c r="J5183" s="389">
        <f>'[9]事業所(またはGH住居)名を入力してください_その⑨'!$F402</f>
        <v>0</v>
      </c>
      <c r="K5183" s="380">
        <f>IF(OR('[9]事業所(またはGH住居)名を入力してください_その⑨'!$B402="管理者",'[9]事業所(またはGH住居)名を入力してください_その⑨'!$B402="サービス管理責任者"),0,'[9]事業所(またはGH住居)名を入力してください_その⑨'!$AN402)</f>
        <v>0</v>
      </c>
    </row>
    <row r="5184" spans="8:11">
      <c r="H5184" s="390"/>
      <c r="I5184" s="380" t="e">
        <f t="shared" si="176"/>
        <v>#REF!</v>
      </c>
      <c r="J5184" s="389">
        <f>'[9]事業所(またはGH住居)名を入力してください_その⑨'!$F403</f>
        <v>0</v>
      </c>
      <c r="K5184" s="380">
        <f>IF(OR('[9]事業所(またはGH住居)名を入力してください_その⑨'!$B403="管理者",'[9]事業所(またはGH住居)名を入力してください_その⑨'!$B403="サービス管理責任者"),0,'[9]事業所(またはGH住居)名を入力してください_その⑨'!$AN403)</f>
        <v>0</v>
      </c>
    </row>
    <row r="5185" spans="8:11">
      <c r="H5185" s="390"/>
      <c r="I5185" s="380" t="e">
        <f t="shared" si="176"/>
        <v>#REF!</v>
      </c>
      <c r="J5185" s="389">
        <f>'[9]事業所(またはGH住居)名を入力してください_その⑨'!$F404</f>
        <v>0</v>
      </c>
      <c r="K5185" s="380">
        <f>IF(OR('[9]事業所(またはGH住居)名を入力してください_その⑨'!$B404="管理者",'[9]事業所(またはGH住居)名を入力してください_その⑨'!$B404="サービス管理責任者"),0,'[9]事業所(またはGH住居)名を入力してください_その⑨'!$AN404)</f>
        <v>0</v>
      </c>
    </row>
    <row r="5186" spans="8:11">
      <c r="H5186" s="390"/>
      <c r="I5186" s="380" t="e">
        <f t="shared" si="176"/>
        <v>#REF!</v>
      </c>
      <c r="J5186" s="389">
        <f>'[9]事業所(またはGH住居)名を入力してください_その⑨'!$F405</f>
        <v>0</v>
      </c>
      <c r="K5186" s="380">
        <f>IF(OR('[9]事業所(またはGH住居)名を入力してください_その⑨'!$B405="管理者",'[9]事業所(またはGH住居)名を入力してください_その⑨'!$B405="サービス管理責任者"),0,'[9]事業所(またはGH住居)名を入力してください_その⑨'!$AN405)</f>
        <v>0</v>
      </c>
    </row>
    <row r="5187" spans="8:11">
      <c r="H5187" s="390"/>
      <c r="I5187" s="380" t="e">
        <f t="shared" si="176"/>
        <v>#REF!</v>
      </c>
      <c r="J5187" s="389">
        <f>'[9]事業所(またはGH住居)名を入力してください_その⑨'!$F406</f>
        <v>0</v>
      </c>
      <c r="K5187" s="380">
        <f>IF(OR('[9]事業所(またはGH住居)名を入力してください_その⑨'!$B406="管理者",'[9]事業所(またはGH住居)名を入力してください_その⑨'!$B406="サービス管理責任者"),0,'[9]事業所(またはGH住居)名を入力してください_その⑨'!$AN406)</f>
        <v>0</v>
      </c>
    </row>
    <row r="5188" spans="8:11">
      <c r="H5188" s="390"/>
      <c r="I5188" s="380" t="e">
        <f t="shared" ref="I5188:I5251" si="177">IF(J5188=0,I5187,I5187+1)</f>
        <v>#REF!</v>
      </c>
      <c r="J5188" s="389">
        <f>'[9]事業所(またはGH住居)名を入力してください_その⑨'!$F407</f>
        <v>0</v>
      </c>
      <c r="K5188" s="380">
        <f>IF(OR('[9]事業所(またはGH住居)名を入力してください_その⑨'!$B407="管理者",'[9]事業所(またはGH住居)名を入力してください_その⑨'!$B407="サービス管理責任者"),0,'[9]事業所(またはGH住居)名を入力してください_その⑨'!$AN407)</f>
        <v>0</v>
      </c>
    </row>
    <row r="5189" spans="8:11">
      <c r="H5189" s="390"/>
      <c r="I5189" s="380" t="e">
        <f t="shared" si="177"/>
        <v>#REF!</v>
      </c>
      <c r="J5189" s="389">
        <f>'[9]事業所(またはGH住居)名を入力してください_その⑨'!$F408</f>
        <v>0</v>
      </c>
      <c r="K5189" s="380">
        <f>IF(OR('[9]事業所(またはGH住居)名を入力してください_その⑨'!$B408="管理者",'[9]事業所(またはGH住居)名を入力してください_その⑨'!$B408="サービス管理責任者"),0,'[9]事業所(またはGH住居)名を入力してください_その⑨'!$AN408)</f>
        <v>0</v>
      </c>
    </row>
    <row r="5190" spans="8:11">
      <c r="H5190" s="390"/>
      <c r="I5190" s="380" t="e">
        <f t="shared" si="177"/>
        <v>#REF!</v>
      </c>
      <c r="J5190" s="389">
        <f>'[9]事業所(またはGH住居)名を入力してください_その⑨'!$F409</f>
        <v>0</v>
      </c>
      <c r="K5190" s="380">
        <f>IF(OR('[9]事業所(またはGH住居)名を入力してください_その⑨'!$B409="管理者",'[9]事業所(またはGH住居)名を入力してください_その⑨'!$B409="サービス管理責任者"),0,'[9]事業所(またはGH住居)名を入力してください_その⑨'!$AN409)</f>
        <v>0</v>
      </c>
    </row>
    <row r="5191" spans="8:11">
      <c r="H5191" s="390"/>
      <c r="I5191" s="380" t="e">
        <f t="shared" si="177"/>
        <v>#REF!</v>
      </c>
      <c r="J5191" s="389">
        <f>'[9]事業所(またはGH住居)名を入力してください_その⑨'!$F410</f>
        <v>0</v>
      </c>
      <c r="K5191" s="380">
        <f>IF(OR('[9]事業所(またはGH住居)名を入力してください_その⑨'!$B410="管理者",'[9]事業所(またはGH住居)名を入力してください_その⑨'!$B410="サービス管理責任者"),0,'[9]事業所(またはGH住居)名を入力してください_その⑨'!$AN410)</f>
        <v>0</v>
      </c>
    </row>
    <row r="5192" spans="8:11">
      <c r="H5192" s="390"/>
      <c r="I5192" s="380" t="e">
        <f t="shared" si="177"/>
        <v>#REF!</v>
      </c>
      <c r="J5192" s="389">
        <f>'[9]事業所(またはGH住居)名を入力してください_その⑨'!$F411</f>
        <v>0</v>
      </c>
      <c r="K5192" s="380">
        <f>IF(OR('[9]事業所(またはGH住居)名を入力してください_その⑨'!$B411="管理者",'[9]事業所(またはGH住居)名を入力してください_その⑨'!$B411="サービス管理責任者"),0,'[9]事業所(またはGH住居)名を入力してください_その⑨'!$AN411)</f>
        <v>0</v>
      </c>
    </row>
    <row r="5193" spans="8:11">
      <c r="H5193" s="390"/>
      <c r="I5193" s="380" t="e">
        <f t="shared" si="177"/>
        <v>#REF!</v>
      </c>
      <c r="J5193" s="389">
        <f>'[9]事業所(またはGH住居)名を入力してください_その⑨'!$F412</f>
        <v>0</v>
      </c>
      <c r="K5193" s="380">
        <f>IF(OR('[9]事業所(またはGH住居)名を入力してください_その⑨'!$B412="管理者",'[9]事業所(またはGH住居)名を入力してください_その⑨'!$B412="サービス管理責任者"),0,'[9]事業所(またはGH住居)名を入力してください_その⑨'!$AN412)</f>
        <v>0</v>
      </c>
    </row>
    <row r="5194" spans="8:11">
      <c r="H5194" s="390"/>
      <c r="I5194" s="380" t="e">
        <f t="shared" si="177"/>
        <v>#REF!</v>
      </c>
      <c r="J5194" s="389">
        <f>'[9]事業所(またはGH住居)名を入力してください_その⑨'!$F413</f>
        <v>0</v>
      </c>
      <c r="K5194" s="380">
        <f>IF(OR('[9]事業所(またはGH住居)名を入力してください_その⑨'!$B413="管理者",'[9]事業所(またはGH住居)名を入力してください_その⑨'!$B413="サービス管理責任者"),0,'[9]事業所(またはGH住居)名を入力してください_その⑨'!$AN413)</f>
        <v>0</v>
      </c>
    </row>
    <row r="5195" spans="8:11">
      <c r="H5195" s="390"/>
      <c r="I5195" s="380" t="e">
        <f t="shared" si="177"/>
        <v>#REF!</v>
      </c>
      <c r="J5195" s="389">
        <f>'[9]事業所(またはGH住居)名を入力してください_その⑨'!$F414</f>
        <v>0</v>
      </c>
      <c r="K5195" s="380">
        <f>IF(OR('[9]事業所(またはGH住居)名を入力してください_その⑨'!$B414="管理者",'[9]事業所(またはGH住居)名を入力してください_その⑨'!$B414="サービス管理責任者"),0,'[9]事業所(またはGH住居)名を入力してください_その⑨'!$AN414)</f>
        <v>0</v>
      </c>
    </row>
    <row r="5196" spans="8:11">
      <c r="H5196" s="390"/>
      <c r="I5196" s="380" t="e">
        <f t="shared" si="177"/>
        <v>#REF!</v>
      </c>
      <c r="J5196" s="389">
        <f>'[9]事業所(またはGH住居)名を入力してください_その⑨'!$F415</f>
        <v>0</v>
      </c>
      <c r="K5196" s="380">
        <f>IF(OR('[9]事業所(またはGH住居)名を入力してください_その⑨'!$B415="管理者",'[9]事業所(またはGH住居)名を入力してください_その⑨'!$B415="サービス管理責任者"),0,'[9]事業所(またはGH住居)名を入力してください_その⑨'!$AN415)</f>
        <v>0</v>
      </c>
    </row>
    <row r="5197" spans="8:11">
      <c r="H5197" s="390"/>
      <c r="I5197" s="380" t="e">
        <f t="shared" si="177"/>
        <v>#REF!</v>
      </c>
      <c r="J5197" s="389">
        <f>'[9]事業所(またはGH住居)名を入力してください_その⑨'!$F416</f>
        <v>0</v>
      </c>
      <c r="K5197" s="380">
        <f>IF(OR('[9]事業所(またはGH住居)名を入力してください_その⑨'!$B416="管理者",'[9]事業所(またはGH住居)名を入力してください_その⑨'!$B416="サービス管理責任者"),0,'[9]事業所(またはGH住居)名を入力してください_その⑨'!$AN416)</f>
        <v>0</v>
      </c>
    </row>
    <row r="5198" spans="8:11">
      <c r="H5198" s="390"/>
      <c r="I5198" s="380" t="e">
        <f t="shared" si="177"/>
        <v>#REF!</v>
      </c>
      <c r="J5198" s="389">
        <f>'[9]事業所(またはGH住居)名を入力してください_その⑨'!$F417</f>
        <v>0</v>
      </c>
      <c r="K5198" s="380">
        <f>IF(OR('[9]事業所(またはGH住居)名を入力してください_その⑨'!$B417="管理者",'[9]事業所(またはGH住居)名を入力してください_その⑨'!$B417="サービス管理責任者"),0,'[9]事業所(またはGH住居)名を入力してください_その⑨'!$AN417)</f>
        <v>0</v>
      </c>
    </row>
    <row r="5199" spans="8:11">
      <c r="H5199" s="390"/>
      <c r="I5199" s="380" t="e">
        <f t="shared" si="177"/>
        <v>#REF!</v>
      </c>
      <c r="J5199" s="389">
        <f>'[9]事業所(またはGH住居)名を入力してください_その⑨'!$F418</f>
        <v>0</v>
      </c>
      <c r="K5199" s="380">
        <f>IF(OR('[9]事業所(またはGH住居)名を入力してください_その⑨'!$B418="管理者",'[9]事業所(またはGH住居)名を入力してください_その⑨'!$B418="サービス管理責任者"),0,'[9]事業所(またはGH住居)名を入力してください_その⑨'!$AN418)</f>
        <v>0</v>
      </c>
    </row>
    <row r="5200" spans="8:11">
      <c r="H5200" s="390"/>
      <c r="I5200" s="380" t="e">
        <f t="shared" si="177"/>
        <v>#REF!</v>
      </c>
      <c r="J5200" s="389">
        <f>'[9]事業所(またはGH住居)名を入力してください_その⑨'!$F419</f>
        <v>0</v>
      </c>
      <c r="K5200" s="380">
        <f>IF(OR('[9]事業所(またはGH住居)名を入力してください_その⑨'!$B419="管理者",'[9]事業所(またはGH住居)名を入力してください_その⑨'!$B419="サービス管理責任者"),0,'[9]事業所(またはGH住居)名を入力してください_その⑨'!$AN419)</f>
        <v>0</v>
      </c>
    </row>
    <row r="5201" spans="8:11">
      <c r="H5201" s="390"/>
      <c r="I5201" s="380" t="e">
        <f t="shared" si="177"/>
        <v>#REF!</v>
      </c>
      <c r="J5201" s="389">
        <f>'[9]事業所(またはGH住居)名を入力してください_その⑨'!$F420</f>
        <v>0</v>
      </c>
      <c r="K5201" s="380">
        <f>IF(OR('[9]事業所(またはGH住居)名を入力してください_その⑨'!$B420="管理者",'[9]事業所(またはGH住居)名を入力してください_その⑨'!$B420="サービス管理責任者"),0,'[9]事業所(またはGH住居)名を入力してください_その⑨'!$AN420)</f>
        <v>0</v>
      </c>
    </row>
    <row r="5202" spans="8:11">
      <c r="H5202" s="390"/>
      <c r="I5202" s="380" t="e">
        <f t="shared" si="177"/>
        <v>#REF!</v>
      </c>
      <c r="J5202" s="389">
        <f>'[9]事業所(またはGH住居)名を入力してください_その⑨'!$F421</f>
        <v>0</v>
      </c>
      <c r="K5202" s="380">
        <f>IF(OR('[9]事業所(またはGH住居)名を入力してください_その⑨'!$B421="管理者",'[9]事業所(またはGH住居)名を入力してください_その⑨'!$B421="サービス管理責任者"),0,'[9]事業所(またはGH住居)名を入力してください_その⑨'!$AN421)</f>
        <v>0</v>
      </c>
    </row>
    <row r="5203" spans="8:11">
      <c r="H5203" s="390"/>
      <c r="I5203" s="380" t="e">
        <f t="shared" si="177"/>
        <v>#REF!</v>
      </c>
      <c r="J5203" s="389">
        <f>'[9]事業所(またはGH住居)名を入力してください_その⑨'!$F422</f>
        <v>0</v>
      </c>
      <c r="K5203" s="380">
        <f>IF(OR('[9]事業所(またはGH住居)名を入力してください_その⑨'!$B422="管理者",'[9]事業所(またはGH住居)名を入力してください_その⑨'!$B422="サービス管理責任者"),0,'[9]事業所(またはGH住居)名を入力してください_その⑨'!$AN422)</f>
        <v>0</v>
      </c>
    </row>
    <row r="5204" spans="8:11">
      <c r="H5204" s="390"/>
      <c r="I5204" s="380" t="e">
        <f t="shared" si="177"/>
        <v>#REF!</v>
      </c>
      <c r="J5204" s="389">
        <f>'[9]事業所(またはGH住居)名を入力してください_その⑨'!$F423</f>
        <v>0</v>
      </c>
      <c r="K5204" s="380">
        <f>IF(OR('[9]事業所(またはGH住居)名を入力してください_その⑨'!$B423="管理者",'[9]事業所(またはGH住居)名を入力してください_その⑨'!$B423="サービス管理責任者"),0,'[9]事業所(またはGH住居)名を入力してください_その⑨'!$AN423)</f>
        <v>0</v>
      </c>
    </row>
    <row r="5205" spans="8:11">
      <c r="H5205" s="390"/>
      <c r="I5205" s="380" t="e">
        <f t="shared" si="177"/>
        <v>#REF!</v>
      </c>
      <c r="J5205" s="389">
        <f>'[9]事業所(またはGH住居)名を入力してください_その⑨'!$F424</f>
        <v>0</v>
      </c>
      <c r="K5205" s="380">
        <f>IF(OR('[9]事業所(またはGH住居)名を入力してください_その⑨'!$B424="管理者",'[9]事業所(またはGH住居)名を入力してください_その⑨'!$B424="サービス管理責任者"),0,'[9]事業所(またはGH住居)名を入力してください_その⑨'!$AN424)</f>
        <v>0</v>
      </c>
    </row>
    <row r="5206" spans="8:11">
      <c r="H5206" s="390"/>
      <c r="I5206" s="380" t="e">
        <f t="shared" si="177"/>
        <v>#REF!</v>
      </c>
      <c r="J5206" s="389">
        <f>'[9]事業所(またはGH住居)名を入力してください_その⑨'!$F425</f>
        <v>0</v>
      </c>
      <c r="K5206" s="380">
        <f>IF(OR('[9]事業所(またはGH住居)名を入力してください_その⑨'!$B425="管理者",'[9]事業所(またはGH住居)名を入力してください_その⑨'!$B425="サービス管理責任者"),0,'[9]事業所(またはGH住居)名を入力してください_その⑨'!$AN425)</f>
        <v>0</v>
      </c>
    </row>
    <row r="5207" spans="8:11">
      <c r="H5207" s="390"/>
      <c r="I5207" s="380" t="e">
        <f t="shared" si="177"/>
        <v>#REF!</v>
      </c>
      <c r="J5207" s="389">
        <f>'[9]事業所(またはGH住居)名を入力してください_その⑨'!$F426</f>
        <v>0</v>
      </c>
      <c r="K5207" s="380">
        <f>IF(OR('[9]事業所(またはGH住居)名を入力してください_その⑨'!$B426="管理者",'[9]事業所(またはGH住居)名を入力してください_その⑨'!$B426="サービス管理責任者"),0,'[9]事業所(またはGH住居)名を入力してください_その⑨'!$AN426)</f>
        <v>0</v>
      </c>
    </row>
    <row r="5208" spans="8:11">
      <c r="H5208" s="390"/>
      <c r="I5208" s="380" t="e">
        <f t="shared" si="177"/>
        <v>#REF!</v>
      </c>
      <c r="J5208" s="389">
        <f>'[9]事業所(またはGH住居)名を入力してください_その⑨'!$F427</f>
        <v>0</v>
      </c>
      <c r="K5208" s="380">
        <f>IF(OR('[9]事業所(またはGH住居)名を入力してください_その⑨'!$B427="管理者",'[9]事業所(またはGH住居)名を入力してください_その⑨'!$B427="サービス管理責任者"),0,'[9]事業所(またはGH住居)名を入力してください_その⑨'!$AN427)</f>
        <v>0</v>
      </c>
    </row>
    <row r="5209" spans="8:11">
      <c r="H5209" s="390"/>
      <c r="I5209" s="380" t="e">
        <f t="shared" si="177"/>
        <v>#REF!</v>
      </c>
      <c r="J5209" s="389">
        <f>'[9]事業所(またはGH住居)名を入力してください_その⑨'!$F428</f>
        <v>0</v>
      </c>
      <c r="K5209" s="380">
        <f>IF(OR('[9]事業所(またはGH住居)名を入力してください_その⑨'!$B428="管理者",'[9]事業所(またはGH住居)名を入力してください_その⑨'!$B428="サービス管理責任者"),0,'[9]事業所(またはGH住居)名を入力してください_その⑨'!$AN428)</f>
        <v>0</v>
      </c>
    </row>
    <row r="5210" spans="8:11">
      <c r="H5210" s="390"/>
      <c r="I5210" s="380" t="e">
        <f t="shared" si="177"/>
        <v>#REF!</v>
      </c>
      <c r="J5210" s="389">
        <f>'[9]事業所(またはGH住居)名を入力してください_その⑨'!$F429</f>
        <v>0</v>
      </c>
      <c r="K5210" s="380">
        <f>IF(OR('[9]事業所(またはGH住居)名を入力してください_その⑨'!$B429="管理者",'[9]事業所(またはGH住居)名を入力してください_その⑨'!$B429="サービス管理責任者"),0,'[9]事業所(またはGH住居)名を入力してください_その⑨'!$AN429)</f>
        <v>0</v>
      </c>
    </row>
    <row r="5211" spans="8:11">
      <c r="H5211" s="390"/>
      <c r="I5211" s="380" t="e">
        <f t="shared" si="177"/>
        <v>#REF!</v>
      </c>
      <c r="J5211" s="389">
        <f>'[9]事業所(またはGH住居)名を入力してください_その⑨'!$F430</f>
        <v>0</v>
      </c>
      <c r="K5211" s="380">
        <f>IF(OR('[9]事業所(またはGH住居)名を入力してください_その⑨'!$B430="管理者",'[9]事業所(またはGH住居)名を入力してください_その⑨'!$B430="サービス管理責任者"),0,'[9]事業所(またはGH住居)名を入力してください_その⑨'!$AN430)</f>
        <v>0</v>
      </c>
    </row>
    <row r="5212" spans="8:11">
      <c r="H5212" s="390"/>
      <c r="I5212" s="380" t="e">
        <f t="shared" si="177"/>
        <v>#REF!</v>
      </c>
      <c r="J5212" s="389">
        <f>'[9]事業所(またはGH住居)名を入力してください_その⑨'!$F431</f>
        <v>0</v>
      </c>
      <c r="K5212" s="380">
        <f>IF(OR('[9]事業所(またはGH住居)名を入力してください_その⑨'!$B431="管理者",'[9]事業所(またはGH住居)名を入力してください_その⑨'!$B431="サービス管理責任者"),0,'[9]事業所(またはGH住居)名を入力してください_その⑨'!$AN431)</f>
        <v>0</v>
      </c>
    </row>
    <row r="5213" spans="8:11">
      <c r="H5213" s="390"/>
      <c r="I5213" s="380" t="e">
        <f t="shared" si="177"/>
        <v>#REF!</v>
      </c>
      <c r="J5213" s="389">
        <f>'[9]事業所(またはGH住居)名を入力してください_その⑨'!$F432</f>
        <v>0</v>
      </c>
      <c r="K5213" s="380">
        <f>IF(OR('[9]事業所(またはGH住居)名を入力してください_その⑨'!$B432="管理者",'[9]事業所(またはGH住居)名を入力してください_その⑨'!$B432="サービス管理責任者"),0,'[9]事業所(またはGH住居)名を入力してください_その⑨'!$AN432)</f>
        <v>0</v>
      </c>
    </row>
    <row r="5214" spans="8:11">
      <c r="H5214" s="390"/>
      <c r="I5214" s="380" t="e">
        <f t="shared" si="177"/>
        <v>#REF!</v>
      </c>
      <c r="J5214" s="389">
        <f>'[9]事業所(またはGH住居)名を入力してください_その⑨'!$F433</f>
        <v>0</v>
      </c>
      <c r="K5214" s="380">
        <f>IF(OR('[9]事業所(またはGH住居)名を入力してください_その⑨'!$B433="管理者",'[9]事業所(またはGH住居)名を入力してください_その⑨'!$B433="サービス管理責任者"),0,'[9]事業所(またはGH住居)名を入力してください_その⑨'!$AN433)</f>
        <v>0</v>
      </c>
    </row>
    <row r="5215" spans="8:11">
      <c r="H5215" s="390"/>
      <c r="I5215" s="380" t="e">
        <f t="shared" si="177"/>
        <v>#REF!</v>
      </c>
      <c r="J5215" s="389">
        <f>'[9]事業所(またはGH住居)名を入力してください_その⑨'!$F434</f>
        <v>0</v>
      </c>
      <c r="K5215" s="380">
        <f>IF(OR('[9]事業所(またはGH住居)名を入力してください_その⑨'!$B434="管理者",'[9]事業所(またはGH住居)名を入力してください_その⑨'!$B434="サービス管理責任者"),0,'[9]事業所(またはGH住居)名を入力してください_その⑨'!$AN434)</f>
        <v>0</v>
      </c>
    </row>
    <row r="5216" spans="8:11">
      <c r="H5216" s="390"/>
      <c r="I5216" s="380" t="e">
        <f t="shared" si="177"/>
        <v>#REF!</v>
      </c>
      <c r="J5216" s="389">
        <f>'[9]事業所(またはGH住居)名を入力してください_その⑨'!$F435</f>
        <v>0</v>
      </c>
      <c r="K5216" s="380">
        <f>IF(OR('[9]事業所(またはGH住居)名を入力してください_その⑨'!$B435="管理者",'[9]事業所(またはGH住居)名を入力してください_その⑨'!$B435="サービス管理責任者"),0,'[9]事業所(またはGH住居)名を入力してください_その⑨'!$AN435)</f>
        <v>0</v>
      </c>
    </row>
    <row r="5217" spans="8:11">
      <c r="H5217" s="390"/>
      <c r="I5217" s="380" t="e">
        <f t="shared" si="177"/>
        <v>#REF!</v>
      </c>
      <c r="J5217" s="389">
        <f>'[9]事業所(またはGH住居)名を入力してください_その⑨'!$F436</f>
        <v>0</v>
      </c>
      <c r="K5217" s="380">
        <f>IF(OR('[9]事業所(またはGH住居)名を入力してください_その⑨'!$B436="管理者",'[9]事業所(またはGH住居)名を入力してください_その⑨'!$B436="サービス管理責任者"),0,'[9]事業所(またはGH住居)名を入力してください_その⑨'!$AN436)</f>
        <v>0</v>
      </c>
    </row>
    <row r="5218" spans="8:11">
      <c r="H5218" s="390"/>
      <c r="I5218" s="380" t="e">
        <f t="shared" si="177"/>
        <v>#REF!</v>
      </c>
      <c r="J5218" s="389">
        <f>'[9]事業所(またはGH住居)名を入力してください_その⑨'!$F437</f>
        <v>0</v>
      </c>
      <c r="K5218" s="380">
        <f>IF(OR('[9]事業所(またはGH住居)名を入力してください_その⑨'!$B437="管理者",'[9]事業所(またはGH住居)名を入力してください_その⑨'!$B437="サービス管理責任者"),0,'[9]事業所(またはGH住居)名を入力してください_その⑨'!$AN437)</f>
        <v>0</v>
      </c>
    </row>
    <row r="5219" spans="8:11">
      <c r="H5219" s="390"/>
      <c r="I5219" s="380" t="e">
        <f t="shared" si="177"/>
        <v>#REF!</v>
      </c>
      <c r="J5219" s="389">
        <f>'[9]事業所(またはGH住居)名を入力してください_その⑨'!$F438</f>
        <v>0</v>
      </c>
      <c r="K5219" s="380">
        <f>IF(OR('[9]事業所(またはGH住居)名を入力してください_その⑨'!$B438="管理者",'[9]事業所(またはGH住居)名を入力してください_その⑨'!$B438="サービス管理責任者"),0,'[9]事業所(またはGH住居)名を入力してください_その⑨'!$AN438)</f>
        <v>0</v>
      </c>
    </row>
    <row r="5220" spans="8:11">
      <c r="H5220" s="390"/>
      <c r="I5220" s="380" t="e">
        <f t="shared" si="177"/>
        <v>#REF!</v>
      </c>
      <c r="J5220" s="389">
        <f>'[9]事業所(またはGH住居)名を入力してください_その⑨'!$F439</f>
        <v>0</v>
      </c>
      <c r="K5220" s="380">
        <f>IF(OR('[9]事業所(またはGH住居)名を入力してください_その⑨'!$B439="管理者",'[9]事業所(またはGH住居)名を入力してください_その⑨'!$B439="サービス管理責任者"),0,'[9]事業所(またはGH住居)名を入力してください_その⑨'!$AN439)</f>
        <v>0</v>
      </c>
    </row>
    <row r="5221" spans="8:11">
      <c r="H5221" s="390"/>
      <c r="I5221" s="380" t="e">
        <f t="shared" si="177"/>
        <v>#REF!</v>
      </c>
      <c r="J5221" s="389">
        <f>'[9]事業所(またはGH住居)名を入力してください_その⑨'!$F440</f>
        <v>0</v>
      </c>
      <c r="K5221" s="380">
        <f>IF(OR('[9]事業所(またはGH住居)名を入力してください_その⑨'!$B440="管理者",'[9]事業所(またはGH住居)名を入力してください_その⑨'!$B440="サービス管理責任者"),0,'[9]事業所(またはGH住居)名を入力してください_その⑨'!$AN440)</f>
        <v>0</v>
      </c>
    </row>
    <row r="5222" spans="8:11">
      <c r="H5222" s="390"/>
      <c r="I5222" s="380" t="e">
        <f t="shared" si="177"/>
        <v>#REF!</v>
      </c>
      <c r="J5222" s="389">
        <f>'[9]事業所(またはGH住居)名を入力してください_その⑨'!$F441</f>
        <v>0</v>
      </c>
      <c r="K5222" s="380">
        <f>IF(OR('[9]事業所(またはGH住居)名を入力してください_その⑨'!$B441="管理者",'[9]事業所(またはGH住居)名を入力してください_その⑨'!$B441="サービス管理責任者"),0,'[9]事業所(またはGH住居)名を入力してください_その⑨'!$AN441)</f>
        <v>0</v>
      </c>
    </row>
    <row r="5223" spans="8:11">
      <c r="H5223" s="390"/>
      <c r="I5223" s="380" t="e">
        <f t="shared" si="177"/>
        <v>#REF!</v>
      </c>
      <c r="J5223" s="389">
        <f>'[9]事業所(またはGH住居)名を入力してください_その⑨'!$F442</f>
        <v>0</v>
      </c>
      <c r="K5223" s="380">
        <f>IF(OR('[9]事業所(またはGH住居)名を入力してください_その⑨'!$B442="管理者",'[9]事業所(またはGH住居)名を入力してください_その⑨'!$B442="サービス管理責任者"),0,'[9]事業所(またはGH住居)名を入力してください_その⑨'!$AN442)</f>
        <v>0</v>
      </c>
    </row>
    <row r="5224" spans="8:11">
      <c r="H5224" s="390"/>
      <c r="I5224" s="380" t="e">
        <f t="shared" si="177"/>
        <v>#REF!</v>
      </c>
      <c r="J5224" s="389">
        <f>'[9]事業所(またはGH住居)名を入力してください_その⑨'!$F443</f>
        <v>0</v>
      </c>
      <c r="K5224" s="380">
        <f>IF(OR('[9]事業所(またはGH住居)名を入力してください_その⑨'!$B443="管理者",'[9]事業所(またはGH住居)名を入力してください_その⑨'!$B443="サービス管理責任者"),0,'[9]事業所(またはGH住居)名を入力してください_その⑨'!$AN443)</f>
        <v>0</v>
      </c>
    </row>
    <row r="5225" spans="8:11">
      <c r="H5225" s="390"/>
      <c r="I5225" s="380" t="e">
        <f t="shared" si="177"/>
        <v>#REF!</v>
      </c>
      <c r="J5225" s="389">
        <f>'[9]事業所(またはGH住居)名を入力してください_その⑨'!$F444</f>
        <v>0</v>
      </c>
      <c r="K5225" s="380">
        <f>IF(OR('[9]事業所(またはGH住居)名を入力してください_その⑨'!$B444="管理者",'[9]事業所(またはGH住居)名を入力してください_その⑨'!$B444="サービス管理責任者"),0,'[9]事業所(またはGH住居)名を入力してください_その⑨'!$AN444)</f>
        <v>0</v>
      </c>
    </row>
    <row r="5226" spans="8:11">
      <c r="H5226" s="390"/>
      <c r="I5226" s="380" t="e">
        <f t="shared" si="177"/>
        <v>#REF!</v>
      </c>
      <c r="J5226" s="389">
        <f>'[9]事業所(またはGH住居)名を入力してください_その⑨'!$F445</f>
        <v>0</v>
      </c>
      <c r="K5226" s="380">
        <f>IF(OR('[9]事業所(またはGH住居)名を入力してください_その⑨'!$B445="管理者",'[9]事業所(またはGH住居)名を入力してください_その⑨'!$B445="サービス管理責任者"),0,'[9]事業所(またはGH住居)名を入力してください_その⑨'!$AN445)</f>
        <v>0</v>
      </c>
    </row>
    <row r="5227" spans="8:11">
      <c r="H5227" s="390"/>
      <c r="I5227" s="380" t="e">
        <f t="shared" si="177"/>
        <v>#REF!</v>
      </c>
      <c r="J5227" s="389">
        <f>'[9]事業所(またはGH住居)名を入力してください_その⑨'!$F446</f>
        <v>0</v>
      </c>
      <c r="K5227" s="380">
        <f>IF(OR('[9]事業所(またはGH住居)名を入力してください_その⑨'!$B446="管理者",'[9]事業所(またはGH住居)名を入力してください_その⑨'!$B446="サービス管理責任者"),0,'[9]事業所(またはGH住居)名を入力してください_その⑨'!$AN446)</f>
        <v>0</v>
      </c>
    </row>
    <row r="5228" spans="8:11">
      <c r="H5228" s="390"/>
      <c r="I5228" s="380" t="e">
        <f t="shared" si="177"/>
        <v>#REF!</v>
      </c>
      <c r="J5228" s="389">
        <f>'[9]事業所(またはGH住居)名を入力してください_その⑨'!$F447</f>
        <v>0</v>
      </c>
      <c r="K5228" s="380">
        <f>IF(OR('[9]事業所(またはGH住居)名を入力してください_その⑨'!$B447="管理者",'[9]事業所(またはGH住居)名を入力してください_その⑨'!$B447="サービス管理責任者"),0,'[9]事業所(またはGH住居)名を入力してください_その⑨'!$AN447)</f>
        <v>0</v>
      </c>
    </row>
    <row r="5229" spans="8:11">
      <c r="H5229" s="390"/>
      <c r="I5229" s="380" t="e">
        <f t="shared" si="177"/>
        <v>#REF!</v>
      </c>
      <c r="J5229" s="389">
        <f>'[9]事業所(またはGH住居)名を入力してください_その⑨'!$F448</f>
        <v>0</v>
      </c>
      <c r="K5229" s="380">
        <f>IF(OR('[9]事業所(またはGH住居)名を入力してください_その⑨'!$B448="管理者",'[9]事業所(またはGH住居)名を入力してください_その⑨'!$B448="サービス管理責任者"),0,'[9]事業所(またはGH住居)名を入力してください_その⑨'!$AN448)</f>
        <v>0</v>
      </c>
    </row>
    <row r="5230" spans="8:11">
      <c r="H5230" s="390"/>
      <c r="I5230" s="380" t="e">
        <f t="shared" si="177"/>
        <v>#REF!</v>
      </c>
      <c r="J5230" s="389">
        <f>'[9]事業所(またはGH住居)名を入力してください_その⑨'!$F449</f>
        <v>0</v>
      </c>
      <c r="K5230" s="380">
        <f>IF(OR('[9]事業所(またはGH住居)名を入力してください_その⑨'!$B449="管理者",'[9]事業所(またはGH住居)名を入力してください_その⑨'!$B449="サービス管理責任者"),0,'[9]事業所(またはGH住居)名を入力してください_その⑨'!$AN449)</f>
        <v>0</v>
      </c>
    </row>
    <row r="5231" spans="8:11">
      <c r="H5231" s="390"/>
      <c r="I5231" s="380" t="e">
        <f t="shared" si="177"/>
        <v>#REF!</v>
      </c>
      <c r="J5231" s="389">
        <f>'[9]事業所(またはGH住居)名を入力してください_その⑨'!$F450</f>
        <v>0</v>
      </c>
      <c r="K5231" s="380">
        <f>IF(OR('[9]事業所(またはGH住居)名を入力してください_その⑨'!$B450="管理者",'[9]事業所(またはGH住居)名を入力してください_その⑨'!$B450="サービス管理責任者"),0,'[9]事業所(またはGH住居)名を入力してください_その⑨'!$AN450)</f>
        <v>0</v>
      </c>
    </row>
    <row r="5232" spans="8:11">
      <c r="H5232" s="390"/>
      <c r="I5232" s="380" t="e">
        <f t="shared" si="177"/>
        <v>#REF!</v>
      </c>
      <c r="J5232" s="389">
        <f>'[9]事業所(またはGH住居)名を入力してください_その⑨'!$F451</f>
        <v>0</v>
      </c>
      <c r="K5232" s="380">
        <f>IF(OR('[9]事業所(またはGH住居)名を入力してください_その⑨'!$B451="管理者",'[9]事業所(またはGH住居)名を入力してください_その⑨'!$B451="サービス管理責任者"),0,'[9]事業所(またはGH住居)名を入力してください_その⑨'!$AN451)</f>
        <v>0</v>
      </c>
    </row>
    <row r="5233" spans="8:11">
      <c r="H5233" s="390"/>
      <c r="I5233" s="380" t="e">
        <f t="shared" si="177"/>
        <v>#REF!</v>
      </c>
      <c r="J5233" s="389">
        <f>'[9]事業所(またはGH住居)名を入力してください_その⑨'!$F452</f>
        <v>0</v>
      </c>
      <c r="K5233" s="380">
        <f>IF(OR('[9]事業所(またはGH住居)名を入力してください_その⑨'!$B452="管理者",'[9]事業所(またはGH住居)名を入力してください_その⑨'!$B452="サービス管理責任者"),0,'[9]事業所(またはGH住居)名を入力してください_その⑨'!$AN452)</f>
        <v>0</v>
      </c>
    </row>
    <row r="5234" spans="8:11">
      <c r="H5234" s="390"/>
      <c r="I5234" s="380" t="e">
        <f t="shared" si="177"/>
        <v>#REF!</v>
      </c>
      <c r="J5234" s="389">
        <f>'[9]事業所(またはGH住居)名を入力してください_その⑨'!$F453</f>
        <v>0</v>
      </c>
      <c r="K5234" s="380">
        <f>IF(OR('[9]事業所(またはGH住居)名を入力してください_その⑨'!$B453="管理者",'[9]事業所(またはGH住居)名を入力してください_その⑨'!$B453="サービス管理責任者"),0,'[9]事業所(またはGH住居)名を入力してください_その⑨'!$AN453)</f>
        <v>0</v>
      </c>
    </row>
    <row r="5235" spans="8:11">
      <c r="H5235" s="390"/>
      <c r="I5235" s="380" t="e">
        <f t="shared" si="177"/>
        <v>#REF!</v>
      </c>
      <c r="J5235" s="389">
        <f>'[9]事業所(またはGH住居)名を入力してください_その⑨'!$F454</f>
        <v>0</v>
      </c>
      <c r="K5235" s="380">
        <f>IF(OR('[9]事業所(またはGH住居)名を入力してください_その⑨'!$B454="管理者",'[9]事業所(またはGH住居)名を入力してください_その⑨'!$B454="サービス管理責任者"),0,'[9]事業所(またはGH住居)名を入力してください_その⑨'!$AN454)</f>
        <v>0</v>
      </c>
    </row>
    <row r="5236" spans="8:11">
      <c r="H5236" s="390"/>
      <c r="I5236" s="380" t="e">
        <f t="shared" si="177"/>
        <v>#REF!</v>
      </c>
      <c r="J5236" s="389">
        <f>'[9]事業所(またはGH住居)名を入力してください_その⑨'!$F455</f>
        <v>0</v>
      </c>
      <c r="K5236" s="380">
        <f>IF(OR('[9]事業所(またはGH住居)名を入力してください_その⑨'!$B455="管理者",'[9]事業所(またはGH住居)名を入力してください_その⑨'!$B455="サービス管理責任者"),0,'[9]事業所(またはGH住居)名を入力してください_その⑨'!$AN455)</f>
        <v>0</v>
      </c>
    </row>
    <row r="5237" spans="8:11">
      <c r="H5237" s="390"/>
      <c r="I5237" s="380" t="e">
        <f t="shared" si="177"/>
        <v>#REF!</v>
      </c>
      <c r="J5237" s="389">
        <f>'[9]事業所(またはGH住居)名を入力してください_その⑨'!$F456</f>
        <v>0</v>
      </c>
      <c r="K5237" s="380">
        <f>IF(OR('[9]事業所(またはGH住居)名を入力してください_その⑨'!$B456="管理者",'[9]事業所(またはGH住居)名を入力してください_その⑨'!$B456="サービス管理責任者"),0,'[9]事業所(またはGH住居)名を入力してください_その⑨'!$AN456)</f>
        <v>0</v>
      </c>
    </row>
    <row r="5238" spans="8:11">
      <c r="H5238" s="390"/>
      <c r="I5238" s="380" t="e">
        <f t="shared" si="177"/>
        <v>#REF!</v>
      </c>
      <c r="J5238" s="389">
        <f>'[9]事業所(またはGH住居)名を入力してください_その⑨'!$F457</f>
        <v>0</v>
      </c>
      <c r="K5238" s="380">
        <f>IF(OR('[9]事業所(またはGH住居)名を入力してください_その⑨'!$B457="管理者",'[9]事業所(またはGH住居)名を入力してください_その⑨'!$B457="サービス管理責任者"),0,'[9]事業所(またはGH住居)名を入力してください_その⑨'!$AN457)</f>
        <v>0</v>
      </c>
    </row>
    <row r="5239" spans="8:11">
      <c r="H5239" s="390"/>
      <c r="I5239" s="380" t="e">
        <f t="shared" si="177"/>
        <v>#REF!</v>
      </c>
      <c r="J5239" s="389">
        <f>'[9]事業所(またはGH住居)名を入力してください_その⑨'!$F458</f>
        <v>0</v>
      </c>
      <c r="K5239" s="380">
        <f>IF(OR('[9]事業所(またはGH住居)名を入力してください_その⑨'!$B458="管理者",'[9]事業所(またはGH住居)名を入力してください_その⑨'!$B458="サービス管理責任者"),0,'[9]事業所(またはGH住居)名を入力してください_その⑨'!$AN458)</f>
        <v>0</v>
      </c>
    </row>
    <row r="5240" spans="8:11">
      <c r="H5240" s="390"/>
      <c r="I5240" s="380" t="e">
        <f t="shared" si="177"/>
        <v>#REF!</v>
      </c>
      <c r="J5240" s="389">
        <f>'[9]事業所(またはGH住居)名を入力してください_その⑨'!$F459</f>
        <v>0</v>
      </c>
      <c r="K5240" s="380">
        <f>IF(OR('[9]事業所(またはGH住居)名を入力してください_その⑨'!$B459="管理者",'[9]事業所(またはGH住居)名を入力してください_その⑨'!$B459="サービス管理責任者"),0,'[9]事業所(またはGH住居)名を入力してください_その⑨'!$AN459)</f>
        <v>0</v>
      </c>
    </row>
    <row r="5241" spans="8:11">
      <c r="H5241" s="390"/>
      <c r="I5241" s="380" t="e">
        <f t="shared" si="177"/>
        <v>#REF!</v>
      </c>
      <c r="J5241" s="389">
        <f>'[9]事業所(またはGH住居)名を入力してください_その⑨'!$F460</f>
        <v>0</v>
      </c>
      <c r="K5241" s="380">
        <f>IF(OR('[9]事業所(またはGH住居)名を入力してください_その⑨'!$B460="管理者",'[9]事業所(またはGH住居)名を入力してください_その⑨'!$B460="サービス管理責任者"),0,'[9]事業所(またはGH住居)名を入力してください_その⑨'!$AN460)</f>
        <v>0</v>
      </c>
    </row>
    <row r="5242" spans="8:11">
      <c r="H5242" s="390"/>
      <c r="I5242" s="380" t="e">
        <f t="shared" si="177"/>
        <v>#REF!</v>
      </c>
      <c r="J5242" s="389">
        <f>'[9]事業所(またはGH住居)名を入力してください_その⑨'!$F461</f>
        <v>0</v>
      </c>
      <c r="K5242" s="380">
        <f>IF(OR('[9]事業所(またはGH住居)名を入力してください_その⑨'!$B461="管理者",'[9]事業所(またはGH住居)名を入力してください_その⑨'!$B461="サービス管理責任者"),0,'[9]事業所(またはGH住居)名を入力してください_その⑨'!$AN461)</f>
        <v>0</v>
      </c>
    </row>
    <row r="5243" spans="8:11">
      <c r="H5243" s="390"/>
      <c r="I5243" s="380" t="e">
        <f t="shared" si="177"/>
        <v>#REF!</v>
      </c>
      <c r="J5243" s="389">
        <f>'[9]事業所(またはGH住居)名を入力してください_その⑨'!$F462</f>
        <v>0</v>
      </c>
      <c r="K5243" s="380">
        <f>IF(OR('[9]事業所(またはGH住居)名を入力してください_その⑨'!$B462="管理者",'[9]事業所(またはGH住居)名を入力してください_その⑨'!$B462="サービス管理責任者"),0,'[9]事業所(またはGH住居)名を入力してください_その⑨'!$AN462)</f>
        <v>0</v>
      </c>
    </row>
    <row r="5244" spans="8:11">
      <c r="H5244" s="390"/>
      <c r="I5244" s="380" t="e">
        <f t="shared" si="177"/>
        <v>#REF!</v>
      </c>
      <c r="J5244" s="389">
        <f>'[9]事業所(またはGH住居)名を入力してください_その⑨'!$F463</f>
        <v>0</v>
      </c>
      <c r="K5244" s="380">
        <f>IF(OR('[9]事業所(またはGH住居)名を入力してください_その⑨'!$B463="管理者",'[9]事業所(またはGH住居)名を入力してください_その⑨'!$B463="サービス管理責任者"),0,'[9]事業所(またはGH住居)名を入力してください_その⑨'!$AN463)</f>
        <v>0</v>
      </c>
    </row>
    <row r="5245" spans="8:11">
      <c r="H5245" s="390"/>
      <c r="I5245" s="380" t="e">
        <f t="shared" si="177"/>
        <v>#REF!</v>
      </c>
      <c r="J5245" s="389">
        <f>'[9]事業所(またはGH住居)名を入力してください_その⑨'!$F464</f>
        <v>0</v>
      </c>
      <c r="K5245" s="380">
        <f>IF(OR('[9]事業所(またはGH住居)名を入力してください_その⑨'!$B464="管理者",'[9]事業所(またはGH住居)名を入力してください_その⑨'!$B464="サービス管理責任者"),0,'[9]事業所(またはGH住居)名を入力してください_その⑨'!$AN464)</f>
        <v>0</v>
      </c>
    </row>
    <row r="5246" spans="8:11">
      <c r="H5246" s="390"/>
      <c r="I5246" s="380" t="e">
        <f t="shared" si="177"/>
        <v>#REF!</v>
      </c>
      <c r="J5246" s="389">
        <f>'[9]事業所(またはGH住居)名を入力してください_その⑨'!$F465</f>
        <v>0</v>
      </c>
      <c r="K5246" s="380">
        <f>IF(OR('[9]事業所(またはGH住居)名を入力してください_その⑨'!$B465="管理者",'[9]事業所(またはGH住居)名を入力してください_その⑨'!$B465="サービス管理責任者"),0,'[9]事業所(またはGH住居)名を入力してください_その⑨'!$AN465)</f>
        <v>0</v>
      </c>
    </row>
    <row r="5247" spans="8:11">
      <c r="H5247" s="390"/>
      <c r="I5247" s="380" t="e">
        <f t="shared" si="177"/>
        <v>#REF!</v>
      </c>
      <c r="J5247" s="389">
        <f>'[9]事業所(またはGH住居)名を入力してください_その⑨'!$F466</f>
        <v>0</v>
      </c>
      <c r="K5247" s="380">
        <f>IF(OR('[9]事業所(またはGH住居)名を入力してください_その⑨'!$B466="管理者",'[9]事業所(またはGH住居)名を入力してください_その⑨'!$B466="サービス管理責任者"),0,'[9]事業所(またはGH住居)名を入力してください_その⑨'!$AN466)</f>
        <v>0</v>
      </c>
    </row>
    <row r="5248" spans="8:11">
      <c r="H5248" s="390"/>
      <c r="I5248" s="380" t="e">
        <f t="shared" si="177"/>
        <v>#REF!</v>
      </c>
      <c r="J5248" s="389">
        <f>'[9]事業所(またはGH住居)名を入力してください_その⑨'!$F467</f>
        <v>0</v>
      </c>
      <c r="K5248" s="380">
        <f>IF(OR('[9]事業所(またはGH住居)名を入力してください_その⑨'!$B467="管理者",'[9]事業所(またはGH住居)名を入力してください_その⑨'!$B467="サービス管理責任者"),0,'[9]事業所(またはGH住居)名を入力してください_その⑨'!$AN467)</f>
        <v>0</v>
      </c>
    </row>
    <row r="5249" spans="8:11">
      <c r="H5249" s="390"/>
      <c r="I5249" s="380" t="e">
        <f t="shared" si="177"/>
        <v>#REF!</v>
      </c>
      <c r="J5249" s="389">
        <f>'[9]事業所(またはGH住居)名を入力してください_その⑨'!$F468</f>
        <v>0</v>
      </c>
      <c r="K5249" s="380">
        <f>IF(OR('[9]事業所(またはGH住居)名を入力してください_その⑨'!$B468="管理者",'[9]事業所(またはGH住居)名を入力してください_その⑨'!$B468="サービス管理責任者"),0,'[9]事業所(またはGH住居)名を入力してください_その⑨'!$AN468)</f>
        <v>0</v>
      </c>
    </row>
    <row r="5250" spans="8:11">
      <c r="H5250" s="390"/>
      <c r="I5250" s="380" t="e">
        <f t="shared" si="177"/>
        <v>#REF!</v>
      </c>
      <c r="J5250" s="389">
        <f>'[9]事業所(またはGH住居)名を入力してください_その⑨'!$F469</f>
        <v>0</v>
      </c>
      <c r="K5250" s="380">
        <f>IF(OR('[9]事業所(またはGH住居)名を入力してください_その⑨'!$B469="管理者",'[9]事業所(またはGH住居)名を入力してください_その⑨'!$B469="サービス管理責任者"),0,'[9]事業所(またはGH住居)名を入力してください_その⑨'!$AN469)</f>
        <v>0</v>
      </c>
    </row>
    <row r="5251" spans="8:11">
      <c r="H5251" s="390"/>
      <c r="I5251" s="380" t="e">
        <f t="shared" si="177"/>
        <v>#REF!</v>
      </c>
      <c r="J5251" s="389">
        <f>'[9]事業所(またはGH住居)名を入力してください_その⑨'!$F470</f>
        <v>0</v>
      </c>
      <c r="K5251" s="380">
        <f>IF(OR('[9]事業所(またはGH住居)名を入力してください_その⑨'!$B470="管理者",'[9]事業所(またはGH住居)名を入力してください_その⑨'!$B470="サービス管理責任者"),0,'[9]事業所(またはGH住居)名を入力してください_その⑨'!$AN470)</f>
        <v>0</v>
      </c>
    </row>
    <row r="5252" spans="8:11">
      <c r="H5252" s="390"/>
      <c r="I5252" s="380" t="e">
        <f t="shared" ref="I5252:I5315" si="178">IF(J5252=0,I5251,I5251+1)</f>
        <v>#REF!</v>
      </c>
      <c r="J5252" s="389">
        <f>'[9]事業所(またはGH住居)名を入力してください_その⑨'!$F471</f>
        <v>0</v>
      </c>
      <c r="K5252" s="380">
        <f>IF(OR('[9]事業所(またはGH住居)名を入力してください_その⑨'!$B471="管理者",'[9]事業所(またはGH住居)名を入力してください_その⑨'!$B471="サービス管理責任者"),0,'[9]事業所(またはGH住居)名を入力してください_その⑨'!$AN471)</f>
        <v>0</v>
      </c>
    </row>
    <row r="5253" spans="8:11">
      <c r="H5253" s="390"/>
      <c r="I5253" s="380" t="e">
        <f t="shared" si="178"/>
        <v>#REF!</v>
      </c>
      <c r="J5253" s="389">
        <f>'[9]事業所(またはGH住居)名を入力してください_その⑨'!$F472</f>
        <v>0</v>
      </c>
      <c r="K5253" s="380">
        <f>IF(OR('[9]事業所(またはGH住居)名を入力してください_その⑨'!$B472="管理者",'[9]事業所(またはGH住居)名を入力してください_その⑨'!$B472="サービス管理責任者"),0,'[9]事業所(またはGH住居)名を入力してください_その⑨'!$AN472)</f>
        <v>0</v>
      </c>
    </row>
    <row r="5254" spans="8:11">
      <c r="H5254" s="390"/>
      <c r="I5254" s="380" t="e">
        <f t="shared" si="178"/>
        <v>#REF!</v>
      </c>
      <c r="J5254" s="389">
        <f>'[9]事業所(またはGH住居)名を入力してください_その⑨'!$F473</f>
        <v>0</v>
      </c>
      <c r="K5254" s="380">
        <f>IF(OR('[9]事業所(またはGH住居)名を入力してください_その⑨'!$B473="管理者",'[9]事業所(またはGH住居)名を入力してください_その⑨'!$B473="サービス管理責任者"),0,'[9]事業所(またはGH住居)名を入力してください_その⑨'!$AN473)</f>
        <v>0</v>
      </c>
    </row>
    <row r="5255" spans="8:11">
      <c r="H5255" s="390"/>
      <c r="I5255" s="380" t="e">
        <f t="shared" si="178"/>
        <v>#REF!</v>
      </c>
      <c r="J5255" s="389">
        <f>'[9]事業所(またはGH住居)名を入力してください_その⑨'!$F474</f>
        <v>0</v>
      </c>
      <c r="K5255" s="380">
        <f>IF(OR('[9]事業所(またはGH住居)名を入力してください_その⑨'!$B474="管理者",'[9]事業所(またはGH住居)名を入力してください_その⑨'!$B474="サービス管理責任者"),0,'[9]事業所(またはGH住居)名を入力してください_その⑨'!$AN474)</f>
        <v>0</v>
      </c>
    </row>
    <row r="5256" spans="8:11">
      <c r="H5256" s="390"/>
      <c r="I5256" s="380" t="e">
        <f t="shared" si="178"/>
        <v>#REF!</v>
      </c>
      <c r="J5256" s="389">
        <f>'[9]事業所(またはGH住居)名を入力してください_その⑨'!$F475</f>
        <v>0</v>
      </c>
      <c r="K5256" s="380">
        <f>IF(OR('[9]事業所(またはGH住居)名を入力してください_その⑨'!$B475="管理者",'[9]事業所(またはGH住居)名を入力してください_その⑨'!$B475="サービス管理責任者"),0,'[9]事業所(またはGH住居)名を入力してください_その⑨'!$AN475)</f>
        <v>0</v>
      </c>
    </row>
    <row r="5257" spans="8:11">
      <c r="H5257" s="390"/>
      <c r="I5257" s="380" t="e">
        <f t="shared" si="178"/>
        <v>#REF!</v>
      </c>
      <c r="J5257" s="389">
        <f>'[9]事業所(またはGH住居)名を入力してください_その⑨'!$F476</f>
        <v>0</v>
      </c>
      <c r="K5257" s="380">
        <f>IF(OR('[9]事業所(またはGH住居)名を入力してください_その⑨'!$B476="管理者",'[9]事業所(またはGH住居)名を入力してください_その⑨'!$B476="サービス管理責任者"),0,'[9]事業所(またはGH住居)名を入力してください_その⑨'!$AN476)</f>
        <v>0</v>
      </c>
    </row>
    <row r="5258" spans="8:11">
      <c r="H5258" s="390"/>
      <c r="I5258" s="380" t="e">
        <f t="shared" si="178"/>
        <v>#REF!</v>
      </c>
      <c r="J5258" s="389">
        <f>'[9]事業所(またはGH住居)名を入力してください_その⑨'!$F477</f>
        <v>0</v>
      </c>
      <c r="K5258" s="380">
        <f>IF(OR('[9]事業所(またはGH住居)名を入力してください_その⑨'!$B477="管理者",'[9]事業所(またはGH住居)名を入力してください_その⑨'!$B477="サービス管理責任者"),0,'[9]事業所(またはGH住居)名を入力してください_その⑨'!$AN477)</f>
        <v>0</v>
      </c>
    </row>
    <row r="5259" spans="8:11">
      <c r="H5259" s="390"/>
      <c r="I5259" s="380" t="e">
        <f t="shared" si="178"/>
        <v>#REF!</v>
      </c>
      <c r="J5259" s="389">
        <f>'[9]事業所(またはGH住居)名を入力してください_その⑨'!$F478</f>
        <v>0</v>
      </c>
      <c r="K5259" s="380">
        <f>IF(OR('[9]事業所(またはGH住居)名を入力してください_その⑨'!$B478="管理者",'[9]事業所(またはGH住居)名を入力してください_その⑨'!$B478="サービス管理責任者"),0,'[9]事業所(またはGH住居)名を入力してください_その⑨'!$AN478)</f>
        <v>0</v>
      </c>
    </row>
    <row r="5260" spans="8:11">
      <c r="H5260" s="390"/>
      <c r="I5260" s="380" t="e">
        <f t="shared" si="178"/>
        <v>#REF!</v>
      </c>
      <c r="J5260" s="389">
        <f>'[9]事業所(またはGH住居)名を入力してください_その⑨'!$F479</f>
        <v>0</v>
      </c>
      <c r="K5260" s="380">
        <f>IF(OR('[9]事業所(またはGH住居)名を入力してください_その⑨'!$B479="管理者",'[9]事業所(またはGH住居)名を入力してください_その⑨'!$B479="サービス管理責任者"),0,'[9]事業所(またはGH住居)名を入力してください_その⑨'!$AN479)</f>
        <v>0</v>
      </c>
    </row>
    <row r="5261" spans="8:11">
      <c r="H5261" s="390"/>
      <c r="I5261" s="380" t="e">
        <f t="shared" si="178"/>
        <v>#REF!</v>
      </c>
      <c r="J5261" s="389">
        <f>'[9]事業所(またはGH住居)名を入力してください_その⑨'!$F480</f>
        <v>0</v>
      </c>
      <c r="K5261" s="380">
        <f>IF(OR('[9]事業所(またはGH住居)名を入力してください_その⑨'!$B480="管理者",'[9]事業所(またはGH住居)名を入力してください_その⑨'!$B480="サービス管理責任者"),0,'[9]事業所(またはGH住居)名を入力してください_その⑨'!$AN480)</f>
        <v>0</v>
      </c>
    </row>
    <row r="5262" spans="8:11">
      <c r="H5262" s="390"/>
      <c r="I5262" s="380" t="e">
        <f t="shared" si="178"/>
        <v>#REF!</v>
      </c>
      <c r="J5262" s="389">
        <f>'[9]事業所(またはGH住居)名を入力してください_その⑨'!$F481</f>
        <v>0</v>
      </c>
      <c r="K5262" s="380">
        <f>IF(OR('[9]事業所(またはGH住居)名を入力してください_その⑨'!$B481="管理者",'[9]事業所(またはGH住居)名を入力してください_その⑨'!$B481="サービス管理責任者"),0,'[9]事業所(またはGH住居)名を入力してください_その⑨'!$AN481)</f>
        <v>0</v>
      </c>
    </row>
    <row r="5263" spans="8:11">
      <c r="H5263" s="390"/>
      <c r="I5263" s="380" t="e">
        <f t="shared" si="178"/>
        <v>#REF!</v>
      </c>
      <c r="J5263" s="389">
        <f>'[9]事業所(またはGH住居)名を入力してください_その⑨'!$F482</f>
        <v>0</v>
      </c>
      <c r="K5263" s="380">
        <f>IF(OR('[9]事業所(またはGH住居)名を入力してください_その⑨'!$B482="管理者",'[9]事業所(またはGH住居)名を入力してください_その⑨'!$B482="サービス管理責任者"),0,'[9]事業所(またはGH住居)名を入力してください_その⑨'!$AN482)</f>
        <v>0</v>
      </c>
    </row>
    <row r="5264" spans="8:11">
      <c r="H5264" s="390"/>
      <c r="I5264" s="380" t="e">
        <f t="shared" si="178"/>
        <v>#REF!</v>
      </c>
      <c r="J5264" s="389">
        <f>'[9]事業所(またはGH住居)名を入力してください_その⑨'!$F483</f>
        <v>0</v>
      </c>
      <c r="K5264" s="380">
        <f>IF(OR('[9]事業所(またはGH住居)名を入力してください_その⑨'!$B483="管理者",'[9]事業所(またはGH住居)名を入力してください_その⑨'!$B483="サービス管理責任者"),0,'[9]事業所(またはGH住居)名を入力してください_その⑨'!$AN483)</f>
        <v>0</v>
      </c>
    </row>
    <row r="5265" spans="8:11">
      <c r="H5265" s="390"/>
      <c r="I5265" s="380" t="e">
        <f t="shared" si="178"/>
        <v>#REF!</v>
      </c>
      <c r="J5265" s="389">
        <f>'[9]事業所(またはGH住居)名を入力してください_その⑨'!$F484</f>
        <v>0</v>
      </c>
      <c r="K5265" s="380">
        <f>IF(OR('[9]事業所(またはGH住居)名を入力してください_その⑨'!$B484="管理者",'[9]事業所(またはGH住居)名を入力してください_その⑨'!$B484="サービス管理責任者"),0,'[9]事業所(またはGH住居)名を入力してください_その⑨'!$AN484)</f>
        <v>0</v>
      </c>
    </row>
    <row r="5266" spans="8:11">
      <c r="H5266" s="390"/>
      <c r="I5266" s="380" t="e">
        <f t="shared" si="178"/>
        <v>#REF!</v>
      </c>
      <c r="J5266" s="389">
        <f>'[9]事業所(またはGH住居)名を入力してください_その⑨'!$F485</f>
        <v>0</v>
      </c>
      <c r="K5266" s="380">
        <f>IF(OR('[9]事業所(またはGH住居)名を入力してください_その⑨'!$B485="管理者",'[9]事業所(またはGH住居)名を入力してください_その⑨'!$B485="サービス管理責任者"),0,'[9]事業所(またはGH住居)名を入力してください_その⑨'!$AN485)</f>
        <v>0</v>
      </c>
    </row>
    <row r="5267" spans="8:11">
      <c r="H5267" s="390"/>
      <c r="I5267" s="380" t="e">
        <f t="shared" si="178"/>
        <v>#REF!</v>
      </c>
      <c r="J5267" s="389">
        <f>'[9]事業所(またはGH住居)名を入力してください_その⑨'!$F486</f>
        <v>0</v>
      </c>
      <c r="K5267" s="380">
        <f>IF(OR('[9]事業所(またはGH住居)名を入力してください_その⑨'!$B486="管理者",'[9]事業所(またはGH住居)名を入力してください_その⑨'!$B486="サービス管理責任者"),0,'[9]事業所(またはGH住居)名を入力してください_その⑨'!$AN486)</f>
        <v>0</v>
      </c>
    </row>
    <row r="5268" spans="8:11">
      <c r="H5268" s="390"/>
      <c r="I5268" s="380" t="e">
        <f t="shared" si="178"/>
        <v>#REF!</v>
      </c>
      <c r="J5268" s="389">
        <f>'[9]事業所(またはGH住居)名を入力してください_その⑨'!$F487</f>
        <v>0</v>
      </c>
      <c r="K5268" s="380">
        <f>IF(OR('[9]事業所(またはGH住居)名を入力してください_その⑨'!$B487="管理者",'[9]事業所(またはGH住居)名を入力してください_その⑨'!$B487="サービス管理責任者"),0,'[9]事業所(またはGH住居)名を入力してください_その⑨'!$AN487)</f>
        <v>0</v>
      </c>
    </row>
    <row r="5269" spans="8:11">
      <c r="H5269" s="390"/>
      <c r="I5269" s="380" t="e">
        <f t="shared" si="178"/>
        <v>#REF!</v>
      </c>
      <c r="J5269" s="389">
        <f>'[9]事業所(またはGH住居)名を入力してください_その⑨'!$F488</f>
        <v>0</v>
      </c>
      <c r="K5269" s="380">
        <f>IF(OR('[9]事業所(またはGH住居)名を入力してください_その⑨'!$B488="管理者",'[9]事業所(またはGH住居)名を入力してください_その⑨'!$B488="サービス管理責任者"),0,'[9]事業所(またはGH住居)名を入力してください_その⑨'!$AN488)</f>
        <v>0</v>
      </c>
    </row>
    <row r="5270" spans="8:11">
      <c r="H5270" s="390"/>
      <c r="I5270" s="380" t="e">
        <f t="shared" si="178"/>
        <v>#REF!</v>
      </c>
      <c r="J5270" s="389">
        <f>'[9]事業所(またはGH住居)名を入力してください_その⑨'!$F489</f>
        <v>0</v>
      </c>
      <c r="K5270" s="380">
        <f>IF(OR('[9]事業所(またはGH住居)名を入力してください_その⑨'!$B489="管理者",'[9]事業所(またはGH住居)名を入力してください_その⑨'!$B489="サービス管理責任者"),0,'[9]事業所(またはGH住居)名を入力してください_その⑨'!$AN489)</f>
        <v>0</v>
      </c>
    </row>
    <row r="5271" spans="8:11">
      <c r="H5271" s="390"/>
      <c r="I5271" s="380" t="e">
        <f t="shared" si="178"/>
        <v>#REF!</v>
      </c>
      <c r="J5271" s="389">
        <f>'[9]事業所(またはGH住居)名を入力してください_その⑨'!$F490</f>
        <v>0</v>
      </c>
      <c r="K5271" s="380">
        <f>IF(OR('[9]事業所(またはGH住居)名を入力してください_その⑨'!$B490="管理者",'[9]事業所(またはGH住居)名を入力してください_その⑨'!$B490="サービス管理責任者"),0,'[9]事業所(またはGH住居)名を入力してください_その⑨'!$AN490)</f>
        <v>0</v>
      </c>
    </row>
    <row r="5272" spans="8:11">
      <c r="H5272" s="390"/>
      <c r="I5272" s="380" t="e">
        <f t="shared" si="178"/>
        <v>#REF!</v>
      </c>
      <c r="J5272" s="389">
        <f>'[9]事業所(またはGH住居)名を入力してください_その⑨'!$F491</f>
        <v>0</v>
      </c>
      <c r="K5272" s="380">
        <f>IF(OR('[9]事業所(またはGH住居)名を入力してください_その⑨'!$B491="管理者",'[9]事業所(またはGH住居)名を入力してください_その⑨'!$B491="サービス管理責任者"),0,'[9]事業所(またはGH住居)名を入力してください_その⑨'!$AN491)</f>
        <v>0</v>
      </c>
    </row>
    <row r="5273" spans="8:11">
      <c r="H5273" s="390"/>
      <c r="I5273" s="380" t="e">
        <f t="shared" si="178"/>
        <v>#REF!</v>
      </c>
      <c r="J5273" s="389">
        <f>'[9]事業所(またはGH住居)名を入力してください_その⑨'!$F492</f>
        <v>0</v>
      </c>
      <c r="K5273" s="380">
        <f>IF(OR('[9]事業所(またはGH住居)名を入力してください_その⑨'!$B492="管理者",'[9]事業所(またはGH住居)名を入力してください_その⑨'!$B492="サービス管理責任者"),0,'[9]事業所(またはGH住居)名を入力してください_その⑨'!$AN492)</f>
        <v>0</v>
      </c>
    </row>
    <row r="5274" spans="8:11">
      <c r="H5274" s="390"/>
      <c r="I5274" s="380" t="e">
        <f t="shared" si="178"/>
        <v>#REF!</v>
      </c>
      <c r="J5274" s="389">
        <f>'[9]事業所(またはGH住居)名を入力してください_その⑨'!$F493</f>
        <v>0</v>
      </c>
      <c r="K5274" s="380">
        <f>IF(OR('[9]事業所(またはGH住居)名を入力してください_その⑨'!$B493="管理者",'[9]事業所(またはGH住居)名を入力してください_その⑨'!$B493="サービス管理責任者"),0,'[9]事業所(またはGH住居)名を入力してください_その⑨'!$AN493)</f>
        <v>0</v>
      </c>
    </row>
    <row r="5275" spans="8:11">
      <c r="H5275" s="390"/>
      <c r="I5275" s="380" t="e">
        <f t="shared" si="178"/>
        <v>#REF!</v>
      </c>
      <c r="J5275" s="389">
        <f>'[9]事業所(またはGH住居)名を入力してください_その⑨'!$F494</f>
        <v>0</v>
      </c>
      <c r="K5275" s="380">
        <f>IF(OR('[9]事業所(またはGH住居)名を入力してください_その⑨'!$B494="管理者",'[9]事業所(またはGH住居)名を入力してください_その⑨'!$B494="サービス管理責任者"),0,'[9]事業所(またはGH住居)名を入力してください_その⑨'!$AN494)</f>
        <v>0</v>
      </c>
    </row>
    <row r="5276" spans="8:11">
      <c r="H5276" s="390"/>
      <c r="I5276" s="380" t="e">
        <f t="shared" si="178"/>
        <v>#REF!</v>
      </c>
      <c r="J5276" s="389">
        <f>'[9]事業所(またはGH住居)名を入力してください_その⑨'!$F495</f>
        <v>0</v>
      </c>
      <c r="K5276" s="380">
        <f>IF(OR('[9]事業所(またはGH住居)名を入力してください_その⑨'!$B495="管理者",'[9]事業所(またはGH住居)名を入力してください_その⑨'!$B495="サービス管理責任者"),0,'[9]事業所(またはGH住居)名を入力してください_その⑨'!$AN495)</f>
        <v>0</v>
      </c>
    </row>
    <row r="5277" spans="8:11">
      <c r="H5277" s="390"/>
      <c r="I5277" s="380" t="e">
        <f t="shared" si="178"/>
        <v>#REF!</v>
      </c>
      <c r="J5277" s="389">
        <f>'[9]事業所(またはGH住居)名を入力してください_その⑨'!$F496</f>
        <v>0</v>
      </c>
      <c r="K5277" s="380">
        <f>IF(OR('[9]事業所(またはGH住居)名を入力してください_その⑨'!$B496="管理者",'[9]事業所(またはGH住居)名を入力してください_その⑨'!$B496="サービス管理責任者"),0,'[9]事業所(またはGH住居)名を入力してください_その⑨'!$AN496)</f>
        <v>0</v>
      </c>
    </row>
    <row r="5278" spans="8:11">
      <c r="H5278" s="390"/>
      <c r="I5278" s="380" t="e">
        <f t="shared" si="178"/>
        <v>#REF!</v>
      </c>
      <c r="J5278" s="389">
        <f>'[9]事業所(またはGH住居)名を入力してください_その⑨'!$F497</f>
        <v>0</v>
      </c>
      <c r="K5278" s="380">
        <f>IF(OR('[9]事業所(またはGH住居)名を入力してください_その⑨'!$B497="管理者",'[9]事業所(またはGH住居)名を入力してください_その⑨'!$B497="サービス管理責任者"),0,'[9]事業所(またはGH住居)名を入力してください_その⑨'!$AN497)</f>
        <v>0</v>
      </c>
    </row>
    <row r="5279" spans="8:11">
      <c r="H5279" s="390"/>
      <c r="I5279" s="380" t="e">
        <f t="shared" si="178"/>
        <v>#REF!</v>
      </c>
      <c r="J5279" s="389">
        <f>'[9]事業所(またはGH住居)名を入力してください_その⑨'!$F498</f>
        <v>0</v>
      </c>
      <c r="K5279" s="380">
        <f>IF(OR('[9]事業所(またはGH住居)名を入力してください_その⑨'!$B498="管理者",'[9]事業所(またはGH住居)名を入力してください_その⑨'!$B498="サービス管理責任者"),0,'[9]事業所(またはGH住居)名を入力してください_その⑨'!$AN498)</f>
        <v>0</v>
      </c>
    </row>
    <row r="5280" spans="8:11">
      <c r="H5280" s="390"/>
      <c r="I5280" s="380" t="e">
        <f t="shared" si="178"/>
        <v>#REF!</v>
      </c>
      <c r="J5280" s="389">
        <f>'[9]事業所(またはGH住居)名を入力してください_その⑨'!$F499</f>
        <v>0</v>
      </c>
      <c r="K5280" s="380">
        <f>IF(OR('[9]事業所(またはGH住居)名を入力してください_その⑨'!$B499="管理者",'[9]事業所(またはGH住居)名を入力してください_その⑨'!$B499="サービス管理責任者"),0,'[9]事業所(またはGH住居)名を入力してください_その⑨'!$AN499)</f>
        <v>0</v>
      </c>
    </row>
    <row r="5281" spans="8:11">
      <c r="H5281" s="390"/>
      <c r="I5281" s="380" t="e">
        <f t="shared" si="178"/>
        <v>#REF!</v>
      </c>
      <c r="J5281" s="389">
        <f>'[9]事業所(またはGH住居)名を入力してください_その⑨'!$F500</f>
        <v>0</v>
      </c>
      <c r="K5281" s="380">
        <f>IF(OR('[9]事業所(またはGH住居)名を入力してください_その⑨'!$B500="管理者",'[9]事業所(またはGH住居)名を入力してください_その⑨'!$B500="サービス管理責任者"),0,'[9]事業所(またはGH住居)名を入力してください_その⑨'!$AN500)</f>
        <v>0</v>
      </c>
    </row>
    <row r="5282" spans="8:11">
      <c r="H5282" s="390"/>
      <c r="I5282" s="380" t="e">
        <f t="shared" si="178"/>
        <v>#REF!</v>
      </c>
      <c r="J5282" s="389">
        <f>'[9]事業所(またはGH住居)名を入力してください_その⑨'!$F501</f>
        <v>0</v>
      </c>
      <c r="K5282" s="380">
        <f>IF(OR('[9]事業所(またはGH住居)名を入力してください_その⑨'!$B501="管理者",'[9]事業所(またはGH住居)名を入力してください_その⑨'!$B501="サービス管理責任者"),0,'[9]事業所(またはGH住居)名を入力してください_その⑨'!$AN501)</f>
        <v>0</v>
      </c>
    </row>
    <row r="5283" spans="8:11">
      <c r="H5283" s="390"/>
      <c r="I5283" s="380" t="e">
        <f t="shared" si="178"/>
        <v>#REF!</v>
      </c>
      <c r="J5283" s="389">
        <f>'[9]事業所(またはGH住居)名を入力してください_その⑨'!$F502</f>
        <v>0</v>
      </c>
      <c r="K5283" s="380">
        <f>IF(OR('[9]事業所(またはGH住居)名を入力してください_その⑨'!$B502="管理者",'[9]事業所(またはGH住居)名を入力してください_その⑨'!$B502="サービス管理責任者"),0,'[9]事業所(またはGH住居)名を入力してください_その⑨'!$AN502)</f>
        <v>0</v>
      </c>
    </row>
    <row r="5284" spans="8:11">
      <c r="H5284" s="390"/>
      <c r="I5284" s="380" t="e">
        <f t="shared" si="178"/>
        <v>#REF!</v>
      </c>
      <c r="J5284" s="389">
        <f>'[9]事業所(またはGH住居)名を入力してください_その⑨'!$F503</f>
        <v>0</v>
      </c>
      <c r="K5284" s="380">
        <f>IF(OR('[9]事業所(またはGH住居)名を入力してください_その⑨'!$B503="管理者",'[9]事業所(またはGH住居)名を入力してください_その⑨'!$B503="サービス管理責任者"),0,'[9]事業所(またはGH住居)名を入力してください_その⑨'!$AN503)</f>
        <v>0</v>
      </c>
    </row>
    <row r="5285" spans="8:11">
      <c r="H5285" s="390"/>
      <c r="I5285" s="380" t="e">
        <f t="shared" si="178"/>
        <v>#REF!</v>
      </c>
      <c r="J5285" s="389">
        <f>'[9]事業所(またはGH住居)名を入力してください_その⑨'!$F504</f>
        <v>0</v>
      </c>
      <c r="K5285" s="380">
        <f>IF(OR('[9]事業所(またはGH住居)名を入力してください_その⑨'!$B504="管理者",'[9]事業所(またはGH住居)名を入力してください_その⑨'!$B504="サービス管理責任者"),0,'[9]事業所(またはGH住居)名を入力してください_その⑨'!$AN504)</f>
        <v>0</v>
      </c>
    </row>
    <row r="5286" spans="8:11">
      <c r="H5286" s="390"/>
      <c r="I5286" s="380" t="e">
        <f t="shared" si="178"/>
        <v>#REF!</v>
      </c>
      <c r="J5286" s="389">
        <f>'[9]事業所(またはGH住居)名を入力してください_その⑨'!$F505</f>
        <v>0</v>
      </c>
      <c r="K5286" s="380">
        <f>IF(OR('[9]事業所(またはGH住居)名を入力してください_その⑨'!$B505="管理者",'[9]事業所(またはGH住居)名を入力してください_その⑨'!$B505="サービス管理責任者"),0,'[9]事業所(またはGH住居)名を入力してください_その⑨'!$AN505)</f>
        <v>0</v>
      </c>
    </row>
    <row r="5287" spans="8:11">
      <c r="H5287" s="390"/>
      <c r="I5287" s="380" t="e">
        <f t="shared" si="178"/>
        <v>#REF!</v>
      </c>
      <c r="J5287" s="389">
        <f>'[9]事業所(またはGH住居)名を入力してください_その⑨'!$F506</f>
        <v>0</v>
      </c>
      <c r="K5287" s="380">
        <f>IF(OR('[9]事業所(またはGH住居)名を入力してください_その⑨'!$B506="管理者",'[9]事業所(またはGH住居)名を入力してください_その⑨'!$B506="サービス管理責任者"),0,'[9]事業所(またはGH住居)名を入力してください_その⑨'!$AN506)</f>
        <v>0</v>
      </c>
    </row>
    <row r="5288" spans="8:11">
      <c r="H5288" s="390"/>
      <c r="I5288" s="380" t="e">
        <f t="shared" si="178"/>
        <v>#REF!</v>
      </c>
      <c r="J5288" s="389">
        <f>'[9]事業所(またはGH住居)名を入力してください_その⑨'!$F507</f>
        <v>0</v>
      </c>
      <c r="K5288" s="380">
        <f>IF(OR('[9]事業所(またはGH住居)名を入力してください_その⑨'!$B507="管理者",'[9]事業所(またはGH住居)名を入力してください_その⑨'!$B507="サービス管理責任者"),0,'[9]事業所(またはGH住居)名を入力してください_その⑨'!$AN507)</f>
        <v>0</v>
      </c>
    </row>
    <row r="5289" spans="8:11">
      <c r="H5289" s="390"/>
      <c r="I5289" s="380" t="e">
        <f t="shared" si="178"/>
        <v>#REF!</v>
      </c>
      <c r="J5289" s="389">
        <f>'[9]事業所(またはGH住居)名を入力してください_その⑨'!$F508</f>
        <v>0</v>
      </c>
      <c r="K5289" s="380">
        <f>IF(OR('[9]事業所(またはGH住居)名を入力してください_その⑨'!$B508="管理者",'[9]事業所(またはGH住居)名を入力してください_その⑨'!$B508="サービス管理責任者"),0,'[9]事業所(またはGH住居)名を入力してください_その⑨'!$AN508)</f>
        <v>0</v>
      </c>
    </row>
    <row r="5290" spans="8:11">
      <c r="H5290" s="390"/>
      <c r="I5290" s="380" t="e">
        <f t="shared" si="178"/>
        <v>#REF!</v>
      </c>
      <c r="J5290" s="389">
        <f>'[9]事業所(またはGH住居)名を入力してください_その⑨'!$F509</f>
        <v>0</v>
      </c>
      <c r="K5290" s="380">
        <f>IF(OR('[9]事業所(またはGH住居)名を入力してください_その⑨'!$B509="管理者",'[9]事業所(またはGH住居)名を入力してください_その⑨'!$B509="サービス管理責任者"),0,'[9]事業所(またはGH住居)名を入力してください_その⑨'!$AN509)</f>
        <v>0</v>
      </c>
    </row>
    <row r="5291" spans="8:11">
      <c r="H5291" s="390"/>
      <c r="I5291" s="380" t="e">
        <f t="shared" si="178"/>
        <v>#REF!</v>
      </c>
      <c r="J5291" s="389">
        <f>'[9]事業所(またはGH住居)名を入力してください_その⑨'!$F510</f>
        <v>0</v>
      </c>
      <c r="K5291" s="380">
        <f>IF(OR('[9]事業所(またはGH住居)名を入力してください_その⑨'!$B510="管理者",'[9]事業所(またはGH住居)名を入力してください_その⑨'!$B510="サービス管理責任者"),0,'[9]事業所(またはGH住居)名を入力してください_その⑨'!$AN510)</f>
        <v>0</v>
      </c>
    </row>
    <row r="5292" spans="8:11">
      <c r="H5292" s="390"/>
      <c r="I5292" s="380" t="e">
        <f t="shared" si="178"/>
        <v>#REF!</v>
      </c>
      <c r="J5292" s="389">
        <f>'[9]事業所(またはGH住居)名を入力してください_その⑨'!$F511</f>
        <v>0</v>
      </c>
      <c r="K5292" s="380">
        <f>IF(OR('[9]事業所(またはGH住居)名を入力してください_その⑨'!$B511="管理者",'[9]事業所(またはGH住居)名を入力してください_その⑨'!$B511="サービス管理責任者"),0,'[9]事業所(またはGH住居)名を入力してください_その⑨'!$AN511)</f>
        <v>0</v>
      </c>
    </row>
    <row r="5293" spans="8:11">
      <c r="H5293" s="390"/>
      <c r="I5293" s="380" t="e">
        <f t="shared" si="178"/>
        <v>#REF!</v>
      </c>
      <c r="J5293" s="389">
        <f>'[9]事業所(またはGH住居)名を入力してください_その⑨'!$F512</f>
        <v>0</v>
      </c>
      <c r="K5293" s="380">
        <f>IF(OR('[9]事業所(またはGH住居)名を入力してください_その⑨'!$B512="管理者",'[9]事業所(またはGH住居)名を入力してください_その⑨'!$B512="サービス管理責任者"),0,'[9]事業所(またはGH住居)名を入力してください_その⑨'!$AN512)</f>
        <v>0</v>
      </c>
    </row>
    <row r="5294" spans="8:11">
      <c r="H5294" s="390"/>
      <c r="I5294" s="380" t="e">
        <f t="shared" si="178"/>
        <v>#REF!</v>
      </c>
      <c r="J5294" s="389">
        <f>'[9]事業所(またはGH住居)名を入力してください_その⑨'!$F513</f>
        <v>0</v>
      </c>
      <c r="K5294" s="380">
        <f>IF(OR('[9]事業所(またはGH住居)名を入力してください_その⑨'!$B513="管理者",'[9]事業所(またはGH住居)名を入力してください_その⑨'!$B513="サービス管理責任者"),0,'[9]事業所(またはGH住居)名を入力してください_その⑨'!$AN513)</f>
        <v>0</v>
      </c>
    </row>
    <row r="5295" spans="8:11">
      <c r="H5295" s="390"/>
      <c r="I5295" s="380" t="e">
        <f t="shared" si="178"/>
        <v>#REF!</v>
      </c>
      <c r="J5295" s="389">
        <f>'[9]事業所(またはGH住居)名を入力してください_その⑨'!$F514</f>
        <v>0</v>
      </c>
      <c r="K5295" s="380">
        <f>IF(OR('[9]事業所(またはGH住居)名を入力してください_その⑨'!$B514="管理者",'[9]事業所(またはGH住居)名を入力してください_その⑨'!$B514="サービス管理責任者"),0,'[9]事業所(またはGH住居)名を入力してください_その⑨'!$AN514)</f>
        <v>0</v>
      </c>
    </row>
    <row r="5296" spans="8:11">
      <c r="H5296" s="390"/>
      <c r="I5296" s="380" t="e">
        <f t="shared" si="178"/>
        <v>#REF!</v>
      </c>
      <c r="J5296" s="389">
        <f>'[9]事業所(またはGH住居)名を入力してください_その⑨'!$F515</f>
        <v>0</v>
      </c>
      <c r="K5296" s="380">
        <f>IF(OR('[9]事業所(またはGH住居)名を入力してください_その⑨'!$B515="管理者",'[9]事業所(またはGH住居)名を入力してください_その⑨'!$B515="サービス管理責任者"),0,'[9]事業所(またはGH住居)名を入力してください_その⑨'!$AN515)</f>
        <v>0</v>
      </c>
    </row>
    <row r="5297" spans="8:11">
      <c r="H5297" s="390"/>
      <c r="I5297" s="380" t="e">
        <f t="shared" si="178"/>
        <v>#REF!</v>
      </c>
      <c r="J5297" s="389">
        <f>'[9]事業所(またはGH住居)名を入力してください_その⑨'!$F516</f>
        <v>0</v>
      </c>
      <c r="K5297" s="380">
        <f>IF(OR('[9]事業所(またはGH住居)名を入力してください_その⑨'!$B516="管理者",'[9]事業所(またはGH住居)名を入力してください_その⑨'!$B516="サービス管理責任者"),0,'[9]事業所(またはGH住居)名を入力してください_その⑨'!$AN516)</f>
        <v>0</v>
      </c>
    </row>
    <row r="5298" spans="8:11">
      <c r="H5298" s="390"/>
      <c r="I5298" s="380" t="e">
        <f t="shared" si="178"/>
        <v>#REF!</v>
      </c>
      <c r="J5298" s="389">
        <f>'[9]事業所(またはGH住居)名を入力してください_その⑨'!$F517</f>
        <v>0</v>
      </c>
      <c r="K5298" s="380">
        <f>IF(OR('[9]事業所(またはGH住居)名を入力してください_その⑨'!$B517="管理者",'[9]事業所(またはGH住居)名を入力してください_その⑨'!$B517="サービス管理責任者"),0,'[9]事業所(またはGH住居)名を入力してください_その⑨'!$AN517)</f>
        <v>0</v>
      </c>
    </row>
    <row r="5299" spans="8:11">
      <c r="H5299" s="390"/>
      <c r="I5299" s="380" t="e">
        <f t="shared" si="178"/>
        <v>#REF!</v>
      </c>
      <c r="J5299" s="389">
        <f>'[9]事業所(またはGH住居)名を入力してください_その⑨'!$F518</f>
        <v>0</v>
      </c>
      <c r="K5299" s="380">
        <f>IF(OR('[9]事業所(またはGH住居)名を入力してください_その⑨'!$B518="管理者",'[9]事業所(またはGH住居)名を入力してください_その⑨'!$B518="サービス管理責任者"),0,'[9]事業所(またはGH住居)名を入力してください_その⑨'!$AN518)</f>
        <v>0</v>
      </c>
    </row>
    <row r="5300" spans="8:11">
      <c r="H5300" s="390"/>
      <c r="I5300" s="380" t="e">
        <f t="shared" si="178"/>
        <v>#REF!</v>
      </c>
      <c r="J5300" s="389">
        <f>'[9]事業所(またはGH住居)名を入力してください_その⑨'!$F519</f>
        <v>0</v>
      </c>
      <c r="K5300" s="380">
        <f>IF(OR('[9]事業所(またはGH住居)名を入力してください_その⑨'!$B519="管理者",'[9]事業所(またはGH住居)名を入力してください_その⑨'!$B519="サービス管理責任者"),0,'[9]事業所(またはGH住居)名を入力してください_その⑨'!$AN519)</f>
        <v>0</v>
      </c>
    </row>
    <row r="5301" spans="8:11">
      <c r="H5301" s="390"/>
      <c r="I5301" s="380" t="e">
        <f t="shared" si="178"/>
        <v>#REF!</v>
      </c>
      <c r="J5301" s="389">
        <f>'[9]事業所(またはGH住居)名を入力してください_その⑨'!$F520</f>
        <v>0</v>
      </c>
      <c r="K5301" s="380">
        <f>IF(OR('[9]事業所(またはGH住居)名を入力してください_その⑨'!$B520="管理者",'[9]事業所(またはGH住居)名を入力してください_その⑨'!$B520="サービス管理責任者"),0,'[9]事業所(またはGH住居)名を入力してください_その⑨'!$AN520)</f>
        <v>0</v>
      </c>
    </row>
    <row r="5302" spans="8:11">
      <c r="H5302" s="390"/>
      <c r="I5302" s="380" t="e">
        <f t="shared" si="178"/>
        <v>#REF!</v>
      </c>
      <c r="J5302" s="389">
        <f>'[9]事業所(またはGH住居)名を入力してください_その⑨'!$F521</f>
        <v>0</v>
      </c>
      <c r="K5302" s="380">
        <f>IF(OR('[9]事業所(またはGH住居)名を入力してください_その⑨'!$B521="管理者",'[9]事業所(またはGH住居)名を入力してください_その⑨'!$B521="サービス管理責任者"),0,'[9]事業所(またはGH住居)名を入力してください_その⑨'!$AN521)</f>
        <v>0</v>
      </c>
    </row>
    <row r="5303" spans="8:11">
      <c r="H5303" s="390"/>
      <c r="I5303" s="380" t="e">
        <f t="shared" si="178"/>
        <v>#REF!</v>
      </c>
      <c r="J5303" s="389">
        <f>'[9]事業所(またはGH住居)名を入力してください_その⑨'!$F522</f>
        <v>0</v>
      </c>
      <c r="K5303" s="380">
        <f>IF(OR('[9]事業所(またはGH住居)名を入力してください_その⑨'!$B522="管理者",'[9]事業所(またはGH住居)名を入力してください_その⑨'!$B522="サービス管理責任者"),0,'[9]事業所(またはGH住居)名を入力してください_その⑨'!$AN522)</f>
        <v>0</v>
      </c>
    </row>
    <row r="5304" spans="8:11">
      <c r="H5304" s="390"/>
      <c r="I5304" s="380" t="e">
        <f t="shared" si="178"/>
        <v>#REF!</v>
      </c>
      <c r="J5304" s="389">
        <f>'[9]事業所(またはGH住居)名を入力してください_その⑨'!$F523</f>
        <v>0</v>
      </c>
      <c r="K5304" s="380">
        <f>IF(OR('[9]事業所(またはGH住居)名を入力してください_その⑨'!$B523="管理者",'[9]事業所(またはGH住居)名を入力してください_その⑨'!$B523="サービス管理責任者"),0,'[9]事業所(またはGH住居)名を入力してください_その⑨'!$AN523)</f>
        <v>0</v>
      </c>
    </row>
    <row r="5305" spans="8:11">
      <c r="H5305" s="390"/>
      <c r="I5305" s="380" t="e">
        <f t="shared" si="178"/>
        <v>#REF!</v>
      </c>
      <c r="J5305" s="389">
        <f>'[9]事業所(またはGH住居)名を入力してください_その⑨'!$F524</f>
        <v>0</v>
      </c>
      <c r="K5305" s="380">
        <f>IF(OR('[9]事業所(またはGH住居)名を入力してください_その⑨'!$B524="管理者",'[9]事業所(またはGH住居)名を入力してください_その⑨'!$B524="サービス管理責任者"),0,'[9]事業所(またはGH住居)名を入力してください_その⑨'!$AN524)</f>
        <v>0</v>
      </c>
    </row>
    <row r="5306" spans="8:11">
      <c r="H5306" s="390"/>
      <c r="I5306" s="380" t="e">
        <f t="shared" si="178"/>
        <v>#REF!</v>
      </c>
      <c r="J5306" s="389">
        <f>'[9]事業所(またはGH住居)名を入力してください_その⑨'!$F525</f>
        <v>0</v>
      </c>
      <c r="K5306" s="380">
        <f>IF(OR('[9]事業所(またはGH住居)名を入力してください_その⑨'!$B525="管理者",'[9]事業所(またはGH住居)名を入力してください_その⑨'!$B525="サービス管理責任者"),0,'[9]事業所(またはGH住居)名を入力してください_その⑨'!$AN525)</f>
        <v>0</v>
      </c>
    </row>
    <row r="5307" spans="8:11">
      <c r="H5307" s="390"/>
      <c r="I5307" s="380" t="e">
        <f t="shared" si="178"/>
        <v>#REF!</v>
      </c>
      <c r="J5307" s="389">
        <f>'[9]事業所(またはGH住居)名を入力してください_その⑨'!$F526</f>
        <v>0</v>
      </c>
      <c r="K5307" s="380">
        <f>IF(OR('[9]事業所(またはGH住居)名を入力してください_その⑨'!$B526="管理者",'[9]事業所(またはGH住居)名を入力してください_その⑨'!$B526="サービス管理責任者"),0,'[9]事業所(またはGH住居)名を入力してください_その⑨'!$AN526)</f>
        <v>0</v>
      </c>
    </row>
    <row r="5308" spans="8:11">
      <c r="H5308" s="390"/>
      <c r="I5308" s="380" t="e">
        <f t="shared" si="178"/>
        <v>#REF!</v>
      </c>
      <c r="J5308" s="389">
        <f>'[9]事業所(またはGH住居)名を入力してください_その⑨'!$F527</f>
        <v>0</v>
      </c>
      <c r="K5308" s="380">
        <f>IF(OR('[9]事業所(またはGH住居)名を入力してください_その⑨'!$B527="管理者",'[9]事業所(またはGH住居)名を入力してください_その⑨'!$B527="サービス管理責任者"),0,'[9]事業所(またはGH住居)名を入力してください_その⑨'!$AN527)</f>
        <v>0</v>
      </c>
    </row>
    <row r="5309" spans="8:11">
      <c r="H5309" s="390"/>
      <c r="I5309" s="380" t="e">
        <f t="shared" si="178"/>
        <v>#REF!</v>
      </c>
      <c r="J5309" s="389">
        <f>'[9]事業所(またはGH住居)名を入力してください_その⑨'!$F528</f>
        <v>0</v>
      </c>
      <c r="K5309" s="380">
        <f>IF(OR('[9]事業所(またはGH住居)名を入力してください_その⑨'!$B528="管理者",'[9]事業所(またはGH住居)名を入力してください_その⑨'!$B528="サービス管理責任者"),0,'[9]事業所(またはGH住居)名を入力してください_その⑨'!$AN528)</f>
        <v>0</v>
      </c>
    </row>
    <row r="5310" spans="8:11">
      <c r="H5310" s="390"/>
      <c r="I5310" s="380" t="e">
        <f t="shared" si="178"/>
        <v>#REF!</v>
      </c>
      <c r="J5310" s="389">
        <f>'[9]事業所(またはGH住居)名を入力してください_その⑨'!$F529</f>
        <v>0</v>
      </c>
      <c r="K5310" s="380">
        <f>IF(OR('[9]事業所(またはGH住居)名を入力してください_その⑨'!$B529="管理者",'[9]事業所(またはGH住居)名を入力してください_その⑨'!$B529="サービス管理責任者"),0,'[9]事業所(またはGH住居)名を入力してください_その⑨'!$AN529)</f>
        <v>0</v>
      </c>
    </row>
    <row r="5311" spans="8:11">
      <c r="H5311" s="390"/>
      <c r="I5311" s="380" t="e">
        <f t="shared" si="178"/>
        <v>#REF!</v>
      </c>
      <c r="J5311" s="389">
        <f>'[9]事業所(またはGH住居)名を入力してください_その⑨'!$F530</f>
        <v>0</v>
      </c>
      <c r="K5311" s="380">
        <f>IF(OR('[9]事業所(またはGH住居)名を入力してください_その⑨'!$B530="管理者",'[9]事業所(またはGH住居)名を入力してください_その⑨'!$B530="サービス管理責任者"),0,'[9]事業所(またはGH住居)名を入力してください_その⑨'!$AN530)</f>
        <v>0</v>
      </c>
    </row>
    <row r="5312" spans="8:11">
      <c r="H5312" s="390"/>
      <c r="I5312" s="380" t="e">
        <f t="shared" si="178"/>
        <v>#REF!</v>
      </c>
      <c r="J5312" s="389">
        <f>'[9]事業所(またはGH住居)名を入力してください_その⑨'!$F531</f>
        <v>0</v>
      </c>
      <c r="K5312" s="380">
        <f>IF(OR('[9]事業所(またはGH住居)名を入力してください_その⑨'!$B531="管理者",'[9]事業所(またはGH住居)名を入力してください_その⑨'!$B531="サービス管理責任者"),0,'[9]事業所(またはGH住居)名を入力してください_その⑨'!$AN531)</f>
        <v>0</v>
      </c>
    </row>
    <row r="5313" spans="8:11">
      <c r="H5313" s="390"/>
      <c r="I5313" s="380" t="e">
        <f t="shared" si="178"/>
        <v>#REF!</v>
      </c>
      <c r="J5313" s="389">
        <f>'[9]事業所(またはGH住居)名を入力してください_その⑨'!$F532</f>
        <v>0</v>
      </c>
      <c r="K5313" s="380">
        <f>IF(OR('[9]事業所(またはGH住居)名を入力してください_その⑨'!$B532="管理者",'[9]事業所(またはGH住居)名を入力してください_その⑨'!$B532="サービス管理責任者"),0,'[9]事業所(またはGH住居)名を入力してください_その⑨'!$AN532)</f>
        <v>0</v>
      </c>
    </row>
    <row r="5314" spans="8:11">
      <c r="H5314" s="390"/>
      <c r="I5314" s="380" t="e">
        <f t="shared" si="178"/>
        <v>#REF!</v>
      </c>
      <c r="J5314" s="389">
        <f>'[9]事業所(またはGH住居)名を入力してください_その⑨'!$F533</f>
        <v>0</v>
      </c>
      <c r="K5314" s="380">
        <f>IF(OR('[9]事業所(またはGH住居)名を入力してください_その⑨'!$B533="管理者",'[9]事業所(またはGH住居)名を入力してください_その⑨'!$B533="サービス管理責任者"),0,'[9]事業所(またはGH住居)名を入力してください_その⑨'!$AN533)</f>
        <v>0</v>
      </c>
    </row>
    <row r="5315" spans="8:11">
      <c r="H5315" s="390"/>
      <c r="I5315" s="380" t="e">
        <f t="shared" si="178"/>
        <v>#REF!</v>
      </c>
      <c r="J5315" s="389">
        <f>'[9]事業所(またはGH住居)名を入力してください_その⑨'!$F534</f>
        <v>0</v>
      </c>
      <c r="K5315" s="380">
        <f>IF(OR('[9]事業所(またはGH住居)名を入力してください_その⑨'!$B534="管理者",'[9]事業所(またはGH住居)名を入力してください_その⑨'!$B534="サービス管理責任者"),0,'[9]事業所(またはGH住居)名を入力してください_その⑨'!$AN534)</f>
        <v>0</v>
      </c>
    </row>
    <row r="5316" spans="8:11">
      <c r="H5316" s="390"/>
      <c r="I5316" s="380" t="e">
        <f t="shared" ref="I5316:I5379" si="179">IF(J5316=0,I5315,I5315+1)</f>
        <v>#REF!</v>
      </c>
      <c r="J5316" s="389">
        <f>'[9]事業所(またはGH住居)名を入力してください_その⑨'!$F535</f>
        <v>0</v>
      </c>
      <c r="K5316" s="380">
        <f>IF(OR('[9]事業所(またはGH住居)名を入力してください_その⑨'!$B535="管理者",'[9]事業所(またはGH住居)名を入力してください_その⑨'!$B535="サービス管理責任者"),0,'[9]事業所(またはGH住居)名を入力してください_その⑨'!$AN535)</f>
        <v>0</v>
      </c>
    </row>
    <row r="5317" spans="8:11">
      <c r="H5317" s="390"/>
      <c r="I5317" s="380" t="e">
        <f t="shared" si="179"/>
        <v>#REF!</v>
      </c>
      <c r="J5317" s="389">
        <f>'[9]事業所(またはGH住居)名を入力してください_その⑨'!$F536</f>
        <v>0</v>
      </c>
      <c r="K5317" s="380">
        <f>IF(OR('[9]事業所(またはGH住居)名を入力してください_その⑨'!$B536="管理者",'[9]事業所(またはGH住居)名を入力してください_その⑨'!$B536="サービス管理責任者"),0,'[9]事業所(またはGH住居)名を入力してください_その⑨'!$AN536)</f>
        <v>0</v>
      </c>
    </row>
    <row r="5318" spans="8:11">
      <c r="H5318" s="390"/>
      <c r="I5318" s="380" t="e">
        <f t="shared" si="179"/>
        <v>#REF!</v>
      </c>
      <c r="J5318" s="389">
        <f>'[9]事業所(またはGH住居)名を入力してください_その⑨'!$F537</f>
        <v>0</v>
      </c>
      <c r="K5318" s="380">
        <f>IF(OR('[9]事業所(またはGH住居)名を入力してください_その⑨'!$B537="管理者",'[9]事業所(またはGH住居)名を入力してください_その⑨'!$B537="サービス管理責任者"),0,'[9]事業所(またはGH住居)名を入力してください_その⑨'!$AN537)</f>
        <v>0</v>
      </c>
    </row>
    <row r="5319" spans="8:11">
      <c r="H5319" s="390"/>
      <c r="I5319" s="380" t="e">
        <f t="shared" si="179"/>
        <v>#REF!</v>
      </c>
      <c r="J5319" s="389">
        <f>'[9]事業所(またはGH住居)名を入力してください_その⑨'!$F538</f>
        <v>0</v>
      </c>
      <c r="K5319" s="380">
        <f>IF(OR('[9]事業所(またはGH住居)名を入力してください_その⑨'!$B538="管理者",'[9]事業所(またはGH住居)名を入力してください_その⑨'!$B538="サービス管理責任者"),0,'[9]事業所(またはGH住居)名を入力してください_その⑨'!$AN538)</f>
        <v>0</v>
      </c>
    </row>
    <row r="5320" spans="8:11">
      <c r="H5320" s="390"/>
      <c r="I5320" s="380" t="e">
        <f t="shared" si="179"/>
        <v>#REF!</v>
      </c>
      <c r="J5320" s="389">
        <f>'[9]事業所(またはGH住居)名を入力してください_その⑨'!$F539</f>
        <v>0</v>
      </c>
      <c r="K5320" s="380">
        <f>IF(OR('[9]事業所(またはGH住居)名を入力してください_その⑨'!$B539="管理者",'[9]事業所(またはGH住居)名を入力してください_その⑨'!$B539="サービス管理責任者"),0,'[9]事業所(またはGH住居)名を入力してください_その⑨'!$AN539)</f>
        <v>0</v>
      </c>
    </row>
    <row r="5321" spans="8:11">
      <c r="H5321" s="390"/>
      <c r="I5321" s="380" t="e">
        <f t="shared" si="179"/>
        <v>#REF!</v>
      </c>
      <c r="J5321" s="389">
        <f>'[9]事業所(またはGH住居)名を入力してください_その⑨'!$F540</f>
        <v>0</v>
      </c>
      <c r="K5321" s="380">
        <f>IF(OR('[9]事業所(またはGH住居)名を入力してください_その⑨'!$B540="管理者",'[9]事業所(またはGH住居)名を入力してください_その⑨'!$B540="サービス管理責任者"),0,'[9]事業所(またはGH住居)名を入力してください_その⑨'!$AN540)</f>
        <v>0</v>
      </c>
    </row>
    <row r="5322" spans="8:11">
      <c r="H5322" s="390"/>
      <c r="I5322" s="380" t="e">
        <f t="shared" si="179"/>
        <v>#REF!</v>
      </c>
      <c r="J5322" s="389">
        <f>'[9]事業所(またはGH住居)名を入力してください_その⑨'!$F541</f>
        <v>0</v>
      </c>
      <c r="K5322" s="380">
        <f>IF(OR('[9]事業所(またはGH住居)名を入力してください_その⑨'!$B541="管理者",'[9]事業所(またはGH住居)名を入力してください_その⑨'!$B541="サービス管理責任者"),0,'[9]事業所(またはGH住居)名を入力してください_その⑨'!$AN541)</f>
        <v>0</v>
      </c>
    </row>
    <row r="5323" spans="8:11">
      <c r="H5323" s="390"/>
      <c r="I5323" s="380" t="e">
        <f t="shared" si="179"/>
        <v>#REF!</v>
      </c>
      <c r="J5323" s="389">
        <f>'[9]事業所(またはGH住居)名を入力してください_その⑨'!$F542</f>
        <v>0</v>
      </c>
      <c r="K5323" s="380">
        <f>IF(OR('[9]事業所(またはGH住居)名を入力してください_その⑨'!$B542="管理者",'[9]事業所(またはGH住居)名を入力してください_その⑨'!$B542="サービス管理責任者"),0,'[9]事業所(またはGH住居)名を入力してください_その⑨'!$AN542)</f>
        <v>0</v>
      </c>
    </row>
    <row r="5324" spans="8:11">
      <c r="H5324" s="390"/>
      <c r="I5324" s="380" t="e">
        <f t="shared" si="179"/>
        <v>#REF!</v>
      </c>
      <c r="J5324" s="389">
        <f>'[9]事業所(またはGH住居)名を入力してください_その⑨'!$F543</f>
        <v>0</v>
      </c>
      <c r="K5324" s="380">
        <f>IF(OR('[9]事業所(またはGH住居)名を入力してください_その⑨'!$B543="管理者",'[9]事業所(またはGH住居)名を入力してください_その⑨'!$B543="サービス管理責任者"),0,'[9]事業所(またはGH住居)名を入力してください_その⑨'!$AN543)</f>
        <v>0</v>
      </c>
    </row>
    <row r="5325" spans="8:11">
      <c r="H5325" s="390"/>
      <c r="I5325" s="380" t="e">
        <f t="shared" si="179"/>
        <v>#REF!</v>
      </c>
      <c r="J5325" s="389">
        <f>'[9]事業所(またはGH住居)名を入力してください_その⑨'!$F544</f>
        <v>0</v>
      </c>
      <c r="K5325" s="380">
        <f>IF(OR('[9]事業所(またはGH住居)名を入力してください_その⑨'!$B544="管理者",'[9]事業所(またはGH住居)名を入力してください_その⑨'!$B544="サービス管理責任者"),0,'[9]事業所(またはGH住居)名を入力してください_その⑨'!$AN544)</f>
        <v>0</v>
      </c>
    </row>
    <row r="5326" spans="8:11">
      <c r="H5326" s="390"/>
      <c r="I5326" s="380" t="e">
        <f t="shared" si="179"/>
        <v>#REF!</v>
      </c>
      <c r="J5326" s="389">
        <f>'[9]事業所(またはGH住居)名を入力してください_その⑨'!$F545</f>
        <v>0</v>
      </c>
      <c r="K5326" s="380">
        <f>IF(OR('[9]事業所(またはGH住居)名を入力してください_その⑨'!$B545="管理者",'[9]事業所(またはGH住居)名を入力してください_その⑨'!$B545="サービス管理責任者"),0,'[9]事業所(またはGH住居)名を入力してください_その⑨'!$AN545)</f>
        <v>0</v>
      </c>
    </row>
    <row r="5327" spans="8:11">
      <c r="H5327" s="390"/>
      <c r="I5327" s="380" t="e">
        <f t="shared" si="179"/>
        <v>#REF!</v>
      </c>
      <c r="J5327" s="389">
        <f>'[9]事業所(またはGH住居)名を入力してください_その⑨'!$F546</f>
        <v>0</v>
      </c>
      <c r="K5327" s="380">
        <f>IF(OR('[9]事業所(またはGH住居)名を入力してください_その⑨'!$B546="管理者",'[9]事業所(またはGH住居)名を入力してください_その⑨'!$B546="サービス管理責任者"),0,'[9]事業所(またはGH住居)名を入力してください_その⑨'!$AN546)</f>
        <v>0</v>
      </c>
    </row>
    <row r="5328" spans="8:11">
      <c r="H5328" s="390"/>
      <c r="I5328" s="380" t="e">
        <f t="shared" si="179"/>
        <v>#REF!</v>
      </c>
      <c r="J5328" s="389">
        <f>'[9]事業所(またはGH住居)名を入力してください_その⑨'!$F547</f>
        <v>0</v>
      </c>
      <c r="K5328" s="380">
        <f>IF(OR('[9]事業所(またはGH住居)名を入力してください_その⑨'!$B547="管理者",'[9]事業所(またはGH住居)名を入力してください_その⑨'!$B547="サービス管理責任者"),0,'[9]事業所(またはGH住居)名を入力してください_その⑨'!$AN547)</f>
        <v>0</v>
      </c>
    </row>
    <row r="5329" spans="8:11">
      <c r="H5329" s="390"/>
      <c r="I5329" s="380" t="e">
        <f t="shared" si="179"/>
        <v>#REF!</v>
      </c>
      <c r="J5329" s="389">
        <f>'[9]事業所(またはGH住居)名を入力してください_その⑨'!$F548</f>
        <v>0</v>
      </c>
      <c r="K5329" s="380">
        <f>IF(OR('[9]事業所(またはGH住居)名を入力してください_その⑨'!$B548="管理者",'[9]事業所(またはGH住居)名を入力してください_その⑨'!$B548="サービス管理責任者"),0,'[9]事業所(またはGH住居)名を入力してください_その⑨'!$AN548)</f>
        <v>0</v>
      </c>
    </row>
    <row r="5330" spans="8:11">
      <c r="H5330" s="390"/>
      <c r="I5330" s="380" t="e">
        <f t="shared" si="179"/>
        <v>#REF!</v>
      </c>
      <c r="J5330" s="389">
        <f>'[9]事業所(またはGH住居)名を入力してください_その⑨'!$F549</f>
        <v>0</v>
      </c>
      <c r="K5330" s="380">
        <f>IF(OR('[9]事業所(またはGH住居)名を入力してください_その⑨'!$B549="管理者",'[9]事業所(またはGH住居)名を入力してください_その⑨'!$B549="サービス管理責任者"),0,'[9]事業所(またはGH住居)名を入力してください_その⑨'!$AN549)</f>
        <v>0</v>
      </c>
    </row>
    <row r="5331" spans="8:11">
      <c r="H5331" s="390"/>
      <c r="I5331" s="380" t="e">
        <f t="shared" si="179"/>
        <v>#REF!</v>
      </c>
      <c r="J5331" s="389">
        <f>'[9]事業所(またはGH住居)名を入力してください_その⑨'!$F550</f>
        <v>0</v>
      </c>
      <c r="K5331" s="380">
        <f>IF(OR('[9]事業所(またはGH住居)名を入力してください_その⑨'!$B550="管理者",'[9]事業所(またはGH住居)名を入力してください_その⑨'!$B550="サービス管理責任者"),0,'[9]事業所(またはGH住居)名を入力してください_その⑨'!$AN550)</f>
        <v>0</v>
      </c>
    </row>
    <row r="5332" spans="8:11">
      <c r="H5332" s="390"/>
      <c r="I5332" s="380" t="e">
        <f t="shared" si="179"/>
        <v>#REF!</v>
      </c>
      <c r="J5332" s="389">
        <f>'[9]事業所(またはGH住居)名を入力してください_その⑨'!$F551</f>
        <v>0</v>
      </c>
      <c r="K5332" s="380">
        <f>IF(OR('[9]事業所(またはGH住居)名を入力してください_その⑨'!$B551="管理者",'[9]事業所(またはGH住居)名を入力してください_その⑨'!$B551="サービス管理責任者"),0,'[9]事業所(またはGH住居)名を入力してください_その⑨'!$AN551)</f>
        <v>0</v>
      </c>
    </row>
    <row r="5333" spans="8:11">
      <c r="H5333" s="390"/>
      <c r="I5333" s="380" t="e">
        <f t="shared" si="179"/>
        <v>#REF!</v>
      </c>
      <c r="J5333" s="389">
        <f>'[9]事業所(またはGH住居)名を入力してください_その⑨'!$F552</f>
        <v>0</v>
      </c>
      <c r="K5333" s="380">
        <f>IF(OR('[9]事業所(またはGH住居)名を入力してください_その⑨'!$B552="管理者",'[9]事業所(またはGH住居)名を入力してください_その⑨'!$B552="サービス管理責任者"),0,'[9]事業所(またはGH住居)名を入力してください_その⑨'!$AN552)</f>
        <v>0</v>
      </c>
    </row>
    <row r="5334" spans="8:11">
      <c r="H5334" s="390"/>
      <c r="I5334" s="380" t="e">
        <f t="shared" si="179"/>
        <v>#REF!</v>
      </c>
      <c r="J5334" s="389">
        <f>'[9]事業所(またはGH住居)名を入力してください_その⑨'!$F553</f>
        <v>0</v>
      </c>
      <c r="K5334" s="380">
        <f>IF(OR('[9]事業所(またはGH住居)名を入力してください_その⑨'!$B553="管理者",'[9]事業所(またはGH住居)名を入力してください_その⑨'!$B553="サービス管理責任者"),0,'[9]事業所(またはGH住居)名を入力してください_その⑨'!$AN553)</f>
        <v>0</v>
      </c>
    </row>
    <row r="5335" spans="8:11">
      <c r="H5335" s="390"/>
      <c r="I5335" s="380" t="e">
        <f t="shared" si="179"/>
        <v>#REF!</v>
      </c>
      <c r="J5335" s="389">
        <f>'[9]事業所(またはGH住居)名を入力してください_その⑨'!$F554</f>
        <v>0</v>
      </c>
      <c r="K5335" s="380">
        <f>IF(OR('[9]事業所(またはGH住居)名を入力してください_その⑨'!$B554="管理者",'[9]事業所(またはGH住居)名を入力してください_その⑨'!$B554="サービス管理責任者"),0,'[9]事業所(またはGH住居)名を入力してください_その⑨'!$AN554)</f>
        <v>0</v>
      </c>
    </row>
    <row r="5336" spans="8:11">
      <c r="H5336" s="390"/>
      <c r="I5336" s="380" t="e">
        <f t="shared" si="179"/>
        <v>#REF!</v>
      </c>
      <c r="J5336" s="389">
        <f>'[9]事業所(またはGH住居)名を入力してください_その⑨'!$F555</f>
        <v>0</v>
      </c>
      <c r="K5336" s="380">
        <f>IF(OR('[9]事業所(またはGH住居)名を入力してください_その⑨'!$B555="管理者",'[9]事業所(またはGH住居)名を入力してください_その⑨'!$B555="サービス管理責任者"),0,'[9]事業所(またはGH住居)名を入力してください_その⑨'!$AN555)</f>
        <v>0</v>
      </c>
    </row>
    <row r="5337" spans="8:11">
      <c r="H5337" s="390"/>
      <c r="I5337" s="380" t="e">
        <f t="shared" si="179"/>
        <v>#REF!</v>
      </c>
      <c r="J5337" s="389">
        <f>'[9]事業所(またはGH住居)名を入力してください_その⑨'!$F556</f>
        <v>0</v>
      </c>
      <c r="K5337" s="380">
        <f>IF(OR('[9]事業所(またはGH住居)名を入力してください_その⑨'!$B556="管理者",'[9]事業所(またはGH住居)名を入力してください_その⑨'!$B556="サービス管理責任者"),0,'[9]事業所(またはGH住居)名を入力してください_その⑨'!$AN556)</f>
        <v>0</v>
      </c>
    </row>
    <row r="5338" spans="8:11">
      <c r="H5338" s="390"/>
      <c r="I5338" s="380" t="e">
        <f t="shared" si="179"/>
        <v>#REF!</v>
      </c>
      <c r="J5338" s="389">
        <f>'[9]事業所(またはGH住居)名を入力してください_その⑨'!$F557</f>
        <v>0</v>
      </c>
      <c r="K5338" s="380">
        <f>IF(OR('[9]事業所(またはGH住居)名を入力してください_その⑨'!$B557="管理者",'[9]事業所(またはGH住居)名を入力してください_その⑨'!$B557="サービス管理責任者"),0,'[9]事業所(またはGH住居)名を入力してください_その⑨'!$AN557)</f>
        <v>0</v>
      </c>
    </row>
    <row r="5339" spans="8:11">
      <c r="H5339" s="390"/>
      <c r="I5339" s="380" t="e">
        <f t="shared" si="179"/>
        <v>#REF!</v>
      </c>
      <c r="J5339" s="389">
        <f>'[9]事業所(またはGH住居)名を入力してください_その⑨'!$F558</f>
        <v>0</v>
      </c>
      <c r="K5339" s="380">
        <f>IF(OR('[9]事業所(またはGH住居)名を入力してください_その⑨'!$B558="管理者",'[9]事業所(またはGH住居)名を入力してください_その⑨'!$B558="サービス管理責任者"),0,'[9]事業所(またはGH住居)名を入力してください_その⑨'!$AN558)</f>
        <v>0</v>
      </c>
    </row>
    <row r="5340" spans="8:11">
      <c r="H5340" s="390"/>
      <c r="I5340" s="380" t="e">
        <f t="shared" si="179"/>
        <v>#REF!</v>
      </c>
      <c r="J5340" s="389">
        <f>'[9]事業所(またはGH住居)名を入力してください_その⑨'!$F559</f>
        <v>0</v>
      </c>
      <c r="K5340" s="380">
        <f>IF(OR('[9]事業所(またはGH住居)名を入力してください_その⑨'!$B559="管理者",'[9]事業所(またはGH住居)名を入力してください_その⑨'!$B559="サービス管理責任者"),0,'[9]事業所(またはGH住居)名を入力してください_その⑨'!$AN559)</f>
        <v>0</v>
      </c>
    </row>
    <row r="5341" spans="8:11">
      <c r="H5341" s="390"/>
      <c r="I5341" s="380" t="e">
        <f t="shared" si="179"/>
        <v>#REF!</v>
      </c>
      <c r="J5341" s="389">
        <f>'[9]事業所(またはGH住居)名を入力してください_その⑨'!$F560</f>
        <v>0</v>
      </c>
      <c r="K5341" s="380">
        <f>IF(OR('[9]事業所(またはGH住居)名を入力してください_その⑨'!$B560="管理者",'[9]事業所(またはGH住居)名を入力してください_その⑨'!$B560="サービス管理責任者"),0,'[9]事業所(またはGH住居)名を入力してください_その⑨'!$AN560)</f>
        <v>0</v>
      </c>
    </row>
    <row r="5342" spans="8:11">
      <c r="H5342" s="390"/>
      <c r="I5342" s="380" t="e">
        <f t="shared" si="179"/>
        <v>#REF!</v>
      </c>
      <c r="J5342" s="389">
        <f>'[9]事業所(またはGH住居)名を入力してください_その⑨'!$F561</f>
        <v>0</v>
      </c>
      <c r="K5342" s="380">
        <f>IF(OR('[9]事業所(またはGH住居)名を入力してください_その⑨'!$B561="管理者",'[9]事業所(またはGH住居)名を入力してください_その⑨'!$B561="サービス管理責任者"),0,'[9]事業所(またはGH住居)名を入力してください_その⑨'!$AN561)</f>
        <v>0</v>
      </c>
    </row>
    <row r="5343" spans="8:11">
      <c r="H5343" s="390"/>
      <c r="I5343" s="380" t="e">
        <f t="shared" si="179"/>
        <v>#REF!</v>
      </c>
      <c r="J5343" s="389">
        <f>'[9]事業所(またはGH住居)名を入力してください_その⑨'!$F562</f>
        <v>0</v>
      </c>
      <c r="K5343" s="380">
        <f>IF(OR('[9]事業所(またはGH住居)名を入力してください_その⑨'!$B562="管理者",'[9]事業所(またはGH住居)名を入力してください_その⑨'!$B562="サービス管理責任者"),0,'[9]事業所(またはGH住居)名を入力してください_その⑨'!$AN562)</f>
        <v>0</v>
      </c>
    </row>
    <row r="5344" spans="8:11">
      <c r="H5344" s="390"/>
      <c r="I5344" s="380" t="e">
        <f t="shared" si="179"/>
        <v>#REF!</v>
      </c>
      <c r="J5344" s="389">
        <f>'[9]事業所(またはGH住居)名を入力してください_その⑨'!$F563</f>
        <v>0</v>
      </c>
      <c r="K5344" s="380">
        <f>IF(OR('[9]事業所(またはGH住居)名を入力してください_その⑨'!$B563="管理者",'[9]事業所(またはGH住居)名を入力してください_その⑨'!$B563="サービス管理責任者"),0,'[9]事業所(またはGH住居)名を入力してください_その⑨'!$AN563)</f>
        <v>0</v>
      </c>
    </row>
    <row r="5345" spans="8:11">
      <c r="H5345" s="390"/>
      <c r="I5345" s="380" t="e">
        <f t="shared" si="179"/>
        <v>#REF!</v>
      </c>
      <c r="J5345" s="389">
        <f>'[9]事業所(またはGH住居)名を入力してください_その⑨'!$F564</f>
        <v>0</v>
      </c>
      <c r="K5345" s="380">
        <f>IF(OR('[9]事業所(またはGH住居)名を入力してください_その⑨'!$B564="管理者",'[9]事業所(またはGH住居)名を入力してください_その⑨'!$B564="サービス管理責任者"),0,'[9]事業所(またはGH住居)名を入力してください_その⑨'!$AN564)</f>
        <v>0</v>
      </c>
    </row>
    <row r="5346" spans="8:11">
      <c r="H5346" s="390"/>
      <c r="I5346" s="380" t="e">
        <f t="shared" si="179"/>
        <v>#REF!</v>
      </c>
      <c r="J5346" s="389">
        <f>'[9]事業所(またはGH住居)名を入力してください_その⑨'!$F565</f>
        <v>0</v>
      </c>
      <c r="K5346" s="380">
        <f>IF(OR('[9]事業所(またはGH住居)名を入力してください_その⑨'!$B565="管理者",'[9]事業所(またはGH住居)名を入力してください_その⑨'!$B565="サービス管理責任者"),0,'[9]事業所(またはGH住居)名を入力してください_その⑨'!$AN565)</f>
        <v>0</v>
      </c>
    </row>
    <row r="5347" spans="8:11">
      <c r="H5347" s="390"/>
      <c r="I5347" s="380" t="e">
        <f t="shared" si="179"/>
        <v>#REF!</v>
      </c>
      <c r="J5347" s="389">
        <f>'[9]事業所(またはGH住居)名を入力してください_その⑨'!$F566</f>
        <v>0</v>
      </c>
      <c r="K5347" s="380">
        <f>IF(OR('[9]事業所(またはGH住居)名を入力してください_その⑨'!$B566="管理者",'[9]事業所(またはGH住居)名を入力してください_その⑨'!$B566="サービス管理責任者"),0,'[9]事業所(またはGH住居)名を入力してください_その⑨'!$AN566)</f>
        <v>0</v>
      </c>
    </row>
    <row r="5348" spans="8:11">
      <c r="H5348" s="390"/>
      <c r="I5348" s="380" t="e">
        <f t="shared" si="179"/>
        <v>#REF!</v>
      </c>
      <c r="J5348" s="389">
        <f>'[9]事業所(またはGH住居)名を入力してください_その⑨'!$F567</f>
        <v>0</v>
      </c>
      <c r="K5348" s="380">
        <f>IF(OR('[9]事業所(またはGH住居)名を入力してください_その⑨'!$B567="管理者",'[9]事業所(またはGH住居)名を入力してください_その⑨'!$B567="サービス管理責任者"),0,'[9]事業所(またはGH住居)名を入力してください_その⑨'!$AN567)</f>
        <v>0</v>
      </c>
    </row>
    <row r="5349" spans="8:11">
      <c r="H5349" s="390"/>
      <c r="I5349" s="380" t="e">
        <f t="shared" si="179"/>
        <v>#REF!</v>
      </c>
      <c r="J5349" s="389">
        <f>'[9]事業所(またはGH住居)名を入力してください_その⑨'!$F568</f>
        <v>0</v>
      </c>
      <c r="K5349" s="380">
        <f>IF(OR('[9]事業所(またはGH住居)名を入力してください_その⑨'!$B568="管理者",'[9]事業所(またはGH住居)名を入力してください_その⑨'!$B568="サービス管理責任者"),0,'[9]事業所(またはGH住居)名を入力してください_その⑨'!$AN568)</f>
        <v>0</v>
      </c>
    </row>
    <row r="5350" spans="8:11">
      <c r="H5350" s="390"/>
      <c r="I5350" s="380" t="e">
        <f t="shared" si="179"/>
        <v>#REF!</v>
      </c>
      <c r="J5350" s="389">
        <f>'[9]事業所(またはGH住居)名を入力してください_その⑨'!$F569</f>
        <v>0</v>
      </c>
      <c r="K5350" s="380">
        <f>IF(OR('[9]事業所(またはGH住居)名を入力してください_その⑨'!$B569="管理者",'[9]事業所(またはGH住居)名を入力してください_その⑨'!$B569="サービス管理責任者"),0,'[9]事業所(またはGH住居)名を入力してください_その⑨'!$AN569)</f>
        <v>0</v>
      </c>
    </row>
    <row r="5351" spans="8:11">
      <c r="H5351" s="390"/>
      <c r="I5351" s="380" t="e">
        <f t="shared" si="179"/>
        <v>#REF!</v>
      </c>
      <c r="J5351" s="389">
        <f>'[9]事業所(またはGH住居)名を入力してください_その⑨'!$F570</f>
        <v>0</v>
      </c>
      <c r="K5351" s="380">
        <f>IF(OR('[9]事業所(またはGH住居)名を入力してください_その⑨'!$B570="管理者",'[9]事業所(またはGH住居)名を入力してください_その⑨'!$B570="サービス管理責任者"),0,'[9]事業所(またはGH住居)名を入力してください_その⑨'!$AN570)</f>
        <v>0</v>
      </c>
    </row>
    <row r="5352" spans="8:11">
      <c r="H5352" s="390"/>
      <c r="I5352" s="380" t="e">
        <f t="shared" si="179"/>
        <v>#REF!</v>
      </c>
      <c r="J5352" s="389">
        <f>'[9]事業所(またはGH住居)名を入力してください_その⑨'!$F571</f>
        <v>0</v>
      </c>
      <c r="K5352" s="380">
        <f>IF(OR('[9]事業所(またはGH住居)名を入力してください_その⑨'!$B571="管理者",'[9]事業所(またはGH住居)名を入力してください_その⑨'!$B571="サービス管理責任者"),0,'[9]事業所(またはGH住居)名を入力してください_その⑨'!$AN571)</f>
        <v>0</v>
      </c>
    </row>
    <row r="5353" spans="8:11">
      <c r="H5353" s="390"/>
      <c r="I5353" s="380" t="e">
        <f t="shared" si="179"/>
        <v>#REF!</v>
      </c>
      <c r="J5353" s="389">
        <f>'[9]事業所(またはGH住居)名を入力してください_その⑨'!$F572</f>
        <v>0</v>
      </c>
      <c r="K5353" s="380">
        <f>IF(OR('[9]事業所(またはGH住居)名を入力してください_その⑨'!$B572="管理者",'[9]事業所(またはGH住居)名を入力してください_その⑨'!$B572="サービス管理責任者"),0,'[9]事業所(またはGH住居)名を入力してください_その⑨'!$AN572)</f>
        <v>0</v>
      </c>
    </row>
    <row r="5354" spans="8:11">
      <c r="H5354" s="390"/>
      <c r="I5354" s="380" t="e">
        <f t="shared" si="179"/>
        <v>#REF!</v>
      </c>
      <c r="J5354" s="389">
        <f>'[9]事業所(またはGH住居)名を入力してください_その⑨'!$F573</f>
        <v>0</v>
      </c>
      <c r="K5354" s="380">
        <f>IF(OR('[9]事業所(またはGH住居)名を入力してください_その⑨'!$B573="管理者",'[9]事業所(またはGH住居)名を入力してください_その⑨'!$B573="サービス管理責任者"),0,'[9]事業所(またはGH住居)名を入力してください_その⑨'!$AN573)</f>
        <v>0</v>
      </c>
    </row>
    <row r="5355" spans="8:11">
      <c r="H5355" s="390"/>
      <c r="I5355" s="380" t="e">
        <f t="shared" si="179"/>
        <v>#REF!</v>
      </c>
      <c r="J5355" s="389">
        <f>'[9]事業所(またはGH住居)名を入力してください_その⑨'!$F574</f>
        <v>0</v>
      </c>
      <c r="K5355" s="380">
        <f>IF(OR('[9]事業所(またはGH住居)名を入力してください_その⑨'!$B574="管理者",'[9]事業所(またはGH住居)名を入力してください_その⑨'!$B574="サービス管理責任者"),0,'[9]事業所(またはGH住居)名を入力してください_その⑨'!$AN574)</f>
        <v>0</v>
      </c>
    </row>
    <row r="5356" spans="8:11">
      <c r="H5356" s="390"/>
      <c r="I5356" s="380" t="e">
        <f t="shared" si="179"/>
        <v>#REF!</v>
      </c>
      <c r="J5356" s="389">
        <f>'[9]事業所(またはGH住居)名を入力してください_その⑨'!$F575</f>
        <v>0</v>
      </c>
      <c r="K5356" s="380">
        <f>IF(OR('[9]事業所(またはGH住居)名を入力してください_その⑨'!$B575="管理者",'[9]事業所(またはGH住居)名を入力してください_その⑨'!$B575="サービス管理責任者"),0,'[9]事業所(またはGH住居)名を入力してください_その⑨'!$AN575)</f>
        <v>0</v>
      </c>
    </row>
    <row r="5357" spans="8:11">
      <c r="H5357" s="390"/>
      <c r="I5357" s="380" t="e">
        <f t="shared" si="179"/>
        <v>#REF!</v>
      </c>
      <c r="J5357" s="389">
        <f>'[9]事業所(またはGH住居)名を入力してください_その⑨'!$F576</f>
        <v>0</v>
      </c>
      <c r="K5357" s="380">
        <f>IF(OR('[9]事業所(またはGH住居)名を入力してください_その⑨'!$B576="管理者",'[9]事業所(またはGH住居)名を入力してください_その⑨'!$B576="サービス管理責任者"),0,'[9]事業所(またはGH住居)名を入力してください_その⑨'!$AN576)</f>
        <v>0</v>
      </c>
    </row>
    <row r="5358" spans="8:11">
      <c r="H5358" s="390"/>
      <c r="I5358" s="380" t="e">
        <f t="shared" si="179"/>
        <v>#REF!</v>
      </c>
      <c r="J5358" s="389">
        <f>'[9]事業所(またはGH住居)名を入力してください_その⑨'!$F577</f>
        <v>0</v>
      </c>
      <c r="K5358" s="380">
        <f>IF(OR('[9]事業所(またはGH住居)名を入力してください_その⑨'!$B577="管理者",'[9]事業所(またはGH住居)名を入力してください_その⑨'!$B577="サービス管理責任者"),0,'[9]事業所(またはGH住居)名を入力してください_その⑨'!$AN577)</f>
        <v>0</v>
      </c>
    </row>
    <row r="5359" spans="8:11">
      <c r="H5359" s="390"/>
      <c r="I5359" s="380" t="e">
        <f t="shared" si="179"/>
        <v>#REF!</v>
      </c>
      <c r="J5359" s="389">
        <f>'[9]事業所(またはGH住居)名を入力してください_その⑨'!$F578</f>
        <v>0</v>
      </c>
      <c r="K5359" s="380">
        <f>IF(OR('[9]事業所(またはGH住居)名を入力してください_その⑨'!$B578="管理者",'[9]事業所(またはGH住居)名を入力してください_その⑨'!$B578="サービス管理責任者"),0,'[9]事業所(またはGH住居)名を入力してください_その⑨'!$AN578)</f>
        <v>0</v>
      </c>
    </row>
    <row r="5360" spans="8:11">
      <c r="H5360" s="390"/>
      <c r="I5360" s="380" t="e">
        <f t="shared" si="179"/>
        <v>#REF!</v>
      </c>
      <c r="J5360" s="389">
        <f>'[9]事業所(またはGH住居)名を入力してください_その⑨'!$F579</f>
        <v>0</v>
      </c>
      <c r="K5360" s="380">
        <f>IF(OR('[9]事業所(またはGH住居)名を入力してください_その⑨'!$B579="管理者",'[9]事業所(またはGH住居)名を入力してください_その⑨'!$B579="サービス管理責任者"),0,'[9]事業所(またはGH住居)名を入力してください_その⑨'!$AN579)</f>
        <v>0</v>
      </c>
    </row>
    <row r="5361" spans="8:11">
      <c r="H5361" s="390"/>
      <c r="I5361" s="380" t="e">
        <f t="shared" si="179"/>
        <v>#REF!</v>
      </c>
      <c r="J5361" s="389">
        <f>'[9]事業所(またはGH住居)名を入力してください_その⑨'!$F580</f>
        <v>0</v>
      </c>
      <c r="K5361" s="380">
        <f>IF(OR('[9]事業所(またはGH住居)名を入力してください_その⑨'!$B580="管理者",'[9]事業所(またはGH住居)名を入力してください_その⑨'!$B580="サービス管理責任者"),0,'[9]事業所(またはGH住居)名を入力してください_その⑨'!$AN580)</f>
        <v>0</v>
      </c>
    </row>
    <row r="5362" spans="8:11">
      <c r="H5362" s="390"/>
      <c r="I5362" s="380" t="e">
        <f t="shared" si="179"/>
        <v>#REF!</v>
      </c>
      <c r="J5362" s="389">
        <f>'[9]事業所(またはGH住居)名を入力してください_その⑨'!$F581</f>
        <v>0</v>
      </c>
      <c r="K5362" s="380">
        <f>IF(OR('[9]事業所(またはGH住居)名を入力してください_その⑨'!$B581="管理者",'[9]事業所(またはGH住居)名を入力してください_その⑨'!$B581="サービス管理責任者"),0,'[9]事業所(またはGH住居)名を入力してください_その⑨'!$AN581)</f>
        <v>0</v>
      </c>
    </row>
    <row r="5363" spans="8:11">
      <c r="H5363" s="390"/>
      <c r="I5363" s="380" t="e">
        <f t="shared" si="179"/>
        <v>#REF!</v>
      </c>
      <c r="J5363" s="389">
        <f>'[9]事業所(またはGH住居)名を入力してください_その⑨'!$F582</f>
        <v>0</v>
      </c>
      <c r="K5363" s="380">
        <f>IF(OR('[9]事業所(またはGH住居)名を入力してください_その⑨'!$B582="管理者",'[9]事業所(またはGH住居)名を入力してください_その⑨'!$B582="サービス管理責任者"),0,'[9]事業所(またはGH住居)名を入力してください_その⑨'!$AN582)</f>
        <v>0</v>
      </c>
    </row>
    <row r="5364" spans="8:11">
      <c r="H5364" s="390"/>
      <c r="I5364" s="380" t="e">
        <f t="shared" si="179"/>
        <v>#REF!</v>
      </c>
      <c r="J5364" s="389">
        <f>'[9]事業所(またはGH住居)名を入力してください_その⑨'!$F583</f>
        <v>0</v>
      </c>
      <c r="K5364" s="380">
        <f>IF(OR('[9]事業所(またはGH住居)名を入力してください_その⑨'!$B583="管理者",'[9]事業所(またはGH住居)名を入力してください_その⑨'!$B583="サービス管理責任者"),0,'[9]事業所(またはGH住居)名を入力してください_その⑨'!$AN583)</f>
        <v>0</v>
      </c>
    </row>
    <row r="5365" spans="8:11">
      <c r="H5365" s="390"/>
      <c r="I5365" s="380" t="e">
        <f t="shared" si="179"/>
        <v>#REF!</v>
      </c>
      <c r="J5365" s="389">
        <f>'[9]事業所(またはGH住居)名を入力してください_その⑨'!$F584</f>
        <v>0</v>
      </c>
      <c r="K5365" s="380">
        <f>IF(OR('[9]事業所(またはGH住居)名を入力してください_その⑨'!$B584="管理者",'[9]事業所(またはGH住居)名を入力してください_その⑨'!$B584="サービス管理責任者"),0,'[9]事業所(またはGH住居)名を入力してください_その⑨'!$AN584)</f>
        <v>0</v>
      </c>
    </row>
    <row r="5366" spans="8:11">
      <c r="H5366" s="390"/>
      <c r="I5366" s="380" t="e">
        <f t="shared" si="179"/>
        <v>#REF!</v>
      </c>
      <c r="J5366" s="389">
        <f>'[9]事業所(またはGH住居)名を入力してください_その⑨'!$F585</f>
        <v>0</v>
      </c>
      <c r="K5366" s="380">
        <f>IF(OR('[9]事業所(またはGH住居)名を入力してください_その⑨'!$B585="管理者",'[9]事業所(またはGH住居)名を入力してください_その⑨'!$B585="サービス管理責任者"),0,'[9]事業所(またはGH住居)名を入力してください_その⑨'!$AN585)</f>
        <v>0</v>
      </c>
    </row>
    <row r="5367" spans="8:11">
      <c r="H5367" s="390"/>
      <c r="I5367" s="380" t="e">
        <f t="shared" si="179"/>
        <v>#REF!</v>
      </c>
      <c r="J5367" s="389">
        <f>'[9]事業所(またはGH住居)名を入力してください_その⑨'!$F586</f>
        <v>0</v>
      </c>
      <c r="K5367" s="380">
        <f>IF(OR('[9]事業所(またはGH住居)名を入力してください_その⑨'!$B586="管理者",'[9]事業所(またはGH住居)名を入力してください_その⑨'!$B586="サービス管理責任者"),0,'[9]事業所(またはGH住居)名を入力してください_その⑨'!$AN586)</f>
        <v>0</v>
      </c>
    </row>
    <row r="5368" spans="8:11">
      <c r="H5368" s="390"/>
      <c r="I5368" s="380" t="e">
        <f t="shared" si="179"/>
        <v>#REF!</v>
      </c>
      <c r="J5368" s="389">
        <f>'[9]事業所(またはGH住居)名を入力してください_その⑨'!$F587</f>
        <v>0</v>
      </c>
      <c r="K5368" s="380">
        <f>IF(OR('[9]事業所(またはGH住居)名を入力してください_その⑨'!$B587="管理者",'[9]事業所(またはGH住居)名を入力してください_その⑨'!$B587="サービス管理責任者"),0,'[9]事業所(またはGH住居)名を入力してください_その⑨'!$AN587)</f>
        <v>0</v>
      </c>
    </row>
    <row r="5369" spans="8:11">
      <c r="H5369" s="390"/>
      <c r="I5369" s="380" t="e">
        <f t="shared" si="179"/>
        <v>#REF!</v>
      </c>
      <c r="J5369" s="389">
        <f>'[9]事業所(またはGH住居)名を入力してください_その⑨'!$F588</f>
        <v>0</v>
      </c>
      <c r="K5369" s="380">
        <f>IF(OR('[9]事業所(またはGH住居)名を入力してください_その⑨'!$B588="管理者",'[9]事業所(またはGH住居)名を入力してください_その⑨'!$B588="サービス管理責任者"),0,'[9]事業所(またはGH住居)名を入力してください_その⑨'!$AN588)</f>
        <v>0</v>
      </c>
    </row>
    <row r="5370" spans="8:11">
      <c r="H5370" s="390"/>
      <c r="I5370" s="380" t="e">
        <f t="shared" si="179"/>
        <v>#REF!</v>
      </c>
      <c r="J5370" s="389">
        <f>'[9]事業所(またはGH住居)名を入力してください_その⑨'!$F589</f>
        <v>0</v>
      </c>
      <c r="K5370" s="380">
        <f>IF(OR('[9]事業所(またはGH住居)名を入力してください_その⑨'!$B589="管理者",'[9]事業所(またはGH住居)名を入力してください_その⑨'!$B589="サービス管理責任者"),0,'[9]事業所(またはGH住居)名を入力してください_その⑨'!$AN589)</f>
        <v>0</v>
      </c>
    </row>
    <row r="5371" spans="8:11">
      <c r="H5371" s="390"/>
      <c r="I5371" s="380" t="e">
        <f t="shared" si="179"/>
        <v>#REF!</v>
      </c>
      <c r="J5371" s="389">
        <f>'[9]事業所(またはGH住居)名を入力してください_その⑨'!$F590</f>
        <v>0</v>
      </c>
      <c r="K5371" s="380">
        <f>IF(OR('[9]事業所(またはGH住居)名を入力してください_その⑨'!$B590="管理者",'[9]事業所(またはGH住居)名を入力してください_その⑨'!$B590="サービス管理責任者"),0,'[9]事業所(またはGH住居)名を入力してください_その⑨'!$AN590)</f>
        <v>0</v>
      </c>
    </row>
    <row r="5372" spans="8:11">
      <c r="H5372" s="390"/>
      <c r="I5372" s="380" t="e">
        <f t="shared" si="179"/>
        <v>#REF!</v>
      </c>
      <c r="J5372" s="389">
        <f>'[9]事業所(またはGH住居)名を入力してください_その⑨'!$F591</f>
        <v>0</v>
      </c>
      <c r="K5372" s="380">
        <f>IF(OR('[9]事業所(またはGH住居)名を入力してください_その⑨'!$B591="管理者",'[9]事業所(またはGH住居)名を入力してください_その⑨'!$B591="サービス管理責任者"),0,'[9]事業所(またはGH住居)名を入力してください_その⑨'!$AN591)</f>
        <v>0</v>
      </c>
    </row>
    <row r="5373" spans="8:11">
      <c r="H5373" s="390"/>
      <c r="I5373" s="380" t="e">
        <f t="shared" si="179"/>
        <v>#REF!</v>
      </c>
      <c r="J5373" s="389">
        <f>'[9]事業所(またはGH住居)名を入力してください_その⑨'!$F592</f>
        <v>0</v>
      </c>
      <c r="K5373" s="380">
        <f>IF(OR('[9]事業所(またはGH住居)名を入力してください_その⑨'!$B592="管理者",'[9]事業所(またはGH住居)名を入力してください_その⑨'!$B592="サービス管理責任者"),0,'[9]事業所(またはGH住居)名を入力してください_その⑨'!$AN592)</f>
        <v>0</v>
      </c>
    </row>
    <row r="5374" spans="8:11">
      <c r="H5374" s="390"/>
      <c r="I5374" s="380" t="e">
        <f t="shared" si="179"/>
        <v>#REF!</v>
      </c>
      <c r="J5374" s="389">
        <f>'[9]事業所(またはGH住居)名を入力してください_その⑨'!$F593</f>
        <v>0</v>
      </c>
      <c r="K5374" s="380">
        <f>IF(OR('[9]事業所(またはGH住居)名を入力してください_その⑨'!$B593="管理者",'[9]事業所(またはGH住居)名を入力してください_その⑨'!$B593="サービス管理責任者"),0,'[9]事業所(またはGH住居)名を入力してください_その⑨'!$AN593)</f>
        <v>0</v>
      </c>
    </row>
    <row r="5375" spans="8:11">
      <c r="H5375" s="390"/>
      <c r="I5375" s="380" t="e">
        <f t="shared" si="179"/>
        <v>#REF!</v>
      </c>
      <c r="J5375" s="389">
        <f>'[9]事業所(またはGH住居)名を入力してください_その⑨'!$F594</f>
        <v>0</v>
      </c>
      <c r="K5375" s="380">
        <f>IF(OR('[9]事業所(またはGH住居)名を入力してください_その⑨'!$B594="管理者",'[9]事業所(またはGH住居)名を入力してください_その⑨'!$B594="サービス管理責任者"),0,'[9]事業所(またはGH住居)名を入力してください_その⑨'!$AN594)</f>
        <v>0</v>
      </c>
    </row>
    <row r="5376" spans="8:11">
      <c r="H5376" s="390"/>
      <c r="I5376" s="380" t="e">
        <f t="shared" si="179"/>
        <v>#REF!</v>
      </c>
      <c r="J5376" s="389">
        <f>'[9]事業所(またはGH住居)名を入力してください_その⑨'!$F595</f>
        <v>0</v>
      </c>
      <c r="K5376" s="380">
        <f>IF(OR('[9]事業所(またはGH住居)名を入力してください_その⑨'!$B595="管理者",'[9]事業所(またはGH住居)名を入力してください_その⑨'!$B595="サービス管理責任者"),0,'[9]事業所(またはGH住居)名を入力してください_その⑨'!$AN595)</f>
        <v>0</v>
      </c>
    </row>
    <row r="5377" spans="8:11">
      <c r="H5377" s="390"/>
      <c r="I5377" s="380" t="e">
        <f t="shared" si="179"/>
        <v>#REF!</v>
      </c>
      <c r="J5377" s="389">
        <f>'[9]事業所(またはGH住居)名を入力してください_その⑨'!$F596</f>
        <v>0</v>
      </c>
      <c r="K5377" s="380">
        <f>IF(OR('[9]事業所(またはGH住居)名を入力してください_その⑨'!$B596="管理者",'[9]事業所(またはGH住居)名を入力してください_その⑨'!$B596="サービス管理責任者"),0,'[9]事業所(またはGH住居)名を入力してください_その⑨'!$AN596)</f>
        <v>0</v>
      </c>
    </row>
    <row r="5378" spans="8:11">
      <c r="H5378" s="390"/>
      <c r="I5378" s="380" t="e">
        <f t="shared" si="179"/>
        <v>#REF!</v>
      </c>
      <c r="J5378" s="389">
        <f>'[9]事業所(またはGH住居)名を入力してください_その⑨'!$F597</f>
        <v>0</v>
      </c>
      <c r="K5378" s="380">
        <f>IF(OR('[9]事業所(またはGH住居)名を入力してください_その⑨'!$B597="管理者",'[9]事業所(またはGH住居)名を入力してください_その⑨'!$B597="サービス管理責任者"),0,'[9]事業所(またはGH住居)名を入力してください_その⑨'!$AN597)</f>
        <v>0</v>
      </c>
    </row>
    <row r="5379" spans="8:11">
      <c r="H5379" s="390"/>
      <c r="I5379" s="380" t="e">
        <f t="shared" si="179"/>
        <v>#REF!</v>
      </c>
      <c r="J5379" s="389">
        <f>'[9]事業所(またはGH住居)名を入力してください_その⑨'!$F598</f>
        <v>0</v>
      </c>
      <c r="K5379" s="380">
        <f>IF(OR('[9]事業所(またはGH住居)名を入力してください_その⑨'!$B598="管理者",'[9]事業所(またはGH住居)名を入力してください_その⑨'!$B598="サービス管理責任者"),0,'[9]事業所(またはGH住居)名を入力してください_その⑨'!$AN598)</f>
        <v>0</v>
      </c>
    </row>
    <row r="5380" spans="8:11">
      <c r="H5380" s="390"/>
      <c r="I5380" s="380" t="e">
        <f t="shared" ref="I5380:I5443" si="180">IF(J5380=0,I5379,I5379+1)</f>
        <v>#REF!</v>
      </c>
      <c r="J5380" s="389">
        <f>'[9]事業所(またはGH住居)名を入力してください_その⑨'!$F599</f>
        <v>0</v>
      </c>
      <c r="K5380" s="380">
        <f>IF(OR('[9]事業所(またはGH住居)名を入力してください_その⑨'!$B599="管理者",'[9]事業所(またはGH住居)名を入力してください_その⑨'!$B599="サービス管理責任者"),0,'[9]事業所(またはGH住居)名を入力してください_その⑨'!$AN599)</f>
        <v>0</v>
      </c>
    </row>
    <row r="5381" spans="8:11">
      <c r="H5381" s="390"/>
      <c r="I5381" s="380" t="e">
        <f t="shared" si="180"/>
        <v>#REF!</v>
      </c>
      <c r="J5381" s="389">
        <f>'[9]事業所(またはGH住居)名を入力してください_その⑨'!$F600</f>
        <v>0</v>
      </c>
      <c r="K5381" s="380">
        <f>IF(OR('[9]事業所(またはGH住居)名を入力してください_その⑨'!$B600="管理者",'[9]事業所(またはGH住居)名を入力してください_その⑨'!$B600="サービス管理責任者"),0,'[9]事業所(またはGH住居)名を入力してください_その⑨'!$AN600)</f>
        <v>0</v>
      </c>
    </row>
    <row r="5382" spans="8:11">
      <c r="H5382" s="390"/>
      <c r="I5382" s="380" t="e">
        <f t="shared" si="180"/>
        <v>#REF!</v>
      </c>
      <c r="J5382" s="389">
        <f>'[9]事業所(またはGH住居)名を入力してください_その⑨'!$F601</f>
        <v>0</v>
      </c>
      <c r="K5382" s="380">
        <f>IF(OR('[9]事業所(またはGH住居)名を入力してください_その⑨'!$B601="管理者",'[9]事業所(またはGH住居)名を入力してください_その⑨'!$B601="サービス管理責任者"),0,'[9]事業所(またはGH住居)名を入力してください_その⑨'!$AN601)</f>
        <v>0</v>
      </c>
    </row>
    <row r="5383" spans="8:11">
      <c r="H5383" s="390"/>
      <c r="I5383" s="380" t="e">
        <f t="shared" si="180"/>
        <v>#REF!</v>
      </c>
      <c r="J5383" s="389">
        <f>'[9]事業所(またはGH住居)名を入力してください_その⑨'!$F602</f>
        <v>0</v>
      </c>
      <c r="K5383" s="380">
        <f>IF(OR('[9]事業所(またはGH住居)名を入力してください_その⑨'!$B602="管理者",'[9]事業所(またはGH住居)名を入力してください_その⑨'!$B602="サービス管理責任者"),0,'[9]事業所(またはGH住居)名を入力してください_その⑨'!$AN602)</f>
        <v>0</v>
      </c>
    </row>
    <row r="5384" spans="8:11">
      <c r="H5384" s="390"/>
      <c r="I5384" s="380" t="e">
        <f t="shared" si="180"/>
        <v>#REF!</v>
      </c>
      <c r="J5384" s="389">
        <f>'[9]事業所(またはGH住居)名を入力してください_その⑨'!$F603</f>
        <v>0</v>
      </c>
      <c r="K5384" s="380">
        <f>IF(OR('[9]事業所(またはGH住居)名を入力してください_その⑨'!$B603="管理者",'[9]事業所(またはGH住居)名を入力してください_その⑨'!$B603="サービス管理責任者"),0,'[9]事業所(またはGH住居)名を入力してください_その⑨'!$AN603)</f>
        <v>0</v>
      </c>
    </row>
    <row r="5385" spans="8:11">
      <c r="H5385" s="390"/>
      <c r="I5385" s="380" t="e">
        <f t="shared" si="180"/>
        <v>#REF!</v>
      </c>
      <c r="J5385" s="389">
        <f>'[9]事業所(またはGH住居)名を入力してください_その⑨'!$F604</f>
        <v>0</v>
      </c>
      <c r="K5385" s="380">
        <f>IF(OR('[9]事業所(またはGH住居)名を入力してください_その⑨'!$B604="管理者",'[9]事業所(またはGH住居)名を入力してください_その⑨'!$B604="サービス管理責任者"),0,'[9]事業所(またはGH住居)名を入力してください_その⑨'!$AN604)</f>
        <v>0</v>
      </c>
    </row>
    <row r="5386" spans="8:11">
      <c r="H5386" s="390"/>
      <c r="I5386" s="380" t="e">
        <f t="shared" si="180"/>
        <v>#REF!</v>
      </c>
      <c r="J5386" s="389">
        <f>'[9]事業所(またはGH住居)名を入力してください_その⑨'!$F605</f>
        <v>0</v>
      </c>
      <c r="K5386" s="380">
        <f>IF(OR('[9]事業所(またはGH住居)名を入力してください_その⑨'!$B605="管理者",'[9]事業所(またはGH住居)名を入力してください_その⑨'!$B605="サービス管理責任者"),0,'[9]事業所(またはGH住居)名を入力してください_その⑨'!$AN605)</f>
        <v>0</v>
      </c>
    </row>
    <row r="5387" spans="8:11">
      <c r="H5387" s="390"/>
      <c r="I5387" s="380" t="e">
        <f t="shared" si="180"/>
        <v>#REF!</v>
      </c>
      <c r="J5387" s="389">
        <f>'[9]事業所(またはGH住居)名を入力してください_その⑨'!$F606</f>
        <v>0</v>
      </c>
      <c r="K5387" s="380">
        <f>IF(OR('[9]事業所(またはGH住居)名を入力してください_その⑨'!$B606="管理者",'[9]事業所(またはGH住居)名を入力してください_その⑨'!$B606="サービス管理責任者"),0,'[9]事業所(またはGH住居)名を入力してください_その⑨'!$AN606)</f>
        <v>0</v>
      </c>
    </row>
    <row r="5388" spans="8:11">
      <c r="H5388" s="390"/>
      <c r="I5388" s="380" t="e">
        <f t="shared" si="180"/>
        <v>#REF!</v>
      </c>
      <c r="J5388" s="389">
        <f>'[9]事業所(またはGH住居)名を入力してください_その⑨'!$F607</f>
        <v>0</v>
      </c>
      <c r="K5388" s="380">
        <f>IF(OR('[9]事業所(またはGH住居)名を入力してください_その⑨'!$B607="管理者",'[9]事業所(またはGH住居)名を入力してください_その⑨'!$B607="サービス管理責任者"),0,'[9]事業所(またはGH住居)名を入力してください_その⑨'!$AN607)</f>
        <v>0</v>
      </c>
    </row>
    <row r="5389" spans="8:11">
      <c r="H5389" s="390"/>
      <c r="I5389" s="380" t="e">
        <f t="shared" si="180"/>
        <v>#REF!</v>
      </c>
      <c r="J5389" s="389">
        <f>'[9]事業所(またはGH住居)名を入力してください_その⑨'!$F608</f>
        <v>0</v>
      </c>
      <c r="K5389" s="380">
        <f>IF(OR('[9]事業所(またはGH住居)名を入力してください_その⑨'!$B608="管理者",'[9]事業所(またはGH住居)名を入力してください_その⑨'!$B608="サービス管理責任者"),0,'[9]事業所(またはGH住居)名を入力してください_その⑨'!$AN608)</f>
        <v>0</v>
      </c>
    </row>
    <row r="5390" spans="8:11">
      <c r="H5390" s="390"/>
      <c r="I5390" s="380" t="e">
        <f t="shared" si="180"/>
        <v>#REF!</v>
      </c>
      <c r="J5390" s="389">
        <f>'[9]事業所(またはGH住居)名を入力してください_その⑨'!$F609</f>
        <v>0</v>
      </c>
      <c r="K5390" s="380">
        <f>IF(OR('[9]事業所(またはGH住居)名を入力してください_その⑨'!$B609="管理者",'[9]事業所(またはGH住居)名を入力してください_その⑨'!$B609="サービス管理責任者"),0,'[9]事業所(またはGH住居)名を入力してください_その⑨'!$AN609)</f>
        <v>0</v>
      </c>
    </row>
    <row r="5391" spans="8:11">
      <c r="H5391" s="390"/>
      <c r="I5391" s="380" t="e">
        <f t="shared" si="180"/>
        <v>#REF!</v>
      </c>
      <c r="J5391" s="389">
        <f>'[9]事業所(またはGH住居)名を入力してください_その⑨'!$F610</f>
        <v>0</v>
      </c>
      <c r="K5391" s="380">
        <f>IF(OR('[9]事業所(またはGH住居)名を入力してください_その⑨'!$B610="管理者",'[9]事業所(またはGH住居)名を入力してください_その⑨'!$B610="サービス管理責任者"),0,'[9]事業所(またはGH住居)名を入力してください_その⑨'!$AN610)</f>
        <v>0</v>
      </c>
    </row>
    <row r="5392" spans="8:11">
      <c r="H5392" s="390"/>
      <c r="I5392" s="380" t="e">
        <f t="shared" si="180"/>
        <v>#REF!</v>
      </c>
      <c r="J5392" s="389">
        <f>'[9]事業所(またはGH住居)名を入力してください_その⑨'!$F611</f>
        <v>0</v>
      </c>
      <c r="K5392" s="380">
        <f>IF(OR('[9]事業所(またはGH住居)名を入力してください_その⑨'!$B611="管理者",'[9]事業所(またはGH住居)名を入力してください_その⑨'!$B611="サービス管理責任者"),0,'[9]事業所(またはGH住居)名を入力してください_その⑨'!$AN611)</f>
        <v>0</v>
      </c>
    </row>
    <row r="5393" spans="8:11">
      <c r="H5393" s="390"/>
      <c r="I5393" s="380" t="e">
        <f t="shared" si="180"/>
        <v>#REF!</v>
      </c>
      <c r="J5393" s="389">
        <f>'[9]事業所(またはGH住居)名を入力してください_その⑨'!$F612</f>
        <v>0</v>
      </c>
      <c r="K5393" s="380">
        <f>IF(OR('[9]事業所(またはGH住居)名を入力してください_その⑨'!$B612="管理者",'[9]事業所(またはGH住居)名を入力してください_その⑨'!$B612="サービス管理責任者"),0,'[9]事業所(またはGH住居)名を入力してください_その⑨'!$AN612)</f>
        <v>0</v>
      </c>
    </row>
    <row r="5394" spans="8:11">
      <c r="H5394" s="390"/>
      <c r="I5394" s="380" t="e">
        <f t="shared" si="180"/>
        <v>#REF!</v>
      </c>
      <c r="J5394" s="389">
        <f>'[9]事業所(またはGH住居)名を入力してください_その⑨'!$F613</f>
        <v>0</v>
      </c>
      <c r="K5394" s="380">
        <f>IF(OR('[9]事業所(またはGH住居)名を入力してください_その⑨'!$B613="管理者",'[9]事業所(またはGH住居)名を入力してください_その⑨'!$B613="サービス管理責任者"),0,'[9]事業所(またはGH住居)名を入力してください_その⑨'!$AN613)</f>
        <v>0</v>
      </c>
    </row>
    <row r="5395" spans="8:11">
      <c r="H5395" s="390"/>
      <c r="I5395" s="380" t="e">
        <f t="shared" si="180"/>
        <v>#REF!</v>
      </c>
      <c r="J5395" s="389">
        <f>'[9]事業所(またはGH住居)名を入力してください_その⑨'!$F614</f>
        <v>0</v>
      </c>
      <c r="K5395" s="380">
        <f>IF(OR('[9]事業所(またはGH住居)名を入力してください_その⑨'!$B614="管理者",'[9]事業所(またはGH住居)名を入力してください_その⑨'!$B614="サービス管理責任者"),0,'[9]事業所(またはGH住居)名を入力してください_その⑨'!$AN614)</f>
        <v>0</v>
      </c>
    </row>
    <row r="5396" spans="8:11">
      <c r="H5396" s="390"/>
      <c r="I5396" s="380" t="e">
        <f t="shared" si="180"/>
        <v>#REF!</v>
      </c>
      <c r="J5396" s="389">
        <f>'[9]事業所(またはGH住居)名を入力してください_その⑨'!$F615</f>
        <v>0</v>
      </c>
      <c r="K5396" s="380">
        <f>IF(OR('[9]事業所(またはGH住居)名を入力してください_その⑨'!$B615="管理者",'[9]事業所(またはGH住居)名を入力してください_その⑨'!$B615="サービス管理責任者"),0,'[9]事業所(またはGH住居)名を入力してください_その⑨'!$AN615)</f>
        <v>0</v>
      </c>
    </row>
    <row r="5397" spans="8:11">
      <c r="H5397" s="390"/>
      <c r="I5397" s="380" t="e">
        <f t="shared" si="180"/>
        <v>#REF!</v>
      </c>
      <c r="J5397" s="389">
        <f>'[9]事業所(またはGH住居)名を入力してください_その⑨'!$F616</f>
        <v>0</v>
      </c>
      <c r="K5397" s="380">
        <f>IF(OR('[9]事業所(またはGH住居)名を入力してください_その⑨'!$B616="管理者",'[9]事業所(またはGH住居)名を入力してください_その⑨'!$B616="サービス管理責任者"),0,'[9]事業所(またはGH住居)名を入力してください_その⑨'!$AN616)</f>
        <v>0</v>
      </c>
    </row>
    <row r="5398" spans="8:11">
      <c r="H5398" s="390"/>
      <c r="I5398" s="380" t="e">
        <f t="shared" si="180"/>
        <v>#REF!</v>
      </c>
      <c r="J5398" s="389">
        <f>'[9]事業所(またはGH住居)名を入力してください_その⑨'!$F617</f>
        <v>0</v>
      </c>
      <c r="K5398" s="380">
        <f>IF(OR('[9]事業所(またはGH住居)名を入力してください_その⑨'!$B617="管理者",'[9]事業所(またはGH住居)名を入力してください_その⑨'!$B617="サービス管理責任者"),0,'[9]事業所(またはGH住居)名を入力してください_その⑨'!$AN617)</f>
        <v>0</v>
      </c>
    </row>
    <row r="5399" spans="8:11">
      <c r="H5399" s="390"/>
      <c r="I5399" s="380" t="e">
        <f t="shared" si="180"/>
        <v>#REF!</v>
      </c>
      <c r="J5399" s="389">
        <f>'[9]事業所(またはGH住居)名を入力してください_その⑨'!$F618</f>
        <v>0</v>
      </c>
      <c r="K5399" s="380">
        <f>IF(OR('[9]事業所(またはGH住居)名を入力してください_その⑨'!$B618="管理者",'[9]事業所(またはGH住居)名を入力してください_その⑨'!$B618="サービス管理責任者"),0,'[9]事業所(またはGH住居)名を入力してください_その⑨'!$AN618)</f>
        <v>0</v>
      </c>
    </row>
    <row r="5400" spans="8:11">
      <c r="H5400" s="390"/>
      <c r="I5400" s="380" t="e">
        <f t="shared" si="180"/>
        <v>#REF!</v>
      </c>
      <c r="J5400" s="389">
        <f>'[9]事業所(またはGH住居)名を入力してください_その⑨'!$F619</f>
        <v>0</v>
      </c>
      <c r="K5400" s="380">
        <f>IF(OR('[9]事業所(またはGH住居)名を入力してください_その⑨'!$B619="管理者",'[9]事業所(またはGH住居)名を入力してください_その⑨'!$B619="サービス管理責任者"),0,'[9]事業所(またはGH住居)名を入力してください_その⑨'!$AN619)</f>
        <v>0</v>
      </c>
    </row>
    <row r="5401" spans="8:11">
      <c r="H5401" s="390"/>
      <c r="I5401" s="380" t="e">
        <f t="shared" si="180"/>
        <v>#REF!</v>
      </c>
      <c r="J5401" s="389">
        <f>'[9]事業所(またはGH住居)名を入力してください_その⑨'!$F620</f>
        <v>0</v>
      </c>
      <c r="K5401" s="380">
        <f>IF(OR('[9]事業所(またはGH住居)名を入力してください_その⑨'!$B620="管理者",'[9]事業所(またはGH住居)名を入力してください_その⑨'!$B620="サービス管理責任者"),0,'[9]事業所(またはGH住居)名を入力してください_その⑨'!$AN620)</f>
        <v>0</v>
      </c>
    </row>
    <row r="5402" spans="8:11">
      <c r="H5402" s="390"/>
      <c r="I5402" s="380" t="e">
        <f t="shared" si="180"/>
        <v>#REF!</v>
      </c>
      <c r="J5402" s="389">
        <f>'[9]事業所(またはGH住居)名を入力してください_その⑨'!$F621</f>
        <v>0</v>
      </c>
      <c r="K5402" s="380">
        <f>IF(OR('[9]事業所(またはGH住居)名を入力してください_その⑨'!$B621="管理者",'[9]事業所(またはGH住居)名を入力してください_その⑨'!$B621="サービス管理責任者"),0,'[9]事業所(またはGH住居)名を入力してください_その⑨'!$AN621)</f>
        <v>0</v>
      </c>
    </row>
    <row r="5403" spans="8:11">
      <c r="H5403" s="390"/>
      <c r="I5403" s="380" t="e">
        <f t="shared" si="180"/>
        <v>#REF!</v>
      </c>
      <c r="J5403" s="389">
        <f>'[9]事業所(またはGH住居)名を入力してください_その⑨'!$F622</f>
        <v>0</v>
      </c>
      <c r="K5403" s="380">
        <f>IF(OR('[9]事業所(またはGH住居)名を入力してください_その⑨'!$B622="管理者",'[9]事業所(またはGH住居)名を入力してください_その⑨'!$B622="サービス管理責任者"),0,'[9]事業所(またはGH住居)名を入力してください_その⑨'!$AN622)</f>
        <v>0</v>
      </c>
    </row>
    <row r="5404" spans="8:11">
      <c r="H5404" s="386" t="s">
        <v>614</v>
      </c>
      <c r="I5404" s="380" t="e">
        <f t="shared" si="180"/>
        <v>#REF!</v>
      </c>
      <c r="J5404" s="386">
        <f>'[9]事業所(またはGH住居)名を入力してください_その⑩'!$F23</f>
        <v>0</v>
      </c>
      <c r="K5404" s="380">
        <f>IF(OR('[9]事業所(またはGH住居)名を入力してください_その⑩'!$B23="管理者",'[9]事業所(またはGH住居)名を入力してください_その⑩'!$B23="サービス管理責任者"),0,'[9]事業所(またはGH住居)名を入力してください_その⑩'!$AN23)</f>
        <v>0</v>
      </c>
    </row>
    <row r="5405" spans="8:11">
      <c r="H5405" s="387"/>
      <c r="I5405" s="380" t="e">
        <f t="shared" si="180"/>
        <v>#REF!</v>
      </c>
      <c r="J5405" s="386">
        <f>'[9]事業所(またはGH住居)名を入力してください_その⑩'!$F24</f>
        <v>0</v>
      </c>
      <c r="K5405" s="380">
        <f>IF(OR('[9]事業所(またはGH住居)名を入力してください_その⑩'!$B24="管理者",'[9]事業所(またはGH住居)名を入力してください_その⑩'!$B24="サービス管理責任者"),0,'[9]事業所(またはGH住居)名を入力してください_その⑩'!$AN24)</f>
        <v>0</v>
      </c>
    </row>
    <row r="5406" spans="8:11">
      <c r="H5406" s="387"/>
      <c r="I5406" s="380" t="e">
        <f t="shared" si="180"/>
        <v>#REF!</v>
      </c>
      <c r="J5406" s="386">
        <f>'[9]事業所(またはGH住居)名を入力してください_その⑩'!$F25</f>
        <v>0</v>
      </c>
      <c r="K5406" s="380">
        <f>IF(OR('[9]事業所(またはGH住居)名を入力してください_その⑩'!$B25="管理者",'[9]事業所(またはGH住居)名を入力してください_その⑩'!$B25="サービス管理責任者"),0,'[9]事業所(またはGH住居)名を入力してください_その⑩'!$AN25)</f>
        <v>0</v>
      </c>
    </row>
    <row r="5407" spans="8:11">
      <c r="H5407" s="387"/>
      <c r="I5407" s="380" t="e">
        <f t="shared" si="180"/>
        <v>#REF!</v>
      </c>
      <c r="J5407" s="386">
        <f>'[9]事業所(またはGH住居)名を入力してください_その⑩'!$F26</f>
        <v>0</v>
      </c>
      <c r="K5407" s="380">
        <f>IF(OR('[9]事業所(またはGH住居)名を入力してください_その⑩'!$B26="管理者",'[9]事業所(またはGH住居)名を入力してください_その⑩'!$B26="サービス管理責任者"),0,'[9]事業所(またはGH住居)名を入力してください_その⑩'!$AN26)</f>
        <v>0</v>
      </c>
    </row>
    <row r="5408" spans="8:11">
      <c r="H5408" s="387"/>
      <c r="I5408" s="380" t="e">
        <f t="shared" si="180"/>
        <v>#REF!</v>
      </c>
      <c r="J5408" s="386">
        <f>'[9]事業所(またはGH住居)名を入力してください_その⑩'!$F27</f>
        <v>0</v>
      </c>
      <c r="K5408" s="380">
        <f>IF(OR('[9]事業所(またはGH住居)名を入力してください_その⑩'!$B27="管理者",'[9]事業所(またはGH住居)名を入力してください_その⑩'!$B27="サービス管理責任者"),0,'[9]事業所(またはGH住居)名を入力してください_その⑩'!$AN27)</f>
        <v>0</v>
      </c>
    </row>
    <row r="5409" spans="8:12">
      <c r="H5409" s="387"/>
      <c r="I5409" s="380" t="e">
        <f t="shared" si="180"/>
        <v>#REF!</v>
      </c>
      <c r="J5409" s="386">
        <f>'[9]事業所(またはGH住居)名を入力してください_その⑩'!$F28</f>
        <v>0</v>
      </c>
      <c r="K5409" s="380">
        <f>IF(OR('[9]事業所(またはGH住居)名を入力してください_その⑩'!$B28="管理者",'[9]事業所(またはGH住居)名を入力してください_その⑩'!$B28="サービス管理責任者"),0,'[9]事業所(またはGH住居)名を入力してください_その⑩'!$AN28)</f>
        <v>0</v>
      </c>
    </row>
    <row r="5410" spans="8:12">
      <c r="H5410" s="387"/>
      <c r="I5410" s="380" t="e">
        <f t="shared" si="180"/>
        <v>#REF!</v>
      </c>
      <c r="J5410" s="386">
        <f>'[9]事業所(またはGH住居)名を入力してください_その⑩'!$F29</f>
        <v>0</v>
      </c>
      <c r="K5410" s="380">
        <f>IF(OR('[9]事業所(またはGH住居)名を入力してください_その⑩'!$B29="管理者",'[9]事業所(またはGH住居)名を入力してください_その⑩'!$B29="サービス管理責任者"),0,'[9]事業所(またはGH住居)名を入力してください_その⑩'!$AN29)</f>
        <v>0</v>
      </c>
    </row>
    <row r="5411" spans="8:12">
      <c r="H5411" s="387"/>
      <c r="I5411" s="380" t="e">
        <f t="shared" si="180"/>
        <v>#REF!</v>
      </c>
      <c r="J5411" s="386">
        <f>'[9]事業所(またはGH住居)名を入力してください_その⑩'!$F30</f>
        <v>0</v>
      </c>
      <c r="K5411" s="380">
        <f>IF(OR('[9]事業所(またはGH住居)名を入力してください_その⑩'!$B30="管理者",'[9]事業所(またはGH住居)名を入力してください_その⑩'!$B30="サービス管理責任者"),0,'[9]事業所(またはGH住居)名を入力してください_その⑩'!$AN30)</f>
        <v>0</v>
      </c>
    </row>
    <row r="5412" spans="8:12">
      <c r="H5412" s="387"/>
      <c r="I5412" s="380" t="e">
        <f t="shared" si="180"/>
        <v>#REF!</v>
      </c>
      <c r="J5412" s="386">
        <f>'[9]事業所(またはGH住居)名を入力してください_その⑩'!$F31</f>
        <v>0</v>
      </c>
      <c r="K5412" s="380">
        <f>IF(OR('[9]事業所(またはGH住居)名を入力してください_その⑩'!$B31="管理者",'[9]事業所(またはGH住居)名を入力してください_その⑩'!$B31="サービス管理責任者"),0,'[9]事業所(またはGH住居)名を入力してください_その⑩'!$AN31)</f>
        <v>0</v>
      </c>
    </row>
    <row r="5413" spans="8:12">
      <c r="H5413" s="387"/>
      <c r="I5413" s="380" t="e">
        <f t="shared" si="180"/>
        <v>#REF!</v>
      </c>
      <c r="J5413" s="386">
        <f>'[9]事業所(またはGH住居)名を入力してください_その⑩'!$F32</f>
        <v>0</v>
      </c>
      <c r="K5413" s="380">
        <f>IF(OR('[9]事業所(またはGH住居)名を入力してください_その⑩'!$B32="管理者",'[9]事業所(またはGH住居)名を入力してください_その⑩'!$B32="サービス管理責任者"),0,'[9]事業所(またはGH住居)名を入力してください_その⑩'!$AN32)</f>
        <v>0</v>
      </c>
    </row>
    <row r="5414" spans="8:12">
      <c r="H5414" s="387"/>
      <c r="I5414" s="380" t="e">
        <f t="shared" si="180"/>
        <v>#REF!</v>
      </c>
      <c r="J5414" s="386">
        <f>'[9]事業所(またはGH住居)名を入力してください_その⑩'!$F33</f>
        <v>0</v>
      </c>
      <c r="K5414" s="380">
        <f>IF(OR('[9]事業所(またはGH住居)名を入力してください_その⑩'!$B33="管理者",'[9]事業所(またはGH住居)名を入力してください_その⑩'!$B33="サービス管理責任者"),0,'[9]事業所(またはGH住居)名を入力してください_その⑩'!$AN33)</f>
        <v>0</v>
      </c>
    </row>
    <row r="5415" spans="8:12">
      <c r="H5415" s="387"/>
      <c r="I5415" s="380" t="e">
        <f t="shared" si="180"/>
        <v>#REF!</v>
      </c>
      <c r="J5415" s="386">
        <f>'[9]事業所(またはGH住居)名を入力してください_その⑩'!$F34</f>
        <v>0</v>
      </c>
      <c r="K5415" s="380">
        <f>IF(OR('[9]事業所(またはGH住居)名を入力してください_その⑩'!$B34="管理者",'[9]事業所(またはGH住居)名を入力してください_その⑩'!$B34="サービス管理責任者"),0,'[9]事業所(またはGH住居)名を入力してください_その⑩'!$AN34)</f>
        <v>0</v>
      </c>
    </row>
    <row r="5416" spans="8:12">
      <c r="H5416" s="387"/>
      <c r="I5416" s="380" t="e">
        <f t="shared" si="180"/>
        <v>#REF!</v>
      </c>
      <c r="J5416" s="386">
        <f>'[9]事業所(またはGH住居)名を入力してください_その⑩'!$F35</f>
        <v>0</v>
      </c>
      <c r="K5416" s="380">
        <f>IF(OR('[9]事業所(またはGH住居)名を入力してください_その⑩'!$B35="管理者",'[9]事業所(またはGH住居)名を入力してください_その⑩'!$B35="サービス管理責任者"),0,'[9]事業所(またはGH住居)名を入力してください_その⑩'!$AN35)</f>
        <v>0</v>
      </c>
    </row>
    <row r="5417" spans="8:12">
      <c r="H5417" s="387"/>
      <c r="I5417" s="380" t="e">
        <f t="shared" si="180"/>
        <v>#REF!</v>
      </c>
      <c r="J5417" s="386">
        <f>'[9]事業所(またはGH住居)名を入力してください_その⑩'!$F36</f>
        <v>0</v>
      </c>
      <c r="K5417" s="380">
        <f>IF(OR('[9]事業所(またはGH住居)名を入力してください_その⑩'!$B36="管理者",'[9]事業所(またはGH住居)名を入力してください_その⑩'!$B36="サービス管理責任者"),0,'[9]事業所(またはGH住居)名を入力してください_その⑩'!$AN36)</f>
        <v>0</v>
      </c>
    </row>
    <row r="5418" spans="8:12">
      <c r="H5418" s="387"/>
      <c r="I5418" s="380" t="e">
        <f t="shared" si="180"/>
        <v>#REF!</v>
      </c>
      <c r="J5418" s="386">
        <f>'[9]事業所(またはGH住居)名を入力してください_その⑩'!$F37</f>
        <v>0</v>
      </c>
      <c r="K5418" s="380">
        <f>IF(OR('[9]事業所(またはGH住居)名を入力してください_その⑩'!$B37="管理者",'[9]事業所(またはGH住居)名を入力してください_その⑩'!$B37="サービス管理責任者"),0,'[9]事業所(またはGH住居)名を入力してください_その⑩'!$AN37)</f>
        <v>0</v>
      </c>
    </row>
    <row r="5419" spans="8:12">
      <c r="H5419" s="387"/>
      <c r="I5419" s="380" t="e">
        <f t="shared" si="180"/>
        <v>#REF!</v>
      </c>
      <c r="J5419" s="386">
        <f>'[9]事業所(またはGH住居)名を入力してください_その⑩'!$F38</f>
        <v>0</v>
      </c>
      <c r="K5419" s="380">
        <f>IF(OR('[9]事業所(またはGH住居)名を入力してください_その⑩'!$B38="管理者",'[9]事業所(またはGH住居)名を入力してください_その⑩'!$B38="サービス管理責任者"),0,'[9]事業所(またはGH住居)名を入力してください_その⑩'!$AN38)</f>
        <v>0</v>
      </c>
    </row>
    <row r="5420" spans="8:12">
      <c r="H5420" s="387"/>
      <c r="I5420" s="380" t="e">
        <f t="shared" si="180"/>
        <v>#REF!</v>
      </c>
      <c r="J5420" s="386">
        <f>'[9]事業所(またはGH住居)名を入力してください_その⑩'!$F39</f>
        <v>0</v>
      </c>
      <c r="K5420" s="380">
        <f>IF(OR('[9]事業所(またはGH住居)名を入力してください_その⑩'!$B39="管理者",'[9]事業所(またはGH住居)名を入力してください_その⑩'!$B39="サービス管理責任者"),0,'[9]事業所(またはGH住居)名を入力してください_その⑩'!$AN39)</f>
        <v>0</v>
      </c>
      <c r="L5420" s="374"/>
    </row>
    <row r="5421" spans="8:12">
      <c r="H5421" s="387"/>
      <c r="I5421" s="380" t="e">
        <f t="shared" si="180"/>
        <v>#REF!</v>
      </c>
      <c r="J5421" s="386">
        <f>'[9]事業所(またはGH住居)名を入力してください_その⑩'!$F40</f>
        <v>0</v>
      </c>
      <c r="K5421" s="380">
        <f>IF(OR('[9]事業所(またはGH住居)名を入力してください_その⑩'!$B40="管理者",'[9]事業所(またはGH住居)名を入力してください_その⑩'!$B40="サービス管理責任者"),0,'[9]事業所(またはGH住居)名を入力してください_その⑩'!$AN40)</f>
        <v>0</v>
      </c>
    </row>
    <row r="5422" spans="8:12">
      <c r="H5422" s="387"/>
      <c r="I5422" s="380" t="e">
        <f t="shared" si="180"/>
        <v>#REF!</v>
      </c>
      <c r="J5422" s="386">
        <f>'[9]事業所(またはGH住居)名を入力してください_その⑩'!$F41</f>
        <v>0</v>
      </c>
      <c r="K5422" s="380">
        <f>IF(OR('[9]事業所(またはGH住居)名を入力してください_その⑩'!$B41="管理者",'[9]事業所(またはGH住居)名を入力してください_その⑩'!$B41="サービス管理責任者"),0,'[9]事業所(またはGH住居)名を入力してください_その⑩'!$AN41)</f>
        <v>0</v>
      </c>
    </row>
    <row r="5423" spans="8:12">
      <c r="H5423" s="387"/>
      <c r="I5423" s="380" t="e">
        <f t="shared" si="180"/>
        <v>#REF!</v>
      </c>
      <c r="J5423" s="386">
        <f>'[9]事業所(またはGH住居)名を入力してください_その⑩'!$F42</f>
        <v>0</v>
      </c>
      <c r="K5423" s="380">
        <f>IF(OR('[9]事業所(またはGH住居)名を入力してください_その⑩'!$B42="管理者",'[9]事業所(またはGH住居)名を入力してください_その⑩'!$B42="サービス管理責任者"),0,'[9]事業所(またはGH住居)名を入力してください_その⑩'!$AN42)</f>
        <v>0</v>
      </c>
    </row>
    <row r="5424" spans="8:12">
      <c r="H5424" s="387"/>
      <c r="I5424" s="380" t="e">
        <f t="shared" si="180"/>
        <v>#REF!</v>
      </c>
      <c r="J5424" s="386">
        <f>'[9]事業所(またはGH住居)名を入力してください_その⑩'!$F43</f>
        <v>0</v>
      </c>
      <c r="K5424" s="380">
        <f>IF(OR('[9]事業所(またはGH住居)名を入力してください_その⑩'!$B43="管理者",'[9]事業所(またはGH住居)名を入力してください_その⑩'!$B43="サービス管理責任者"),0,'[9]事業所(またはGH住居)名を入力してください_その⑩'!$AN43)</f>
        <v>0</v>
      </c>
    </row>
    <row r="5425" spans="8:11">
      <c r="H5425" s="387"/>
      <c r="I5425" s="380" t="e">
        <f t="shared" si="180"/>
        <v>#REF!</v>
      </c>
      <c r="J5425" s="386">
        <f>'[9]事業所(またはGH住居)名を入力してください_その⑩'!$F44</f>
        <v>0</v>
      </c>
      <c r="K5425" s="380">
        <f>IF(OR('[9]事業所(またはGH住居)名を入力してください_その⑩'!$B44="管理者",'[9]事業所(またはGH住居)名を入力してください_その⑩'!$B44="サービス管理責任者"),0,'[9]事業所(またはGH住居)名を入力してください_その⑩'!$AN44)</f>
        <v>0</v>
      </c>
    </row>
    <row r="5426" spans="8:11">
      <c r="H5426" s="387"/>
      <c r="I5426" s="380" t="e">
        <f t="shared" si="180"/>
        <v>#REF!</v>
      </c>
      <c r="J5426" s="386">
        <f>'[9]事業所(またはGH住居)名を入力してください_その⑩'!$F45</f>
        <v>0</v>
      </c>
      <c r="K5426" s="380">
        <f>IF(OR('[9]事業所(またはGH住居)名を入力してください_その⑩'!$B45="管理者",'[9]事業所(またはGH住居)名を入力してください_その⑩'!$B45="サービス管理責任者"),0,'[9]事業所(またはGH住居)名を入力してください_その⑩'!$AN45)</f>
        <v>0</v>
      </c>
    </row>
    <row r="5427" spans="8:11">
      <c r="H5427" s="387"/>
      <c r="I5427" s="380" t="e">
        <f t="shared" si="180"/>
        <v>#REF!</v>
      </c>
      <c r="J5427" s="386">
        <f>'[9]事業所(またはGH住居)名を入力してください_その⑩'!$F46</f>
        <v>0</v>
      </c>
      <c r="K5427" s="380">
        <f>IF(OR('[9]事業所(またはGH住居)名を入力してください_その⑩'!$B46="管理者",'[9]事業所(またはGH住居)名を入力してください_その⑩'!$B46="サービス管理責任者"),0,'[9]事業所(またはGH住居)名を入力してください_その⑩'!$AN46)</f>
        <v>0</v>
      </c>
    </row>
    <row r="5428" spans="8:11">
      <c r="H5428" s="387"/>
      <c r="I5428" s="380" t="e">
        <f t="shared" si="180"/>
        <v>#REF!</v>
      </c>
      <c r="J5428" s="386">
        <f>'[9]事業所(またはGH住居)名を入力してください_その⑩'!$F47</f>
        <v>0</v>
      </c>
      <c r="K5428" s="380">
        <f>IF(OR('[9]事業所(またはGH住居)名を入力してください_その⑩'!$B47="管理者",'[9]事業所(またはGH住居)名を入力してください_その⑩'!$B47="サービス管理責任者"),0,'[9]事業所(またはGH住居)名を入力してください_その⑩'!$AN47)</f>
        <v>0</v>
      </c>
    </row>
    <row r="5429" spans="8:11">
      <c r="H5429" s="387"/>
      <c r="I5429" s="380" t="e">
        <f t="shared" si="180"/>
        <v>#REF!</v>
      </c>
      <c r="J5429" s="386">
        <f>'[9]事業所(またはGH住居)名を入力してください_その⑩'!$F48</f>
        <v>0</v>
      </c>
      <c r="K5429" s="380">
        <f>IF(OR('[9]事業所(またはGH住居)名を入力してください_その⑩'!$B48="管理者",'[9]事業所(またはGH住居)名を入力してください_その⑩'!$B48="サービス管理責任者"),0,'[9]事業所(またはGH住居)名を入力してください_その⑩'!$AN48)</f>
        <v>0</v>
      </c>
    </row>
    <row r="5430" spans="8:11">
      <c r="H5430" s="387"/>
      <c r="I5430" s="380" t="e">
        <f t="shared" si="180"/>
        <v>#REF!</v>
      </c>
      <c r="J5430" s="386">
        <f>'[9]事業所(またはGH住居)名を入力してください_その⑩'!$F49</f>
        <v>0</v>
      </c>
      <c r="K5430" s="380">
        <f>IF(OR('[9]事業所(またはGH住居)名を入力してください_その⑩'!$B49="管理者",'[9]事業所(またはGH住居)名を入力してください_その⑩'!$B49="サービス管理責任者"),0,'[9]事業所(またはGH住居)名を入力してください_その⑩'!$AN49)</f>
        <v>0</v>
      </c>
    </row>
    <row r="5431" spans="8:11">
      <c r="H5431" s="387"/>
      <c r="I5431" s="380" t="e">
        <f t="shared" si="180"/>
        <v>#REF!</v>
      </c>
      <c r="J5431" s="386">
        <f>'[9]事業所(またはGH住居)名を入力してください_その⑩'!$F50</f>
        <v>0</v>
      </c>
      <c r="K5431" s="380">
        <f>IF(OR('[9]事業所(またはGH住居)名を入力してください_その⑩'!$B50="管理者",'[9]事業所(またはGH住居)名を入力してください_その⑩'!$B50="サービス管理責任者"),0,'[9]事業所(またはGH住居)名を入力してください_その⑩'!$AN50)</f>
        <v>0</v>
      </c>
    </row>
    <row r="5432" spans="8:11">
      <c r="H5432" s="387"/>
      <c r="I5432" s="380" t="e">
        <f t="shared" si="180"/>
        <v>#REF!</v>
      </c>
      <c r="J5432" s="386">
        <f>'[9]事業所(またはGH住居)名を入力してください_その⑩'!$F51</f>
        <v>0</v>
      </c>
      <c r="K5432" s="380">
        <f>IF(OR('[9]事業所(またはGH住居)名を入力してください_その⑩'!$B51="管理者",'[9]事業所(またはGH住居)名を入力してください_その⑩'!$B51="サービス管理責任者"),0,'[9]事業所(またはGH住居)名を入力してください_その⑩'!$AN51)</f>
        <v>0</v>
      </c>
    </row>
    <row r="5433" spans="8:11">
      <c r="H5433" s="387"/>
      <c r="I5433" s="380" t="e">
        <f t="shared" si="180"/>
        <v>#REF!</v>
      </c>
      <c r="J5433" s="386">
        <f>'[9]事業所(またはGH住居)名を入力してください_その⑩'!$F52</f>
        <v>0</v>
      </c>
      <c r="K5433" s="380">
        <f>IF(OR('[9]事業所(またはGH住居)名を入力してください_その⑩'!$B52="管理者",'[9]事業所(またはGH住居)名を入力してください_その⑩'!$B52="サービス管理責任者"),0,'[9]事業所(またはGH住居)名を入力してください_その⑩'!$AN52)</f>
        <v>0</v>
      </c>
    </row>
    <row r="5434" spans="8:11">
      <c r="H5434" s="387"/>
      <c r="I5434" s="380" t="e">
        <f t="shared" si="180"/>
        <v>#REF!</v>
      </c>
      <c r="J5434" s="386">
        <f>'[9]事業所(またはGH住居)名を入力してください_その⑩'!$F53</f>
        <v>0</v>
      </c>
      <c r="K5434" s="380">
        <f>IF(OR('[9]事業所(またはGH住居)名を入力してください_その⑩'!$B53="管理者",'[9]事業所(またはGH住居)名を入力してください_その⑩'!$B53="サービス管理責任者"),0,'[9]事業所(またはGH住居)名を入力してください_その⑩'!$AN53)</f>
        <v>0</v>
      </c>
    </row>
    <row r="5435" spans="8:11">
      <c r="H5435" s="387"/>
      <c r="I5435" s="380" t="e">
        <f t="shared" si="180"/>
        <v>#REF!</v>
      </c>
      <c r="J5435" s="386">
        <f>'[9]事業所(またはGH住居)名を入力してください_その⑩'!$F54</f>
        <v>0</v>
      </c>
      <c r="K5435" s="380">
        <f>IF(OR('[9]事業所(またはGH住居)名を入力してください_その⑩'!$B54="管理者",'[9]事業所(またはGH住居)名を入力してください_その⑩'!$B54="サービス管理責任者"),0,'[9]事業所(またはGH住居)名を入力してください_その⑩'!$AN54)</f>
        <v>0</v>
      </c>
    </row>
    <row r="5436" spans="8:11">
      <c r="H5436" s="387"/>
      <c r="I5436" s="380" t="e">
        <f t="shared" si="180"/>
        <v>#REF!</v>
      </c>
      <c r="J5436" s="386">
        <f>'[9]事業所(またはGH住居)名を入力してください_その⑩'!$F55</f>
        <v>0</v>
      </c>
      <c r="K5436" s="380">
        <f>IF(OR('[9]事業所(またはGH住居)名を入力してください_その⑩'!$B55="管理者",'[9]事業所(またはGH住居)名を入力してください_その⑩'!$B55="サービス管理責任者"),0,'[9]事業所(またはGH住居)名を入力してください_その⑩'!$AN55)</f>
        <v>0</v>
      </c>
    </row>
    <row r="5437" spans="8:11">
      <c r="H5437" s="387"/>
      <c r="I5437" s="380" t="e">
        <f t="shared" si="180"/>
        <v>#REF!</v>
      </c>
      <c r="J5437" s="386">
        <f>'[9]事業所(またはGH住居)名を入力してください_その⑩'!$F56</f>
        <v>0</v>
      </c>
      <c r="K5437" s="380">
        <f>IF(OR('[9]事業所(またはGH住居)名を入力してください_その⑩'!$B56="管理者",'[9]事業所(またはGH住居)名を入力してください_その⑩'!$B56="サービス管理責任者"),0,'[9]事業所(またはGH住居)名を入力してください_その⑩'!$AN56)</f>
        <v>0</v>
      </c>
    </row>
    <row r="5438" spans="8:11">
      <c r="H5438" s="387"/>
      <c r="I5438" s="380" t="e">
        <f t="shared" si="180"/>
        <v>#REF!</v>
      </c>
      <c r="J5438" s="386">
        <f>'[9]事業所(またはGH住居)名を入力してください_その⑩'!$F57</f>
        <v>0</v>
      </c>
      <c r="K5438" s="380">
        <f>IF(OR('[9]事業所(またはGH住居)名を入力してください_その⑩'!$B57="管理者",'[9]事業所(またはGH住居)名を入力してください_その⑩'!$B57="サービス管理責任者"),0,'[9]事業所(またはGH住居)名を入力してください_その⑩'!$AN57)</f>
        <v>0</v>
      </c>
    </row>
    <row r="5439" spans="8:11">
      <c r="H5439" s="387"/>
      <c r="I5439" s="380" t="e">
        <f t="shared" si="180"/>
        <v>#REF!</v>
      </c>
      <c r="J5439" s="386">
        <f>'[9]事業所(またはGH住居)名を入力してください_その⑩'!$F58</f>
        <v>0</v>
      </c>
      <c r="K5439" s="380">
        <f>IF(OR('[9]事業所(またはGH住居)名を入力してください_その⑩'!$B58="管理者",'[9]事業所(またはGH住居)名を入力してください_その⑩'!$B58="サービス管理責任者"),0,'[9]事業所(またはGH住居)名を入力してください_その⑩'!$AN58)</f>
        <v>0</v>
      </c>
    </row>
    <row r="5440" spans="8:11">
      <c r="H5440" s="387"/>
      <c r="I5440" s="380" t="e">
        <f t="shared" si="180"/>
        <v>#REF!</v>
      </c>
      <c r="J5440" s="386">
        <f>'[9]事業所(またはGH住居)名を入力してください_その⑩'!$F59</f>
        <v>0</v>
      </c>
      <c r="K5440" s="380">
        <f>IF(OR('[9]事業所(またはGH住居)名を入力してください_その⑩'!$B59="管理者",'[9]事業所(またはGH住居)名を入力してください_その⑩'!$B59="サービス管理責任者"),0,'[9]事業所(またはGH住居)名を入力してください_その⑩'!$AN59)</f>
        <v>0</v>
      </c>
    </row>
    <row r="5441" spans="8:11">
      <c r="H5441" s="387"/>
      <c r="I5441" s="380" t="e">
        <f t="shared" si="180"/>
        <v>#REF!</v>
      </c>
      <c r="J5441" s="386">
        <f>'[9]事業所(またはGH住居)名を入力してください_その⑩'!$F60</f>
        <v>0</v>
      </c>
      <c r="K5441" s="380">
        <f>IF(OR('[9]事業所(またはGH住居)名を入力してください_その⑩'!$B60="管理者",'[9]事業所(またはGH住居)名を入力してください_その⑩'!$B60="サービス管理責任者"),0,'[9]事業所(またはGH住居)名を入力してください_その⑩'!$AN60)</f>
        <v>0</v>
      </c>
    </row>
    <row r="5442" spans="8:11">
      <c r="H5442" s="387"/>
      <c r="I5442" s="380" t="e">
        <f t="shared" si="180"/>
        <v>#REF!</v>
      </c>
      <c r="J5442" s="386">
        <f>'[9]事業所(またはGH住居)名を入力してください_その⑩'!$F61</f>
        <v>0</v>
      </c>
      <c r="K5442" s="380">
        <f>IF(OR('[9]事業所(またはGH住居)名を入力してください_その⑩'!$B61="管理者",'[9]事業所(またはGH住居)名を入力してください_その⑩'!$B61="サービス管理責任者"),0,'[9]事業所(またはGH住居)名を入力してください_その⑩'!$AN61)</f>
        <v>0</v>
      </c>
    </row>
    <row r="5443" spans="8:11">
      <c r="H5443" s="387"/>
      <c r="I5443" s="380" t="e">
        <f t="shared" si="180"/>
        <v>#REF!</v>
      </c>
      <c r="J5443" s="386">
        <f>'[9]事業所(またはGH住居)名を入力してください_その⑩'!$F62</f>
        <v>0</v>
      </c>
      <c r="K5443" s="380">
        <f>IF(OR('[9]事業所(またはGH住居)名を入力してください_その⑩'!$B62="管理者",'[9]事業所(またはGH住居)名を入力してください_その⑩'!$B62="サービス管理責任者"),0,'[9]事業所(またはGH住居)名を入力してください_その⑩'!$AN62)</f>
        <v>0</v>
      </c>
    </row>
    <row r="5444" spans="8:11">
      <c r="H5444" s="387"/>
      <c r="I5444" s="380" t="e">
        <f t="shared" ref="I5444:I5507" si="181">IF(J5444=0,I5443,I5443+1)</f>
        <v>#REF!</v>
      </c>
      <c r="J5444" s="386">
        <f>'[9]事業所(またはGH住居)名を入力してください_その⑩'!$F63</f>
        <v>0</v>
      </c>
      <c r="K5444" s="380">
        <f>IF(OR('[9]事業所(またはGH住居)名を入力してください_その⑩'!$B63="管理者",'[9]事業所(またはGH住居)名を入力してください_その⑩'!$B63="サービス管理責任者"),0,'[9]事業所(またはGH住居)名を入力してください_その⑩'!$AN63)</f>
        <v>0</v>
      </c>
    </row>
    <row r="5445" spans="8:11">
      <c r="H5445" s="387"/>
      <c r="I5445" s="380" t="e">
        <f t="shared" si="181"/>
        <v>#REF!</v>
      </c>
      <c r="J5445" s="386">
        <f>'[9]事業所(またはGH住居)名を入力してください_その⑩'!$F64</f>
        <v>0</v>
      </c>
      <c r="K5445" s="380">
        <f>IF(OR('[9]事業所(またはGH住居)名を入力してください_その⑩'!$B64="管理者",'[9]事業所(またはGH住居)名を入力してください_その⑩'!$B64="サービス管理責任者"),0,'[9]事業所(またはGH住居)名を入力してください_その⑩'!$AN64)</f>
        <v>0</v>
      </c>
    </row>
    <row r="5446" spans="8:11">
      <c r="H5446" s="387"/>
      <c r="I5446" s="380" t="e">
        <f t="shared" si="181"/>
        <v>#REF!</v>
      </c>
      <c r="J5446" s="386">
        <f>'[9]事業所(またはGH住居)名を入力してください_その⑩'!$F65</f>
        <v>0</v>
      </c>
      <c r="K5446" s="380">
        <f>IF(OR('[9]事業所(またはGH住居)名を入力してください_その⑩'!$B65="管理者",'[9]事業所(またはGH住居)名を入力してください_その⑩'!$B65="サービス管理責任者"),0,'[9]事業所(またはGH住居)名を入力してください_その⑩'!$AN65)</f>
        <v>0</v>
      </c>
    </row>
    <row r="5447" spans="8:11">
      <c r="H5447" s="387"/>
      <c r="I5447" s="380" t="e">
        <f t="shared" si="181"/>
        <v>#REF!</v>
      </c>
      <c r="J5447" s="386">
        <f>'[9]事業所(またはGH住居)名を入力してください_その⑩'!$F66</f>
        <v>0</v>
      </c>
      <c r="K5447" s="380">
        <f>IF(OR('[9]事業所(またはGH住居)名を入力してください_その⑩'!$B66="管理者",'[9]事業所(またはGH住居)名を入力してください_その⑩'!$B66="サービス管理責任者"),0,'[9]事業所(またはGH住居)名を入力してください_その⑩'!$AN66)</f>
        <v>0</v>
      </c>
    </row>
    <row r="5448" spans="8:11">
      <c r="H5448" s="387"/>
      <c r="I5448" s="380" t="e">
        <f t="shared" si="181"/>
        <v>#REF!</v>
      </c>
      <c r="J5448" s="386">
        <f>'[9]事業所(またはGH住居)名を入力してください_その⑩'!$F67</f>
        <v>0</v>
      </c>
      <c r="K5448" s="380">
        <f>IF(OR('[9]事業所(またはGH住居)名を入力してください_その⑩'!$B67="管理者",'[9]事業所(またはGH住居)名を入力してください_その⑩'!$B67="サービス管理責任者"),0,'[9]事業所(またはGH住居)名を入力してください_その⑩'!$AN67)</f>
        <v>0</v>
      </c>
    </row>
    <row r="5449" spans="8:11">
      <c r="H5449" s="387"/>
      <c r="I5449" s="380" t="e">
        <f t="shared" si="181"/>
        <v>#REF!</v>
      </c>
      <c r="J5449" s="386">
        <f>'[9]事業所(またはGH住居)名を入力してください_その⑩'!$F68</f>
        <v>0</v>
      </c>
      <c r="K5449" s="380">
        <f>IF(OR('[9]事業所(またはGH住居)名を入力してください_その⑩'!$B68="管理者",'[9]事業所(またはGH住居)名を入力してください_その⑩'!$B68="サービス管理責任者"),0,'[9]事業所(またはGH住居)名を入力してください_その⑩'!$AN68)</f>
        <v>0</v>
      </c>
    </row>
    <row r="5450" spans="8:11">
      <c r="H5450" s="387"/>
      <c r="I5450" s="380" t="e">
        <f t="shared" si="181"/>
        <v>#REF!</v>
      </c>
      <c r="J5450" s="386">
        <f>'[9]事業所(またはGH住居)名を入力してください_その⑩'!$F69</f>
        <v>0</v>
      </c>
      <c r="K5450" s="380">
        <f>IF(OR('[9]事業所(またはGH住居)名を入力してください_その⑩'!$B69="管理者",'[9]事業所(またはGH住居)名を入力してください_その⑩'!$B69="サービス管理責任者"),0,'[9]事業所(またはGH住居)名を入力してください_その⑩'!$AN69)</f>
        <v>0</v>
      </c>
    </row>
    <row r="5451" spans="8:11">
      <c r="H5451" s="387"/>
      <c r="I5451" s="380" t="e">
        <f t="shared" si="181"/>
        <v>#REF!</v>
      </c>
      <c r="J5451" s="386">
        <f>'[9]事業所(またはGH住居)名を入力してください_その⑩'!$F70</f>
        <v>0</v>
      </c>
      <c r="K5451" s="380">
        <f>IF(OR('[9]事業所(またはGH住居)名を入力してください_その⑩'!$B70="管理者",'[9]事業所(またはGH住居)名を入力してください_その⑩'!$B70="サービス管理責任者"),0,'[9]事業所(またはGH住居)名を入力してください_その⑩'!$AN70)</f>
        <v>0</v>
      </c>
    </row>
    <row r="5452" spans="8:11">
      <c r="H5452" s="387"/>
      <c r="I5452" s="380" t="e">
        <f t="shared" si="181"/>
        <v>#REF!</v>
      </c>
      <c r="J5452" s="386">
        <f>'[9]事業所(またはGH住居)名を入力してください_その⑩'!$F71</f>
        <v>0</v>
      </c>
      <c r="K5452" s="380">
        <f>IF(OR('[9]事業所(またはGH住居)名を入力してください_その⑩'!$B71="管理者",'[9]事業所(またはGH住居)名を入力してください_その⑩'!$B71="サービス管理責任者"),0,'[9]事業所(またはGH住居)名を入力してください_その⑩'!$AN71)</f>
        <v>0</v>
      </c>
    </row>
    <row r="5453" spans="8:11">
      <c r="H5453" s="387"/>
      <c r="I5453" s="380" t="e">
        <f t="shared" si="181"/>
        <v>#REF!</v>
      </c>
      <c r="J5453" s="386">
        <f>'[9]事業所(またはGH住居)名を入力してください_その⑩'!$F72</f>
        <v>0</v>
      </c>
      <c r="K5453" s="380">
        <f>IF(OR('[9]事業所(またはGH住居)名を入力してください_その⑩'!$B72="管理者",'[9]事業所(またはGH住居)名を入力してください_その⑩'!$B72="サービス管理責任者"),0,'[9]事業所(またはGH住居)名を入力してください_その⑩'!$AN72)</f>
        <v>0</v>
      </c>
    </row>
    <row r="5454" spans="8:11">
      <c r="H5454" s="387"/>
      <c r="I5454" s="380" t="e">
        <f t="shared" si="181"/>
        <v>#REF!</v>
      </c>
      <c r="J5454" s="386">
        <f>'[9]事業所(またはGH住居)名を入力してください_その⑩'!$F73</f>
        <v>0</v>
      </c>
      <c r="K5454" s="380">
        <f>IF(OR('[9]事業所(またはGH住居)名を入力してください_その⑩'!$B73="管理者",'[9]事業所(またはGH住居)名を入力してください_その⑩'!$B73="サービス管理責任者"),0,'[9]事業所(またはGH住居)名を入力してください_その⑩'!$AN73)</f>
        <v>0</v>
      </c>
    </row>
    <row r="5455" spans="8:11">
      <c r="H5455" s="387"/>
      <c r="I5455" s="380" t="e">
        <f t="shared" si="181"/>
        <v>#REF!</v>
      </c>
      <c r="J5455" s="386">
        <f>'[9]事業所(またはGH住居)名を入力してください_その⑩'!$F74</f>
        <v>0</v>
      </c>
      <c r="K5455" s="380">
        <f>IF(OR('[9]事業所(またはGH住居)名を入力してください_その⑩'!$B74="管理者",'[9]事業所(またはGH住居)名を入力してください_その⑩'!$B74="サービス管理責任者"),0,'[9]事業所(またはGH住居)名を入力してください_その⑩'!$AN74)</f>
        <v>0</v>
      </c>
    </row>
    <row r="5456" spans="8:11">
      <c r="H5456" s="387"/>
      <c r="I5456" s="380" t="e">
        <f t="shared" si="181"/>
        <v>#REF!</v>
      </c>
      <c r="J5456" s="386">
        <f>'[9]事業所(またはGH住居)名を入力してください_その⑩'!$F75</f>
        <v>0</v>
      </c>
      <c r="K5456" s="380">
        <f>IF(OR('[9]事業所(またはGH住居)名を入力してください_その⑩'!$B75="管理者",'[9]事業所(またはGH住居)名を入力してください_その⑩'!$B75="サービス管理責任者"),0,'[9]事業所(またはGH住居)名を入力してください_その⑩'!$AN75)</f>
        <v>0</v>
      </c>
    </row>
    <row r="5457" spans="8:11">
      <c r="H5457" s="387"/>
      <c r="I5457" s="380" t="e">
        <f t="shared" si="181"/>
        <v>#REF!</v>
      </c>
      <c r="J5457" s="386">
        <f>'[9]事業所(またはGH住居)名を入力してください_その⑩'!$F76</f>
        <v>0</v>
      </c>
      <c r="K5457" s="380">
        <f>IF(OR('[9]事業所(またはGH住居)名を入力してください_その⑩'!$B76="管理者",'[9]事業所(またはGH住居)名を入力してください_その⑩'!$B76="サービス管理責任者"),0,'[9]事業所(またはGH住居)名を入力してください_その⑩'!$AN76)</f>
        <v>0</v>
      </c>
    </row>
    <row r="5458" spans="8:11">
      <c r="H5458" s="387"/>
      <c r="I5458" s="380" t="e">
        <f t="shared" si="181"/>
        <v>#REF!</v>
      </c>
      <c r="J5458" s="386">
        <f>'[9]事業所(またはGH住居)名を入力してください_その⑩'!$F77</f>
        <v>0</v>
      </c>
      <c r="K5458" s="380">
        <f>IF(OR('[9]事業所(またはGH住居)名を入力してください_その⑩'!$B77="管理者",'[9]事業所(またはGH住居)名を入力してください_その⑩'!$B77="サービス管理責任者"),0,'[9]事業所(またはGH住居)名を入力してください_その⑩'!$AN77)</f>
        <v>0</v>
      </c>
    </row>
    <row r="5459" spans="8:11">
      <c r="H5459" s="387"/>
      <c r="I5459" s="380" t="e">
        <f t="shared" si="181"/>
        <v>#REF!</v>
      </c>
      <c r="J5459" s="386">
        <f>'[9]事業所(またはGH住居)名を入力してください_その⑩'!$F78</f>
        <v>0</v>
      </c>
      <c r="K5459" s="380">
        <f>IF(OR('[9]事業所(またはGH住居)名を入力してください_その⑩'!$B78="管理者",'[9]事業所(またはGH住居)名を入力してください_その⑩'!$B78="サービス管理責任者"),0,'[9]事業所(またはGH住居)名を入力してください_その⑩'!$AN78)</f>
        <v>0</v>
      </c>
    </row>
    <row r="5460" spans="8:11">
      <c r="H5460" s="387"/>
      <c r="I5460" s="380" t="e">
        <f t="shared" si="181"/>
        <v>#REF!</v>
      </c>
      <c r="J5460" s="386">
        <f>'[9]事業所(またはGH住居)名を入力してください_その⑩'!$F79</f>
        <v>0</v>
      </c>
      <c r="K5460" s="380">
        <f>IF(OR('[9]事業所(またはGH住居)名を入力してください_その⑩'!$B79="管理者",'[9]事業所(またはGH住居)名を入力してください_その⑩'!$B79="サービス管理責任者"),0,'[9]事業所(またはGH住居)名を入力してください_その⑩'!$AN79)</f>
        <v>0</v>
      </c>
    </row>
    <row r="5461" spans="8:11">
      <c r="H5461" s="387"/>
      <c r="I5461" s="380" t="e">
        <f t="shared" si="181"/>
        <v>#REF!</v>
      </c>
      <c r="J5461" s="386">
        <f>'[9]事業所(またはGH住居)名を入力してください_その⑩'!$F80</f>
        <v>0</v>
      </c>
      <c r="K5461" s="380">
        <f>IF(OR('[9]事業所(またはGH住居)名を入力してください_その⑩'!$B80="管理者",'[9]事業所(またはGH住居)名を入力してください_その⑩'!$B80="サービス管理責任者"),0,'[9]事業所(またはGH住居)名を入力してください_その⑩'!$AN80)</f>
        <v>0</v>
      </c>
    </row>
    <row r="5462" spans="8:11">
      <c r="H5462" s="387"/>
      <c r="I5462" s="380" t="e">
        <f t="shared" si="181"/>
        <v>#REF!</v>
      </c>
      <c r="J5462" s="386">
        <f>'[9]事業所(またはGH住居)名を入力してください_その⑩'!$F81</f>
        <v>0</v>
      </c>
      <c r="K5462" s="380">
        <f>IF(OR('[9]事業所(またはGH住居)名を入力してください_その⑩'!$B81="管理者",'[9]事業所(またはGH住居)名を入力してください_その⑩'!$B81="サービス管理責任者"),0,'[9]事業所(またはGH住居)名を入力してください_その⑩'!$AN81)</f>
        <v>0</v>
      </c>
    </row>
    <row r="5463" spans="8:11">
      <c r="H5463" s="387"/>
      <c r="I5463" s="380" t="e">
        <f t="shared" si="181"/>
        <v>#REF!</v>
      </c>
      <c r="J5463" s="386">
        <f>'[9]事業所(またはGH住居)名を入力してください_その⑩'!$F82</f>
        <v>0</v>
      </c>
      <c r="K5463" s="380">
        <f>IF(OR('[9]事業所(またはGH住居)名を入力してください_その⑩'!$B82="管理者",'[9]事業所(またはGH住居)名を入力してください_その⑩'!$B82="サービス管理責任者"),0,'[9]事業所(またはGH住居)名を入力してください_その⑩'!$AN82)</f>
        <v>0</v>
      </c>
    </row>
    <row r="5464" spans="8:11">
      <c r="H5464" s="387"/>
      <c r="I5464" s="380" t="e">
        <f t="shared" si="181"/>
        <v>#REF!</v>
      </c>
      <c r="J5464" s="386">
        <f>'[9]事業所(またはGH住居)名を入力してください_その⑩'!$F83</f>
        <v>0</v>
      </c>
      <c r="K5464" s="380">
        <f>IF(OR('[9]事業所(またはGH住居)名を入力してください_その⑩'!$B83="管理者",'[9]事業所(またはGH住居)名を入力してください_その⑩'!$B83="サービス管理責任者"),0,'[9]事業所(またはGH住居)名を入力してください_その⑩'!$AN83)</f>
        <v>0</v>
      </c>
    </row>
    <row r="5465" spans="8:11">
      <c r="H5465" s="387"/>
      <c r="I5465" s="380" t="e">
        <f t="shared" si="181"/>
        <v>#REF!</v>
      </c>
      <c r="J5465" s="386">
        <f>'[9]事業所(またはGH住居)名を入力してください_その⑩'!$F84</f>
        <v>0</v>
      </c>
      <c r="K5465" s="380">
        <f>IF(OR('[9]事業所(またはGH住居)名を入力してください_その⑩'!$B84="管理者",'[9]事業所(またはGH住居)名を入力してください_その⑩'!$B84="サービス管理責任者"),0,'[9]事業所(またはGH住居)名を入力してください_その⑩'!$AN84)</f>
        <v>0</v>
      </c>
    </row>
    <row r="5466" spans="8:11">
      <c r="H5466" s="387"/>
      <c r="I5466" s="380" t="e">
        <f t="shared" si="181"/>
        <v>#REF!</v>
      </c>
      <c r="J5466" s="386">
        <f>'[9]事業所(またはGH住居)名を入力してください_その⑩'!$F85</f>
        <v>0</v>
      </c>
      <c r="K5466" s="380">
        <f>IF(OR('[9]事業所(またはGH住居)名を入力してください_その⑩'!$B85="管理者",'[9]事業所(またはGH住居)名を入力してください_その⑩'!$B85="サービス管理責任者"),0,'[9]事業所(またはGH住居)名を入力してください_その⑩'!$AN85)</f>
        <v>0</v>
      </c>
    </row>
    <row r="5467" spans="8:11">
      <c r="H5467" s="387"/>
      <c r="I5467" s="380" t="e">
        <f t="shared" si="181"/>
        <v>#REF!</v>
      </c>
      <c r="J5467" s="386">
        <f>'[9]事業所(またはGH住居)名を入力してください_その⑩'!$F86</f>
        <v>0</v>
      </c>
      <c r="K5467" s="380">
        <f>IF(OR('[9]事業所(またはGH住居)名を入力してください_その⑩'!$B86="管理者",'[9]事業所(またはGH住居)名を入力してください_その⑩'!$B86="サービス管理責任者"),0,'[9]事業所(またはGH住居)名を入力してください_その⑩'!$AN86)</f>
        <v>0</v>
      </c>
    </row>
    <row r="5468" spans="8:11">
      <c r="H5468" s="387"/>
      <c r="I5468" s="380" t="e">
        <f t="shared" si="181"/>
        <v>#REF!</v>
      </c>
      <c r="J5468" s="386">
        <f>'[9]事業所(またはGH住居)名を入力してください_その⑩'!$F87</f>
        <v>0</v>
      </c>
      <c r="K5468" s="380">
        <f>IF(OR('[9]事業所(またはGH住居)名を入力してください_その⑩'!$B87="管理者",'[9]事業所(またはGH住居)名を入力してください_その⑩'!$B87="サービス管理責任者"),0,'[9]事業所(またはGH住居)名を入力してください_その⑩'!$AN87)</f>
        <v>0</v>
      </c>
    </row>
    <row r="5469" spans="8:11">
      <c r="H5469" s="387"/>
      <c r="I5469" s="380" t="e">
        <f t="shared" si="181"/>
        <v>#REF!</v>
      </c>
      <c r="J5469" s="386">
        <f>'[9]事業所(またはGH住居)名を入力してください_その⑩'!$F88</f>
        <v>0</v>
      </c>
      <c r="K5469" s="380">
        <f>IF(OR('[9]事業所(またはGH住居)名を入力してください_その⑩'!$B88="管理者",'[9]事業所(またはGH住居)名を入力してください_その⑩'!$B88="サービス管理責任者"),0,'[9]事業所(またはGH住居)名を入力してください_その⑩'!$AN88)</f>
        <v>0</v>
      </c>
    </row>
    <row r="5470" spans="8:11">
      <c r="H5470" s="387"/>
      <c r="I5470" s="380" t="e">
        <f t="shared" si="181"/>
        <v>#REF!</v>
      </c>
      <c r="J5470" s="386">
        <f>'[9]事業所(またはGH住居)名を入力してください_その⑩'!$F89</f>
        <v>0</v>
      </c>
      <c r="K5470" s="380">
        <f>IF(OR('[9]事業所(またはGH住居)名を入力してください_その⑩'!$B89="管理者",'[9]事業所(またはGH住居)名を入力してください_その⑩'!$B89="サービス管理責任者"),0,'[9]事業所(またはGH住居)名を入力してください_その⑩'!$AN89)</f>
        <v>0</v>
      </c>
    </row>
    <row r="5471" spans="8:11">
      <c r="H5471" s="387"/>
      <c r="I5471" s="380" t="e">
        <f t="shared" si="181"/>
        <v>#REF!</v>
      </c>
      <c r="J5471" s="386">
        <f>'[9]事業所(またはGH住居)名を入力してください_その⑩'!$F90</f>
        <v>0</v>
      </c>
      <c r="K5471" s="380">
        <f>IF(OR('[9]事業所(またはGH住居)名を入力してください_その⑩'!$B90="管理者",'[9]事業所(またはGH住居)名を入力してください_その⑩'!$B90="サービス管理責任者"),0,'[9]事業所(またはGH住居)名を入力してください_その⑩'!$AN90)</f>
        <v>0</v>
      </c>
    </row>
    <row r="5472" spans="8:11">
      <c r="H5472" s="387"/>
      <c r="I5472" s="380" t="e">
        <f t="shared" si="181"/>
        <v>#REF!</v>
      </c>
      <c r="J5472" s="386">
        <f>'[9]事業所(またはGH住居)名を入力してください_その⑩'!$F91</f>
        <v>0</v>
      </c>
      <c r="K5472" s="380">
        <f>IF(OR('[9]事業所(またはGH住居)名を入力してください_その⑩'!$B91="管理者",'[9]事業所(またはGH住居)名を入力してください_その⑩'!$B91="サービス管理責任者"),0,'[9]事業所(またはGH住居)名を入力してください_その⑩'!$AN91)</f>
        <v>0</v>
      </c>
    </row>
    <row r="5473" spans="8:11">
      <c r="H5473" s="387"/>
      <c r="I5473" s="380" t="e">
        <f t="shared" si="181"/>
        <v>#REF!</v>
      </c>
      <c r="J5473" s="386">
        <f>'[9]事業所(またはGH住居)名を入力してください_その⑩'!$F92</f>
        <v>0</v>
      </c>
      <c r="K5473" s="380">
        <f>IF(OR('[9]事業所(またはGH住居)名を入力してください_その⑩'!$B92="管理者",'[9]事業所(またはGH住居)名を入力してください_その⑩'!$B92="サービス管理責任者"),0,'[9]事業所(またはGH住居)名を入力してください_その⑩'!$AN92)</f>
        <v>0</v>
      </c>
    </row>
    <row r="5474" spans="8:11">
      <c r="H5474" s="387"/>
      <c r="I5474" s="380" t="e">
        <f t="shared" si="181"/>
        <v>#REF!</v>
      </c>
      <c r="J5474" s="386">
        <f>'[9]事業所(またはGH住居)名を入力してください_その⑩'!$F93</f>
        <v>0</v>
      </c>
      <c r="K5474" s="380">
        <f>IF(OR('[9]事業所(またはGH住居)名を入力してください_その⑩'!$B93="管理者",'[9]事業所(またはGH住居)名を入力してください_その⑩'!$B93="サービス管理責任者"),0,'[9]事業所(またはGH住居)名を入力してください_その⑩'!$AN93)</f>
        <v>0</v>
      </c>
    </row>
    <row r="5475" spans="8:11">
      <c r="H5475" s="387"/>
      <c r="I5475" s="380" t="e">
        <f t="shared" si="181"/>
        <v>#REF!</v>
      </c>
      <c r="J5475" s="386">
        <f>'[9]事業所(またはGH住居)名を入力してください_その⑩'!$F94</f>
        <v>0</v>
      </c>
      <c r="K5475" s="380">
        <f>IF(OR('[9]事業所(またはGH住居)名を入力してください_その⑩'!$B94="管理者",'[9]事業所(またはGH住居)名を入力してください_その⑩'!$B94="サービス管理責任者"),0,'[9]事業所(またはGH住居)名を入力してください_その⑩'!$AN94)</f>
        <v>0</v>
      </c>
    </row>
    <row r="5476" spans="8:11">
      <c r="H5476" s="387"/>
      <c r="I5476" s="380" t="e">
        <f t="shared" si="181"/>
        <v>#REF!</v>
      </c>
      <c r="J5476" s="386">
        <f>'[9]事業所(またはGH住居)名を入力してください_その⑩'!$F95</f>
        <v>0</v>
      </c>
      <c r="K5476" s="380">
        <f>IF(OR('[9]事業所(またはGH住居)名を入力してください_その⑩'!$B95="管理者",'[9]事業所(またはGH住居)名を入力してください_その⑩'!$B95="サービス管理責任者"),0,'[9]事業所(またはGH住居)名を入力してください_その⑩'!$AN95)</f>
        <v>0</v>
      </c>
    </row>
    <row r="5477" spans="8:11">
      <c r="H5477" s="387"/>
      <c r="I5477" s="380" t="e">
        <f t="shared" si="181"/>
        <v>#REF!</v>
      </c>
      <c r="J5477" s="386">
        <f>'[9]事業所(またはGH住居)名を入力してください_その⑩'!$F96</f>
        <v>0</v>
      </c>
      <c r="K5477" s="380">
        <f>IF(OR('[9]事業所(またはGH住居)名を入力してください_その⑩'!$B96="管理者",'[9]事業所(またはGH住居)名を入力してください_その⑩'!$B96="サービス管理責任者"),0,'[9]事業所(またはGH住居)名を入力してください_その⑩'!$AN96)</f>
        <v>0</v>
      </c>
    </row>
    <row r="5478" spans="8:11">
      <c r="H5478" s="387"/>
      <c r="I5478" s="380" t="e">
        <f t="shared" si="181"/>
        <v>#REF!</v>
      </c>
      <c r="J5478" s="386">
        <f>'[9]事業所(またはGH住居)名を入力してください_その⑩'!$F97</f>
        <v>0</v>
      </c>
      <c r="K5478" s="380">
        <f>IF(OR('[9]事業所(またはGH住居)名を入力してください_その⑩'!$B97="管理者",'[9]事業所(またはGH住居)名を入力してください_その⑩'!$B97="サービス管理責任者"),0,'[9]事業所(またはGH住居)名を入力してください_その⑩'!$AN97)</f>
        <v>0</v>
      </c>
    </row>
    <row r="5479" spans="8:11">
      <c r="H5479" s="387"/>
      <c r="I5479" s="380" t="e">
        <f t="shared" si="181"/>
        <v>#REF!</v>
      </c>
      <c r="J5479" s="386">
        <f>'[9]事業所(またはGH住居)名を入力してください_その⑩'!$F98</f>
        <v>0</v>
      </c>
      <c r="K5479" s="380">
        <f>IF(OR('[9]事業所(またはGH住居)名を入力してください_その⑩'!$B98="管理者",'[9]事業所(またはGH住居)名を入力してください_その⑩'!$B98="サービス管理責任者"),0,'[9]事業所(またはGH住居)名を入力してください_その⑩'!$AN98)</f>
        <v>0</v>
      </c>
    </row>
    <row r="5480" spans="8:11">
      <c r="H5480" s="387"/>
      <c r="I5480" s="380" t="e">
        <f t="shared" si="181"/>
        <v>#REF!</v>
      </c>
      <c r="J5480" s="386">
        <f>'[9]事業所(またはGH住居)名を入力してください_その⑩'!$F99</f>
        <v>0</v>
      </c>
      <c r="K5480" s="380">
        <f>IF(OR('[9]事業所(またはGH住居)名を入力してください_その⑩'!$B99="管理者",'[9]事業所(またはGH住居)名を入力してください_その⑩'!$B99="サービス管理責任者"),0,'[9]事業所(またはGH住居)名を入力してください_その⑩'!$AN99)</f>
        <v>0</v>
      </c>
    </row>
    <row r="5481" spans="8:11">
      <c r="H5481" s="387"/>
      <c r="I5481" s="380" t="e">
        <f t="shared" si="181"/>
        <v>#REF!</v>
      </c>
      <c r="J5481" s="386">
        <f>'[9]事業所(またはGH住居)名を入力してください_その⑩'!$F100</f>
        <v>0</v>
      </c>
      <c r="K5481" s="380">
        <f>IF(OR('[9]事業所(またはGH住居)名を入力してください_その⑩'!$B100="管理者",'[9]事業所(またはGH住居)名を入力してください_その⑩'!$B100="サービス管理責任者"),0,'[9]事業所(またはGH住居)名を入力してください_その⑩'!$AN100)</f>
        <v>0</v>
      </c>
    </row>
    <row r="5482" spans="8:11">
      <c r="H5482" s="387"/>
      <c r="I5482" s="380" t="e">
        <f t="shared" si="181"/>
        <v>#REF!</v>
      </c>
      <c r="J5482" s="386">
        <f>'[9]事業所(またはGH住居)名を入力してください_その⑩'!$F101</f>
        <v>0</v>
      </c>
      <c r="K5482" s="380">
        <f>IF(OR('[9]事業所(またはGH住居)名を入力してください_その⑩'!$B101="管理者",'[9]事業所(またはGH住居)名を入力してください_その⑩'!$B101="サービス管理責任者"),0,'[9]事業所(またはGH住居)名を入力してください_その⑩'!$AN101)</f>
        <v>0</v>
      </c>
    </row>
    <row r="5483" spans="8:11">
      <c r="H5483" s="387"/>
      <c r="I5483" s="380" t="e">
        <f t="shared" si="181"/>
        <v>#REF!</v>
      </c>
      <c r="J5483" s="386">
        <f>'[9]事業所(またはGH住居)名を入力してください_その⑩'!$F102</f>
        <v>0</v>
      </c>
      <c r="K5483" s="380">
        <f>IF(OR('[9]事業所(またはGH住居)名を入力してください_その⑩'!$B102="管理者",'[9]事業所(またはGH住居)名を入力してください_その⑩'!$B102="サービス管理責任者"),0,'[9]事業所(またはGH住居)名を入力してください_その⑩'!$AN102)</f>
        <v>0</v>
      </c>
    </row>
    <row r="5484" spans="8:11">
      <c r="H5484" s="387"/>
      <c r="I5484" s="380" t="e">
        <f t="shared" si="181"/>
        <v>#REF!</v>
      </c>
      <c r="J5484" s="386">
        <f>'[9]事業所(またはGH住居)名を入力してください_その⑩'!$F103</f>
        <v>0</v>
      </c>
      <c r="K5484" s="380">
        <f>IF(OR('[9]事業所(またはGH住居)名を入力してください_その⑩'!$B103="管理者",'[9]事業所(またはGH住居)名を入力してください_その⑩'!$B103="サービス管理責任者"),0,'[9]事業所(またはGH住居)名を入力してください_その⑩'!$AN103)</f>
        <v>0</v>
      </c>
    </row>
    <row r="5485" spans="8:11">
      <c r="H5485" s="387"/>
      <c r="I5485" s="380" t="e">
        <f t="shared" si="181"/>
        <v>#REF!</v>
      </c>
      <c r="J5485" s="386">
        <f>'[9]事業所(またはGH住居)名を入力してください_その⑩'!$F104</f>
        <v>0</v>
      </c>
      <c r="K5485" s="380">
        <f>IF(OR('[9]事業所(またはGH住居)名を入力してください_その⑩'!$B104="管理者",'[9]事業所(またはGH住居)名を入力してください_その⑩'!$B104="サービス管理責任者"),0,'[9]事業所(またはGH住居)名を入力してください_その⑩'!$AN104)</f>
        <v>0</v>
      </c>
    </row>
    <row r="5486" spans="8:11">
      <c r="H5486" s="387"/>
      <c r="I5486" s="380" t="e">
        <f t="shared" si="181"/>
        <v>#REF!</v>
      </c>
      <c r="J5486" s="386">
        <f>'[9]事業所(またはGH住居)名を入力してください_その⑩'!$F105</f>
        <v>0</v>
      </c>
      <c r="K5486" s="380">
        <f>IF(OR('[9]事業所(またはGH住居)名を入力してください_その⑩'!$B105="管理者",'[9]事業所(またはGH住居)名を入力してください_その⑩'!$B105="サービス管理責任者"),0,'[9]事業所(またはGH住居)名を入力してください_その⑩'!$AN105)</f>
        <v>0</v>
      </c>
    </row>
    <row r="5487" spans="8:11">
      <c r="H5487" s="387"/>
      <c r="I5487" s="380" t="e">
        <f t="shared" si="181"/>
        <v>#REF!</v>
      </c>
      <c r="J5487" s="386">
        <f>'[9]事業所(またはGH住居)名を入力してください_その⑩'!$F106</f>
        <v>0</v>
      </c>
      <c r="K5487" s="380">
        <f>IF(OR('[9]事業所(またはGH住居)名を入力してください_その⑩'!$B106="管理者",'[9]事業所(またはGH住居)名を入力してください_その⑩'!$B106="サービス管理責任者"),0,'[9]事業所(またはGH住居)名を入力してください_その⑩'!$AN106)</f>
        <v>0</v>
      </c>
    </row>
    <row r="5488" spans="8:11">
      <c r="H5488" s="387"/>
      <c r="I5488" s="380" t="e">
        <f t="shared" si="181"/>
        <v>#REF!</v>
      </c>
      <c r="J5488" s="386">
        <f>'[9]事業所(またはGH住居)名を入力してください_その⑩'!$F107</f>
        <v>0</v>
      </c>
      <c r="K5488" s="380">
        <f>IF(OR('[9]事業所(またはGH住居)名を入力してください_その⑩'!$B107="管理者",'[9]事業所(またはGH住居)名を入力してください_その⑩'!$B107="サービス管理責任者"),0,'[9]事業所(またはGH住居)名を入力してください_その⑩'!$AN107)</f>
        <v>0</v>
      </c>
    </row>
    <row r="5489" spans="8:11">
      <c r="H5489" s="387"/>
      <c r="I5489" s="380" t="e">
        <f t="shared" si="181"/>
        <v>#REF!</v>
      </c>
      <c r="J5489" s="386">
        <f>'[9]事業所(またはGH住居)名を入力してください_その⑩'!$F108</f>
        <v>0</v>
      </c>
      <c r="K5489" s="380">
        <f>IF(OR('[9]事業所(またはGH住居)名を入力してください_その⑩'!$B108="管理者",'[9]事業所(またはGH住居)名を入力してください_その⑩'!$B108="サービス管理責任者"),0,'[9]事業所(またはGH住居)名を入力してください_その⑩'!$AN108)</f>
        <v>0</v>
      </c>
    </row>
    <row r="5490" spans="8:11">
      <c r="H5490" s="387"/>
      <c r="I5490" s="380" t="e">
        <f t="shared" si="181"/>
        <v>#REF!</v>
      </c>
      <c r="J5490" s="386">
        <f>'[9]事業所(またはGH住居)名を入力してください_その⑩'!$F109</f>
        <v>0</v>
      </c>
      <c r="K5490" s="380">
        <f>IF(OR('[9]事業所(またはGH住居)名を入力してください_その⑩'!$B109="管理者",'[9]事業所(またはGH住居)名を入力してください_その⑩'!$B109="サービス管理責任者"),0,'[9]事業所(またはGH住居)名を入力してください_その⑩'!$AN109)</f>
        <v>0</v>
      </c>
    </row>
    <row r="5491" spans="8:11">
      <c r="H5491" s="387"/>
      <c r="I5491" s="380" t="e">
        <f t="shared" si="181"/>
        <v>#REF!</v>
      </c>
      <c r="J5491" s="386">
        <f>'[9]事業所(またはGH住居)名を入力してください_その⑩'!$F110</f>
        <v>0</v>
      </c>
      <c r="K5491" s="380">
        <f>IF(OR('[9]事業所(またはGH住居)名を入力してください_その⑩'!$B110="管理者",'[9]事業所(またはGH住居)名を入力してください_その⑩'!$B110="サービス管理責任者"),0,'[9]事業所(またはGH住居)名を入力してください_その⑩'!$AN110)</f>
        <v>0</v>
      </c>
    </row>
    <row r="5492" spans="8:11">
      <c r="H5492" s="387"/>
      <c r="I5492" s="380" t="e">
        <f t="shared" si="181"/>
        <v>#REF!</v>
      </c>
      <c r="J5492" s="386">
        <f>'[9]事業所(またはGH住居)名を入力してください_その⑩'!$F111</f>
        <v>0</v>
      </c>
      <c r="K5492" s="380">
        <f>IF(OR('[9]事業所(またはGH住居)名を入力してください_その⑩'!$B111="管理者",'[9]事業所(またはGH住居)名を入力してください_その⑩'!$B111="サービス管理責任者"),0,'[9]事業所(またはGH住居)名を入力してください_その⑩'!$AN111)</f>
        <v>0</v>
      </c>
    </row>
    <row r="5493" spans="8:11">
      <c r="H5493" s="387"/>
      <c r="I5493" s="380" t="e">
        <f t="shared" si="181"/>
        <v>#REF!</v>
      </c>
      <c r="J5493" s="386">
        <f>'[9]事業所(またはGH住居)名を入力してください_その⑩'!$F112</f>
        <v>0</v>
      </c>
      <c r="K5493" s="380">
        <f>IF(OR('[9]事業所(またはGH住居)名を入力してください_その⑩'!$B112="管理者",'[9]事業所(またはGH住居)名を入力してください_その⑩'!$B112="サービス管理責任者"),0,'[9]事業所(またはGH住居)名を入力してください_その⑩'!$AN112)</f>
        <v>0</v>
      </c>
    </row>
    <row r="5494" spans="8:11">
      <c r="H5494" s="387"/>
      <c r="I5494" s="380" t="e">
        <f t="shared" si="181"/>
        <v>#REF!</v>
      </c>
      <c r="J5494" s="386">
        <f>'[9]事業所(またはGH住居)名を入力してください_その⑩'!$F113</f>
        <v>0</v>
      </c>
      <c r="K5494" s="380">
        <f>IF(OR('[9]事業所(またはGH住居)名を入力してください_その⑩'!$B113="管理者",'[9]事業所(またはGH住居)名を入力してください_その⑩'!$B113="サービス管理責任者"),0,'[9]事業所(またはGH住居)名を入力してください_その⑩'!$AN113)</f>
        <v>0</v>
      </c>
    </row>
    <row r="5495" spans="8:11">
      <c r="H5495" s="387"/>
      <c r="I5495" s="380" t="e">
        <f t="shared" si="181"/>
        <v>#REF!</v>
      </c>
      <c r="J5495" s="386">
        <f>'[9]事業所(またはGH住居)名を入力してください_その⑩'!$F114</f>
        <v>0</v>
      </c>
      <c r="K5495" s="380">
        <f>IF(OR('[9]事業所(またはGH住居)名を入力してください_その⑩'!$B114="管理者",'[9]事業所(またはGH住居)名を入力してください_その⑩'!$B114="サービス管理責任者"),0,'[9]事業所(またはGH住居)名を入力してください_その⑩'!$AN114)</f>
        <v>0</v>
      </c>
    </row>
    <row r="5496" spans="8:11">
      <c r="H5496" s="387"/>
      <c r="I5496" s="380" t="e">
        <f t="shared" si="181"/>
        <v>#REF!</v>
      </c>
      <c r="J5496" s="386">
        <f>'[9]事業所(またはGH住居)名を入力してください_その⑩'!$F115</f>
        <v>0</v>
      </c>
      <c r="K5496" s="380">
        <f>IF(OR('[9]事業所(またはGH住居)名を入力してください_その⑩'!$B115="管理者",'[9]事業所(またはGH住居)名を入力してください_その⑩'!$B115="サービス管理責任者"),0,'[9]事業所(またはGH住居)名を入力してください_その⑩'!$AN115)</f>
        <v>0</v>
      </c>
    </row>
    <row r="5497" spans="8:11">
      <c r="H5497" s="387"/>
      <c r="I5497" s="380" t="e">
        <f t="shared" si="181"/>
        <v>#REF!</v>
      </c>
      <c r="J5497" s="386">
        <f>'[9]事業所(またはGH住居)名を入力してください_その⑩'!$F116</f>
        <v>0</v>
      </c>
      <c r="K5497" s="380">
        <f>IF(OR('[9]事業所(またはGH住居)名を入力してください_その⑩'!$B116="管理者",'[9]事業所(またはGH住居)名を入力してください_その⑩'!$B116="サービス管理責任者"),0,'[9]事業所(またはGH住居)名を入力してください_その⑩'!$AN116)</f>
        <v>0</v>
      </c>
    </row>
    <row r="5498" spans="8:11">
      <c r="H5498" s="387"/>
      <c r="I5498" s="380" t="e">
        <f t="shared" si="181"/>
        <v>#REF!</v>
      </c>
      <c r="J5498" s="386">
        <f>'[9]事業所(またはGH住居)名を入力してください_その⑩'!$F117</f>
        <v>0</v>
      </c>
      <c r="K5498" s="380">
        <f>IF(OR('[9]事業所(またはGH住居)名を入力してください_その⑩'!$B117="管理者",'[9]事業所(またはGH住居)名を入力してください_その⑩'!$B117="サービス管理責任者"),0,'[9]事業所(またはGH住居)名を入力してください_その⑩'!$AN117)</f>
        <v>0</v>
      </c>
    </row>
    <row r="5499" spans="8:11">
      <c r="H5499" s="387"/>
      <c r="I5499" s="380" t="e">
        <f t="shared" si="181"/>
        <v>#REF!</v>
      </c>
      <c r="J5499" s="386">
        <f>'[9]事業所(またはGH住居)名を入力してください_その⑩'!$F118</f>
        <v>0</v>
      </c>
      <c r="K5499" s="380">
        <f>IF(OR('[9]事業所(またはGH住居)名を入力してください_その⑩'!$B118="管理者",'[9]事業所(またはGH住居)名を入力してください_その⑩'!$B118="サービス管理責任者"),0,'[9]事業所(またはGH住居)名を入力してください_その⑩'!$AN118)</f>
        <v>0</v>
      </c>
    </row>
    <row r="5500" spans="8:11">
      <c r="H5500" s="387"/>
      <c r="I5500" s="380" t="e">
        <f t="shared" si="181"/>
        <v>#REF!</v>
      </c>
      <c r="J5500" s="386">
        <f>'[9]事業所(またはGH住居)名を入力してください_その⑩'!$F119</f>
        <v>0</v>
      </c>
      <c r="K5500" s="380">
        <f>IF(OR('[9]事業所(またはGH住居)名を入力してください_その⑩'!$B119="管理者",'[9]事業所(またはGH住居)名を入力してください_その⑩'!$B119="サービス管理責任者"),0,'[9]事業所(またはGH住居)名を入力してください_その⑩'!$AN119)</f>
        <v>0</v>
      </c>
    </row>
    <row r="5501" spans="8:11">
      <c r="H5501" s="387"/>
      <c r="I5501" s="380" t="e">
        <f t="shared" si="181"/>
        <v>#REF!</v>
      </c>
      <c r="J5501" s="386">
        <f>'[9]事業所(またはGH住居)名を入力してください_その⑩'!$F120</f>
        <v>0</v>
      </c>
      <c r="K5501" s="380">
        <f>IF(OR('[9]事業所(またはGH住居)名を入力してください_その⑩'!$B120="管理者",'[9]事業所(またはGH住居)名を入力してください_その⑩'!$B120="サービス管理責任者"),0,'[9]事業所(またはGH住居)名を入力してください_その⑩'!$AN120)</f>
        <v>0</v>
      </c>
    </row>
    <row r="5502" spans="8:11">
      <c r="H5502" s="387"/>
      <c r="I5502" s="380" t="e">
        <f t="shared" si="181"/>
        <v>#REF!</v>
      </c>
      <c r="J5502" s="386">
        <f>'[9]事業所(またはGH住居)名を入力してください_その⑩'!$F121</f>
        <v>0</v>
      </c>
      <c r="K5502" s="380">
        <f>IF(OR('[9]事業所(またはGH住居)名を入力してください_その⑩'!$B121="管理者",'[9]事業所(またはGH住居)名を入力してください_その⑩'!$B121="サービス管理責任者"),0,'[9]事業所(またはGH住居)名を入力してください_その⑩'!$AN121)</f>
        <v>0</v>
      </c>
    </row>
    <row r="5503" spans="8:11">
      <c r="H5503" s="387"/>
      <c r="I5503" s="380" t="e">
        <f t="shared" si="181"/>
        <v>#REF!</v>
      </c>
      <c r="J5503" s="386">
        <f>'[9]事業所(またはGH住居)名を入力してください_その⑩'!$F122</f>
        <v>0</v>
      </c>
      <c r="K5503" s="380">
        <f>IF(OR('[9]事業所(またはGH住居)名を入力してください_その⑩'!$B122="管理者",'[9]事業所(またはGH住居)名を入力してください_その⑩'!$B122="サービス管理責任者"),0,'[9]事業所(またはGH住居)名を入力してください_その⑩'!$AN122)</f>
        <v>0</v>
      </c>
    </row>
    <row r="5504" spans="8:11">
      <c r="H5504" s="387"/>
      <c r="I5504" s="380" t="e">
        <f t="shared" si="181"/>
        <v>#REF!</v>
      </c>
      <c r="J5504" s="386">
        <f>'[9]事業所(またはGH住居)名を入力してください_その⑩'!$F123</f>
        <v>0</v>
      </c>
      <c r="K5504" s="380">
        <f>IF(OR('[9]事業所(またはGH住居)名を入力してください_その⑩'!$B123="管理者",'[9]事業所(またはGH住居)名を入力してください_その⑩'!$B123="サービス管理責任者"),0,'[9]事業所(またはGH住居)名を入力してください_その⑩'!$AN123)</f>
        <v>0</v>
      </c>
    </row>
    <row r="5505" spans="8:11">
      <c r="H5505" s="387"/>
      <c r="I5505" s="380" t="e">
        <f t="shared" si="181"/>
        <v>#REF!</v>
      </c>
      <c r="J5505" s="386">
        <f>'[9]事業所(またはGH住居)名を入力してください_その⑩'!$F124</f>
        <v>0</v>
      </c>
      <c r="K5505" s="380">
        <f>IF(OR('[9]事業所(またはGH住居)名を入力してください_その⑩'!$B124="管理者",'[9]事業所(またはGH住居)名を入力してください_その⑩'!$B124="サービス管理責任者"),0,'[9]事業所(またはGH住居)名を入力してください_その⑩'!$AN124)</f>
        <v>0</v>
      </c>
    </row>
    <row r="5506" spans="8:11">
      <c r="H5506" s="387"/>
      <c r="I5506" s="380" t="e">
        <f t="shared" si="181"/>
        <v>#REF!</v>
      </c>
      <c r="J5506" s="386">
        <f>'[9]事業所(またはGH住居)名を入力してください_その⑩'!$F125</f>
        <v>0</v>
      </c>
      <c r="K5506" s="380">
        <f>IF(OR('[9]事業所(またはGH住居)名を入力してください_その⑩'!$B125="管理者",'[9]事業所(またはGH住居)名を入力してください_その⑩'!$B125="サービス管理責任者"),0,'[9]事業所(またはGH住居)名を入力してください_その⑩'!$AN125)</f>
        <v>0</v>
      </c>
    </row>
    <row r="5507" spans="8:11">
      <c r="H5507" s="387"/>
      <c r="I5507" s="380" t="e">
        <f t="shared" si="181"/>
        <v>#REF!</v>
      </c>
      <c r="J5507" s="386">
        <f>'[9]事業所(またはGH住居)名を入力してください_その⑩'!$F126</f>
        <v>0</v>
      </c>
      <c r="K5507" s="380">
        <f>IF(OR('[9]事業所(またはGH住居)名を入力してください_その⑩'!$B126="管理者",'[9]事業所(またはGH住居)名を入力してください_その⑩'!$B126="サービス管理責任者"),0,'[9]事業所(またはGH住居)名を入力してください_その⑩'!$AN126)</f>
        <v>0</v>
      </c>
    </row>
    <row r="5508" spans="8:11">
      <c r="H5508" s="387"/>
      <c r="I5508" s="380" t="e">
        <f t="shared" ref="I5508:I5571" si="182">IF(J5508=0,I5507,I5507+1)</f>
        <v>#REF!</v>
      </c>
      <c r="J5508" s="386">
        <f>'[9]事業所(またはGH住居)名を入力してください_その⑩'!$F127</f>
        <v>0</v>
      </c>
      <c r="K5508" s="380">
        <f>IF(OR('[9]事業所(またはGH住居)名を入力してください_その⑩'!$B127="管理者",'[9]事業所(またはGH住居)名を入力してください_その⑩'!$B127="サービス管理責任者"),0,'[9]事業所(またはGH住居)名を入力してください_その⑩'!$AN127)</f>
        <v>0</v>
      </c>
    </row>
    <row r="5509" spans="8:11">
      <c r="H5509" s="387"/>
      <c r="I5509" s="380" t="e">
        <f t="shared" si="182"/>
        <v>#REF!</v>
      </c>
      <c r="J5509" s="386">
        <f>'[9]事業所(またはGH住居)名を入力してください_その⑩'!$F128</f>
        <v>0</v>
      </c>
      <c r="K5509" s="380">
        <f>IF(OR('[9]事業所(またはGH住居)名を入力してください_その⑩'!$B128="管理者",'[9]事業所(またはGH住居)名を入力してください_その⑩'!$B128="サービス管理責任者"),0,'[9]事業所(またはGH住居)名を入力してください_その⑩'!$AN128)</f>
        <v>0</v>
      </c>
    </row>
    <row r="5510" spans="8:11">
      <c r="H5510" s="387"/>
      <c r="I5510" s="380" t="e">
        <f t="shared" si="182"/>
        <v>#REF!</v>
      </c>
      <c r="J5510" s="386">
        <f>'[9]事業所(またはGH住居)名を入力してください_その⑩'!$F129</f>
        <v>0</v>
      </c>
      <c r="K5510" s="380">
        <f>IF(OR('[9]事業所(またはGH住居)名を入力してください_その⑩'!$B129="管理者",'[9]事業所(またはGH住居)名を入力してください_その⑩'!$B129="サービス管理責任者"),0,'[9]事業所(またはGH住居)名を入力してください_その⑩'!$AN129)</f>
        <v>0</v>
      </c>
    </row>
    <row r="5511" spans="8:11">
      <c r="H5511" s="387"/>
      <c r="I5511" s="380" t="e">
        <f t="shared" si="182"/>
        <v>#REF!</v>
      </c>
      <c r="J5511" s="386">
        <f>'[9]事業所(またはGH住居)名を入力してください_その⑩'!$F130</f>
        <v>0</v>
      </c>
      <c r="K5511" s="380">
        <f>IF(OR('[9]事業所(またはGH住居)名を入力してください_その⑩'!$B130="管理者",'[9]事業所(またはGH住居)名を入力してください_その⑩'!$B130="サービス管理責任者"),0,'[9]事業所(またはGH住居)名を入力してください_その⑩'!$AN130)</f>
        <v>0</v>
      </c>
    </row>
    <row r="5512" spans="8:11">
      <c r="H5512" s="387"/>
      <c r="I5512" s="380" t="e">
        <f t="shared" si="182"/>
        <v>#REF!</v>
      </c>
      <c r="J5512" s="386">
        <f>'[9]事業所(またはGH住居)名を入力してください_その⑩'!$F131</f>
        <v>0</v>
      </c>
      <c r="K5512" s="380">
        <f>IF(OR('[9]事業所(またはGH住居)名を入力してください_その⑩'!$B131="管理者",'[9]事業所(またはGH住居)名を入力してください_その⑩'!$B131="サービス管理責任者"),0,'[9]事業所(またはGH住居)名を入力してください_その⑩'!$AN131)</f>
        <v>0</v>
      </c>
    </row>
    <row r="5513" spans="8:11">
      <c r="H5513" s="387"/>
      <c r="I5513" s="380" t="e">
        <f t="shared" si="182"/>
        <v>#REF!</v>
      </c>
      <c r="J5513" s="386">
        <f>'[9]事業所(またはGH住居)名を入力してください_その⑩'!$F132</f>
        <v>0</v>
      </c>
      <c r="K5513" s="380">
        <f>IF(OR('[9]事業所(またはGH住居)名を入力してください_その⑩'!$B132="管理者",'[9]事業所(またはGH住居)名を入力してください_その⑩'!$B132="サービス管理責任者"),0,'[9]事業所(またはGH住居)名を入力してください_その⑩'!$AN132)</f>
        <v>0</v>
      </c>
    </row>
    <row r="5514" spans="8:11">
      <c r="H5514" s="387"/>
      <c r="I5514" s="380" t="e">
        <f t="shared" si="182"/>
        <v>#REF!</v>
      </c>
      <c r="J5514" s="386">
        <f>'[9]事業所(またはGH住居)名を入力してください_その⑩'!$F133</f>
        <v>0</v>
      </c>
      <c r="K5514" s="380">
        <f>IF(OR('[9]事業所(またはGH住居)名を入力してください_その⑩'!$B133="管理者",'[9]事業所(またはGH住居)名を入力してください_その⑩'!$B133="サービス管理責任者"),0,'[9]事業所(またはGH住居)名を入力してください_その⑩'!$AN133)</f>
        <v>0</v>
      </c>
    </row>
    <row r="5515" spans="8:11">
      <c r="H5515" s="387"/>
      <c r="I5515" s="380" t="e">
        <f t="shared" si="182"/>
        <v>#REF!</v>
      </c>
      <c r="J5515" s="386">
        <f>'[9]事業所(またはGH住居)名を入力してください_その⑩'!$F134</f>
        <v>0</v>
      </c>
      <c r="K5515" s="380">
        <f>IF(OR('[9]事業所(またはGH住居)名を入力してください_その⑩'!$B134="管理者",'[9]事業所(またはGH住居)名を入力してください_その⑩'!$B134="サービス管理責任者"),0,'[9]事業所(またはGH住居)名を入力してください_その⑩'!$AN134)</f>
        <v>0</v>
      </c>
    </row>
    <row r="5516" spans="8:11">
      <c r="H5516" s="387"/>
      <c r="I5516" s="380" t="e">
        <f t="shared" si="182"/>
        <v>#REF!</v>
      </c>
      <c r="J5516" s="386">
        <f>'[9]事業所(またはGH住居)名を入力してください_その⑩'!$F135</f>
        <v>0</v>
      </c>
      <c r="K5516" s="380">
        <f>IF(OR('[9]事業所(またはGH住居)名を入力してください_その⑩'!$B135="管理者",'[9]事業所(またはGH住居)名を入力してください_その⑩'!$B135="サービス管理責任者"),0,'[9]事業所(またはGH住居)名を入力してください_その⑩'!$AN135)</f>
        <v>0</v>
      </c>
    </row>
    <row r="5517" spans="8:11">
      <c r="H5517" s="387"/>
      <c r="I5517" s="380" t="e">
        <f t="shared" si="182"/>
        <v>#REF!</v>
      </c>
      <c r="J5517" s="386">
        <f>'[9]事業所(またはGH住居)名を入力してください_その⑩'!$F136</f>
        <v>0</v>
      </c>
      <c r="K5517" s="380">
        <f>IF(OR('[9]事業所(またはGH住居)名を入力してください_その⑩'!$B136="管理者",'[9]事業所(またはGH住居)名を入力してください_その⑩'!$B136="サービス管理責任者"),0,'[9]事業所(またはGH住居)名を入力してください_その⑩'!$AN136)</f>
        <v>0</v>
      </c>
    </row>
    <row r="5518" spans="8:11">
      <c r="H5518" s="387"/>
      <c r="I5518" s="380" t="e">
        <f t="shared" si="182"/>
        <v>#REF!</v>
      </c>
      <c r="J5518" s="386">
        <f>'[9]事業所(またはGH住居)名を入力してください_その⑩'!$F137</f>
        <v>0</v>
      </c>
      <c r="K5518" s="380">
        <f>IF(OR('[9]事業所(またはGH住居)名を入力してください_その⑩'!$B137="管理者",'[9]事業所(またはGH住居)名を入力してください_その⑩'!$B137="サービス管理責任者"),0,'[9]事業所(またはGH住居)名を入力してください_その⑩'!$AN137)</f>
        <v>0</v>
      </c>
    </row>
    <row r="5519" spans="8:11">
      <c r="H5519" s="387"/>
      <c r="I5519" s="380" t="e">
        <f t="shared" si="182"/>
        <v>#REF!</v>
      </c>
      <c r="J5519" s="386">
        <f>'[9]事業所(またはGH住居)名を入力してください_その⑩'!$F138</f>
        <v>0</v>
      </c>
      <c r="K5519" s="380">
        <f>IF(OR('[9]事業所(またはGH住居)名を入力してください_その⑩'!$B138="管理者",'[9]事業所(またはGH住居)名を入力してください_その⑩'!$B138="サービス管理責任者"),0,'[9]事業所(またはGH住居)名を入力してください_その⑩'!$AN138)</f>
        <v>0</v>
      </c>
    </row>
    <row r="5520" spans="8:11">
      <c r="H5520" s="387"/>
      <c r="I5520" s="380" t="e">
        <f t="shared" si="182"/>
        <v>#REF!</v>
      </c>
      <c r="J5520" s="386">
        <f>'[9]事業所(またはGH住居)名を入力してください_その⑩'!$F139</f>
        <v>0</v>
      </c>
      <c r="K5520" s="380">
        <f>IF(OR('[9]事業所(またはGH住居)名を入力してください_その⑩'!$B139="管理者",'[9]事業所(またはGH住居)名を入力してください_その⑩'!$B139="サービス管理責任者"),0,'[9]事業所(またはGH住居)名を入力してください_その⑩'!$AN139)</f>
        <v>0</v>
      </c>
    </row>
    <row r="5521" spans="8:11">
      <c r="H5521" s="387"/>
      <c r="I5521" s="380" t="e">
        <f t="shared" si="182"/>
        <v>#REF!</v>
      </c>
      <c r="J5521" s="386">
        <f>'[9]事業所(またはGH住居)名を入力してください_その⑩'!$F140</f>
        <v>0</v>
      </c>
      <c r="K5521" s="380">
        <f>IF(OR('[9]事業所(またはGH住居)名を入力してください_その⑩'!$B140="管理者",'[9]事業所(またはGH住居)名を入力してください_その⑩'!$B140="サービス管理責任者"),0,'[9]事業所(またはGH住居)名を入力してください_その⑩'!$AN140)</f>
        <v>0</v>
      </c>
    </row>
    <row r="5522" spans="8:11">
      <c r="H5522" s="387"/>
      <c r="I5522" s="380" t="e">
        <f t="shared" si="182"/>
        <v>#REF!</v>
      </c>
      <c r="J5522" s="386">
        <f>'[9]事業所(またはGH住居)名を入力してください_その⑩'!$F141</f>
        <v>0</v>
      </c>
      <c r="K5522" s="380">
        <f>IF(OR('[9]事業所(またはGH住居)名を入力してください_その⑩'!$B141="管理者",'[9]事業所(またはGH住居)名を入力してください_その⑩'!$B141="サービス管理責任者"),0,'[9]事業所(またはGH住居)名を入力してください_その⑩'!$AN141)</f>
        <v>0</v>
      </c>
    </row>
    <row r="5523" spans="8:11">
      <c r="H5523" s="387"/>
      <c r="I5523" s="380" t="e">
        <f t="shared" si="182"/>
        <v>#REF!</v>
      </c>
      <c r="J5523" s="386">
        <f>'[9]事業所(またはGH住居)名を入力してください_その⑩'!$F142</f>
        <v>0</v>
      </c>
      <c r="K5523" s="380">
        <f>IF(OR('[9]事業所(またはGH住居)名を入力してください_その⑩'!$B142="管理者",'[9]事業所(またはGH住居)名を入力してください_その⑩'!$B142="サービス管理責任者"),0,'[9]事業所(またはGH住居)名を入力してください_その⑩'!$AN142)</f>
        <v>0</v>
      </c>
    </row>
    <row r="5524" spans="8:11">
      <c r="H5524" s="387"/>
      <c r="I5524" s="380" t="e">
        <f t="shared" si="182"/>
        <v>#REF!</v>
      </c>
      <c r="J5524" s="386">
        <f>'[9]事業所(またはGH住居)名を入力してください_その⑩'!$F143</f>
        <v>0</v>
      </c>
      <c r="K5524" s="380">
        <f>IF(OR('[9]事業所(またはGH住居)名を入力してください_その⑩'!$B143="管理者",'[9]事業所(またはGH住居)名を入力してください_その⑩'!$B143="サービス管理責任者"),0,'[9]事業所(またはGH住居)名を入力してください_その⑩'!$AN143)</f>
        <v>0</v>
      </c>
    </row>
    <row r="5525" spans="8:11">
      <c r="H5525" s="387"/>
      <c r="I5525" s="380" t="e">
        <f t="shared" si="182"/>
        <v>#REF!</v>
      </c>
      <c r="J5525" s="386">
        <f>'[9]事業所(またはGH住居)名を入力してください_その⑩'!$F144</f>
        <v>0</v>
      </c>
      <c r="K5525" s="380">
        <f>IF(OR('[9]事業所(またはGH住居)名を入力してください_その⑩'!$B144="管理者",'[9]事業所(またはGH住居)名を入力してください_その⑩'!$B144="サービス管理責任者"),0,'[9]事業所(またはGH住居)名を入力してください_その⑩'!$AN144)</f>
        <v>0</v>
      </c>
    </row>
    <row r="5526" spans="8:11">
      <c r="H5526" s="387"/>
      <c r="I5526" s="380" t="e">
        <f t="shared" si="182"/>
        <v>#REF!</v>
      </c>
      <c r="J5526" s="386">
        <f>'[9]事業所(またはGH住居)名を入力してください_その⑩'!$F145</f>
        <v>0</v>
      </c>
      <c r="K5526" s="380">
        <f>IF(OR('[9]事業所(またはGH住居)名を入力してください_その⑩'!$B145="管理者",'[9]事業所(またはGH住居)名を入力してください_その⑩'!$B145="サービス管理責任者"),0,'[9]事業所(またはGH住居)名を入力してください_その⑩'!$AN145)</f>
        <v>0</v>
      </c>
    </row>
    <row r="5527" spans="8:11">
      <c r="H5527" s="387"/>
      <c r="I5527" s="380" t="e">
        <f t="shared" si="182"/>
        <v>#REF!</v>
      </c>
      <c r="J5527" s="386">
        <f>'[9]事業所(またはGH住居)名を入力してください_その⑩'!$F146</f>
        <v>0</v>
      </c>
      <c r="K5527" s="380">
        <f>IF(OR('[9]事業所(またはGH住居)名を入力してください_その⑩'!$B146="管理者",'[9]事業所(またはGH住居)名を入力してください_その⑩'!$B146="サービス管理責任者"),0,'[9]事業所(またはGH住居)名を入力してください_その⑩'!$AN146)</f>
        <v>0</v>
      </c>
    </row>
    <row r="5528" spans="8:11">
      <c r="H5528" s="387"/>
      <c r="I5528" s="380" t="e">
        <f t="shared" si="182"/>
        <v>#REF!</v>
      </c>
      <c r="J5528" s="386">
        <f>'[9]事業所(またはGH住居)名を入力してください_その⑩'!$F147</f>
        <v>0</v>
      </c>
      <c r="K5528" s="380">
        <f>IF(OR('[9]事業所(またはGH住居)名を入力してください_その⑩'!$B147="管理者",'[9]事業所(またはGH住居)名を入力してください_その⑩'!$B147="サービス管理責任者"),0,'[9]事業所(またはGH住居)名を入力してください_その⑩'!$AN147)</f>
        <v>0</v>
      </c>
    </row>
    <row r="5529" spans="8:11">
      <c r="H5529" s="387"/>
      <c r="I5529" s="380" t="e">
        <f t="shared" si="182"/>
        <v>#REF!</v>
      </c>
      <c r="J5529" s="386">
        <f>'[9]事業所(またはGH住居)名を入力してください_その⑩'!$F148</f>
        <v>0</v>
      </c>
      <c r="K5529" s="380">
        <f>IF(OR('[9]事業所(またはGH住居)名を入力してください_その⑩'!$B148="管理者",'[9]事業所(またはGH住居)名を入力してください_その⑩'!$B148="サービス管理責任者"),0,'[9]事業所(またはGH住居)名を入力してください_その⑩'!$AN148)</f>
        <v>0</v>
      </c>
    </row>
    <row r="5530" spans="8:11">
      <c r="H5530" s="387"/>
      <c r="I5530" s="380" t="e">
        <f t="shared" si="182"/>
        <v>#REF!</v>
      </c>
      <c r="J5530" s="386">
        <f>'[9]事業所(またはGH住居)名を入力してください_その⑩'!$F149</f>
        <v>0</v>
      </c>
      <c r="K5530" s="380">
        <f>IF(OR('[9]事業所(またはGH住居)名を入力してください_その⑩'!$B149="管理者",'[9]事業所(またはGH住居)名を入力してください_その⑩'!$B149="サービス管理責任者"),0,'[9]事業所(またはGH住居)名を入力してください_その⑩'!$AN149)</f>
        <v>0</v>
      </c>
    </row>
    <row r="5531" spans="8:11">
      <c r="H5531" s="387"/>
      <c r="I5531" s="380" t="e">
        <f t="shared" si="182"/>
        <v>#REF!</v>
      </c>
      <c r="J5531" s="386">
        <f>'[9]事業所(またはGH住居)名を入力してください_その⑩'!$F150</f>
        <v>0</v>
      </c>
      <c r="K5531" s="380">
        <f>IF(OR('[9]事業所(またはGH住居)名を入力してください_その⑩'!$B150="管理者",'[9]事業所(またはGH住居)名を入力してください_その⑩'!$B150="サービス管理責任者"),0,'[9]事業所(またはGH住居)名を入力してください_その⑩'!$AN150)</f>
        <v>0</v>
      </c>
    </row>
    <row r="5532" spans="8:11">
      <c r="H5532" s="387"/>
      <c r="I5532" s="380" t="e">
        <f t="shared" si="182"/>
        <v>#REF!</v>
      </c>
      <c r="J5532" s="386">
        <f>'[9]事業所(またはGH住居)名を入力してください_その⑩'!$F151</f>
        <v>0</v>
      </c>
      <c r="K5532" s="380">
        <f>IF(OR('[9]事業所(またはGH住居)名を入力してください_その⑩'!$B151="管理者",'[9]事業所(またはGH住居)名を入力してください_その⑩'!$B151="サービス管理責任者"),0,'[9]事業所(またはGH住居)名を入力してください_その⑩'!$AN151)</f>
        <v>0</v>
      </c>
    </row>
    <row r="5533" spans="8:11">
      <c r="H5533" s="387"/>
      <c r="I5533" s="380" t="e">
        <f t="shared" si="182"/>
        <v>#REF!</v>
      </c>
      <c r="J5533" s="386">
        <f>'[9]事業所(またはGH住居)名を入力してください_その⑩'!$F152</f>
        <v>0</v>
      </c>
      <c r="K5533" s="380">
        <f>IF(OR('[9]事業所(またはGH住居)名を入力してください_その⑩'!$B152="管理者",'[9]事業所(またはGH住居)名を入力してください_その⑩'!$B152="サービス管理責任者"),0,'[9]事業所(またはGH住居)名を入力してください_その⑩'!$AN152)</f>
        <v>0</v>
      </c>
    </row>
    <row r="5534" spans="8:11">
      <c r="H5534" s="387"/>
      <c r="I5534" s="380" t="e">
        <f t="shared" si="182"/>
        <v>#REF!</v>
      </c>
      <c r="J5534" s="386">
        <f>'[9]事業所(またはGH住居)名を入力してください_その⑩'!$F153</f>
        <v>0</v>
      </c>
      <c r="K5534" s="380">
        <f>IF(OR('[9]事業所(またはGH住居)名を入力してください_その⑩'!$B153="管理者",'[9]事業所(またはGH住居)名を入力してください_その⑩'!$B153="サービス管理責任者"),0,'[9]事業所(またはGH住居)名を入力してください_その⑩'!$AN153)</f>
        <v>0</v>
      </c>
    </row>
    <row r="5535" spans="8:11">
      <c r="H5535" s="387"/>
      <c r="I5535" s="380" t="e">
        <f t="shared" si="182"/>
        <v>#REF!</v>
      </c>
      <c r="J5535" s="386">
        <f>'[9]事業所(またはGH住居)名を入力してください_その⑩'!$F154</f>
        <v>0</v>
      </c>
      <c r="K5535" s="380">
        <f>IF(OR('[9]事業所(またはGH住居)名を入力してください_その⑩'!$B154="管理者",'[9]事業所(またはGH住居)名を入力してください_その⑩'!$B154="サービス管理責任者"),0,'[9]事業所(またはGH住居)名を入力してください_その⑩'!$AN154)</f>
        <v>0</v>
      </c>
    </row>
    <row r="5536" spans="8:11">
      <c r="H5536" s="387"/>
      <c r="I5536" s="380" t="e">
        <f t="shared" si="182"/>
        <v>#REF!</v>
      </c>
      <c r="J5536" s="386">
        <f>'[9]事業所(またはGH住居)名を入力してください_その⑩'!$F155</f>
        <v>0</v>
      </c>
      <c r="K5536" s="380">
        <f>IF(OR('[9]事業所(またはGH住居)名を入力してください_その⑩'!$B155="管理者",'[9]事業所(またはGH住居)名を入力してください_その⑩'!$B155="サービス管理責任者"),0,'[9]事業所(またはGH住居)名を入力してください_その⑩'!$AN155)</f>
        <v>0</v>
      </c>
    </row>
    <row r="5537" spans="8:11">
      <c r="H5537" s="387"/>
      <c r="I5537" s="380" t="e">
        <f t="shared" si="182"/>
        <v>#REF!</v>
      </c>
      <c r="J5537" s="386">
        <f>'[9]事業所(またはGH住居)名を入力してください_その⑩'!$F156</f>
        <v>0</v>
      </c>
      <c r="K5537" s="380">
        <f>IF(OR('[9]事業所(またはGH住居)名を入力してください_その⑩'!$B156="管理者",'[9]事業所(またはGH住居)名を入力してください_その⑩'!$B156="サービス管理責任者"),0,'[9]事業所(またはGH住居)名を入力してください_その⑩'!$AN156)</f>
        <v>0</v>
      </c>
    </row>
    <row r="5538" spans="8:11">
      <c r="H5538" s="387"/>
      <c r="I5538" s="380" t="e">
        <f t="shared" si="182"/>
        <v>#REF!</v>
      </c>
      <c r="J5538" s="386">
        <f>'[9]事業所(またはGH住居)名を入力してください_その⑩'!$F157</f>
        <v>0</v>
      </c>
      <c r="K5538" s="380">
        <f>IF(OR('[9]事業所(またはGH住居)名を入力してください_その⑩'!$B157="管理者",'[9]事業所(またはGH住居)名を入力してください_その⑩'!$B157="サービス管理責任者"),0,'[9]事業所(またはGH住居)名を入力してください_その⑩'!$AN157)</f>
        <v>0</v>
      </c>
    </row>
    <row r="5539" spans="8:11">
      <c r="H5539" s="387"/>
      <c r="I5539" s="380" t="e">
        <f t="shared" si="182"/>
        <v>#REF!</v>
      </c>
      <c r="J5539" s="386">
        <f>'[9]事業所(またはGH住居)名を入力してください_その⑩'!$F158</f>
        <v>0</v>
      </c>
      <c r="K5539" s="380">
        <f>IF(OR('[9]事業所(またはGH住居)名を入力してください_その⑩'!$B158="管理者",'[9]事業所(またはGH住居)名を入力してください_その⑩'!$B158="サービス管理責任者"),0,'[9]事業所(またはGH住居)名を入力してください_その⑩'!$AN158)</f>
        <v>0</v>
      </c>
    </row>
    <row r="5540" spans="8:11">
      <c r="H5540" s="387"/>
      <c r="I5540" s="380" t="e">
        <f t="shared" si="182"/>
        <v>#REF!</v>
      </c>
      <c r="J5540" s="386">
        <f>'[9]事業所(またはGH住居)名を入力してください_その⑩'!$F159</f>
        <v>0</v>
      </c>
      <c r="K5540" s="380">
        <f>IF(OR('[9]事業所(またはGH住居)名を入力してください_その⑩'!$B159="管理者",'[9]事業所(またはGH住居)名を入力してください_その⑩'!$B159="サービス管理責任者"),0,'[9]事業所(またはGH住居)名を入力してください_その⑩'!$AN159)</f>
        <v>0</v>
      </c>
    </row>
    <row r="5541" spans="8:11">
      <c r="H5541" s="387"/>
      <c r="I5541" s="380" t="e">
        <f t="shared" si="182"/>
        <v>#REF!</v>
      </c>
      <c r="J5541" s="386">
        <f>'[9]事業所(またはGH住居)名を入力してください_その⑩'!$F160</f>
        <v>0</v>
      </c>
      <c r="K5541" s="380">
        <f>IF(OR('[9]事業所(またはGH住居)名を入力してください_その⑩'!$B160="管理者",'[9]事業所(またはGH住居)名を入力してください_その⑩'!$B160="サービス管理責任者"),0,'[9]事業所(またはGH住居)名を入力してください_その⑩'!$AN160)</f>
        <v>0</v>
      </c>
    </row>
    <row r="5542" spans="8:11">
      <c r="H5542" s="387"/>
      <c r="I5542" s="380" t="e">
        <f t="shared" si="182"/>
        <v>#REF!</v>
      </c>
      <c r="J5542" s="386">
        <f>'[9]事業所(またはGH住居)名を入力してください_その⑩'!$F161</f>
        <v>0</v>
      </c>
      <c r="K5542" s="380">
        <f>IF(OR('[9]事業所(またはGH住居)名を入力してください_その⑩'!$B161="管理者",'[9]事業所(またはGH住居)名を入力してください_その⑩'!$B161="サービス管理責任者"),0,'[9]事業所(またはGH住居)名を入力してください_その⑩'!$AN161)</f>
        <v>0</v>
      </c>
    </row>
    <row r="5543" spans="8:11">
      <c r="H5543" s="387"/>
      <c r="I5543" s="380" t="e">
        <f t="shared" si="182"/>
        <v>#REF!</v>
      </c>
      <c r="J5543" s="386">
        <f>'[9]事業所(またはGH住居)名を入力してください_その⑩'!$F162</f>
        <v>0</v>
      </c>
      <c r="K5543" s="380">
        <f>IF(OR('[9]事業所(またはGH住居)名を入力してください_その⑩'!$B162="管理者",'[9]事業所(またはGH住居)名を入力してください_その⑩'!$B162="サービス管理責任者"),0,'[9]事業所(またはGH住居)名を入力してください_その⑩'!$AN162)</f>
        <v>0</v>
      </c>
    </row>
    <row r="5544" spans="8:11">
      <c r="H5544" s="387"/>
      <c r="I5544" s="380" t="e">
        <f t="shared" si="182"/>
        <v>#REF!</v>
      </c>
      <c r="J5544" s="386">
        <f>'[9]事業所(またはGH住居)名を入力してください_その⑩'!$F163</f>
        <v>0</v>
      </c>
      <c r="K5544" s="380">
        <f>IF(OR('[9]事業所(またはGH住居)名を入力してください_その⑩'!$B163="管理者",'[9]事業所(またはGH住居)名を入力してください_その⑩'!$B163="サービス管理責任者"),0,'[9]事業所(またはGH住居)名を入力してください_その⑩'!$AN163)</f>
        <v>0</v>
      </c>
    </row>
    <row r="5545" spans="8:11">
      <c r="H5545" s="387"/>
      <c r="I5545" s="380" t="e">
        <f t="shared" si="182"/>
        <v>#REF!</v>
      </c>
      <c r="J5545" s="386">
        <f>'[9]事業所(またはGH住居)名を入力してください_その⑩'!$F164</f>
        <v>0</v>
      </c>
      <c r="K5545" s="380">
        <f>IF(OR('[9]事業所(またはGH住居)名を入力してください_その⑩'!$B164="管理者",'[9]事業所(またはGH住居)名を入力してください_その⑩'!$B164="サービス管理責任者"),0,'[9]事業所(またはGH住居)名を入力してください_その⑩'!$AN164)</f>
        <v>0</v>
      </c>
    </row>
    <row r="5546" spans="8:11">
      <c r="H5546" s="387"/>
      <c r="I5546" s="380" t="e">
        <f t="shared" si="182"/>
        <v>#REF!</v>
      </c>
      <c r="J5546" s="386">
        <f>'[9]事業所(またはGH住居)名を入力してください_その⑩'!$F165</f>
        <v>0</v>
      </c>
      <c r="K5546" s="380">
        <f>IF(OR('[9]事業所(またはGH住居)名を入力してください_その⑩'!$B165="管理者",'[9]事業所(またはGH住居)名を入力してください_その⑩'!$B165="サービス管理責任者"),0,'[9]事業所(またはGH住居)名を入力してください_その⑩'!$AN165)</f>
        <v>0</v>
      </c>
    </row>
    <row r="5547" spans="8:11">
      <c r="H5547" s="387"/>
      <c r="I5547" s="380" t="e">
        <f t="shared" si="182"/>
        <v>#REF!</v>
      </c>
      <c r="J5547" s="386">
        <f>'[9]事業所(またはGH住居)名を入力してください_その⑩'!$F166</f>
        <v>0</v>
      </c>
      <c r="K5547" s="380">
        <f>IF(OR('[9]事業所(またはGH住居)名を入力してください_その⑩'!$B166="管理者",'[9]事業所(またはGH住居)名を入力してください_その⑩'!$B166="サービス管理責任者"),0,'[9]事業所(またはGH住居)名を入力してください_その⑩'!$AN166)</f>
        <v>0</v>
      </c>
    </row>
    <row r="5548" spans="8:11">
      <c r="H5548" s="387"/>
      <c r="I5548" s="380" t="e">
        <f t="shared" si="182"/>
        <v>#REF!</v>
      </c>
      <c r="J5548" s="386">
        <f>'[9]事業所(またはGH住居)名を入力してください_その⑩'!$F167</f>
        <v>0</v>
      </c>
      <c r="K5548" s="380">
        <f>IF(OR('[9]事業所(またはGH住居)名を入力してください_その⑩'!$B167="管理者",'[9]事業所(またはGH住居)名を入力してください_その⑩'!$B167="サービス管理責任者"),0,'[9]事業所(またはGH住居)名を入力してください_その⑩'!$AN167)</f>
        <v>0</v>
      </c>
    </row>
    <row r="5549" spans="8:11">
      <c r="H5549" s="387"/>
      <c r="I5549" s="380" t="e">
        <f t="shared" si="182"/>
        <v>#REF!</v>
      </c>
      <c r="J5549" s="386">
        <f>'[9]事業所(またはGH住居)名を入力してください_その⑩'!$F168</f>
        <v>0</v>
      </c>
      <c r="K5549" s="380">
        <f>IF(OR('[9]事業所(またはGH住居)名を入力してください_その⑩'!$B168="管理者",'[9]事業所(またはGH住居)名を入力してください_その⑩'!$B168="サービス管理責任者"),0,'[9]事業所(またはGH住居)名を入力してください_その⑩'!$AN168)</f>
        <v>0</v>
      </c>
    </row>
    <row r="5550" spans="8:11">
      <c r="H5550" s="387"/>
      <c r="I5550" s="380" t="e">
        <f t="shared" si="182"/>
        <v>#REF!</v>
      </c>
      <c r="J5550" s="386">
        <f>'[9]事業所(またはGH住居)名を入力してください_その⑩'!$F169</f>
        <v>0</v>
      </c>
      <c r="K5550" s="380">
        <f>IF(OR('[9]事業所(またはGH住居)名を入力してください_その⑩'!$B169="管理者",'[9]事業所(またはGH住居)名を入力してください_その⑩'!$B169="サービス管理責任者"),0,'[9]事業所(またはGH住居)名を入力してください_その⑩'!$AN169)</f>
        <v>0</v>
      </c>
    </row>
    <row r="5551" spans="8:11">
      <c r="H5551" s="387"/>
      <c r="I5551" s="380" t="e">
        <f t="shared" si="182"/>
        <v>#REF!</v>
      </c>
      <c r="J5551" s="386">
        <f>'[9]事業所(またはGH住居)名を入力してください_その⑩'!$F170</f>
        <v>0</v>
      </c>
      <c r="K5551" s="380">
        <f>IF(OR('[9]事業所(またはGH住居)名を入力してください_その⑩'!$B170="管理者",'[9]事業所(またはGH住居)名を入力してください_その⑩'!$B170="サービス管理責任者"),0,'[9]事業所(またはGH住居)名を入力してください_その⑩'!$AN170)</f>
        <v>0</v>
      </c>
    </row>
    <row r="5552" spans="8:11">
      <c r="H5552" s="387"/>
      <c r="I5552" s="380" t="e">
        <f t="shared" si="182"/>
        <v>#REF!</v>
      </c>
      <c r="J5552" s="386">
        <f>'[9]事業所(またはGH住居)名を入力してください_その⑩'!$F171</f>
        <v>0</v>
      </c>
      <c r="K5552" s="380">
        <f>IF(OR('[9]事業所(またはGH住居)名を入力してください_その⑩'!$B171="管理者",'[9]事業所(またはGH住居)名を入力してください_その⑩'!$B171="サービス管理責任者"),0,'[9]事業所(またはGH住居)名を入力してください_その⑩'!$AN171)</f>
        <v>0</v>
      </c>
    </row>
    <row r="5553" spans="8:11">
      <c r="H5553" s="387"/>
      <c r="I5553" s="380" t="e">
        <f t="shared" si="182"/>
        <v>#REF!</v>
      </c>
      <c r="J5553" s="386">
        <f>'[9]事業所(またはGH住居)名を入力してください_その⑩'!$F172</f>
        <v>0</v>
      </c>
      <c r="K5553" s="380">
        <f>IF(OR('[9]事業所(またはGH住居)名を入力してください_その⑩'!$B172="管理者",'[9]事業所(またはGH住居)名を入力してください_その⑩'!$B172="サービス管理責任者"),0,'[9]事業所(またはGH住居)名を入力してください_その⑩'!$AN172)</f>
        <v>0</v>
      </c>
    </row>
    <row r="5554" spans="8:11">
      <c r="H5554" s="387"/>
      <c r="I5554" s="380" t="e">
        <f t="shared" si="182"/>
        <v>#REF!</v>
      </c>
      <c r="J5554" s="386">
        <f>'[9]事業所(またはGH住居)名を入力してください_その⑩'!$F173</f>
        <v>0</v>
      </c>
      <c r="K5554" s="380">
        <f>IF(OR('[9]事業所(またはGH住居)名を入力してください_その⑩'!$B173="管理者",'[9]事業所(またはGH住居)名を入力してください_その⑩'!$B173="サービス管理責任者"),0,'[9]事業所(またはGH住居)名を入力してください_その⑩'!$AN173)</f>
        <v>0</v>
      </c>
    </row>
    <row r="5555" spans="8:11">
      <c r="H5555" s="387"/>
      <c r="I5555" s="380" t="e">
        <f t="shared" si="182"/>
        <v>#REF!</v>
      </c>
      <c r="J5555" s="386">
        <f>'[9]事業所(またはGH住居)名を入力してください_その⑩'!$F174</f>
        <v>0</v>
      </c>
      <c r="K5555" s="380">
        <f>IF(OR('[9]事業所(またはGH住居)名を入力してください_その⑩'!$B174="管理者",'[9]事業所(またはGH住居)名を入力してください_その⑩'!$B174="サービス管理責任者"),0,'[9]事業所(またはGH住居)名を入力してください_その⑩'!$AN174)</f>
        <v>0</v>
      </c>
    </row>
    <row r="5556" spans="8:11">
      <c r="H5556" s="387"/>
      <c r="I5556" s="380" t="e">
        <f t="shared" si="182"/>
        <v>#REF!</v>
      </c>
      <c r="J5556" s="386">
        <f>'[9]事業所(またはGH住居)名を入力してください_その⑩'!$F175</f>
        <v>0</v>
      </c>
      <c r="K5556" s="380">
        <f>IF(OR('[9]事業所(またはGH住居)名を入力してください_その⑩'!$B175="管理者",'[9]事業所(またはGH住居)名を入力してください_その⑩'!$B175="サービス管理責任者"),0,'[9]事業所(またはGH住居)名を入力してください_その⑩'!$AN175)</f>
        <v>0</v>
      </c>
    </row>
    <row r="5557" spans="8:11">
      <c r="H5557" s="387"/>
      <c r="I5557" s="380" t="e">
        <f t="shared" si="182"/>
        <v>#REF!</v>
      </c>
      <c r="J5557" s="386">
        <f>'[9]事業所(またはGH住居)名を入力してください_その⑩'!$F176</f>
        <v>0</v>
      </c>
      <c r="K5557" s="380">
        <f>IF(OR('[9]事業所(またはGH住居)名を入力してください_その⑩'!$B176="管理者",'[9]事業所(またはGH住居)名を入力してください_その⑩'!$B176="サービス管理責任者"),0,'[9]事業所(またはGH住居)名を入力してください_その⑩'!$AN176)</f>
        <v>0</v>
      </c>
    </row>
    <row r="5558" spans="8:11">
      <c r="H5558" s="387"/>
      <c r="I5558" s="380" t="e">
        <f t="shared" si="182"/>
        <v>#REF!</v>
      </c>
      <c r="J5558" s="386">
        <f>'[9]事業所(またはGH住居)名を入力してください_その⑩'!$F177</f>
        <v>0</v>
      </c>
      <c r="K5558" s="380">
        <f>IF(OR('[9]事業所(またはGH住居)名を入力してください_その⑩'!$B177="管理者",'[9]事業所(またはGH住居)名を入力してください_その⑩'!$B177="サービス管理責任者"),0,'[9]事業所(またはGH住居)名を入力してください_その⑩'!$AN177)</f>
        <v>0</v>
      </c>
    </row>
    <row r="5559" spans="8:11">
      <c r="H5559" s="387"/>
      <c r="I5559" s="380" t="e">
        <f t="shared" si="182"/>
        <v>#REF!</v>
      </c>
      <c r="J5559" s="386">
        <f>'[9]事業所(またはGH住居)名を入力してください_その⑩'!$F178</f>
        <v>0</v>
      </c>
      <c r="K5559" s="380">
        <f>IF(OR('[9]事業所(またはGH住居)名を入力してください_その⑩'!$B178="管理者",'[9]事業所(またはGH住居)名を入力してください_その⑩'!$B178="サービス管理責任者"),0,'[9]事業所(またはGH住居)名を入力してください_その⑩'!$AN178)</f>
        <v>0</v>
      </c>
    </row>
    <row r="5560" spans="8:11">
      <c r="H5560" s="387"/>
      <c r="I5560" s="380" t="e">
        <f t="shared" si="182"/>
        <v>#REF!</v>
      </c>
      <c r="J5560" s="386">
        <f>'[9]事業所(またはGH住居)名を入力してください_その⑩'!$F179</f>
        <v>0</v>
      </c>
      <c r="K5560" s="380">
        <f>IF(OR('[9]事業所(またはGH住居)名を入力してください_その⑩'!$B179="管理者",'[9]事業所(またはGH住居)名を入力してください_その⑩'!$B179="サービス管理責任者"),0,'[9]事業所(またはGH住居)名を入力してください_その⑩'!$AN179)</f>
        <v>0</v>
      </c>
    </row>
    <row r="5561" spans="8:11">
      <c r="H5561" s="387"/>
      <c r="I5561" s="380" t="e">
        <f t="shared" si="182"/>
        <v>#REF!</v>
      </c>
      <c r="J5561" s="386">
        <f>'[9]事業所(またはGH住居)名を入力してください_その⑩'!$F180</f>
        <v>0</v>
      </c>
      <c r="K5561" s="380">
        <f>IF(OR('[9]事業所(またはGH住居)名を入力してください_その⑩'!$B180="管理者",'[9]事業所(またはGH住居)名を入力してください_その⑩'!$B180="サービス管理責任者"),0,'[9]事業所(またはGH住居)名を入力してください_その⑩'!$AN180)</f>
        <v>0</v>
      </c>
    </row>
    <row r="5562" spans="8:11">
      <c r="H5562" s="387"/>
      <c r="I5562" s="380" t="e">
        <f t="shared" si="182"/>
        <v>#REF!</v>
      </c>
      <c r="J5562" s="386">
        <f>'[9]事業所(またはGH住居)名を入力してください_その⑩'!$F181</f>
        <v>0</v>
      </c>
      <c r="K5562" s="380">
        <f>IF(OR('[9]事業所(またはGH住居)名を入力してください_その⑩'!$B181="管理者",'[9]事業所(またはGH住居)名を入力してください_その⑩'!$B181="サービス管理責任者"),0,'[9]事業所(またはGH住居)名を入力してください_その⑩'!$AN181)</f>
        <v>0</v>
      </c>
    </row>
    <row r="5563" spans="8:11">
      <c r="H5563" s="387"/>
      <c r="I5563" s="380" t="e">
        <f t="shared" si="182"/>
        <v>#REF!</v>
      </c>
      <c r="J5563" s="386">
        <f>'[9]事業所(またはGH住居)名を入力してください_その⑩'!$F182</f>
        <v>0</v>
      </c>
      <c r="K5563" s="380">
        <f>IF(OR('[9]事業所(またはGH住居)名を入力してください_その⑩'!$B182="管理者",'[9]事業所(またはGH住居)名を入力してください_その⑩'!$B182="サービス管理責任者"),0,'[9]事業所(またはGH住居)名を入力してください_その⑩'!$AN182)</f>
        <v>0</v>
      </c>
    </row>
    <row r="5564" spans="8:11">
      <c r="H5564" s="387"/>
      <c r="I5564" s="380" t="e">
        <f t="shared" si="182"/>
        <v>#REF!</v>
      </c>
      <c r="J5564" s="386">
        <f>'[9]事業所(またはGH住居)名を入力してください_その⑩'!$F183</f>
        <v>0</v>
      </c>
      <c r="K5564" s="380">
        <f>IF(OR('[9]事業所(またはGH住居)名を入力してください_その⑩'!$B183="管理者",'[9]事業所(またはGH住居)名を入力してください_その⑩'!$B183="サービス管理責任者"),0,'[9]事業所(またはGH住居)名を入力してください_その⑩'!$AN183)</f>
        <v>0</v>
      </c>
    </row>
    <row r="5565" spans="8:11">
      <c r="H5565" s="387"/>
      <c r="I5565" s="380" t="e">
        <f t="shared" si="182"/>
        <v>#REF!</v>
      </c>
      <c r="J5565" s="386">
        <f>'[9]事業所(またはGH住居)名を入力してください_その⑩'!$F184</f>
        <v>0</v>
      </c>
      <c r="K5565" s="380">
        <f>IF(OR('[9]事業所(またはGH住居)名を入力してください_その⑩'!$B184="管理者",'[9]事業所(またはGH住居)名を入力してください_その⑩'!$B184="サービス管理責任者"),0,'[9]事業所(またはGH住居)名を入力してください_その⑩'!$AN184)</f>
        <v>0</v>
      </c>
    </row>
    <row r="5566" spans="8:11">
      <c r="H5566" s="387"/>
      <c r="I5566" s="380" t="e">
        <f t="shared" si="182"/>
        <v>#REF!</v>
      </c>
      <c r="J5566" s="386">
        <f>'[9]事業所(またはGH住居)名を入力してください_その⑩'!$F185</f>
        <v>0</v>
      </c>
      <c r="K5566" s="380">
        <f>IF(OR('[9]事業所(またはGH住居)名を入力してください_その⑩'!$B185="管理者",'[9]事業所(またはGH住居)名を入力してください_その⑩'!$B185="サービス管理責任者"),0,'[9]事業所(またはGH住居)名を入力してください_その⑩'!$AN185)</f>
        <v>0</v>
      </c>
    </row>
    <row r="5567" spans="8:11">
      <c r="H5567" s="387"/>
      <c r="I5567" s="380" t="e">
        <f t="shared" si="182"/>
        <v>#REF!</v>
      </c>
      <c r="J5567" s="386">
        <f>'[9]事業所(またはGH住居)名を入力してください_その⑩'!$F186</f>
        <v>0</v>
      </c>
      <c r="K5567" s="380">
        <f>IF(OR('[9]事業所(またはGH住居)名を入力してください_その⑩'!$B186="管理者",'[9]事業所(またはGH住居)名を入力してください_その⑩'!$B186="サービス管理責任者"),0,'[9]事業所(またはGH住居)名を入力してください_その⑩'!$AN186)</f>
        <v>0</v>
      </c>
    </row>
    <row r="5568" spans="8:11">
      <c r="H5568" s="387"/>
      <c r="I5568" s="380" t="e">
        <f t="shared" si="182"/>
        <v>#REF!</v>
      </c>
      <c r="J5568" s="386">
        <f>'[9]事業所(またはGH住居)名を入力してください_その⑩'!$F187</f>
        <v>0</v>
      </c>
      <c r="K5568" s="380">
        <f>IF(OR('[9]事業所(またはGH住居)名を入力してください_その⑩'!$B187="管理者",'[9]事業所(またはGH住居)名を入力してください_その⑩'!$B187="サービス管理責任者"),0,'[9]事業所(またはGH住居)名を入力してください_その⑩'!$AN187)</f>
        <v>0</v>
      </c>
    </row>
    <row r="5569" spans="8:11">
      <c r="H5569" s="387"/>
      <c r="I5569" s="380" t="e">
        <f t="shared" si="182"/>
        <v>#REF!</v>
      </c>
      <c r="J5569" s="386">
        <f>'[9]事業所(またはGH住居)名を入力してください_その⑩'!$F188</f>
        <v>0</v>
      </c>
      <c r="K5569" s="380">
        <f>IF(OR('[9]事業所(またはGH住居)名を入力してください_その⑩'!$B188="管理者",'[9]事業所(またはGH住居)名を入力してください_その⑩'!$B188="サービス管理責任者"),0,'[9]事業所(またはGH住居)名を入力してください_その⑩'!$AN188)</f>
        <v>0</v>
      </c>
    </row>
    <row r="5570" spans="8:11">
      <c r="H5570" s="387"/>
      <c r="I5570" s="380" t="e">
        <f t="shared" si="182"/>
        <v>#REF!</v>
      </c>
      <c r="J5570" s="386">
        <f>'[9]事業所(またはGH住居)名を入力してください_その⑩'!$F189</f>
        <v>0</v>
      </c>
      <c r="K5570" s="380">
        <f>IF(OR('[9]事業所(またはGH住居)名を入力してください_その⑩'!$B189="管理者",'[9]事業所(またはGH住居)名を入力してください_その⑩'!$B189="サービス管理責任者"),0,'[9]事業所(またはGH住居)名を入力してください_その⑩'!$AN189)</f>
        <v>0</v>
      </c>
    </row>
    <row r="5571" spans="8:11">
      <c r="H5571" s="387"/>
      <c r="I5571" s="380" t="e">
        <f t="shared" si="182"/>
        <v>#REF!</v>
      </c>
      <c r="J5571" s="386">
        <f>'[9]事業所(またはGH住居)名を入力してください_その⑩'!$F190</f>
        <v>0</v>
      </c>
      <c r="K5571" s="380">
        <f>IF(OR('[9]事業所(またはGH住居)名を入力してください_その⑩'!$B190="管理者",'[9]事業所(またはGH住居)名を入力してください_その⑩'!$B190="サービス管理責任者"),0,'[9]事業所(またはGH住居)名を入力してください_その⑩'!$AN190)</f>
        <v>0</v>
      </c>
    </row>
    <row r="5572" spans="8:11">
      <c r="H5572" s="387"/>
      <c r="I5572" s="380" t="e">
        <f t="shared" ref="I5572:I5635" si="183">IF(J5572=0,I5571,I5571+1)</f>
        <v>#REF!</v>
      </c>
      <c r="J5572" s="386">
        <f>'[9]事業所(またはGH住居)名を入力してください_その⑩'!$F191</f>
        <v>0</v>
      </c>
      <c r="K5572" s="380">
        <f>IF(OR('[9]事業所(またはGH住居)名を入力してください_その⑩'!$B191="管理者",'[9]事業所(またはGH住居)名を入力してください_その⑩'!$B191="サービス管理責任者"),0,'[9]事業所(またはGH住居)名を入力してください_その⑩'!$AN191)</f>
        <v>0</v>
      </c>
    </row>
    <row r="5573" spans="8:11">
      <c r="H5573" s="387"/>
      <c r="I5573" s="380" t="e">
        <f t="shared" si="183"/>
        <v>#REF!</v>
      </c>
      <c r="J5573" s="386">
        <f>'[9]事業所(またはGH住居)名を入力してください_その⑩'!$F192</f>
        <v>0</v>
      </c>
      <c r="K5573" s="380">
        <f>IF(OR('[9]事業所(またはGH住居)名を入力してください_その⑩'!$B192="管理者",'[9]事業所(またはGH住居)名を入力してください_その⑩'!$B192="サービス管理責任者"),0,'[9]事業所(またはGH住居)名を入力してください_その⑩'!$AN192)</f>
        <v>0</v>
      </c>
    </row>
    <row r="5574" spans="8:11">
      <c r="H5574" s="387"/>
      <c r="I5574" s="380" t="e">
        <f t="shared" si="183"/>
        <v>#REF!</v>
      </c>
      <c r="J5574" s="386">
        <f>'[9]事業所(またはGH住居)名を入力してください_その⑩'!$F193</f>
        <v>0</v>
      </c>
      <c r="K5574" s="380">
        <f>IF(OR('[9]事業所(またはGH住居)名を入力してください_その⑩'!$B193="管理者",'[9]事業所(またはGH住居)名を入力してください_その⑩'!$B193="サービス管理責任者"),0,'[9]事業所(またはGH住居)名を入力してください_その⑩'!$AN193)</f>
        <v>0</v>
      </c>
    </row>
    <row r="5575" spans="8:11">
      <c r="H5575" s="387"/>
      <c r="I5575" s="380" t="e">
        <f t="shared" si="183"/>
        <v>#REF!</v>
      </c>
      <c r="J5575" s="386">
        <f>'[9]事業所(またはGH住居)名を入力してください_その⑩'!$F194</f>
        <v>0</v>
      </c>
      <c r="K5575" s="380">
        <f>IF(OR('[9]事業所(またはGH住居)名を入力してください_その⑩'!$B194="管理者",'[9]事業所(またはGH住居)名を入力してください_その⑩'!$B194="サービス管理責任者"),0,'[9]事業所(またはGH住居)名を入力してください_その⑩'!$AN194)</f>
        <v>0</v>
      </c>
    </row>
    <row r="5576" spans="8:11">
      <c r="H5576" s="387"/>
      <c r="I5576" s="380" t="e">
        <f t="shared" si="183"/>
        <v>#REF!</v>
      </c>
      <c r="J5576" s="386">
        <f>'[9]事業所(またはGH住居)名を入力してください_その⑩'!$F195</f>
        <v>0</v>
      </c>
      <c r="K5576" s="380">
        <f>IF(OR('[9]事業所(またはGH住居)名を入力してください_その⑩'!$B195="管理者",'[9]事業所(またはGH住居)名を入力してください_その⑩'!$B195="サービス管理責任者"),0,'[9]事業所(またはGH住居)名を入力してください_その⑩'!$AN195)</f>
        <v>0</v>
      </c>
    </row>
    <row r="5577" spans="8:11">
      <c r="H5577" s="387"/>
      <c r="I5577" s="380" t="e">
        <f t="shared" si="183"/>
        <v>#REF!</v>
      </c>
      <c r="J5577" s="386">
        <f>'[9]事業所(またはGH住居)名を入力してください_その⑩'!$F196</f>
        <v>0</v>
      </c>
      <c r="K5577" s="380">
        <f>IF(OR('[9]事業所(またはGH住居)名を入力してください_その⑩'!$B196="管理者",'[9]事業所(またはGH住居)名を入力してください_その⑩'!$B196="サービス管理責任者"),0,'[9]事業所(またはGH住居)名を入力してください_その⑩'!$AN196)</f>
        <v>0</v>
      </c>
    </row>
    <row r="5578" spans="8:11">
      <c r="H5578" s="387"/>
      <c r="I5578" s="380" t="e">
        <f t="shared" si="183"/>
        <v>#REF!</v>
      </c>
      <c r="J5578" s="386">
        <f>'[9]事業所(またはGH住居)名を入力してください_その⑩'!$F197</f>
        <v>0</v>
      </c>
      <c r="K5578" s="380">
        <f>IF(OR('[9]事業所(またはGH住居)名を入力してください_その⑩'!$B197="管理者",'[9]事業所(またはGH住居)名を入力してください_その⑩'!$B197="サービス管理責任者"),0,'[9]事業所(またはGH住居)名を入力してください_その⑩'!$AN197)</f>
        <v>0</v>
      </c>
    </row>
    <row r="5579" spans="8:11">
      <c r="H5579" s="387"/>
      <c r="I5579" s="380" t="e">
        <f t="shared" si="183"/>
        <v>#REF!</v>
      </c>
      <c r="J5579" s="386">
        <f>'[9]事業所(またはGH住居)名を入力してください_その⑩'!$F198</f>
        <v>0</v>
      </c>
      <c r="K5579" s="380">
        <f>IF(OR('[9]事業所(またはGH住居)名を入力してください_その⑩'!$B198="管理者",'[9]事業所(またはGH住居)名を入力してください_その⑩'!$B198="サービス管理責任者"),0,'[9]事業所(またはGH住居)名を入力してください_その⑩'!$AN198)</f>
        <v>0</v>
      </c>
    </row>
    <row r="5580" spans="8:11">
      <c r="H5580" s="387"/>
      <c r="I5580" s="380" t="e">
        <f t="shared" si="183"/>
        <v>#REF!</v>
      </c>
      <c r="J5580" s="386">
        <f>'[9]事業所(またはGH住居)名を入力してください_その⑩'!$F199</f>
        <v>0</v>
      </c>
      <c r="K5580" s="380">
        <f>IF(OR('[9]事業所(またはGH住居)名を入力してください_その⑩'!$B199="管理者",'[9]事業所(またはGH住居)名を入力してください_その⑩'!$B199="サービス管理責任者"),0,'[9]事業所(またはGH住居)名を入力してください_その⑩'!$AN199)</f>
        <v>0</v>
      </c>
    </row>
    <row r="5581" spans="8:11">
      <c r="H5581" s="387"/>
      <c r="I5581" s="380" t="e">
        <f t="shared" si="183"/>
        <v>#REF!</v>
      </c>
      <c r="J5581" s="386">
        <f>'[9]事業所(またはGH住居)名を入力してください_その⑩'!$F200</f>
        <v>0</v>
      </c>
      <c r="K5581" s="380">
        <f>IF(OR('[9]事業所(またはGH住居)名を入力してください_その⑩'!$B200="管理者",'[9]事業所(またはGH住居)名を入力してください_その⑩'!$B200="サービス管理責任者"),0,'[9]事業所(またはGH住居)名を入力してください_その⑩'!$AN200)</f>
        <v>0</v>
      </c>
    </row>
    <row r="5582" spans="8:11">
      <c r="H5582" s="387"/>
      <c r="I5582" s="380" t="e">
        <f t="shared" si="183"/>
        <v>#REF!</v>
      </c>
      <c r="J5582" s="386">
        <f>'[9]事業所(またはGH住居)名を入力してください_その⑩'!$F201</f>
        <v>0</v>
      </c>
      <c r="K5582" s="380">
        <f>IF(OR('[9]事業所(またはGH住居)名を入力してください_その⑩'!$B201="管理者",'[9]事業所(またはGH住居)名を入力してください_その⑩'!$B201="サービス管理責任者"),0,'[9]事業所(またはGH住居)名を入力してください_その⑩'!$AN201)</f>
        <v>0</v>
      </c>
    </row>
    <row r="5583" spans="8:11">
      <c r="H5583" s="387"/>
      <c r="I5583" s="380" t="e">
        <f t="shared" si="183"/>
        <v>#REF!</v>
      </c>
      <c r="J5583" s="386">
        <f>'[9]事業所(またはGH住居)名を入力してください_その⑩'!$F202</f>
        <v>0</v>
      </c>
      <c r="K5583" s="380">
        <f>IF(OR('[9]事業所(またはGH住居)名を入力してください_その⑩'!$B202="管理者",'[9]事業所(またはGH住居)名を入力してください_その⑩'!$B202="サービス管理責任者"),0,'[9]事業所(またはGH住居)名を入力してください_その⑩'!$AN202)</f>
        <v>0</v>
      </c>
    </row>
    <row r="5584" spans="8:11">
      <c r="H5584" s="387"/>
      <c r="I5584" s="380" t="e">
        <f t="shared" si="183"/>
        <v>#REF!</v>
      </c>
      <c r="J5584" s="386">
        <f>'[9]事業所(またはGH住居)名を入力してください_その⑩'!$F203</f>
        <v>0</v>
      </c>
      <c r="K5584" s="380">
        <f>IF(OR('[9]事業所(またはGH住居)名を入力してください_その⑩'!$B203="管理者",'[9]事業所(またはGH住居)名を入力してください_その⑩'!$B203="サービス管理責任者"),0,'[9]事業所(またはGH住居)名を入力してください_その⑩'!$AN203)</f>
        <v>0</v>
      </c>
    </row>
    <row r="5585" spans="8:11">
      <c r="H5585" s="387"/>
      <c r="I5585" s="380" t="e">
        <f t="shared" si="183"/>
        <v>#REF!</v>
      </c>
      <c r="J5585" s="386">
        <f>'[9]事業所(またはGH住居)名を入力してください_その⑩'!$F204</f>
        <v>0</v>
      </c>
      <c r="K5585" s="380">
        <f>IF(OR('[9]事業所(またはGH住居)名を入力してください_その⑩'!$B204="管理者",'[9]事業所(またはGH住居)名を入力してください_その⑩'!$B204="サービス管理責任者"),0,'[9]事業所(またはGH住居)名を入力してください_その⑩'!$AN204)</f>
        <v>0</v>
      </c>
    </row>
    <row r="5586" spans="8:11">
      <c r="H5586" s="387"/>
      <c r="I5586" s="380" t="e">
        <f t="shared" si="183"/>
        <v>#REF!</v>
      </c>
      <c r="J5586" s="386">
        <f>'[9]事業所(またはGH住居)名を入力してください_その⑩'!$F205</f>
        <v>0</v>
      </c>
      <c r="K5586" s="380">
        <f>IF(OR('[9]事業所(またはGH住居)名を入力してください_その⑩'!$B205="管理者",'[9]事業所(またはGH住居)名を入力してください_その⑩'!$B205="サービス管理責任者"),0,'[9]事業所(またはGH住居)名を入力してください_その⑩'!$AN205)</f>
        <v>0</v>
      </c>
    </row>
    <row r="5587" spans="8:11">
      <c r="H5587" s="387"/>
      <c r="I5587" s="380" t="e">
        <f t="shared" si="183"/>
        <v>#REF!</v>
      </c>
      <c r="J5587" s="386">
        <f>'[9]事業所(またはGH住居)名を入力してください_その⑩'!$F206</f>
        <v>0</v>
      </c>
      <c r="K5587" s="380">
        <f>IF(OR('[9]事業所(またはGH住居)名を入力してください_その⑩'!$B206="管理者",'[9]事業所(またはGH住居)名を入力してください_その⑩'!$B206="サービス管理責任者"),0,'[9]事業所(またはGH住居)名を入力してください_その⑩'!$AN206)</f>
        <v>0</v>
      </c>
    </row>
    <row r="5588" spans="8:11">
      <c r="H5588" s="387"/>
      <c r="I5588" s="380" t="e">
        <f t="shared" si="183"/>
        <v>#REF!</v>
      </c>
      <c r="J5588" s="386">
        <f>'[9]事業所(またはGH住居)名を入力してください_その⑩'!$F207</f>
        <v>0</v>
      </c>
      <c r="K5588" s="380">
        <f>IF(OR('[9]事業所(またはGH住居)名を入力してください_その⑩'!$B207="管理者",'[9]事業所(またはGH住居)名を入力してください_その⑩'!$B207="サービス管理責任者"),0,'[9]事業所(またはGH住居)名を入力してください_その⑩'!$AN207)</f>
        <v>0</v>
      </c>
    </row>
    <row r="5589" spans="8:11">
      <c r="H5589" s="387"/>
      <c r="I5589" s="380" t="e">
        <f t="shared" si="183"/>
        <v>#REF!</v>
      </c>
      <c r="J5589" s="386">
        <f>'[9]事業所(またはGH住居)名を入力してください_その⑩'!$F208</f>
        <v>0</v>
      </c>
      <c r="K5589" s="380">
        <f>IF(OR('[9]事業所(またはGH住居)名を入力してください_その⑩'!$B208="管理者",'[9]事業所(またはGH住居)名を入力してください_その⑩'!$B208="サービス管理責任者"),0,'[9]事業所(またはGH住居)名を入力してください_その⑩'!$AN208)</f>
        <v>0</v>
      </c>
    </row>
    <row r="5590" spans="8:11">
      <c r="H5590" s="387"/>
      <c r="I5590" s="380" t="e">
        <f t="shared" si="183"/>
        <v>#REF!</v>
      </c>
      <c r="J5590" s="386">
        <f>'[9]事業所(またはGH住居)名を入力してください_その⑩'!$F209</f>
        <v>0</v>
      </c>
      <c r="K5590" s="380">
        <f>IF(OR('[9]事業所(またはGH住居)名を入力してください_その⑩'!$B209="管理者",'[9]事業所(またはGH住居)名を入力してください_その⑩'!$B209="サービス管理責任者"),0,'[9]事業所(またはGH住居)名を入力してください_その⑩'!$AN209)</f>
        <v>0</v>
      </c>
    </row>
    <row r="5591" spans="8:11">
      <c r="H5591" s="387"/>
      <c r="I5591" s="380" t="e">
        <f t="shared" si="183"/>
        <v>#REF!</v>
      </c>
      <c r="J5591" s="386">
        <f>'[9]事業所(またはGH住居)名を入力してください_その⑩'!$F210</f>
        <v>0</v>
      </c>
      <c r="K5591" s="380">
        <f>IF(OR('[9]事業所(またはGH住居)名を入力してください_その⑩'!$B210="管理者",'[9]事業所(またはGH住居)名を入力してください_その⑩'!$B210="サービス管理責任者"),0,'[9]事業所(またはGH住居)名を入力してください_その⑩'!$AN210)</f>
        <v>0</v>
      </c>
    </row>
    <row r="5592" spans="8:11">
      <c r="H5592" s="387"/>
      <c r="I5592" s="380" t="e">
        <f t="shared" si="183"/>
        <v>#REF!</v>
      </c>
      <c r="J5592" s="386">
        <f>'[9]事業所(またはGH住居)名を入力してください_その⑩'!$F211</f>
        <v>0</v>
      </c>
      <c r="K5592" s="380">
        <f>IF(OR('[9]事業所(またはGH住居)名を入力してください_その⑩'!$B211="管理者",'[9]事業所(またはGH住居)名を入力してください_その⑩'!$B211="サービス管理責任者"),0,'[9]事業所(またはGH住居)名を入力してください_その⑩'!$AN211)</f>
        <v>0</v>
      </c>
    </row>
    <row r="5593" spans="8:11">
      <c r="H5593" s="387"/>
      <c r="I5593" s="380" t="e">
        <f t="shared" si="183"/>
        <v>#REF!</v>
      </c>
      <c r="J5593" s="386">
        <f>'[9]事業所(またはGH住居)名を入力してください_その⑩'!$F212</f>
        <v>0</v>
      </c>
      <c r="K5593" s="380">
        <f>IF(OR('[9]事業所(またはGH住居)名を入力してください_その⑩'!$B212="管理者",'[9]事業所(またはGH住居)名を入力してください_その⑩'!$B212="サービス管理責任者"),0,'[9]事業所(またはGH住居)名を入力してください_その⑩'!$AN212)</f>
        <v>0</v>
      </c>
    </row>
    <row r="5594" spans="8:11">
      <c r="H5594" s="387"/>
      <c r="I5594" s="380" t="e">
        <f t="shared" si="183"/>
        <v>#REF!</v>
      </c>
      <c r="J5594" s="386">
        <f>'[9]事業所(またはGH住居)名を入力してください_その⑩'!$F213</f>
        <v>0</v>
      </c>
      <c r="K5594" s="380">
        <f>IF(OR('[9]事業所(またはGH住居)名を入力してください_その⑩'!$B213="管理者",'[9]事業所(またはGH住居)名を入力してください_その⑩'!$B213="サービス管理責任者"),0,'[9]事業所(またはGH住居)名を入力してください_その⑩'!$AN213)</f>
        <v>0</v>
      </c>
    </row>
    <row r="5595" spans="8:11">
      <c r="H5595" s="387"/>
      <c r="I5595" s="380" t="e">
        <f t="shared" si="183"/>
        <v>#REF!</v>
      </c>
      <c r="J5595" s="386">
        <f>'[9]事業所(またはGH住居)名を入力してください_その⑩'!$F214</f>
        <v>0</v>
      </c>
      <c r="K5595" s="380">
        <f>IF(OR('[9]事業所(またはGH住居)名を入力してください_その⑩'!$B214="管理者",'[9]事業所(またはGH住居)名を入力してください_その⑩'!$B214="サービス管理責任者"),0,'[9]事業所(またはGH住居)名を入力してください_その⑩'!$AN214)</f>
        <v>0</v>
      </c>
    </row>
    <row r="5596" spans="8:11">
      <c r="H5596" s="387"/>
      <c r="I5596" s="380" t="e">
        <f t="shared" si="183"/>
        <v>#REF!</v>
      </c>
      <c r="J5596" s="386">
        <f>'[9]事業所(またはGH住居)名を入力してください_その⑩'!$F215</f>
        <v>0</v>
      </c>
      <c r="K5596" s="380">
        <f>IF(OR('[9]事業所(またはGH住居)名を入力してください_その⑩'!$B215="管理者",'[9]事業所(またはGH住居)名を入力してください_その⑩'!$B215="サービス管理責任者"),0,'[9]事業所(またはGH住居)名を入力してください_その⑩'!$AN215)</f>
        <v>0</v>
      </c>
    </row>
    <row r="5597" spans="8:11">
      <c r="H5597" s="387"/>
      <c r="I5597" s="380" t="e">
        <f t="shared" si="183"/>
        <v>#REF!</v>
      </c>
      <c r="J5597" s="386">
        <f>'[9]事業所(またはGH住居)名を入力してください_その⑩'!$F216</f>
        <v>0</v>
      </c>
      <c r="K5597" s="380">
        <f>IF(OR('[9]事業所(またはGH住居)名を入力してください_その⑩'!$B216="管理者",'[9]事業所(またはGH住居)名を入力してください_その⑩'!$B216="サービス管理責任者"),0,'[9]事業所(またはGH住居)名を入力してください_その⑩'!$AN216)</f>
        <v>0</v>
      </c>
    </row>
    <row r="5598" spans="8:11">
      <c r="H5598" s="387"/>
      <c r="I5598" s="380" t="e">
        <f t="shared" si="183"/>
        <v>#REF!</v>
      </c>
      <c r="J5598" s="386">
        <f>'[9]事業所(またはGH住居)名を入力してください_その⑩'!$F217</f>
        <v>0</v>
      </c>
      <c r="K5598" s="380">
        <f>IF(OR('[9]事業所(またはGH住居)名を入力してください_その⑩'!$B217="管理者",'[9]事業所(またはGH住居)名を入力してください_その⑩'!$B217="サービス管理責任者"),0,'[9]事業所(またはGH住居)名を入力してください_その⑩'!$AN217)</f>
        <v>0</v>
      </c>
    </row>
    <row r="5599" spans="8:11">
      <c r="H5599" s="387"/>
      <c r="I5599" s="380" t="e">
        <f t="shared" si="183"/>
        <v>#REF!</v>
      </c>
      <c r="J5599" s="386">
        <f>'[9]事業所(またはGH住居)名を入力してください_その⑩'!$F218</f>
        <v>0</v>
      </c>
      <c r="K5599" s="380">
        <f>IF(OR('[9]事業所(またはGH住居)名を入力してください_その⑩'!$B218="管理者",'[9]事業所(またはGH住居)名を入力してください_その⑩'!$B218="サービス管理責任者"),0,'[9]事業所(またはGH住居)名を入力してください_その⑩'!$AN218)</f>
        <v>0</v>
      </c>
    </row>
    <row r="5600" spans="8:11">
      <c r="H5600" s="387"/>
      <c r="I5600" s="380" t="e">
        <f t="shared" si="183"/>
        <v>#REF!</v>
      </c>
      <c r="J5600" s="386">
        <f>'[9]事業所(またはGH住居)名を入力してください_その⑩'!$F219</f>
        <v>0</v>
      </c>
      <c r="K5600" s="380">
        <f>IF(OR('[9]事業所(またはGH住居)名を入力してください_その⑩'!$B219="管理者",'[9]事業所(またはGH住居)名を入力してください_その⑩'!$B219="サービス管理責任者"),0,'[9]事業所(またはGH住居)名を入力してください_その⑩'!$AN219)</f>
        <v>0</v>
      </c>
    </row>
    <row r="5601" spans="8:11">
      <c r="H5601" s="387"/>
      <c r="I5601" s="380" t="e">
        <f t="shared" si="183"/>
        <v>#REF!</v>
      </c>
      <c r="J5601" s="386">
        <f>'[9]事業所(またはGH住居)名を入力してください_その⑩'!$F220</f>
        <v>0</v>
      </c>
      <c r="K5601" s="380">
        <f>IF(OR('[9]事業所(またはGH住居)名を入力してください_その⑩'!$B220="管理者",'[9]事業所(またはGH住居)名を入力してください_その⑩'!$B220="サービス管理責任者"),0,'[9]事業所(またはGH住居)名を入力してください_その⑩'!$AN220)</f>
        <v>0</v>
      </c>
    </row>
    <row r="5602" spans="8:11">
      <c r="H5602" s="387"/>
      <c r="I5602" s="380" t="e">
        <f t="shared" si="183"/>
        <v>#REF!</v>
      </c>
      <c r="J5602" s="386">
        <f>'[9]事業所(またはGH住居)名を入力してください_その⑩'!$F221</f>
        <v>0</v>
      </c>
      <c r="K5602" s="380">
        <f>IF(OR('[9]事業所(またはGH住居)名を入力してください_その⑩'!$B221="管理者",'[9]事業所(またはGH住居)名を入力してください_その⑩'!$B221="サービス管理責任者"),0,'[9]事業所(またはGH住居)名を入力してください_その⑩'!$AN221)</f>
        <v>0</v>
      </c>
    </row>
    <row r="5603" spans="8:11">
      <c r="H5603" s="387"/>
      <c r="I5603" s="380" t="e">
        <f t="shared" si="183"/>
        <v>#REF!</v>
      </c>
      <c r="J5603" s="386">
        <f>'[9]事業所(またはGH住居)名を入力してください_その⑩'!$F222</f>
        <v>0</v>
      </c>
      <c r="K5603" s="380">
        <f>IF(OR('[9]事業所(またはGH住居)名を入力してください_その⑩'!$B222="管理者",'[9]事業所(またはGH住居)名を入力してください_その⑩'!$B222="サービス管理責任者"),0,'[9]事業所(またはGH住居)名を入力してください_その⑩'!$AN222)</f>
        <v>0</v>
      </c>
    </row>
    <row r="5604" spans="8:11">
      <c r="H5604" s="387"/>
      <c r="I5604" s="380" t="e">
        <f t="shared" si="183"/>
        <v>#REF!</v>
      </c>
      <c r="J5604" s="386">
        <f>'[9]事業所(またはGH住居)名を入力してください_その⑩'!$F223</f>
        <v>0</v>
      </c>
      <c r="K5604" s="380">
        <f>IF(OR('[9]事業所(またはGH住居)名を入力してください_その⑩'!$B223="管理者",'[9]事業所(またはGH住居)名を入力してください_その⑩'!$B223="サービス管理責任者"),0,'[9]事業所(またはGH住居)名を入力してください_その⑩'!$AN223)</f>
        <v>0</v>
      </c>
    </row>
    <row r="5605" spans="8:11">
      <c r="H5605" s="387"/>
      <c r="I5605" s="380" t="e">
        <f t="shared" si="183"/>
        <v>#REF!</v>
      </c>
      <c r="J5605" s="386">
        <f>'[9]事業所(またはGH住居)名を入力してください_その⑩'!$F224</f>
        <v>0</v>
      </c>
      <c r="K5605" s="380">
        <f>IF(OR('[9]事業所(またはGH住居)名を入力してください_その⑩'!$B224="管理者",'[9]事業所(またはGH住居)名を入力してください_その⑩'!$B224="サービス管理責任者"),0,'[9]事業所(またはGH住居)名を入力してください_その⑩'!$AN224)</f>
        <v>0</v>
      </c>
    </row>
    <row r="5606" spans="8:11">
      <c r="H5606" s="387"/>
      <c r="I5606" s="380" t="e">
        <f t="shared" si="183"/>
        <v>#REF!</v>
      </c>
      <c r="J5606" s="386">
        <f>'[9]事業所(またはGH住居)名を入力してください_その⑩'!$F225</f>
        <v>0</v>
      </c>
      <c r="K5606" s="380">
        <f>IF(OR('[9]事業所(またはGH住居)名を入力してください_その⑩'!$B225="管理者",'[9]事業所(またはGH住居)名を入力してください_その⑩'!$B225="サービス管理責任者"),0,'[9]事業所(またはGH住居)名を入力してください_その⑩'!$AN225)</f>
        <v>0</v>
      </c>
    </row>
    <row r="5607" spans="8:11">
      <c r="H5607" s="387"/>
      <c r="I5607" s="380" t="e">
        <f t="shared" si="183"/>
        <v>#REF!</v>
      </c>
      <c r="J5607" s="386">
        <f>'[9]事業所(またはGH住居)名を入力してください_その⑩'!$F226</f>
        <v>0</v>
      </c>
      <c r="K5607" s="380">
        <f>IF(OR('[9]事業所(またはGH住居)名を入力してください_その⑩'!$B226="管理者",'[9]事業所(またはGH住居)名を入力してください_その⑩'!$B226="サービス管理責任者"),0,'[9]事業所(またはGH住居)名を入力してください_その⑩'!$AN226)</f>
        <v>0</v>
      </c>
    </row>
    <row r="5608" spans="8:11">
      <c r="H5608" s="387"/>
      <c r="I5608" s="380" t="e">
        <f t="shared" si="183"/>
        <v>#REF!</v>
      </c>
      <c r="J5608" s="386">
        <f>'[9]事業所(またはGH住居)名を入力してください_その⑩'!$F227</f>
        <v>0</v>
      </c>
      <c r="K5608" s="380">
        <f>IF(OR('[9]事業所(またはGH住居)名を入力してください_その⑩'!$B227="管理者",'[9]事業所(またはGH住居)名を入力してください_その⑩'!$B227="サービス管理責任者"),0,'[9]事業所(またはGH住居)名を入力してください_その⑩'!$AN227)</f>
        <v>0</v>
      </c>
    </row>
    <row r="5609" spans="8:11">
      <c r="H5609" s="387"/>
      <c r="I5609" s="380" t="e">
        <f t="shared" si="183"/>
        <v>#REF!</v>
      </c>
      <c r="J5609" s="386">
        <f>'[9]事業所(またはGH住居)名を入力してください_その⑩'!$F228</f>
        <v>0</v>
      </c>
      <c r="K5609" s="380">
        <f>IF(OR('[9]事業所(またはGH住居)名を入力してください_その⑩'!$B228="管理者",'[9]事業所(またはGH住居)名を入力してください_その⑩'!$B228="サービス管理責任者"),0,'[9]事業所(またはGH住居)名を入力してください_その⑩'!$AN228)</f>
        <v>0</v>
      </c>
    </row>
    <row r="5610" spans="8:11">
      <c r="H5610" s="387"/>
      <c r="I5610" s="380" t="e">
        <f t="shared" si="183"/>
        <v>#REF!</v>
      </c>
      <c r="J5610" s="386">
        <f>'[9]事業所(またはGH住居)名を入力してください_その⑩'!$F229</f>
        <v>0</v>
      </c>
      <c r="K5610" s="380">
        <f>IF(OR('[9]事業所(またはGH住居)名を入力してください_その⑩'!$B229="管理者",'[9]事業所(またはGH住居)名を入力してください_その⑩'!$B229="サービス管理責任者"),0,'[9]事業所(またはGH住居)名を入力してください_その⑩'!$AN229)</f>
        <v>0</v>
      </c>
    </row>
    <row r="5611" spans="8:11">
      <c r="H5611" s="387"/>
      <c r="I5611" s="380" t="e">
        <f t="shared" si="183"/>
        <v>#REF!</v>
      </c>
      <c r="J5611" s="386">
        <f>'[9]事業所(またはGH住居)名を入力してください_その⑩'!$F230</f>
        <v>0</v>
      </c>
      <c r="K5611" s="380">
        <f>IF(OR('[9]事業所(またはGH住居)名を入力してください_その⑩'!$B230="管理者",'[9]事業所(またはGH住居)名を入力してください_その⑩'!$B230="サービス管理責任者"),0,'[9]事業所(またはGH住居)名を入力してください_その⑩'!$AN230)</f>
        <v>0</v>
      </c>
    </row>
    <row r="5612" spans="8:11">
      <c r="H5612" s="387"/>
      <c r="I5612" s="380" t="e">
        <f t="shared" si="183"/>
        <v>#REF!</v>
      </c>
      <c r="J5612" s="386">
        <f>'[9]事業所(またはGH住居)名を入力してください_その⑩'!$F231</f>
        <v>0</v>
      </c>
      <c r="K5612" s="380">
        <f>IF(OR('[9]事業所(またはGH住居)名を入力してください_その⑩'!$B231="管理者",'[9]事業所(またはGH住居)名を入力してください_その⑩'!$B231="サービス管理責任者"),0,'[9]事業所(またはGH住居)名を入力してください_その⑩'!$AN231)</f>
        <v>0</v>
      </c>
    </row>
    <row r="5613" spans="8:11">
      <c r="H5613" s="387"/>
      <c r="I5613" s="380" t="e">
        <f t="shared" si="183"/>
        <v>#REF!</v>
      </c>
      <c r="J5613" s="386">
        <f>'[9]事業所(またはGH住居)名を入力してください_その⑩'!$F232</f>
        <v>0</v>
      </c>
      <c r="K5613" s="380">
        <f>IF(OR('[9]事業所(またはGH住居)名を入力してください_その⑩'!$B232="管理者",'[9]事業所(またはGH住居)名を入力してください_その⑩'!$B232="サービス管理責任者"),0,'[9]事業所(またはGH住居)名を入力してください_その⑩'!$AN232)</f>
        <v>0</v>
      </c>
    </row>
    <row r="5614" spans="8:11">
      <c r="H5614" s="387"/>
      <c r="I5614" s="380" t="e">
        <f t="shared" si="183"/>
        <v>#REF!</v>
      </c>
      <c r="J5614" s="386">
        <f>'[9]事業所(またはGH住居)名を入力してください_その⑩'!$F233</f>
        <v>0</v>
      </c>
      <c r="K5614" s="380">
        <f>IF(OR('[9]事業所(またはGH住居)名を入力してください_その⑩'!$B233="管理者",'[9]事業所(またはGH住居)名を入力してください_その⑩'!$B233="サービス管理責任者"),0,'[9]事業所(またはGH住居)名を入力してください_その⑩'!$AN233)</f>
        <v>0</v>
      </c>
    </row>
    <row r="5615" spans="8:11">
      <c r="H5615" s="387"/>
      <c r="I5615" s="380" t="e">
        <f t="shared" si="183"/>
        <v>#REF!</v>
      </c>
      <c r="J5615" s="386">
        <f>'[9]事業所(またはGH住居)名を入力してください_その⑩'!$F234</f>
        <v>0</v>
      </c>
      <c r="K5615" s="380">
        <f>IF(OR('[9]事業所(またはGH住居)名を入力してください_その⑩'!$B234="管理者",'[9]事業所(またはGH住居)名を入力してください_その⑩'!$B234="サービス管理責任者"),0,'[9]事業所(またはGH住居)名を入力してください_その⑩'!$AN234)</f>
        <v>0</v>
      </c>
    </row>
    <row r="5616" spans="8:11">
      <c r="H5616" s="387"/>
      <c r="I5616" s="380" t="e">
        <f t="shared" si="183"/>
        <v>#REF!</v>
      </c>
      <c r="J5616" s="386">
        <f>'[9]事業所(またはGH住居)名を入力してください_その⑩'!$F235</f>
        <v>0</v>
      </c>
      <c r="K5616" s="380">
        <f>IF(OR('[9]事業所(またはGH住居)名を入力してください_その⑩'!$B235="管理者",'[9]事業所(またはGH住居)名を入力してください_その⑩'!$B235="サービス管理責任者"),0,'[9]事業所(またはGH住居)名を入力してください_その⑩'!$AN235)</f>
        <v>0</v>
      </c>
    </row>
    <row r="5617" spans="8:11">
      <c r="H5617" s="387"/>
      <c r="I5617" s="380" t="e">
        <f t="shared" si="183"/>
        <v>#REF!</v>
      </c>
      <c r="J5617" s="386">
        <f>'[9]事業所(またはGH住居)名を入力してください_その⑩'!$F236</f>
        <v>0</v>
      </c>
      <c r="K5617" s="380">
        <f>IF(OR('[9]事業所(またはGH住居)名を入力してください_その⑩'!$B236="管理者",'[9]事業所(またはGH住居)名を入力してください_その⑩'!$B236="サービス管理責任者"),0,'[9]事業所(またはGH住居)名を入力してください_その⑩'!$AN236)</f>
        <v>0</v>
      </c>
    </row>
    <row r="5618" spans="8:11">
      <c r="H5618" s="387"/>
      <c r="I5618" s="380" t="e">
        <f t="shared" si="183"/>
        <v>#REF!</v>
      </c>
      <c r="J5618" s="386">
        <f>'[9]事業所(またはGH住居)名を入力してください_その⑩'!$F237</f>
        <v>0</v>
      </c>
      <c r="K5618" s="380">
        <f>IF(OR('[9]事業所(またはGH住居)名を入力してください_その⑩'!$B237="管理者",'[9]事業所(またはGH住居)名を入力してください_その⑩'!$B237="サービス管理責任者"),0,'[9]事業所(またはGH住居)名を入力してください_その⑩'!$AN237)</f>
        <v>0</v>
      </c>
    </row>
    <row r="5619" spans="8:11">
      <c r="H5619" s="387"/>
      <c r="I5619" s="380" t="e">
        <f t="shared" si="183"/>
        <v>#REF!</v>
      </c>
      <c r="J5619" s="386">
        <f>'[9]事業所(またはGH住居)名を入力してください_その⑩'!$F238</f>
        <v>0</v>
      </c>
      <c r="K5619" s="380">
        <f>IF(OR('[9]事業所(またはGH住居)名を入力してください_その⑩'!$B238="管理者",'[9]事業所(またはGH住居)名を入力してください_その⑩'!$B238="サービス管理責任者"),0,'[9]事業所(またはGH住居)名を入力してください_その⑩'!$AN238)</f>
        <v>0</v>
      </c>
    </row>
    <row r="5620" spans="8:11">
      <c r="H5620" s="387"/>
      <c r="I5620" s="380" t="e">
        <f t="shared" si="183"/>
        <v>#REF!</v>
      </c>
      <c r="J5620" s="386">
        <f>'[9]事業所(またはGH住居)名を入力してください_その⑩'!$F239</f>
        <v>0</v>
      </c>
      <c r="K5620" s="380">
        <f>IF(OR('[9]事業所(またはGH住居)名を入力してください_その⑩'!$B239="管理者",'[9]事業所(またはGH住居)名を入力してください_その⑩'!$B239="サービス管理責任者"),0,'[9]事業所(またはGH住居)名を入力してください_その⑩'!$AN239)</f>
        <v>0</v>
      </c>
    </row>
    <row r="5621" spans="8:11">
      <c r="H5621" s="387"/>
      <c r="I5621" s="380" t="e">
        <f t="shared" si="183"/>
        <v>#REF!</v>
      </c>
      <c r="J5621" s="386">
        <f>'[9]事業所(またはGH住居)名を入力してください_その⑩'!$F240</f>
        <v>0</v>
      </c>
      <c r="K5621" s="380">
        <f>IF(OR('[9]事業所(またはGH住居)名を入力してください_その⑩'!$B240="管理者",'[9]事業所(またはGH住居)名を入力してください_その⑩'!$B240="サービス管理責任者"),0,'[9]事業所(またはGH住居)名を入力してください_その⑩'!$AN240)</f>
        <v>0</v>
      </c>
    </row>
    <row r="5622" spans="8:11">
      <c r="H5622" s="387"/>
      <c r="I5622" s="380" t="e">
        <f t="shared" si="183"/>
        <v>#REF!</v>
      </c>
      <c r="J5622" s="386">
        <f>'[9]事業所(またはGH住居)名を入力してください_その⑩'!$F241</f>
        <v>0</v>
      </c>
      <c r="K5622" s="380">
        <f>IF(OR('[9]事業所(またはGH住居)名を入力してください_その⑩'!$B241="管理者",'[9]事業所(またはGH住居)名を入力してください_その⑩'!$B241="サービス管理責任者"),0,'[9]事業所(またはGH住居)名を入力してください_その⑩'!$AN241)</f>
        <v>0</v>
      </c>
    </row>
    <row r="5623" spans="8:11">
      <c r="H5623" s="387"/>
      <c r="I5623" s="380" t="e">
        <f t="shared" si="183"/>
        <v>#REF!</v>
      </c>
      <c r="J5623" s="386">
        <f>'[9]事業所(またはGH住居)名を入力してください_その⑩'!$F242</f>
        <v>0</v>
      </c>
      <c r="K5623" s="380">
        <f>IF(OR('[9]事業所(またはGH住居)名を入力してください_その⑩'!$B242="管理者",'[9]事業所(またはGH住居)名を入力してください_その⑩'!$B242="サービス管理責任者"),0,'[9]事業所(またはGH住居)名を入力してください_その⑩'!$AN242)</f>
        <v>0</v>
      </c>
    </row>
    <row r="5624" spans="8:11">
      <c r="H5624" s="387"/>
      <c r="I5624" s="380" t="e">
        <f t="shared" si="183"/>
        <v>#REF!</v>
      </c>
      <c r="J5624" s="386">
        <f>'[9]事業所(またはGH住居)名を入力してください_その⑩'!$F243</f>
        <v>0</v>
      </c>
      <c r="K5624" s="380">
        <f>IF(OR('[9]事業所(またはGH住居)名を入力してください_その⑩'!$B243="管理者",'[9]事業所(またはGH住居)名を入力してください_その⑩'!$B243="サービス管理責任者"),0,'[9]事業所(またはGH住居)名を入力してください_その⑩'!$AN243)</f>
        <v>0</v>
      </c>
    </row>
    <row r="5625" spans="8:11">
      <c r="H5625" s="387"/>
      <c r="I5625" s="380" t="e">
        <f t="shared" si="183"/>
        <v>#REF!</v>
      </c>
      <c r="J5625" s="386">
        <f>'[9]事業所(またはGH住居)名を入力してください_その⑩'!$F244</f>
        <v>0</v>
      </c>
      <c r="K5625" s="380">
        <f>IF(OR('[9]事業所(またはGH住居)名を入力してください_その⑩'!$B244="管理者",'[9]事業所(またはGH住居)名を入力してください_その⑩'!$B244="サービス管理責任者"),0,'[9]事業所(またはGH住居)名を入力してください_その⑩'!$AN244)</f>
        <v>0</v>
      </c>
    </row>
    <row r="5626" spans="8:11">
      <c r="H5626" s="387"/>
      <c r="I5626" s="380" t="e">
        <f t="shared" si="183"/>
        <v>#REF!</v>
      </c>
      <c r="J5626" s="386">
        <f>'[9]事業所(またはGH住居)名を入力してください_その⑩'!$F245</f>
        <v>0</v>
      </c>
      <c r="K5626" s="380">
        <f>IF(OR('[9]事業所(またはGH住居)名を入力してください_その⑩'!$B245="管理者",'[9]事業所(またはGH住居)名を入力してください_その⑩'!$B245="サービス管理責任者"),0,'[9]事業所(またはGH住居)名を入力してください_その⑩'!$AN245)</f>
        <v>0</v>
      </c>
    </row>
    <row r="5627" spans="8:11">
      <c r="H5627" s="387"/>
      <c r="I5627" s="380" t="e">
        <f t="shared" si="183"/>
        <v>#REF!</v>
      </c>
      <c r="J5627" s="386">
        <f>'[9]事業所(またはGH住居)名を入力してください_その⑩'!$F246</f>
        <v>0</v>
      </c>
      <c r="K5627" s="380">
        <f>IF(OR('[9]事業所(またはGH住居)名を入力してください_その⑩'!$B246="管理者",'[9]事業所(またはGH住居)名を入力してください_その⑩'!$B246="サービス管理責任者"),0,'[9]事業所(またはGH住居)名を入力してください_その⑩'!$AN246)</f>
        <v>0</v>
      </c>
    </row>
    <row r="5628" spans="8:11">
      <c r="H5628" s="387"/>
      <c r="I5628" s="380" t="e">
        <f t="shared" si="183"/>
        <v>#REF!</v>
      </c>
      <c r="J5628" s="386">
        <f>'[9]事業所(またはGH住居)名を入力してください_その⑩'!$F247</f>
        <v>0</v>
      </c>
      <c r="K5628" s="380">
        <f>IF(OR('[9]事業所(またはGH住居)名を入力してください_その⑩'!$B247="管理者",'[9]事業所(またはGH住居)名を入力してください_その⑩'!$B247="サービス管理責任者"),0,'[9]事業所(またはGH住居)名を入力してください_その⑩'!$AN247)</f>
        <v>0</v>
      </c>
    </row>
    <row r="5629" spans="8:11">
      <c r="H5629" s="387"/>
      <c r="I5629" s="380" t="e">
        <f t="shared" si="183"/>
        <v>#REF!</v>
      </c>
      <c r="J5629" s="386">
        <f>'[9]事業所(またはGH住居)名を入力してください_その⑩'!$F248</f>
        <v>0</v>
      </c>
      <c r="K5629" s="380">
        <f>IF(OR('[9]事業所(またはGH住居)名を入力してください_その⑩'!$B248="管理者",'[9]事業所(またはGH住居)名を入力してください_その⑩'!$B248="サービス管理責任者"),0,'[9]事業所(またはGH住居)名を入力してください_その⑩'!$AN248)</f>
        <v>0</v>
      </c>
    </row>
    <row r="5630" spans="8:11">
      <c r="H5630" s="387"/>
      <c r="I5630" s="380" t="e">
        <f t="shared" si="183"/>
        <v>#REF!</v>
      </c>
      <c r="J5630" s="386">
        <f>'[9]事業所(またはGH住居)名を入力してください_その⑩'!$F249</f>
        <v>0</v>
      </c>
      <c r="K5630" s="380">
        <f>IF(OR('[9]事業所(またはGH住居)名を入力してください_その⑩'!$B249="管理者",'[9]事業所(またはGH住居)名を入力してください_その⑩'!$B249="サービス管理責任者"),0,'[9]事業所(またはGH住居)名を入力してください_その⑩'!$AN249)</f>
        <v>0</v>
      </c>
    </row>
    <row r="5631" spans="8:11">
      <c r="H5631" s="387"/>
      <c r="I5631" s="380" t="e">
        <f t="shared" si="183"/>
        <v>#REF!</v>
      </c>
      <c r="J5631" s="386">
        <f>'[9]事業所(またはGH住居)名を入力してください_その⑩'!$F250</f>
        <v>0</v>
      </c>
      <c r="K5631" s="380">
        <f>IF(OR('[9]事業所(またはGH住居)名を入力してください_その⑩'!$B250="管理者",'[9]事業所(またはGH住居)名を入力してください_その⑩'!$B250="サービス管理責任者"),0,'[9]事業所(またはGH住居)名を入力してください_その⑩'!$AN250)</f>
        <v>0</v>
      </c>
    </row>
    <row r="5632" spans="8:11">
      <c r="H5632" s="387"/>
      <c r="I5632" s="380" t="e">
        <f t="shared" si="183"/>
        <v>#REF!</v>
      </c>
      <c r="J5632" s="386">
        <f>'[9]事業所(またはGH住居)名を入力してください_その⑩'!$F251</f>
        <v>0</v>
      </c>
      <c r="K5632" s="380">
        <f>IF(OR('[9]事業所(またはGH住居)名を入力してください_その⑩'!$B251="管理者",'[9]事業所(またはGH住居)名を入力してください_その⑩'!$B251="サービス管理責任者"),0,'[9]事業所(またはGH住居)名を入力してください_その⑩'!$AN251)</f>
        <v>0</v>
      </c>
    </row>
    <row r="5633" spans="8:11">
      <c r="H5633" s="387"/>
      <c r="I5633" s="380" t="e">
        <f t="shared" si="183"/>
        <v>#REF!</v>
      </c>
      <c r="J5633" s="386">
        <f>'[9]事業所(またはGH住居)名を入力してください_その⑩'!$F252</f>
        <v>0</v>
      </c>
      <c r="K5633" s="380">
        <f>IF(OR('[9]事業所(またはGH住居)名を入力してください_その⑩'!$B252="管理者",'[9]事業所(またはGH住居)名を入力してください_その⑩'!$B252="サービス管理責任者"),0,'[9]事業所(またはGH住居)名を入力してください_その⑩'!$AN252)</f>
        <v>0</v>
      </c>
    </row>
    <row r="5634" spans="8:11">
      <c r="H5634" s="387"/>
      <c r="I5634" s="380" t="e">
        <f t="shared" si="183"/>
        <v>#REF!</v>
      </c>
      <c r="J5634" s="386">
        <f>'[9]事業所(またはGH住居)名を入力してください_その⑩'!$F253</f>
        <v>0</v>
      </c>
      <c r="K5634" s="380">
        <f>IF(OR('[9]事業所(またはGH住居)名を入力してください_その⑩'!$B253="管理者",'[9]事業所(またはGH住居)名を入力してください_その⑩'!$B253="サービス管理責任者"),0,'[9]事業所(またはGH住居)名を入力してください_その⑩'!$AN253)</f>
        <v>0</v>
      </c>
    </row>
    <row r="5635" spans="8:11">
      <c r="H5635" s="387"/>
      <c r="I5635" s="380" t="e">
        <f t="shared" si="183"/>
        <v>#REF!</v>
      </c>
      <c r="J5635" s="386">
        <f>'[9]事業所(またはGH住居)名を入力してください_その⑩'!$F254</f>
        <v>0</v>
      </c>
      <c r="K5635" s="380">
        <f>IF(OR('[9]事業所(またはGH住居)名を入力してください_その⑩'!$B254="管理者",'[9]事業所(またはGH住居)名を入力してください_その⑩'!$B254="サービス管理責任者"),0,'[9]事業所(またはGH住居)名を入力してください_その⑩'!$AN254)</f>
        <v>0</v>
      </c>
    </row>
    <row r="5636" spans="8:11">
      <c r="H5636" s="387"/>
      <c r="I5636" s="380" t="e">
        <f t="shared" ref="I5636:I5699" si="184">IF(J5636=0,I5635,I5635+1)</f>
        <v>#REF!</v>
      </c>
      <c r="J5636" s="386">
        <f>'[9]事業所(またはGH住居)名を入力してください_その⑩'!$F255</f>
        <v>0</v>
      </c>
      <c r="K5636" s="380">
        <f>IF(OR('[9]事業所(またはGH住居)名を入力してください_その⑩'!$B255="管理者",'[9]事業所(またはGH住居)名を入力してください_その⑩'!$B255="サービス管理責任者"),0,'[9]事業所(またはGH住居)名を入力してください_その⑩'!$AN255)</f>
        <v>0</v>
      </c>
    </row>
    <row r="5637" spans="8:11">
      <c r="H5637" s="387"/>
      <c r="I5637" s="380" t="e">
        <f t="shared" si="184"/>
        <v>#REF!</v>
      </c>
      <c r="J5637" s="386">
        <f>'[9]事業所(またはGH住居)名を入力してください_その⑩'!$F256</f>
        <v>0</v>
      </c>
      <c r="K5637" s="380">
        <f>IF(OR('[9]事業所(またはGH住居)名を入力してください_その⑩'!$B256="管理者",'[9]事業所(またはGH住居)名を入力してください_その⑩'!$B256="サービス管理責任者"),0,'[9]事業所(またはGH住居)名を入力してください_その⑩'!$AN256)</f>
        <v>0</v>
      </c>
    </row>
    <row r="5638" spans="8:11">
      <c r="H5638" s="387"/>
      <c r="I5638" s="380" t="e">
        <f t="shared" si="184"/>
        <v>#REF!</v>
      </c>
      <c r="J5638" s="386">
        <f>'[9]事業所(またはGH住居)名を入力してください_その⑩'!$F257</f>
        <v>0</v>
      </c>
      <c r="K5638" s="380">
        <f>IF(OR('[9]事業所(またはGH住居)名を入力してください_その⑩'!$B257="管理者",'[9]事業所(またはGH住居)名を入力してください_その⑩'!$B257="サービス管理責任者"),0,'[9]事業所(またはGH住居)名を入力してください_その⑩'!$AN257)</f>
        <v>0</v>
      </c>
    </row>
    <row r="5639" spans="8:11">
      <c r="H5639" s="387"/>
      <c r="I5639" s="380" t="e">
        <f t="shared" si="184"/>
        <v>#REF!</v>
      </c>
      <c r="J5639" s="386">
        <f>'[9]事業所(またはGH住居)名を入力してください_その⑩'!$F258</f>
        <v>0</v>
      </c>
      <c r="K5639" s="380">
        <f>IF(OR('[9]事業所(またはGH住居)名を入力してください_その⑩'!$B258="管理者",'[9]事業所(またはGH住居)名を入力してください_その⑩'!$B258="サービス管理責任者"),0,'[9]事業所(またはGH住居)名を入力してください_その⑩'!$AN258)</f>
        <v>0</v>
      </c>
    </row>
    <row r="5640" spans="8:11">
      <c r="H5640" s="387"/>
      <c r="I5640" s="380" t="e">
        <f t="shared" si="184"/>
        <v>#REF!</v>
      </c>
      <c r="J5640" s="386">
        <f>'[9]事業所(またはGH住居)名を入力してください_その⑩'!$F259</f>
        <v>0</v>
      </c>
      <c r="K5640" s="380">
        <f>IF(OR('[9]事業所(またはGH住居)名を入力してください_その⑩'!$B259="管理者",'[9]事業所(またはGH住居)名を入力してください_その⑩'!$B259="サービス管理責任者"),0,'[9]事業所(またはGH住居)名を入力してください_その⑩'!$AN259)</f>
        <v>0</v>
      </c>
    </row>
    <row r="5641" spans="8:11">
      <c r="H5641" s="387"/>
      <c r="I5641" s="380" t="e">
        <f t="shared" si="184"/>
        <v>#REF!</v>
      </c>
      <c r="J5641" s="386">
        <f>'[9]事業所(またはGH住居)名を入力してください_その⑩'!$F260</f>
        <v>0</v>
      </c>
      <c r="K5641" s="380">
        <f>IF(OR('[9]事業所(またはGH住居)名を入力してください_その⑩'!$B260="管理者",'[9]事業所(またはGH住居)名を入力してください_その⑩'!$B260="サービス管理責任者"),0,'[9]事業所(またはGH住居)名を入力してください_その⑩'!$AN260)</f>
        <v>0</v>
      </c>
    </row>
    <row r="5642" spans="8:11">
      <c r="H5642" s="387"/>
      <c r="I5642" s="380" t="e">
        <f t="shared" si="184"/>
        <v>#REF!</v>
      </c>
      <c r="J5642" s="386">
        <f>'[9]事業所(またはGH住居)名を入力してください_その⑩'!$F261</f>
        <v>0</v>
      </c>
      <c r="K5642" s="380">
        <f>IF(OR('[9]事業所(またはGH住居)名を入力してください_その⑩'!$B261="管理者",'[9]事業所(またはGH住居)名を入力してください_その⑩'!$B261="サービス管理責任者"),0,'[9]事業所(またはGH住居)名を入力してください_その⑩'!$AN261)</f>
        <v>0</v>
      </c>
    </row>
    <row r="5643" spans="8:11">
      <c r="H5643" s="387"/>
      <c r="I5643" s="380" t="e">
        <f t="shared" si="184"/>
        <v>#REF!</v>
      </c>
      <c r="J5643" s="386">
        <f>'[9]事業所(またはGH住居)名を入力してください_その⑩'!$F262</f>
        <v>0</v>
      </c>
      <c r="K5643" s="380">
        <f>IF(OR('[9]事業所(またはGH住居)名を入力してください_その⑩'!$B262="管理者",'[9]事業所(またはGH住居)名を入力してください_その⑩'!$B262="サービス管理責任者"),0,'[9]事業所(またはGH住居)名を入力してください_その⑩'!$AN262)</f>
        <v>0</v>
      </c>
    </row>
    <row r="5644" spans="8:11">
      <c r="H5644" s="387"/>
      <c r="I5644" s="380" t="e">
        <f t="shared" si="184"/>
        <v>#REF!</v>
      </c>
      <c r="J5644" s="386">
        <f>'[9]事業所(またはGH住居)名を入力してください_その⑩'!$F263</f>
        <v>0</v>
      </c>
      <c r="K5644" s="380">
        <f>IF(OR('[9]事業所(またはGH住居)名を入力してください_その⑩'!$B263="管理者",'[9]事業所(またはGH住居)名を入力してください_その⑩'!$B263="サービス管理責任者"),0,'[9]事業所(またはGH住居)名を入力してください_その⑩'!$AN263)</f>
        <v>0</v>
      </c>
    </row>
    <row r="5645" spans="8:11">
      <c r="H5645" s="387"/>
      <c r="I5645" s="380" t="e">
        <f t="shared" si="184"/>
        <v>#REF!</v>
      </c>
      <c r="J5645" s="386">
        <f>'[9]事業所(またはGH住居)名を入力してください_その⑩'!$F264</f>
        <v>0</v>
      </c>
      <c r="K5645" s="380">
        <f>IF(OR('[9]事業所(またはGH住居)名を入力してください_その⑩'!$B264="管理者",'[9]事業所(またはGH住居)名を入力してください_その⑩'!$B264="サービス管理責任者"),0,'[9]事業所(またはGH住居)名を入力してください_その⑩'!$AN264)</f>
        <v>0</v>
      </c>
    </row>
    <row r="5646" spans="8:11">
      <c r="H5646" s="387"/>
      <c r="I5646" s="380" t="e">
        <f t="shared" si="184"/>
        <v>#REF!</v>
      </c>
      <c r="J5646" s="386">
        <f>'[9]事業所(またはGH住居)名を入力してください_その⑩'!$F265</f>
        <v>0</v>
      </c>
      <c r="K5646" s="380">
        <f>IF(OR('[9]事業所(またはGH住居)名を入力してください_その⑩'!$B265="管理者",'[9]事業所(またはGH住居)名を入力してください_その⑩'!$B265="サービス管理責任者"),0,'[9]事業所(またはGH住居)名を入力してください_その⑩'!$AN265)</f>
        <v>0</v>
      </c>
    </row>
    <row r="5647" spans="8:11">
      <c r="H5647" s="387"/>
      <c r="I5647" s="380" t="e">
        <f t="shared" si="184"/>
        <v>#REF!</v>
      </c>
      <c r="J5647" s="386">
        <f>'[9]事業所(またはGH住居)名を入力してください_その⑩'!$F266</f>
        <v>0</v>
      </c>
      <c r="K5647" s="380">
        <f>IF(OR('[9]事業所(またはGH住居)名を入力してください_その⑩'!$B266="管理者",'[9]事業所(またはGH住居)名を入力してください_その⑩'!$B266="サービス管理責任者"),0,'[9]事業所(またはGH住居)名を入力してください_その⑩'!$AN266)</f>
        <v>0</v>
      </c>
    </row>
    <row r="5648" spans="8:11">
      <c r="H5648" s="387"/>
      <c r="I5648" s="380" t="e">
        <f t="shared" si="184"/>
        <v>#REF!</v>
      </c>
      <c r="J5648" s="386">
        <f>'[9]事業所(またはGH住居)名を入力してください_その⑩'!$F267</f>
        <v>0</v>
      </c>
      <c r="K5648" s="380">
        <f>IF(OR('[9]事業所(またはGH住居)名を入力してください_その⑩'!$B267="管理者",'[9]事業所(またはGH住居)名を入力してください_その⑩'!$B267="サービス管理責任者"),0,'[9]事業所(またはGH住居)名を入力してください_その⑩'!$AN267)</f>
        <v>0</v>
      </c>
    </row>
    <row r="5649" spans="8:11">
      <c r="H5649" s="387"/>
      <c r="I5649" s="380" t="e">
        <f t="shared" si="184"/>
        <v>#REF!</v>
      </c>
      <c r="J5649" s="386">
        <f>'[9]事業所(またはGH住居)名を入力してください_その⑩'!$F268</f>
        <v>0</v>
      </c>
      <c r="K5649" s="380">
        <f>IF(OR('[9]事業所(またはGH住居)名を入力してください_その⑩'!$B268="管理者",'[9]事業所(またはGH住居)名を入力してください_その⑩'!$B268="サービス管理責任者"),0,'[9]事業所(またはGH住居)名を入力してください_その⑩'!$AN268)</f>
        <v>0</v>
      </c>
    </row>
    <row r="5650" spans="8:11">
      <c r="H5650" s="387"/>
      <c r="I5650" s="380" t="e">
        <f t="shared" si="184"/>
        <v>#REF!</v>
      </c>
      <c r="J5650" s="386">
        <f>'[9]事業所(またはGH住居)名を入力してください_その⑩'!$F269</f>
        <v>0</v>
      </c>
      <c r="K5650" s="380">
        <f>IF(OR('[9]事業所(またはGH住居)名を入力してください_その⑩'!$B269="管理者",'[9]事業所(またはGH住居)名を入力してください_その⑩'!$B269="サービス管理責任者"),0,'[9]事業所(またはGH住居)名を入力してください_その⑩'!$AN269)</f>
        <v>0</v>
      </c>
    </row>
    <row r="5651" spans="8:11">
      <c r="H5651" s="387"/>
      <c r="I5651" s="380" t="e">
        <f t="shared" si="184"/>
        <v>#REF!</v>
      </c>
      <c r="J5651" s="386">
        <f>'[9]事業所(またはGH住居)名を入力してください_その⑩'!$F270</f>
        <v>0</v>
      </c>
      <c r="K5651" s="380">
        <f>IF(OR('[9]事業所(またはGH住居)名を入力してください_その⑩'!$B270="管理者",'[9]事業所(またはGH住居)名を入力してください_その⑩'!$B270="サービス管理責任者"),0,'[9]事業所(またはGH住居)名を入力してください_その⑩'!$AN270)</f>
        <v>0</v>
      </c>
    </row>
    <row r="5652" spans="8:11">
      <c r="H5652" s="387"/>
      <c r="I5652" s="380" t="e">
        <f t="shared" si="184"/>
        <v>#REF!</v>
      </c>
      <c r="J5652" s="386">
        <f>'[9]事業所(またはGH住居)名を入力してください_その⑩'!$F271</f>
        <v>0</v>
      </c>
      <c r="K5652" s="380">
        <f>IF(OR('[9]事業所(またはGH住居)名を入力してください_その⑩'!$B271="管理者",'[9]事業所(またはGH住居)名を入力してください_その⑩'!$B271="サービス管理責任者"),0,'[9]事業所(またはGH住居)名を入力してください_その⑩'!$AN271)</f>
        <v>0</v>
      </c>
    </row>
    <row r="5653" spans="8:11">
      <c r="H5653" s="387"/>
      <c r="I5653" s="380" t="e">
        <f t="shared" si="184"/>
        <v>#REF!</v>
      </c>
      <c r="J5653" s="386">
        <f>'[9]事業所(またはGH住居)名を入力してください_その⑩'!$F272</f>
        <v>0</v>
      </c>
      <c r="K5653" s="380">
        <f>IF(OR('[9]事業所(またはGH住居)名を入力してください_その⑩'!$B272="管理者",'[9]事業所(またはGH住居)名を入力してください_その⑩'!$B272="サービス管理責任者"),0,'[9]事業所(またはGH住居)名を入力してください_その⑩'!$AN272)</f>
        <v>0</v>
      </c>
    </row>
    <row r="5654" spans="8:11">
      <c r="H5654" s="387"/>
      <c r="I5654" s="380" t="e">
        <f t="shared" si="184"/>
        <v>#REF!</v>
      </c>
      <c r="J5654" s="386">
        <f>'[9]事業所(またはGH住居)名を入力してください_その⑩'!$F273</f>
        <v>0</v>
      </c>
      <c r="K5654" s="380">
        <f>IF(OR('[9]事業所(またはGH住居)名を入力してください_その⑩'!$B273="管理者",'[9]事業所(またはGH住居)名を入力してください_その⑩'!$B273="サービス管理責任者"),0,'[9]事業所(またはGH住居)名を入力してください_その⑩'!$AN273)</f>
        <v>0</v>
      </c>
    </row>
    <row r="5655" spans="8:11">
      <c r="H5655" s="387"/>
      <c r="I5655" s="380" t="e">
        <f t="shared" si="184"/>
        <v>#REF!</v>
      </c>
      <c r="J5655" s="386">
        <f>'[9]事業所(またはGH住居)名を入力してください_その⑩'!$F274</f>
        <v>0</v>
      </c>
      <c r="K5655" s="380">
        <f>IF(OR('[9]事業所(またはGH住居)名を入力してください_その⑩'!$B274="管理者",'[9]事業所(またはGH住居)名を入力してください_その⑩'!$B274="サービス管理責任者"),0,'[9]事業所(またはGH住居)名を入力してください_その⑩'!$AN274)</f>
        <v>0</v>
      </c>
    </row>
    <row r="5656" spans="8:11">
      <c r="H5656" s="387"/>
      <c r="I5656" s="380" t="e">
        <f t="shared" si="184"/>
        <v>#REF!</v>
      </c>
      <c r="J5656" s="386">
        <f>'[9]事業所(またはGH住居)名を入力してください_その⑩'!$F275</f>
        <v>0</v>
      </c>
      <c r="K5656" s="380">
        <f>IF(OR('[9]事業所(またはGH住居)名を入力してください_その⑩'!$B275="管理者",'[9]事業所(またはGH住居)名を入力してください_その⑩'!$B275="サービス管理責任者"),0,'[9]事業所(またはGH住居)名を入力してください_その⑩'!$AN275)</f>
        <v>0</v>
      </c>
    </row>
    <row r="5657" spans="8:11">
      <c r="H5657" s="387"/>
      <c r="I5657" s="380" t="e">
        <f t="shared" si="184"/>
        <v>#REF!</v>
      </c>
      <c r="J5657" s="386">
        <f>'[9]事業所(またはGH住居)名を入力してください_その⑩'!$F276</f>
        <v>0</v>
      </c>
      <c r="K5657" s="380">
        <f>IF(OR('[9]事業所(またはGH住居)名を入力してください_その⑩'!$B276="管理者",'[9]事業所(またはGH住居)名を入力してください_その⑩'!$B276="サービス管理責任者"),0,'[9]事業所(またはGH住居)名を入力してください_その⑩'!$AN276)</f>
        <v>0</v>
      </c>
    </row>
    <row r="5658" spans="8:11">
      <c r="H5658" s="387"/>
      <c r="I5658" s="380" t="e">
        <f t="shared" si="184"/>
        <v>#REF!</v>
      </c>
      <c r="J5658" s="386">
        <f>'[9]事業所(またはGH住居)名を入力してください_その⑩'!$F277</f>
        <v>0</v>
      </c>
      <c r="K5658" s="380">
        <f>IF(OR('[9]事業所(またはGH住居)名を入力してください_その⑩'!$B277="管理者",'[9]事業所(またはGH住居)名を入力してください_その⑩'!$B277="サービス管理責任者"),0,'[9]事業所(またはGH住居)名を入力してください_その⑩'!$AN277)</f>
        <v>0</v>
      </c>
    </row>
    <row r="5659" spans="8:11">
      <c r="H5659" s="387"/>
      <c r="I5659" s="380" t="e">
        <f t="shared" si="184"/>
        <v>#REF!</v>
      </c>
      <c r="J5659" s="386">
        <f>'[9]事業所(またはGH住居)名を入力してください_その⑩'!$F278</f>
        <v>0</v>
      </c>
      <c r="K5659" s="380">
        <f>IF(OR('[9]事業所(またはGH住居)名を入力してください_その⑩'!$B278="管理者",'[9]事業所(またはGH住居)名を入力してください_その⑩'!$B278="サービス管理責任者"),0,'[9]事業所(またはGH住居)名を入力してください_その⑩'!$AN278)</f>
        <v>0</v>
      </c>
    </row>
    <row r="5660" spans="8:11">
      <c r="H5660" s="387"/>
      <c r="I5660" s="380" t="e">
        <f t="shared" si="184"/>
        <v>#REF!</v>
      </c>
      <c r="J5660" s="386">
        <f>'[9]事業所(またはGH住居)名を入力してください_その⑩'!$F279</f>
        <v>0</v>
      </c>
      <c r="K5660" s="380">
        <f>IF(OR('[9]事業所(またはGH住居)名を入力してください_その⑩'!$B279="管理者",'[9]事業所(またはGH住居)名を入力してください_その⑩'!$B279="サービス管理責任者"),0,'[9]事業所(またはGH住居)名を入力してください_その⑩'!$AN279)</f>
        <v>0</v>
      </c>
    </row>
    <row r="5661" spans="8:11">
      <c r="H5661" s="387"/>
      <c r="I5661" s="380" t="e">
        <f t="shared" si="184"/>
        <v>#REF!</v>
      </c>
      <c r="J5661" s="386">
        <f>'[9]事業所(またはGH住居)名を入力してください_その⑩'!$F280</f>
        <v>0</v>
      </c>
      <c r="K5661" s="380">
        <f>IF(OR('[9]事業所(またはGH住居)名を入力してください_その⑩'!$B280="管理者",'[9]事業所(またはGH住居)名を入力してください_その⑩'!$B280="サービス管理責任者"),0,'[9]事業所(またはGH住居)名を入力してください_その⑩'!$AN280)</f>
        <v>0</v>
      </c>
    </row>
    <row r="5662" spans="8:11">
      <c r="H5662" s="387"/>
      <c r="I5662" s="380" t="e">
        <f t="shared" si="184"/>
        <v>#REF!</v>
      </c>
      <c r="J5662" s="386">
        <f>'[9]事業所(またはGH住居)名を入力してください_その⑩'!$F281</f>
        <v>0</v>
      </c>
      <c r="K5662" s="380">
        <f>IF(OR('[9]事業所(またはGH住居)名を入力してください_その⑩'!$B281="管理者",'[9]事業所(またはGH住居)名を入力してください_その⑩'!$B281="サービス管理責任者"),0,'[9]事業所(またはGH住居)名を入力してください_その⑩'!$AN281)</f>
        <v>0</v>
      </c>
    </row>
    <row r="5663" spans="8:11">
      <c r="H5663" s="387"/>
      <c r="I5663" s="380" t="e">
        <f t="shared" si="184"/>
        <v>#REF!</v>
      </c>
      <c r="J5663" s="386">
        <f>'[9]事業所(またはGH住居)名を入力してください_その⑩'!$F282</f>
        <v>0</v>
      </c>
      <c r="K5663" s="380">
        <f>IF(OR('[9]事業所(またはGH住居)名を入力してください_その⑩'!$B282="管理者",'[9]事業所(またはGH住居)名を入力してください_その⑩'!$B282="サービス管理責任者"),0,'[9]事業所(またはGH住居)名を入力してください_その⑩'!$AN282)</f>
        <v>0</v>
      </c>
    </row>
    <row r="5664" spans="8:11">
      <c r="H5664" s="387"/>
      <c r="I5664" s="380" t="e">
        <f t="shared" si="184"/>
        <v>#REF!</v>
      </c>
      <c r="J5664" s="386">
        <f>'[9]事業所(またはGH住居)名を入力してください_その⑩'!$F283</f>
        <v>0</v>
      </c>
      <c r="K5664" s="380">
        <f>IF(OR('[9]事業所(またはGH住居)名を入力してください_その⑩'!$B283="管理者",'[9]事業所(またはGH住居)名を入力してください_その⑩'!$B283="サービス管理責任者"),0,'[9]事業所(またはGH住居)名を入力してください_その⑩'!$AN283)</f>
        <v>0</v>
      </c>
    </row>
    <row r="5665" spans="8:11">
      <c r="H5665" s="387"/>
      <c r="I5665" s="380" t="e">
        <f t="shared" si="184"/>
        <v>#REF!</v>
      </c>
      <c r="J5665" s="386">
        <f>'[9]事業所(またはGH住居)名を入力してください_その⑩'!$F284</f>
        <v>0</v>
      </c>
      <c r="K5665" s="380">
        <f>IF(OR('[9]事業所(またはGH住居)名を入力してください_その⑩'!$B284="管理者",'[9]事業所(またはGH住居)名を入力してください_その⑩'!$B284="サービス管理責任者"),0,'[9]事業所(またはGH住居)名を入力してください_その⑩'!$AN284)</f>
        <v>0</v>
      </c>
    </row>
    <row r="5666" spans="8:11">
      <c r="H5666" s="387"/>
      <c r="I5666" s="380" t="e">
        <f t="shared" si="184"/>
        <v>#REF!</v>
      </c>
      <c r="J5666" s="386">
        <f>'[9]事業所(またはGH住居)名を入力してください_その⑩'!$F285</f>
        <v>0</v>
      </c>
      <c r="K5666" s="380">
        <f>IF(OR('[9]事業所(またはGH住居)名を入力してください_その⑩'!$B285="管理者",'[9]事業所(またはGH住居)名を入力してください_その⑩'!$B285="サービス管理責任者"),0,'[9]事業所(またはGH住居)名を入力してください_その⑩'!$AN285)</f>
        <v>0</v>
      </c>
    </row>
    <row r="5667" spans="8:11">
      <c r="H5667" s="387"/>
      <c r="I5667" s="380" t="e">
        <f t="shared" si="184"/>
        <v>#REF!</v>
      </c>
      <c r="J5667" s="386">
        <f>'[9]事業所(またはGH住居)名を入力してください_その⑩'!$F286</f>
        <v>0</v>
      </c>
      <c r="K5667" s="380">
        <f>IF(OR('[9]事業所(またはGH住居)名を入力してください_その⑩'!$B286="管理者",'[9]事業所(またはGH住居)名を入力してください_その⑩'!$B286="サービス管理責任者"),0,'[9]事業所(またはGH住居)名を入力してください_その⑩'!$AN286)</f>
        <v>0</v>
      </c>
    </row>
    <row r="5668" spans="8:11">
      <c r="H5668" s="387"/>
      <c r="I5668" s="380" t="e">
        <f t="shared" si="184"/>
        <v>#REF!</v>
      </c>
      <c r="J5668" s="386">
        <f>'[9]事業所(またはGH住居)名を入力してください_その⑩'!$F287</f>
        <v>0</v>
      </c>
      <c r="K5668" s="380">
        <f>IF(OR('[9]事業所(またはGH住居)名を入力してください_その⑩'!$B287="管理者",'[9]事業所(またはGH住居)名を入力してください_その⑩'!$B287="サービス管理責任者"),0,'[9]事業所(またはGH住居)名を入力してください_その⑩'!$AN287)</f>
        <v>0</v>
      </c>
    </row>
    <row r="5669" spans="8:11">
      <c r="H5669" s="387"/>
      <c r="I5669" s="380" t="e">
        <f t="shared" si="184"/>
        <v>#REF!</v>
      </c>
      <c r="J5669" s="386">
        <f>'[9]事業所(またはGH住居)名を入力してください_その⑩'!$F288</f>
        <v>0</v>
      </c>
      <c r="K5669" s="380">
        <f>IF(OR('[9]事業所(またはGH住居)名を入力してください_その⑩'!$B288="管理者",'[9]事業所(またはGH住居)名を入力してください_その⑩'!$B288="サービス管理責任者"),0,'[9]事業所(またはGH住居)名を入力してください_その⑩'!$AN288)</f>
        <v>0</v>
      </c>
    </row>
    <row r="5670" spans="8:11">
      <c r="H5670" s="387"/>
      <c r="I5670" s="380" t="e">
        <f t="shared" si="184"/>
        <v>#REF!</v>
      </c>
      <c r="J5670" s="386">
        <f>'[9]事業所(またはGH住居)名を入力してください_その⑩'!$F289</f>
        <v>0</v>
      </c>
      <c r="K5670" s="380">
        <f>IF(OR('[9]事業所(またはGH住居)名を入力してください_その⑩'!$B289="管理者",'[9]事業所(またはGH住居)名を入力してください_その⑩'!$B289="サービス管理責任者"),0,'[9]事業所(またはGH住居)名を入力してください_その⑩'!$AN289)</f>
        <v>0</v>
      </c>
    </row>
    <row r="5671" spans="8:11">
      <c r="H5671" s="387"/>
      <c r="I5671" s="380" t="e">
        <f t="shared" si="184"/>
        <v>#REF!</v>
      </c>
      <c r="J5671" s="386">
        <f>'[9]事業所(またはGH住居)名を入力してください_その⑩'!$F290</f>
        <v>0</v>
      </c>
      <c r="K5671" s="380">
        <f>IF(OR('[9]事業所(またはGH住居)名を入力してください_その⑩'!$B290="管理者",'[9]事業所(またはGH住居)名を入力してください_その⑩'!$B290="サービス管理責任者"),0,'[9]事業所(またはGH住居)名を入力してください_その⑩'!$AN290)</f>
        <v>0</v>
      </c>
    </row>
    <row r="5672" spans="8:11">
      <c r="H5672" s="387"/>
      <c r="I5672" s="380" t="e">
        <f t="shared" si="184"/>
        <v>#REF!</v>
      </c>
      <c r="J5672" s="386">
        <f>'[9]事業所(またはGH住居)名を入力してください_その⑩'!$F291</f>
        <v>0</v>
      </c>
      <c r="K5672" s="380">
        <f>IF(OR('[9]事業所(またはGH住居)名を入力してください_その⑩'!$B291="管理者",'[9]事業所(またはGH住居)名を入力してください_その⑩'!$B291="サービス管理責任者"),0,'[9]事業所(またはGH住居)名を入力してください_その⑩'!$AN291)</f>
        <v>0</v>
      </c>
    </row>
    <row r="5673" spans="8:11">
      <c r="H5673" s="387"/>
      <c r="I5673" s="380" t="e">
        <f t="shared" si="184"/>
        <v>#REF!</v>
      </c>
      <c r="J5673" s="386">
        <f>'[9]事業所(またはGH住居)名を入力してください_その⑩'!$F292</f>
        <v>0</v>
      </c>
      <c r="K5673" s="380">
        <f>IF(OR('[9]事業所(またはGH住居)名を入力してください_その⑩'!$B292="管理者",'[9]事業所(またはGH住居)名を入力してください_その⑩'!$B292="サービス管理責任者"),0,'[9]事業所(またはGH住居)名を入力してください_その⑩'!$AN292)</f>
        <v>0</v>
      </c>
    </row>
    <row r="5674" spans="8:11">
      <c r="H5674" s="387"/>
      <c r="I5674" s="380" t="e">
        <f t="shared" si="184"/>
        <v>#REF!</v>
      </c>
      <c r="J5674" s="386">
        <f>'[9]事業所(またはGH住居)名を入力してください_その⑩'!$F293</f>
        <v>0</v>
      </c>
      <c r="K5674" s="380">
        <f>IF(OR('[9]事業所(またはGH住居)名を入力してください_その⑩'!$B293="管理者",'[9]事業所(またはGH住居)名を入力してください_その⑩'!$B293="サービス管理責任者"),0,'[9]事業所(またはGH住居)名を入力してください_その⑩'!$AN293)</f>
        <v>0</v>
      </c>
    </row>
    <row r="5675" spans="8:11">
      <c r="H5675" s="387"/>
      <c r="I5675" s="380" t="e">
        <f t="shared" si="184"/>
        <v>#REF!</v>
      </c>
      <c r="J5675" s="386">
        <f>'[9]事業所(またはGH住居)名を入力してください_その⑩'!$F294</f>
        <v>0</v>
      </c>
      <c r="K5675" s="380">
        <f>IF(OR('[9]事業所(またはGH住居)名を入力してください_その⑩'!$B294="管理者",'[9]事業所(またはGH住居)名を入力してください_その⑩'!$B294="サービス管理責任者"),0,'[9]事業所(またはGH住居)名を入力してください_その⑩'!$AN294)</f>
        <v>0</v>
      </c>
    </row>
    <row r="5676" spans="8:11">
      <c r="H5676" s="387"/>
      <c r="I5676" s="380" t="e">
        <f t="shared" si="184"/>
        <v>#REF!</v>
      </c>
      <c r="J5676" s="386">
        <f>'[9]事業所(またはGH住居)名を入力してください_その⑩'!$F295</f>
        <v>0</v>
      </c>
      <c r="K5676" s="380">
        <f>IF(OR('[9]事業所(またはGH住居)名を入力してください_その⑩'!$B295="管理者",'[9]事業所(またはGH住居)名を入力してください_その⑩'!$B295="サービス管理責任者"),0,'[9]事業所(またはGH住居)名を入力してください_その⑩'!$AN295)</f>
        <v>0</v>
      </c>
    </row>
    <row r="5677" spans="8:11">
      <c r="H5677" s="387"/>
      <c r="I5677" s="380" t="e">
        <f t="shared" si="184"/>
        <v>#REF!</v>
      </c>
      <c r="J5677" s="386">
        <f>'[9]事業所(またはGH住居)名を入力してください_その⑩'!$F296</f>
        <v>0</v>
      </c>
      <c r="K5677" s="380">
        <f>IF(OR('[9]事業所(またはGH住居)名を入力してください_その⑩'!$B296="管理者",'[9]事業所(またはGH住居)名を入力してください_その⑩'!$B296="サービス管理責任者"),0,'[9]事業所(またはGH住居)名を入力してください_その⑩'!$AN296)</f>
        <v>0</v>
      </c>
    </row>
    <row r="5678" spans="8:11">
      <c r="H5678" s="387"/>
      <c r="I5678" s="380" t="e">
        <f t="shared" si="184"/>
        <v>#REF!</v>
      </c>
      <c r="J5678" s="386">
        <f>'[9]事業所(またはGH住居)名を入力してください_その⑩'!$F297</f>
        <v>0</v>
      </c>
      <c r="K5678" s="380">
        <f>IF(OR('[9]事業所(またはGH住居)名を入力してください_その⑩'!$B297="管理者",'[9]事業所(またはGH住居)名を入力してください_その⑩'!$B297="サービス管理責任者"),0,'[9]事業所(またはGH住居)名を入力してください_その⑩'!$AN297)</f>
        <v>0</v>
      </c>
    </row>
    <row r="5679" spans="8:11">
      <c r="H5679" s="387"/>
      <c r="I5679" s="380" t="e">
        <f t="shared" si="184"/>
        <v>#REF!</v>
      </c>
      <c r="J5679" s="386">
        <f>'[9]事業所(またはGH住居)名を入力してください_その⑩'!$F298</f>
        <v>0</v>
      </c>
      <c r="K5679" s="380">
        <f>IF(OR('[9]事業所(またはGH住居)名を入力してください_その⑩'!$B298="管理者",'[9]事業所(またはGH住居)名を入力してください_その⑩'!$B298="サービス管理責任者"),0,'[9]事業所(またはGH住居)名を入力してください_その⑩'!$AN298)</f>
        <v>0</v>
      </c>
    </row>
    <row r="5680" spans="8:11">
      <c r="H5680" s="387"/>
      <c r="I5680" s="380" t="e">
        <f t="shared" si="184"/>
        <v>#REF!</v>
      </c>
      <c r="J5680" s="386">
        <f>'[9]事業所(またはGH住居)名を入力してください_その⑩'!$F299</f>
        <v>0</v>
      </c>
      <c r="K5680" s="380">
        <f>IF(OR('[9]事業所(またはGH住居)名を入力してください_その⑩'!$B299="管理者",'[9]事業所(またはGH住居)名を入力してください_その⑩'!$B299="サービス管理責任者"),0,'[9]事業所(またはGH住居)名を入力してください_その⑩'!$AN299)</f>
        <v>0</v>
      </c>
    </row>
    <row r="5681" spans="8:11">
      <c r="H5681" s="387"/>
      <c r="I5681" s="380" t="e">
        <f t="shared" si="184"/>
        <v>#REF!</v>
      </c>
      <c r="J5681" s="386">
        <f>'[9]事業所(またはGH住居)名を入力してください_その⑩'!$F300</f>
        <v>0</v>
      </c>
      <c r="K5681" s="380">
        <f>IF(OR('[9]事業所(またはGH住居)名を入力してください_その⑩'!$B300="管理者",'[9]事業所(またはGH住居)名を入力してください_その⑩'!$B300="サービス管理責任者"),0,'[9]事業所(またはGH住居)名を入力してください_その⑩'!$AN300)</f>
        <v>0</v>
      </c>
    </row>
    <row r="5682" spans="8:11">
      <c r="H5682" s="387"/>
      <c r="I5682" s="380" t="e">
        <f t="shared" si="184"/>
        <v>#REF!</v>
      </c>
      <c r="J5682" s="386">
        <f>'[9]事業所(またはGH住居)名を入力してください_その⑩'!$F301</f>
        <v>0</v>
      </c>
      <c r="K5682" s="380">
        <f>IF(OR('[9]事業所(またはGH住居)名を入力してください_その⑩'!$B301="管理者",'[9]事業所(またはGH住居)名を入力してください_その⑩'!$B301="サービス管理責任者"),0,'[9]事業所(またはGH住居)名を入力してください_その⑩'!$AN301)</f>
        <v>0</v>
      </c>
    </row>
    <row r="5683" spans="8:11">
      <c r="H5683" s="387"/>
      <c r="I5683" s="380" t="e">
        <f t="shared" si="184"/>
        <v>#REF!</v>
      </c>
      <c r="J5683" s="386">
        <f>'[9]事業所(またはGH住居)名を入力してください_その⑩'!$F302</f>
        <v>0</v>
      </c>
      <c r="K5683" s="380">
        <f>IF(OR('[9]事業所(またはGH住居)名を入力してください_その⑩'!$B302="管理者",'[9]事業所(またはGH住居)名を入力してください_その⑩'!$B302="サービス管理責任者"),0,'[9]事業所(またはGH住居)名を入力してください_その⑩'!$AN302)</f>
        <v>0</v>
      </c>
    </row>
    <row r="5684" spans="8:11">
      <c r="H5684" s="387"/>
      <c r="I5684" s="380" t="e">
        <f t="shared" si="184"/>
        <v>#REF!</v>
      </c>
      <c r="J5684" s="386">
        <f>'[9]事業所(またはGH住居)名を入力してください_その⑩'!$F303</f>
        <v>0</v>
      </c>
      <c r="K5684" s="380">
        <f>IF(OR('[9]事業所(またはGH住居)名を入力してください_その⑩'!$B303="管理者",'[9]事業所(またはGH住居)名を入力してください_その⑩'!$B303="サービス管理責任者"),0,'[9]事業所(またはGH住居)名を入力してください_その⑩'!$AN303)</f>
        <v>0</v>
      </c>
    </row>
    <row r="5685" spans="8:11">
      <c r="H5685" s="387"/>
      <c r="I5685" s="380" t="e">
        <f t="shared" si="184"/>
        <v>#REF!</v>
      </c>
      <c r="J5685" s="386">
        <f>'[9]事業所(またはGH住居)名を入力してください_その⑩'!$F304</f>
        <v>0</v>
      </c>
      <c r="K5685" s="380">
        <f>IF(OR('[9]事業所(またはGH住居)名を入力してください_その⑩'!$B304="管理者",'[9]事業所(またはGH住居)名を入力してください_その⑩'!$B304="サービス管理責任者"),0,'[9]事業所(またはGH住居)名を入力してください_その⑩'!$AN304)</f>
        <v>0</v>
      </c>
    </row>
    <row r="5686" spans="8:11">
      <c r="H5686" s="387"/>
      <c r="I5686" s="380" t="e">
        <f t="shared" si="184"/>
        <v>#REF!</v>
      </c>
      <c r="J5686" s="386">
        <f>'[9]事業所(またはGH住居)名を入力してください_その⑩'!$F305</f>
        <v>0</v>
      </c>
      <c r="K5686" s="380">
        <f>IF(OR('[9]事業所(またはGH住居)名を入力してください_その⑩'!$B305="管理者",'[9]事業所(またはGH住居)名を入力してください_その⑩'!$B305="サービス管理責任者"),0,'[9]事業所(またはGH住居)名を入力してください_その⑩'!$AN305)</f>
        <v>0</v>
      </c>
    </row>
    <row r="5687" spans="8:11">
      <c r="H5687" s="387"/>
      <c r="I5687" s="380" t="e">
        <f t="shared" si="184"/>
        <v>#REF!</v>
      </c>
      <c r="J5687" s="386">
        <f>'[9]事業所(またはGH住居)名を入力してください_その⑩'!$F306</f>
        <v>0</v>
      </c>
      <c r="K5687" s="380">
        <f>IF(OR('[9]事業所(またはGH住居)名を入力してください_その⑩'!$B306="管理者",'[9]事業所(またはGH住居)名を入力してください_その⑩'!$B306="サービス管理責任者"),0,'[9]事業所(またはGH住居)名を入力してください_その⑩'!$AN306)</f>
        <v>0</v>
      </c>
    </row>
    <row r="5688" spans="8:11">
      <c r="H5688" s="387"/>
      <c r="I5688" s="380" t="e">
        <f t="shared" si="184"/>
        <v>#REF!</v>
      </c>
      <c r="J5688" s="386">
        <f>'[9]事業所(またはGH住居)名を入力してください_その⑩'!$F307</f>
        <v>0</v>
      </c>
      <c r="K5688" s="380">
        <f>IF(OR('[9]事業所(またはGH住居)名を入力してください_その⑩'!$B307="管理者",'[9]事業所(またはGH住居)名を入力してください_その⑩'!$B307="サービス管理責任者"),0,'[9]事業所(またはGH住居)名を入力してください_その⑩'!$AN307)</f>
        <v>0</v>
      </c>
    </row>
    <row r="5689" spans="8:11">
      <c r="H5689" s="387"/>
      <c r="I5689" s="380" t="e">
        <f t="shared" si="184"/>
        <v>#REF!</v>
      </c>
      <c r="J5689" s="386">
        <f>'[9]事業所(またはGH住居)名を入力してください_その⑩'!$F308</f>
        <v>0</v>
      </c>
      <c r="K5689" s="380">
        <f>IF(OR('[9]事業所(またはGH住居)名を入力してください_その⑩'!$B308="管理者",'[9]事業所(またはGH住居)名を入力してください_その⑩'!$B308="サービス管理責任者"),0,'[9]事業所(またはGH住居)名を入力してください_その⑩'!$AN308)</f>
        <v>0</v>
      </c>
    </row>
    <row r="5690" spans="8:11">
      <c r="H5690" s="387"/>
      <c r="I5690" s="380" t="e">
        <f t="shared" si="184"/>
        <v>#REF!</v>
      </c>
      <c r="J5690" s="386">
        <f>'[9]事業所(またはGH住居)名を入力してください_その⑩'!$F309</f>
        <v>0</v>
      </c>
      <c r="K5690" s="380">
        <f>IF(OR('[9]事業所(またはGH住居)名を入力してください_その⑩'!$B309="管理者",'[9]事業所(またはGH住居)名を入力してください_その⑩'!$B309="サービス管理責任者"),0,'[9]事業所(またはGH住居)名を入力してください_その⑩'!$AN309)</f>
        <v>0</v>
      </c>
    </row>
    <row r="5691" spans="8:11">
      <c r="H5691" s="387"/>
      <c r="I5691" s="380" t="e">
        <f t="shared" si="184"/>
        <v>#REF!</v>
      </c>
      <c r="J5691" s="386">
        <f>'[9]事業所(またはGH住居)名を入力してください_その⑩'!$F310</f>
        <v>0</v>
      </c>
      <c r="K5691" s="380">
        <f>IF(OR('[9]事業所(またはGH住居)名を入力してください_その⑩'!$B310="管理者",'[9]事業所(またはGH住居)名を入力してください_その⑩'!$B310="サービス管理責任者"),0,'[9]事業所(またはGH住居)名を入力してください_その⑩'!$AN310)</f>
        <v>0</v>
      </c>
    </row>
    <row r="5692" spans="8:11">
      <c r="H5692" s="387"/>
      <c r="I5692" s="380" t="e">
        <f t="shared" si="184"/>
        <v>#REF!</v>
      </c>
      <c r="J5692" s="386">
        <f>'[9]事業所(またはGH住居)名を入力してください_その⑩'!$F311</f>
        <v>0</v>
      </c>
      <c r="K5692" s="380">
        <f>IF(OR('[9]事業所(またはGH住居)名を入力してください_その⑩'!$B311="管理者",'[9]事業所(またはGH住居)名を入力してください_その⑩'!$B311="サービス管理責任者"),0,'[9]事業所(またはGH住居)名を入力してください_その⑩'!$AN311)</f>
        <v>0</v>
      </c>
    </row>
    <row r="5693" spans="8:11">
      <c r="H5693" s="387"/>
      <c r="I5693" s="380" t="e">
        <f t="shared" si="184"/>
        <v>#REF!</v>
      </c>
      <c r="J5693" s="386">
        <f>'[9]事業所(またはGH住居)名を入力してください_その⑩'!$F312</f>
        <v>0</v>
      </c>
      <c r="K5693" s="380">
        <f>IF(OR('[9]事業所(またはGH住居)名を入力してください_その⑩'!$B312="管理者",'[9]事業所(またはGH住居)名を入力してください_その⑩'!$B312="サービス管理責任者"),0,'[9]事業所(またはGH住居)名を入力してください_その⑩'!$AN312)</f>
        <v>0</v>
      </c>
    </row>
    <row r="5694" spans="8:11">
      <c r="H5694" s="387"/>
      <c r="I5694" s="380" t="e">
        <f t="shared" si="184"/>
        <v>#REF!</v>
      </c>
      <c r="J5694" s="386">
        <f>'[9]事業所(またはGH住居)名を入力してください_その⑩'!$F313</f>
        <v>0</v>
      </c>
      <c r="K5694" s="380">
        <f>IF(OR('[9]事業所(またはGH住居)名を入力してください_その⑩'!$B313="管理者",'[9]事業所(またはGH住居)名を入力してください_その⑩'!$B313="サービス管理責任者"),0,'[9]事業所(またはGH住居)名を入力してください_その⑩'!$AN313)</f>
        <v>0</v>
      </c>
    </row>
    <row r="5695" spans="8:11">
      <c r="H5695" s="387"/>
      <c r="I5695" s="380" t="e">
        <f t="shared" si="184"/>
        <v>#REF!</v>
      </c>
      <c r="J5695" s="386">
        <f>'[9]事業所(またはGH住居)名を入力してください_その⑩'!$F314</f>
        <v>0</v>
      </c>
      <c r="K5695" s="380">
        <f>IF(OR('[9]事業所(またはGH住居)名を入力してください_その⑩'!$B314="管理者",'[9]事業所(またはGH住居)名を入力してください_その⑩'!$B314="サービス管理責任者"),0,'[9]事業所(またはGH住居)名を入力してください_その⑩'!$AN314)</f>
        <v>0</v>
      </c>
    </row>
    <row r="5696" spans="8:11">
      <c r="H5696" s="387"/>
      <c r="I5696" s="380" t="e">
        <f t="shared" si="184"/>
        <v>#REF!</v>
      </c>
      <c r="J5696" s="386">
        <f>'[9]事業所(またはGH住居)名を入力してください_その⑩'!$F315</f>
        <v>0</v>
      </c>
      <c r="K5696" s="380">
        <f>IF(OR('[9]事業所(またはGH住居)名を入力してください_その⑩'!$B315="管理者",'[9]事業所(またはGH住居)名を入力してください_その⑩'!$B315="サービス管理責任者"),0,'[9]事業所(またはGH住居)名を入力してください_その⑩'!$AN315)</f>
        <v>0</v>
      </c>
    </row>
    <row r="5697" spans="8:11">
      <c r="H5697" s="387"/>
      <c r="I5697" s="380" t="e">
        <f t="shared" si="184"/>
        <v>#REF!</v>
      </c>
      <c r="J5697" s="386">
        <f>'[9]事業所(またはGH住居)名を入力してください_その⑩'!$F316</f>
        <v>0</v>
      </c>
      <c r="K5697" s="380">
        <f>IF(OR('[9]事業所(またはGH住居)名を入力してください_その⑩'!$B316="管理者",'[9]事業所(またはGH住居)名を入力してください_その⑩'!$B316="サービス管理責任者"),0,'[9]事業所(またはGH住居)名を入力してください_その⑩'!$AN316)</f>
        <v>0</v>
      </c>
    </row>
    <row r="5698" spans="8:11">
      <c r="H5698" s="387"/>
      <c r="I5698" s="380" t="e">
        <f t="shared" si="184"/>
        <v>#REF!</v>
      </c>
      <c r="J5698" s="386">
        <f>'[9]事業所(またはGH住居)名を入力してください_その⑩'!$F317</f>
        <v>0</v>
      </c>
      <c r="K5698" s="380">
        <f>IF(OR('[9]事業所(またはGH住居)名を入力してください_その⑩'!$B317="管理者",'[9]事業所(またはGH住居)名を入力してください_その⑩'!$B317="サービス管理責任者"),0,'[9]事業所(またはGH住居)名を入力してください_その⑩'!$AN317)</f>
        <v>0</v>
      </c>
    </row>
    <row r="5699" spans="8:11">
      <c r="H5699" s="387"/>
      <c r="I5699" s="380" t="e">
        <f t="shared" si="184"/>
        <v>#REF!</v>
      </c>
      <c r="J5699" s="386">
        <f>'[9]事業所(またはGH住居)名を入力してください_その⑩'!$F318</f>
        <v>0</v>
      </c>
      <c r="K5699" s="380">
        <f>IF(OR('[9]事業所(またはGH住居)名を入力してください_その⑩'!$B318="管理者",'[9]事業所(またはGH住居)名を入力してください_その⑩'!$B318="サービス管理責任者"),0,'[9]事業所(またはGH住居)名を入力してください_その⑩'!$AN318)</f>
        <v>0</v>
      </c>
    </row>
    <row r="5700" spans="8:11">
      <c r="H5700" s="387"/>
      <c r="I5700" s="380" t="e">
        <f t="shared" ref="I5700:I5763" si="185">IF(J5700=0,I5699,I5699+1)</f>
        <v>#REF!</v>
      </c>
      <c r="J5700" s="386">
        <f>'[9]事業所(またはGH住居)名を入力してください_その⑩'!$F319</f>
        <v>0</v>
      </c>
      <c r="K5700" s="380">
        <f>IF(OR('[9]事業所(またはGH住居)名を入力してください_その⑩'!$B319="管理者",'[9]事業所(またはGH住居)名を入力してください_その⑩'!$B319="サービス管理責任者"),0,'[9]事業所(またはGH住居)名を入力してください_その⑩'!$AN319)</f>
        <v>0</v>
      </c>
    </row>
    <row r="5701" spans="8:11">
      <c r="H5701" s="387"/>
      <c r="I5701" s="380" t="e">
        <f t="shared" si="185"/>
        <v>#REF!</v>
      </c>
      <c r="J5701" s="386">
        <f>'[9]事業所(またはGH住居)名を入力してください_その⑩'!$F320</f>
        <v>0</v>
      </c>
      <c r="K5701" s="380">
        <f>IF(OR('[9]事業所(またはGH住居)名を入力してください_その⑩'!$B320="管理者",'[9]事業所(またはGH住居)名を入力してください_その⑩'!$B320="サービス管理責任者"),0,'[9]事業所(またはGH住居)名を入力してください_その⑩'!$AN320)</f>
        <v>0</v>
      </c>
    </row>
    <row r="5702" spans="8:11">
      <c r="H5702" s="387"/>
      <c r="I5702" s="380" t="e">
        <f t="shared" si="185"/>
        <v>#REF!</v>
      </c>
      <c r="J5702" s="386">
        <f>'[9]事業所(またはGH住居)名を入力してください_その⑩'!$F321</f>
        <v>0</v>
      </c>
      <c r="K5702" s="380">
        <f>IF(OR('[9]事業所(またはGH住居)名を入力してください_その⑩'!$B321="管理者",'[9]事業所(またはGH住居)名を入力してください_その⑩'!$B321="サービス管理責任者"),0,'[9]事業所(またはGH住居)名を入力してください_その⑩'!$AN321)</f>
        <v>0</v>
      </c>
    </row>
    <row r="5703" spans="8:11">
      <c r="H5703" s="396"/>
      <c r="I5703" s="380" t="e">
        <f t="shared" si="185"/>
        <v>#REF!</v>
      </c>
      <c r="J5703" s="386">
        <f>'[9]事業所(またはGH住居)名を入力してください_その⑩'!$F322</f>
        <v>0</v>
      </c>
      <c r="K5703" s="380">
        <f>IF(OR('[9]事業所(またはGH住居)名を入力してください_その⑩'!$B322="管理者",'[9]事業所(またはGH住居)名を入力してください_その⑩'!$B322="サービス管理責任者"),0,'[9]事業所(またはGH住居)名を入力してください_その⑩'!$AN322)</f>
        <v>0</v>
      </c>
    </row>
    <row r="5704" spans="8:11">
      <c r="H5704" s="387"/>
      <c r="I5704" s="380" t="e">
        <f t="shared" si="185"/>
        <v>#REF!</v>
      </c>
      <c r="J5704" s="386">
        <f>'[9]事業所(またはGH住居)名を入力してください_その⑩'!$F323</f>
        <v>0</v>
      </c>
      <c r="K5704" s="380">
        <f>IF(OR('[9]事業所(またはGH住居)名を入力してください_その⑩'!$B323="管理者",'[9]事業所(またはGH住居)名を入力してください_その⑩'!$B323="サービス管理責任者"),0,'[9]事業所(またはGH住居)名を入力してください_その⑩'!$AN323)</f>
        <v>0</v>
      </c>
    </row>
    <row r="5705" spans="8:11">
      <c r="H5705" s="387"/>
      <c r="I5705" s="380" t="e">
        <f t="shared" si="185"/>
        <v>#REF!</v>
      </c>
      <c r="J5705" s="386">
        <f>'[9]事業所(またはGH住居)名を入力してください_その⑩'!$F324</f>
        <v>0</v>
      </c>
      <c r="K5705" s="380">
        <f>IF(OR('[9]事業所(またはGH住居)名を入力してください_その⑩'!$B324="管理者",'[9]事業所(またはGH住居)名を入力してください_その⑩'!$B324="サービス管理責任者"),0,'[9]事業所(またはGH住居)名を入力してください_その⑩'!$AN324)</f>
        <v>0</v>
      </c>
    </row>
    <row r="5706" spans="8:11">
      <c r="H5706" s="387"/>
      <c r="I5706" s="380" t="e">
        <f t="shared" si="185"/>
        <v>#REF!</v>
      </c>
      <c r="J5706" s="386">
        <f>'[9]事業所(またはGH住居)名を入力してください_その⑩'!$F325</f>
        <v>0</v>
      </c>
      <c r="K5706" s="380">
        <f>IF(OR('[9]事業所(またはGH住居)名を入力してください_その⑩'!$B325="管理者",'[9]事業所(またはGH住居)名を入力してください_その⑩'!$B325="サービス管理責任者"),0,'[9]事業所(またはGH住居)名を入力してください_その⑩'!$AN325)</f>
        <v>0</v>
      </c>
    </row>
    <row r="5707" spans="8:11">
      <c r="H5707" s="387"/>
      <c r="I5707" s="380" t="e">
        <f t="shared" si="185"/>
        <v>#REF!</v>
      </c>
      <c r="J5707" s="386">
        <f>'[9]事業所(またはGH住居)名を入力してください_その⑩'!$F326</f>
        <v>0</v>
      </c>
      <c r="K5707" s="380">
        <f>IF(OR('[9]事業所(またはGH住居)名を入力してください_その⑩'!$B326="管理者",'[9]事業所(またはGH住居)名を入力してください_その⑩'!$B326="サービス管理責任者"),0,'[9]事業所(またはGH住居)名を入力してください_その⑩'!$AN326)</f>
        <v>0</v>
      </c>
    </row>
    <row r="5708" spans="8:11">
      <c r="H5708" s="387"/>
      <c r="I5708" s="380" t="e">
        <f t="shared" si="185"/>
        <v>#REF!</v>
      </c>
      <c r="J5708" s="386">
        <f>'[9]事業所(またはGH住居)名を入力してください_その⑩'!$F327</f>
        <v>0</v>
      </c>
      <c r="K5708" s="380">
        <f>IF(OR('[9]事業所(またはGH住居)名を入力してください_その⑩'!$B327="管理者",'[9]事業所(またはGH住居)名を入力してください_その⑩'!$B327="サービス管理責任者"),0,'[9]事業所(またはGH住居)名を入力してください_その⑩'!$AN327)</f>
        <v>0</v>
      </c>
    </row>
    <row r="5709" spans="8:11">
      <c r="H5709" s="387"/>
      <c r="I5709" s="380" t="e">
        <f t="shared" si="185"/>
        <v>#REF!</v>
      </c>
      <c r="J5709" s="386">
        <f>'[9]事業所(またはGH住居)名を入力してください_その⑩'!$F328</f>
        <v>0</v>
      </c>
      <c r="K5709" s="380">
        <f>IF(OR('[9]事業所(またはGH住居)名を入力してください_その⑩'!$B328="管理者",'[9]事業所(またはGH住居)名を入力してください_その⑩'!$B328="サービス管理責任者"),0,'[9]事業所(またはGH住居)名を入力してください_その⑩'!$AN328)</f>
        <v>0</v>
      </c>
    </row>
    <row r="5710" spans="8:11">
      <c r="H5710" s="387"/>
      <c r="I5710" s="380" t="e">
        <f t="shared" si="185"/>
        <v>#REF!</v>
      </c>
      <c r="J5710" s="386">
        <f>'[9]事業所(またはGH住居)名を入力してください_その⑩'!$F329</f>
        <v>0</v>
      </c>
      <c r="K5710" s="380">
        <f>IF(OR('[9]事業所(またはGH住居)名を入力してください_その⑩'!$B329="管理者",'[9]事業所(またはGH住居)名を入力してください_その⑩'!$B329="サービス管理責任者"),0,'[9]事業所(またはGH住居)名を入力してください_その⑩'!$AN329)</f>
        <v>0</v>
      </c>
    </row>
    <row r="5711" spans="8:11">
      <c r="H5711" s="387"/>
      <c r="I5711" s="380" t="e">
        <f t="shared" si="185"/>
        <v>#REF!</v>
      </c>
      <c r="J5711" s="386">
        <f>'[9]事業所(またはGH住居)名を入力してください_その⑩'!$F330</f>
        <v>0</v>
      </c>
      <c r="K5711" s="380">
        <f>IF(OR('[9]事業所(またはGH住居)名を入力してください_その⑩'!$B330="管理者",'[9]事業所(またはGH住居)名を入力してください_その⑩'!$B330="サービス管理責任者"),0,'[9]事業所(またはGH住居)名を入力してください_その⑩'!$AN330)</f>
        <v>0</v>
      </c>
    </row>
    <row r="5712" spans="8:11">
      <c r="H5712" s="387"/>
      <c r="I5712" s="380" t="e">
        <f t="shared" si="185"/>
        <v>#REF!</v>
      </c>
      <c r="J5712" s="386">
        <f>'[9]事業所(またはGH住居)名を入力してください_その⑩'!$F331</f>
        <v>0</v>
      </c>
      <c r="K5712" s="380">
        <f>IF(OR('[9]事業所(またはGH住居)名を入力してください_その⑩'!$B331="管理者",'[9]事業所(またはGH住居)名を入力してください_その⑩'!$B331="サービス管理責任者"),0,'[9]事業所(またはGH住居)名を入力してください_その⑩'!$AN331)</f>
        <v>0</v>
      </c>
    </row>
    <row r="5713" spans="8:11">
      <c r="H5713" s="387"/>
      <c r="I5713" s="380" t="e">
        <f t="shared" si="185"/>
        <v>#REF!</v>
      </c>
      <c r="J5713" s="386">
        <f>'[9]事業所(またはGH住居)名を入力してください_その⑩'!$F332</f>
        <v>0</v>
      </c>
      <c r="K5713" s="380">
        <f>IF(OR('[9]事業所(またはGH住居)名を入力してください_その⑩'!$B332="管理者",'[9]事業所(またはGH住居)名を入力してください_その⑩'!$B332="サービス管理責任者"),0,'[9]事業所(またはGH住居)名を入力してください_その⑩'!$AN332)</f>
        <v>0</v>
      </c>
    </row>
    <row r="5714" spans="8:11">
      <c r="H5714" s="387"/>
      <c r="I5714" s="380" t="e">
        <f t="shared" si="185"/>
        <v>#REF!</v>
      </c>
      <c r="J5714" s="386">
        <f>'[9]事業所(またはGH住居)名を入力してください_その⑩'!$F333</f>
        <v>0</v>
      </c>
      <c r="K5714" s="380">
        <f>IF(OR('[9]事業所(またはGH住居)名を入力してください_その⑩'!$B333="管理者",'[9]事業所(またはGH住居)名を入力してください_その⑩'!$B333="サービス管理責任者"),0,'[9]事業所(またはGH住居)名を入力してください_その⑩'!$AN333)</f>
        <v>0</v>
      </c>
    </row>
    <row r="5715" spans="8:11">
      <c r="H5715" s="387"/>
      <c r="I5715" s="380" t="e">
        <f t="shared" si="185"/>
        <v>#REF!</v>
      </c>
      <c r="J5715" s="386">
        <f>'[9]事業所(またはGH住居)名を入力してください_その⑩'!$F334</f>
        <v>0</v>
      </c>
      <c r="K5715" s="380">
        <f>IF(OR('[9]事業所(またはGH住居)名を入力してください_その⑩'!$B334="管理者",'[9]事業所(またはGH住居)名を入力してください_その⑩'!$B334="サービス管理責任者"),0,'[9]事業所(またはGH住居)名を入力してください_その⑩'!$AN334)</f>
        <v>0</v>
      </c>
    </row>
    <row r="5716" spans="8:11">
      <c r="H5716" s="387"/>
      <c r="I5716" s="380" t="e">
        <f t="shared" si="185"/>
        <v>#REF!</v>
      </c>
      <c r="J5716" s="386">
        <f>'[9]事業所(またはGH住居)名を入力してください_その⑩'!$F335</f>
        <v>0</v>
      </c>
      <c r="K5716" s="380">
        <f>IF(OR('[9]事業所(またはGH住居)名を入力してください_その⑩'!$B335="管理者",'[9]事業所(またはGH住居)名を入力してください_その⑩'!$B335="サービス管理責任者"),0,'[9]事業所(またはGH住居)名を入力してください_その⑩'!$AN335)</f>
        <v>0</v>
      </c>
    </row>
    <row r="5717" spans="8:11">
      <c r="H5717" s="387"/>
      <c r="I5717" s="380" t="e">
        <f t="shared" si="185"/>
        <v>#REF!</v>
      </c>
      <c r="J5717" s="386">
        <f>'[9]事業所(またはGH住居)名を入力してください_その⑩'!$F336</f>
        <v>0</v>
      </c>
      <c r="K5717" s="380">
        <f>IF(OR('[9]事業所(またはGH住居)名を入力してください_その⑩'!$B336="管理者",'[9]事業所(またはGH住居)名を入力してください_その⑩'!$B336="サービス管理責任者"),0,'[9]事業所(またはGH住居)名を入力してください_その⑩'!$AN336)</f>
        <v>0</v>
      </c>
    </row>
    <row r="5718" spans="8:11">
      <c r="H5718" s="387"/>
      <c r="I5718" s="380" t="e">
        <f t="shared" si="185"/>
        <v>#REF!</v>
      </c>
      <c r="J5718" s="386">
        <f>'[9]事業所(またはGH住居)名を入力してください_その⑩'!$F337</f>
        <v>0</v>
      </c>
      <c r="K5718" s="380">
        <f>IF(OR('[9]事業所(またはGH住居)名を入力してください_その⑩'!$B337="管理者",'[9]事業所(またはGH住居)名を入力してください_その⑩'!$B337="サービス管理責任者"),0,'[9]事業所(またはGH住居)名を入力してください_その⑩'!$AN337)</f>
        <v>0</v>
      </c>
    </row>
    <row r="5719" spans="8:11">
      <c r="H5719" s="387"/>
      <c r="I5719" s="380" t="e">
        <f t="shared" si="185"/>
        <v>#REF!</v>
      </c>
      <c r="J5719" s="386">
        <f>'[9]事業所(またはGH住居)名を入力してください_その⑩'!$F338</f>
        <v>0</v>
      </c>
      <c r="K5719" s="380">
        <f>IF(OR('[9]事業所(またはGH住居)名を入力してください_その⑩'!$B338="管理者",'[9]事業所(またはGH住居)名を入力してください_その⑩'!$B338="サービス管理責任者"),0,'[9]事業所(またはGH住居)名を入力してください_その⑩'!$AN338)</f>
        <v>0</v>
      </c>
    </row>
    <row r="5720" spans="8:11">
      <c r="H5720" s="387"/>
      <c r="I5720" s="380" t="e">
        <f t="shared" si="185"/>
        <v>#REF!</v>
      </c>
      <c r="J5720" s="386">
        <f>'[9]事業所(またはGH住居)名を入力してください_その⑩'!$F339</f>
        <v>0</v>
      </c>
      <c r="K5720" s="380">
        <f>IF(OR('[9]事業所(またはGH住居)名を入力してください_その⑩'!$B339="管理者",'[9]事業所(またはGH住居)名を入力してください_その⑩'!$B339="サービス管理責任者"),0,'[9]事業所(またはGH住居)名を入力してください_その⑩'!$AN339)</f>
        <v>0</v>
      </c>
    </row>
    <row r="5721" spans="8:11">
      <c r="H5721" s="387"/>
      <c r="I5721" s="380" t="e">
        <f t="shared" si="185"/>
        <v>#REF!</v>
      </c>
      <c r="J5721" s="386">
        <f>'[9]事業所(またはGH住居)名を入力してください_その⑩'!$F340</f>
        <v>0</v>
      </c>
      <c r="K5721" s="380">
        <f>IF(OR('[9]事業所(またはGH住居)名を入力してください_その⑩'!$B340="管理者",'[9]事業所(またはGH住居)名を入力してください_その⑩'!$B340="サービス管理責任者"),0,'[9]事業所(またはGH住居)名を入力してください_その⑩'!$AN340)</f>
        <v>0</v>
      </c>
    </row>
    <row r="5722" spans="8:11">
      <c r="H5722" s="387"/>
      <c r="I5722" s="380" t="e">
        <f t="shared" si="185"/>
        <v>#REF!</v>
      </c>
      <c r="J5722" s="386">
        <f>'[9]事業所(またはGH住居)名を入力してください_その⑩'!$F341</f>
        <v>0</v>
      </c>
      <c r="K5722" s="380">
        <f>IF(OR('[9]事業所(またはGH住居)名を入力してください_その⑩'!$B341="管理者",'[9]事業所(またはGH住居)名を入力してください_その⑩'!$B341="サービス管理責任者"),0,'[9]事業所(またはGH住居)名を入力してください_その⑩'!$AN341)</f>
        <v>0</v>
      </c>
    </row>
    <row r="5723" spans="8:11">
      <c r="H5723" s="387"/>
      <c r="I5723" s="380" t="e">
        <f t="shared" si="185"/>
        <v>#REF!</v>
      </c>
      <c r="J5723" s="386">
        <f>'[9]事業所(またはGH住居)名を入力してください_その⑩'!$F342</f>
        <v>0</v>
      </c>
      <c r="K5723" s="380">
        <f>IF(OR('[9]事業所(またはGH住居)名を入力してください_その⑩'!$B342="管理者",'[9]事業所(またはGH住居)名を入力してください_その⑩'!$B342="サービス管理責任者"),0,'[9]事業所(またはGH住居)名を入力してください_その⑩'!$AN342)</f>
        <v>0</v>
      </c>
    </row>
    <row r="5724" spans="8:11">
      <c r="H5724" s="387"/>
      <c r="I5724" s="380" t="e">
        <f t="shared" si="185"/>
        <v>#REF!</v>
      </c>
      <c r="J5724" s="386">
        <f>'[9]事業所(またはGH住居)名を入力してください_その⑩'!$F343</f>
        <v>0</v>
      </c>
      <c r="K5724" s="380">
        <f>IF(OR('[9]事業所(またはGH住居)名を入力してください_その⑩'!$B343="管理者",'[9]事業所(またはGH住居)名を入力してください_その⑩'!$B343="サービス管理責任者"),0,'[9]事業所(またはGH住居)名を入力してください_その⑩'!$AN343)</f>
        <v>0</v>
      </c>
    </row>
    <row r="5725" spans="8:11">
      <c r="H5725" s="387"/>
      <c r="I5725" s="380" t="e">
        <f t="shared" si="185"/>
        <v>#REF!</v>
      </c>
      <c r="J5725" s="386">
        <f>'[9]事業所(またはGH住居)名を入力してください_その⑩'!$F344</f>
        <v>0</v>
      </c>
      <c r="K5725" s="380">
        <f>IF(OR('[9]事業所(またはGH住居)名を入力してください_その⑩'!$B344="管理者",'[9]事業所(またはGH住居)名を入力してください_その⑩'!$B344="サービス管理責任者"),0,'[9]事業所(またはGH住居)名を入力してください_その⑩'!$AN344)</f>
        <v>0</v>
      </c>
    </row>
    <row r="5726" spans="8:11">
      <c r="H5726" s="387"/>
      <c r="I5726" s="380" t="e">
        <f t="shared" si="185"/>
        <v>#REF!</v>
      </c>
      <c r="J5726" s="386">
        <f>'[9]事業所(またはGH住居)名を入力してください_その⑩'!$F345</f>
        <v>0</v>
      </c>
      <c r="K5726" s="380">
        <f>IF(OR('[9]事業所(またはGH住居)名を入力してください_その⑩'!$B345="管理者",'[9]事業所(またはGH住居)名を入力してください_その⑩'!$B345="サービス管理責任者"),0,'[9]事業所(またはGH住居)名を入力してください_その⑩'!$AN345)</f>
        <v>0</v>
      </c>
    </row>
    <row r="5727" spans="8:11">
      <c r="H5727" s="387"/>
      <c r="I5727" s="380" t="e">
        <f t="shared" si="185"/>
        <v>#REF!</v>
      </c>
      <c r="J5727" s="386">
        <f>'[9]事業所(またはGH住居)名を入力してください_その⑩'!$F346</f>
        <v>0</v>
      </c>
      <c r="K5727" s="380">
        <f>IF(OR('[9]事業所(またはGH住居)名を入力してください_その⑩'!$B346="管理者",'[9]事業所(またはGH住居)名を入力してください_その⑩'!$B346="サービス管理責任者"),0,'[9]事業所(またはGH住居)名を入力してください_その⑩'!$AN346)</f>
        <v>0</v>
      </c>
    </row>
    <row r="5728" spans="8:11">
      <c r="H5728" s="387"/>
      <c r="I5728" s="380" t="e">
        <f t="shared" si="185"/>
        <v>#REF!</v>
      </c>
      <c r="J5728" s="386">
        <f>'[9]事業所(またはGH住居)名を入力してください_その⑩'!$F347</f>
        <v>0</v>
      </c>
      <c r="K5728" s="380">
        <f>IF(OR('[9]事業所(またはGH住居)名を入力してください_その⑩'!$B347="管理者",'[9]事業所(またはGH住居)名を入力してください_その⑩'!$B347="サービス管理責任者"),0,'[9]事業所(またはGH住居)名を入力してください_その⑩'!$AN347)</f>
        <v>0</v>
      </c>
    </row>
    <row r="5729" spans="8:11">
      <c r="H5729" s="387"/>
      <c r="I5729" s="380" t="e">
        <f t="shared" si="185"/>
        <v>#REF!</v>
      </c>
      <c r="J5729" s="386">
        <f>'[9]事業所(またはGH住居)名を入力してください_その⑩'!$F348</f>
        <v>0</v>
      </c>
      <c r="K5729" s="380">
        <f>IF(OR('[9]事業所(またはGH住居)名を入力してください_その⑩'!$B348="管理者",'[9]事業所(またはGH住居)名を入力してください_その⑩'!$B348="サービス管理責任者"),0,'[9]事業所(またはGH住居)名を入力してください_その⑩'!$AN348)</f>
        <v>0</v>
      </c>
    </row>
    <row r="5730" spans="8:11">
      <c r="H5730" s="387"/>
      <c r="I5730" s="380" t="e">
        <f t="shared" si="185"/>
        <v>#REF!</v>
      </c>
      <c r="J5730" s="386">
        <f>'[9]事業所(またはGH住居)名を入力してください_その⑩'!$F349</f>
        <v>0</v>
      </c>
      <c r="K5730" s="380">
        <f>IF(OR('[9]事業所(またはGH住居)名を入力してください_その⑩'!$B349="管理者",'[9]事業所(またはGH住居)名を入力してください_その⑩'!$B349="サービス管理責任者"),0,'[9]事業所(またはGH住居)名を入力してください_その⑩'!$AN349)</f>
        <v>0</v>
      </c>
    </row>
    <row r="5731" spans="8:11">
      <c r="H5731" s="387"/>
      <c r="I5731" s="380" t="e">
        <f t="shared" si="185"/>
        <v>#REF!</v>
      </c>
      <c r="J5731" s="386">
        <f>'[9]事業所(またはGH住居)名を入力してください_その⑩'!$F350</f>
        <v>0</v>
      </c>
      <c r="K5731" s="380">
        <f>IF(OR('[9]事業所(またはGH住居)名を入力してください_その⑩'!$B350="管理者",'[9]事業所(またはGH住居)名を入力してください_その⑩'!$B350="サービス管理責任者"),0,'[9]事業所(またはGH住居)名を入力してください_その⑩'!$AN350)</f>
        <v>0</v>
      </c>
    </row>
    <row r="5732" spans="8:11">
      <c r="H5732" s="387"/>
      <c r="I5732" s="380" t="e">
        <f t="shared" si="185"/>
        <v>#REF!</v>
      </c>
      <c r="J5732" s="386">
        <f>'[9]事業所(またはGH住居)名を入力してください_その⑩'!$F351</f>
        <v>0</v>
      </c>
      <c r="K5732" s="380">
        <f>IF(OR('[9]事業所(またはGH住居)名を入力してください_その⑩'!$B351="管理者",'[9]事業所(またはGH住居)名を入力してください_その⑩'!$B351="サービス管理責任者"),0,'[9]事業所(またはGH住居)名を入力してください_その⑩'!$AN351)</f>
        <v>0</v>
      </c>
    </row>
    <row r="5733" spans="8:11">
      <c r="H5733" s="387"/>
      <c r="I5733" s="380" t="e">
        <f t="shared" si="185"/>
        <v>#REF!</v>
      </c>
      <c r="J5733" s="386">
        <f>'[9]事業所(またはGH住居)名を入力してください_その⑩'!$F352</f>
        <v>0</v>
      </c>
      <c r="K5733" s="380">
        <f>IF(OR('[9]事業所(またはGH住居)名を入力してください_その⑩'!$B352="管理者",'[9]事業所(またはGH住居)名を入力してください_その⑩'!$B352="サービス管理責任者"),0,'[9]事業所(またはGH住居)名を入力してください_その⑩'!$AN352)</f>
        <v>0</v>
      </c>
    </row>
    <row r="5734" spans="8:11">
      <c r="H5734" s="387"/>
      <c r="I5734" s="380" t="e">
        <f t="shared" si="185"/>
        <v>#REF!</v>
      </c>
      <c r="J5734" s="386">
        <f>'[9]事業所(またはGH住居)名を入力してください_その⑩'!$F353</f>
        <v>0</v>
      </c>
      <c r="K5734" s="380">
        <f>IF(OR('[9]事業所(またはGH住居)名を入力してください_その⑩'!$B353="管理者",'[9]事業所(またはGH住居)名を入力してください_その⑩'!$B353="サービス管理責任者"),0,'[9]事業所(またはGH住居)名を入力してください_その⑩'!$AN353)</f>
        <v>0</v>
      </c>
    </row>
    <row r="5735" spans="8:11">
      <c r="H5735" s="387"/>
      <c r="I5735" s="380" t="e">
        <f t="shared" si="185"/>
        <v>#REF!</v>
      </c>
      <c r="J5735" s="386">
        <f>'[9]事業所(またはGH住居)名を入力してください_その⑩'!$F354</f>
        <v>0</v>
      </c>
      <c r="K5735" s="380">
        <f>IF(OR('[9]事業所(またはGH住居)名を入力してください_その⑩'!$B354="管理者",'[9]事業所(またはGH住居)名を入力してください_その⑩'!$B354="サービス管理責任者"),0,'[9]事業所(またはGH住居)名を入力してください_その⑩'!$AN354)</f>
        <v>0</v>
      </c>
    </row>
    <row r="5736" spans="8:11">
      <c r="H5736" s="387"/>
      <c r="I5736" s="380" t="e">
        <f t="shared" si="185"/>
        <v>#REF!</v>
      </c>
      <c r="J5736" s="386">
        <f>'[9]事業所(またはGH住居)名を入力してください_その⑩'!$F355</f>
        <v>0</v>
      </c>
      <c r="K5736" s="380">
        <f>IF(OR('[9]事業所(またはGH住居)名を入力してください_その⑩'!$B355="管理者",'[9]事業所(またはGH住居)名を入力してください_その⑩'!$B355="サービス管理責任者"),0,'[9]事業所(またはGH住居)名を入力してください_その⑩'!$AN355)</f>
        <v>0</v>
      </c>
    </row>
    <row r="5737" spans="8:11">
      <c r="H5737" s="387"/>
      <c r="I5737" s="380" t="e">
        <f t="shared" si="185"/>
        <v>#REF!</v>
      </c>
      <c r="J5737" s="386">
        <f>'[9]事業所(またはGH住居)名を入力してください_その⑩'!$F356</f>
        <v>0</v>
      </c>
      <c r="K5737" s="380">
        <f>IF(OR('[9]事業所(またはGH住居)名を入力してください_その⑩'!$B356="管理者",'[9]事業所(またはGH住居)名を入力してください_その⑩'!$B356="サービス管理責任者"),0,'[9]事業所(またはGH住居)名を入力してください_その⑩'!$AN356)</f>
        <v>0</v>
      </c>
    </row>
    <row r="5738" spans="8:11">
      <c r="H5738" s="387"/>
      <c r="I5738" s="380" t="e">
        <f t="shared" si="185"/>
        <v>#REF!</v>
      </c>
      <c r="J5738" s="386">
        <f>'[9]事業所(またはGH住居)名を入力してください_その⑩'!$F357</f>
        <v>0</v>
      </c>
      <c r="K5738" s="380">
        <f>IF(OR('[9]事業所(またはGH住居)名を入力してください_その⑩'!$B357="管理者",'[9]事業所(またはGH住居)名を入力してください_その⑩'!$B357="サービス管理責任者"),0,'[9]事業所(またはGH住居)名を入力してください_その⑩'!$AN357)</f>
        <v>0</v>
      </c>
    </row>
    <row r="5739" spans="8:11">
      <c r="H5739" s="387"/>
      <c r="I5739" s="380" t="e">
        <f t="shared" si="185"/>
        <v>#REF!</v>
      </c>
      <c r="J5739" s="386">
        <f>'[9]事業所(またはGH住居)名を入力してください_その⑩'!$F358</f>
        <v>0</v>
      </c>
      <c r="K5739" s="380">
        <f>IF(OR('[9]事業所(またはGH住居)名を入力してください_その⑩'!$B358="管理者",'[9]事業所(またはGH住居)名を入力してください_その⑩'!$B358="サービス管理責任者"),0,'[9]事業所(またはGH住居)名を入力してください_その⑩'!$AN358)</f>
        <v>0</v>
      </c>
    </row>
    <row r="5740" spans="8:11">
      <c r="H5740" s="387"/>
      <c r="I5740" s="380" t="e">
        <f t="shared" si="185"/>
        <v>#REF!</v>
      </c>
      <c r="J5740" s="386">
        <f>'[9]事業所(またはGH住居)名を入力してください_その⑩'!$F359</f>
        <v>0</v>
      </c>
      <c r="K5740" s="380">
        <f>IF(OR('[9]事業所(またはGH住居)名を入力してください_その⑩'!$B359="管理者",'[9]事業所(またはGH住居)名を入力してください_その⑩'!$B359="サービス管理責任者"),0,'[9]事業所(またはGH住居)名を入力してください_その⑩'!$AN359)</f>
        <v>0</v>
      </c>
    </row>
    <row r="5741" spans="8:11">
      <c r="H5741" s="387"/>
      <c r="I5741" s="380" t="e">
        <f t="shared" si="185"/>
        <v>#REF!</v>
      </c>
      <c r="J5741" s="386">
        <f>'[9]事業所(またはGH住居)名を入力してください_その⑩'!$F360</f>
        <v>0</v>
      </c>
      <c r="K5741" s="380">
        <f>IF(OR('[9]事業所(またはGH住居)名を入力してください_その⑩'!$B360="管理者",'[9]事業所(またはGH住居)名を入力してください_その⑩'!$B360="サービス管理責任者"),0,'[9]事業所(またはGH住居)名を入力してください_その⑩'!$AN360)</f>
        <v>0</v>
      </c>
    </row>
    <row r="5742" spans="8:11">
      <c r="H5742" s="387"/>
      <c r="I5742" s="380" t="e">
        <f t="shared" si="185"/>
        <v>#REF!</v>
      </c>
      <c r="J5742" s="386">
        <f>'[9]事業所(またはGH住居)名を入力してください_その⑩'!$F361</f>
        <v>0</v>
      </c>
      <c r="K5742" s="380">
        <f>IF(OR('[9]事業所(またはGH住居)名を入力してください_その⑩'!$B361="管理者",'[9]事業所(またはGH住居)名を入力してください_その⑩'!$B361="サービス管理責任者"),0,'[9]事業所(またはGH住居)名を入力してください_その⑩'!$AN361)</f>
        <v>0</v>
      </c>
    </row>
    <row r="5743" spans="8:11">
      <c r="H5743" s="387"/>
      <c r="I5743" s="380" t="e">
        <f t="shared" si="185"/>
        <v>#REF!</v>
      </c>
      <c r="J5743" s="386">
        <f>'[9]事業所(またはGH住居)名を入力してください_その⑩'!$F362</f>
        <v>0</v>
      </c>
      <c r="K5743" s="380">
        <f>IF(OR('[9]事業所(またはGH住居)名を入力してください_その⑩'!$B362="管理者",'[9]事業所(またはGH住居)名を入力してください_その⑩'!$B362="サービス管理責任者"),0,'[9]事業所(またはGH住居)名を入力してください_その⑩'!$AN362)</f>
        <v>0</v>
      </c>
    </row>
    <row r="5744" spans="8:11">
      <c r="H5744" s="387"/>
      <c r="I5744" s="380" t="e">
        <f t="shared" si="185"/>
        <v>#REF!</v>
      </c>
      <c r="J5744" s="386">
        <f>'[9]事業所(またはGH住居)名を入力してください_その⑩'!$F363</f>
        <v>0</v>
      </c>
      <c r="K5744" s="380">
        <f>IF(OR('[9]事業所(またはGH住居)名を入力してください_その⑩'!$B363="管理者",'[9]事業所(またはGH住居)名を入力してください_その⑩'!$B363="サービス管理責任者"),0,'[9]事業所(またはGH住居)名を入力してください_その⑩'!$AN363)</f>
        <v>0</v>
      </c>
    </row>
    <row r="5745" spans="8:11">
      <c r="H5745" s="387"/>
      <c r="I5745" s="380" t="e">
        <f t="shared" si="185"/>
        <v>#REF!</v>
      </c>
      <c r="J5745" s="386">
        <f>'[9]事業所(またはGH住居)名を入力してください_その⑩'!$F364</f>
        <v>0</v>
      </c>
      <c r="K5745" s="380">
        <f>IF(OR('[9]事業所(またはGH住居)名を入力してください_その⑩'!$B364="管理者",'[9]事業所(またはGH住居)名を入力してください_その⑩'!$B364="サービス管理責任者"),0,'[9]事業所(またはGH住居)名を入力してください_その⑩'!$AN364)</f>
        <v>0</v>
      </c>
    </row>
    <row r="5746" spans="8:11">
      <c r="H5746" s="387"/>
      <c r="I5746" s="380" t="e">
        <f t="shared" si="185"/>
        <v>#REF!</v>
      </c>
      <c r="J5746" s="386">
        <f>'[9]事業所(またはGH住居)名を入力してください_その⑩'!$F365</f>
        <v>0</v>
      </c>
      <c r="K5746" s="380">
        <f>IF(OR('[9]事業所(またはGH住居)名を入力してください_その⑩'!$B365="管理者",'[9]事業所(またはGH住居)名を入力してください_その⑩'!$B365="サービス管理責任者"),0,'[9]事業所(またはGH住居)名を入力してください_その⑩'!$AN365)</f>
        <v>0</v>
      </c>
    </row>
    <row r="5747" spans="8:11">
      <c r="H5747" s="387"/>
      <c r="I5747" s="380" t="e">
        <f t="shared" si="185"/>
        <v>#REF!</v>
      </c>
      <c r="J5747" s="386">
        <f>'[9]事業所(またはGH住居)名を入力してください_その⑩'!$F366</f>
        <v>0</v>
      </c>
      <c r="K5747" s="380">
        <f>IF(OR('[9]事業所(またはGH住居)名を入力してください_その⑩'!$B366="管理者",'[9]事業所(またはGH住居)名を入力してください_その⑩'!$B366="サービス管理責任者"),0,'[9]事業所(またはGH住居)名を入力してください_その⑩'!$AN366)</f>
        <v>0</v>
      </c>
    </row>
    <row r="5748" spans="8:11">
      <c r="H5748" s="387"/>
      <c r="I5748" s="380" t="e">
        <f t="shared" si="185"/>
        <v>#REF!</v>
      </c>
      <c r="J5748" s="386">
        <f>'[9]事業所(またはGH住居)名を入力してください_その⑩'!$F367</f>
        <v>0</v>
      </c>
      <c r="K5748" s="380">
        <f>IF(OR('[9]事業所(またはGH住居)名を入力してください_その⑩'!$B367="管理者",'[9]事業所(またはGH住居)名を入力してください_その⑩'!$B367="サービス管理責任者"),0,'[9]事業所(またはGH住居)名を入力してください_その⑩'!$AN367)</f>
        <v>0</v>
      </c>
    </row>
    <row r="5749" spans="8:11">
      <c r="H5749" s="387"/>
      <c r="I5749" s="380" t="e">
        <f t="shared" si="185"/>
        <v>#REF!</v>
      </c>
      <c r="J5749" s="386">
        <f>'[9]事業所(またはGH住居)名を入力してください_その⑩'!$F368</f>
        <v>0</v>
      </c>
      <c r="K5749" s="380">
        <f>IF(OR('[9]事業所(またはGH住居)名を入力してください_その⑩'!$B368="管理者",'[9]事業所(またはGH住居)名を入力してください_その⑩'!$B368="サービス管理責任者"),0,'[9]事業所(またはGH住居)名を入力してください_その⑩'!$AN368)</f>
        <v>0</v>
      </c>
    </row>
    <row r="5750" spans="8:11">
      <c r="H5750" s="387"/>
      <c r="I5750" s="380" t="e">
        <f t="shared" si="185"/>
        <v>#REF!</v>
      </c>
      <c r="J5750" s="386">
        <f>'[9]事業所(またはGH住居)名を入力してください_その⑩'!$F369</f>
        <v>0</v>
      </c>
      <c r="K5750" s="380">
        <f>IF(OR('[9]事業所(またはGH住居)名を入力してください_その⑩'!$B369="管理者",'[9]事業所(またはGH住居)名を入力してください_その⑩'!$B369="サービス管理責任者"),0,'[9]事業所(またはGH住居)名を入力してください_その⑩'!$AN369)</f>
        <v>0</v>
      </c>
    </row>
    <row r="5751" spans="8:11">
      <c r="H5751" s="387"/>
      <c r="I5751" s="380" t="e">
        <f t="shared" si="185"/>
        <v>#REF!</v>
      </c>
      <c r="J5751" s="386">
        <f>'[9]事業所(またはGH住居)名を入力してください_その⑩'!$F370</f>
        <v>0</v>
      </c>
      <c r="K5751" s="380">
        <f>IF(OR('[9]事業所(またはGH住居)名を入力してください_その⑩'!$B370="管理者",'[9]事業所(またはGH住居)名を入力してください_その⑩'!$B370="サービス管理責任者"),0,'[9]事業所(またはGH住居)名を入力してください_その⑩'!$AN370)</f>
        <v>0</v>
      </c>
    </row>
    <row r="5752" spans="8:11">
      <c r="H5752" s="387"/>
      <c r="I5752" s="380" t="e">
        <f t="shared" si="185"/>
        <v>#REF!</v>
      </c>
      <c r="J5752" s="386">
        <f>'[9]事業所(またはGH住居)名を入力してください_その⑩'!$F371</f>
        <v>0</v>
      </c>
      <c r="K5752" s="380">
        <f>IF(OR('[9]事業所(またはGH住居)名を入力してください_その⑩'!$B371="管理者",'[9]事業所(またはGH住居)名を入力してください_その⑩'!$B371="サービス管理責任者"),0,'[9]事業所(またはGH住居)名を入力してください_その⑩'!$AN371)</f>
        <v>0</v>
      </c>
    </row>
    <row r="5753" spans="8:11">
      <c r="H5753" s="387"/>
      <c r="I5753" s="380" t="e">
        <f t="shared" si="185"/>
        <v>#REF!</v>
      </c>
      <c r="J5753" s="386">
        <f>'[9]事業所(またはGH住居)名を入力してください_その⑩'!$F372</f>
        <v>0</v>
      </c>
      <c r="K5753" s="380">
        <f>IF(OR('[9]事業所(またはGH住居)名を入力してください_その⑩'!$B372="管理者",'[9]事業所(またはGH住居)名を入力してください_その⑩'!$B372="サービス管理責任者"),0,'[9]事業所(またはGH住居)名を入力してください_その⑩'!$AN372)</f>
        <v>0</v>
      </c>
    </row>
    <row r="5754" spans="8:11">
      <c r="H5754" s="387"/>
      <c r="I5754" s="380" t="e">
        <f t="shared" si="185"/>
        <v>#REF!</v>
      </c>
      <c r="J5754" s="386">
        <f>'[9]事業所(またはGH住居)名を入力してください_その⑩'!$F373</f>
        <v>0</v>
      </c>
      <c r="K5754" s="380">
        <f>IF(OR('[9]事業所(またはGH住居)名を入力してください_その⑩'!$B373="管理者",'[9]事業所(またはGH住居)名を入力してください_その⑩'!$B373="サービス管理責任者"),0,'[9]事業所(またはGH住居)名を入力してください_その⑩'!$AN373)</f>
        <v>0</v>
      </c>
    </row>
    <row r="5755" spans="8:11">
      <c r="H5755" s="387"/>
      <c r="I5755" s="380" t="e">
        <f t="shared" si="185"/>
        <v>#REF!</v>
      </c>
      <c r="J5755" s="386">
        <f>'[9]事業所(またはGH住居)名を入力してください_その⑩'!$F374</f>
        <v>0</v>
      </c>
      <c r="K5755" s="380">
        <f>IF(OR('[9]事業所(またはGH住居)名を入力してください_その⑩'!$B374="管理者",'[9]事業所(またはGH住居)名を入力してください_その⑩'!$B374="サービス管理責任者"),0,'[9]事業所(またはGH住居)名を入力してください_その⑩'!$AN374)</f>
        <v>0</v>
      </c>
    </row>
    <row r="5756" spans="8:11">
      <c r="H5756" s="387"/>
      <c r="I5756" s="380" t="e">
        <f t="shared" si="185"/>
        <v>#REF!</v>
      </c>
      <c r="J5756" s="386">
        <f>'[9]事業所(またはGH住居)名を入力してください_その⑩'!$F375</f>
        <v>0</v>
      </c>
      <c r="K5756" s="380">
        <f>IF(OR('[9]事業所(またはGH住居)名を入力してください_その⑩'!$B375="管理者",'[9]事業所(またはGH住居)名を入力してください_その⑩'!$B375="サービス管理責任者"),0,'[9]事業所(またはGH住居)名を入力してください_その⑩'!$AN375)</f>
        <v>0</v>
      </c>
    </row>
    <row r="5757" spans="8:11">
      <c r="H5757" s="387"/>
      <c r="I5757" s="380" t="e">
        <f t="shared" si="185"/>
        <v>#REF!</v>
      </c>
      <c r="J5757" s="386">
        <f>'[9]事業所(またはGH住居)名を入力してください_その⑩'!$F376</f>
        <v>0</v>
      </c>
      <c r="K5757" s="380">
        <f>IF(OR('[9]事業所(またはGH住居)名を入力してください_その⑩'!$B376="管理者",'[9]事業所(またはGH住居)名を入力してください_その⑩'!$B376="サービス管理責任者"),0,'[9]事業所(またはGH住居)名を入力してください_その⑩'!$AN376)</f>
        <v>0</v>
      </c>
    </row>
    <row r="5758" spans="8:11">
      <c r="H5758" s="387"/>
      <c r="I5758" s="380" t="e">
        <f t="shared" si="185"/>
        <v>#REF!</v>
      </c>
      <c r="J5758" s="386">
        <f>'[9]事業所(またはGH住居)名を入力してください_その⑩'!$F377</f>
        <v>0</v>
      </c>
      <c r="K5758" s="380">
        <f>IF(OR('[9]事業所(またはGH住居)名を入力してください_その⑩'!$B377="管理者",'[9]事業所(またはGH住居)名を入力してください_その⑩'!$B377="サービス管理責任者"),0,'[9]事業所(またはGH住居)名を入力してください_その⑩'!$AN377)</f>
        <v>0</v>
      </c>
    </row>
    <row r="5759" spans="8:11">
      <c r="H5759" s="387"/>
      <c r="I5759" s="380" t="e">
        <f t="shared" si="185"/>
        <v>#REF!</v>
      </c>
      <c r="J5759" s="386">
        <f>'[9]事業所(またはGH住居)名を入力してください_その⑩'!$F378</f>
        <v>0</v>
      </c>
      <c r="K5759" s="380">
        <f>IF(OR('[9]事業所(またはGH住居)名を入力してください_その⑩'!$B378="管理者",'[9]事業所(またはGH住居)名を入力してください_その⑩'!$B378="サービス管理責任者"),0,'[9]事業所(またはGH住居)名を入力してください_その⑩'!$AN378)</f>
        <v>0</v>
      </c>
    </row>
    <row r="5760" spans="8:11">
      <c r="H5760" s="387"/>
      <c r="I5760" s="380" t="e">
        <f t="shared" si="185"/>
        <v>#REF!</v>
      </c>
      <c r="J5760" s="386">
        <f>'[9]事業所(またはGH住居)名を入力してください_その⑩'!$F379</f>
        <v>0</v>
      </c>
      <c r="K5760" s="380">
        <f>IF(OR('[9]事業所(またはGH住居)名を入力してください_その⑩'!$B379="管理者",'[9]事業所(またはGH住居)名を入力してください_その⑩'!$B379="サービス管理責任者"),0,'[9]事業所(またはGH住居)名を入力してください_その⑩'!$AN379)</f>
        <v>0</v>
      </c>
    </row>
    <row r="5761" spans="8:11">
      <c r="H5761" s="387"/>
      <c r="I5761" s="380" t="e">
        <f t="shared" si="185"/>
        <v>#REF!</v>
      </c>
      <c r="J5761" s="386">
        <f>'[9]事業所(またはGH住居)名を入力してください_その⑩'!$F380</f>
        <v>0</v>
      </c>
      <c r="K5761" s="380">
        <f>IF(OR('[9]事業所(またはGH住居)名を入力してください_その⑩'!$B380="管理者",'[9]事業所(またはGH住居)名を入力してください_その⑩'!$B380="サービス管理責任者"),0,'[9]事業所(またはGH住居)名を入力してください_その⑩'!$AN380)</f>
        <v>0</v>
      </c>
    </row>
    <row r="5762" spans="8:11">
      <c r="H5762" s="387"/>
      <c r="I5762" s="380" t="e">
        <f t="shared" si="185"/>
        <v>#REF!</v>
      </c>
      <c r="J5762" s="386">
        <f>'[9]事業所(またはGH住居)名を入力してください_その⑩'!$F381</f>
        <v>0</v>
      </c>
      <c r="K5762" s="380">
        <f>IF(OR('[9]事業所(またはGH住居)名を入力してください_その⑩'!$B381="管理者",'[9]事業所(またはGH住居)名を入力してください_その⑩'!$B381="サービス管理責任者"),0,'[9]事業所(またはGH住居)名を入力してください_その⑩'!$AN381)</f>
        <v>0</v>
      </c>
    </row>
    <row r="5763" spans="8:11">
      <c r="H5763" s="387"/>
      <c r="I5763" s="380" t="e">
        <f t="shared" si="185"/>
        <v>#REF!</v>
      </c>
      <c r="J5763" s="386">
        <f>'[9]事業所(またはGH住居)名を入力してください_その⑩'!$F382</f>
        <v>0</v>
      </c>
      <c r="K5763" s="380">
        <f>IF(OR('[9]事業所(またはGH住居)名を入力してください_その⑩'!$B382="管理者",'[9]事業所(またはGH住居)名を入力してください_その⑩'!$B382="サービス管理責任者"),0,'[9]事業所(またはGH住居)名を入力してください_その⑩'!$AN382)</f>
        <v>0</v>
      </c>
    </row>
    <row r="5764" spans="8:11">
      <c r="H5764" s="387"/>
      <c r="I5764" s="380" t="e">
        <f t="shared" ref="I5764:I5827" si="186">IF(J5764=0,I5763,I5763+1)</f>
        <v>#REF!</v>
      </c>
      <c r="J5764" s="386">
        <f>'[9]事業所(またはGH住居)名を入力してください_その⑩'!$F383</f>
        <v>0</v>
      </c>
      <c r="K5764" s="380">
        <f>IF(OR('[9]事業所(またはGH住居)名を入力してください_その⑩'!$B383="管理者",'[9]事業所(またはGH住居)名を入力してください_その⑩'!$B383="サービス管理責任者"),0,'[9]事業所(またはGH住居)名を入力してください_その⑩'!$AN383)</f>
        <v>0</v>
      </c>
    </row>
    <row r="5765" spans="8:11">
      <c r="H5765" s="387"/>
      <c r="I5765" s="380" t="e">
        <f t="shared" si="186"/>
        <v>#REF!</v>
      </c>
      <c r="J5765" s="386">
        <f>'[9]事業所(またはGH住居)名を入力してください_その⑩'!$F384</f>
        <v>0</v>
      </c>
      <c r="K5765" s="380">
        <f>IF(OR('[9]事業所(またはGH住居)名を入力してください_その⑩'!$B384="管理者",'[9]事業所(またはGH住居)名を入力してください_その⑩'!$B384="サービス管理責任者"),0,'[9]事業所(またはGH住居)名を入力してください_その⑩'!$AN384)</f>
        <v>0</v>
      </c>
    </row>
    <row r="5766" spans="8:11">
      <c r="H5766" s="387"/>
      <c r="I5766" s="380" t="e">
        <f t="shared" si="186"/>
        <v>#REF!</v>
      </c>
      <c r="J5766" s="386">
        <f>'[9]事業所(またはGH住居)名を入力してください_その⑩'!$F385</f>
        <v>0</v>
      </c>
      <c r="K5766" s="380">
        <f>IF(OR('[9]事業所(またはGH住居)名を入力してください_その⑩'!$B385="管理者",'[9]事業所(またはGH住居)名を入力してください_その⑩'!$B385="サービス管理責任者"),0,'[9]事業所(またはGH住居)名を入力してください_その⑩'!$AN385)</f>
        <v>0</v>
      </c>
    </row>
    <row r="5767" spans="8:11">
      <c r="H5767" s="387"/>
      <c r="I5767" s="380" t="e">
        <f t="shared" si="186"/>
        <v>#REF!</v>
      </c>
      <c r="J5767" s="386">
        <f>'[9]事業所(またはGH住居)名を入力してください_その⑩'!$F386</f>
        <v>0</v>
      </c>
      <c r="K5767" s="380">
        <f>IF(OR('[9]事業所(またはGH住居)名を入力してください_その⑩'!$B386="管理者",'[9]事業所(またはGH住居)名を入力してください_その⑩'!$B386="サービス管理責任者"),0,'[9]事業所(またはGH住居)名を入力してください_その⑩'!$AN386)</f>
        <v>0</v>
      </c>
    </row>
    <row r="5768" spans="8:11">
      <c r="H5768" s="387"/>
      <c r="I5768" s="380" t="e">
        <f t="shared" si="186"/>
        <v>#REF!</v>
      </c>
      <c r="J5768" s="386">
        <f>'[9]事業所(またはGH住居)名を入力してください_その⑩'!$F387</f>
        <v>0</v>
      </c>
      <c r="K5768" s="380">
        <f>IF(OR('[9]事業所(またはGH住居)名を入力してください_その⑩'!$B387="管理者",'[9]事業所(またはGH住居)名を入力してください_その⑩'!$B387="サービス管理責任者"),0,'[9]事業所(またはGH住居)名を入力してください_その⑩'!$AN387)</f>
        <v>0</v>
      </c>
    </row>
    <row r="5769" spans="8:11">
      <c r="H5769" s="387"/>
      <c r="I5769" s="380" t="e">
        <f t="shared" si="186"/>
        <v>#REF!</v>
      </c>
      <c r="J5769" s="386">
        <f>'[9]事業所(またはGH住居)名を入力してください_その⑩'!$F388</f>
        <v>0</v>
      </c>
      <c r="K5769" s="380">
        <f>IF(OR('[9]事業所(またはGH住居)名を入力してください_その⑩'!$B388="管理者",'[9]事業所(またはGH住居)名を入力してください_その⑩'!$B388="サービス管理責任者"),0,'[9]事業所(またはGH住居)名を入力してください_その⑩'!$AN388)</f>
        <v>0</v>
      </c>
    </row>
    <row r="5770" spans="8:11">
      <c r="H5770" s="387"/>
      <c r="I5770" s="380" t="e">
        <f t="shared" si="186"/>
        <v>#REF!</v>
      </c>
      <c r="J5770" s="386">
        <f>'[9]事業所(またはGH住居)名を入力してください_その⑩'!$F389</f>
        <v>0</v>
      </c>
      <c r="K5770" s="380">
        <f>IF(OR('[9]事業所(またはGH住居)名を入力してください_その⑩'!$B389="管理者",'[9]事業所(またはGH住居)名を入力してください_その⑩'!$B389="サービス管理責任者"),0,'[9]事業所(またはGH住居)名を入力してください_その⑩'!$AN389)</f>
        <v>0</v>
      </c>
    </row>
    <row r="5771" spans="8:11">
      <c r="H5771" s="387"/>
      <c r="I5771" s="380" t="e">
        <f t="shared" si="186"/>
        <v>#REF!</v>
      </c>
      <c r="J5771" s="386">
        <f>'[9]事業所(またはGH住居)名を入力してください_その⑩'!$F390</f>
        <v>0</v>
      </c>
      <c r="K5771" s="380">
        <f>IF(OR('[9]事業所(またはGH住居)名を入力してください_その⑩'!$B390="管理者",'[9]事業所(またはGH住居)名を入力してください_その⑩'!$B390="サービス管理責任者"),0,'[9]事業所(またはGH住居)名を入力してください_その⑩'!$AN390)</f>
        <v>0</v>
      </c>
    </row>
    <row r="5772" spans="8:11">
      <c r="H5772" s="387"/>
      <c r="I5772" s="380" t="e">
        <f t="shared" si="186"/>
        <v>#REF!</v>
      </c>
      <c r="J5772" s="386">
        <f>'[9]事業所(またはGH住居)名を入力してください_その⑩'!$F391</f>
        <v>0</v>
      </c>
      <c r="K5772" s="380">
        <f>IF(OR('[9]事業所(またはGH住居)名を入力してください_その⑩'!$B391="管理者",'[9]事業所(またはGH住居)名を入力してください_その⑩'!$B391="サービス管理責任者"),0,'[9]事業所(またはGH住居)名を入力してください_その⑩'!$AN391)</f>
        <v>0</v>
      </c>
    </row>
    <row r="5773" spans="8:11">
      <c r="H5773" s="387"/>
      <c r="I5773" s="380" t="e">
        <f t="shared" si="186"/>
        <v>#REF!</v>
      </c>
      <c r="J5773" s="386">
        <f>'[9]事業所(またはGH住居)名を入力してください_その⑩'!$F392</f>
        <v>0</v>
      </c>
      <c r="K5773" s="380">
        <f>IF(OR('[9]事業所(またはGH住居)名を入力してください_その⑩'!$B392="管理者",'[9]事業所(またはGH住居)名を入力してください_その⑩'!$B392="サービス管理責任者"),0,'[9]事業所(またはGH住居)名を入力してください_その⑩'!$AN392)</f>
        <v>0</v>
      </c>
    </row>
    <row r="5774" spans="8:11">
      <c r="H5774" s="387"/>
      <c r="I5774" s="380" t="e">
        <f t="shared" si="186"/>
        <v>#REF!</v>
      </c>
      <c r="J5774" s="386">
        <f>'[9]事業所(またはGH住居)名を入力してください_その⑩'!$F393</f>
        <v>0</v>
      </c>
      <c r="K5774" s="380">
        <f>IF(OR('[9]事業所(またはGH住居)名を入力してください_その⑩'!$B393="管理者",'[9]事業所(またはGH住居)名を入力してください_その⑩'!$B393="サービス管理責任者"),0,'[9]事業所(またはGH住居)名を入力してください_その⑩'!$AN393)</f>
        <v>0</v>
      </c>
    </row>
    <row r="5775" spans="8:11">
      <c r="H5775" s="387"/>
      <c r="I5775" s="380" t="e">
        <f t="shared" si="186"/>
        <v>#REF!</v>
      </c>
      <c r="J5775" s="386">
        <f>'[9]事業所(またはGH住居)名を入力してください_その⑩'!$F394</f>
        <v>0</v>
      </c>
      <c r="K5775" s="380">
        <f>IF(OR('[9]事業所(またはGH住居)名を入力してください_その⑩'!$B394="管理者",'[9]事業所(またはGH住居)名を入力してください_その⑩'!$B394="サービス管理責任者"),0,'[9]事業所(またはGH住居)名を入力してください_その⑩'!$AN394)</f>
        <v>0</v>
      </c>
    </row>
    <row r="5776" spans="8:11">
      <c r="H5776" s="387"/>
      <c r="I5776" s="380" t="e">
        <f t="shared" si="186"/>
        <v>#REF!</v>
      </c>
      <c r="J5776" s="386">
        <f>'[9]事業所(またはGH住居)名を入力してください_その⑩'!$F395</f>
        <v>0</v>
      </c>
      <c r="K5776" s="380">
        <f>IF(OR('[9]事業所(またはGH住居)名を入力してください_その⑩'!$B395="管理者",'[9]事業所(またはGH住居)名を入力してください_その⑩'!$B395="サービス管理責任者"),0,'[9]事業所(またはGH住居)名を入力してください_その⑩'!$AN395)</f>
        <v>0</v>
      </c>
    </row>
    <row r="5777" spans="8:11">
      <c r="H5777" s="387"/>
      <c r="I5777" s="380" t="e">
        <f t="shared" si="186"/>
        <v>#REF!</v>
      </c>
      <c r="J5777" s="386">
        <f>'[9]事業所(またはGH住居)名を入力してください_その⑩'!$F396</f>
        <v>0</v>
      </c>
      <c r="K5777" s="380">
        <f>IF(OR('[9]事業所(またはGH住居)名を入力してください_その⑩'!$B396="管理者",'[9]事業所(またはGH住居)名を入力してください_その⑩'!$B396="サービス管理責任者"),0,'[9]事業所(またはGH住居)名を入力してください_その⑩'!$AN396)</f>
        <v>0</v>
      </c>
    </row>
    <row r="5778" spans="8:11">
      <c r="H5778" s="387"/>
      <c r="I5778" s="380" t="e">
        <f t="shared" si="186"/>
        <v>#REF!</v>
      </c>
      <c r="J5778" s="386">
        <f>'[9]事業所(またはGH住居)名を入力してください_その⑩'!$F397</f>
        <v>0</v>
      </c>
      <c r="K5778" s="380">
        <f>IF(OR('[9]事業所(またはGH住居)名を入力してください_その⑩'!$B397="管理者",'[9]事業所(またはGH住居)名を入力してください_その⑩'!$B397="サービス管理責任者"),0,'[9]事業所(またはGH住居)名を入力してください_その⑩'!$AN397)</f>
        <v>0</v>
      </c>
    </row>
    <row r="5779" spans="8:11">
      <c r="H5779" s="387"/>
      <c r="I5779" s="380" t="e">
        <f t="shared" si="186"/>
        <v>#REF!</v>
      </c>
      <c r="J5779" s="386">
        <f>'[9]事業所(またはGH住居)名を入力してください_その⑩'!$F398</f>
        <v>0</v>
      </c>
      <c r="K5779" s="380">
        <f>IF(OR('[9]事業所(またはGH住居)名を入力してください_その⑩'!$B398="管理者",'[9]事業所(またはGH住居)名を入力してください_その⑩'!$B398="サービス管理責任者"),0,'[9]事業所(またはGH住居)名を入力してください_その⑩'!$AN398)</f>
        <v>0</v>
      </c>
    </row>
    <row r="5780" spans="8:11">
      <c r="H5780" s="387"/>
      <c r="I5780" s="380" t="e">
        <f t="shared" si="186"/>
        <v>#REF!</v>
      </c>
      <c r="J5780" s="386">
        <f>'[9]事業所(またはGH住居)名を入力してください_その⑩'!$F399</f>
        <v>0</v>
      </c>
      <c r="K5780" s="380">
        <f>IF(OR('[9]事業所(またはGH住居)名を入力してください_その⑩'!$B399="管理者",'[9]事業所(またはGH住居)名を入力してください_その⑩'!$B399="サービス管理責任者"),0,'[9]事業所(またはGH住居)名を入力してください_その⑩'!$AN399)</f>
        <v>0</v>
      </c>
    </row>
    <row r="5781" spans="8:11">
      <c r="H5781" s="387"/>
      <c r="I5781" s="380" t="e">
        <f t="shared" si="186"/>
        <v>#REF!</v>
      </c>
      <c r="J5781" s="386">
        <f>'[9]事業所(またはGH住居)名を入力してください_その⑩'!$F400</f>
        <v>0</v>
      </c>
      <c r="K5781" s="380">
        <f>IF(OR('[9]事業所(またはGH住居)名を入力してください_その⑩'!$B400="管理者",'[9]事業所(またはGH住居)名を入力してください_その⑩'!$B400="サービス管理責任者"),0,'[9]事業所(またはGH住居)名を入力してください_その⑩'!$AN400)</f>
        <v>0</v>
      </c>
    </row>
    <row r="5782" spans="8:11">
      <c r="H5782" s="387"/>
      <c r="I5782" s="380" t="e">
        <f t="shared" si="186"/>
        <v>#REF!</v>
      </c>
      <c r="J5782" s="386">
        <f>'[9]事業所(またはGH住居)名を入力してください_その⑩'!$F401</f>
        <v>0</v>
      </c>
      <c r="K5782" s="380">
        <f>IF(OR('[9]事業所(またはGH住居)名を入力してください_その⑩'!$B401="管理者",'[9]事業所(またはGH住居)名を入力してください_その⑩'!$B401="サービス管理責任者"),0,'[9]事業所(またはGH住居)名を入力してください_その⑩'!$AN401)</f>
        <v>0</v>
      </c>
    </row>
    <row r="5783" spans="8:11">
      <c r="H5783" s="387"/>
      <c r="I5783" s="380" t="e">
        <f t="shared" si="186"/>
        <v>#REF!</v>
      </c>
      <c r="J5783" s="386">
        <f>'[9]事業所(またはGH住居)名を入力してください_その⑩'!$F402</f>
        <v>0</v>
      </c>
      <c r="K5783" s="380">
        <f>IF(OR('[9]事業所(またはGH住居)名を入力してください_その⑩'!$B402="管理者",'[9]事業所(またはGH住居)名を入力してください_その⑩'!$B402="サービス管理責任者"),0,'[9]事業所(またはGH住居)名を入力してください_その⑩'!$AN402)</f>
        <v>0</v>
      </c>
    </row>
    <row r="5784" spans="8:11">
      <c r="H5784" s="387"/>
      <c r="I5784" s="380" t="e">
        <f t="shared" si="186"/>
        <v>#REF!</v>
      </c>
      <c r="J5784" s="386">
        <f>'[9]事業所(またはGH住居)名を入力してください_その⑩'!$F403</f>
        <v>0</v>
      </c>
      <c r="K5784" s="380">
        <f>IF(OR('[9]事業所(またはGH住居)名を入力してください_その⑩'!$B403="管理者",'[9]事業所(またはGH住居)名を入力してください_その⑩'!$B403="サービス管理責任者"),0,'[9]事業所(またはGH住居)名を入力してください_その⑩'!$AN403)</f>
        <v>0</v>
      </c>
    </row>
    <row r="5785" spans="8:11">
      <c r="H5785" s="387"/>
      <c r="I5785" s="380" t="e">
        <f t="shared" si="186"/>
        <v>#REF!</v>
      </c>
      <c r="J5785" s="386">
        <f>'[9]事業所(またはGH住居)名を入力してください_その⑩'!$F404</f>
        <v>0</v>
      </c>
      <c r="K5785" s="380">
        <f>IF(OR('[9]事業所(またはGH住居)名を入力してください_その⑩'!$B404="管理者",'[9]事業所(またはGH住居)名を入力してください_その⑩'!$B404="サービス管理責任者"),0,'[9]事業所(またはGH住居)名を入力してください_その⑩'!$AN404)</f>
        <v>0</v>
      </c>
    </row>
    <row r="5786" spans="8:11">
      <c r="H5786" s="387"/>
      <c r="I5786" s="380" t="e">
        <f t="shared" si="186"/>
        <v>#REF!</v>
      </c>
      <c r="J5786" s="386">
        <f>'[9]事業所(またはGH住居)名を入力してください_その⑩'!$F405</f>
        <v>0</v>
      </c>
      <c r="K5786" s="380">
        <f>IF(OR('[9]事業所(またはGH住居)名を入力してください_その⑩'!$B405="管理者",'[9]事業所(またはGH住居)名を入力してください_その⑩'!$B405="サービス管理責任者"),0,'[9]事業所(またはGH住居)名を入力してください_その⑩'!$AN405)</f>
        <v>0</v>
      </c>
    </row>
    <row r="5787" spans="8:11">
      <c r="H5787" s="387"/>
      <c r="I5787" s="380" t="e">
        <f t="shared" si="186"/>
        <v>#REF!</v>
      </c>
      <c r="J5787" s="386">
        <f>'[9]事業所(またはGH住居)名を入力してください_その⑩'!$F406</f>
        <v>0</v>
      </c>
      <c r="K5787" s="380">
        <f>IF(OR('[9]事業所(またはGH住居)名を入力してください_その⑩'!$B406="管理者",'[9]事業所(またはGH住居)名を入力してください_その⑩'!$B406="サービス管理責任者"),0,'[9]事業所(またはGH住居)名を入力してください_その⑩'!$AN406)</f>
        <v>0</v>
      </c>
    </row>
    <row r="5788" spans="8:11">
      <c r="H5788" s="387"/>
      <c r="I5788" s="380" t="e">
        <f t="shared" si="186"/>
        <v>#REF!</v>
      </c>
      <c r="J5788" s="386">
        <f>'[9]事業所(またはGH住居)名を入力してください_その⑩'!$F407</f>
        <v>0</v>
      </c>
      <c r="K5788" s="380">
        <f>IF(OR('[9]事業所(またはGH住居)名を入力してください_その⑩'!$B407="管理者",'[9]事業所(またはGH住居)名を入力してください_その⑩'!$B407="サービス管理責任者"),0,'[9]事業所(またはGH住居)名を入力してください_その⑩'!$AN407)</f>
        <v>0</v>
      </c>
    </row>
    <row r="5789" spans="8:11">
      <c r="H5789" s="387"/>
      <c r="I5789" s="380" t="e">
        <f t="shared" si="186"/>
        <v>#REF!</v>
      </c>
      <c r="J5789" s="386">
        <f>'[9]事業所(またはGH住居)名を入力してください_その⑩'!$F408</f>
        <v>0</v>
      </c>
      <c r="K5789" s="380">
        <f>IF(OR('[9]事業所(またはGH住居)名を入力してください_その⑩'!$B408="管理者",'[9]事業所(またはGH住居)名を入力してください_その⑩'!$B408="サービス管理責任者"),0,'[9]事業所(またはGH住居)名を入力してください_その⑩'!$AN408)</f>
        <v>0</v>
      </c>
    </row>
    <row r="5790" spans="8:11">
      <c r="H5790" s="387"/>
      <c r="I5790" s="380" t="e">
        <f t="shared" si="186"/>
        <v>#REF!</v>
      </c>
      <c r="J5790" s="386">
        <f>'[9]事業所(またはGH住居)名を入力してください_その⑩'!$F409</f>
        <v>0</v>
      </c>
      <c r="K5790" s="380">
        <f>IF(OR('[9]事業所(またはGH住居)名を入力してください_その⑩'!$B409="管理者",'[9]事業所(またはGH住居)名を入力してください_その⑩'!$B409="サービス管理責任者"),0,'[9]事業所(またはGH住居)名を入力してください_その⑩'!$AN409)</f>
        <v>0</v>
      </c>
    </row>
    <row r="5791" spans="8:11">
      <c r="H5791" s="387"/>
      <c r="I5791" s="380" t="e">
        <f t="shared" si="186"/>
        <v>#REF!</v>
      </c>
      <c r="J5791" s="386">
        <f>'[9]事業所(またはGH住居)名を入力してください_その⑩'!$F410</f>
        <v>0</v>
      </c>
      <c r="K5791" s="380">
        <f>IF(OR('[9]事業所(またはGH住居)名を入力してください_その⑩'!$B410="管理者",'[9]事業所(またはGH住居)名を入力してください_その⑩'!$B410="サービス管理責任者"),0,'[9]事業所(またはGH住居)名を入力してください_その⑩'!$AN410)</f>
        <v>0</v>
      </c>
    </row>
    <row r="5792" spans="8:11">
      <c r="H5792" s="387"/>
      <c r="I5792" s="380" t="e">
        <f t="shared" si="186"/>
        <v>#REF!</v>
      </c>
      <c r="J5792" s="386">
        <f>'[9]事業所(またはGH住居)名を入力してください_その⑩'!$F411</f>
        <v>0</v>
      </c>
      <c r="K5792" s="380">
        <f>IF(OR('[9]事業所(またはGH住居)名を入力してください_その⑩'!$B411="管理者",'[9]事業所(またはGH住居)名を入力してください_その⑩'!$B411="サービス管理責任者"),0,'[9]事業所(またはGH住居)名を入力してください_その⑩'!$AN411)</f>
        <v>0</v>
      </c>
    </row>
    <row r="5793" spans="8:11">
      <c r="H5793" s="387"/>
      <c r="I5793" s="380" t="e">
        <f t="shared" si="186"/>
        <v>#REF!</v>
      </c>
      <c r="J5793" s="386">
        <f>'[9]事業所(またはGH住居)名を入力してください_その⑩'!$F412</f>
        <v>0</v>
      </c>
      <c r="K5793" s="380">
        <f>IF(OR('[9]事業所(またはGH住居)名を入力してください_その⑩'!$B412="管理者",'[9]事業所(またはGH住居)名を入力してください_その⑩'!$B412="サービス管理責任者"),0,'[9]事業所(またはGH住居)名を入力してください_その⑩'!$AN412)</f>
        <v>0</v>
      </c>
    </row>
    <row r="5794" spans="8:11">
      <c r="H5794" s="387"/>
      <c r="I5794" s="380" t="e">
        <f t="shared" si="186"/>
        <v>#REF!</v>
      </c>
      <c r="J5794" s="386">
        <f>'[9]事業所(またはGH住居)名を入力してください_その⑩'!$F413</f>
        <v>0</v>
      </c>
      <c r="K5794" s="380">
        <f>IF(OR('[9]事業所(またはGH住居)名を入力してください_その⑩'!$B413="管理者",'[9]事業所(またはGH住居)名を入力してください_その⑩'!$B413="サービス管理責任者"),0,'[9]事業所(またはGH住居)名を入力してください_その⑩'!$AN413)</f>
        <v>0</v>
      </c>
    </row>
    <row r="5795" spans="8:11">
      <c r="H5795" s="387"/>
      <c r="I5795" s="380" t="e">
        <f t="shared" si="186"/>
        <v>#REF!</v>
      </c>
      <c r="J5795" s="386">
        <f>'[9]事業所(またはGH住居)名を入力してください_その⑩'!$F414</f>
        <v>0</v>
      </c>
      <c r="K5795" s="380">
        <f>IF(OR('[9]事業所(またはGH住居)名を入力してください_その⑩'!$B414="管理者",'[9]事業所(またはGH住居)名を入力してください_その⑩'!$B414="サービス管理責任者"),0,'[9]事業所(またはGH住居)名を入力してください_その⑩'!$AN414)</f>
        <v>0</v>
      </c>
    </row>
    <row r="5796" spans="8:11">
      <c r="H5796" s="387"/>
      <c r="I5796" s="380" t="e">
        <f t="shared" si="186"/>
        <v>#REF!</v>
      </c>
      <c r="J5796" s="386">
        <f>'[9]事業所(またはGH住居)名を入力してください_その⑩'!$F415</f>
        <v>0</v>
      </c>
      <c r="K5796" s="380">
        <f>IF(OR('[9]事業所(またはGH住居)名を入力してください_その⑩'!$B415="管理者",'[9]事業所(またはGH住居)名を入力してください_その⑩'!$B415="サービス管理責任者"),0,'[9]事業所(またはGH住居)名を入力してください_その⑩'!$AN415)</f>
        <v>0</v>
      </c>
    </row>
    <row r="5797" spans="8:11">
      <c r="H5797" s="387"/>
      <c r="I5797" s="380" t="e">
        <f t="shared" si="186"/>
        <v>#REF!</v>
      </c>
      <c r="J5797" s="386">
        <f>'[9]事業所(またはGH住居)名を入力してください_その⑩'!$F416</f>
        <v>0</v>
      </c>
      <c r="K5797" s="380">
        <f>IF(OR('[9]事業所(またはGH住居)名を入力してください_その⑩'!$B416="管理者",'[9]事業所(またはGH住居)名を入力してください_その⑩'!$B416="サービス管理責任者"),0,'[9]事業所(またはGH住居)名を入力してください_その⑩'!$AN416)</f>
        <v>0</v>
      </c>
    </row>
    <row r="5798" spans="8:11">
      <c r="H5798" s="387"/>
      <c r="I5798" s="380" t="e">
        <f t="shared" si="186"/>
        <v>#REF!</v>
      </c>
      <c r="J5798" s="386">
        <f>'[9]事業所(またはGH住居)名を入力してください_その⑩'!$F417</f>
        <v>0</v>
      </c>
      <c r="K5798" s="380">
        <f>IF(OR('[9]事業所(またはGH住居)名を入力してください_その⑩'!$B417="管理者",'[9]事業所(またはGH住居)名を入力してください_その⑩'!$B417="サービス管理責任者"),0,'[9]事業所(またはGH住居)名を入力してください_その⑩'!$AN417)</f>
        <v>0</v>
      </c>
    </row>
    <row r="5799" spans="8:11">
      <c r="H5799" s="387"/>
      <c r="I5799" s="380" t="e">
        <f t="shared" si="186"/>
        <v>#REF!</v>
      </c>
      <c r="J5799" s="386">
        <f>'[9]事業所(またはGH住居)名を入力してください_その⑩'!$F418</f>
        <v>0</v>
      </c>
      <c r="K5799" s="380">
        <f>IF(OR('[9]事業所(またはGH住居)名を入力してください_その⑩'!$B418="管理者",'[9]事業所(またはGH住居)名を入力してください_その⑩'!$B418="サービス管理責任者"),0,'[9]事業所(またはGH住居)名を入力してください_その⑩'!$AN418)</f>
        <v>0</v>
      </c>
    </row>
    <row r="5800" spans="8:11">
      <c r="H5800" s="387"/>
      <c r="I5800" s="380" t="e">
        <f t="shared" si="186"/>
        <v>#REF!</v>
      </c>
      <c r="J5800" s="386">
        <f>'[9]事業所(またはGH住居)名を入力してください_その⑩'!$F419</f>
        <v>0</v>
      </c>
      <c r="K5800" s="380">
        <f>IF(OR('[9]事業所(またはGH住居)名を入力してください_その⑩'!$B419="管理者",'[9]事業所(またはGH住居)名を入力してください_その⑩'!$B419="サービス管理責任者"),0,'[9]事業所(またはGH住居)名を入力してください_その⑩'!$AN419)</f>
        <v>0</v>
      </c>
    </row>
    <row r="5801" spans="8:11">
      <c r="H5801" s="387"/>
      <c r="I5801" s="380" t="e">
        <f t="shared" si="186"/>
        <v>#REF!</v>
      </c>
      <c r="J5801" s="386">
        <f>'[9]事業所(またはGH住居)名を入力してください_その⑩'!$F420</f>
        <v>0</v>
      </c>
      <c r="K5801" s="380">
        <f>IF(OR('[9]事業所(またはGH住居)名を入力してください_その⑩'!$B420="管理者",'[9]事業所(またはGH住居)名を入力してください_その⑩'!$B420="サービス管理責任者"),0,'[9]事業所(またはGH住居)名を入力してください_その⑩'!$AN420)</f>
        <v>0</v>
      </c>
    </row>
    <row r="5802" spans="8:11">
      <c r="H5802" s="387"/>
      <c r="I5802" s="380" t="e">
        <f t="shared" si="186"/>
        <v>#REF!</v>
      </c>
      <c r="J5802" s="386">
        <f>'[9]事業所(またはGH住居)名を入力してください_その⑩'!$F421</f>
        <v>0</v>
      </c>
      <c r="K5802" s="380">
        <f>IF(OR('[9]事業所(またはGH住居)名を入力してください_その⑩'!$B421="管理者",'[9]事業所(またはGH住居)名を入力してください_その⑩'!$B421="サービス管理責任者"),0,'[9]事業所(またはGH住居)名を入力してください_その⑩'!$AN421)</f>
        <v>0</v>
      </c>
    </row>
    <row r="5803" spans="8:11">
      <c r="H5803" s="387"/>
      <c r="I5803" s="380" t="e">
        <f t="shared" si="186"/>
        <v>#REF!</v>
      </c>
      <c r="J5803" s="386">
        <f>'[9]事業所(またはGH住居)名を入力してください_その⑩'!$F422</f>
        <v>0</v>
      </c>
      <c r="K5803" s="380">
        <f>IF(OR('[9]事業所(またはGH住居)名を入力してください_その⑩'!$B422="管理者",'[9]事業所(またはGH住居)名を入力してください_その⑩'!$B422="サービス管理責任者"),0,'[9]事業所(またはGH住居)名を入力してください_その⑩'!$AN422)</f>
        <v>0</v>
      </c>
    </row>
    <row r="5804" spans="8:11">
      <c r="H5804" s="387"/>
      <c r="I5804" s="380" t="e">
        <f t="shared" si="186"/>
        <v>#REF!</v>
      </c>
      <c r="J5804" s="386">
        <f>'[9]事業所(またはGH住居)名を入力してください_その⑩'!$F423</f>
        <v>0</v>
      </c>
      <c r="K5804" s="380">
        <f>IF(OR('[9]事業所(またはGH住居)名を入力してください_その⑩'!$B423="管理者",'[9]事業所(またはGH住居)名を入力してください_その⑩'!$B423="サービス管理責任者"),0,'[9]事業所(またはGH住居)名を入力してください_その⑩'!$AN423)</f>
        <v>0</v>
      </c>
    </row>
    <row r="5805" spans="8:11">
      <c r="H5805" s="387"/>
      <c r="I5805" s="380" t="e">
        <f t="shared" si="186"/>
        <v>#REF!</v>
      </c>
      <c r="J5805" s="386">
        <f>'[9]事業所(またはGH住居)名を入力してください_その⑩'!$F424</f>
        <v>0</v>
      </c>
      <c r="K5805" s="380">
        <f>IF(OR('[9]事業所(またはGH住居)名を入力してください_その⑩'!$B424="管理者",'[9]事業所(またはGH住居)名を入力してください_その⑩'!$B424="サービス管理責任者"),0,'[9]事業所(またはGH住居)名を入力してください_その⑩'!$AN424)</f>
        <v>0</v>
      </c>
    </row>
    <row r="5806" spans="8:11">
      <c r="H5806" s="387"/>
      <c r="I5806" s="380" t="e">
        <f t="shared" si="186"/>
        <v>#REF!</v>
      </c>
      <c r="J5806" s="386">
        <f>'[9]事業所(またはGH住居)名を入力してください_その⑩'!$F425</f>
        <v>0</v>
      </c>
      <c r="K5806" s="380">
        <f>IF(OR('[9]事業所(またはGH住居)名を入力してください_その⑩'!$B425="管理者",'[9]事業所(またはGH住居)名を入力してください_その⑩'!$B425="サービス管理責任者"),0,'[9]事業所(またはGH住居)名を入力してください_その⑩'!$AN425)</f>
        <v>0</v>
      </c>
    </row>
    <row r="5807" spans="8:11">
      <c r="H5807" s="387"/>
      <c r="I5807" s="380" t="e">
        <f t="shared" si="186"/>
        <v>#REF!</v>
      </c>
      <c r="J5807" s="386">
        <f>'[9]事業所(またはGH住居)名を入力してください_その⑩'!$F426</f>
        <v>0</v>
      </c>
      <c r="K5807" s="380">
        <f>IF(OR('[9]事業所(またはGH住居)名を入力してください_その⑩'!$B426="管理者",'[9]事業所(またはGH住居)名を入力してください_その⑩'!$B426="サービス管理責任者"),0,'[9]事業所(またはGH住居)名を入力してください_その⑩'!$AN426)</f>
        <v>0</v>
      </c>
    </row>
    <row r="5808" spans="8:11">
      <c r="H5808" s="387"/>
      <c r="I5808" s="380" t="e">
        <f t="shared" si="186"/>
        <v>#REF!</v>
      </c>
      <c r="J5808" s="386">
        <f>'[9]事業所(またはGH住居)名を入力してください_その⑩'!$F427</f>
        <v>0</v>
      </c>
      <c r="K5808" s="380">
        <f>IF(OR('[9]事業所(またはGH住居)名を入力してください_その⑩'!$B427="管理者",'[9]事業所(またはGH住居)名を入力してください_その⑩'!$B427="サービス管理責任者"),0,'[9]事業所(またはGH住居)名を入力してください_その⑩'!$AN427)</f>
        <v>0</v>
      </c>
    </row>
    <row r="5809" spans="8:11">
      <c r="H5809" s="387"/>
      <c r="I5809" s="380" t="e">
        <f t="shared" si="186"/>
        <v>#REF!</v>
      </c>
      <c r="J5809" s="386">
        <f>'[9]事業所(またはGH住居)名を入力してください_その⑩'!$F428</f>
        <v>0</v>
      </c>
      <c r="K5809" s="380">
        <f>IF(OR('[9]事業所(またはGH住居)名を入力してください_その⑩'!$B428="管理者",'[9]事業所(またはGH住居)名を入力してください_その⑩'!$B428="サービス管理責任者"),0,'[9]事業所(またはGH住居)名を入力してください_その⑩'!$AN428)</f>
        <v>0</v>
      </c>
    </row>
    <row r="5810" spans="8:11">
      <c r="H5810" s="387"/>
      <c r="I5810" s="380" t="e">
        <f t="shared" si="186"/>
        <v>#REF!</v>
      </c>
      <c r="J5810" s="386">
        <f>'[9]事業所(またはGH住居)名を入力してください_その⑩'!$F429</f>
        <v>0</v>
      </c>
      <c r="K5810" s="380">
        <f>IF(OR('[9]事業所(またはGH住居)名を入力してください_その⑩'!$B429="管理者",'[9]事業所(またはGH住居)名を入力してください_その⑩'!$B429="サービス管理責任者"),0,'[9]事業所(またはGH住居)名を入力してください_その⑩'!$AN429)</f>
        <v>0</v>
      </c>
    </row>
    <row r="5811" spans="8:11">
      <c r="H5811" s="387"/>
      <c r="I5811" s="380" t="e">
        <f t="shared" si="186"/>
        <v>#REF!</v>
      </c>
      <c r="J5811" s="386">
        <f>'[9]事業所(またはGH住居)名を入力してください_その⑩'!$F430</f>
        <v>0</v>
      </c>
      <c r="K5811" s="380">
        <f>IF(OR('[9]事業所(またはGH住居)名を入力してください_その⑩'!$B430="管理者",'[9]事業所(またはGH住居)名を入力してください_その⑩'!$B430="サービス管理責任者"),0,'[9]事業所(またはGH住居)名を入力してください_その⑩'!$AN430)</f>
        <v>0</v>
      </c>
    </row>
    <row r="5812" spans="8:11">
      <c r="H5812" s="387"/>
      <c r="I5812" s="380" t="e">
        <f t="shared" si="186"/>
        <v>#REF!</v>
      </c>
      <c r="J5812" s="386">
        <f>'[9]事業所(またはGH住居)名を入力してください_その⑩'!$F431</f>
        <v>0</v>
      </c>
      <c r="K5812" s="380">
        <f>IF(OR('[9]事業所(またはGH住居)名を入力してください_その⑩'!$B431="管理者",'[9]事業所(またはGH住居)名を入力してください_その⑩'!$B431="サービス管理責任者"),0,'[9]事業所(またはGH住居)名を入力してください_その⑩'!$AN431)</f>
        <v>0</v>
      </c>
    </row>
    <row r="5813" spans="8:11">
      <c r="H5813" s="387"/>
      <c r="I5813" s="380" t="e">
        <f t="shared" si="186"/>
        <v>#REF!</v>
      </c>
      <c r="J5813" s="386">
        <f>'[9]事業所(またはGH住居)名を入力してください_その⑩'!$F432</f>
        <v>0</v>
      </c>
      <c r="K5813" s="380">
        <f>IF(OR('[9]事業所(またはGH住居)名を入力してください_その⑩'!$B432="管理者",'[9]事業所(またはGH住居)名を入力してください_その⑩'!$B432="サービス管理責任者"),0,'[9]事業所(またはGH住居)名を入力してください_その⑩'!$AN432)</f>
        <v>0</v>
      </c>
    </row>
    <row r="5814" spans="8:11">
      <c r="H5814" s="387"/>
      <c r="I5814" s="380" t="e">
        <f t="shared" si="186"/>
        <v>#REF!</v>
      </c>
      <c r="J5814" s="386">
        <f>'[9]事業所(またはGH住居)名を入力してください_その⑩'!$F433</f>
        <v>0</v>
      </c>
      <c r="K5814" s="380">
        <f>IF(OR('[9]事業所(またはGH住居)名を入力してください_その⑩'!$B433="管理者",'[9]事業所(またはGH住居)名を入力してください_その⑩'!$B433="サービス管理責任者"),0,'[9]事業所(またはGH住居)名を入力してください_その⑩'!$AN433)</f>
        <v>0</v>
      </c>
    </row>
    <row r="5815" spans="8:11">
      <c r="H5815" s="387"/>
      <c r="I5815" s="380" t="e">
        <f t="shared" si="186"/>
        <v>#REF!</v>
      </c>
      <c r="J5815" s="386">
        <f>'[9]事業所(またはGH住居)名を入力してください_その⑩'!$F434</f>
        <v>0</v>
      </c>
      <c r="K5815" s="380">
        <f>IF(OR('[9]事業所(またはGH住居)名を入力してください_その⑩'!$B434="管理者",'[9]事業所(またはGH住居)名を入力してください_その⑩'!$B434="サービス管理責任者"),0,'[9]事業所(またはGH住居)名を入力してください_その⑩'!$AN434)</f>
        <v>0</v>
      </c>
    </row>
    <row r="5816" spans="8:11">
      <c r="H5816" s="387"/>
      <c r="I5816" s="380" t="e">
        <f t="shared" si="186"/>
        <v>#REF!</v>
      </c>
      <c r="J5816" s="386">
        <f>'[9]事業所(またはGH住居)名を入力してください_その⑩'!$F435</f>
        <v>0</v>
      </c>
      <c r="K5816" s="380">
        <f>IF(OR('[9]事業所(またはGH住居)名を入力してください_その⑩'!$B435="管理者",'[9]事業所(またはGH住居)名を入力してください_その⑩'!$B435="サービス管理責任者"),0,'[9]事業所(またはGH住居)名を入力してください_その⑩'!$AN435)</f>
        <v>0</v>
      </c>
    </row>
    <row r="5817" spans="8:11">
      <c r="H5817" s="387"/>
      <c r="I5817" s="380" t="e">
        <f t="shared" si="186"/>
        <v>#REF!</v>
      </c>
      <c r="J5817" s="386">
        <f>'[9]事業所(またはGH住居)名を入力してください_その⑩'!$F436</f>
        <v>0</v>
      </c>
      <c r="K5817" s="380">
        <f>IF(OR('[9]事業所(またはGH住居)名を入力してください_その⑩'!$B436="管理者",'[9]事業所(またはGH住居)名を入力してください_その⑩'!$B436="サービス管理責任者"),0,'[9]事業所(またはGH住居)名を入力してください_その⑩'!$AN436)</f>
        <v>0</v>
      </c>
    </row>
    <row r="5818" spans="8:11">
      <c r="H5818" s="387"/>
      <c r="I5818" s="380" t="e">
        <f t="shared" si="186"/>
        <v>#REF!</v>
      </c>
      <c r="J5818" s="386">
        <f>'[9]事業所(またはGH住居)名を入力してください_その⑩'!$F437</f>
        <v>0</v>
      </c>
      <c r="K5818" s="380">
        <f>IF(OR('[9]事業所(またはGH住居)名を入力してください_その⑩'!$B437="管理者",'[9]事業所(またはGH住居)名を入力してください_その⑩'!$B437="サービス管理責任者"),0,'[9]事業所(またはGH住居)名を入力してください_その⑩'!$AN437)</f>
        <v>0</v>
      </c>
    </row>
    <row r="5819" spans="8:11">
      <c r="H5819" s="387"/>
      <c r="I5819" s="380" t="e">
        <f t="shared" si="186"/>
        <v>#REF!</v>
      </c>
      <c r="J5819" s="386">
        <f>'[9]事業所(またはGH住居)名を入力してください_その⑩'!$F438</f>
        <v>0</v>
      </c>
      <c r="K5819" s="380">
        <f>IF(OR('[9]事業所(またはGH住居)名を入力してください_その⑩'!$B438="管理者",'[9]事業所(またはGH住居)名を入力してください_その⑩'!$B438="サービス管理責任者"),0,'[9]事業所(またはGH住居)名を入力してください_その⑩'!$AN438)</f>
        <v>0</v>
      </c>
    </row>
    <row r="5820" spans="8:11">
      <c r="H5820" s="387"/>
      <c r="I5820" s="380" t="e">
        <f t="shared" si="186"/>
        <v>#REF!</v>
      </c>
      <c r="J5820" s="386">
        <f>'[9]事業所(またはGH住居)名を入力してください_その⑩'!$F439</f>
        <v>0</v>
      </c>
      <c r="K5820" s="380">
        <f>IF(OR('[9]事業所(またはGH住居)名を入力してください_その⑩'!$B439="管理者",'[9]事業所(またはGH住居)名を入力してください_その⑩'!$B439="サービス管理責任者"),0,'[9]事業所(またはGH住居)名を入力してください_その⑩'!$AN439)</f>
        <v>0</v>
      </c>
    </row>
    <row r="5821" spans="8:11">
      <c r="H5821" s="387"/>
      <c r="I5821" s="380" t="e">
        <f t="shared" si="186"/>
        <v>#REF!</v>
      </c>
      <c r="J5821" s="386">
        <f>'[9]事業所(またはGH住居)名を入力してください_その⑩'!$F440</f>
        <v>0</v>
      </c>
      <c r="K5821" s="380">
        <f>IF(OR('[9]事業所(またはGH住居)名を入力してください_その⑩'!$B440="管理者",'[9]事業所(またはGH住居)名を入力してください_その⑩'!$B440="サービス管理責任者"),0,'[9]事業所(またはGH住居)名を入力してください_その⑩'!$AN440)</f>
        <v>0</v>
      </c>
    </row>
    <row r="5822" spans="8:11">
      <c r="H5822" s="387"/>
      <c r="I5822" s="380" t="e">
        <f t="shared" si="186"/>
        <v>#REF!</v>
      </c>
      <c r="J5822" s="386">
        <f>'[9]事業所(またはGH住居)名を入力してください_その⑩'!$F441</f>
        <v>0</v>
      </c>
      <c r="K5822" s="380">
        <f>IF(OR('[9]事業所(またはGH住居)名を入力してください_その⑩'!$B441="管理者",'[9]事業所(またはGH住居)名を入力してください_その⑩'!$B441="サービス管理責任者"),0,'[9]事業所(またはGH住居)名を入力してください_その⑩'!$AN441)</f>
        <v>0</v>
      </c>
    </row>
    <row r="5823" spans="8:11">
      <c r="H5823" s="387"/>
      <c r="I5823" s="380" t="e">
        <f t="shared" si="186"/>
        <v>#REF!</v>
      </c>
      <c r="J5823" s="386">
        <f>'[9]事業所(またはGH住居)名を入力してください_その⑩'!$F442</f>
        <v>0</v>
      </c>
      <c r="K5823" s="380">
        <f>IF(OR('[9]事業所(またはGH住居)名を入力してください_その⑩'!$B442="管理者",'[9]事業所(またはGH住居)名を入力してください_その⑩'!$B442="サービス管理責任者"),0,'[9]事業所(またはGH住居)名を入力してください_その⑩'!$AN442)</f>
        <v>0</v>
      </c>
    </row>
    <row r="5824" spans="8:11">
      <c r="H5824" s="387"/>
      <c r="I5824" s="380" t="e">
        <f t="shared" si="186"/>
        <v>#REF!</v>
      </c>
      <c r="J5824" s="386">
        <f>'[9]事業所(またはGH住居)名を入力してください_その⑩'!$F443</f>
        <v>0</v>
      </c>
      <c r="K5824" s="380">
        <f>IF(OR('[9]事業所(またはGH住居)名を入力してください_その⑩'!$B443="管理者",'[9]事業所(またはGH住居)名を入力してください_その⑩'!$B443="サービス管理責任者"),0,'[9]事業所(またはGH住居)名を入力してください_その⑩'!$AN443)</f>
        <v>0</v>
      </c>
    </row>
    <row r="5825" spans="8:11">
      <c r="H5825" s="387"/>
      <c r="I5825" s="380" t="e">
        <f t="shared" si="186"/>
        <v>#REF!</v>
      </c>
      <c r="J5825" s="386">
        <f>'[9]事業所(またはGH住居)名を入力してください_その⑩'!$F444</f>
        <v>0</v>
      </c>
      <c r="K5825" s="380">
        <f>IF(OR('[9]事業所(またはGH住居)名を入力してください_その⑩'!$B444="管理者",'[9]事業所(またはGH住居)名を入力してください_その⑩'!$B444="サービス管理責任者"),0,'[9]事業所(またはGH住居)名を入力してください_その⑩'!$AN444)</f>
        <v>0</v>
      </c>
    </row>
    <row r="5826" spans="8:11">
      <c r="H5826" s="387"/>
      <c r="I5826" s="380" t="e">
        <f t="shared" si="186"/>
        <v>#REF!</v>
      </c>
      <c r="J5826" s="386">
        <f>'[9]事業所(またはGH住居)名を入力してください_その⑩'!$F445</f>
        <v>0</v>
      </c>
      <c r="K5826" s="380">
        <f>IF(OR('[9]事業所(またはGH住居)名を入力してください_その⑩'!$B445="管理者",'[9]事業所(またはGH住居)名を入力してください_その⑩'!$B445="サービス管理責任者"),0,'[9]事業所(またはGH住居)名を入力してください_その⑩'!$AN445)</f>
        <v>0</v>
      </c>
    </row>
    <row r="5827" spans="8:11">
      <c r="H5827" s="387"/>
      <c r="I5827" s="380" t="e">
        <f t="shared" si="186"/>
        <v>#REF!</v>
      </c>
      <c r="J5827" s="386">
        <f>'[9]事業所(またはGH住居)名を入力してください_その⑩'!$F446</f>
        <v>0</v>
      </c>
      <c r="K5827" s="380">
        <f>IF(OR('[9]事業所(またはGH住居)名を入力してください_その⑩'!$B446="管理者",'[9]事業所(またはGH住居)名を入力してください_その⑩'!$B446="サービス管理責任者"),0,'[9]事業所(またはGH住居)名を入力してください_その⑩'!$AN446)</f>
        <v>0</v>
      </c>
    </row>
    <row r="5828" spans="8:11">
      <c r="H5828" s="387"/>
      <c r="I5828" s="380" t="e">
        <f t="shared" ref="I5828:I5891" si="187">IF(J5828=0,I5827,I5827+1)</f>
        <v>#REF!</v>
      </c>
      <c r="J5828" s="386">
        <f>'[9]事業所(またはGH住居)名を入力してください_その⑩'!$F447</f>
        <v>0</v>
      </c>
      <c r="K5828" s="380">
        <f>IF(OR('[9]事業所(またはGH住居)名を入力してください_その⑩'!$B447="管理者",'[9]事業所(またはGH住居)名を入力してください_その⑩'!$B447="サービス管理責任者"),0,'[9]事業所(またはGH住居)名を入力してください_その⑩'!$AN447)</f>
        <v>0</v>
      </c>
    </row>
    <row r="5829" spans="8:11">
      <c r="H5829" s="387"/>
      <c r="I5829" s="380" t="e">
        <f t="shared" si="187"/>
        <v>#REF!</v>
      </c>
      <c r="J5829" s="386">
        <f>'[9]事業所(またはGH住居)名を入力してください_その⑩'!$F448</f>
        <v>0</v>
      </c>
      <c r="K5829" s="380">
        <f>IF(OR('[9]事業所(またはGH住居)名を入力してください_その⑩'!$B448="管理者",'[9]事業所(またはGH住居)名を入力してください_その⑩'!$B448="サービス管理責任者"),0,'[9]事業所(またはGH住居)名を入力してください_その⑩'!$AN448)</f>
        <v>0</v>
      </c>
    </row>
    <row r="5830" spans="8:11">
      <c r="H5830" s="387"/>
      <c r="I5830" s="380" t="e">
        <f t="shared" si="187"/>
        <v>#REF!</v>
      </c>
      <c r="J5830" s="386">
        <f>'[9]事業所(またはGH住居)名を入力してください_その⑩'!$F449</f>
        <v>0</v>
      </c>
      <c r="K5830" s="380">
        <f>IF(OR('[9]事業所(またはGH住居)名を入力してください_その⑩'!$B449="管理者",'[9]事業所(またはGH住居)名を入力してください_その⑩'!$B449="サービス管理責任者"),0,'[9]事業所(またはGH住居)名を入力してください_その⑩'!$AN449)</f>
        <v>0</v>
      </c>
    </row>
    <row r="5831" spans="8:11">
      <c r="H5831" s="387"/>
      <c r="I5831" s="380" t="e">
        <f t="shared" si="187"/>
        <v>#REF!</v>
      </c>
      <c r="J5831" s="386">
        <f>'[9]事業所(またはGH住居)名を入力してください_その⑩'!$F450</f>
        <v>0</v>
      </c>
      <c r="K5831" s="380">
        <f>IF(OR('[9]事業所(またはGH住居)名を入力してください_その⑩'!$B450="管理者",'[9]事業所(またはGH住居)名を入力してください_その⑩'!$B450="サービス管理責任者"),0,'[9]事業所(またはGH住居)名を入力してください_その⑩'!$AN450)</f>
        <v>0</v>
      </c>
    </row>
    <row r="5832" spans="8:11">
      <c r="H5832" s="387"/>
      <c r="I5832" s="380" t="e">
        <f t="shared" si="187"/>
        <v>#REF!</v>
      </c>
      <c r="J5832" s="386">
        <f>'[9]事業所(またはGH住居)名を入力してください_その⑩'!$F451</f>
        <v>0</v>
      </c>
      <c r="K5832" s="380">
        <f>IF(OR('[9]事業所(またはGH住居)名を入力してください_その⑩'!$B451="管理者",'[9]事業所(またはGH住居)名を入力してください_その⑩'!$B451="サービス管理責任者"),0,'[9]事業所(またはGH住居)名を入力してください_その⑩'!$AN451)</f>
        <v>0</v>
      </c>
    </row>
    <row r="5833" spans="8:11">
      <c r="H5833" s="387"/>
      <c r="I5833" s="380" t="e">
        <f t="shared" si="187"/>
        <v>#REF!</v>
      </c>
      <c r="J5833" s="386">
        <f>'[9]事業所(またはGH住居)名を入力してください_その⑩'!$F452</f>
        <v>0</v>
      </c>
      <c r="K5833" s="380">
        <f>IF(OR('[9]事業所(またはGH住居)名を入力してください_その⑩'!$B452="管理者",'[9]事業所(またはGH住居)名を入力してください_その⑩'!$B452="サービス管理責任者"),0,'[9]事業所(またはGH住居)名を入力してください_その⑩'!$AN452)</f>
        <v>0</v>
      </c>
    </row>
    <row r="5834" spans="8:11">
      <c r="H5834" s="387"/>
      <c r="I5834" s="380" t="e">
        <f t="shared" si="187"/>
        <v>#REF!</v>
      </c>
      <c r="J5834" s="386">
        <f>'[9]事業所(またはGH住居)名を入力してください_その⑩'!$F453</f>
        <v>0</v>
      </c>
      <c r="K5834" s="380">
        <f>IF(OR('[9]事業所(またはGH住居)名を入力してください_その⑩'!$B453="管理者",'[9]事業所(またはGH住居)名を入力してください_その⑩'!$B453="サービス管理責任者"),0,'[9]事業所(またはGH住居)名を入力してください_その⑩'!$AN453)</f>
        <v>0</v>
      </c>
    </row>
    <row r="5835" spans="8:11">
      <c r="H5835" s="387"/>
      <c r="I5835" s="380" t="e">
        <f t="shared" si="187"/>
        <v>#REF!</v>
      </c>
      <c r="J5835" s="386">
        <f>'[9]事業所(またはGH住居)名を入力してください_その⑩'!$F454</f>
        <v>0</v>
      </c>
      <c r="K5835" s="380">
        <f>IF(OR('[9]事業所(またはGH住居)名を入力してください_その⑩'!$B454="管理者",'[9]事業所(またはGH住居)名を入力してください_その⑩'!$B454="サービス管理責任者"),0,'[9]事業所(またはGH住居)名を入力してください_その⑩'!$AN454)</f>
        <v>0</v>
      </c>
    </row>
    <row r="5836" spans="8:11">
      <c r="H5836" s="387"/>
      <c r="I5836" s="380" t="e">
        <f t="shared" si="187"/>
        <v>#REF!</v>
      </c>
      <c r="J5836" s="386">
        <f>'[9]事業所(またはGH住居)名を入力してください_その⑩'!$F455</f>
        <v>0</v>
      </c>
      <c r="K5836" s="380">
        <f>IF(OR('[9]事業所(またはGH住居)名を入力してください_その⑩'!$B455="管理者",'[9]事業所(またはGH住居)名を入力してください_その⑩'!$B455="サービス管理責任者"),0,'[9]事業所(またはGH住居)名を入力してください_その⑩'!$AN455)</f>
        <v>0</v>
      </c>
    </row>
    <row r="5837" spans="8:11">
      <c r="H5837" s="387"/>
      <c r="I5837" s="380" t="e">
        <f t="shared" si="187"/>
        <v>#REF!</v>
      </c>
      <c r="J5837" s="386">
        <f>'[9]事業所(またはGH住居)名を入力してください_その⑩'!$F456</f>
        <v>0</v>
      </c>
      <c r="K5837" s="380">
        <f>IF(OR('[9]事業所(またはGH住居)名を入力してください_その⑩'!$B456="管理者",'[9]事業所(またはGH住居)名を入力してください_その⑩'!$B456="サービス管理責任者"),0,'[9]事業所(またはGH住居)名を入力してください_その⑩'!$AN456)</f>
        <v>0</v>
      </c>
    </row>
    <row r="5838" spans="8:11">
      <c r="H5838" s="387"/>
      <c r="I5838" s="380" t="e">
        <f t="shared" si="187"/>
        <v>#REF!</v>
      </c>
      <c r="J5838" s="386">
        <f>'[9]事業所(またはGH住居)名を入力してください_その⑩'!$F457</f>
        <v>0</v>
      </c>
      <c r="K5838" s="380">
        <f>IF(OR('[9]事業所(またはGH住居)名を入力してください_その⑩'!$B457="管理者",'[9]事業所(またはGH住居)名を入力してください_その⑩'!$B457="サービス管理責任者"),0,'[9]事業所(またはGH住居)名を入力してください_その⑩'!$AN457)</f>
        <v>0</v>
      </c>
    </row>
    <row r="5839" spans="8:11">
      <c r="H5839" s="387"/>
      <c r="I5839" s="380" t="e">
        <f t="shared" si="187"/>
        <v>#REF!</v>
      </c>
      <c r="J5839" s="386">
        <f>'[9]事業所(またはGH住居)名を入力してください_その⑩'!$F458</f>
        <v>0</v>
      </c>
      <c r="K5839" s="380">
        <f>IF(OR('[9]事業所(またはGH住居)名を入力してください_その⑩'!$B458="管理者",'[9]事業所(またはGH住居)名を入力してください_その⑩'!$B458="サービス管理責任者"),0,'[9]事業所(またはGH住居)名を入力してください_その⑩'!$AN458)</f>
        <v>0</v>
      </c>
    </row>
    <row r="5840" spans="8:11">
      <c r="H5840" s="387"/>
      <c r="I5840" s="380" t="e">
        <f t="shared" si="187"/>
        <v>#REF!</v>
      </c>
      <c r="J5840" s="386">
        <f>'[9]事業所(またはGH住居)名を入力してください_その⑩'!$F459</f>
        <v>0</v>
      </c>
      <c r="K5840" s="380">
        <f>IF(OR('[9]事業所(またはGH住居)名を入力してください_その⑩'!$B459="管理者",'[9]事業所(またはGH住居)名を入力してください_その⑩'!$B459="サービス管理責任者"),0,'[9]事業所(またはGH住居)名を入力してください_その⑩'!$AN459)</f>
        <v>0</v>
      </c>
    </row>
    <row r="5841" spans="8:11">
      <c r="H5841" s="387"/>
      <c r="I5841" s="380" t="e">
        <f t="shared" si="187"/>
        <v>#REF!</v>
      </c>
      <c r="J5841" s="386">
        <f>'[9]事業所(またはGH住居)名を入力してください_その⑩'!$F460</f>
        <v>0</v>
      </c>
      <c r="K5841" s="380">
        <f>IF(OR('[9]事業所(またはGH住居)名を入力してください_その⑩'!$B460="管理者",'[9]事業所(またはGH住居)名を入力してください_その⑩'!$B460="サービス管理責任者"),0,'[9]事業所(またはGH住居)名を入力してください_その⑩'!$AN460)</f>
        <v>0</v>
      </c>
    </row>
    <row r="5842" spans="8:11">
      <c r="H5842" s="387"/>
      <c r="I5842" s="380" t="e">
        <f t="shared" si="187"/>
        <v>#REF!</v>
      </c>
      <c r="J5842" s="386">
        <f>'[9]事業所(またはGH住居)名を入力してください_その⑩'!$F461</f>
        <v>0</v>
      </c>
      <c r="K5842" s="380">
        <f>IF(OR('[9]事業所(またはGH住居)名を入力してください_その⑩'!$B461="管理者",'[9]事業所(またはGH住居)名を入力してください_その⑩'!$B461="サービス管理責任者"),0,'[9]事業所(またはGH住居)名を入力してください_その⑩'!$AN461)</f>
        <v>0</v>
      </c>
    </row>
    <row r="5843" spans="8:11">
      <c r="H5843" s="387"/>
      <c r="I5843" s="380" t="e">
        <f t="shared" si="187"/>
        <v>#REF!</v>
      </c>
      <c r="J5843" s="386">
        <f>'[9]事業所(またはGH住居)名を入力してください_その⑩'!$F462</f>
        <v>0</v>
      </c>
      <c r="K5843" s="380">
        <f>IF(OR('[9]事業所(またはGH住居)名を入力してください_その⑩'!$B462="管理者",'[9]事業所(またはGH住居)名を入力してください_その⑩'!$B462="サービス管理責任者"),0,'[9]事業所(またはGH住居)名を入力してください_その⑩'!$AN462)</f>
        <v>0</v>
      </c>
    </row>
    <row r="5844" spans="8:11">
      <c r="H5844" s="387"/>
      <c r="I5844" s="380" t="e">
        <f t="shared" si="187"/>
        <v>#REF!</v>
      </c>
      <c r="J5844" s="386">
        <f>'[9]事業所(またはGH住居)名を入力してください_その⑩'!$F463</f>
        <v>0</v>
      </c>
      <c r="K5844" s="380">
        <f>IF(OR('[9]事業所(またはGH住居)名を入力してください_その⑩'!$B463="管理者",'[9]事業所(またはGH住居)名を入力してください_その⑩'!$B463="サービス管理責任者"),0,'[9]事業所(またはGH住居)名を入力してください_その⑩'!$AN463)</f>
        <v>0</v>
      </c>
    </row>
    <row r="5845" spans="8:11">
      <c r="H5845" s="387"/>
      <c r="I5845" s="380" t="e">
        <f t="shared" si="187"/>
        <v>#REF!</v>
      </c>
      <c r="J5845" s="386">
        <f>'[9]事業所(またはGH住居)名を入力してください_その⑩'!$F464</f>
        <v>0</v>
      </c>
      <c r="K5845" s="380">
        <f>IF(OR('[9]事業所(またはGH住居)名を入力してください_その⑩'!$B464="管理者",'[9]事業所(またはGH住居)名を入力してください_その⑩'!$B464="サービス管理責任者"),0,'[9]事業所(またはGH住居)名を入力してください_その⑩'!$AN464)</f>
        <v>0</v>
      </c>
    </row>
    <row r="5846" spans="8:11">
      <c r="H5846" s="387"/>
      <c r="I5846" s="380" t="e">
        <f t="shared" si="187"/>
        <v>#REF!</v>
      </c>
      <c r="J5846" s="386">
        <f>'[9]事業所(またはGH住居)名を入力してください_その⑩'!$F465</f>
        <v>0</v>
      </c>
      <c r="K5846" s="380">
        <f>IF(OR('[9]事業所(またはGH住居)名を入力してください_その⑩'!$B465="管理者",'[9]事業所(またはGH住居)名を入力してください_その⑩'!$B465="サービス管理責任者"),0,'[9]事業所(またはGH住居)名を入力してください_その⑩'!$AN465)</f>
        <v>0</v>
      </c>
    </row>
    <row r="5847" spans="8:11">
      <c r="H5847" s="387"/>
      <c r="I5847" s="380" t="e">
        <f t="shared" si="187"/>
        <v>#REF!</v>
      </c>
      <c r="J5847" s="386">
        <f>'[9]事業所(またはGH住居)名を入力してください_その⑩'!$F466</f>
        <v>0</v>
      </c>
      <c r="K5847" s="380">
        <f>IF(OR('[9]事業所(またはGH住居)名を入力してください_その⑩'!$B466="管理者",'[9]事業所(またはGH住居)名を入力してください_その⑩'!$B466="サービス管理責任者"),0,'[9]事業所(またはGH住居)名を入力してください_その⑩'!$AN466)</f>
        <v>0</v>
      </c>
    </row>
    <row r="5848" spans="8:11">
      <c r="H5848" s="387"/>
      <c r="I5848" s="380" t="e">
        <f t="shared" si="187"/>
        <v>#REF!</v>
      </c>
      <c r="J5848" s="386">
        <f>'[9]事業所(またはGH住居)名を入力してください_その⑩'!$F467</f>
        <v>0</v>
      </c>
      <c r="K5848" s="380">
        <f>IF(OR('[9]事業所(またはGH住居)名を入力してください_その⑩'!$B467="管理者",'[9]事業所(またはGH住居)名を入力してください_その⑩'!$B467="サービス管理責任者"),0,'[9]事業所(またはGH住居)名を入力してください_その⑩'!$AN467)</f>
        <v>0</v>
      </c>
    </row>
    <row r="5849" spans="8:11">
      <c r="H5849" s="387"/>
      <c r="I5849" s="380" t="e">
        <f t="shared" si="187"/>
        <v>#REF!</v>
      </c>
      <c r="J5849" s="386">
        <f>'[9]事業所(またはGH住居)名を入力してください_その⑩'!$F468</f>
        <v>0</v>
      </c>
      <c r="K5849" s="380">
        <f>IF(OR('[9]事業所(またはGH住居)名を入力してください_その⑩'!$B468="管理者",'[9]事業所(またはGH住居)名を入力してください_その⑩'!$B468="サービス管理責任者"),0,'[9]事業所(またはGH住居)名を入力してください_その⑩'!$AN468)</f>
        <v>0</v>
      </c>
    </row>
    <row r="5850" spans="8:11">
      <c r="H5850" s="387"/>
      <c r="I5850" s="380" t="e">
        <f t="shared" si="187"/>
        <v>#REF!</v>
      </c>
      <c r="J5850" s="386">
        <f>'[9]事業所(またはGH住居)名を入力してください_その⑩'!$F469</f>
        <v>0</v>
      </c>
      <c r="K5850" s="380">
        <f>IF(OR('[9]事業所(またはGH住居)名を入力してください_その⑩'!$B469="管理者",'[9]事業所(またはGH住居)名を入力してください_その⑩'!$B469="サービス管理責任者"),0,'[9]事業所(またはGH住居)名を入力してください_その⑩'!$AN469)</f>
        <v>0</v>
      </c>
    </row>
    <row r="5851" spans="8:11">
      <c r="H5851" s="387"/>
      <c r="I5851" s="380" t="e">
        <f t="shared" si="187"/>
        <v>#REF!</v>
      </c>
      <c r="J5851" s="386">
        <f>'[9]事業所(またはGH住居)名を入力してください_その⑩'!$F470</f>
        <v>0</v>
      </c>
      <c r="K5851" s="380">
        <f>IF(OR('[9]事業所(またはGH住居)名を入力してください_その⑩'!$B470="管理者",'[9]事業所(またはGH住居)名を入力してください_その⑩'!$B470="サービス管理責任者"),0,'[9]事業所(またはGH住居)名を入力してください_その⑩'!$AN470)</f>
        <v>0</v>
      </c>
    </row>
    <row r="5852" spans="8:11">
      <c r="H5852" s="387"/>
      <c r="I5852" s="380" t="e">
        <f t="shared" si="187"/>
        <v>#REF!</v>
      </c>
      <c r="J5852" s="386">
        <f>'[9]事業所(またはGH住居)名を入力してください_その⑩'!$F471</f>
        <v>0</v>
      </c>
      <c r="K5852" s="380">
        <f>IF(OR('[9]事業所(またはGH住居)名を入力してください_その⑩'!$B471="管理者",'[9]事業所(またはGH住居)名を入力してください_その⑩'!$B471="サービス管理責任者"),0,'[9]事業所(またはGH住居)名を入力してください_その⑩'!$AN471)</f>
        <v>0</v>
      </c>
    </row>
    <row r="5853" spans="8:11">
      <c r="H5853" s="387"/>
      <c r="I5853" s="380" t="e">
        <f t="shared" si="187"/>
        <v>#REF!</v>
      </c>
      <c r="J5853" s="386">
        <f>'[9]事業所(またはGH住居)名を入力してください_その⑩'!$F472</f>
        <v>0</v>
      </c>
      <c r="K5853" s="380">
        <f>IF(OR('[9]事業所(またはGH住居)名を入力してください_その⑩'!$B472="管理者",'[9]事業所(またはGH住居)名を入力してください_その⑩'!$B472="サービス管理責任者"),0,'[9]事業所(またはGH住居)名を入力してください_その⑩'!$AN472)</f>
        <v>0</v>
      </c>
    </row>
    <row r="5854" spans="8:11">
      <c r="H5854" s="387"/>
      <c r="I5854" s="380" t="e">
        <f t="shared" si="187"/>
        <v>#REF!</v>
      </c>
      <c r="J5854" s="386">
        <f>'[9]事業所(またはGH住居)名を入力してください_その⑩'!$F473</f>
        <v>0</v>
      </c>
      <c r="K5854" s="380">
        <f>IF(OR('[9]事業所(またはGH住居)名を入力してください_その⑩'!$B473="管理者",'[9]事業所(またはGH住居)名を入力してください_その⑩'!$B473="サービス管理責任者"),0,'[9]事業所(またはGH住居)名を入力してください_その⑩'!$AN473)</f>
        <v>0</v>
      </c>
    </row>
    <row r="5855" spans="8:11">
      <c r="H5855" s="387"/>
      <c r="I5855" s="380" t="e">
        <f t="shared" si="187"/>
        <v>#REF!</v>
      </c>
      <c r="J5855" s="386">
        <f>'[9]事業所(またはGH住居)名を入力してください_その⑩'!$F474</f>
        <v>0</v>
      </c>
      <c r="K5855" s="380">
        <f>IF(OR('[9]事業所(またはGH住居)名を入力してください_その⑩'!$B474="管理者",'[9]事業所(またはGH住居)名を入力してください_その⑩'!$B474="サービス管理責任者"),0,'[9]事業所(またはGH住居)名を入力してください_その⑩'!$AN474)</f>
        <v>0</v>
      </c>
    </row>
    <row r="5856" spans="8:11">
      <c r="H5856" s="387"/>
      <c r="I5856" s="380" t="e">
        <f t="shared" si="187"/>
        <v>#REF!</v>
      </c>
      <c r="J5856" s="386">
        <f>'[9]事業所(またはGH住居)名を入力してください_その⑩'!$F475</f>
        <v>0</v>
      </c>
      <c r="K5856" s="380">
        <f>IF(OR('[9]事業所(またはGH住居)名を入力してください_その⑩'!$B475="管理者",'[9]事業所(またはGH住居)名を入力してください_その⑩'!$B475="サービス管理責任者"),0,'[9]事業所(またはGH住居)名を入力してください_その⑩'!$AN475)</f>
        <v>0</v>
      </c>
    </row>
    <row r="5857" spans="8:11">
      <c r="H5857" s="387"/>
      <c r="I5857" s="380" t="e">
        <f t="shared" si="187"/>
        <v>#REF!</v>
      </c>
      <c r="J5857" s="386">
        <f>'[9]事業所(またはGH住居)名を入力してください_その⑩'!$F476</f>
        <v>0</v>
      </c>
      <c r="K5857" s="380">
        <f>IF(OR('[9]事業所(またはGH住居)名を入力してください_その⑩'!$B476="管理者",'[9]事業所(またはGH住居)名を入力してください_その⑩'!$B476="サービス管理責任者"),0,'[9]事業所(またはGH住居)名を入力してください_その⑩'!$AN476)</f>
        <v>0</v>
      </c>
    </row>
    <row r="5858" spans="8:11">
      <c r="H5858" s="387"/>
      <c r="I5858" s="380" t="e">
        <f t="shared" si="187"/>
        <v>#REF!</v>
      </c>
      <c r="J5858" s="386">
        <f>'[9]事業所(またはGH住居)名を入力してください_その⑩'!$F477</f>
        <v>0</v>
      </c>
      <c r="K5858" s="380">
        <f>IF(OR('[9]事業所(またはGH住居)名を入力してください_その⑩'!$B477="管理者",'[9]事業所(またはGH住居)名を入力してください_その⑩'!$B477="サービス管理責任者"),0,'[9]事業所(またはGH住居)名を入力してください_その⑩'!$AN477)</f>
        <v>0</v>
      </c>
    </row>
    <row r="5859" spans="8:11">
      <c r="H5859" s="387"/>
      <c r="I5859" s="380" t="e">
        <f t="shared" si="187"/>
        <v>#REF!</v>
      </c>
      <c r="J5859" s="386">
        <f>'[9]事業所(またはGH住居)名を入力してください_その⑩'!$F478</f>
        <v>0</v>
      </c>
      <c r="K5859" s="380">
        <f>IF(OR('[9]事業所(またはGH住居)名を入力してください_その⑩'!$B478="管理者",'[9]事業所(またはGH住居)名を入力してください_その⑩'!$B478="サービス管理責任者"),0,'[9]事業所(またはGH住居)名を入力してください_その⑩'!$AN478)</f>
        <v>0</v>
      </c>
    </row>
    <row r="5860" spans="8:11">
      <c r="H5860" s="387"/>
      <c r="I5860" s="380" t="e">
        <f t="shared" si="187"/>
        <v>#REF!</v>
      </c>
      <c r="J5860" s="386">
        <f>'[9]事業所(またはGH住居)名を入力してください_その⑩'!$F479</f>
        <v>0</v>
      </c>
      <c r="K5860" s="380">
        <f>IF(OR('[9]事業所(またはGH住居)名を入力してください_その⑩'!$B479="管理者",'[9]事業所(またはGH住居)名を入力してください_その⑩'!$B479="サービス管理責任者"),0,'[9]事業所(またはGH住居)名を入力してください_その⑩'!$AN479)</f>
        <v>0</v>
      </c>
    </row>
    <row r="5861" spans="8:11">
      <c r="H5861" s="387"/>
      <c r="I5861" s="380" t="e">
        <f t="shared" si="187"/>
        <v>#REF!</v>
      </c>
      <c r="J5861" s="386">
        <f>'[9]事業所(またはGH住居)名を入力してください_その⑩'!$F480</f>
        <v>0</v>
      </c>
      <c r="K5861" s="380">
        <f>IF(OR('[9]事業所(またはGH住居)名を入力してください_その⑩'!$B480="管理者",'[9]事業所(またはGH住居)名を入力してください_その⑩'!$B480="サービス管理責任者"),0,'[9]事業所(またはGH住居)名を入力してください_その⑩'!$AN480)</f>
        <v>0</v>
      </c>
    </row>
    <row r="5862" spans="8:11">
      <c r="H5862" s="387"/>
      <c r="I5862" s="380" t="e">
        <f t="shared" si="187"/>
        <v>#REF!</v>
      </c>
      <c r="J5862" s="386">
        <f>'[9]事業所(またはGH住居)名を入力してください_その⑩'!$F481</f>
        <v>0</v>
      </c>
      <c r="K5862" s="380">
        <f>IF(OR('[9]事業所(またはGH住居)名を入力してください_その⑩'!$B481="管理者",'[9]事業所(またはGH住居)名を入力してください_その⑩'!$B481="サービス管理責任者"),0,'[9]事業所(またはGH住居)名を入力してください_その⑩'!$AN481)</f>
        <v>0</v>
      </c>
    </row>
    <row r="5863" spans="8:11">
      <c r="H5863" s="387"/>
      <c r="I5863" s="380" t="e">
        <f t="shared" si="187"/>
        <v>#REF!</v>
      </c>
      <c r="J5863" s="386">
        <f>'[9]事業所(またはGH住居)名を入力してください_その⑩'!$F482</f>
        <v>0</v>
      </c>
      <c r="K5863" s="380">
        <f>IF(OR('[9]事業所(またはGH住居)名を入力してください_その⑩'!$B482="管理者",'[9]事業所(またはGH住居)名を入力してください_その⑩'!$B482="サービス管理責任者"),0,'[9]事業所(またはGH住居)名を入力してください_その⑩'!$AN482)</f>
        <v>0</v>
      </c>
    </row>
    <row r="5864" spans="8:11">
      <c r="H5864" s="387"/>
      <c r="I5864" s="380" t="e">
        <f t="shared" si="187"/>
        <v>#REF!</v>
      </c>
      <c r="J5864" s="386">
        <f>'[9]事業所(またはGH住居)名を入力してください_その⑩'!$F483</f>
        <v>0</v>
      </c>
      <c r="K5864" s="380">
        <f>IF(OR('[9]事業所(またはGH住居)名を入力してください_その⑩'!$B483="管理者",'[9]事業所(またはGH住居)名を入力してください_その⑩'!$B483="サービス管理責任者"),0,'[9]事業所(またはGH住居)名を入力してください_その⑩'!$AN483)</f>
        <v>0</v>
      </c>
    </row>
    <row r="5865" spans="8:11">
      <c r="H5865" s="387"/>
      <c r="I5865" s="380" t="e">
        <f t="shared" si="187"/>
        <v>#REF!</v>
      </c>
      <c r="J5865" s="386">
        <f>'[9]事業所(またはGH住居)名を入力してください_その⑩'!$F484</f>
        <v>0</v>
      </c>
      <c r="K5865" s="380">
        <f>IF(OR('[9]事業所(またはGH住居)名を入力してください_その⑩'!$B484="管理者",'[9]事業所(またはGH住居)名を入力してください_その⑩'!$B484="サービス管理責任者"),0,'[9]事業所(またはGH住居)名を入力してください_その⑩'!$AN484)</f>
        <v>0</v>
      </c>
    </row>
    <row r="5866" spans="8:11">
      <c r="H5866" s="387"/>
      <c r="I5866" s="380" t="e">
        <f t="shared" si="187"/>
        <v>#REF!</v>
      </c>
      <c r="J5866" s="386">
        <f>'[9]事業所(またはGH住居)名を入力してください_その⑩'!$F485</f>
        <v>0</v>
      </c>
      <c r="K5866" s="380">
        <f>IF(OR('[9]事業所(またはGH住居)名を入力してください_その⑩'!$B485="管理者",'[9]事業所(またはGH住居)名を入力してください_その⑩'!$B485="サービス管理責任者"),0,'[9]事業所(またはGH住居)名を入力してください_その⑩'!$AN485)</f>
        <v>0</v>
      </c>
    </row>
    <row r="5867" spans="8:11">
      <c r="H5867" s="387"/>
      <c r="I5867" s="380" t="e">
        <f t="shared" si="187"/>
        <v>#REF!</v>
      </c>
      <c r="J5867" s="386">
        <f>'[9]事業所(またはGH住居)名を入力してください_その⑩'!$F486</f>
        <v>0</v>
      </c>
      <c r="K5867" s="380">
        <f>IF(OR('[9]事業所(またはGH住居)名を入力してください_その⑩'!$B486="管理者",'[9]事業所(またはGH住居)名を入力してください_その⑩'!$B486="サービス管理責任者"),0,'[9]事業所(またはGH住居)名を入力してください_その⑩'!$AN486)</f>
        <v>0</v>
      </c>
    </row>
    <row r="5868" spans="8:11">
      <c r="H5868" s="387"/>
      <c r="I5868" s="380" t="e">
        <f t="shared" si="187"/>
        <v>#REF!</v>
      </c>
      <c r="J5868" s="386">
        <f>'[9]事業所(またはGH住居)名を入力してください_その⑩'!$F487</f>
        <v>0</v>
      </c>
      <c r="K5868" s="380">
        <f>IF(OR('[9]事業所(またはGH住居)名を入力してください_その⑩'!$B487="管理者",'[9]事業所(またはGH住居)名を入力してください_その⑩'!$B487="サービス管理責任者"),0,'[9]事業所(またはGH住居)名を入力してください_その⑩'!$AN487)</f>
        <v>0</v>
      </c>
    </row>
    <row r="5869" spans="8:11">
      <c r="H5869" s="387"/>
      <c r="I5869" s="380" t="e">
        <f t="shared" si="187"/>
        <v>#REF!</v>
      </c>
      <c r="J5869" s="386">
        <f>'[9]事業所(またはGH住居)名を入力してください_その⑩'!$F488</f>
        <v>0</v>
      </c>
      <c r="K5869" s="380">
        <f>IF(OR('[9]事業所(またはGH住居)名を入力してください_その⑩'!$B488="管理者",'[9]事業所(またはGH住居)名を入力してください_その⑩'!$B488="サービス管理責任者"),0,'[9]事業所(またはGH住居)名を入力してください_その⑩'!$AN488)</f>
        <v>0</v>
      </c>
    </row>
    <row r="5870" spans="8:11">
      <c r="H5870" s="387"/>
      <c r="I5870" s="380" t="e">
        <f t="shared" si="187"/>
        <v>#REF!</v>
      </c>
      <c r="J5870" s="386">
        <f>'[9]事業所(またはGH住居)名を入力してください_その⑩'!$F489</f>
        <v>0</v>
      </c>
      <c r="K5870" s="380">
        <f>IF(OR('[9]事業所(またはGH住居)名を入力してください_その⑩'!$B489="管理者",'[9]事業所(またはGH住居)名を入力してください_その⑩'!$B489="サービス管理責任者"),0,'[9]事業所(またはGH住居)名を入力してください_その⑩'!$AN489)</f>
        <v>0</v>
      </c>
    </row>
    <row r="5871" spans="8:11">
      <c r="H5871" s="387"/>
      <c r="I5871" s="380" t="e">
        <f t="shared" si="187"/>
        <v>#REF!</v>
      </c>
      <c r="J5871" s="386">
        <f>'[9]事業所(またはGH住居)名を入力してください_その⑩'!$F490</f>
        <v>0</v>
      </c>
      <c r="K5871" s="380">
        <f>IF(OR('[9]事業所(またはGH住居)名を入力してください_その⑩'!$B490="管理者",'[9]事業所(またはGH住居)名を入力してください_その⑩'!$B490="サービス管理責任者"),0,'[9]事業所(またはGH住居)名を入力してください_その⑩'!$AN490)</f>
        <v>0</v>
      </c>
    </row>
    <row r="5872" spans="8:11">
      <c r="H5872" s="387"/>
      <c r="I5872" s="380" t="e">
        <f t="shared" si="187"/>
        <v>#REF!</v>
      </c>
      <c r="J5872" s="386">
        <f>'[9]事業所(またはGH住居)名を入力してください_その⑩'!$F491</f>
        <v>0</v>
      </c>
      <c r="K5872" s="380">
        <f>IF(OR('[9]事業所(またはGH住居)名を入力してください_その⑩'!$B491="管理者",'[9]事業所(またはGH住居)名を入力してください_その⑩'!$B491="サービス管理責任者"),0,'[9]事業所(またはGH住居)名を入力してください_その⑩'!$AN491)</f>
        <v>0</v>
      </c>
    </row>
    <row r="5873" spans="8:11">
      <c r="H5873" s="387"/>
      <c r="I5873" s="380" t="e">
        <f t="shared" si="187"/>
        <v>#REF!</v>
      </c>
      <c r="J5873" s="386">
        <f>'[9]事業所(またはGH住居)名を入力してください_その⑩'!$F492</f>
        <v>0</v>
      </c>
      <c r="K5873" s="380">
        <f>IF(OR('[9]事業所(またはGH住居)名を入力してください_その⑩'!$B492="管理者",'[9]事業所(またはGH住居)名を入力してください_その⑩'!$B492="サービス管理責任者"),0,'[9]事業所(またはGH住居)名を入力してください_その⑩'!$AN492)</f>
        <v>0</v>
      </c>
    </row>
    <row r="5874" spans="8:11">
      <c r="H5874" s="387"/>
      <c r="I5874" s="380" t="e">
        <f t="shared" si="187"/>
        <v>#REF!</v>
      </c>
      <c r="J5874" s="386">
        <f>'[9]事業所(またはGH住居)名を入力してください_その⑩'!$F493</f>
        <v>0</v>
      </c>
      <c r="K5874" s="380">
        <f>IF(OR('[9]事業所(またはGH住居)名を入力してください_その⑩'!$B493="管理者",'[9]事業所(またはGH住居)名を入力してください_その⑩'!$B493="サービス管理責任者"),0,'[9]事業所(またはGH住居)名を入力してください_その⑩'!$AN493)</f>
        <v>0</v>
      </c>
    </row>
    <row r="5875" spans="8:11">
      <c r="H5875" s="387"/>
      <c r="I5875" s="380" t="e">
        <f t="shared" si="187"/>
        <v>#REF!</v>
      </c>
      <c r="J5875" s="386">
        <f>'[9]事業所(またはGH住居)名を入力してください_その⑩'!$F494</f>
        <v>0</v>
      </c>
      <c r="K5875" s="380">
        <f>IF(OR('[9]事業所(またはGH住居)名を入力してください_その⑩'!$B494="管理者",'[9]事業所(またはGH住居)名を入力してください_その⑩'!$B494="サービス管理責任者"),0,'[9]事業所(またはGH住居)名を入力してください_その⑩'!$AN494)</f>
        <v>0</v>
      </c>
    </row>
    <row r="5876" spans="8:11">
      <c r="H5876" s="387"/>
      <c r="I5876" s="380" t="e">
        <f t="shared" si="187"/>
        <v>#REF!</v>
      </c>
      <c r="J5876" s="386">
        <f>'[9]事業所(またはGH住居)名を入力してください_その⑩'!$F495</f>
        <v>0</v>
      </c>
      <c r="K5876" s="380">
        <f>IF(OR('[9]事業所(またはGH住居)名を入力してください_その⑩'!$B495="管理者",'[9]事業所(またはGH住居)名を入力してください_その⑩'!$B495="サービス管理責任者"),0,'[9]事業所(またはGH住居)名を入力してください_その⑩'!$AN495)</f>
        <v>0</v>
      </c>
    </row>
    <row r="5877" spans="8:11">
      <c r="H5877" s="387"/>
      <c r="I5877" s="380" t="e">
        <f t="shared" si="187"/>
        <v>#REF!</v>
      </c>
      <c r="J5877" s="386">
        <f>'[9]事業所(またはGH住居)名を入力してください_その⑩'!$F496</f>
        <v>0</v>
      </c>
      <c r="K5877" s="380">
        <f>IF(OR('[9]事業所(またはGH住居)名を入力してください_その⑩'!$B496="管理者",'[9]事業所(またはGH住居)名を入力してください_その⑩'!$B496="サービス管理責任者"),0,'[9]事業所(またはGH住居)名を入力してください_その⑩'!$AN496)</f>
        <v>0</v>
      </c>
    </row>
    <row r="5878" spans="8:11">
      <c r="H5878" s="387"/>
      <c r="I5878" s="380" t="e">
        <f t="shared" si="187"/>
        <v>#REF!</v>
      </c>
      <c r="J5878" s="386">
        <f>'[9]事業所(またはGH住居)名を入力してください_その⑩'!$F497</f>
        <v>0</v>
      </c>
      <c r="K5878" s="380">
        <f>IF(OR('[9]事業所(またはGH住居)名を入力してください_その⑩'!$B497="管理者",'[9]事業所(またはGH住居)名を入力してください_その⑩'!$B497="サービス管理責任者"),0,'[9]事業所(またはGH住居)名を入力してください_その⑩'!$AN497)</f>
        <v>0</v>
      </c>
    </row>
    <row r="5879" spans="8:11">
      <c r="H5879" s="387"/>
      <c r="I5879" s="380" t="e">
        <f t="shared" si="187"/>
        <v>#REF!</v>
      </c>
      <c r="J5879" s="386">
        <f>'[9]事業所(またはGH住居)名を入力してください_その⑩'!$F498</f>
        <v>0</v>
      </c>
      <c r="K5879" s="380">
        <f>IF(OR('[9]事業所(またはGH住居)名を入力してください_その⑩'!$B498="管理者",'[9]事業所(またはGH住居)名を入力してください_その⑩'!$B498="サービス管理責任者"),0,'[9]事業所(またはGH住居)名を入力してください_その⑩'!$AN498)</f>
        <v>0</v>
      </c>
    </row>
    <row r="5880" spans="8:11">
      <c r="H5880" s="387"/>
      <c r="I5880" s="380" t="e">
        <f t="shared" si="187"/>
        <v>#REF!</v>
      </c>
      <c r="J5880" s="386">
        <f>'[9]事業所(またはGH住居)名を入力してください_その⑩'!$F499</f>
        <v>0</v>
      </c>
      <c r="K5880" s="380">
        <f>IF(OR('[9]事業所(またはGH住居)名を入力してください_その⑩'!$B499="管理者",'[9]事業所(またはGH住居)名を入力してください_その⑩'!$B499="サービス管理責任者"),0,'[9]事業所(またはGH住居)名を入力してください_その⑩'!$AN499)</f>
        <v>0</v>
      </c>
    </row>
    <row r="5881" spans="8:11">
      <c r="H5881" s="387"/>
      <c r="I5881" s="380" t="e">
        <f t="shared" si="187"/>
        <v>#REF!</v>
      </c>
      <c r="J5881" s="386">
        <f>'[9]事業所(またはGH住居)名を入力してください_その⑩'!$F500</f>
        <v>0</v>
      </c>
      <c r="K5881" s="380">
        <f>IF(OR('[9]事業所(またはGH住居)名を入力してください_その⑩'!$B500="管理者",'[9]事業所(またはGH住居)名を入力してください_その⑩'!$B500="サービス管理責任者"),0,'[9]事業所(またはGH住居)名を入力してください_その⑩'!$AN500)</f>
        <v>0</v>
      </c>
    </row>
    <row r="5882" spans="8:11">
      <c r="H5882" s="387"/>
      <c r="I5882" s="380" t="e">
        <f t="shared" si="187"/>
        <v>#REF!</v>
      </c>
      <c r="J5882" s="386">
        <f>'[9]事業所(またはGH住居)名を入力してください_その⑩'!$F501</f>
        <v>0</v>
      </c>
      <c r="K5882" s="380">
        <f>IF(OR('[9]事業所(またはGH住居)名を入力してください_その⑩'!$B501="管理者",'[9]事業所(またはGH住居)名を入力してください_その⑩'!$B501="サービス管理責任者"),0,'[9]事業所(またはGH住居)名を入力してください_その⑩'!$AN501)</f>
        <v>0</v>
      </c>
    </row>
    <row r="5883" spans="8:11">
      <c r="H5883" s="387"/>
      <c r="I5883" s="380" t="e">
        <f t="shared" si="187"/>
        <v>#REF!</v>
      </c>
      <c r="J5883" s="386">
        <f>'[9]事業所(またはGH住居)名を入力してください_その⑩'!$F502</f>
        <v>0</v>
      </c>
      <c r="K5883" s="380">
        <f>IF(OR('[9]事業所(またはGH住居)名を入力してください_その⑩'!$B502="管理者",'[9]事業所(またはGH住居)名を入力してください_その⑩'!$B502="サービス管理責任者"),0,'[9]事業所(またはGH住居)名を入力してください_その⑩'!$AN502)</f>
        <v>0</v>
      </c>
    </row>
    <row r="5884" spans="8:11">
      <c r="H5884" s="387"/>
      <c r="I5884" s="380" t="e">
        <f t="shared" si="187"/>
        <v>#REF!</v>
      </c>
      <c r="J5884" s="386">
        <f>'[9]事業所(またはGH住居)名を入力してください_その⑩'!$F503</f>
        <v>0</v>
      </c>
      <c r="K5884" s="380">
        <f>IF(OR('[9]事業所(またはGH住居)名を入力してください_その⑩'!$B503="管理者",'[9]事業所(またはGH住居)名を入力してください_その⑩'!$B503="サービス管理責任者"),0,'[9]事業所(またはGH住居)名を入力してください_その⑩'!$AN503)</f>
        <v>0</v>
      </c>
    </row>
    <row r="5885" spans="8:11">
      <c r="H5885" s="387"/>
      <c r="I5885" s="380" t="e">
        <f t="shared" si="187"/>
        <v>#REF!</v>
      </c>
      <c r="J5885" s="386">
        <f>'[9]事業所(またはGH住居)名を入力してください_その⑩'!$F504</f>
        <v>0</v>
      </c>
      <c r="K5885" s="380">
        <f>IF(OR('[9]事業所(またはGH住居)名を入力してください_その⑩'!$B504="管理者",'[9]事業所(またはGH住居)名を入力してください_その⑩'!$B504="サービス管理責任者"),0,'[9]事業所(またはGH住居)名を入力してください_その⑩'!$AN504)</f>
        <v>0</v>
      </c>
    </row>
    <row r="5886" spans="8:11">
      <c r="H5886" s="387"/>
      <c r="I5886" s="380" t="e">
        <f t="shared" si="187"/>
        <v>#REF!</v>
      </c>
      <c r="J5886" s="386">
        <f>'[9]事業所(またはGH住居)名を入力してください_その⑩'!$F505</f>
        <v>0</v>
      </c>
      <c r="K5886" s="380">
        <f>IF(OR('[9]事業所(またはGH住居)名を入力してください_その⑩'!$B505="管理者",'[9]事業所(またはGH住居)名を入力してください_その⑩'!$B505="サービス管理責任者"),0,'[9]事業所(またはGH住居)名を入力してください_その⑩'!$AN505)</f>
        <v>0</v>
      </c>
    </row>
    <row r="5887" spans="8:11">
      <c r="H5887" s="387"/>
      <c r="I5887" s="380" t="e">
        <f t="shared" si="187"/>
        <v>#REF!</v>
      </c>
      <c r="J5887" s="386">
        <f>'[9]事業所(またはGH住居)名を入力してください_その⑩'!$F506</f>
        <v>0</v>
      </c>
      <c r="K5887" s="380">
        <f>IF(OR('[9]事業所(またはGH住居)名を入力してください_その⑩'!$B506="管理者",'[9]事業所(またはGH住居)名を入力してください_その⑩'!$B506="サービス管理責任者"),0,'[9]事業所(またはGH住居)名を入力してください_その⑩'!$AN506)</f>
        <v>0</v>
      </c>
    </row>
    <row r="5888" spans="8:11">
      <c r="H5888" s="387"/>
      <c r="I5888" s="380" t="e">
        <f t="shared" si="187"/>
        <v>#REF!</v>
      </c>
      <c r="J5888" s="386">
        <f>'[9]事業所(またはGH住居)名を入力してください_その⑩'!$F507</f>
        <v>0</v>
      </c>
      <c r="K5888" s="380">
        <f>IF(OR('[9]事業所(またはGH住居)名を入力してください_その⑩'!$B507="管理者",'[9]事業所(またはGH住居)名を入力してください_その⑩'!$B507="サービス管理責任者"),0,'[9]事業所(またはGH住居)名を入力してください_その⑩'!$AN507)</f>
        <v>0</v>
      </c>
    </row>
    <row r="5889" spans="8:11">
      <c r="H5889" s="387"/>
      <c r="I5889" s="380" t="e">
        <f t="shared" si="187"/>
        <v>#REF!</v>
      </c>
      <c r="J5889" s="386">
        <f>'[9]事業所(またはGH住居)名を入力してください_その⑩'!$F508</f>
        <v>0</v>
      </c>
      <c r="K5889" s="380">
        <f>IF(OR('[9]事業所(またはGH住居)名を入力してください_その⑩'!$B508="管理者",'[9]事業所(またはGH住居)名を入力してください_その⑩'!$B508="サービス管理責任者"),0,'[9]事業所(またはGH住居)名を入力してください_その⑩'!$AN508)</f>
        <v>0</v>
      </c>
    </row>
    <row r="5890" spans="8:11">
      <c r="H5890" s="387"/>
      <c r="I5890" s="380" t="e">
        <f t="shared" si="187"/>
        <v>#REF!</v>
      </c>
      <c r="J5890" s="386">
        <f>'[9]事業所(またはGH住居)名を入力してください_その⑩'!$F509</f>
        <v>0</v>
      </c>
      <c r="K5890" s="380">
        <f>IF(OR('[9]事業所(またはGH住居)名を入力してください_その⑩'!$B509="管理者",'[9]事業所(またはGH住居)名を入力してください_その⑩'!$B509="サービス管理責任者"),0,'[9]事業所(またはGH住居)名を入力してください_その⑩'!$AN509)</f>
        <v>0</v>
      </c>
    </row>
    <row r="5891" spans="8:11">
      <c r="H5891" s="387"/>
      <c r="I5891" s="380" t="e">
        <f t="shared" si="187"/>
        <v>#REF!</v>
      </c>
      <c r="J5891" s="386">
        <f>'[9]事業所(またはGH住居)名を入力してください_その⑩'!$F510</f>
        <v>0</v>
      </c>
      <c r="K5891" s="380">
        <f>IF(OR('[9]事業所(またはGH住居)名を入力してください_その⑩'!$B510="管理者",'[9]事業所(またはGH住居)名を入力してください_その⑩'!$B510="サービス管理責任者"),0,'[9]事業所(またはGH住居)名を入力してください_その⑩'!$AN510)</f>
        <v>0</v>
      </c>
    </row>
    <row r="5892" spans="8:11">
      <c r="H5892" s="387"/>
      <c r="I5892" s="380" t="e">
        <f t="shared" ref="I5892:I5955" si="188">IF(J5892=0,I5891,I5891+1)</f>
        <v>#REF!</v>
      </c>
      <c r="J5892" s="386">
        <f>'[9]事業所(またはGH住居)名を入力してください_その⑩'!$F511</f>
        <v>0</v>
      </c>
      <c r="K5892" s="380">
        <f>IF(OR('[9]事業所(またはGH住居)名を入力してください_その⑩'!$B511="管理者",'[9]事業所(またはGH住居)名を入力してください_その⑩'!$B511="サービス管理責任者"),0,'[9]事業所(またはGH住居)名を入力してください_その⑩'!$AN511)</f>
        <v>0</v>
      </c>
    </row>
    <row r="5893" spans="8:11">
      <c r="H5893" s="387"/>
      <c r="I5893" s="380" t="e">
        <f t="shared" si="188"/>
        <v>#REF!</v>
      </c>
      <c r="J5893" s="386">
        <f>'[9]事業所(またはGH住居)名を入力してください_その⑩'!$F512</f>
        <v>0</v>
      </c>
      <c r="K5893" s="380">
        <f>IF(OR('[9]事業所(またはGH住居)名を入力してください_その⑩'!$B512="管理者",'[9]事業所(またはGH住居)名を入力してください_その⑩'!$B512="サービス管理責任者"),0,'[9]事業所(またはGH住居)名を入力してください_その⑩'!$AN512)</f>
        <v>0</v>
      </c>
    </row>
    <row r="5894" spans="8:11">
      <c r="H5894" s="387"/>
      <c r="I5894" s="380" t="e">
        <f t="shared" si="188"/>
        <v>#REF!</v>
      </c>
      <c r="J5894" s="386">
        <f>'[9]事業所(またはGH住居)名を入力してください_その⑩'!$F513</f>
        <v>0</v>
      </c>
      <c r="K5894" s="380">
        <f>IF(OR('[9]事業所(またはGH住居)名を入力してください_その⑩'!$B513="管理者",'[9]事業所(またはGH住居)名を入力してください_その⑩'!$B513="サービス管理責任者"),0,'[9]事業所(またはGH住居)名を入力してください_その⑩'!$AN513)</f>
        <v>0</v>
      </c>
    </row>
    <row r="5895" spans="8:11">
      <c r="H5895" s="387"/>
      <c r="I5895" s="380" t="e">
        <f t="shared" si="188"/>
        <v>#REF!</v>
      </c>
      <c r="J5895" s="386">
        <f>'[9]事業所(またはGH住居)名を入力してください_その⑩'!$F514</f>
        <v>0</v>
      </c>
      <c r="K5895" s="380">
        <f>IF(OR('[9]事業所(またはGH住居)名を入力してください_その⑩'!$B514="管理者",'[9]事業所(またはGH住居)名を入力してください_その⑩'!$B514="サービス管理責任者"),0,'[9]事業所(またはGH住居)名を入力してください_その⑩'!$AN514)</f>
        <v>0</v>
      </c>
    </row>
    <row r="5896" spans="8:11">
      <c r="H5896" s="387"/>
      <c r="I5896" s="380" t="e">
        <f t="shared" si="188"/>
        <v>#REF!</v>
      </c>
      <c r="J5896" s="386">
        <f>'[9]事業所(またはGH住居)名を入力してください_その⑩'!$F515</f>
        <v>0</v>
      </c>
      <c r="K5896" s="380">
        <f>IF(OR('[9]事業所(またはGH住居)名を入力してください_その⑩'!$B515="管理者",'[9]事業所(またはGH住居)名を入力してください_その⑩'!$B515="サービス管理責任者"),0,'[9]事業所(またはGH住居)名を入力してください_その⑩'!$AN515)</f>
        <v>0</v>
      </c>
    </row>
    <row r="5897" spans="8:11">
      <c r="H5897" s="387"/>
      <c r="I5897" s="380" t="e">
        <f t="shared" si="188"/>
        <v>#REF!</v>
      </c>
      <c r="J5897" s="386">
        <f>'[9]事業所(またはGH住居)名を入力してください_その⑩'!$F516</f>
        <v>0</v>
      </c>
      <c r="K5897" s="380">
        <f>IF(OR('[9]事業所(またはGH住居)名を入力してください_その⑩'!$B516="管理者",'[9]事業所(またはGH住居)名を入力してください_その⑩'!$B516="サービス管理責任者"),0,'[9]事業所(またはGH住居)名を入力してください_その⑩'!$AN516)</f>
        <v>0</v>
      </c>
    </row>
    <row r="5898" spans="8:11">
      <c r="H5898" s="387"/>
      <c r="I5898" s="380" t="e">
        <f t="shared" si="188"/>
        <v>#REF!</v>
      </c>
      <c r="J5898" s="386">
        <f>'[9]事業所(またはGH住居)名を入力してください_その⑩'!$F517</f>
        <v>0</v>
      </c>
      <c r="K5898" s="380">
        <f>IF(OR('[9]事業所(またはGH住居)名を入力してください_その⑩'!$B517="管理者",'[9]事業所(またはGH住居)名を入力してください_その⑩'!$B517="サービス管理責任者"),0,'[9]事業所(またはGH住居)名を入力してください_その⑩'!$AN517)</f>
        <v>0</v>
      </c>
    </row>
    <row r="5899" spans="8:11">
      <c r="H5899" s="387"/>
      <c r="I5899" s="380" t="e">
        <f t="shared" si="188"/>
        <v>#REF!</v>
      </c>
      <c r="J5899" s="386">
        <f>'[9]事業所(またはGH住居)名を入力してください_その⑩'!$F518</f>
        <v>0</v>
      </c>
      <c r="K5899" s="380">
        <f>IF(OR('[9]事業所(またはGH住居)名を入力してください_その⑩'!$B518="管理者",'[9]事業所(またはGH住居)名を入力してください_その⑩'!$B518="サービス管理責任者"),0,'[9]事業所(またはGH住居)名を入力してください_その⑩'!$AN518)</f>
        <v>0</v>
      </c>
    </row>
    <row r="5900" spans="8:11">
      <c r="H5900" s="387"/>
      <c r="I5900" s="380" t="e">
        <f t="shared" si="188"/>
        <v>#REF!</v>
      </c>
      <c r="J5900" s="386">
        <f>'[9]事業所(またはGH住居)名を入力してください_その⑩'!$F519</f>
        <v>0</v>
      </c>
      <c r="K5900" s="380">
        <f>IF(OR('[9]事業所(またはGH住居)名を入力してください_その⑩'!$B519="管理者",'[9]事業所(またはGH住居)名を入力してください_その⑩'!$B519="サービス管理責任者"),0,'[9]事業所(またはGH住居)名を入力してください_その⑩'!$AN519)</f>
        <v>0</v>
      </c>
    </row>
    <row r="5901" spans="8:11">
      <c r="H5901" s="387"/>
      <c r="I5901" s="380" t="e">
        <f t="shared" si="188"/>
        <v>#REF!</v>
      </c>
      <c r="J5901" s="386">
        <f>'[9]事業所(またはGH住居)名を入力してください_その⑩'!$F520</f>
        <v>0</v>
      </c>
      <c r="K5901" s="380">
        <f>IF(OR('[9]事業所(またはGH住居)名を入力してください_その⑩'!$B520="管理者",'[9]事業所(またはGH住居)名を入力してください_その⑩'!$B520="サービス管理責任者"),0,'[9]事業所(またはGH住居)名を入力してください_その⑩'!$AN520)</f>
        <v>0</v>
      </c>
    </row>
    <row r="5902" spans="8:11">
      <c r="H5902" s="387"/>
      <c r="I5902" s="380" t="e">
        <f t="shared" si="188"/>
        <v>#REF!</v>
      </c>
      <c r="J5902" s="386">
        <f>'[9]事業所(またはGH住居)名を入力してください_その⑩'!$F521</f>
        <v>0</v>
      </c>
      <c r="K5902" s="380">
        <f>IF(OR('[9]事業所(またはGH住居)名を入力してください_その⑩'!$B521="管理者",'[9]事業所(またはGH住居)名を入力してください_その⑩'!$B521="サービス管理責任者"),0,'[9]事業所(またはGH住居)名を入力してください_その⑩'!$AN521)</f>
        <v>0</v>
      </c>
    </row>
    <row r="5903" spans="8:11">
      <c r="H5903" s="387"/>
      <c r="I5903" s="380" t="e">
        <f t="shared" si="188"/>
        <v>#REF!</v>
      </c>
      <c r="J5903" s="386">
        <f>'[9]事業所(またはGH住居)名を入力してください_その⑩'!$F522</f>
        <v>0</v>
      </c>
      <c r="K5903" s="380">
        <f>IF(OR('[9]事業所(またはGH住居)名を入力してください_その⑩'!$B522="管理者",'[9]事業所(またはGH住居)名を入力してください_その⑩'!$B522="サービス管理責任者"),0,'[9]事業所(またはGH住居)名を入力してください_その⑩'!$AN522)</f>
        <v>0</v>
      </c>
    </row>
    <row r="5904" spans="8:11">
      <c r="H5904" s="387"/>
      <c r="I5904" s="380" t="e">
        <f t="shared" si="188"/>
        <v>#REF!</v>
      </c>
      <c r="J5904" s="386">
        <f>'[9]事業所(またはGH住居)名を入力してください_その⑩'!$F523</f>
        <v>0</v>
      </c>
      <c r="K5904" s="380">
        <f>IF(OR('[9]事業所(またはGH住居)名を入力してください_その⑩'!$B523="管理者",'[9]事業所(またはGH住居)名を入力してください_その⑩'!$B523="サービス管理責任者"),0,'[9]事業所(またはGH住居)名を入力してください_その⑩'!$AN523)</f>
        <v>0</v>
      </c>
    </row>
    <row r="5905" spans="8:11">
      <c r="H5905" s="387"/>
      <c r="I5905" s="380" t="e">
        <f t="shared" si="188"/>
        <v>#REF!</v>
      </c>
      <c r="J5905" s="386">
        <f>'[9]事業所(またはGH住居)名を入力してください_その⑩'!$F524</f>
        <v>0</v>
      </c>
      <c r="K5905" s="380">
        <f>IF(OR('[9]事業所(またはGH住居)名を入力してください_その⑩'!$B524="管理者",'[9]事業所(またはGH住居)名を入力してください_その⑩'!$B524="サービス管理責任者"),0,'[9]事業所(またはGH住居)名を入力してください_その⑩'!$AN524)</f>
        <v>0</v>
      </c>
    </row>
    <row r="5906" spans="8:11">
      <c r="H5906" s="387"/>
      <c r="I5906" s="380" t="e">
        <f t="shared" si="188"/>
        <v>#REF!</v>
      </c>
      <c r="J5906" s="386">
        <f>'[9]事業所(またはGH住居)名を入力してください_その⑩'!$F525</f>
        <v>0</v>
      </c>
      <c r="K5906" s="380">
        <f>IF(OR('[9]事業所(またはGH住居)名を入力してください_その⑩'!$B525="管理者",'[9]事業所(またはGH住居)名を入力してください_その⑩'!$B525="サービス管理責任者"),0,'[9]事業所(またはGH住居)名を入力してください_その⑩'!$AN525)</f>
        <v>0</v>
      </c>
    </row>
    <row r="5907" spans="8:11">
      <c r="H5907" s="387"/>
      <c r="I5907" s="380" t="e">
        <f t="shared" si="188"/>
        <v>#REF!</v>
      </c>
      <c r="J5907" s="386">
        <f>'[9]事業所(またはGH住居)名を入力してください_その⑩'!$F526</f>
        <v>0</v>
      </c>
      <c r="K5907" s="380">
        <f>IF(OR('[9]事業所(またはGH住居)名を入力してください_その⑩'!$B526="管理者",'[9]事業所(またはGH住居)名を入力してください_その⑩'!$B526="サービス管理責任者"),0,'[9]事業所(またはGH住居)名を入力してください_その⑩'!$AN526)</f>
        <v>0</v>
      </c>
    </row>
    <row r="5908" spans="8:11">
      <c r="H5908" s="387"/>
      <c r="I5908" s="380" t="e">
        <f t="shared" si="188"/>
        <v>#REF!</v>
      </c>
      <c r="J5908" s="386">
        <f>'[9]事業所(またはGH住居)名を入力してください_その⑩'!$F527</f>
        <v>0</v>
      </c>
      <c r="K5908" s="380">
        <f>IF(OR('[9]事業所(またはGH住居)名を入力してください_その⑩'!$B527="管理者",'[9]事業所(またはGH住居)名を入力してください_その⑩'!$B527="サービス管理責任者"),0,'[9]事業所(またはGH住居)名を入力してください_その⑩'!$AN527)</f>
        <v>0</v>
      </c>
    </row>
    <row r="5909" spans="8:11">
      <c r="H5909" s="387"/>
      <c r="I5909" s="380" t="e">
        <f t="shared" si="188"/>
        <v>#REF!</v>
      </c>
      <c r="J5909" s="386">
        <f>'[9]事業所(またはGH住居)名を入力してください_その⑩'!$F528</f>
        <v>0</v>
      </c>
      <c r="K5909" s="380">
        <f>IF(OR('[9]事業所(またはGH住居)名を入力してください_その⑩'!$B528="管理者",'[9]事業所(またはGH住居)名を入力してください_その⑩'!$B528="サービス管理責任者"),0,'[9]事業所(またはGH住居)名を入力してください_その⑩'!$AN528)</f>
        <v>0</v>
      </c>
    </row>
    <row r="5910" spans="8:11">
      <c r="H5910" s="387"/>
      <c r="I5910" s="380" t="e">
        <f t="shared" si="188"/>
        <v>#REF!</v>
      </c>
      <c r="J5910" s="386">
        <f>'[9]事業所(またはGH住居)名を入力してください_その⑩'!$F529</f>
        <v>0</v>
      </c>
      <c r="K5910" s="380">
        <f>IF(OR('[9]事業所(またはGH住居)名を入力してください_その⑩'!$B529="管理者",'[9]事業所(またはGH住居)名を入力してください_その⑩'!$B529="サービス管理責任者"),0,'[9]事業所(またはGH住居)名を入力してください_その⑩'!$AN529)</f>
        <v>0</v>
      </c>
    </row>
    <row r="5911" spans="8:11">
      <c r="H5911" s="387"/>
      <c r="I5911" s="380" t="e">
        <f t="shared" si="188"/>
        <v>#REF!</v>
      </c>
      <c r="J5911" s="386">
        <f>'[9]事業所(またはGH住居)名を入力してください_その⑩'!$F530</f>
        <v>0</v>
      </c>
      <c r="K5911" s="380">
        <f>IF(OR('[9]事業所(またはGH住居)名を入力してください_その⑩'!$B530="管理者",'[9]事業所(またはGH住居)名を入力してください_その⑩'!$B530="サービス管理責任者"),0,'[9]事業所(またはGH住居)名を入力してください_その⑩'!$AN530)</f>
        <v>0</v>
      </c>
    </row>
    <row r="5912" spans="8:11">
      <c r="H5912" s="387"/>
      <c r="I5912" s="380" t="e">
        <f t="shared" si="188"/>
        <v>#REF!</v>
      </c>
      <c r="J5912" s="386">
        <f>'[9]事業所(またはGH住居)名を入力してください_その⑩'!$F531</f>
        <v>0</v>
      </c>
      <c r="K5912" s="380">
        <f>IF(OR('[9]事業所(またはGH住居)名を入力してください_その⑩'!$B531="管理者",'[9]事業所(またはGH住居)名を入力してください_その⑩'!$B531="サービス管理責任者"),0,'[9]事業所(またはGH住居)名を入力してください_その⑩'!$AN531)</f>
        <v>0</v>
      </c>
    </row>
    <row r="5913" spans="8:11">
      <c r="H5913" s="387"/>
      <c r="I5913" s="380" t="e">
        <f t="shared" si="188"/>
        <v>#REF!</v>
      </c>
      <c r="J5913" s="386">
        <f>'[9]事業所(またはGH住居)名を入力してください_その⑩'!$F532</f>
        <v>0</v>
      </c>
      <c r="K5913" s="380">
        <f>IF(OR('[9]事業所(またはGH住居)名を入力してください_その⑩'!$B532="管理者",'[9]事業所(またはGH住居)名を入力してください_その⑩'!$B532="サービス管理責任者"),0,'[9]事業所(またはGH住居)名を入力してください_その⑩'!$AN532)</f>
        <v>0</v>
      </c>
    </row>
    <row r="5914" spans="8:11">
      <c r="H5914" s="387"/>
      <c r="I5914" s="380" t="e">
        <f t="shared" si="188"/>
        <v>#REF!</v>
      </c>
      <c r="J5914" s="386">
        <f>'[9]事業所(またはGH住居)名を入力してください_その⑩'!$F533</f>
        <v>0</v>
      </c>
      <c r="K5914" s="380">
        <f>IF(OR('[9]事業所(またはGH住居)名を入力してください_その⑩'!$B533="管理者",'[9]事業所(またはGH住居)名を入力してください_その⑩'!$B533="サービス管理責任者"),0,'[9]事業所(またはGH住居)名を入力してください_その⑩'!$AN533)</f>
        <v>0</v>
      </c>
    </row>
    <row r="5915" spans="8:11">
      <c r="H5915" s="387"/>
      <c r="I5915" s="380" t="e">
        <f t="shared" si="188"/>
        <v>#REF!</v>
      </c>
      <c r="J5915" s="386">
        <f>'[9]事業所(またはGH住居)名を入力してください_その⑩'!$F534</f>
        <v>0</v>
      </c>
      <c r="K5915" s="380">
        <f>IF(OR('[9]事業所(またはGH住居)名を入力してください_その⑩'!$B534="管理者",'[9]事業所(またはGH住居)名を入力してください_その⑩'!$B534="サービス管理責任者"),0,'[9]事業所(またはGH住居)名を入力してください_その⑩'!$AN534)</f>
        <v>0</v>
      </c>
    </row>
    <row r="5916" spans="8:11">
      <c r="H5916" s="387"/>
      <c r="I5916" s="380" t="e">
        <f t="shared" si="188"/>
        <v>#REF!</v>
      </c>
      <c r="J5916" s="386">
        <f>'[9]事業所(またはGH住居)名を入力してください_その⑩'!$F535</f>
        <v>0</v>
      </c>
      <c r="K5916" s="380">
        <f>IF(OR('[9]事業所(またはGH住居)名を入力してください_その⑩'!$B535="管理者",'[9]事業所(またはGH住居)名を入力してください_その⑩'!$B535="サービス管理責任者"),0,'[9]事業所(またはGH住居)名を入力してください_その⑩'!$AN535)</f>
        <v>0</v>
      </c>
    </row>
    <row r="5917" spans="8:11">
      <c r="H5917" s="387"/>
      <c r="I5917" s="380" t="e">
        <f t="shared" si="188"/>
        <v>#REF!</v>
      </c>
      <c r="J5917" s="386">
        <f>'[9]事業所(またはGH住居)名を入力してください_その⑩'!$F536</f>
        <v>0</v>
      </c>
      <c r="K5917" s="380">
        <f>IF(OR('[9]事業所(またはGH住居)名を入力してください_その⑩'!$B536="管理者",'[9]事業所(またはGH住居)名を入力してください_その⑩'!$B536="サービス管理責任者"),0,'[9]事業所(またはGH住居)名を入力してください_その⑩'!$AN536)</f>
        <v>0</v>
      </c>
    </row>
    <row r="5918" spans="8:11">
      <c r="H5918" s="387"/>
      <c r="I5918" s="380" t="e">
        <f t="shared" si="188"/>
        <v>#REF!</v>
      </c>
      <c r="J5918" s="386">
        <f>'[9]事業所(またはGH住居)名を入力してください_その⑩'!$F537</f>
        <v>0</v>
      </c>
      <c r="K5918" s="380">
        <f>IF(OR('[9]事業所(またはGH住居)名を入力してください_その⑩'!$B537="管理者",'[9]事業所(またはGH住居)名を入力してください_その⑩'!$B537="サービス管理責任者"),0,'[9]事業所(またはGH住居)名を入力してください_その⑩'!$AN537)</f>
        <v>0</v>
      </c>
    </row>
    <row r="5919" spans="8:11">
      <c r="H5919" s="387"/>
      <c r="I5919" s="380" t="e">
        <f t="shared" si="188"/>
        <v>#REF!</v>
      </c>
      <c r="J5919" s="386">
        <f>'[9]事業所(またはGH住居)名を入力してください_その⑩'!$F538</f>
        <v>0</v>
      </c>
      <c r="K5919" s="380">
        <f>IF(OR('[9]事業所(またはGH住居)名を入力してください_その⑩'!$B538="管理者",'[9]事業所(またはGH住居)名を入力してください_その⑩'!$B538="サービス管理責任者"),0,'[9]事業所(またはGH住居)名を入力してください_その⑩'!$AN538)</f>
        <v>0</v>
      </c>
    </row>
    <row r="5920" spans="8:11">
      <c r="H5920" s="387"/>
      <c r="I5920" s="380" t="e">
        <f t="shared" si="188"/>
        <v>#REF!</v>
      </c>
      <c r="J5920" s="386">
        <f>'[9]事業所(またはGH住居)名を入力してください_その⑩'!$F539</f>
        <v>0</v>
      </c>
      <c r="K5920" s="380">
        <f>IF(OR('[9]事業所(またはGH住居)名を入力してください_その⑩'!$B539="管理者",'[9]事業所(またはGH住居)名を入力してください_その⑩'!$B539="サービス管理責任者"),0,'[9]事業所(またはGH住居)名を入力してください_その⑩'!$AN539)</f>
        <v>0</v>
      </c>
    </row>
    <row r="5921" spans="8:11">
      <c r="H5921" s="387"/>
      <c r="I5921" s="380" t="e">
        <f t="shared" si="188"/>
        <v>#REF!</v>
      </c>
      <c r="J5921" s="386">
        <f>'[9]事業所(またはGH住居)名を入力してください_その⑩'!$F540</f>
        <v>0</v>
      </c>
      <c r="K5921" s="380">
        <f>IF(OR('[9]事業所(またはGH住居)名を入力してください_その⑩'!$B540="管理者",'[9]事業所(またはGH住居)名を入力してください_その⑩'!$B540="サービス管理責任者"),0,'[9]事業所(またはGH住居)名を入力してください_その⑩'!$AN540)</f>
        <v>0</v>
      </c>
    </row>
    <row r="5922" spans="8:11">
      <c r="H5922" s="387"/>
      <c r="I5922" s="380" t="e">
        <f t="shared" si="188"/>
        <v>#REF!</v>
      </c>
      <c r="J5922" s="386">
        <f>'[9]事業所(またはGH住居)名を入力してください_その⑩'!$F541</f>
        <v>0</v>
      </c>
      <c r="K5922" s="380">
        <f>IF(OR('[9]事業所(またはGH住居)名を入力してください_その⑩'!$B541="管理者",'[9]事業所(またはGH住居)名を入力してください_その⑩'!$B541="サービス管理責任者"),0,'[9]事業所(またはGH住居)名を入力してください_その⑩'!$AN541)</f>
        <v>0</v>
      </c>
    </row>
    <row r="5923" spans="8:11">
      <c r="H5923" s="387"/>
      <c r="I5923" s="380" t="e">
        <f t="shared" si="188"/>
        <v>#REF!</v>
      </c>
      <c r="J5923" s="386">
        <f>'[9]事業所(またはGH住居)名を入力してください_その⑩'!$F542</f>
        <v>0</v>
      </c>
      <c r="K5923" s="380">
        <f>IF(OR('[9]事業所(またはGH住居)名を入力してください_その⑩'!$B542="管理者",'[9]事業所(またはGH住居)名を入力してください_その⑩'!$B542="サービス管理責任者"),0,'[9]事業所(またはGH住居)名を入力してください_その⑩'!$AN542)</f>
        <v>0</v>
      </c>
    </row>
    <row r="5924" spans="8:11">
      <c r="H5924" s="387"/>
      <c r="I5924" s="380" t="e">
        <f t="shared" si="188"/>
        <v>#REF!</v>
      </c>
      <c r="J5924" s="386">
        <f>'[9]事業所(またはGH住居)名を入力してください_その⑩'!$F543</f>
        <v>0</v>
      </c>
      <c r="K5924" s="380">
        <f>IF(OR('[9]事業所(またはGH住居)名を入力してください_その⑩'!$B543="管理者",'[9]事業所(またはGH住居)名を入力してください_その⑩'!$B543="サービス管理責任者"),0,'[9]事業所(またはGH住居)名を入力してください_その⑩'!$AN543)</f>
        <v>0</v>
      </c>
    </row>
    <row r="5925" spans="8:11">
      <c r="H5925" s="387"/>
      <c r="I5925" s="380" t="e">
        <f t="shared" si="188"/>
        <v>#REF!</v>
      </c>
      <c r="J5925" s="386">
        <f>'[9]事業所(またはGH住居)名を入力してください_その⑩'!$F544</f>
        <v>0</v>
      </c>
      <c r="K5925" s="380">
        <f>IF(OR('[9]事業所(またはGH住居)名を入力してください_その⑩'!$B544="管理者",'[9]事業所(またはGH住居)名を入力してください_その⑩'!$B544="サービス管理責任者"),0,'[9]事業所(またはGH住居)名を入力してください_その⑩'!$AN544)</f>
        <v>0</v>
      </c>
    </row>
    <row r="5926" spans="8:11">
      <c r="H5926" s="387"/>
      <c r="I5926" s="380" t="e">
        <f t="shared" si="188"/>
        <v>#REF!</v>
      </c>
      <c r="J5926" s="386">
        <f>'[9]事業所(またはGH住居)名を入力してください_その⑩'!$F545</f>
        <v>0</v>
      </c>
      <c r="K5926" s="380">
        <f>IF(OR('[9]事業所(またはGH住居)名を入力してください_その⑩'!$B545="管理者",'[9]事業所(またはGH住居)名を入力してください_その⑩'!$B545="サービス管理責任者"),0,'[9]事業所(またはGH住居)名を入力してください_その⑩'!$AN545)</f>
        <v>0</v>
      </c>
    </row>
    <row r="5927" spans="8:11">
      <c r="H5927" s="387"/>
      <c r="I5927" s="380" t="e">
        <f t="shared" si="188"/>
        <v>#REF!</v>
      </c>
      <c r="J5927" s="386">
        <f>'[9]事業所(またはGH住居)名を入力してください_その⑩'!$F546</f>
        <v>0</v>
      </c>
      <c r="K5927" s="380">
        <f>IF(OR('[9]事業所(またはGH住居)名を入力してください_その⑩'!$B546="管理者",'[9]事業所(またはGH住居)名を入力してください_その⑩'!$B546="サービス管理責任者"),0,'[9]事業所(またはGH住居)名を入力してください_その⑩'!$AN546)</f>
        <v>0</v>
      </c>
    </row>
    <row r="5928" spans="8:11">
      <c r="H5928" s="387"/>
      <c r="I5928" s="380" t="e">
        <f t="shared" si="188"/>
        <v>#REF!</v>
      </c>
      <c r="J5928" s="386">
        <f>'[9]事業所(またはGH住居)名を入力してください_その⑩'!$F547</f>
        <v>0</v>
      </c>
      <c r="K5928" s="380">
        <f>IF(OR('[9]事業所(またはGH住居)名を入力してください_その⑩'!$B547="管理者",'[9]事業所(またはGH住居)名を入力してください_その⑩'!$B547="サービス管理責任者"),0,'[9]事業所(またはGH住居)名を入力してください_その⑩'!$AN547)</f>
        <v>0</v>
      </c>
    </row>
    <row r="5929" spans="8:11">
      <c r="H5929" s="387"/>
      <c r="I5929" s="380" t="e">
        <f t="shared" si="188"/>
        <v>#REF!</v>
      </c>
      <c r="J5929" s="386">
        <f>'[9]事業所(またはGH住居)名を入力してください_その⑩'!$F548</f>
        <v>0</v>
      </c>
      <c r="K5929" s="380">
        <f>IF(OR('[9]事業所(またはGH住居)名を入力してください_その⑩'!$B548="管理者",'[9]事業所(またはGH住居)名を入力してください_その⑩'!$B548="サービス管理責任者"),0,'[9]事業所(またはGH住居)名を入力してください_その⑩'!$AN548)</f>
        <v>0</v>
      </c>
    </row>
    <row r="5930" spans="8:11">
      <c r="H5930" s="387"/>
      <c r="I5930" s="380" t="e">
        <f t="shared" si="188"/>
        <v>#REF!</v>
      </c>
      <c r="J5930" s="386">
        <f>'[9]事業所(またはGH住居)名を入力してください_その⑩'!$F549</f>
        <v>0</v>
      </c>
      <c r="K5930" s="380">
        <f>IF(OR('[9]事業所(またはGH住居)名を入力してください_その⑩'!$B549="管理者",'[9]事業所(またはGH住居)名を入力してください_その⑩'!$B549="サービス管理責任者"),0,'[9]事業所(またはGH住居)名を入力してください_その⑩'!$AN549)</f>
        <v>0</v>
      </c>
    </row>
    <row r="5931" spans="8:11">
      <c r="H5931" s="387"/>
      <c r="I5931" s="380" t="e">
        <f t="shared" si="188"/>
        <v>#REF!</v>
      </c>
      <c r="J5931" s="386">
        <f>'[9]事業所(またはGH住居)名を入力してください_その⑩'!$F550</f>
        <v>0</v>
      </c>
      <c r="K5931" s="380">
        <f>IF(OR('[9]事業所(またはGH住居)名を入力してください_その⑩'!$B550="管理者",'[9]事業所(またはGH住居)名を入力してください_その⑩'!$B550="サービス管理責任者"),0,'[9]事業所(またはGH住居)名を入力してください_その⑩'!$AN550)</f>
        <v>0</v>
      </c>
    </row>
    <row r="5932" spans="8:11">
      <c r="H5932" s="387"/>
      <c r="I5932" s="380" t="e">
        <f t="shared" si="188"/>
        <v>#REF!</v>
      </c>
      <c r="J5932" s="386">
        <f>'[9]事業所(またはGH住居)名を入力してください_その⑩'!$F551</f>
        <v>0</v>
      </c>
      <c r="K5932" s="380">
        <f>IF(OR('[9]事業所(またはGH住居)名を入力してください_その⑩'!$B551="管理者",'[9]事業所(またはGH住居)名を入力してください_その⑩'!$B551="サービス管理責任者"),0,'[9]事業所(またはGH住居)名を入力してください_その⑩'!$AN551)</f>
        <v>0</v>
      </c>
    </row>
    <row r="5933" spans="8:11">
      <c r="H5933" s="387"/>
      <c r="I5933" s="380" t="e">
        <f t="shared" si="188"/>
        <v>#REF!</v>
      </c>
      <c r="J5933" s="386">
        <f>'[9]事業所(またはGH住居)名を入力してください_その⑩'!$F552</f>
        <v>0</v>
      </c>
      <c r="K5933" s="380">
        <f>IF(OR('[9]事業所(またはGH住居)名を入力してください_その⑩'!$B552="管理者",'[9]事業所(またはGH住居)名を入力してください_その⑩'!$B552="サービス管理責任者"),0,'[9]事業所(またはGH住居)名を入力してください_その⑩'!$AN552)</f>
        <v>0</v>
      </c>
    </row>
    <row r="5934" spans="8:11">
      <c r="H5934" s="387"/>
      <c r="I5934" s="380" t="e">
        <f t="shared" si="188"/>
        <v>#REF!</v>
      </c>
      <c r="J5934" s="386">
        <f>'[9]事業所(またはGH住居)名を入力してください_その⑩'!$F553</f>
        <v>0</v>
      </c>
      <c r="K5934" s="380">
        <f>IF(OR('[9]事業所(またはGH住居)名を入力してください_その⑩'!$B553="管理者",'[9]事業所(またはGH住居)名を入力してください_その⑩'!$B553="サービス管理責任者"),0,'[9]事業所(またはGH住居)名を入力してください_その⑩'!$AN553)</f>
        <v>0</v>
      </c>
    </row>
    <row r="5935" spans="8:11">
      <c r="H5935" s="387"/>
      <c r="I5935" s="380" t="e">
        <f t="shared" si="188"/>
        <v>#REF!</v>
      </c>
      <c r="J5935" s="386">
        <f>'[9]事業所(またはGH住居)名を入力してください_その⑩'!$F554</f>
        <v>0</v>
      </c>
      <c r="K5935" s="380">
        <f>IF(OR('[9]事業所(またはGH住居)名を入力してください_その⑩'!$B554="管理者",'[9]事業所(またはGH住居)名を入力してください_その⑩'!$B554="サービス管理責任者"),0,'[9]事業所(またはGH住居)名を入力してください_その⑩'!$AN554)</f>
        <v>0</v>
      </c>
    </row>
    <row r="5936" spans="8:11">
      <c r="H5936" s="387"/>
      <c r="I5936" s="380" t="e">
        <f t="shared" si="188"/>
        <v>#REF!</v>
      </c>
      <c r="J5936" s="386">
        <f>'[9]事業所(またはGH住居)名を入力してください_その⑩'!$F555</f>
        <v>0</v>
      </c>
      <c r="K5936" s="380">
        <f>IF(OR('[9]事業所(またはGH住居)名を入力してください_その⑩'!$B555="管理者",'[9]事業所(またはGH住居)名を入力してください_その⑩'!$B555="サービス管理責任者"),0,'[9]事業所(またはGH住居)名を入力してください_その⑩'!$AN555)</f>
        <v>0</v>
      </c>
    </row>
    <row r="5937" spans="8:11">
      <c r="H5937" s="387"/>
      <c r="I5937" s="380" t="e">
        <f t="shared" si="188"/>
        <v>#REF!</v>
      </c>
      <c r="J5937" s="386">
        <f>'[9]事業所(またはGH住居)名を入力してください_その⑩'!$F556</f>
        <v>0</v>
      </c>
      <c r="K5937" s="380">
        <f>IF(OR('[9]事業所(またはGH住居)名を入力してください_その⑩'!$B556="管理者",'[9]事業所(またはGH住居)名を入力してください_その⑩'!$B556="サービス管理責任者"),0,'[9]事業所(またはGH住居)名を入力してください_その⑩'!$AN556)</f>
        <v>0</v>
      </c>
    </row>
    <row r="5938" spans="8:11">
      <c r="H5938" s="387"/>
      <c r="I5938" s="380" t="e">
        <f t="shared" si="188"/>
        <v>#REF!</v>
      </c>
      <c r="J5938" s="386">
        <f>'[9]事業所(またはGH住居)名を入力してください_その⑩'!$F557</f>
        <v>0</v>
      </c>
      <c r="K5938" s="380">
        <f>IF(OR('[9]事業所(またはGH住居)名を入力してください_その⑩'!$B557="管理者",'[9]事業所(またはGH住居)名を入力してください_その⑩'!$B557="サービス管理責任者"),0,'[9]事業所(またはGH住居)名を入力してください_その⑩'!$AN557)</f>
        <v>0</v>
      </c>
    </row>
    <row r="5939" spans="8:11">
      <c r="H5939" s="387"/>
      <c r="I5939" s="380" t="e">
        <f t="shared" si="188"/>
        <v>#REF!</v>
      </c>
      <c r="J5939" s="386">
        <f>'[9]事業所(またはGH住居)名を入力してください_その⑩'!$F558</f>
        <v>0</v>
      </c>
      <c r="K5939" s="380">
        <f>IF(OR('[9]事業所(またはGH住居)名を入力してください_その⑩'!$B558="管理者",'[9]事業所(またはGH住居)名を入力してください_その⑩'!$B558="サービス管理責任者"),0,'[9]事業所(またはGH住居)名を入力してください_その⑩'!$AN558)</f>
        <v>0</v>
      </c>
    </row>
    <row r="5940" spans="8:11">
      <c r="H5940" s="387"/>
      <c r="I5940" s="380" t="e">
        <f t="shared" si="188"/>
        <v>#REF!</v>
      </c>
      <c r="J5940" s="386">
        <f>'[9]事業所(またはGH住居)名を入力してください_その⑩'!$F559</f>
        <v>0</v>
      </c>
      <c r="K5940" s="380">
        <f>IF(OR('[9]事業所(またはGH住居)名を入力してください_その⑩'!$B559="管理者",'[9]事業所(またはGH住居)名を入力してください_その⑩'!$B559="サービス管理責任者"),0,'[9]事業所(またはGH住居)名を入力してください_その⑩'!$AN559)</f>
        <v>0</v>
      </c>
    </row>
    <row r="5941" spans="8:11">
      <c r="H5941" s="387"/>
      <c r="I5941" s="380" t="e">
        <f t="shared" si="188"/>
        <v>#REF!</v>
      </c>
      <c r="J5941" s="386">
        <f>'[9]事業所(またはGH住居)名を入力してください_その⑩'!$F560</f>
        <v>0</v>
      </c>
      <c r="K5941" s="380">
        <f>IF(OR('[9]事業所(またはGH住居)名を入力してください_その⑩'!$B560="管理者",'[9]事業所(またはGH住居)名を入力してください_その⑩'!$B560="サービス管理責任者"),0,'[9]事業所(またはGH住居)名を入力してください_その⑩'!$AN560)</f>
        <v>0</v>
      </c>
    </row>
    <row r="5942" spans="8:11">
      <c r="H5942" s="387"/>
      <c r="I5942" s="380" t="e">
        <f t="shared" si="188"/>
        <v>#REF!</v>
      </c>
      <c r="J5942" s="386">
        <f>'[9]事業所(またはGH住居)名を入力してください_その⑩'!$F561</f>
        <v>0</v>
      </c>
      <c r="K5942" s="380">
        <f>IF(OR('[9]事業所(またはGH住居)名を入力してください_その⑩'!$B561="管理者",'[9]事業所(またはGH住居)名を入力してください_その⑩'!$B561="サービス管理責任者"),0,'[9]事業所(またはGH住居)名を入力してください_その⑩'!$AN561)</f>
        <v>0</v>
      </c>
    </row>
    <row r="5943" spans="8:11">
      <c r="H5943" s="387"/>
      <c r="I5943" s="380" t="e">
        <f t="shared" si="188"/>
        <v>#REF!</v>
      </c>
      <c r="J5943" s="386">
        <f>'[9]事業所(またはGH住居)名を入力してください_その⑩'!$F562</f>
        <v>0</v>
      </c>
      <c r="K5943" s="380">
        <f>IF(OR('[9]事業所(またはGH住居)名を入力してください_その⑩'!$B562="管理者",'[9]事業所(またはGH住居)名を入力してください_その⑩'!$B562="サービス管理責任者"),0,'[9]事業所(またはGH住居)名を入力してください_その⑩'!$AN562)</f>
        <v>0</v>
      </c>
    </row>
    <row r="5944" spans="8:11">
      <c r="H5944" s="387"/>
      <c r="I5944" s="380" t="e">
        <f t="shared" si="188"/>
        <v>#REF!</v>
      </c>
      <c r="J5944" s="386">
        <f>'[9]事業所(またはGH住居)名を入力してください_その⑩'!$F563</f>
        <v>0</v>
      </c>
      <c r="K5944" s="380">
        <f>IF(OR('[9]事業所(またはGH住居)名を入力してください_その⑩'!$B563="管理者",'[9]事業所(またはGH住居)名を入力してください_その⑩'!$B563="サービス管理責任者"),0,'[9]事業所(またはGH住居)名を入力してください_その⑩'!$AN563)</f>
        <v>0</v>
      </c>
    </row>
    <row r="5945" spans="8:11">
      <c r="H5945" s="387"/>
      <c r="I5945" s="380" t="e">
        <f t="shared" si="188"/>
        <v>#REF!</v>
      </c>
      <c r="J5945" s="386">
        <f>'[9]事業所(またはGH住居)名を入力してください_その⑩'!$F564</f>
        <v>0</v>
      </c>
      <c r="K5945" s="380">
        <f>IF(OR('[9]事業所(またはGH住居)名を入力してください_その⑩'!$B564="管理者",'[9]事業所(またはGH住居)名を入力してください_その⑩'!$B564="サービス管理責任者"),0,'[9]事業所(またはGH住居)名を入力してください_その⑩'!$AN564)</f>
        <v>0</v>
      </c>
    </row>
    <row r="5946" spans="8:11">
      <c r="H5946" s="387"/>
      <c r="I5946" s="380" t="e">
        <f t="shared" si="188"/>
        <v>#REF!</v>
      </c>
      <c r="J5946" s="386">
        <f>'[9]事業所(またはGH住居)名を入力してください_その⑩'!$F565</f>
        <v>0</v>
      </c>
      <c r="K5946" s="380">
        <f>IF(OR('[9]事業所(またはGH住居)名を入力してください_その⑩'!$B565="管理者",'[9]事業所(またはGH住居)名を入力してください_その⑩'!$B565="サービス管理責任者"),0,'[9]事業所(またはGH住居)名を入力してください_その⑩'!$AN565)</f>
        <v>0</v>
      </c>
    </row>
    <row r="5947" spans="8:11">
      <c r="H5947" s="387"/>
      <c r="I5947" s="380" t="e">
        <f t="shared" si="188"/>
        <v>#REF!</v>
      </c>
      <c r="J5947" s="386">
        <f>'[9]事業所(またはGH住居)名を入力してください_その⑩'!$F566</f>
        <v>0</v>
      </c>
      <c r="K5947" s="380">
        <f>IF(OR('[9]事業所(またはGH住居)名を入力してください_その⑩'!$B566="管理者",'[9]事業所(またはGH住居)名を入力してください_その⑩'!$B566="サービス管理責任者"),0,'[9]事業所(またはGH住居)名を入力してください_その⑩'!$AN566)</f>
        <v>0</v>
      </c>
    </row>
    <row r="5948" spans="8:11">
      <c r="H5948" s="387"/>
      <c r="I5948" s="380" t="e">
        <f t="shared" si="188"/>
        <v>#REF!</v>
      </c>
      <c r="J5948" s="386">
        <f>'[9]事業所(またはGH住居)名を入力してください_その⑩'!$F567</f>
        <v>0</v>
      </c>
      <c r="K5948" s="380">
        <f>IF(OR('[9]事業所(またはGH住居)名を入力してください_その⑩'!$B567="管理者",'[9]事業所(またはGH住居)名を入力してください_その⑩'!$B567="サービス管理責任者"),0,'[9]事業所(またはGH住居)名を入力してください_その⑩'!$AN567)</f>
        <v>0</v>
      </c>
    </row>
    <row r="5949" spans="8:11">
      <c r="H5949" s="387"/>
      <c r="I5949" s="380" t="e">
        <f t="shared" si="188"/>
        <v>#REF!</v>
      </c>
      <c r="J5949" s="386">
        <f>'[9]事業所(またはGH住居)名を入力してください_その⑩'!$F568</f>
        <v>0</v>
      </c>
      <c r="K5949" s="380">
        <f>IF(OR('[9]事業所(またはGH住居)名を入力してください_その⑩'!$B568="管理者",'[9]事業所(またはGH住居)名を入力してください_その⑩'!$B568="サービス管理責任者"),0,'[9]事業所(またはGH住居)名を入力してください_その⑩'!$AN568)</f>
        <v>0</v>
      </c>
    </row>
    <row r="5950" spans="8:11">
      <c r="H5950" s="387"/>
      <c r="I5950" s="380" t="e">
        <f t="shared" si="188"/>
        <v>#REF!</v>
      </c>
      <c r="J5950" s="386">
        <f>'[9]事業所(またはGH住居)名を入力してください_その⑩'!$F569</f>
        <v>0</v>
      </c>
      <c r="K5950" s="380">
        <f>IF(OR('[9]事業所(またはGH住居)名を入力してください_その⑩'!$B569="管理者",'[9]事業所(またはGH住居)名を入力してください_その⑩'!$B569="サービス管理責任者"),0,'[9]事業所(またはGH住居)名を入力してください_その⑩'!$AN569)</f>
        <v>0</v>
      </c>
    </row>
    <row r="5951" spans="8:11">
      <c r="H5951" s="387"/>
      <c r="I5951" s="380" t="e">
        <f t="shared" si="188"/>
        <v>#REF!</v>
      </c>
      <c r="J5951" s="386">
        <f>'[9]事業所(またはGH住居)名を入力してください_その⑩'!$F570</f>
        <v>0</v>
      </c>
      <c r="K5951" s="380">
        <f>IF(OR('[9]事業所(またはGH住居)名を入力してください_その⑩'!$B570="管理者",'[9]事業所(またはGH住居)名を入力してください_その⑩'!$B570="サービス管理責任者"),0,'[9]事業所(またはGH住居)名を入力してください_その⑩'!$AN570)</f>
        <v>0</v>
      </c>
    </row>
    <row r="5952" spans="8:11">
      <c r="H5952" s="387"/>
      <c r="I5952" s="380" t="e">
        <f t="shared" si="188"/>
        <v>#REF!</v>
      </c>
      <c r="J5952" s="386">
        <f>'[9]事業所(またはGH住居)名を入力してください_その⑩'!$F571</f>
        <v>0</v>
      </c>
      <c r="K5952" s="380">
        <f>IF(OR('[9]事業所(またはGH住居)名を入力してください_その⑩'!$B571="管理者",'[9]事業所(またはGH住居)名を入力してください_その⑩'!$B571="サービス管理責任者"),0,'[9]事業所(またはGH住居)名を入力してください_その⑩'!$AN571)</f>
        <v>0</v>
      </c>
    </row>
    <row r="5953" spans="8:11">
      <c r="H5953" s="387"/>
      <c r="I5953" s="380" t="e">
        <f t="shared" si="188"/>
        <v>#REF!</v>
      </c>
      <c r="J5953" s="386">
        <f>'[9]事業所(またはGH住居)名を入力してください_その⑩'!$F572</f>
        <v>0</v>
      </c>
      <c r="K5953" s="380">
        <f>IF(OR('[9]事業所(またはGH住居)名を入力してください_その⑩'!$B572="管理者",'[9]事業所(またはGH住居)名を入力してください_その⑩'!$B572="サービス管理責任者"),0,'[9]事業所(またはGH住居)名を入力してください_その⑩'!$AN572)</f>
        <v>0</v>
      </c>
    </row>
    <row r="5954" spans="8:11">
      <c r="H5954" s="387"/>
      <c r="I5954" s="380" t="e">
        <f t="shared" si="188"/>
        <v>#REF!</v>
      </c>
      <c r="J5954" s="386">
        <f>'[9]事業所(またはGH住居)名を入力してください_その⑩'!$F573</f>
        <v>0</v>
      </c>
      <c r="K5954" s="380">
        <f>IF(OR('[9]事業所(またはGH住居)名を入力してください_その⑩'!$B573="管理者",'[9]事業所(またはGH住居)名を入力してください_その⑩'!$B573="サービス管理責任者"),0,'[9]事業所(またはGH住居)名を入力してください_その⑩'!$AN573)</f>
        <v>0</v>
      </c>
    </row>
    <row r="5955" spans="8:11">
      <c r="H5955" s="387"/>
      <c r="I5955" s="380" t="e">
        <f t="shared" si="188"/>
        <v>#REF!</v>
      </c>
      <c r="J5955" s="386">
        <f>'[9]事業所(またはGH住居)名を入力してください_その⑩'!$F574</f>
        <v>0</v>
      </c>
      <c r="K5955" s="380">
        <f>IF(OR('[9]事業所(またはGH住居)名を入力してください_その⑩'!$B574="管理者",'[9]事業所(またはGH住居)名を入力してください_その⑩'!$B574="サービス管理責任者"),0,'[9]事業所(またはGH住居)名を入力してください_その⑩'!$AN574)</f>
        <v>0</v>
      </c>
    </row>
    <row r="5956" spans="8:11">
      <c r="H5956" s="387"/>
      <c r="I5956" s="380" t="e">
        <f t="shared" ref="I5956:I6003" si="189">IF(J5956=0,I5955,I5955+1)</f>
        <v>#REF!</v>
      </c>
      <c r="J5956" s="386">
        <f>'[9]事業所(またはGH住居)名を入力してください_その⑩'!$F575</f>
        <v>0</v>
      </c>
      <c r="K5956" s="380">
        <f>IF(OR('[9]事業所(またはGH住居)名を入力してください_その⑩'!$B575="管理者",'[9]事業所(またはGH住居)名を入力してください_その⑩'!$B575="サービス管理責任者"),0,'[9]事業所(またはGH住居)名を入力してください_その⑩'!$AN575)</f>
        <v>0</v>
      </c>
    </row>
    <row r="5957" spans="8:11">
      <c r="H5957" s="387"/>
      <c r="I5957" s="380" t="e">
        <f t="shared" si="189"/>
        <v>#REF!</v>
      </c>
      <c r="J5957" s="386">
        <f>'[9]事業所(またはGH住居)名を入力してください_その⑩'!$F576</f>
        <v>0</v>
      </c>
      <c r="K5957" s="380">
        <f>IF(OR('[9]事業所(またはGH住居)名を入力してください_その⑩'!$B576="管理者",'[9]事業所(またはGH住居)名を入力してください_その⑩'!$B576="サービス管理責任者"),0,'[9]事業所(またはGH住居)名を入力してください_その⑩'!$AN576)</f>
        <v>0</v>
      </c>
    </row>
    <row r="5958" spans="8:11">
      <c r="H5958" s="387"/>
      <c r="I5958" s="380" t="e">
        <f t="shared" si="189"/>
        <v>#REF!</v>
      </c>
      <c r="J5958" s="386">
        <f>'[9]事業所(またはGH住居)名を入力してください_その⑩'!$F577</f>
        <v>0</v>
      </c>
      <c r="K5958" s="380">
        <f>IF(OR('[9]事業所(またはGH住居)名を入力してください_その⑩'!$B577="管理者",'[9]事業所(またはGH住居)名を入力してください_その⑩'!$B577="サービス管理責任者"),0,'[9]事業所(またはGH住居)名を入力してください_その⑩'!$AN577)</f>
        <v>0</v>
      </c>
    </row>
    <row r="5959" spans="8:11">
      <c r="H5959" s="387"/>
      <c r="I5959" s="380" t="e">
        <f t="shared" si="189"/>
        <v>#REF!</v>
      </c>
      <c r="J5959" s="386">
        <f>'[9]事業所(またはGH住居)名を入力してください_その⑩'!$F578</f>
        <v>0</v>
      </c>
      <c r="K5959" s="380">
        <f>IF(OR('[9]事業所(またはGH住居)名を入力してください_その⑩'!$B578="管理者",'[9]事業所(またはGH住居)名を入力してください_その⑩'!$B578="サービス管理責任者"),0,'[9]事業所(またはGH住居)名を入力してください_その⑩'!$AN578)</f>
        <v>0</v>
      </c>
    </row>
    <row r="5960" spans="8:11">
      <c r="H5960" s="387"/>
      <c r="I5960" s="380" t="e">
        <f t="shared" si="189"/>
        <v>#REF!</v>
      </c>
      <c r="J5960" s="386">
        <f>'[9]事業所(またはGH住居)名を入力してください_その⑩'!$F579</f>
        <v>0</v>
      </c>
      <c r="K5960" s="380">
        <f>IF(OR('[9]事業所(またはGH住居)名を入力してください_その⑩'!$B579="管理者",'[9]事業所(またはGH住居)名を入力してください_その⑩'!$B579="サービス管理責任者"),0,'[9]事業所(またはGH住居)名を入力してください_その⑩'!$AN579)</f>
        <v>0</v>
      </c>
    </row>
    <row r="5961" spans="8:11">
      <c r="H5961" s="387"/>
      <c r="I5961" s="380" t="e">
        <f t="shared" si="189"/>
        <v>#REF!</v>
      </c>
      <c r="J5961" s="386">
        <f>'[9]事業所(またはGH住居)名を入力してください_その⑩'!$F580</f>
        <v>0</v>
      </c>
      <c r="K5961" s="380">
        <f>IF(OR('[9]事業所(またはGH住居)名を入力してください_その⑩'!$B580="管理者",'[9]事業所(またはGH住居)名を入力してください_その⑩'!$B580="サービス管理責任者"),0,'[9]事業所(またはGH住居)名を入力してください_その⑩'!$AN580)</f>
        <v>0</v>
      </c>
    </row>
    <row r="5962" spans="8:11">
      <c r="H5962" s="387"/>
      <c r="I5962" s="380" t="e">
        <f t="shared" si="189"/>
        <v>#REF!</v>
      </c>
      <c r="J5962" s="386">
        <f>'[9]事業所(またはGH住居)名を入力してください_その⑩'!$F581</f>
        <v>0</v>
      </c>
      <c r="K5962" s="380">
        <f>IF(OR('[9]事業所(またはGH住居)名を入力してください_その⑩'!$B581="管理者",'[9]事業所(またはGH住居)名を入力してください_その⑩'!$B581="サービス管理責任者"),0,'[9]事業所(またはGH住居)名を入力してください_その⑩'!$AN581)</f>
        <v>0</v>
      </c>
    </row>
    <row r="5963" spans="8:11">
      <c r="H5963" s="387"/>
      <c r="I5963" s="380" t="e">
        <f t="shared" si="189"/>
        <v>#REF!</v>
      </c>
      <c r="J5963" s="386">
        <f>'[9]事業所(またはGH住居)名を入力してください_その⑩'!$F582</f>
        <v>0</v>
      </c>
      <c r="K5963" s="380">
        <f>IF(OR('[9]事業所(またはGH住居)名を入力してください_その⑩'!$B582="管理者",'[9]事業所(またはGH住居)名を入力してください_その⑩'!$B582="サービス管理責任者"),0,'[9]事業所(またはGH住居)名を入力してください_その⑩'!$AN582)</f>
        <v>0</v>
      </c>
    </row>
    <row r="5964" spans="8:11">
      <c r="H5964" s="387"/>
      <c r="I5964" s="380" t="e">
        <f t="shared" si="189"/>
        <v>#REF!</v>
      </c>
      <c r="J5964" s="386">
        <f>'[9]事業所(またはGH住居)名を入力してください_その⑩'!$F583</f>
        <v>0</v>
      </c>
      <c r="K5964" s="380">
        <f>IF(OR('[9]事業所(またはGH住居)名を入力してください_その⑩'!$B583="管理者",'[9]事業所(またはGH住居)名を入力してください_その⑩'!$B583="サービス管理責任者"),0,'[9]事業所(またはGH住居)名を入力してください_その⑩'!$AN583)</f>
        <v>0</v>
      </c>
    </row>
    <row r="5965" spans="8:11">
      <c r="H5965" s="387"/>
      <c r="I5965" s="380" t="e">
        <f t="shared" si="189"/>
        <v>#REF!</v>
      </c>
      <c r="J5965" s="386">
        <f>'[9]事業所(またはGH住居)名を入力してください_その⑩'!$F584</f>
        <v>0</v>
      </c>
      <c r="K5965" s="380">
        <f>IF(OR('[9]事業所(またはGH住居)名を入力してください_その⑩'!$B584="管理者",'[9]事業所(またはGH住居)名を入力してください_その⑩'!$B584="サービス管理責任者"),0,'[9]事業所(またはGH住居)名を入力してください_その⑩'!$AN584)</f>
        <v>0</v>
      </c>
    </row>
    <row r="5966" spans="8:11">
      <c r="H5966" s="387"/>
      <c r="I5966" s="380" t="e">
        <f t="shared" si="189"/>
        <v>#REF!</v>
      </c>
      <c r="J5966" s="386">
        <f>'[9]事業所(またはGH住居)名を入力してください_その⑩'!$F585</f>
        <v>0</v>
      </c>
      <c r="K5966" s="380">
        <f>IF(OR('[9]事業所(またはGH住居)名を入力してください_その⑩'!$B585="管理者",'[9]事業所(またはGH住居)名を入力してください_その⑩'!$B585="サービス管理責任者"),0,'[9]事業所(またはGH住居)名を入力してください_その⑩'!$AN585)</f>
        <v>0</v>
      </c>
    </row>
    <row r="5967" spans="8:11">
      <c r="H5967" s="387"/>
      <c r="I5967" s="380" t="e">
        <f t="shared" si="189"/>
        <v>#REF!</v>
      </c>
      <c r="J5967" s="386">
        <f>'[9]事業所(またはGH住居)名を入力してください_その⑩'!$F586</f>
        <v>0</v>
      </c>
      <c r="K5967" s="380">
        <f>IF(OR('[9]事業所(またはGH住居)名を入力してください_その⑩'!$B586="管理者",'[9]事業所(またはGH住居)名を入力してください_その⑩'!$B586="サービス管理責任者"),0,'[9]事業所(またはGH住居)名を入力してください_その⑩'!$AN586)</f>
        <v>0</v>
      </c>
    </row>
    <row r="5968" spans="8:11">
      <c r="H5968" s="387"/>
      <c r="I5968" s="380" t="e">
        <f t="shared" si="189"/>
        <v>#REF!</v>
      </c>
      <c r="J5968" s="386">
        <f>'[9]事業所(またはGH住居)名を入力してください_その⑩'!$F587</f>
        <v>0</v>
      </c>
      <c r="K5968" s="380">
        <f>IF(OR('[9]事業所(またはGH住居)名を入力してください_その⑩'!$B587="管理者",'[9]事業所(またはGH住居)名を入力してください_その⑩'!$B587="サービス管理責任者"),0,'[9]事業所(またはGH住居)名を入力してください_その⑩'!$AN587)</f>
        <v>0</v>
      </c>
    </row>
    <row r="5969" spans="8:11">
      <c r="H5969" s="387"/>
      <c r="I5969" s="380" t="e">
        <f t="shared" si="189"/>
        <v>#REF!</v>
      </c>
      <c r="J5969" s="386">
        <f>'[9]事業所(またはGH住居)名を入力してください_その⑩'!$F588</f>
        <v>0</v>
      </c>
      <c r="K5969" s="380">
        <f>IF(OR('[9]事業所(またはGH住居)名を入力してください_その⑩'!$B588="管理者",'[9]事業所(またはGH住居)名を入力してください_その⑩'!$B588="サービス管理責任者"),0,'[9]事業所(またはGH住居)名を入力してください_その⑩'!$AN588)</f>
        <v>0</v>
      </c>
    </row>
    <row r="5970" spans="8:11">
      <c r="H5970" s="387"/>
      <c r="I5970" s="380" t="e">
        <f t="shared" si="189"/>
        <v>#REF!</v>
      </c>
      <c r="J5970" s="386">
        <f>'[9]事業所(またはGH住居)名を入力してください_その⑩'!$F589</f>
        <v>0</v>
      </c>
      <c r="K5970" s="380">
        <f>IF(OR('[9]事業所(またはGH住居)名を入力してください_その⑩'!$B589="管理者",'[9]事業所(またはGH住居)名を入力してください_その⑩'!$B589="サービス管理責任者"),0,'[9]事業所(またはGH住居)名を入力してください_その⑩'!$AN589)</f>
        <v>0</v>
      </c>
    </row>
    <row r="5971" spans="8:11">
      <c r="H5971" s="387"/>
      <c r="I5971" s="380" t="e">
        <f t="shared" si="189"/>
        <v>#REF!</v>
      </c>
      <c r="J5971" s="386">
        <f>'[9]事業所(またはGH住居)名を入力してください_その⑩'!$F590</f>
        <v>0</v>
      </c>
      <c r="K5971" s="380">
        <f>IF(OR('[9]事業所(またはGH住居)名を入力してください_その⑩'!$B590="管理者",'[9]事業所(またはGH住居)名を入力してください_その⑩'!$B590="サービス管理責任者"),0,'[9]事業所(またはGH住居)名を入力してください_その⑩'!$AN590)</f>
        <v>0</v>
      </c>
    </row>
    <row r="5972" spans="8:11">
      <c r="H5972" s="387"/>
      <c r="I5972" s="380" t="e">
        <f t="shared" si="189"/>
        <v>#REF!</v>
      </c>
      <c r="J5972" s="386">
        <f>'[9]事業所(またはGH住居)名を入力してください_その⑩'!$F591</f>
        <v>0</v>
      </c>
      <c r="K5972" s="380">
        <f>IF(OR('[9]事業所(またはGH住居)名を入力してください_その⑩'!$B591="管理者",'[9]事業所(またはGH住居)名を入力してください_その⑩'!$B591="サービス管理責任者"),0,'[9]事業所(またはGH住居)名を入力してください_その⑩'!$AN591)</f>
        <v>0</v>
      </c>
    </row>
    <row r="5973" spans="8:11">
      <c r="H5973" s="387"/>
      <c r="I5973" s="380" t="e">
        <f t="shared" si="189"/>
        <v>#REF!</v>
      </c>
      <c r="J5973" s="386">
        <f>'[9]事業所(またはGH住居)名を入力してください_その⑩'!$F592</f>
        <v>0</v>
      </c>
      <c r="K5973" s="380">
        <f>IF(OR('[9]事業所(またはGH住居)名を入力してください_その⑩'!$B592="管理者",'[9]事業所(またはGH住居)名を入力してください_その⑩'!$B592="サービス管理責任者"),0,'[9]事業所(またはGH住居)名を入力してください_その⑩'!$AN592)</f>
        <v>0</v>
      </c>
    </row>
    <row r="5974" spans="8:11">
      <c r="H5974" s="387"/>
      <c r="I5974" s="380" t="e">
        <f t="shared" si="189"/>
        <v>#REF!</v>
      </c>
      <c r="J5974" s="386">
        <f>'[9]事業所(またはGH住居)名を入力してください_その⑩'!$F593</f>
        <v>0</v>
      </c>
      <c r="K5974" s="380">
        <f>IF(OR('[9]事業所(またはGH住居)名を入力してください_その⑩'!$B593="管理者",'[9]事業所(またはGH住居)名を入力してください_その⑩'!$B593="サービス管理責任者"),0,'[9]事業所(またはGH住居)名を入力してください_その⑩'!$AN593)</f>
        <v>0</v>
      </c>
    </row>
    <row r="5975" spans="8:11">
      <c r="H5975" s="387"/>
      <c r="I5975" s="380" t="e">
        <f t="shared" si="189"/>
        <v>#REF!</v>
      </c>
      <c r="J5975" s="386">
        <f>'[9]事業所(またはGH住居)名を入力してください_その⑩'!$F594</f>
        <v>0</v>
      </c>
      <c r="K5975" s="380">
        <f>IF(OR('[9]事業所(またはGH住居)名を入力してください_その⑩'!$B594="管理者",'[9]事業所(またはGH住居)名を入力してください_その⑩'!$B594="サービス管理責任者"),0,'[9]事業所(またはGH住居)名を入力してください_その⑩'!$AN594)</f>
        <v>0</v>
      </c>
    </row>
    <row r="5976" spans="8:11">
      <c r="H5976" s="387"/>
      <c r="I5976" s="380" t="e">
        <f t="shared" si="189"/>
        <v>#REF!</v>
      </c>
      <c r="J5976" s="386">
        <f>'[9]事業所(またはGH住居)名を入力してください_その⑩'!$F595</f>
        <v>0</v>
      </c>
      <c r="K5976" s="380">
        <f>IF(OR('[9]事業所(またはGH住居)名を入力してください_その⑩'!$B595="管理者",'[9]事業所(またはGH住居)名を入力してください_その⑩'!$B595="サービス管理責任者"),0,'[9]事業所(またはGH住居)名を入力してください_その⑩'!$AN595)</f>
        <v>0</v>
      </c>
    </row>
    <row r="5977" spans="8:11">
      <c r="H5977" s="387"/>
      <c r="I5977" s="380" t="e">
        <f t="shared" si="189"/>
        <v>#REF!</v>
      </c>
      <c r="J5977" s="386">
        <f>'[9]事業所(またはGH住居)名を入力してください_その⑩'!$F596</f>
        <v>0</v>
      </c>
      <c r="K5977" s="380">
        <f>IF(OR('[9]事業所(またはGH住居)名を入力してください_その⑩'!$B596="管理者",'[9]事業所(またはGH住居)名を入力してください_その⑩'!$B596="サービス管理責任者"),0,'[9]事業所(またはGH住居)名を入力してください_その⑩'!$AN596)</f>
        <v>0</v>
      </c>
    </row>
    <row r="5978" spans="8:11">
      <c r="H5978" s="387"/>
      <c r="I5978" s="380" t="e">
        <f t="shared" si="189"/>
        <v>#REF!</v>
      </c>
      <c r="J5978" s="386">
        <f>'[9]事業所(またはGH住居)名を入力してください_その⑩'!$F597</f>
        <v>0</v>
      </c>
      <c r="K5978" s="380">
        <f>IF(OR('[9]事業所(またはGH住居)名を入力してください_その⑩'!$B597="管理者",'[9]事業所(またはGH住居)名を入力してください_その⑩'!$B597="サービス管理責任者"),0,'[9]事業所(またはGH住居)名を入力してください_その⑩'!$AN597)</f>
        <v>0</v>
      </c>
    </row>
    <row r="5979" spans="8:11">
      <c r="H5979" s="387"/>
      <c r="I5979" s="380" t="e">
        <f t="shared" si="189"/>
        <v>#REF!</v>
      </c>
      <c r="J5979" s="386">
        <f>'[9]事業所(またはGH住居)名を入力してください_その⑩'!$F598</f>
        <v>0</v>
      </c>
      <c r="K5979" s="380">
        <f>IF(OR('[9]事業所(またはGH住居)名を入力してください_その⑩'!$B598="管理者",'[9]事業所(またはGH住居)名を入力してください_その⑩'!$B598="サービス管理責任者"),0,'[9]事業所(またはGH住居)名を入力してください_その⑩'!$AN598)</f>
        <v>0</v>
      </c>
    </row>
    <row r="5980" spans="8:11">
      <c r="H5980" s="387"/>
      <c r="I5980" s="380" t="e">
        <f t="shared" si="189"/>
        <v>#REF!</v>
      </c>
      <c r="J5980" s="386">
        <f>'[9]事業所(またはGH住居)名を入力してください_その⑩'!$F599</f>
        <v>0</v>
      </c>
      <c r="K5980" s="380">
        <f>IF(OR('[9]事業所(またはGH住居)名を入力してください_その⑩'!$B599="管理者",'[9]事業所(またはGH住居)名を入力してください_その⑩'!$B599="サービス管理責任者"),0,'[9]事業所(またはGH住居)名を入力してください_その⑩'!$AN599)</f>
        <v>0</v>
      </c>
    </row>
    <row r="5981" spans="8:11">
      <c r="H5981" s="387"/>
      <c r="I5981" s="380" t="e">
        <f t="shared" si="189"/>
        <v>#REF!</v>
      </c>
      <c r="J5981" s="386">
        <f>'[9]事業所(またはGH住居)名を入力してください_その⑩'!$F600</f>
        <v>0</v>
      </c>
      <c r="K5981" s="380">
        <f>IF(OR('[9]事業所(またはGH住居)名を入力してください_その⑩'!$B600="管理者",'[9]事業所(またはGH住居)名を入力してください_その⑩'!$B600="サービス管理責任者"),0,'[9]事業所(またはGH住居)名を入力してください_その⑩'!$AN600)</f>
        <v>0</v>
      </c>
    </row>
    <row r="5982" spans="8:11">
      <c r="H5982" s="387"/>
      <c r="I5982" s="380" t="e">
        <f t="shared" si="189"/>
        <v>#REF!</v>
      </c>
      <c r="J5982" s="386">
        <f>'[9]事業所(またはGH住居)名を入力してください_その⑩'!$F601</f>
        <v>0</v>
      </c>
      <c r="K5982" s="380">
        <f>IF(OR('[9]事業所(またはGH住居)名を入力してください_その⑩'!$B601="管理者",'[9]事業所(またはGH住居)名を入力してください_その⑩'!$B601="サービス管理責任者"),0,'[9]事業所(またはGH住居)名を入力してください_その⑩'!$AN601)</f>
        <v>0</v>
      </c>
    </row>
    <row r="5983" spans="8:11">
      <c r="H5983" s="387"/>
      <c r="I5983" s="380" t="e">
        <f t="shared" si="189"/>
        <v>#REF!</v>
      </c>
      <c r="J5983" s="386">
        <f>'[9]事業所(またはGH住居)名を入力してください_その⑩'!$F602</f>
        <v>0</v>
      </c>
      <c r="K5983" s="380">
        <f>IF(OR('[9]事業所(またはGH住居)名を入力してください_その⑩'!$B602="管理者",'[9]事業所(またはGH住居)名を入力してください_その⑩'!$B602="サービス管理責任者"),0,'[9]事業所(またはGH住居)名を入力してください_その⑩'!$AN602)</f>
        <v>0</v>
      </c>
    </row>
    <row r="5984" spans="8:11">
      <c r="H5984" s="387"/>
      <c r="I5984" s="380" t="e">
        <f t="shared" si="189"/>
        <v>#REF!</v>
      </c>
      <c r="J5984" s="386">
        <f>'[9]事業所(またはGH住居)名を入力してください_その⑩'!$F603</f>
        <v>0</v>
      </c>
      <c r="K5984" s="380">
        <f>IF(OR('[9]事業所(またはGH住居)名を入力してください_その⑩'!$B603="管理者",'[9]事業所(またはGH住居)名を入力してください_その⑩'!$B603="サービス管理責任者"),0,'[9]事業所(またはGH住居)名を入力してください_その⑩'!$AN603)</f>
        <v>0</v>
      </c>
    </row>
    <row r="5985" spans="8:11">
      <c r="H5985" s="387"/>
      <c r="I5985" s="380" t="e">
        <f t="shared" si="189"/>
        <v>#REF!</v>
      </c>
      <c r="J5985" s="386">
        <f>'[9]事業所(またはGH住居)名を入力してください_その⑩'!$F604</f>
        <v>0</v>
      </c>
      <c r="K5985" s="380">
        <f>IF(OR('[9]事業所(またはGH住居)名を入力してください_その⑩'!$B604="管理者",'[9]事業所(またはGH住居)名を入力してください_その⑩'!$B604="サービス管理責任者"),0,'[9]事業所(またはGH住居)名を入力してください_その⑩'!$AN604)</f>
        <v>0</v>
      </c>
    </row>
    <row r="5986" spans="8:11">
      <c r="H5986" s="387"/>
      <c r="I5986" s="380" t="e">
        <f t="shared" si="189"/>
        <v>#REF!</v>
      </c>
      <c r="J5986" s="386">
        <f>'[9]事業所(またはGH住居)名を入力してください_その⑩'!$F605</f>
        <v>0</v>
      </c>
      <c r="K5986" s="380">
        <f>IF(OR('[9]事業所(またはGH住居)名を入力してください_その⑩'!$B605="管理者",'[9]事業所(またはGH住居)名を入力してください_その⑩'!$B605="サービス管理責任者"),0,'[9]事業所(またはGH住居)名を入力してください_その⑩'!$AN605)</f>
        <v>0</v>
      </c>
    </row>
    <row r="5987" spans="8:11">
      <c r="H5987" s="387"/>
      <c r="I5987" s="380" t="e">
        <f t="shared" si="189"/>
        <v>#REF!</v>
      </c>
      <c r="J5987" s="386">
        <f>'[9]事業所(またはGH住居)名を入力してください_その⑩'!$F606</f>
        <v>0</v>
      </c>
      <c r="K5987" s="380">
        <f>IF(OR('[9]事業所(またはGH住居)名を入力してください_その⑩'!$B606="管理者",'[9]事業所(またはGH住居)名を入力してください_その⑩'!$B606="サービス管理責任者"),0,'[9]事業所(またはGH住居)名を入力してください_その⑩'!$AN606)</f>
        <v>0</v>
      </c>
    </row>
    <row r="5988" spans="8:11">
      <c r="H5988" s="387"/>
      <c r="I5988" s="380" t="e">
        <f t="shared" si="189"/>
        <v>#REF!</v>
      </c>
      <c r="J5988" s="386">
        <f>'[9]事業所(またはGH住居)名を入力してください_その⑩'!$F607</f>
        <v>0</v>
      </c>
      <c r="K5988" s="380">
        <f>IF(OR('[9]事業所(またはGH住居)名を入力してください_その⑩'!$B607="管理者",'[9]事業所(またはGH住居)名を入力してください_その⑩'!$B607="サービス管理責任者"),0,'[9]事業所(またはGH住居)名を入力してください_その⑩'!$AN607)</f>
        <v>0</v>
      </c>
    </row>
    <row r="5989" spans="8:11">
      <c r="H5989" s="387"/>
      <c r="I5989" s="380" t="e">
        <f t="shared" si="189"/>
        <v>#REF!</v>
      </c>
      <c r="J5989" s="386">
        <f>'[9]事業所(またはGH住居)名を入力してください_その⑩'!$F608</f>
        <v>0</v>
      </c>
      <c r="K5989" s="380">
        <f>IF(OR('[9]事業所(またはGH住居)名を入力してください_その⑩'!$B608="管理者",'[9]事業所(またはGH住居)名を入力してください_その⑩'!$B608="サービス管理責任者"),0,'[9]事業所(またはGH住居)名を入力してください_その⑩'!$AN608)</f>
        <v>0</v>
      </c>
    </row>
    <row r="5990" spans="8:11">
      <c r="H5990" s="387"/>
      <c r="I5990" s="380" t="e">
        <f t="shared" si="189"/>
        <v>#REF!</v>
      </c>
      <c r="J5990" s="386">
        <f>'[9]事業所(またはGH住居)名を入力してください_その⑩'!$F609</f>
        <v>0</v>
      </c>
      <c r="K5990" s="380">
        <f>IF(OR('[9]事業所(またはGH住居)名を入力してください_その⑩'!$B609="管理者",'[9]事業所(またはGH住居)名を入力してください_その⑩'!$B609="サービス管理責任者"),0,'[9]事業所(またはGH住居)名を入力してください_その⑩'!$AN609)</f>
        <v>0</v>
      </c>
    </row>
    <row r="5991" spans="8:11">
      <c r="H5991" s="387"/>
      <c r="I5991" s="380" t="e">
        <f t="shared" si="189"/>
        <v>#REF!</v>
      </c>
      <c r="J5991" s="386">
        <f>'[9]事業所(またはGH住居)名を入力してください_その⑩'!$F610</f>
        <v>0</v>
      </c>
      <c r="K5991" s="380">
        <f>IF(OR('[9]事業所(またはGH住居)名を入力してください_その⑩'!$B610="管理者",'[9]事業所(またはGH住居)名を入力してください_その⑩'!$B610="サービス管理責任者"),0,'[9]事業所(またはGH住居)名を入力してください_その⑩'!$AN610)</f>
        <v>0</v>
      </c>
    </row>
    <row r="5992" spans="8:11">
      <c r="H5992" s="387"/>
      <c r="I5992" s="380" t="e">
        <f t="shared" si="189"/>
        <v>#REF!</v>
      </c>
      <c r="J5992" s="386">
        <f>'[9]事業所(またはGH住居)名を入力してください_その⑩'!$F611</f>
        <v>0</v>
      </c>
      <c r="K5992" s="380">
        <f>IF(OR('[9]事業所(またはGH住居)名を入力してください_その⑩'!$B611="管理者",'[9]事業所(またはGH住居)名を入力してください_その⑩'!$B611="サービス管理責任者"),0,'[9]事業所(またはGH住居)名を入力してください_その⑩'!$AN611)</f>
        <v>0</v>
      </c>
    </row>
    <row r="5993" spans="8:11">
      <c r="H5993" s="387"/>
      <c r="I5993" s="380" t="e">
        <f t="shared" si="189"/>
        <v>#REF!</v>
      </c>
      <c r="J5993" s="386">
        <f>'[9]事業所(またはGH住居)名を入力してください_その⑩'!$F612</f>
        <v>0</v>
      </c>
      <c r="K5993" s="380">
        <f>IF(OR('[9]事業所(またはGH住居)名を入力してください_その⑩'!$B612="管理者",'[9]事業所(またはGH住居)名を入力してください_その⑩'!$B612="サービス管理責任者"),0,'[9]事業所(またはGH住居)名を入力してください_その⑩'!$AN612)</f>
        <v>0</v>
      </c>
    </row>
    <row r="5994" spans="8:11">
      <c r="H5994" s="387"/>
      <c r="I5994" s="380" t="e">
        <f t="shared" si="189"/>
        <v>#REF!</v>
      </c>
      <c r="J5994" s="386">
        <f>'[9]事業所(またはGH住居)名を入力してください_その⑩'!$F613</f>
        <v>0</v>
      </c>
      <c r="K5994" s="380">
        <f>IF(OR('[9]事業所(またはGH住居)名を入力してください_その⑩'!$B613="管理者",'[9]事業所(またはGH住居)名を入力してください_その⑩'!$B613="サービス管理責任者"),0,'[9]事業所(またはGH住居)名を入力してください_その⑩'!$AN613)</f>
        <v>0</v>
      </c>
    </row>
    <row r="5995" spans="8:11">
      <c r="H5995" s="387"/>
      <c r="I5995" s="380" t="e">
        <f t="shared" si="189"/>
        <v>#REF!</v>
      </c>
      <c r="J5995" s="386">
        <f>'[9]事業所(またはGH住居)名を入力してください_その⑩'!$F614</f>
        <v>0</v>
      </c>
      <c r="K5995" s="380">
        <f>IF(OR('[9]事業所(またはGH住居)名を入力してください_その⑩'!$B614="管理者",'[9]事業所(またはGH住居)名を入力してください_その⑩'!$B614="サービス管理責任者"),0,'[9]事業所(またはGH住居)名を入力してください_その⑩'!$AN614)</f>
        <v>0</v>
      </c>
    </row>
    <row r="5996" spans="8:11">
      <c r="H5996" s="387"/>
      <c r="I5996" s="380" t="e">
        <f t="shared" si="189"/>
        <v>#REF!</v>
      </c>
      <c r="J5996" s="386">
        <f>'[9]事業所(またはGH住居)名を入力してください_その⑩'!$F615</f>
        <v>0</v>
      </c>
      <c r="K5996" s="380">
        <f>IF(OR('[9]事業所(またはGH住居)名を入力してください_その⑩'!$B615="管理者",'[9]事業所(またはGH住居)名を入力してください_その⑩'!$B615="サービス管理責任者"),0,'[9]事業所(またはGH住居)名を入力してください_その⑩'!$AN615)</f>
        <v>0</v>
      </c>
    </row>
    <row r="5997" spans="8:11">
      <c r="H5997" s="387"/>
      <c r="I5997" s="380" t="e">
        <f t="shared" si="189"/>
        <v>#REF!</v>
      </c>
      <c r="J5997" s="386">
        <f>'[9]事業所(またはGH住居)名を入力してください_その⑩'!$F616</f>
        <v>0</v>
      </c>
      <c r="K5997" s="380">
        <f>IF(OR('[9]事業所(またはGH住居)名を入力してください_その⑩'!$B616="管理者",'[9]事業所(またはGH住居)名を入力してください_その⑩'!$B616="サービス管理責任者"),0,'[9]事業所(またはGH住居)名を入力してください_その⑩'!$AN616)</f>
        <v>0</v>
      </c>
    </row>
    <row r="5998" spans="8:11">
      <c r="H5998" s="387"/>
      <c r="I5998" s="380" t="e">
        <f t="shared" si="189"/>
        <v>#REF!</v>
      </c>
      <c r="J5998" s="386">
        <f>'[9]事業所(またはGH住居)名を入力してください_その⑩'!$F617</f>
        <v>0</v>
      </c>
      <c r="K5998" s="380">
        <f>IF(OR('[9]事業所(またはGH住居)名を入力してください_その⑩'!$B617="管理者",'[9]事業所(またはGH住居)名を入力してください_その⑩'!$B617="サービス管理責任者"),0,'[9]事業所(またはGH住居)名を入力してください_その⑩'!$AN617)</f>
        <v>0</v>
      </c>
    </row>
    <row r="5999" spans="8:11">
      <c r="H5999" s="387"/>
      <c r="I5999" s="380" t="e">
        <f t="shared" si="189"/>
        <v>#REF!</v>
      </c>
      <c r="J5999" s="386">
        <f>'[9]事業所(またはGH住居)名を入力してください_その⑩'!$F618</f>
        <v>0</v>
      </c>
      <c r="K5999" s="380">
        <f>IF(OR('[9]事業所(またはGH住居)名を入力してください_その⑩'!$B618="管理者",'[9]事業所(またはGH住居)名を入力してください_その⑩'!$B618="サービス管理責任者"),0,'[9]事業所(またはGH住居)名を入力してください_その⑩'!$AN618)</f>
        <v>0</v>
      </c>
    </row>
    <row r="6000" spans="8:11">
      <c r="H6000" s="387"/>
      <c r="I6000" s="380" t="e">
        <f t="shared" si="189"/>
        <v>#REF!</v>
      </c>
      <c r="J6000" s="386">
        <f>'[9]事業所(またはGH住居)名を入力してください_その⑩'!$F619</f>
        <v>0</v>
      </c>
      <c r="K6000" s="380">
        <f>IF(OR('[9]事業所(またはGH住居)名を入力してください_その⑩'!$B619="管理者",'[9]事業所(またはGH住居)名を入力してください_その⑩'!$B619="サービス管理責任者"),0,'[9]事業所(またはGH住居)名を入力してください_その⑩'!$AN619)</f>
        <v>0</v>
      </c>
    </row>
    <row r="6001" spans="8:11">
      <c r="H6001" s="387"/>
      <c r="I6001" s="380" t="e">
        <f t="shared" si="189"/>
        <v>#REF!</v>
      </c>
      <c r="J6001" s="386">
        <f>'[9]事業所(またはGH住居)名を入力してください_その⑩'!$F620</f>
        <v>0</v>
      </c>
      <c r="K6001" s="380">
        <f>IF(OR('[9]事業所(またはGH住居)名を入力してください_その⑩'!$B620="管理者",'[9]事業所(またはGH住居)名を入力してください_その⑩'!$B620="サービス管理責任者"),0,'[9]事業所(またはGH住居)名を入力してください_その⑩'!$AN620)</f>
        <v>0</v>
      </c>
    </row>
    <row r="6002" spans="8:11">
      <c r="H6002" s="387"/>
      <c r="I6002" s="380" t="e">
        <f t="shared" si="189"/>
        <v>#REF!</v>
      </c>
      <c r="J6002" s="386">
        <f>'[9]事業所(またはGH住居)名を入力してください_その⑩'!$F621</f>
        <v>0</v>
      </c>
      <c r="K6002" s="380">
        <f>IF(OR('[9]事業所(またはGH住居)名を入力してください_その⑩'!$B621="管理者",'[9]事業所(またはGH住居)名を入力してください_その⑩'!$B621="サービス管理責任者"),0,'[9]事業所(またはGH住居)名を入力してください_その⑩'!$AN621)</f>
        <v>0</v>
      </c>
    </row>
    <row r="6003" spans="8:11">
      <c r="H6003" s="388"/>
      <c r="I6003" s="380" t="e">
        <f t="shared" si="189"/>
        <v>#REF!</v>
      </c>
      <c r="J6003" s="386">
        <f>'[9]事業所(またはGH住居)名を入力してください_その⑩'!$F622</f>
        <v>0</v>
      </c>
      <c r="K6003" s="380">
        <f>IF(OR('[9]事業所(またはGH住居)名を入力してください_その⑩'!$B622="管理者",'[9]事業所(またはGH住居)名を入力してください_その⑩'!$B622="サービス管理責任者"),0,'[9]事業所(またはGH住居)名を入力してください_その⑩'!$AN622)</f>
        <v>0</v>
      </c>
    </row>
  </sheetData>
  <sheetProtection password="C6C5" sheet="1" objects="1" scenarios="1"/>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425" customWidth="1"/>
    <col min="2" max="2" width="17.25" style="432" customWidth="1"/>
    <col min="3" max="3" width="7.5" style="425" bestFit="1" customWidth="1"/>
    <col min="4" max="4" width="3.25" style="425" customWidth="1"/>
    <col min="5" max="7" width="7.625" style="425" customWidth="1"/>
    <col min="8" max="8" width="5.25" style="425" customWidth="1"/>
    <col min="9" max="39" width="2.625" style="425" customWidth="1"/>
    <col min="40" max="41" width="7.625" style="425" customWidth="1"/>
    <col min="42" max="43" width="7.875" style="425" customWidth="1"/>
    <col min="44" max="45" width="7.625" style="425" customWidth="1"/>
    <col min="46" max="46" width="8.25" style="426"/>
    <col min="47" max="48" width="10.5" style="416" hidden="1" customWidth="1"/>
    <col min="49" max="49" width="3.125" style="416" customWidth="1"/>
    <col min="50" max="16384" width="8.25" style="416"/>
  </cols>
  <sheetData>
    <row r="1" spans="1:48" s="164" customFormat="1" ht="15" customHeight="1">
      <c r="B1" s="690" t="s">
        <v>507</v>
      </c>
      <c r="C1" s="690"/>
      <c r="D1" s="690"/>
      <c r="E1" s="690"/>
      <c r="F1" s="690"/>
      <c r="G1" s="690"/>
      <c r="H1" s="690"/>
      <c r="I1" s="690"/>
      <c r="J1" s="690"/>
      <c r="K1" s="690"/>
      <c r="L1" s="690"/>
      <c r="O1" s="165"/>
      <c r="AA1" s="165"/>
      <c r="AI1" s="165"/>
    </row>
    <row r="2" spans="1:48" s="205" customFormat="1" ht="18" customHeight="1">
      <c r="A2" s="397" t="s">
        <v>504</v>
      </c>
      <c r="B2" s="197"/>
      <c r="C2" s="198"/>
      <c r="D2" s="198"/>
      <c r="E2" s="198"/>
      <c r="F2" s="198"/>
      <c r="G2" s="198"/>
      <c r="H2" s="198"/>
      <c r="I2" s="198"/>
      <c r="J2" s="198"/>
      <c r="K2" s="198"/>
      <c r="L2" s="198"/>
      <c r="M2" s="198"/>
      <c r="N2" s="198"/>
      <c r="O2" s="198"/>
      <c r="P2" s="198"/>
      <c r="Q2" s="198"/>
      <c r="R2" s="198"/>
      <c r="S2" s="198"/>
      <c r="T2" s="198"/>
      <c r="U2" s="198"/>
      <c r="V2" s="198"/>
      <c r="W2" s="198"/>
      <c r="X2" s="198"/>
      <c r="Y2" s="198"/>
      <c r="Z2" s="198"/>
      <c r="AA2" s="199"/>
      <c r="AB2" s="199"/>
      <c r="AC2" s="200"/>
      <c r="AD2" s="200"/>
      <c r="AE2" s="200"/>
      <c r="AF2" s="200"/>
      <c r="AG2" s="201"/>
      <c r="AH2" s="201"/>
      <c r="AI2" s="201"/>
      <c r="AJ2" s="201"/>
      <c r="AK2" s="201"/>
      <c r="AL2" s="202" t="s">
        <v>322</v>
      </c>
      <c r="AM2" s="202"/>
      <c r="AN2" s="783" t="s">
        <v>638</v>
      </c>
      <c r="AO2" s="784"/>
      <c r="AP2" s="784"/>
      <c r="AQ2" s="785"/>
      <c r="AR2" s="203"/>
      <c r="AS2" s="203"/>
      <c r="AT2" s="204"/>
    </row>
    <row r="3" spans="1:48" s="205" customFormat="1" ht="18" customHeight="1">
      <c r="A3" s="206" t="s">
        <v>323</v>
      </c>
      <c r="B3" s="207"/>
      <c r="C3" s="207"/>
      <c r="D3" s="207"/>
      <c r="E3" s="207"/>
      <c r="F3" s="207"/>
      <c r="G3" s="207"/>
      <c r="H3" s="207"/>
      <c r="I3" s="207"/>
      <c r="J3" s="207"/>
      <c r="K3" s="207"/>
      <c r="L3" s="207"/>
      <c r="M3" s="207"/>
      <c r="N3" s="208"/>
      <c r="O3" s="208"/>
      <c r="P3" s="786">
        <v>2025</v>
      </c>
      <c r="Q3" s="786"/>
      <c r="R3" s="786"/>
      <c r="S3" s="786"/>
      <c r="T3" s="787" t="s">
        <v>9</v>
      </c>
      <c r="U3" s="787"/>
      <c r="V3" s="786">
        <f>【共通】!P9-3</f>
        <v>5</v>
      </c>
      <c r="W3" s="786"/>
      <c r="X3" s="787" t="s">
        <v>324</v>
      </c>
      <c r="Y3" s="787"/>
      <c r="Z3" s="207"/>
      <c r="AA3" s="207"/>
      <c r="AB3" s="207"/>
      <c r="AC3" s="200"/>
      <c r="AD3" s="200"/>
      <c r="AE3" s="209"/>
      <c r="AF3" s="202"/>
      <c r="AG3" s="207"/>
      <c r="AH3" s="207"/>
      <c r="AI3" s="207"/>
      <c r="AJ3" s="207"/>
      <c r="AK3" s="207"/>
      <c r="AL3" s="202" t="s">
        <v>325</v>
      </c>
      <c r="AM3" s="202"/>
      <c r="AN3" s="788"/>
      <c r="AO3" s="789"/>
      <c r="AP3" s="789"/>
      <c r="AQ3" s="790"/>
      <c r="AR3" s="203"/>
      <c r="AS3" s="203"/>
      <c r="AT3" s="204"/>
    </row>
    <row r="4" spans="1:48" s="205" customFormat="1" ht="18" customHeight="1">
      <c r="A4" s="210"/>
      <c r="B4" s="207"/>
      <c r="C4" s="210"/>
      <c r="D4" s="210"/>
      <c r="E4" s="210"/>
      <c r="F4" s="210"/>
      <c r="G4" s="210"/>
      <c r="H4" s="210"/>
      <c r="I4" s="210"/>
      <c r="J4" s="210"/>
      <c r="K4" s="210"/>
      <c r="L4" s="210"/>
      <c r="M4" s="210"/>
      <c r="N4" s="210"/>
      <c r="O4" s="210"/>
      <c r="P4" s="210"/>
      <c r="Q4" s="210"/>
      <c r="R4" s="210"/>
      <c r="S4" s="210"/>
      <c r="T4" s="210"/>
      <c r="U4" s="210"/>
      <c r="V4" s="210"/>
      <c r="W4" s="210"/>
      <c r="X4" s="210"/>
      <c r="Y4" s="210"/>
      <c r="Z4" s="210"/>
      <c r="AA4" s="209"/>
      <c r="AB4" s="211"/>
      <c r="AC4" s="211"/>
      <c r="AD4" s="211"/>
      <c r="AE4" s="200"/>
      <c r="AF4" s="211"/>
      <c r="AG4" s="211"/>
      <c r="AH4" s="211"/>
      <c r="AI4" s="211"/>
      <c r="AJ4" s="211"/>
      <c r="AK4" s="211"/>
      <c r="AL4" s="212" t="s">
        <v>326</v>
      </c>
      <c r="AM4" s="202"/>
      <c r="AN4" s="795" t="str">
        <f>IF(AN5="","予定/実績の別を選択",IF(AN5="予定","４週","暦月"))</f>
        <v>暦月</v>
      </c>
      <c r="AO4" s="796"/>
      <c r="AP4" s="796"/>
      <c r="AQ4" s="797"/>
      <c r="AR4" s="203"/>
      <c r="AS4" s="203"/>
      <c r="AT4" s="204"/>
    </row>
    <row r="5" spans="1:48" s="205" customFormat="1" ht="18" customHeight="1">
      <c r="A5" s="210"/>
      <c r="B5" s="207"/>
      <c r="C5" s="210"/>
      <c r="D5" s="210"/>
      <c r="E5" s="210"/>
      <c r="F5" s="210"/>
      <c r="G5" s="210"/>
      <c r="H5" s="210"/>
      <c r="I5" s="210"/>
      <c r="J5" s="210"/>
      <c r="K5" s="210"/>
      <c r="L5" s="210"/>
      <c r="M5" s="210"/>
      <c r="N5" s="210"/>
      <c r="O5" s="210"/>
      <c r="P5" s="210"/>
      <c r="Q5" s="210"/>
      <c r="R5" s="210"/>
      <c r="S5" s="210"/>
      <c r="T5" s="210"/>
      <c r="U5" s="210"/>
      <c r="V5" s="210"/>
      <c r="W5" s="210"/>
      <c r="X5" s="210"/>
      <c r="Y5" s="210"/>
      <c r="Z5" s="210"/>
      <c r="AA5" s="209"/>
      <c r="AB5" s="211"/>
      <c r="AC5" s="211"/>
      <c r="AD5" s="211"/>
      <c r="AE5" s="200"/>
      <c r="AF5" s="211"/>
      <c r="AG5" s="211"/>
      <c r="AH5" s="211"/>
      <c r="AI5" s="211"/>
      <c r="AJ5" s="211"/>
      <c r="AK5" s="211"/>
      <c r="AL5" s="212" t="s">
        <v>327</v>
      </c>
      <c r="AM5" s="202"/>
      <c r="AN5" s="798" t="s">
        <v>473</v>
      </c>
      <c r="AO5" s="799"/>
      <c r="AP5" s="799"/>
      <c r="AQ5" s="800"/>
      <c r="AR5" s="203"/>
      <c r="AS5" s="203"/>
      <c r="AT5" s="204"/>
      <c r="AU5" s="213"/>
      <c r="AV5" s="213"/>
    </row>
    <row r="6" spans="1:48" s="223" customFormat="1" ht="6.75" customHeight="1">
      <c r="A6" s="214"/>
      <c r="B6" s="207"/>
      <c r="C6" s="214"/>
      <c r="D6" s="214"/>
      <c r="E6" s="214"/>
      <c r="F6" s="214"/>
      <c r="G6" s="214"/>
      <c r="H6" s="214"/>
      <c r="I6" s="214"/>
      <c r="J6" s="214"/>
      <c r="K6" s="214"/>
      <c r="L6" s="214"/>
      <c r="M6" s="214"/>
      <c r="N6" s="214"/>
      <c r="O6" s="214"/>
      <c r="P6" s="214"/>
      <c r="Q6" s="214"/>
      <c r="R6" s="214"/>
      <c r="S6" s="214"/>
      <c r="T6" s="214"/>
      <c r="U6" s="214"/>
      <c r="V6" s="214"/>
      <c r="W6" s="214"/>
      <c r="X6" s="214"/>
      <c r="Y6" s="214"/>
      <c r="Z6" s="214"/>
      <c r="AA6" s="215"/>
      <c r="AB6" s="216"/>
      <c r="AC6" s="216"/>
      <c r="AD6" s="216"/>
      <c r="AE6" s="217"/>
      <c r="AF6" s="216"/>
      <c r="AG6" s="216"/>
      <c r="AH6" s="216"/>
      <c r="AI6" s="216"/>
      <c r="AJ6" s="216"/>
      <c r="AK6" s="216"/>
      <c r="AL6" s="218"/>
      <c r="AM6" s="219"/>
      <c r="AN6" s="208"/>
      <c r="AO6" s="208"/>
      <c r="AP6" s="208"/>
      <c r="AQ6" s="208"/>
      <c r="AR6" s="220"/>
      <c r="AS6" s="220"/>
      <c r="AT6" s="221"/>
      <c r="AU6" s="222"/>
      <c r="AV6" s="222"/>
    </row>
    <row r="7" spans="1:48" s="205" customFormat="1" ht="18" customHeight="1">
      <c r="A7" s="210"/>
      <c r="B7" s="207"/>
      <c r="C7" s="210"/>
      <c r="D7" s="210"/>
      <c r="E7" s="210"/>
      <c r="F7" s="210"/>
      <c r="G7" s="210"/>
      <c r="H7" s="210"/>
      <c r="I7" s="210"/>
      <c r="J7" s="210"/>
      <c r="K7" s="210"/>
      <c r="L7" s="210"/>
      <c r="M7" s="210"/>
      <c r="N7" s="210"/>
      <c r="O7" s="210"/>
      <c r="P7" s="210"/>
      <c r="Q7" s="210"/>
      <c r="R7" s="210"/>
      <c r="S7" s="210"/>
      <c r="T7" s="210"/>
      <c r="U7" s="210"/>
      <c r="V7" s="210"/>
      <c r="W7" s="209"/>
      <c r="X7" s="210"/>
      <c r="Y7" s="210"/>
      <c r="Z7" s="210"/>
      <c r="AA7" s="209"/>
      <c r="AB7" s="211"/>
      <c r="AC7" s="211"/>
      <c r="AD7" s="211"/>
      <c r="AE7" s="200"/>
      <c r="AF7" s="211"/>
      <c r="AG7" s="211"/>
      <c r="AH7" s="211"/>
      <c r="AI7" s="211"/>
      <c r="AJ7" s="212" t="s">
        <v>328</v>
      </c>
      <c r="AK7" s="801"/>
      <c r="AL7" s="801"/>
      <c r="AM7" s="801"/>
      <c r="AN7" s="211" t="s">
        <v>329</v>
      </c>
      <c r="AO7" s="398"/>
      <c r="AP7" s="211" t="s">
        <v>330</v>
      </c>
      <c r="AQ7" s="200"/>
      <c r="AR7" s="203"/>
      <c r="AS7" s="203"/>
      <c r="AT7" s="204"/>
      <c r="AU7" s="213"/>
      <c r="AV7" s="213"/>
    </row>
    <row r="8" spans="1:48" s="223" customFormat="1" ht="7.5" customHeight="1">
      <c r="A8" s="214"/>
      <c r="B8" s="207"/>
      <c r="C8" s="214"/>
      <c r="D8" s="214"/>
      <c r="E8" s="214"/>
      <c r="F8" s="214"/>
      <c r="G8" s="214"/>
      <c r="H8" s="214"/>
      <c r="I8" s="214"/>
      <c r="J8" s="214"/>
      <c r="K8" s="214"/>
      <c r="L8" s="214"/>
      <c r="M8" s="214"/>
      <c r="N8" s="214"/>
      <c r="O8" s="214"/>
      <c r="P8" s="214"/>
      <c r="Q8" s="214"/>
      <c r="R8" s="214"/>
      <c r="S8" s="214"/>
      <c r="T8" s="214"/>
      <c r="U8" s="214"/>
      <c r="V8" s="214"/>
      <c r="W8" s="215"/>
      <c r="X8" s="214"/>
      <c r="Y8" s="214"/>
      <c r="Z8" s="214"/>
      <c r="AA8" s="215"/>
      <c r="AB8" s="216"/>
      <c r="AC8" s="216"/>
      <c r="AD8" s="216"/>
      <c r="AE8" s="217"/>
      <c r="AF8" s="216"/>
      <c r="AG8" s="216"/>
      <c r="AH8" s="216"/>
      <c r="AI8" s="216"/>
      <c r="AJ8" s="218"/>
      <c r="AK8" s="216"/>
      <c r="AL8" s="216"/>
      <c r="AM8" s="216"/>
      <c r="AN8" s="216"/>
      <c r="AO8" s="216"/>
      <c r="AP8" s="216"/>
      <c r="AQ8" s="217"/>
      <c r="AR8" s="220"/>
      <c r="AS8" s="220"/>
      <c r="AT8" s="221"/>
      <c r="AU8" s="222"/>
      <c r="AV8" s="222"/>
    </row>
    <row r="9" spans="1:48" s="205" customFormat="1" ht="18" customHeight="1">
      <c r="A9" s="210"/>
      <c r="B9" s="210"/>
      <c r="C9" s="210"/>
      <c r="D9" s="210"/>
      <c r="E9" s="210"/>
      <c r="F9" s="210"/>
      <c r="G9" s="210"/>
      <c r="H9" s="210"/>
      <c r="I9" s="210"/>
      <c r="J9" s="210"/>
      <c r="K9" s="210"/>
      <c r="L9" s="210"/>
      <c r="M9" s="210"/>
      <c r="N9" s="210"/>
      <c r="O9" s="210"/>
      <c r="P9" s="210"/>
      <c r="Q9" s="210"/>
      <c r="R9" s="210"/>
      <c r="S9" s="210"/>
      <c r="T9" s="210"/>
      <c r="U9" s="210"/>
      <c r="V9" s="210"/>
      <c r="W9" s="209"/>
      <c r="X9" s="210"/>
      <c r="Y9" s="210"/>
      <c r="Z9" s="210"/>
      <c r="AA9" s="209"/>
      <c r="AB9" s="211"/>
      <c r="AC9" s="211"/>
      <c r="AD9" s="211"/>
      <c r="AE9" s="200"/>
      <c r="AF9" s="211"/>
      <c r="AG9" s="211"/>
      <c r="AH9" s="211"/>
      <c r="AI9" s="211"/>
      <c r="AJ9" s="212" t="s">
        <v>331</v>
      </c>
      <c r="AK9" s="801"/>
      <c r="AL9" s="801"/>
      <c r="AM9" s="801"/>
      <c r="AN9" s="211" t="s">
        <v>329</v>
      </c>
      <c r="AO9" s="398"/>
      <c r="AP9" s="211" t="s">
        <v>330</v>
      </c>
      <c r="AQ9" s="200"/>
      <c r="AR9" s="203"/>
      <c r="AS9" s="203"/>
      <c r="AT9" s="204"/>
      <c r="AU9" s="213"/>
      <c r="AV9" s="213"/>
    </row>
    <row r="10" spans="1:48" s="223" customFormat="1" ht="5.25" customHeight="1">
      <c r="A10" s="214"/>
      <c r="B10" s="214"/>
      <c r="C10" s="214"/>
      <c r="D10" s="214"/>
      <c r="E10" s="214"/>
      <c r="F10" s="214"/>
      <c r="G10" s="214"/>
      <c r="H10" s="214"/>
      <c r="I10" s="214"/>
      <c r="J10" s="214"/>
      <c r="K10" s="214"/>
      <c r="L10" s="214"/>
      <c r="M10" s="214"/>
      <c r="N10" s="214"/>
      <c r="O10" s="214"/>
      <c r="P10" s="214"/>
      <c r="Q10" s="214"/>
      <c r="R10" s="214"/>
      <c r="S10" s="214"/>
      <c r="T10" s="214"/>
      <c r="U10" s="214"/>
      <c r="V10" s="214"/>
      <c r="W10" s="215"/>
      <c r="X10" s="214"/>
      <c r="Y10" s="214"/>
      <c r="Z10" s="214"/>
      <c r="AA10" s="215"/>
      <c r="AB10" s="216"/>
      <c r="AC10" s="216"/>
      <c r="AD10" s="216"/>
      <c r="AE10" s="217"/>
      <c r="AF10" s="216"/>
      <c r="AG10" s="216"/>
      <c r="AH10" s="216"/>
      <c r="AI10" s="216"/>
      <c r="AJ10" s="218"/>
      <c r="AK10" s="216"/>
      <c r="AL10" s="216"/>
      <c r="AM10" s="216"/>
      <c r="AN10" s="216"/>
      <c r="AO10" s="216"/>
      <c r="AP10" s="216"/>
      <c r="AQ10" s="217"/>
      <c r="AR10" s="220"/>
      <c r="AS10" s="220"/>
      <c r="AT10" s="221"/>
      <c r="AU10" s="222"/>
      <c r="AV10" s="222"/>
    </row>
    <row r="11" spans="1:48" s="223" customFormat="1" ht="21" customHeight="1">
      <c r="A11" s="214"/>
      <c r="B11" s="214"/>
      <c r="C11" s="214"/>
      <c r="D11" s="214"/>
      <c r="E11" s="802" t="str">
        <f>IF(E17="","",IF(E16&lt;E17,"ＮＧ",""))</f>
        <v/>
      </c>
      <c r="F11" s="802"/>
      <c r="G11" s="802" t="str">
        <f>IF(G17="","",IF(G12="職業指導員",IF((G16+J16)&lt;(G17+J17),"ＮＧ",""),IF(G16&lt;G17,"ＮＧ","")))</f>
        <v/>
      </c>
      <c r="H11" s="802"/>
      <c r="I11" s="802"/>
      <c r="J11" s="802" t="str">
        <f>IF(J17="","",IF(J12="職業指導員",IF((J16+P16)&lt;(J17+P17),"ＮＧ",""),IF(J16&lt;J17,"ＮＧ","")))</f>
        <v/>
      </c>
      <c r="K11" s="802"/>
      <c r="L11" s="802"/>
      <c r="M11" s="802"/>
      <c r="N11" s="802"/>
      <c r="O11" s="802"/>
      <c r="P11" s="802" t="str">
        <f>IF(P17="","",IF(P16&lt;P17,"ＮＧ",""))</f>
        <v/>
      </c>
      <c r="Q11" s="802"/>
      <c r="R11" s="802"/>
      <c r="S11" s="802"/>
      <c r="T11" s="802"/>
      <c r="U11" s="802"/>
      <c r="V11" s="802" t="str">
        <f>IF(V17="","",IF(V16&lt;V17,"ＮＧ",""))</f>
        <v/>
      </c>
      <c r="W11" s="802"/>
      <c r="X11" s="802"/>
      <c r="Y11" s="802"/>
      <c r="Z11" s="802"/>
      <c r="AA11" s="802"/>
      <c r="AB11" s="791" t="str">
        <f>IF(AB17="","",IF(AB16&lt;AB17,"ＮＧ",""))</f>
        <v/>
      </c>
      <c r="AC11" s="791"/>
      <c r="AD11" s="791"/>
      <c r="AE11" s="791"/>
      <c r="AF11" s="791"/>
      <c r="AG11" s="791"/>
      <c r="AH11" s="791" t="str">
        <f>IF(AH17="","",IF(AH16&lt;AH17,"ＮＧ",""))</f>
        <v/>
      </c>
      <c r="AI11" s="791"/>
      <c r="AJ11" s="791"/>
      <c r="AK11" s="791"/>
      <c r="AL11" s="791"/>
      <c r="AM11" s="791"/>
      <c r="AN11" s="791" t="str">
        <f>IF(AN17="","",IF(AN16&lt;AN17,"ＮＧ",""))</f>
        <v/>
      </c>
      <c r="AO11" s="791"/>
      <c r="AP11" s="791" t="str">
        <f>IF(AP17="","",IF(AP16&lt;AP17,"ＮＧ",""))</f>
        <v/>
      </c>
      <c r="AQ11" s="791"/>
      <c r="AR11" s="792" t="str">
        <f>IF(AR17="","",IF(AR16&lt;AR17,"ＮＧ",""))</f>
        <v/>
      </c>
      <c r="AS11" s="792"/>
      <c r="AT11" s="221"/>
      <c r="AU11" s="222"/>
      <c r="AV11" s="222"/>
    </row>
    <row r="12" spans="1:48" s="226" customFormat="1" ht="21" customHeight="1">
      <c r="A12" s="224"/>
      <c r="B12" s="793"/>
      <c r="C12" s="755" t="s">
        <v>332</v>
      </c>
      <c r="D12" s="757"/>
      <c r="E12" s="747" t="str">
        <f>IFERROR(IF(VLOOKUP($AN$2,選択肢!$A:$L,3,FALSE)="","---",(VLOOKUP($AN$2,選択肢!$A:$L,3,FALSE))),"サービス種別未選択")</f>
        <v>サービス種別未選択</v>
      </c>
      <c r="F12" s="747"/>
      <c r="G12" s="747" t="str">
        <f>IFERROR(IF(VLOOKUP($AN$2,選択肢!$A:$L,4,FALSE)="","---",(VLOOKUP($AN$2,選択肢!$A:$L,4,FALSE))),"サービス種別"&amp;CHAR(10)&amp;"未選択")</f>
        <v>サービス種別
未選択</v>
      </c>
      <c r="H12" s="747"/>
      <c r="I12" s="747"/>
      <c r="J12" s="772" t="str">
        <f>IFERROR(IF(VLOOKUP($AN$2,選択肢!$A:$L,5,FALSE)="","---",(VLOOKUP($AN$2,選択肢!$A:$L,5,FALSE))),"サービス種別未選択")</f>
        <v>サービス種別未選択</v>
      </c>
      <c r="K12" s="773"/>
      <c r="L12" s="773"/>
      <c r="M12" s="773"/>
      <c r="N12" s="773"/>
      <c r="O12" s="774"/>
      <c r="P12" s="772" t="str">
        <f>IFERROR(IF(VLOOKUP($AN$2,選択肢!$A:$L,6,FALSE)="","---",(VLOOKUP($AN$2,選択肢!$A:$L,6,FALSE))),"サービス種別未選択")</f>
        <v>サービス種別未選択</v>
      </c>
      <c r="Q12" s="773"/>
      <c r="R12" s="773"/>
      <c r="S12" s="773"/>
      <c r="T12" s="773"/>
      <c r="U12" s="774"/>
      <c r="V12" s="772" t="str">
        <f>IFERROR(IF(VLOOKUP($AN$2,選択肢!$A:$L,7,FALSE)="","---",(VLOOKUP($AN$2,選択肢!$A:$L,7,FALSE))),"サービス種別未選択")</f>
        <v>サービス種別未選択</v>
      </c>
      <c r="W12" s="773"/>
      <c r="X12" s="773"/>
      <c r="Y12" s="773"/>
      <c r="Z12" s="773"/>
      <c r="AA12" s="774"/>
      <c r="AB12" s="772" t="str">
        <f>IFERROR(IF(VLOOKUP($AN$2,選択肢!$A:$L,8,FALSE)="","---",(VLOOKUP($AN$2,選択肢!$A:$L,8,FALSE))),"サービス種別未選択")</f>
        <v>サービス種別未選択</v>
      </c>
      <c r="AC12" s="773"/>
      <c r="AD12" s="773"/>
      <c r="AE12" s="773"/>
      <c r="AF12" s="773"/>
      <c r="AG12" s="774"/>
      <c r="AH12" s="772" t="str">
        <f>IFERROR(IF(VLOOKUP($AN$2,選択肢!$A:$L,9,FALSE)="","---",(VLOOKUP($AN$2,選択肢!$A:$L,9,FALSE))),"サービス種別未選択")</f>
        <v>サービス種別未選択</v>
      </c>
      <c r="AI12" s="773"/>
      <c r="AJ12" s="773"/>
      <c r="AK12" s="773"/>
      <c r="AL12" s="773"/>
      <c r="AM12" s="774"/>
      <c r="AN12" s="744" t="str">
        <f>IFERROR(IF(VLOOKUP($AN$2,選択肢!$A:$L,10,FALSE)="","---",(VLOOKUP($AN$2,選択肢!$A:$L,10,FALSE))),"サービス種別未選択")</f>
        <v>サービス種別未選択</v>
      </c>
      <c r="AO12" s="746"/>
      <c r="AP12" s="747" t="str">
        <f>IFERROR(IF(VLOOKUP($AN$2,選択肢!$A:$L,11,FALSE)="","---",(VLOOKUP($AN$2,選択肢!$A:$L,11,FALSE))),"サービス種別未選択")</f>
        <v>サービス種別未選択</v>
      </c>
      <c r="AQ12" s="747"/>
      <c r="AR12" s="747" t="str">
        <f>IFERROR(IF(VLOOKUP($AN$2,選択肢!$A:$L,12,FALSE)="","---",(VLOOKUP($AN$2,選択肢!$A:$L,12,FALSE))),"サービス種別未選択")</f>
        <v>サービス種別未選択</v>
      </c>
      <c r="AS12" s="747"/>
      <c r="AT12" s="225"/>
    </row>
    <row r="13" spans="1:48" s="226" customFormat="1" ht="24.95" customHeight="1">
      <c r="A13" s="227"/>
      <c r="B13" s="794"/>
      <c r="C13" s="761"/>
      <c r="D13" s="763"/>
      <c r="E13" s="343" t="s">
        <v>333</v>
      </c>
      <c r="F13" s="343" t="s">
        <v>334</v>
      </c>
      <c r="G13" s="344" t="s">
        <v>335</v>
      </c>
      <c r="H13" s="782" t="s">
        <v>336</v>
      </c>
      <c r="I13" s="782"/>
      <c r="J13" s="778" t="s">
        <v>337</v>
      </c>
      <c r="K13" s="779"/>
      <c r="L13" s="780"/>
      <c r="M13" s="778" t="s">
        <v>338</v>
      </c>
      <c r="N13" s="779"/>
      <c r="O13" s="780"/>
      <c r="P13" s="778" t="s">
        <v>337</v>
      </c>
      <c r="Q13" s="779"/>
      <c r="R13" s="780"/>
      <c r="S13" s="778" t="s">
        <v>338</v>
      </c>
      <c r="T13" s="779"/>
      <c r="U13" s="780"/>
      <c r="V13" s="778" t="s">
        <v>337</v>
      </c>
      <c r="W13" s="779"/>
      <c r="X13" s="780"/>
      <c r="Y13" s="778" t="s">
        <v>338</v>
      </c>
      <c r="Z13" s="779"/>
      <c r="AA13" s="780"/>
      <c r="AB13" s="778" t="s">
        <v>337</v>
      </c>
      <c r="AC13" s="779"/>
      <c r="AD13" s="780"/>
      <c r="AE13" s="778" t="s">
        <v>338</v>
      </c>
      <c r="AF13" s="779"/>
      <c r="AG13" s="780"/>
      <c r="AH13" s="778" t="s">
        <v>337</v>
      </c>
      <c r="AI13" s="779"/>
      <c r="AJ13" s="780"/>
      <c r="AK13" s="778" t="s">
        <v>338</v>
      </c>
      <c r="AL13" s="779"/>
      <c r="AM13" s="780"/>
      <c r="AN13" s="343" t="s">
        <v>333</v>
      </c>
      <c r="AO13" s="343" t="s">
        <v>334</v>
      </c>
      <c r="AP13" s="343" t="s">
        <v>333</v>
      </c>
      <c r="AQ13" s="343" t="s">
        <v>334</v>
      </c>
      <c r="AR13" s="343" t="s">
        <v>333</v>
      </c>
      <c r="AS13" s="343" t="s">
        <v>334</v>
      </c>
      <c r="AT13" s="225"/>
    </row>
    <row r="14" spans="1:48" s="226" customFormat="1" ht="18" customHeight="1">
      <c r="A14" s="227"/>
      <c r="B14" s="323" t="s">
        <v>339</v>
      </c>
      <c r="C14" s="744">
        <f>SUM(E14:AS14)</f>
        <v>0</v>
      </c>
      <c r="D14" s="746"/>
      <c r="E14" s="343">
        <f>COUNTIFS($B:$B,$E$12,$C:$C,"(A)常/専")</f>
        <v>0</v>
      </c>
      <c r="F14" s="343">
        <f>COUNTIFS($B:$B,$E$12,$C:$C,"(B)常/兼")</f>
        <v>0</v>
      </c>
      <c r="G14" s="343">
        <f>COUNTIFS($B:$B,$G$12,$C:$C,"(A)常/専")</f>
        <v>0</v>
      </c>
      <c r="H14" s="782">
        <f>COUNTIFS($B:$B,$G$12,$C:$C,"(B)常/兼")</f>
        <v>0</v>
      </c>
      <c r="I14" s="782"/>
      <c r="J14" s="778">
        <f>COUNTIFS($B:$B,$J$12,$C:$C,"(A)常/専")</f>
        <v>0</v>
      </c>
      <c r="K14" s="779"/>
      <c r="L14" s="780"/>
      <c r="M14" s="778">
        <f>COUNTIFS($B:$B,$J$12,$C:$C,"(B)常/兼")</f>
        <v>0</v>
      </c>
      <c r="N14" s="779"/>
      <c r="O14" s="780"/>
      <c r="P14" s="778">
        <f>COUNTIFS($B:$B,$P$12,$C:$C,"(A)常/専")</f>
        <v>0</v>
      </c>
      <c r="Q14" s="779"/>
      <c r="R14" s="780"/>
      <c r="S14" s="778">
        <f>COUNTIFS($B:$B,$P$12,$C:$C,"(B)常/兼")</f>
        <v>0</v>
      </c>
      <c r="T14" s="779"/>
      <c r="U14" s="780"/>
      <c r="V14" s="778">
        <f>COUNTIFS($B:$B,$V$12,$C:$C,"(A)常/専")</f>
        <v>0</v>
      </c>
      <c r="W14" s="779"/>
      <c r="X14" s="780"/>
      <c r="Y14" s="778">
        <f>COUNTIFS($B:$B,$V$12,$C:$C,"(B)常/兼")</f>
        <v>0</v>
      </c>
      <c r="Z14" s="779"/>
      <c r="AA14" s="780"/>
      <c r="AB14" s="778">
        <f>COUNTIFS($B:$B,$AB$12,$C:$C,"(A)常/専")</f>
        <v>0</v>
      </c>
      <c r="AC14" s="779"/>
      <c r="AD14" s="780"/>
      <c r="AE14" s="778">
        <f>COUNTIFS($B:$B,$AB$12,$C:$C,"(B)常/兼")</f>
        <v>0</v>
      </c>
      <c r="AF14" s="779"/>
      <c r="AG14" s="780"/>
      <c r="AH14" s="778">
        <f>COUNTIFS($B:$B,$AH$12,$C:$C,"(A)常/専")</f>
        <v>0</v>
      </c>
      <c r="AI14" s="779"/>
      <c r="AJ14" s="780"/>
      <c r="AK14" s="778">
        <f>COUNTIFS($B:$B,$AH$12,$C:$C,"(B)常/兼")</f>
        <v>0</v>
      </c>
      <c r="AL14" s="779"/>
      <c r="AM14" s="780"/>
      <c r="AN14" s="343">
        <f>COUNTIFS($B:$B,$AN$12,$C:$C,"(A)常/専")</f>
        <v>0</v>
      </c>
      <c r="AO14" s="343">
        <f>COUNTIFS($B:$B,$AN$12,$C:$C,"(B)常/兼")</f>
        <v>0</v>
      </c>
      <c r="AP14" s="343">
        <f>COUNTIFS($B:$B,$AP$12,$C:$C,"(A)常/専")</f>
        <v>0</v>
      </c>
      <c r="AQ14" s="343">
        <f>COUNTIFS($B:$B,$AP$12,$C:$C,"(B)常/兼")</f>
        <v>0</v>
      </c>
      <c r="AR14" s="343">
        <f>COUNTIFS($B:$B,$AR$12,$C:$C,"(A)常/専")</f>
        <v>0</v>
      </c>
      <c r="AS14" s="343">
        <f>COUNTIFS($B:$B,$AR$12,$C:$C,"(B)常/兼")</f>
        <v>0</v>
      </c>
      <c r="AT14" s="225"/>
    </row>
    <row r="15" spans="1:48" s="226" customFormat="1" ht="18" customHeight="1">
      <c r="A15" s="227"/>
      <c r="B15" s="323" t="s">
        <v>340</v>
      </c>
      <c r="C15" s="744">
        <f>SUM(E15:AS15)</f>
        <v>0</v>
      </c>
      <c r="D15" s="746"/>
      <c r="E15" s="343">
        <f>COUNTIFS($B:$B,$E$12,$C:$C,"(C)非/専")</f>
        <v>0</v>
      </c>
      <c r="F15" s="343">
        <f>COUNTIFS($B:$B,$E$12,$C:$C,"(D)非/兼")</f>
        <v>0</v>
      </c>
      <c r="G15" s="343">
        <f>COUNTIFS($B:$B,$G$12,$C:$C,"(C)非/専")</f>
        <v>0</v>
      </c>
      <c r="H15" s="782">
        <f>COUNTIFS($B:$B,$G$12,$C:$C,"(D)非/兼")</f>
        <v>0</v>
      </c>
      <c r="I15" s="782"/>
      <c r="J15" s="778">
        <f>COUNTIFS($B:$B,$J$12,$C:$C,"(C)非/専")</f>
        <v>0</v>
      </c>
      <c r="K15" s="779"/>
      <c r="L15" s="780"/>
      <c r="M15" s="778">
        <f>COUNTIFS($B:$B,$J$12,$C:$C,"(D)非/兼")</f>
        <v>0</v>
      </c>
      <c r="N15" s="779"/>
      <c r="O15" s="780"/>
      <c r="P15" s="778">
        <f>COUNTIFS($B:$B,$P$12,$C:$C,"(C)非/専")</f>
        <v>0</v>
      </c>
      <c r="Q15" s="779"/>
      <c r="R15" s="780"/>
      <c r="S15" s="778">
        <f>COUNTIFS($B:$B,$P$12,$C:$C,"(D)非/兼")</f>
        <v>0</v>
      </c>
      <c r="T15" s="779"/>
      <c r="U15" s="780"/>
      <c r="V15" s="778">
        <f>COUNTIFS($B:$B,$V$12,$C:$C,"(C)非/専")</f>
        <v>0</v>
      </c>
      <c r="W15" s="779"/>
      <c r="X15" s="780"/>
      <c r="Y15" s="778">
        <f>COUNTIFS($B:$B,$V$12,$C:$C,"(D)非/兼")</f>
        <v>0</v>
      </c>
      <c r="Z15" s="779"/>
      <c r="AA15" s="780"/>
      <c r="AB15" s="778">
        <f>COUNTIFS($B:$B,$AB$12,$C:$C,"(C)非/専")</f>
        <v>0</v>
      </c>
      <c r="AC15" s="779"/>
      <c r="AD15" s="780"/>
      <c r="AE15" s="778">
        <f>COUNTIFS($B:$B,$AB$12,$C:$C,"(D)非/兼")</f>
        <v>0</v>
      </c>
      <c r="AF15" s="779"/>
      <c r="AG15" s="780"/>
      <c r="AH15" s="778">
        <f>COUNTIFS($B:$B,$AH$12,$C:$C,"(C)非/専")</f>
        <v>0</v>
      </c>
      <c r="AI15" s="779"/>
      <c r="AJ15" s="780"/>
      <c r="AK15" s="778">
        <f>COUNTIFS($B:$B,$AH$12,$C:$C,"(D)非/兼")</f>
        <v>0</v>
      </c>
      <c r="AL15" s="779"/>
      <c r="AM15" s="780"/>
      <c r="AN15" s="343">
        <f>COUNTIFS($B:$B,$AN$12,$C:$C,"(C)非/専")</f>
        <v>0</v>
      </c>
      <c r="AO15" s="343">
        <f>COUNTIFS($B:$B,$AN$12,$C:$C,"(D)非/兼")</f>
        <v>0</v>
      </c>
      <c r="AP15" s="343">
        <f>COUNTIFS($B:$B,$AP$12,$C:$C,"(C)非/専")</f>
        <v>0</v>
      </c>
      <c r="AQ15" s="343">
        <f>COUNTIFS($B:$B,$AP$12,$C:$C,"(D)非/兼")</f>
        <v>0</v>
      </c>
      <c r="AR15" s="343">
        <f>COUNTIFS($B:$B,$AR$12,$C:$C,"(C)非/専")</f>
        <v>0</v>
      </c>
      <c r="AS15" s="343">
        <f>COUNTIFS($B:$B,$AR$12,$C:$C,"(D)非/兼")</f>
        <v>0</v>
      </c>
      <c r="AT15" s="225"/>
    </row>
    <row r="16" spans="1:48" s="226" customFormat="1" ht="18" customHeight="1">
      <c r="A16" s="227"/>
      <c r="B16" s="323" t="s">
        <v>341</v>
      </c>
      <c r="C16" s="744">
        <f>SUM(E16:AS16)-(SUMIFS($AR:$AR,$B:$B,"サービス管理責任者")+SUMIFS($AR:$AR,$B:$B,"医師")+SUMIFS($AR:$AR,$B:$B,"その他職員"))</f>
        <v>0</v>
      </c>
      <c r="D16" s="746"/>
      <c r="E16" s="772">
        <f>ROUND(SUMIF($B:$B,E12,$AR:$AR),2)</f>
        <v>0</v>
      </c>
      <c r="F16" s="774"/>
      <c r="G16" s="781">
        <f>ROUND(SUMIF($B:$B,G12,$AR:$AR),2)</f>
        <v>0</v>
      </c>
      <c r="H16" s="781"/>
      <c r="I16" s="781"/>
      <c r="J16" s="772">
        <f>ROUND(SUMIF($B:$B,J12,$AR:$AR),2)</f>
        <v>0</v>
      </c>
      <c r="K16" s="773"/>
      <c r="L16" s="773"/>
      <c r="M16" s="773"/>
      <c r="N16" s="773"/>
      <c r="O16" s="774"/>
      <c r="P16" s="772">
        <f>ROUND(SUMIF($B:$B,P12,$AR:$AR),2)</f>
        <v>0</v>
      </c>
      <c r="Q16" s="773"/>
      <c r="R16" s="773"/>
      <c r="S16" s="773"/>
      <c r="T16" s="773"/>
      <c r="U16" s="774"/>
      <c r="V16" s="772">
        <f>ROUND(SUMIF($B:$B,V12,$AR:$AR),2)</f>
        <v>0</v>
      </c>
      <c r="W16" s="773"/>
      <c r="X16" s="773"/>
      <c r="Y16" s="773"/>
      <c r="Z16" s="773"/>
      <c r="AA16" s="774"/>
      <c r="AB16" s="772">
        <f>ROUND(SUMIF($B:$B,AB12,$AR:$AR),2)</f>
        <v>0</v>
      </c>
      <c r="AC16" s="773"/>
      <c r="AD16" s="773"/>
      <c r="AE16" s="773"/>
      <c r="AF16" s="773"/>
      <c r="AG16" s="774"/>
      <c r="AH16" s="772">
        <f>ROUND(SUMIF($B:$B,AH12,$AR:$AR),2)</f>
        <v>0</v>
      </c>
      <c r="AI16" s="773"/>
      <c r="AJ16" s="773"/>
      <c r="AK16" s="773"/>
      <c r="AL16" s="773"/>
      <c r="AM16" s="774"/>
      <c r="AN16" s="772">
        <f>ROUND(SUMIF($B:$B,AN12,$AR:$AR),2)</f>
        <v>0</v>
      </c>
      <c r="AO16" s="774"/>
      <c r="AP16" s="772">
        <f>ROUND(SUMIF($B:$B,AP12,$AR:$AR),2)</f>
        <v>0</v>
      </c>
      <c r="AQ16" s="774"/>
      <c r="AR16" s="772">
        <f>ROUND(SUMIF($B:$B,AR12,$AR:$AR),2)</f>
        <v>0</v>
      </c>
      <c r="AS16" s="774"/>
      <c r="AT16" s="225"/>
    </row>
    <row r="17" spans="1:48" s="226" customFormat="1" ht="18" customHeight="1">
      <c r="A17" s="227"/>
      <c r="B17" s="323" t="s">
        <v>615</v>
      </c>
      <c r="C17" s="775"/>
      <c r="D17" s="776"/>
      <c r="E17" s="767"/>
      <c r="F17" s="769"/>
      <c r="G17" s="777"/>
      <c r="H17" s="777"/>
      <c r="I17" s="777"/>
      <c r="J17" s="767"/>
      <c r="K17" s="768"/>
      <c r="L17" s="768"/>
      <c r="M17" s="768"/>
      <c r="N17" s="768"/>
      <c r="O17" s="769"/>
      <c r="P17" s="767"/>
      <c r="Q17" s="768"/>
      <c r="R17" s="768"/>
      <c r="S17" s="768"/>
      <c r="T17" s="768"/>
      <c r="U17" s="769"/>
      <c r="V17" s="767"/>
      <c r="W17" s="768"/>
      <c r="X17" s="768"/>
      <c r="Y17" s="768"/>
      <c r="Z17" s="768"/>
      <c r="AA17" s="769"/>
      <c r="AB17" s="767"/>
      <c r="AC17" s="768"/>
      <c r="AD17" s="768"/>
      <c r="AE17" s="768"/>
      <c r="AF17" s="768"/>
      <c r="AG17" s="769"/>
      <c r="AH17" s="767"/>
      <c r="AI17" s="768"/>
      <c r="AJ17" s="768"/>
      <c r="AK17" s="768"/>
      <c r="AL17" s="768"/>
      <c r="AM17" s="769"/>
      <c r="AN17" s="767"/>
      <c r="AO17" s="769"/>
      <c r="AP17" s="767"/>
      <c r="AQ17" s="769"/>
      <c r="AR17" s="767"/>
      <c r="AS17" s="769"/>
      <c r="AT17" s="225"/>
    </row>
    <row r="18" spans="1:48" s="226" customFormat="1" ht="7.5" customHeight="1">
      <c r="A18" s="227"/>
      <c r="B18" s="770" t="s">
        <v>342</v>
      </c>
      <c r="C18" s="770"/>
      <c r="D18" s="770"/>
      <c r="E18" s="770"/>
      <c r="F18" s="770"/>
      <c r="G18" s="770"/>
      <c r="H18" s="770"/>
      <c r="I18" s="399"/>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5"/>
    </row>
    <row r="19" spans="1:48" s="205" customFormat="1" ht="30" customHeight="1">
      <c r="A19" s="206"/>
      <c r="B19" s="771"/>
      <c r="C19" s="771"/>
      <c r="D19" s="771"/>
      <c r="E19" s="771"/>
      <c r="F19" s="771"/>
      <c r="G19" s="771"/>
      <c r="H19" s="771"/>
      <c r="I19" s="400" t="str">
        <f t="shared" ref="I19:AM19" si="0">IFERROR(IF(SUMIF($H:$H,"夜間　　",I:I)&gt;0,"🌙"&amp;CHAR(10)&amp;COUNTIFS($H:$H,"夜間　　",I:I,"&gt;0"),""),"")</f>
        <v/>
      </c>
      <c r="J19" s="400" t="str">
        <f t="shared" si="0"/>
        <v/>
      </c>
      <c r="K19" s="400" t="str">
        <f t="shared" si="0"/>
        <v/>
      </c>
      <c r="L19" s="400" t="str">
        <f t="shared" si="0"/>
        <v/>
      </c>
      <c r="M19" s="400" t="str">
        <f t="shared" si="0"/>
        <v/>
      </c>
      <c r="N19" s="400" t="str">
        <f t="shared" si="0"/>
        <v/>
      </c>
      <c r="O19" s="400" t="str">
        <f t="shared" si="0"/>
        <v/>
      </c>
      <c r="P19" s="400" t="str">
        <f t="shared" si="0"/>
        <v/>
      </c>
      <c r="Q19" s="400" t="str">
        <f t="shared" si="0"/>
        <v/>
      </c>
      <c r="R19" s="400" t="str">
        <f t="shared" si="0"/>
        <v/>
      </c>
      <c r="S19" s="400" t="str">
        <f t="shared" si="0"/>
        <v/>
      </c>
      <c r="T19" s="400" t="str">
        <f t="shared" si="0"/>
        <v/>
      </c>
      <c r="U19" s="400" t="str">
        <f t="shared" si="0"/>
        <v/>
      </c>
      <c r="V19" s="400" t="str">
        <f t="shared" si="0"/>
        <v/>
      </c>
      <c r="W19" s="400" t="str">
        <f t="shared" si="0"/>
        <v/>
      </c>
      <c r="X19" s="400" t="str">
        <f t="shared" si="0"/>
        <v/>
      </c>
      <c r="Y19" s="400" t="str">
        <f t="shared" si="0"/>
        <v/>
      </c>
      <c r="Z19" s="400" t="str">
        <f t="shared" si="0"/>
        <v/>
      </c>
      <c r="AA19" s="400" t="str">
        <f t="shared" si="0"/>
        <v/>
      </c>
      <c r="AB19" s="400" t="str">
        <f t="shared" si="0"/>
        <v/>
      </c>
      <c r="AC19" s="400" t="str">
        <f t="shared" si="0"/>
        <v/>
      </c>
      <c r="AD19" s="400" t="str">
        <f t="shared" si="0"/>
        <v/>
      </c>
      <c r="AE19" s="400" t="str">
        <f t="shared" si="0"/>
        <v/>
      </c>
      <c r="AF19" s="400" t="str">
        <f t="shared" si="0"/>
        <v/>
      </c>
      <c r="AG19" s="400" t="str">
        <f t="shared" si="0"/>
        <v/>
      </c>
      <c r="AH19" s="400" t="str">
        <f t="shared" si="0"/>
        <v/>
      </c>
      <c r="AI19" s="400" t="str">
        <f t="shared" si="0"/>
        <v/>
      </c>
      <c r="AJ19" s="400" t="str">
        <f t="shared" si="0"/>
        <v/>
      </c>
      <c r="AK19" s="400" t="str">
        <f t="shared" si="0"/>
        <v/>
      </c>
      <c r="AL19" s="400" t="str">
        <f t="shared" si="0"/>
        <v/>
      </c>
      <c r="AM19" s="400" t="str">
        <f t="shared" si="0"/>
        <v/>
      </c>
      <c r="AN19" s="224" t="s">
        <v>343</v>
      </c>
      <c r="AO19" s="229"/>
      <c r="AP19" s="206"/>
      <c r="AQ19" s="200"/>
      <c r="AR19" s="229"/>
      <c r="AS19" s="229"/>
      <c r="AT19" s="204"/>
    </row>
    <row r="20" spans="1:48" s="205" customFormat="1" ht="15" customHeight="1">
      <c r="A20" s="748" t="s">
        <v>505</v>
      </c>
      <c r="B20" s="747" t="s">
        <v>344</v>
      </c>
      <c r="C20" s="749" t="s">
        <v>345</v>
      </c>
      <c r="D20" s="750"/>
      <c r="E20" s="747" t="s">
        <v>346</v>
      </c>
      <c r="F20" s="755" t="s">
        <v>347</v>
      </c>
      <c r="G20" s="756"/>
      <c r="H20" s="757"/>
      <c r="I20" s="764" t="s">
        <v>506</v>
      </c>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6"/>
      <c r="AN20" s="736" t="s">
        <v>348</v>
      </c>
      <c r="AO20" s="737" t="s">
        <v>349</v>
      </c>
      <c r="AP20" s="738" t="s">
        <v>616</v>
      </c>
      <c r="AQ20" s="739"/>
      <c r="AR20" s="737" t="s">
        <v>350</v>
      </c>
      <c r="AS20" s="737"/>
      <c r="AT20" s="204"/>
    </row>
    <row r="21" spans="1:48" s="205" customFormat="1" ht="15" customHeight="1">
      <c r="A21" s="748"/>
      <c r="B21" s="747"/>
      <c r="C21" s="751"/>
      <c r="D21" s="752"/>
      <c r="E21" s="747"/>
      <c r="F21" s="758"/>
      <c r="G21" s="759"/>
      <c r="H21" s="760"/>
      <c r="I21" s="744" t="s">
        <v>351</v>
      </c>
      <c r="J21" s="745"/>
      <c r="K21" s="745"/>
      <c r="L21" s="745"/>
      <c r="M21" s="745"/>
      <c r="N21" s="745"/>
      <c r="O21" s="746"/>
      <c r="P21" s="747" t="s">
        <v>352</v>
      </c>
      <c r="Q21" s="747"/>
      <c r="R21" s="747"/>
      <c r="S21" s="747"/>
      <c r="T21" s="747"/>
      <c r="U21" s="747"/>
      <c r="V21" s="747"/>
      <c r="W21" s="747" t="s">
        <v>353</v>
      </c>
      <c r="X21" s="747"/>
      <c r="Y21" s="747"/>
      <c r="Z21" s="747"/>
      <c r="AA21" s="747"/>
      <c r="AB21" s="747"/>
      <c r="AC21" s="747"/>
      <c r="AD21" s="747" t="s">
        <v>354</v>
      </c>
      <c r="AE21" s="747"/>
      <c r="AF21" s="747"/>
      <c r="AG21" s="747"/>
      <c r="AH21" s="747"/>
      <c r="AI21" s="747"/>
      <c r="AJ21" s="747"/>
      <c r="AK21" s="747" t="str">
        <f>IF(AN4="暦月","第５週","")</f>
        <v>第５週</v>
      </c>
      <c r="AL21" s="747"/>
      <c r="AM21" s="747"/>
      <c r="AN21" s="736"/>
      <c r="AO21" s="737"/>
      <c r="AP21" s="740"/>
      <c r="AQ21" s="741"/>
      <c r="AR21" s="737"/>
      <c r="AS21" s="737"/>
      <c r="AT21" s="204"/>
    </row>
    <row r="22" spans="1:48" s="205" customFormat="1" ht="15" customHeight="1">
      <c r="A22" s="748"/>
      <c r="B22" s="747"/>
      <c r="C22" s="751"/>
      <c r="D22" s="752"/>
      <c r="E22" s="747"/>
      <c r="F22" s="758"/>
      <c r="G22" s="759"/>
      <c r="H22" s="760"/>
      <c r="I22" s="230">
        <f>DATE($P$3,$V$3,1)</f>
        <v>45778</v>
      </c>
      <c r="J22" s="230">
        <f>DATE($P$3,$V$3,2)</f>
        <v>45779</v>
      </c>
      <c r="K22" s="230">
        <f>DATE($P$3,$V$3,3)</f>
        <v>45780</v>
      </c>
      <c r="L22" s="230">
        <f>DATE($P$3,$V$3,4)</f>
        <v>45781</v>
      </c>
      <c r="M22" s="230">
        <f>DATE($P$3,$V$3,5)</f>
        <v>45782</v>
      </c>
      <c r="N22" s="230">
        <f>DATE($P$3,$V$3,6)</f>
        <v>45783</v>
      </c>
      <c r="O22" s="230">
        <f>DATE($P$3,$V$3,7)</f>
        <v>45784</v>
      </c>
      <c r="P22" s="230">
        <f>DATE($P$3,$V$3,8)</f>
        <v>45785</v>
      </c>
      <c r="Q22" s="230">
        <f>DATE($P$3,$V$3,9)</f>
        <v>45786</v>
      </c>
      <c r="R22" s="230">
        <f>DATE($P$3,$V$3,10)</f>
        <v>45787</v>
      </c>
      <c r="S22" s="230">
        <f>DATE($P$3,$V$3,11)</f>
        <v>45788</v>
      </c>
      <c r="T22" s="230">
        <f>DATE($P$3,$V$3,12)</f>
        <v>45789</v>
      </c>
      <c r="U22" s="230">
        <f>DATE($P$3,$V$3,13)</f>
        <v>45790</v>
      </c>
      <c r="V22" s="230">
        <f>DATE($P$3,$V$3,14)</f>
        <v>45791</v>
      </c>
      <c r="W22" s="230">
        <f>DATE($P$3,$V$3,15)</f>
        <v>45792</v>
      </c>
      <c r="X22" s="230">
        <f>DATE($P$3,$V$3,16)</f>
        <v>45793</v>
      </c>
      <c r="Y22" s="230">
        <f>DATE($P$3,$V$3,17)</f>
        <v>45794</v>
      </c>
      <c r="Z22" s="230">
        <f>DATE($P$3,$V$3,18)</f>
        <v>45795</v>
      </c>
      <c r="AA22" s="230">
        <f>DATE($P$3,$V$3,19)</f>
        <v>45796</v>
      </c>
      <c r="AB22" s="230">
        <f>DATE($P$3,$V$3,20)</f>
        <v>45797</v>
      </c>
      <c r="AC22" s="230">
        <f>DATE($P$3,$V$3,21)</f>
        <v>45798</v>
      </c>
      <c r="AD22" s="230">
        <f>DATE($P$3,$V$3,22)</f>
        <v>45799</v>
      </c>
      <c r="AE22" s="230">
        <f>DATE($P$3,$V$3,23)</f>
        <v>45800</v>
      </c>
      <c r="AF22" s="230">
        <f>DATE($P$3,$V$3,24)</f>
        <v>45801</v>
      </c>
      <c r="AG22" s="230">
        <f>DATE($P$3,$V$3,25)</f>
        <v>45802</v>
      </c>
      <c r="AH22" s="230">
        <f>DATE($P$3,$V$3,26)</f>
        <v>45803</v>
      </c>
      <c r="AI22" s="230">
        <f>DATE($P$3,$V$3,27)</f>
        <v>45804</v>
      </c>
      <c r="AJ22" s="230">
        <f>DATE($P$3,$V$3,28)</f>
        <v>45805</v>
      </c>
      <c r="AK22" s="230">
        <f>IF(AN4="暦月",IF(DAY(EOMONTH(I22,0))&lt;29,"",DATE($P$3,$V$3,29)),"")</f>
        <v>45806</v>
      </c>
      <c r="AL22" s="230">
        <f>IF(AN4="暦月",IF(DAY(EOMONTH(I22,0))&lt;30,"",DATE($P$3,$V$3,30)),"")</f>
        <v>45807</v>
      </c>
      <c r="AM22" s="230">
        <f>IF(AN4="暦月",IF(DAY(EOMONTH(I22,0))&lt;31,"",DATE($P$3,$V$3,31)),"")</f>
        <v>45808</v>
      </c>
      <c r="AN22" s="736"/>
      <c r="AO22" s="737"/>
      <c r="AP22" s="740"/>
      <c r="AQ22" s="741"/>
      <c r="AR22" s="737"/>
      <c r="AS22" s="737"/>
      <c r="AT22" s="204"/>
    </row>
    <row r="23" spans="1:48" s="205" customFormat="1" ht="15" customHeight="1">
      <c r="A23" s="748"/>
      <c r="B23" s="747"/>
      <c r="C23" s="753"/>
      <c r="D23" s="754"/>
      <c r="E23" s="747"/>
      <c r="F23" s="761"/>
      <c r="G23" s="762"/>
      <c r="H23" s="763"/>
      <c r="I23" s="231">
        <f>DATE($P$3,$V$3,1)</f>
        <v>45778</v>
      </c>
      <c r="J23" s="231">
        <f>DATE($P$3,$V$3,2)</f>
        <v>45779</v>
      </c>
      <c r="K23" s="231">
        <f>DATE($P$3,$V$3,3)</f>
        <v>45780</v>
      </c>
      <c r="L23" s="231">
        <f>DATE($P$3,$V$3,4)</f>
        <v>45781</v>
      </c>
      <c r="M23" s="231">
        <f>DATE($P$3,$V$3,5)</f>
        <v>45782</v>
      </c>
      <c r="N23" s="231">
        <f>DATE($P$3,$V$3,6)</f>
        <v>45783</v>
      </c>
      <c r="O23" s="231">
        <f>DATE($P$3,$V$3,7)</f>
        <v>45784</v>
      </c>
      <c r="P23" s="231">
        <f>DATE($P$3,$V$3,8)</f>
        <v>45785</v>
      </c>
      <c r="Q23" s="231">
        <f>DATE($P$3,$V$3,9)</f>
        <v>45786</v>
      </c>
      <c r="R23" s="231">
        <f>DATE($P$3,$V$3,10)</f>
        <v>45787</v>
      </c>
      <c r="S23" s="231">
        <f>DATE($P$3,$V$3,11)</f>
        <v>45788</v>
      </c>
      <c r="T23" s="231">
        <f>DATE($P$3,$V$3,12)</f>
        <v>45789</v>
      </c>
      <c r="U23" s="231">
        <f>DATE($P$3,$V$3,13)</f>
        <v>45790</v>
      </c>
      <c r="V23" s="231">
        <f>DATE($P$3,$V$3,14)</f>
        <v>45791</v>
      </c>
      <c r="W23" s="231">
        <f>DATE($P$3,$V$3,15)</f>
        <v>45792</v>
      </c>
      <c r="X23" s="231">
        <f>DATE($P$3,$V$3,16)</f>
        <v>45793</v>
      </c>
      <c r="Y23" s="231">
        <f>DATE($P$3,$V$3,17)</f>
        <v>45794</v>
      </c>
      <c r="Z23" s="231">
        <f>DATE($P$3,$V$3,18)</f>
        <v>45795</v>
      </c>
      <c r="AA23" s="231">
        <f>DATE($P$3,$V$3,19)</f>
        <v>45796</v>
      </c>
      <c r="AB23" s="231">
        <f>DATE($P$3,$V$3,20)</f>
        <v>45797</v>
      </c>
      <c r="AC23" s="231">
        <f>DATE($P$3,$V$3,21)</f>
        <v>45798</v>
      </c>
      <c r="AD23" s="231">
        <f>DATE($P$3,$V$3,22)</f>
        <v>45799</v>
      </c>
      <c r="AE23" s="231">
        <f>DATE($P$3,$V$3,23)</f>
        <v>45800</v>
      </c>
      <c r="AF23" s="231">
        <f>DATE($P$3,$V$3,24)</f>
        <v>45801</v>
      </c>
      <c r="AG23" s="231">
        <f>DATE($P$3,$V$3,25)</f>
        <v>45802</v>
      </c>
      <c r="AH23" s="231">
        <f>DATE($P$3,$V$3,26)</f>
        <v>45803</v>
      </c>
      <c r="AI23" s="231">
        <f>DATE($P$3,$V$3,27)</f>
        <v>45804</v>
      </c>
      <c r="AJ23" s="231">
        <f>DATE($P$3,$V$3,28)</f>
        <v>45805</v>
      </c>
      <c r="AK23" s="231">
        <f>IF(AN4="暦月",IF(DAY(EOMONTH(I23,0))&lt;29,"",DATE($P$3,$V$3,29)),"")</f>
        <v>45806</v>
      </c>
      <c r="AL23" s="231">
        <f>IF(AN4="暦月",IF(DAY(EOMONTH(I23,0))&lt;30,"",DATE($P$3,$V$3,30)),"")</f>
        <v>45807</v>
      </c>
      <c r="AM23" s="231">
        <f>IF(AN4="暦月",IF(DAY(EOMONTH(I23,0))&lt;31,"",DATE($P$3,$V$3,31)),"")</f>
        <v>45808</v>
      </c>
      <c r="AN23" s="736"/>
      <c r="AO23" s="737"/>
      <c r="AP23" s="742"/>
      <c r="AQ23" s="743"/>
      <c r="AR23" s="737"/>
      <c r="AS23" s="737"/>
      <c r="AT23" s="204"/>
      <c r="AU23" s="734" t="s">
        <v>341</v>
      </c>
      <c r="AV23" s="735"/>
    </row>
    <row r="24" spans="1:48" s="203" customFormat="1" ht="12" customHeight="1">
      <c r="A24" s="710">
        <v>1</v>
      </c>
      <c r="B24" s="713" t="s">
        <v>423</v>
      </c>
      <c r="C24" s="731"/>
      <c r="D24" s="719" t="s">
        <v>231</v>
      </c>
      <c r="E24" s="401"/>
      <c r="F24" s="722"/>
      <c r="G24" s="723"/>
      <c r="H24" s="232" t="s">
        <v>355</v>
      </c>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728">
        <f>IF(LEFT($AN$2,6)="共同生活援助",SUM(I25:AM25),SUM(I25:AM26))</f>
        <v>0</v>
      </c>
      <c r="AO24" s="700">
        <f>IF($AN$4="４週",AN24/4,AN24/(DAY(EOMONTH($I$22,0))/7))</f>
        <v>0</v>
      </c>
      <c r="AP24" s="703"/>
      <c r="AQ24" s="704"/>
      <c r="AR24" s="700" t="str">
        <f>IF($AN$4="４週",AU25,AV25)</f>
        <v/>
      </c>
      <c r="AS24" s="700"/>
      <c r="AT24" s="709"/>
      <c r="AU24" s="325" t="s">
        <v>617</v>
      </c>
      <c r="AV24" s="325" t="s">
        <v>356</v>
      </c>
    </row>
    <row r="25" spans="1:48" s="203" customFormat="1" ht="12" customHeight="1">
      <c r="A25" s="711"/>
      <c r="B25" s="714"/>
      <c r="C25" s="732"/>
      <c r="D25" s="720"/>
      <c r="E25" s="402"/>
      <c r="F25" s="724"/>
      <c r="G25" s="725"/>
      <c r="H25" s="233" t="s">
        <v>357</v>
      </c>
      <c r="I25" s="403" t="str">
        <f>IFERROR(VLOOKUP(I24,'P1-1'!$B:$AP,41,FALSE),"")</f>
        <v/>
      </c>
      <c r="J25" s="403" t="str">
        <f>IFERROR(VLOOKUP(J24,'P1-1'!$B:$AP,41,FALSE),"")</f>
        <v/>
      </c>
      <c r="K25" s="403" t="str">
        <f>IFERROR(VLOOKUP(K24,'P1-1'!$B:$AP,41,FALSE),"")</f>
        <v/>
      </c>
      <c r="L25" s="403" t="str">
        <f>IFERROR(VLOOKUP(L24,'P1-1'!$B:$AP,41,FALSE),"")</f>
        <v/>
      </c>
      <c r="M25" s="403" t="str">
        <f>IFERROR(VLOOKUP(M24,'P1-1'!$B:$AP,41,FALSE),"")</f>
        <v/>
      </c>
      <c r="N25" s="403" t="str">
        <f>IFERROR(VLOOKUP(N24,'P1-1'!$B:$AP,41,FALSE),"")</f>
        <v/>
      </c>
      <c r="O25" s="403" t="str">
        <f>IFERROR(VLOOKUP(O24,'P1-1'!$B:$AP,41,FALSE),"")</f>
        <v/>
      </c>
      <c r="P25" s="403" t="str">
        <f>IFERROR(VLOOKUP(P24,'P1-1'!$B:$AP,41,FALSE),"")</f>
        <v/>
      </c>
      <c r="Q25" s="403" t="str">
        <f>IFERROR(VLOOKUP(Q24,'P1-1'!$B:$AP,41,FALSE),"")</f>
        <v/>
      </c>
      <c r="R25" s="403" t="str">
        <f>IFERROR(VLOOKUP(R24,'P1-1'!$B:$AP,41,FALSE),"")</f>
        <v/>
      </c>
      <c r="S25" s="403" t="str">
        <f>IFERROR(VLOOKUP(S24,'P1-1'!$B:$AP,41,FALSE),"")</f>
        <v/>
      </c>
      <c r="T25" s="403" t="str">
        <f>IFERROR(VLOOKUP(T24,'P1-1'!$B:$AP,41,FALSE),"")</f>
        <v/>
      </c>
      <c r="U25" s="403" t="str">
        <f>IFERROR(VLOOKUP(U24,'P1-1'!$B:$AP,41,FALSE),"")</f>
        <v/>
      </c>
      <c r="V25" s="403" t="str">
        <f>IFERROR(VLOOKUP(V24,'P1-1'!$B:$AP,41,FALSE),"")</f>
        <v/>
      </c>
      <c r="W25" s="403" t="str">
        <f>IFERROR(VLOOKUP(W24,'P1-1'!$B:$AP,41,FALSE),"")</f>
        <v/>
      </c>
      <c r="X25" s="403" t="str">
        <f>IFERROR(VLOOKUP(X24,'P1-1'!$B:$AP,41,FALSE),"")</f>
        <v/>
      </c>
      <c r="Y25" s="403" t="str">
        <f>IFERROR(VLOOKUP(Y24,'P1-1'!$B:$AP,41,FALSE),"")</f>
        <v/>
      </c>
      <c r="Z25" s="403" t="str">
        <f>IFERROR(VLOOKUP(Z24,'P1-1'!$B:$AP,41,FALSE),"")</f>
        <v/>
      </c>
      <c r="AA25" s="403" t="str">
        <f>IFERROR(VLOOKUP(AA24,'P1-1'!$B:$AP,41,FALSE),"")</f>
        <v/>
      </c>
      <c r="AB25" s="403" t="str">
        <f>IFERROR(VLOOKUP(AB24,'P1-1'!$B:$AP,41,FALSE),"")</f>
        <v/>
      </c>
      <c r="AC25" s="403" t="str">
        <f>IFERROR(VLOOKUP(AC24,'P1-1'!$B:$AP,41,FALSE),"")</f>
        <v/>
      </c>
      <c r="AD25" s="403" t="str">
        <f>IFERROR(VLOOKUP(AD24,'P1-1'!$B:$AP,41,FALSE),"")</f>
        <v/>
      </c>
      <c r="AE25" s="403" t="str">
        <f>IFERROR(VLOOKUP(AE24,'P1-1'!$B:$AP,41,FALSE),"")</f>
        <v/>
      </c>
      <c r="AF25" s="403" t="str">
        <f>IFERROR(VLOOKUP(AF24,'P1-1'!$B:$AP,41,FALSE),"")</f>
        <v/>
      </c>
      <c r="AG25" s="403" t="str">
        <f>IFERROR(VLOOKUP(AG24,'P1-1'!$B:$AP,41,FALSE),"")</f>
        <v/>
      </c>
      <c r="AH25" s="403" t="str">
        <f>IFERROR(VLOOKUP(AH24,'P1-1'!$B:$AP,41,FALSE),"")</f>
        <v/>
      </c>
      <c r="AI25" s="403" t="str">
        <f>IFERROR(VLOOKUP(AI24,'P1-1'!$B:$AP,41,FALSE),"")</f>
        <v/>
      </c>
      <c r="AJ25" s="403" t="str">
        <f>IFERROR(VLOOKUP(AJ24,'P1-1'!$B:$AP,41,FALSE),"")</f>
        <v/>
      </c>
      <c r="AK25" s="403" t="str">
        <f>IFERROR(VLOOKUP(AK24,'P1-1'!$B:$AP,41,FALSE),"")</f>
        <v/>
      </c>
      <c r="AL25" s="403" t="str">
        <f>IFERROR(VLOOKUP(AL24,'P1-1'!$B:$AP,41,FALSE),"")</f>
        <v/>
      </c>
      <c r="AM25" s="403" t="str">
        <f>IFERROR(VLOOKUP(AM24,'P1-1'!$B:$AP,41,FALSE),"")</f>
        <v/>
      </c>
      <c r="AN25" s="729"/>
      <c r="AO25" s="701"/>
      <c r="AP25" s="705"/>
      <c r="AQ25" s="706"/>
      <c r="AR25" s="701"/>
      <c r="AS25" s="701"/>
      <c r="AT25" s="709"/>
      <c r="AU25" s="326" t="str">
        <f>IFERROR(IF($D24="□",($AO24/$AK$7),($AO24/$AK$9)),"")</f>
        <v/>
      </c>
      <c r="AV25" s="326" t="str">
        <f>IFERROR(IF($D24="□",($AN24/$AO$7),($AN24/$AO$9)),"")</f>
        <v/>
      </c>
    </row>
    <row r="26" spans="1:48" s="203" customFormat="1" ht="12" customHeight="1">
      <c r="A26" s="712"/>
      <c r="B26" s="715"/>
      <c r="C26" s="733"/>
      <c r="D26" s="721"/>
      <c r="E26" s="402"/>
      <c r="F26" s="726"/>
      <c r="G26" s="727"/>
      <c r="H26" s="235" t="s">
        <v>358</v>
      </c>
      <c r="I26" s="234" t="str">
        <f>IFERROR(VLOOKUP(I24,'P1-1'!$B:$AP,31,FALSE),"")</f>
        <v/>
      </c>
      <c r="J26" s="234" t="str">
        <f>IFERROR(VLOOKUP(J24,'P1-1'!$B:$AP,31,FALSE),"")</f>
        <v/>
      </c>
      <c r="K26" s="234" t="str">
        <f>IFERROR(VLOOKUP(K24,'P1-1'!$B:$AP,31,FALSE),"")</f>
        <v/>
      </c>
      <c r="L26" s="234" t="str">
        <f>IFERROR(VLOOKUP(L24,'P1-1'!$B:$AP,31,FALSE),"")</f>
        <v/>
      </c>
      <c r="M26" s="234" t="str">
        <f>IFERROR(VLOOKUP(M24,'P1-1'!$B:$AP,31,FALSE),"")</f>
        <v/>
      </c>
      <c r="N26" s="234" t="str">
        <f>IFERROR(VLOOKUP(N24,'P1-1'!$B:$AP,31,FALSE),"")</f>
        <v/>
      </c>
      <c r="O26" s="234" t="str">
        <f>IFERROR(VLOOKUP(O24,'P1-1'!$B:$AP,31,FALSE),"")</f>
        <v/>
      </c>
      <c r="P26" s="234" t="str">
        <f>IFERROR(VLOOKUP(P24,'P1-1'!$B:$AP,31,FALSE),"")</f>
        <v/>
      </c>
      <c r="Q26" s="234" t="str">
        <f>IFERROR(VLOOKUP(Q24,'P1-1'!$B:$AP,31,FALSE),"")</f>
        <v/>
      </c>
      <c r="R26" s="234" t="str">
        <f>IFERROR(VLOOKUP(R24,'P1-1'!$B:$AP,31,FALSE),"")</f>
        <v/>
      </c>
      <c r="S26" s="234" t="str">
        <f>IFERROR(VLOOKUP(S24,'P1-1'!$B:$AP,31,FALSE),"")</f>
        <v/>
      </c>
      <c r="T26" s="234" t="str">
        <f>IFERROR(VLOOKUP(T24,'P1-1'!$B:$AP,31,FALSE),"")</f>
        <v/>
      </c>
      <c r="U26" s="234" t="str">
        <f>IFERROR(VLOOKUP(U24,'P1-1'!$B:$AP,31,FALSE),"")</f>
        <v/>
      </c>
      <c r="V26" s="234" t="str">
        <f>IFERROR(VLOOKUP(V24,'P1-1'!$B:$AP,31,FALSE),"")</f>
        <v/>
      </c>
      <c r="W26" s="234" t="str">
        <f>IFERROR(VLOOKUP(W24,'P1-1'!$B:$AP,31,FALSE),"")</f>
        <v/>
      </c>
      <c r="X26" s="234" t="str">
        <f>IFERROR(VLOOKUP(X24,'P1-1'!$B:$AP,31,FALSE),"")</f>
        <v/>
      </c>
      <c r="Y26" s="234" t="str">
        <f>IFERROR(VLOOKUP(Y24,'P1-1'!$B:$AP,31,FALSE),"")</f>
        <v/>
      </c>
      <c r="Z26" s="234" t="str">
        <f>IFERROR(VLOOKUP(Z24,'P1-1'!$B:$AP,31,FALSE),"")</f>
        <v/>
      </c>
      <c r="AA26" s="234" t="str">
        <f>IFERROR(VLOOKUP(AA24,'P1-1'!$B:$AP,31,FALSE),"")</f>
        <v/>
      </c>
      <c r="AB26" s="234" t="str">
        <f>IFERROR(VLOOKUP(AB24,'P1-1'!$B:$AP,31,FALSE),"")</f>
        <v/>
      </c>
      <c r="AC26" s="234" t="str">
        <f>IFERROR(VLOOKUP(AC24,'P1-1'!$B:$AP,31,FALSE),"")</f>
        <v/>
      </c>
      <c r="AD26" s="234" t="str">
        <f>IFERROR(VLOOKUP(AD24,'P1-1'!$B:$AP,31,FALSE),"")</f>
        <v/>
      </c>
      <c r="AE26" s="234" t="str">
        <f>IFERROR(VLOOKUP(AE24,'P1-1'!$B:$AP,31,FALSE),"")</f>
        <v/>
      </c>
      <c r="AF26" s="234" t="str">
        <f>IFERROR(VLOOKUP(AF24,'P1-1'!$B:$AP,31,FALSE),"")</f>
        <v/>
      </c>
      <c r="AG26" s="234" t="str">
        <f>IFERROR(VLOOKUP(AG24,'P1-1'!$B:$AP,31,FALSE),"")</f>
        <v/>
      </c>
      <c r="AH26" s="234" t="str">
        <f>IFERROR(VLOOKUP(AH24,'P1-1'!$B:$AP,31,FALSE),"")</f>
        <v/>
      </c>
      <c r="AI26" s="234" t="str">
        <f>IFERROR(VLOOKUP(AI24,'P1-1'!$B:$AP,31,FALSE),"")</f>
        <v/>
      </c>
      <c r="AJ26" s="234" t="str">
        <f>IFERROR(VLOOKUP(AJ24,'P1-1'!$B:$AP,31,FALSE),"")</f>
        <v/>
      </c>
      <c r="AK26" s="234" t="str">
        <f>IFERROR(VLOOKUP(AK24,'P1-1'!$B:$AP,31,FALSE),"")</f>
        <v/>
      </c>
      <c r="AL26" s="234" t="str">
        <f>IFERROR(VLOOKUP(AL24,'P1-1'!$B:$AP,31,FALSE),"")</f>
        <v/>
      </c>
      <c r="AM26" s="234" t="str">
        <f>IFERROR(VLOOKUP(AM24,'P1-1'!$B:$AP,31,FALSE),"")</f>
        <v/>
      </c>
      <c r="AN26" s="730"/>
      <c r="AO26" s="702"/>
      <c r="AP26" s="707"/>
      <c r="AQ26" s="708"/>
      <c r="AR26" s="702"/>
      <c r="AS26" s="702"/>
      <c r="AT26" s="709"/>
      <c r="AU26" s="327"/>
      <c r="AV26" s="327"/>
    </row>
    <row r="27" spans="1:48" s="205" customFormat="1" ht="12" customHeight="1">
      <c r="A27" s="710">
        <v>2</v>
      </c>
      <c r="B27" s="713" t="s">
        <v>423</v>
      </c>
      <c r="C27" s="731"/>
      <c r="D27" s="719" t="s">
        <v>231</v>
      </c>
      <c r="E27" s="401"/>
      <c r="F27" s="722"/>
      <c r="G27" s="723"/>
      <c r="H27" s="232" t="s">
        <v>355</v>
      </c>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728">
        <f t="shared" ref="AN27" si="1">IF(LEFT($AN$2,6)="共同生活援助",SUM(I28:AM28),SUM(I28:AM29))</f>
        <v>0</v>
      </c>
      <c r="AO27" s="700">
        <f>IF($AN$4="４週",AN27/4,AN27/(DAY(EOMONTH($I$22,0))/7))</f>
        <v>0</v>
      </c>
      <c r="AP27" s="703"/>
      <c r="AQ27" s="704"/>
      <c r="AR27" s="700" t="str">
        <f>IF($AN$4="４週",AU28,AV28)</f>
        <v/>
      </c>
      <c r="AS27" s="700"/>
      <c r="AT27" s="709"/>
      <c r="AU27" s="325" t="s">
        <v>617</v>
      </c>
      <c r="AV27" s="325" t="s">
        <v>356</v>
      </c>
    </row>
    <row r="28" spans="1:48" s="205" customFormat="1" ht="12" customHeight="1">
      <c r="A28" s="711"/>
      <c r="B28" s="714"/>
      <c r="C28" s="732"/>
      <c r="D28" s="720"/>
      <c r="E28" s="402"/>
      <c r="F28" s="724"/>
      <c r="G28" s="725"/>
      <c r="H28" s="233" t="s">
        <v>357</v>
      </c>
      <c r="I28" s="234" t="str">
        <f>IFERROR(VLOOKUP(I27,'P1-1'!$B:$AP,41,FALSE),"")</f>
        <v/>
      </c>
      <c r="J28" s="234" t="str">
        <f>IFERROR(VLOOKUP(J27,'P1-1'!$B:$AP,41,FALSE),"")</f>
        <v/>
      </c>
      <c r="K28" s="234" t="str">
        <f>IFERROR(VLOOKUP(K27,'P1-1'!$B:$AP,41,FALSE),"")</f>
        <v/>
      </c>
      <c r="L28" s="234" t="str">
        <f>IFERROR(VLOOKUP(L27,'P1-1'!$B:$AP,41,FALSE),"")</f>
        <v/>
      </c>
      <c r="M28" s="234" t="str">
        <f>IFERROR(VLOOKUP(M27,'P1-1'!$B:$AP,41,FALSE),"")</f>
        <v/>
      </c>
      <c r="N28" s="234" t="str">
        <f>IFERROR(VLOOKUP(N27,'P1-1'!$B:$AP,41,FALSE),"")</f>
        <v/>
      </c>
      <c r="O28" s="234" t="str">
        <f>IFERROR(VLOOKUP(O27,'P1-1'!$B:$AP,41,FALSE),"")</f>
        <v/>
      </c>
      <c r="P28" s="234" t="str">
        <f>IFERROR(VLOOKUP(P27,'P1-1'!$B:$AP,41,FALSE),"")</f>
        <v/>
      </c>
      <c r="Q28" s="234" t="str">
        <f>IFERROR(VLOOKUP(Q27,'P1-1'!$B:$AP,41,FALSE),"")</f>
        <v/>
      </c>
      <c r="R28" s="234" t="str">
        <f>IFERROR(VLOOKUP(R27,'P1-1'!$B:$AP,41,FALSE),"")</f>
        <v/>
      </c>
      <c r="S28" s="234" t="str">
        <f>IFERROR(VLOOKUP(S27,'P1-1'!$B:$AP,41,FALSE),"")</f>
        <v/>
      </c>
      <c r="T28" s="234" t="str">
        <f>IFERROR(VLOOKUP(T27,'P1-1'!$B:$AP,41,FALSE),"")</f>
        <v/>
      </c>
      <c r="U28" s="234" t="str">
        <f>IFERROR(VLOOKUP(U27,'P1-1'!$B:$AP,41,FALSE),"")</f>
        <v/>
      </c>
      <c r="V28" s="234" t="str">
        <f>IFERROR(VLOOKUP(V27,'P1-1'!$B:$AP,41,FALSE),"")</f>
        <v/>
      </c>
      <c r="W28" s="234" t="str">
        <f>IFERROR(VLOOKUP(W27,'P1-1'!$B:$AP,41,FALSE),"")</f>
        <v/>
      </c>
      <c r="X28" s="234" t="str">
        <f>IFERROR(VLOOKUP(X27,'P1-1'!$B:$AP,41,FALSE),"")</f>
        <v/>
      </c>
      <c r="Y28" s="234" t="str">
        <f>IFERROR(VLOOKUP(Y27,'P1-1'!$B:$AP,41,FALSE),"")</f>
        <v/>
      </c>
      <c r="Z28" s="234" t="str">
        <f>IFERROR(VLOOKUP(Z27,'P1-1'!$B:$AP,41,FALSE),"")</f>
        <v/>
      </c>
      <c r="AA28" s="234" t="str">
        <f>IFERROR(VLOOKUP(AA27,'P1-1'!$B:$AP,41,FALSE),"")</f>
        <v/>
      </c>
      <c r="AB28" s="234" t="str">
        <f>IFERROR(VLOOKUP(AB27,'P1-1'!$B:$AP,41,FALSE),"")</f>
        <v/>
      </c>
      <c r="AC28" s="234" t="str">
        <f>IFERROR(VLOOKUP(AC27,'P1-1'!$B:$AP,41,FALSE),"")</f>
        <v/>
      </c>
      <c r="AD28" s="234" t="str">
        <f>IFERROR(VLOOKUP(AD27,'P1-1'!$B:$AP,41,FALSE),"")</f>
        <v/>
      </c>
      <c r="AE28" s="234" t="str">
        <f>IFERROR(VLOOKUP(AE27,'P1-1'!$B:$AP,41,FALSE),"")</f>
        <v/>
      </c>
      <c r="AF28" s="234" t="str">
        <f>IFERROR(VLOOKUP(AF27,'P1-1'!$B:$AP,41,FALSE),"")</f>
        <v/>
      </c>
      <c r="AG28" s="234" t="str">
        <f>IFERROR(VLOOKUP(AG27,'P1-1'!$B:$AP,41,FALSE),"")</f>
        <v/>
      </c>
      <c r="AH28" s="234" t="str">
        <f>IFERROR(VLOOKUP(AH27,'P1-1'!$B:$AP,41,FALSE),"")</f>
        <v/>
      </c>
      <c r="AI28" s="234" t="str">
        <f>IFERROR(VLOOKUP(AI27,'P1-1'!$B:$AP,41,FALSE),"")</f>
        <v/>
      </c>
      <c r="AJ28" s="234" t="str">
        <f>IFERROR(VLOOKUP(AJ27,'P1-1'!$B:$AP,41,FALSE),"")</f>
        <v/>
      </c>
      <c r="AK28" s="234" t="str">
        <f>IFERROR(VLOOKUP(AK27,'P1-1'!$B:$AP,41,FALSE),"")</f>
        <v/>
      </c>
      <c r="AL28" s="234" t="str">
        <f>IFERROR(VLOOKUP(AL27,'P1-1'!$B:$AP,41,FALSE),"")</f>
        <v/>
      </c>
      <c r="AM28" s="234" t="str">
        <f>IFERROR(VLOOKUP(AM27,'P1-1'!$B:$AP,41,FALSE),"")</f>
        <v/>
      </c>
      <c r="AN28" s="729"/>
      <c r="AO28" s="701"/>
      <c r="AP28" s="705"/>
      <c r="AQ28" s="706"/>
      <c r="AR28" s="701"/>
      <c r="AS28" s="701"/>
      <c r="AT28" s="709"/>
      <c r="AU28" s="326" t="str">
        <f t="shared" ref="AU28" si="2">IFERROR(IF($D27="□",($AO27/$AK$7),($AO27/$AK$9)),"")</f>
        <v/>
      </c>
      <c r="AV28" s="326" t="str">
        <f t="shared" ref="AV28" si="3">IFERROR(IF($D27="□",($AN27/$AO$7),($AN27/$AO$9)),"")</f>
        <v/>
      </c>
    </row>
    <row r="29" spans="1:48" s="205" customFormat="1" ht="12" customHeight="1">
      <c r="A29" s="712"/>
      <c r="B29" s="715"/>
      <c r="C29" s="733"/>
      <c r="D29" s="721"/>
      <c r="E29" s="402"/>
      <c r="F29" s="726"/>
      <c r="G29" s="727"/>
      <c r="H29" s="235" t="s">
        <v>358</v>
      </c>
      <c r="I29" s="234" t="str">
        <f>IFERROR(VLOOKUP(I27,'P1-1'!$B:$AP,31,FALSE),"")</f>
        <v/>
      </c>
      <c r="J29" s="234" t="str">
        <f>IFERROR(VLOOKUP(J27,'P1-1'!$B:$AP,31,FALSE),"")</f>
        <v/>
      </c>
      <c r="K29" s="234" t="str">
        <f>IFERROR(VLOOKUP(K27,'P1-1'!$B:$AP,31,FALSE),"")</f>
        <v/>
      </c>
      <c r="L29" s="234" t="str">
        <f>IFERROR(VLOOKUP(L27,'P1-1'!$B:$AP,31,FALSE),"")</f>
        <v/>
      </c>
      <c r="M29" s="234" t="str">
        <f>IFERROR(VLOOKUP(M27,'P1-1'!$B:$AP,31,FALSE),"")</f>
        <v/>
      </c>
      <c r="N29" s="234" t="str">
        <f>IFERROR(VLOOKUP(N27,'P1-1'!$B:$AP,31,FALSE),"")</f>
        <v/>
      </c>
      <c r="O29" s="234" t="str">
        <f>IFERROR(VLOOKUP(O27,'P1-1'!$B:$AP,31,FALSE),"")</f>
        <v/>
      </c>
      <c r="P29" s="234" t="str">
        <f>IFERROR(VLOOKUP(P27,'P1-1'!$B:$AP,31,FALSE),"")</f>
        <v/>
      </c>
      <c r="Q29" s="234" t="str">
        <f>IFERROR(VLOOKUP(Q27,'P1-1'!$B:$AP,31,FALSE),"")</f>
        <v/>
      </c>
      <c r="R29" s="234" t="str">
        <f>IFERROR(VLOOKUP(R27,'P1-1'!$B:$AP,31,FALSE),"")</f>
        <v/>
      </c>
      <c r="S29" s="234" t="str">
        <f>IFERROR(VLOOKUP(S27,'P1-1'!$B:$AP,31,FALSE),"")</f>
        <v/>
      </c>
      <c r="T29" s="234" t="str">
        <f>IFERROR(VLOOKUP(T27,'P1-1'!$B:$AP,31,FALSE),"")</f>
        <v/>
      </c>
      <c r="U29" s="234" t="str">
        <f>IFERROR(VLOOKUP(U27,'P1-1'!$B:$AP,31,FALSE),"")</f>
        <v/>
      </c>
      <c r="V29" s="234" t="str">
        <f>IFERROR(VLOOKUP(V27,'P1-1'!$B:$AP,31,FALSE),"")</f>
        <v/>
      </c>
      <c r="W29" s="234" t="str">
        <f>IFERROR(VLOOKUP(W27,'P1-1'!$B:$AP,31,FALSE),"")</f>
        <v/>
      </c>
      <c r="X29" s="234" t="str">
        <f>IFERROR(VLOOKUP(X27,'P1-1'!$B:$AP,31,FALSE),"")</f>
        <v/>
      </c>
      <c r="Y29" s="234" t="str">
        <f>IFERROR(VLOOKUP(Y27,'P1-1'!$B:$AP,31,FALSE),"")</f>
        <v/>
      </c>
      <c r="Z29" s="234" t="str">
        <f>IFERROR(VLOOKUP(Z27,'P1-1'!$B:$AP,31,FALSE),"")</f>
        <v/>
      </c>
      <c r="AA29" s="234" t="str">
        <f>IFERROR(VLOOKUP(AA27,'P1-1'!$B:$AP,31,FALSE),"")</f>
        <v/>
      </c>
      <c r="AB29" s="234" t="str">
        <f>IFERROR(VLOOKUP(AB27,'P1-1'!$B:$AP,31,FALSE),"")</f>
        <v/>
      </c>
      <c r="AC29" s="234" t="str">
        <f>IFERROR(VLOOKUP(AC27,'P1-1'!$B:$AP,31,FALSE),"")</f>
        <v/>
      </c>
      <c r="AD29" s="234" t="str">
        <f>IFERROR(VLOOKUP(AD27,'P1-1'!$B:$AP,31,FALSE),"")</f>
        <v/>
      </c>
      <c r="AE29" s="234" t="str">
        <f>IFERROR(VLOOKUP(AE27,'P1-1'!$B:$AP,31,FALSE),"")</f>
        <v/>
      </c>
      <c r="AF29" s="234" t="str">
        <f>IFERROR(VLOOKUP(AF27,'P1-1'!$B:$AP,31,FALSE),"")</f>
        <v/>
      </c>
      <c r="AG29" s="234" t="str">
        <f>IFERROR(VLOOKUP(AG27,'P1-1'!$B:$AP,31,FALSE),"")</f>
        <v/>
      </c>
      <c r="AH29" s="234" t="str">
        <f>IFERROR(VLOOKUP(AH27,'P1-1'!$B:$AP,31,FALSE),"")</f>
        <v/>
      </c>
      <c r="AI29" s="234" t="str">
        <f>IFERROR(VLOOKUP(AI27,'P1-1'!$B:$AP,31,FALSE),"")</f>
        <v/>
      </c>
      <c r="AJ29" s="234" t="str">
        <f>IFERROR(VLOOKUP(AJ27,'P1-1'!$B:$AP,31,FALSE),"")</f>
        <v/>
      </c>
      <c r="AK29" s="234" t="str">
        <f>IFERROR(VLOOKUP(AK27,'P1-1'!$B:$AP,31,FALSE),"")</f>
        <v/>
      </c>
      <c r="AL29" s="234" t="str">
        <f>IFERROR(VLOOKUP(AL27,'P1-1'!$B:$AP,31,FALSE),"")</f>
        <v/>
      </c>
      <c r="AM29" s="234" t="str">
        <f>IFERROR(VLOOKUP(AM27,'P1-1'!$B:$AP,31,FALSE),"")</f>
        <v/>
      </c>
      <c r="AN29" s="730"/>
      <c r="AO29" s="702"/>
      <c r="AP29" s="707"/>
      <c r="AQ29" s="708"/>
      <c r="AR29" s="702"/>
      <c r="AS29" s="702"/>
      <c r="AT29" s="709"/>
      <c r="AU29" s="327"/>
      <c r="AV29" s="327"/>
    </row>
    <row r="30" spans="1:48" s="205" customFormat="1" ht="12" customHeight="1">
      <c r="A30" s="710">
        <v>3</v>
      </c>
      <c r="B30" s="713"/>
      <c r="C30" s="731"/>
      <c r="D30" s="719" t="s">
        <v>231</v>
      </c>
      <c r="E30" s="401"/>
      <c r="F30" s="722"/>
      <c r="G30" s="723"/>
      <c r="H30" s="232" t="s">
        <v>355</v>
      </c>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728">
        <f t="shared" ref="AN30" si="4">IF(LEFT($AN$2,6)="共同生活援助",SUM(I31:AM31),SUM(I31:AM32))</f>
        <v>0</v>
      </c>
      <c r="AO30" s="700">
        <f>IF($AN$4="４週",AN30/4,AN30/(DAY(EOMONTH($I$22,0))/7))</f>
        <v>0</v>
      </c>
      <c r="AP30" s="703"/>
      <c r="AQ30" s="704"/>
      <c r="AR30" s="700" t="str">
        <f>IF($AN$4="４週",AU31,AV31)</f>
        <v/>
      </c>
      <c r="AS30" s="700"/>
      <c r="AT30" s="709"/>
      <c r="AU30" s="325" t="s">
        <v>617</v>
      </c>
      <c r="AV30" s="325" t="s">
        <v>356</v>
      </c>
    </row>
    <row r="31" spans="1:48" s="205" customFormat="1" ht="12" customHeight="1">
      <c r="A31" s="711"/>
      <c r="B31" s="714"/>
      <c r="C31" s="732"/>
      <c r="D31" s="720"/>
      <c r="E31" s="402"/>
      <c r="F31" s="724"/>
      <c r="G31" s="725"/>
      <c r="H31" s="233" t="s">
        <v>357</v>
      </c>
      <c r="I31" s="234" t="str">
        <f>IFERROR(VLOOKUP(I30,'P1-1'!$B:$AP,41,FALSE),"")</f>
        <v/>
      </c>
      <c r="J31" s="234" t="str">
        <f>IFERROR(VLOOKUP(J30,'P1-1'!$B:$AP,41,FALSE),"")</f>
        <v/>
      </c>
      <c r="K31" s="234" t="str">
        <f>IFERROR(VLOOKUP(K30,'P1-1'!$B:$AP,41,FALSE),"")</f>
        <v/>
      </c>
      <c r="L31" s="234" t="str">
        <f>IFERROR(VLOOKUP(L30,'P1-1'!$B:$AP,41,FALSE),"")</f>
        <v/>
      </c>
      <c r="M31" s="234" t="str">
        <f>IFERROR(VLOOKUP(M30,'P1-1'!$B:$AP,41,FALSE),"")</f>
        <v/>
      </c>
      <c r="N31" s="234" t="str">
        <f>IFERROR(VLOOKUP(N30,'P1-1'!$B:$AP,41,FALSE),"")</f>
        <v/>
      </c>
      <c r="O31" s="234" t="str">
        <f>IFERROR(VLOOKUP(O30,'P1-1'!$B:$AP,41,FALSE),"")</f>
        <v/>
      </c>
      <c r="P31" s="234" t="str">
        <f>IFERROR(VLOOKUP(P30,'P1-1'!$B:$AP,41,FALSE),"")</f>
        <v/>
      </c>
      <c r="Q31" s="234" t="str">
        <f>IFERROR(VLOOKUP(Q30,'P1-1'!$B:$AP,41,FALSE),"")</f>
        <v/>
      </c>
      <c r="R31" s="234" t="str">
        <f>IFERROR(VLOOKUP(R30,'P1-1'!$B:$AP,41,FALSE),"")</f>
        <v/>
      </c>
      <c r="S31" s="234" t="str">
        <f>IFERROR(VLOOKUP(S30,'P1-1'!$B:$AP,41,FALSE),"")</f>
        <v/>
      </c>
      <c r="T31" s="234" t="str">
        <f>IFERROR(VLOOKUP(T30,'P1-1'!$B:$AP,41,FALSE),"")</f>
        <v/>
      </c>
      <c r="U31" s="234" t="str">
        <f>IFERROR(VLOOKUP(U30,'P1-1'!$B:$AP,41,FALSE),"")</f>
        <v/>
      </c>
      <c r="V31" s="234" t="str">
        <f>IFERROR(VLOOKUP(V30,'P1-1'!$B:$AP,41,FALSE),"")</f>
        <v/>
      </c>
      <c r="W31" s="234" t="str">
        <f>IFERROR(VLOOKUP(W30,'P1-1'!$B:$AP,41,FALSE),"")</f>
        <v/>
      </c>
      <c r="X31" s="234" t="str">
        <f>IFERROR(VLOOKUP(X30,'P1-1'!$B:$AP,41,FALSE),"")</f>
        <v/>
      </c>
      <c r="Y31" s="234" t="str">
        <f>IFERROR(VLOOKUP(Y30,'P1-1'!$B:$AP,41,FALSE),"")</f>
        <v/>
      </c>
      <c r="Z31" s="234" t="str">
        <f>IFERROR(VLOOKUP(Z30,'P1-1'!$B:$AP,41,FALSE),"")</f>
        <v/>
      </c>
      <c r="AA31" s="234" t="str">
        <f>IFERROR(VLOOKUP(AA30,'P1-1'!$B:$AP,41,FALSE),"")</f>
        <v/>
      </c>
      <c r="AB31" s="234" t="str">
        <f>IFERROR(VLOOKUP(AB30,'P1-1'!$B:$AP,41,FALSE),"")</f>
        <v/>
      </c>
      <c r="AC31" s="234" t="str">
        <f>IFERROR(VLOOKUP(AC30,'P1-1'!$B:$AP,41,FALSE),"")</f>
        <v/>
      </c>
      <c r="AD31" s="234" t="str">
        <f>IFERROR(VLOOKUP(AD30,'P1-1'!$B:$AP,41,FALSE),"")</f>
        <v/>
      </c>
      <c r="AE31" s="234" t="str">
        <f>IFERROR(VLOOKUP(AE30,'P1-1'!$B:$AP,41,FALSE),"")</f>
        <v/>
      </c>
      <c r="AF31" s="234" t="str">
        <f>IFERROR(VLOOKUP(AF30,'P1-1'!$B:$AP,41,FALSE),"")</f>
        <v/>
      </c>
      <c r="AG31" s="234" t="str">
        <f>IFERROR(VLOOKUP(AG30,'P1-1'!$B:$AP,41,FALSE),"")</f>
        <v/>
      </c>
      <c r="AH31" s="234" t="str">
        <f>IFERROR(VLOOKUP(AH30,'P1-1'!$B:$AP,41,FALSE),"")</f>
        <v/>
      </c>
      <c r="AI31" s="234" t="str">
        <f>IFERROR(VLOOKUP(AI30,'P1-1'!$B:$AP,41,FALSE),"")</f>
        <v/>
      </c>
      <c r="AJ31" s="234" t="str">
        <f>IFERROR(VLOOKUP(AJ30,'P1-1'!$B:$AP,41,FALSE),"")</f>
        <v/>
      </c>
      <c r="AK31" s="234" t="str">
        <f>IFERROR(VLOOKUP(AK30,'P1-1'!$B:$AP,41,FALSE),"")</f>
        <v/>
      </c>
      <c r="AL31" s="234" t="str">
        <f>IFERROR(VLOOKUP(AL30,'P1-1'!$B:$AP,41,FALSE),"")</f>
        <v/>
      </c>
      <c r="AM31" s="234" t="str">
        <f>IFERROR(VLOOKUP(AM30,'P1-1'!$B:$AP,41,FALSE),"")</f>
        <v/>
      </c>
      <c r="AN31" s="729"/>
      <c r="AO31" s="701"/>
      <c r="AP31" s="705"/>
      <c r="AQ31" s="706"/>
      <c r="AR31" s="701"/>
      <c r="AS31" s="701"/>
      <c r="AT31" s="709"/>
      <c r="AU31" s="326" t="str">
        <f t="shared" ref="AU31" si="5">IFERROR(IF($D30="□",($AO30/$AK$7),($AO30/$AK$9)),"")</f>
        <v/>
      </c>
      <c r="AV31" s="326" t="str">
        <f t="shared" ref="AV31" si="6">IFERROR(IF($D30="□",($AN30/$AO$7),($AN30/$AO$9)),"")</f>
        <v/>
      </c>
    </row>
    <row r="32" spans="1:48" s="205" customFormat="1" ht="12" customHeight="1">
      <c r="A32" s="712"/>
      <c r="B32" s="715"/>
      <c r="C32" s="733"/>
      <c r="D32" s="721"/>
      <c r="E32" s="402"/>
      <c r="F32" s="726"/>
      <c r="G32" s="727"/>
      <c r="H32" s="235" t="s">
        <v>358</v>
      </c>
      <c r="I32" s="234" t="str">
        <f>IFERROR(VLOOKUP(I30,'P1-1'!$B:$AP,31,FALSE),"")</f>
        <v/>
      </c>
      <c r="J32" s="234" t="str">
        <f>IFERROR(VLOOKUP(J30,'P1-1'!$B:$AP,31,FALSE),"")</f>
        <v/>
      </c>
      <c r="K32" s="234" t="str">
        <f>IFERROR(VLOOKUP(K30,'P1-1'!$B:$AP,31,FALSE),"")</f>
        <v/>
      </c>
      <c r="L32" s="234" t="str">
        <f>IFERROR(VLOOKUP(L30,'P1-1'!$B:$AP,31,FALSE),"")</f>
        <v/>
      </c>
      <c r="M32" s="234" t="str">
        <f>IFERROR(VLOOKUP(M30,'P1-1'!$B:$AP,31,FALSE),"")</f>
        <v/>
      </c>
      <c r="N32" s="234" t="str">
        <f>IFERROR(VLOOKUP(N30,'P1-1'!$B:$AP,31,FALSE),"")</f>
        <v/>
      </c>
      <c r="O32" s="234" t="str">
        <f>IFERROR(VLOOKUP(O30,'P1-1'!$B:$AP,31,FALSE),"")</f>
        <v/>
      </c>
      <c r="P32" s="234" t="str">
        <f>IFERROR(VLOOKUP(P30,'P1-1'!$B:$AP,31,FALSE),"")</f>
        <v/>
      </c>
      <c r="Q32" s="234" t="str">
        <f>IFERROR(VLOOKUP(Q30,'P1-1'!$B:$AP,31,FALSE),"")</f>
        <v/>
      </c>
      <c r="R32" s="234" t="str">
        <f>IFERROR(VLOOKUP(R30,'P1-1'!$B:$AP,31,FALSE),"")</f>
        <v/>
      </c>
      <c r="S32" s="234" t="str">
        <f>IFERROR(VLOOKUP(S30,'P1-1'!$B:$AP,31,FALSE),"")</f>
        <v/>
      </c>
      <c r="T32" s="234" t="str">
        <f>IFERROR(VLOOKUP(T30,'P1-1'!$B:$AP,31,FALSE),"")</f>
        <v/>
      </c>
      <c r="U32" s="234" t="str">
        <f>IFERROR(VLOOKUP(U30,'P1-1'!$B:$AP,31,FALSE),"")</f>
        <v/>
      </c>
      <c r="V32" s="234" t="str">
        <f>IFERROR(VLOOKUP(V30,'P1-1'!$B:$AP,31,FALSE),"")</f>
        <v/>
      </c>
      <c r="W32" s="234" t="str">
        <f>IFERROR(VLOOKUP(W30,'P1-1'!$B:$AP,31,FALSE),"")</f>
        <v/>
      </c>
      <c r="X32" s="234" t="str">
        <f>IFERROR(VLOOKUP(X30,'P1-1'!$B:$AP,31,FALSE),"")</f>
        <v/>
      </c>
      <c r="Y32" s="234" t="str">
        <f>IFERROR(VLOOKUP(Y30,'P1-1'!$B:$AP,31,FALSE),"")</f>
        <v/>
      </c>
      <c r="Z32" s="234" t="str">
        <f>IFERROR(VLOOKUP(Z30,'P1-1'!$B:$AP,31,FALSE),"")</f>
        <v/>
      </c>
      <c r="AA32" s="234" t="str">
        <f>IFERROR(VLOOKUP(AA30,'P1-1'!$B:$AP,31,FALSE),"")</f>
        <v/>
      </c>
      <c r="AB32" s="234" t="str">
        <f>IFERROR(VLOOKUP(AB30,'P1-1'!$B:$AP,31,FALSE),"")</f>
        <v/>
      </c>
      <c r="AC32" s="234" t="str">
        <f>IFERROR(VLOOKUP(AC30,'P1-1'!$B:$AP,31,FALSE),"")</f>
        <v/>
      </c>
      <c r="AD32" s="234" t="str">
        <f>IFERROR(VLOOKUP(AD30,'P1-1'!$B:$AP,31,FALSE),"")</f>
        <v/>
      </c>
      <c r="AE32" s="234" t="str">
        <f>IFERROR(VLOOKUP(AE30,'P1-1'!$B:$AP,31,FALSE),"")</f>
        <v/>
      </c>
      <c r="AF32" s="234" t="str">
        <f>IFERROR(VLOOKUP(AF30,'P1-1'!$B:$AP,31,FALSE),"")</f>
        <v/>
      </c>
      <c r="AG32" s="234" t="str">
        <f>IFERROR(VLOOKUP(AG30,'P1-1'!$B:$AP,31,FALSE),"")</f>
        <v/>
      </c>
      <c r="AH32" s="234" t="str">
        <f>IFERROR(VLOOKUP(AH30,'P1-1'!$B:$AP,31,FALSE),"")</f>
        <v/>
      </c>
      <c r="AI32" s="234" t="str">
        <f>IFERROR(VLOOKUP(AI30,'P1-1'!$B:$AP,31,FALSE),"")</f>
        <v/>
      </c>
      <c r="AJ32" s="234" t="str">
        <f>IFERROR(VLOOKUP(AJ30,'P1-1'!$B:$AP,31,FALSE),"")</f>
        <v/>
      </c>
      <c r="AK32" s="234" t="str">
        <f>IFERROR(VLOOKUP(AK30,'P1-1'!$B:$AP,31,FALSE),"")</f>
        <v/>
      </c>
      <c r="AL32" s="234" t="str">
        <f>IFERROR(VLOOKUP(AL30,'P1-1'!$B:$AP,31,FALSE),"")</f>
        <v/>
      </c>
      <c r="AM32" s="234" t="str">
        <f>IFERROR(VLOOKUP(AM30,'P1-1'!$B:$AP,31,FALSE),"")</f>
        <v/>
      </c>
      <c r="AN32" s="730"/>
      <c r="AO32" s="702"/>
      <c r="AP32" s="707"/>
      <c r="AQ32" s="708"/>
      <c r="AR32" s="702"/>
      <c r="AS32" s="702"/>
      <c r="AT32" s="709"/>
      <c r="AU32" s="327"/>
      <c r="AV32" s="327"/>
    </row>
    <row r="33" spans="1:48" s="205" customFormat="1" ht="12" customHeight="1">
      <c r="A33" s="710">
        <v>4</v>
      </c>
      <c r="B33" s="713"/>
      <c r="C33" s="731"/>
      <c r="D33" s="719" t="s">
        <v>231</v>
      </c>
      <c r="E33" s="401"/>
      <c r="F33" s="722"/>
      <c r="G33" s="723"/>
      <c r="H33" s="232" t="s">
        <v>355</v>
      </c>
      <c r="I33" s="324"/>
      <c r="J33" s="324"/>
      <c r="K33" s="324"/>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728">
        <f t="shared" ref="AN33" si="7">IF(LEFT($AN$2,6)="共同生活援助",SUM(I34:AM34),SUM(I34:AM35))</f>
        <v>0</v>
      </c>
      <c r="AO33" s="700">
        <f>IF($AN$4="４週",AN33/4,AN33/(DAY(EOMONTH($I$22,0))/7))</f>
        <v>0</v>
      </c>
      <c r="AP33" s="703"/>
      <c r="AQ33" s="704"/>
      <c r="AR33" s="700" t="str">
        <f t="shared" ref="AR33" si="8">IF($AN$4="４週",AU34,AV34)</f>
        <v/>
      </c>
      <c r="AS33" s="700"/>
      <c r="AT33" s="709"/>
      <c r="AU33" s="325" t="s">
        <v>617</v>
      </c>
      <c r="AV33" s="325" t="s">
        <v>356</v>
      </c>
    </row>
    <row r="34" spans="1:48" s="205" customFormat="1" ht="12" customHeight="1">
      <c r="A34" s="711"/>
      <c r="B34" s="714"/>
      <c r="C34" s="732"/>
      <c r="D34" s="720"/>
      <c r="E34" s="402"/>
      <c r="F34" s="724"/>
      <c r="G34" s="725"/>
      <c r="H34" s="233" t="s">
        <v>357</v>
      </c>
      <c r="I34" s="234" t="str">
        <f>IFERROR(VLOOKUP(I33,'P1-1'!$B:$AP,41,FALSE),"")</f>
        <v/>
      </c>
      <c r="J34" s="236" t="str">
        <f>IFERROR(VLOOKUP(J33,'P1-1'!$B:$AP,41,FALSE),"")</f>
        <v/>
      </c>
      <c r="K34" s="234" t="str">
        <f>IFERROR(VLOOKUP(K33,'P1-1'!$B:$AP,41,FALSE),"")</f>
        <v/>
      </c>
      <c r="L34" s="234" t="str">
        <f>IFERROR(VLOOKUP(L33,'P1-1'!$B:$AP,41,FALSE),"")</f>
        <v/>
      </c>
      <c r="M34" s="234" t="str">
        <f>IFERROR(VLOOKUP(M33,'P1-1'!$B:$AP,41,FALSE),"")</f>
        <v/>
      </c>
      <c r="N34" s="234" t="str">
        <f>IFERROR(VLOOKUP(N33,'P1-1'!$B:$AP,41,FALSE),"")</f>
        <v/>
      </c>
      <c r="O34" s="234" t="str">
        <f>IFERROR(VLOOKUP(O33,'P1-1'!$B:$AP,41,FALSE),"")</f>
        <v/>
      </c>
      <c r="P34" s="234" t="str">
        <f>IFERROR(VLOOKUP(P33,'P1-1'!$B:$AP,41,FALSE),"")</f>
        <v/>
      </c>
      <c r="Q34" s="234" t="str">
        <f>IFERROR(VLOOKUP(Q33,'P1-1'!$B:$AP,41,FALSE),"")</f>
        <v/>
      </c>
      <c r="R34" s="234" t="str">
        <f>IFERROR(VLOOKUP(R33,'P1-1'!$B:$AP,41,FALSE),"")</f>
        <v/>
      </c>
      <c r="S34" s="234" t="str">
        <f>IFERROR(VLOOKUP(S33,'P1-1'!$B:$AP,41,FALSE),"")</f>
        <v/>
      </c>
      <c r="T34" s="234" t="str">
        <f>IFERROR(VLOOKUP(T33,'P1-1'!$B:$AP,41,FALSE),"")</f>
        <v/>
      </c>
      <c r="U34" s="234" t="str">
        <f>IFERROR(VLOOKUP(U33,'P1-1'!$B:$AP,41,FALSE),"")</f>
        <v/>
      </c>
      <c r="V34" s="234" t="str">
        <f>IFERROR(VLOOKUP(V33,'P1-1'!$B:$AP,41,FALSE),"")</f>
        <v/>
      </c>
      <c r="W34" s="234" t="str">
        <f>IFERROR(VLOOKUP(W33,'P1-1'!$B:$AP,41,FALSE),"")</f>
        <v/>
      </c>
      <c r="X34" s="234" t="str">
        <f>IFERROR(VLOOKUP(X33,'P1-1'!$B:$AP,41,FALSE),"")</f>
        <v/>
      </c>
      <c r="Y34" s="234" t="str">
        <f>IFERROR(VLOOKUP(Y33,'P1-1'!$B:$AP,41,FALSE),"")</f>
        <v/>
      </c>
      <c r="Z34" s="234" t="str">
        <f>IFERROR(VLOOKUP(Z33,'P1-1'!$B:$AP,41,FALSE),"")</f>
        <v/>
      </c>
      <c r="AA34" s="234" t="str">
        <f>IFERROR(VLOOKUP(AA33,'P1-1'!$B:$AP,41,FALSE),"")</f>
        <v/>
      </c>
      <c r="AB34" s="234" t="str">
        <f>IFERROR(VLOOKUP(AB33,'P1-1'!$B:$AP,41,FALSE),"")</f>
        <v/>
      </c>
      <c r="AC34" s="234" t="str">
        <f>IFERROR(VLOOKUP(AC33,'P1-1'!$B:$AP,41,FALSE),"")</f>
        <v/>
      </c>
      <c r="AD34" s="234" t="str">
        <f>IFERROR(VLOOKUP(AD33,'P1-1'!$B:$AP,41,FALSE),"")</f>
        <v/>
      </c>
      <c r="AE34" s="234" t="str">
        <f>IFERROR(VLOOKUP(AE33,'P1-1'!$B:$AP,41,FALSE),"")</f>
        <v/>
      </c>
      <c r="AF34" s="234" t="str">
        <f>IFERROR(VLOOKUP(AF33,'P1-1'!$B:$AP,41,FALSE),"")</f>
        <v/>
      </c>
      <c r="AG34" s="234" t="str">
        <f>IFERROR(VLOOKUP(AG33,'P1-1'!$B:$AP,41,FALSE),"")</f>
        <v/>
      </c>
      <c r="AH34" s="234" t="str">
        <f>IFERROR(VLOOKUP(AH33,'P1-1'!$B:$AP,41,FALSE),"")</f>
        <v/>
      </c>
      <c r="AI34" s="234" t="str">
        <f>IFERROR(VLOOKUP(AI33,'P1-1'!$B:$AP,41,FALSE),"")</f>
        <v/>
      </c>
      <c r="AJ34" s="234" t="str">
        <f>IFERROR(VLOOKUP(AJ33,'P1-1'!$B:$AP,41,FALSE),"")</f>
        <v/>
      </c>
      <c r="AK34" s="234" t="str">
        <f>IFERROR(VLOOKUP(AK33,'P1-1'!$B:$AP,41,FALSE),"")</f>
        <v/>
      </c>
      <c r="AL34" s="234" t="str">
        <f>IFERROR(VLOOKUP(AL33,'P1-1'!$B:$AP,41,FALSE),"")</f>
        <v/>
      </c>
      <c r="AM34" s="234" t="str">
        <f>IFERROR(VLOOKUP(AM33,'P1-1'!$B:$AP,41,FALSE),"")</f>
        <v/>
      </c>
      <c r="AN34" s="729"/>
      <c r="AO34" s="701"/>
      <c r="AP34" s="705"/>
      <c r="AQ34" s="706"/>
      <c r="AR34" s="701"/>
      <c r="AS34" s="701"/>
      <c r="AT34" s="709"/>
      <c r="AU34" s="326" t="str">
        <f t="shared" ref="AU34" si="9">IFERROR(IF($D33="□",($AO33/$AK$7),($AO33/$AK$9)),"")</f>
        <v/>
      </c>
      <c r="AV34" s="326" t="str">
        <f t="shared" ref="AV34" si="10">IFERROR(IF($D33="□",($AN33/$AO$7),($AN33/$AO$9)),"")</f>
        <v/>
      </c>
    </row>
    <row r="35" spans="1:48" s="205" customFormat="1" ht="12" customHeight="1">
      <c r="A35" s="712"/>
      <c r="B35" s="715"/>
      <c r="C35" s="733"/>
      <c r="D35" s="721"/>
      <c r="E35" s="402"/>
      <c r="F35" s="726"/>
      <c r="G35" s="727"/>
      <c r="H35" s="235" t="s">
        <v>358</v>
      </c>
      <c r="I35" s="234" t="str">
        <f>IFERROR(VLOOKUP(I33,'P1-1'!$B:$AP,31,FALSE),"")</f>
        <v/>
      </c>
      <c r="J35" s="234" t="str">
        <f>IFERROR(VLOOKUP(J33,'P1-1'!$B:$AP,31,FALSE),"")</f>
        <v/>
      </c>
      <c r="K35" s="234" t="str">
        <f>IFERROR(VLOOKUP(K33,'P1-1'!$B:$AP,31,FALSE),"")</f>
        <v/>
      </c>
      <c r="L35" s="234" t="str">
        <f>IFERROR(VLOOKUP(L33,'P1-1'!$B:$AP,31,FALSE),"")</f>
        <v/>
      </c>
      <c r="M35" s="234" t="str">
        <f>IFERROR(VLOOKUP(M33,'P1-1'!$B:$AP,31,FALSE),"")</f>
        <v/>
      </c>
      <c r="N35" s="234" t="str">
        <f>IFERROR(VLOOKUP(N33,'P1-1'!$B:$AP,31,FALSE),"")</f>
        <v/>
      </c>
      <c r="O35" s="234" t="str">
        <f>IFERROR(VLOOKUP(O33,'P1-1'!$B:$AP,31,FALSE),"")</f>
        <v/>
      </c>
      <c r="P35" s="234" t="str">
        <f>IFERROR(VLOOKUP(P33,'P1-1'!$B:$AP,31,FALSE),"")</f>
        <v/>
      </c>
      <c r="Q35" s="234" t="str">
        <f>IFERROR(VLOOKUP(Q33,'P1-1'!$B:$AP,31,FALSE),"")</f>
        <v/>
      </c>
      <c r="R35" s="234" t="str">
        <f>IFERROR(VLOOKUP(R33,'P1-1'!$B:$AP,31,FALSE),"")</f>
        <v/>
      </c>
      <c r="S35" s="234" t="str">
        <f>IFERROR(VLOOKUP(S33,'P1-1'!$B:$AP,31,FALSE),"")</f>
        <v/>
      </c>
      <c r="T35" s="234" t="str">
        <f>IFERROR(VLOOKUP(T33,'P1-1'!$B:$AP,31,FALSE),"")</f>
        <v/>
      </c>
      <c r="U35" s="234" t="str">
        <f>IFERROR(VLOOKUP(U33,'P1-1'!$B:$AP,31,FALSE),"")</f>
        <v/>
      </c>
      <c r="V35" s="234" t="str">
        <f>IFERROR(VLOOKUP(V33,'P1-1'!$B:$AP,31,FALSE),"")</f>
        <v/>
      </c>
      <c r="W35" s="234" t="str">
        <f>IFERROR(VLOOKUP(W33,'P1-1'!$B:$AP,31,FALSE),"")</f>
        <v/>
      </c>
      <c r="X35" s="234" t="str">
        <f>IFERROR(VLOOKUP(X33,'P1-1'!$B:$AP,31,FALSE),"")</f>
        <v/>
      </c>
      <c r="Y35" s="234" t="str">
        <f>IFERROR(VLOOKUP(Y33,'P1-1'!$B:$AP,31,FALSE),"")</f>
        <v/>
      </c>
      <c r="Z35" s="234" t="str">
        <f>IFERROR(VLOOKUP(Z33,'P1-1'!$B:$AP,31,FALSE),"")</f>
        <v/>
      </c>
      <c r="AA35" s="234" t="str">
        <f>IFERROR(VLOOKUP(AA33,'P1-1'!$B:$AP,31,FALSE),"")</f>
        <v/>
      </c>
      <c r="AB35" s="234" t="str">
        <f>IFERROR(VLOOKUP(AB33,'P1-1'!$B:$AP,31,FALSE),"")</f>
        <v/>
      </c>
      <c r="AC35" s="234" t="str">
        <f>IFERROR(VLOOKUP(AC33,'P1-1'!$B:$AP,31,FALSE),"")</f>
        <v/>
      </c>
      <c r="AD35" s="234" t="str">
        <f>IFERROR(VLOOKUP(AD33,'P1-1'!$B:$AP,31,FALSE),"")</f>
        <v/>
      </c>
      <c r="AE35" s="234" t="str">
        <f>IFERROR(VLOOKUP(AE33,'P1-1'!$B:$AP,31,FALSE),"")</f>
        <v/>
      </c>
      <c r="AF35" s="234" t="str">
        <f>IFERROR(VLOOKUP(AF33,'P1-1'!$B:$AP,31,FALSE),"")</f>
        <v/>
      </c>
      <c r="AG35" s="234" t="str">
        <f>IFERROR(VLOOKUP(AG33,'P1-1'!$B:$AP,31,FALSE),"")</f>
        <v/>
      </c>
      <c r="AH35" s="234" t="str">
        <f>IFERROR(VLOOKUP(AH33,'P1-1'!$B:$AP,31,FALSE),"")</f>
        <v/>
      </c>
      <c r="AI35" s="234" t="str">
        <f>IFERROR(VLOOKUP(AI33,'P1-1'!$B:$AP,31,FALSE),"")</f>
        <v/>
      </c>
      <c r="AJ35" s="234" t="str">
        <f>IFERROR(VLOOKUP(AJ33,'P1-1'!$B:$AP,31,FALSE),"")</f>
        <v/>
      </c>
      <c r="AK35" s="234" t="str">
        <f>IFERROR(VLOOKUP(AK33,'P1-1'!$B:$AP,31,FALSE),"")</f>
        <v/>
      </c>
      <c r="AL35" s="234" t="str">
        <f>IFERROR(VLOOKUP(AL33,'P1-1'!$B:$AP,31,FALSE),"")</f>
        <v/>
      </c>
      <c r="AM35" s="234" t="str">
        <f>IFERROR(VLOOKUP(AM33,'P1-1'!$B:$AP,31,FALSE),"")</f>
        <v/>
      </c>
      <c r="AN35" s="730"/>
      <c r="AO35" s="702"/>
      <c r="AP35" s="707"/>
      <c r="AQ35" s="708"/>
      <c r="AR35" s="702"/>
      <c r="AS35" s="702"/>
      <c r="AT35" s="709"/>
      <c r="AU35" s="327"/>
      <c r="AV35" s="327"/>
    </row>
    <row r="36" spans="1:48" s="205" customFormat="1" ht="12" customHeight="1">
      <c r="A36" s="710">
        <v>5</v>
      </c>
      <c r="B36" s="713"/>
      <c r="C36" s="731"/>
      <c r="D36" s="719" t="s">
        <v>231</v>
      </c>
      <c r="E36" s="401"/>
      <c r="F36" s="722"/>
      <c r="G36" s="723"/>
      <c r="H36" s="232" t="s">
        <v>355</v>
      </c>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c r="AN36" s="728">
        <f t="shared" ref="AN36" si="11">IF(LEFT($AN$2,6)="共同生活援助",SUM(I37:AM37),SUM(I37:AM38))</f>
        <v>0</v>
      </c>
      <c r="AO36" s="700">
        <f>IF($AN$4="４週",AN36/4,AN36/(DAY(EOMONTH($I$22,0))/7))</f>
        <v>0</v>
      </c>
      <c r="AP36" s="703"/>
      <c r="AQ36" s="704"/>
      <c r="AR36" s="700" t="str">
        <f t="shared" ref="AR36" si="12">IF($AN$4="４週",AU37,AV37)</f>
        <v/>
      </c>
      <c r="AS36" s="700"/>
      <c r="AT36" s="709"/>
      <c r="AU36" s="325" t="s">
        <v>617</v>
      </c>
      <c r="AV36" s="325" t="s">
        <v>356</v>
      </c>
    </row>
    <row r="37" spans="1:48" s="205" customFormat="1" ht="12" customHeight="1">
      <c r="A37" s="711"/>
      <c r="B37" s="714"/>
      <c r="C37" s="732"/>
      <c r="D37" s="720"/>
      <c r="E37" s="402"/>
      <c r="F37" s="724"/>
      <c r="G37" s="725"/>
      <c r="H37" s="233" t="s">
        <v>357</v>
      </c>
      <c r="I37" s="234" t="str">
        <f>IFERROR(VLOOKUP(I36,'P1-1'!$B:$AP,41,FALSE),"")</f>
        <v/>
      </c>
      <c r="J37" s="234" t="str">
        <f>IFERROR(VLOOKUP(J36,'P1-1'!$B:$AP,41,FALSE),"")</f>
        <v/>
      </c>
      <c r="K37" s="234" t="str">
        <f>IFERROR(VLOOKUP(K36,'P1-1'!$B:$AP,41,FALSE),"")</f>
        <v/>
      </c>
      <c r="L37" s="234" t="str">
        <f>IFERROR(VLOOKUP(L36,'P1-1'!$B:$AP,41,FALSE),"")</f>
        <v/>
      </c>
      <c r="M37" s="234" t="str">
        <f>IFERROR(VLOOKUP(M36,'P1-1'!$B:$AP,41,FALSE),"")</f>
        <v/>
      </c>
      <c r="N37" s="234" t="str">
        <f>IFERROR(VLOOKUP(N36,'P1-1'!$B:$AP,41,FALSE),"")</f>
        <v/>
      </c>
      <c r="O37" s="234" t="str">
        <f>IFERROR(VLOOKUP(O36,'P1-1'!$B:$AP,41,FALSE),"")</f>
        <v/>
      </c>
      <c r="P37" s="234" t="str">
        <f>IFERROR(VLOOKUP(P36,'P1-1'!$B:$AP,41,FALSE),"")</f>
        <v/>
      </c>
      <c r="Q37" s="234" t="str">
        <f>IFERROR(VLOOKUP(Q36,'P1-1'!$B:$AP,41,FALSE),"")</f>
        <v/>
      </c>
      <c r="R37" s="234" t="str">
        <f>IFERROR(VLOOKUP(R36,'P1-1'!$B:$AP,41,FALSE),"")</f>
        <v/>
      </c>
      <c r="S37" s="234" t="str">
        <f>IFERROR(VLOOKUP(S36,'P1-1'!$B:$AP,41,FALSE),"")</f>
        <v/>
      </c>
      <c r="T37" s="234" t="str">
        <f>IFERROR(VLOOKUP(T36,'P1-1'!$B:$AP,41,FALSE),"")</f>
        <v/>
      </c>
      <c r="U37" s="234" t="str">
        <f>IFERROR(VLOOKUP(U36,'P1-1'!$B:$AP,41,FALSE),"")</f>
        <v/>
      </c>
      <c r="V37" s="234" t="str">
        <f>IFERROR(VLOOKUP(V36,'P1-1'!$B:$AP,41,FALSE),"")</f>
        <v/>
      </c>
      <c r="W37" s="234" t="str">
        <f>IFERROR(VLOOKUP(W36,'P1-1'!$B:$AP,41,FALSE),"")</f>
        <v/>
      </c>
      <c r="X37" s="234" t="str">
        <f>IFERROR(VLOOKUP(X36,'P1-1'!$B:$AP,41,FALSE),"")</f>
        <v/>
      </c>
      <c r="Y37" s="234" t="str">
        <f>IFERROR(VLOOKUP(Y36,'P1-1'!$B:$AP,41,FALSE),"")</f>
        <v/>
      </c>
      <c r="Z37" s="234" t="str">
        <f>IFERROR(VLOOKUP(Z36,'P1-1'!$B:$AP,41,FALSE),"")</f>
        <v/>
      </c>
      <c r="AA37" s="234" t="str">
        <f>IFERROR(VLOOKUP(AA36,'P1-1'!$B:$AP,41,FALSE),"")</f>
        <v/>
      </c>
      <c r="AB37" s="234" t="str">
        <f>IFERROR(VLOOKUP(AB36,'P1-1'!$B:$AP,41,FALSE),"")</f>
        <v/>
      </c>
      <c r="AC37" s="234" t="str">
        <f>IFERROR(VLOOKUP(AC36,'P1-1'!$B:$AP,41,FALSE),"")</f>
        <v/>
      </c>
      <c r="AD37" s="234" t="str">
        <f>IFERROR(VLOOKUP(AD36,'P1-1'!$B:$AP,41,FALSE),"")</f>
        <v/>
      </c>
      <c r="AE37" s="234" t="str">
        <f>IFERROR(VLOOKUP(AE36,'P1-1'!$B:$AP,41,FALSE),"")</f>
        <v/>
      </c>
      <c r="AF37" s="234" t="str">
        <f>IFERROR(VLOOKUP(AF36,'P1-1'!$B:$AP,41,FALSE),"")</f>
        <v/>
      </c>
      <c r="AG37" s="234" t="str">
        <f>IFERROR(VLOOKUP(AG36,'P1-1'!$B:$AP,41,FALSE),"")</f>
        <v/>
      </c>
      <c r="AH37" s="234" t="str">
        <f>IFERROR(VLOOKUP(AH36,'P1-1'!$B:$AP,41,FALSE),"")</f>
        <v/>
      </c>
      <c r="AI37" s="234" t="str">
        <f>IFERROR(VLOOKUP(AI36,'P1-1'!$B:$AP,41,FALSE),"")</f>
        <v/>
      </c>
      <c r="AJ37" s="234" t="str">
        <f>IFERROR(VLOOKUP(AJ36,'P1-1'!$B:$AP,41,FALSE),"")</f>
        <v/>
      </c>
      <c r="AK37" s="234" t="str">
        <f>IFERROR(VLOOKUP(AK36,'P1-1'!$B:$AP,41,FALSE),"")</f>
        <v/>
      </c>
      <c r="AL37" s="234" t="str">
        <f>IFERROR(VLOOKUP(AL36,'P1-1'!$B:$AP,41,FALSE),"")</f>
        <v/>
      </c>
      <c r="AM37" s="234" t="str">
        <f>IFERROR(VLOOKUP(AM36,'P1-1'!$B:$AP,41,FALSE),"")</f>
        <v/>
      </c>
      <c r="AN37" s="729"/>
      <c r="AO37" s="701"/>
      <c r="AP37" s="705"/>
      <c r="AQ37" s="706"/>
      <c r="AR37" s="701"/>
      <c r="AS37" s="701"/>
      <c r="AT37" s="709"/>
      <c r="AU37" s="326" t="str">
        <f t="shared" ref="AU37" si="13">IFERROR(IF($D36="□",($AO36/$AK$7),($AO36/$AK$9)),"")</f>
        <v/>
      </c>
      <c r="AV37" s="326" t="str">
        <f t="shared" ref="AV37" si="14">IFERROR(IF($D36="□",($AN36/$AO$7),($AN36/$AO$9)),"")</f>
        <v/>
      </c>
    </row>
    <row r="38" spans="1:48" s="205" customFormat="1" ht="12" customHeight="1">
      <c r="A38" s="712"/>
      <c r="B38" s="715"/>
      <c r="C38" s="733"/>
      <c r="D38" s="721"/>
      <c r="E38" s="402"/>
      <c r="F38" s="726"/>
      <c r="G38" s="727"/>
      <c r="H38" s="235" t="s">
        <v>358</v>
      </c>
      <c r="I38" s="234" t="str">
        <f>IFERROR(VLOOKUP(I36,'P1-1'!$B:$AP,31,FALSE),"")</f>
        <v/>
      </c>
      <c r="J38" s="234" t="str">
        <f>IFERROR(VLOOKUP(J36,'P1-1'!$B:$AP,31,FALSE),"")</f>
        <v/>
      </c>
      <c r="K38" s="234" t="str">
        <f>IFERROR(VLOOKUP(K36,'P1-1'!$B:$AP,31,FALSE),"")</f>
        <v/>
      </c>
      <c r="L38" s="234" t="str">
        <f>IFERROR(VLOOKUP(L36,'P1-1'!$B:$AP,31,FALSE),"")</f>
        <v/>
      </c>
      <c r="M38" s="234" t="str">
        <f>IFERROR(VLOOKUP(M36,'P1-1'!$B:$AP,31,FALSE),"")</f>
        <v/>
      </c>
      <c r="N38" s="234" t="str">
        <f>IFERROR(VLOOKUP(N36,'P1-1'!$B:$AP,31,FALSE),"")</f>
        <v/>
      </c>
      <c r="O38" s="234" t="str">
        <f>IFERROR(VLOOKUP(O36,'P1-1'!$B:$AP,31,FALSE),"")</f>
        <v/>
      </c>
      <c r="P38" s="234" t="str">
        <f>IFERROR(VLOOKUP(P36,'P1-1'!$B:$AP,31,FALSE),"")</f>
        <v/>
      </c>
      <c r="Q38" s="234" t="str">
        <f>IFERROR(VLOOKUP(Q36,'P1-1'!$B:$AP,31,FALSE),"")</f>
        <v/>
      </c>
      <c r="R38" s="234" t="str">
        <f>IFERROR(VLOOKUP(R36,'P1-1'!$B:$AP,31,FALSE),"")</f>
        <v/>
      </c>
      <c r="S38" s="234" t="str">
        <f>IFERROR(VLOOKUP(S36,'P1-1'!$B:$AP,31,FALSE),"")</f>
        <v/>
      </c>
      <c r="T38" s="234" t="str">
        <f>IFERROR(VLOOKUP(T36,'P1-1'!$B:$AP,31,FALSE),"")</f>
        <v/>
      </c>
      <c r="U38" s="234" t="str">
        <f>IFERROR(VLOOKUP(U36,'P1-1'!$B:$AP,31,FALSE),"")</f>
        <v/>
      </c>
      <c r="V38" s="234" t="str">
        <f>IFERROR(VLOOKUP(V36,'P1-1'!$B:$AP,31,FALSE),"")</f>
        <v/>
      </c>
      <c r="W38" s="234" t="str">
        <f>IFERROR(VLOOKUP(W36,'P1-1'!$B:$AP,31,FALSE),"")</f>
        <v/>
      </c>
      <c r="X38" s="234" t="str">
        <f>IFERROR(VLOOKUP(X36,'P1-1'!$B:$AP,31,FALSE),"")</f>
        <v/>
      </c>
      <c r="Y38" s="234" t="str">
        <f>IFERROR(VLOOKUP(Y36,'P1-1'!$B:$AP,31,FALSE),"")</f>
        <v/>
      </c>
      <c r="Z38" s="234" t="str">
        <f>IFERROR(VLOOKUP(Z36,'P1-1'!$B:$AP,31,FALSE),"")</f>
        <v/>
      </c>
      <c r="AA38" s="234" t="str">
        <f>IFERROR(VLOOKUP(AA36,'P1-1'!$B:$AP,31,FALSE),"")</f>
        <v/>
      </c>
      <c r="AB38" s="234" t="str">
        <f>IFERROR(VLOOKUP(AB36,'P1-1'!$B:$AP,31,FALSE),"")</f>
        <v/>
      </c>
      <c r="AC38" s="234" t="str">
        <f>IFERROR(VLOOKUP(AC36,'P1-1'!$B:$AP,31,FALSE),"")</f>
        <v/>
      </c>
      <c r="AD38" s="234" t="str">
        <f>IFERROR(VLOOKUP(AD36,'P1-1'!$B:$AP,31,FALSE),"")</f>
        <v/>
      </c>
      <c r="AE38" s="234" t="str">
        <f>IFERROR(VLOOKUP(AE36,'P1-1'!$B:$AP,31,FALSE),"")</f>
        <v/>
      </c>
      <c r="AF38" s="234" t="str">
        <f>IFERROR(VLOOKUP(AF36,'P1-1'!$B:$AP,31,FALSE),"")</f>
        <v/>
      </c>
      <c r="AG38" s="234" t="str">
        <f>IFERROR(VLOOKUP(AG36,'P1-1'!$B:$AP,31,FALSE),"")</f>
        <v/>
      </c>
      <c r="AH38" s="234" t="str">
        <f>IFERROR(VLOOKUP(AH36,'P1-1'!$B:$AP,31,FALSE),"")</f>
        <v/>
      </c>
      <c r="AI38" s="234" t="str">
        <f>IFERROR(VLOOKUP(AI36,'P1-1'!$B:$AP,31,FALSE),"")</f>
        <v/>
      </c>
      <c r="AJ38" s="234" t="str">
        <f>IFERROR(VLOOKUP(AJ36,'P1-1'!$B:$AP,31,FALSE),"")</f>
        <v/>
      </c>
      <c r="AK38" s="234" t="str">
        <f>IFERROR(VLOOKUP(AK36,'P1-1'!$B:$AP,31,FALSE),"")</f>
        <v/>
      </c>
      <c r="AL38" s="234" t="str">
        <f>IFERROR(VLOOKUP(AL36,'P1-1'!$B:$AP,31,FALSE),"")</f>
        <v/>
      </c>
      <c r="AM38" s="234" t="str">
        <f>IFERROR(VLOOKUP(AM36,'P1-1'!$B:$AP,31,FALSE),"")</f>
        <v/>
      </c>
      <c r="AN38" s="730"/>
      <c r="AO38" s="702"/>
      <c r="AP38" s="707"/>
      <c r="AQ38" s="708"/>
      <c r="AR38" s="702"/>
      <c r="AS38" s="702"/>
      <c r="AT38" s="709"/>
      <c r="AU38" s="327"/>
      <c r="AV38" s="327"/>
    </row>
    <row r="39" spans="1:48" s="205" customFormat="1" ht="12" customHeight="1">
      <c r="A39" s="710">
        <v>6</v>
      </c>
      <c r="B39" s="713"/>
      <c r="C39" s="731"/>
      <c r="D39" s="719" t="s">
        <v>231</v>
      </c>
      <c r="E39" s="401"/>
      <c r="F39" s="722"/>
      <c r="G39" s="723"/>
      <c r="H39" s="232" t="s">
        <v>355</v>
      </c>
      <c r="I39" s="324"/>
      <c r="J39" s="324"/>
      <c r="K39" s="324"/>
      <c r="L39" s="324"/>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c r="AN39" s="728">
        <f t="shared" ref="AN39" si="15">IF(LEFT($AN$2,6)="共同生活援助",SUM(I40:AM40),SUM(I40:AM41))</f>
        <v>0</v>
      </c>
      <c r="AO39" s="700">
        <f>IF($AN$4="４週",AN39/4,AN39/(DAY(EOMONTH($I$22,0))/7))</f>
        <v>0</v>
      </c>
      <c r="AP39" s="703"/>
      <c r="AQ39" s="704"/>
      <c r="AR39" s="700" t="str">
        <f t="shared" ref="AR39" si="16">IF($AN$4="４週",AU40,AV40)</f>
        <v/>
      </c>
      <c r="AS39" s="700"/>
      <c r="AT39" s="709"/>
      <c r="AU39" s="325" t="s">
        <v>617</v>
      </c>
      <c r="AV39" s="325" t="s">
        <v>356</v>
      </c>
    </row>
    <row r="40" spans="1:48" s="205" customFormat="1" ht="12" customHeight="1">
      <c r="A40" s="711"/>
      <c r="B40" s="714"/>
      <c r="C40" s="732"/>
      <c r="D40" s="720"/>
      <c r="E40" s="402"/>
      <c r="F40" s="724"/>
      <c r="G40" s="725"/>
      <c r="H40" s="233" t="s">
        <v>357</v>
      </c>
      <c r="I40" s="234" t="str">
        <f>IFERROR(VLOOKUP(I39,'P1-1'!$B:$AP,41,FALSE),"")</f>
        <v/>
      </c>
      <c r="J40" s="234" t="str">
        <f>IFERROR(VLOOKUP(J39,'P1-1'!$B:$AP,41,FALSE),"")</f>
        <v/>
      </c>
      <c r="K40" s="234" t="str">
        <f>IFERROR(VLOOKUP(K39,'P1-1'!$B:$AP,41,FALSE),"")</f>
        <v/>
      </c>
      <c r="L40" s="234" t="str">
        <f>IFERROR(VLOOKUP(L39,'P1-1'!$B:$AP,41,FALSE),"")</f>
        <v/>
      </c>
      <c r="M40" s="234" t="str">
        <f>IFERROR(VLOOKUP(M39,'P1-1'!$B:$AP,41,FALSE),"")</f>
        <v/>
      </c>
      <c r="N40" s="234" t="str">
        <f>IFERROR(VLOOKUP(N39,'P1-1'!$B:$AP,41,FALSE),"")</f>
        <v/>
      </c>
      <c r="O40" s="234" t="str">
        <f>IFERROR(VLOOKUP(O39,'P1-1'!$B:$AP,41,FALSE),"")</f>
        <v/>
      </c>
      <c r="P40" s="234" t="str">
        <f>IFERROR(VLOOKUP(P39,'P1-1'!$B:$AP,41,FALSE),"")</f>
        <v/>
      </c>
      <c r="Q40" s="234" t="str">
        <f>IFERROR(VLOOKUP(Q39,'P1-1'!$B:$AP,41,FALSE),"")</f>
        <v/>
      </c>
      <c r="R40" s="234" t="str">
        <f>IFERROR(VLOOKUP(R39,'P1-1'!$B:$AP,41,FALSE),"")</f>
        <v/>
      </c>
      <c r="S40" s="234" t="str">
        <f>IFERROR(VLOOKUP(S39,'P1-1'!$B:$AP,41,FALSE),"")</f>
        <v/>
      </c>
      <c r="T40" s="234" t="str">
        <f>IFERROR(VLOOKUP(T39,'P1-1'!$B:$AP,41,FALSE),"")</f>
        <v/>
      </c>
      <c r="U40" s="234" t="str">
        <f>IFERROR(VLOOKUP(U39,'P1-1'!$B:$AP,41,FALSE),"")</f>
        <v/>
      </c>
      <c r="V40" s="234" t="str">
        <f>IFERROR(VLOOKUP(V39,'P1-1'!$B:$AP,41,FALSE),"")</f>
        <v/>
      </c>
      <c r="W40" s="234" t="str">
        <f>IFERROR(VLOOKUP(W39,'P1-1'!$B:$AP,41,FALSE),"")</f>
        <v/>
      </c>
      <c r="X40" s="234" t="str">
        <f>IFERROR(VLOOKUP(X39,'P1-1'!$B:$AP,41,FALSE),"")</f>
        <v/>
      </c>
      <c r="Y40" s="234" t="str">
        <f>IFERROR(VLOOKUP(Y39,'P1-1'!$B:$AP,41,FALSE),"")</f>
        <v/>
      </c>
      <c r="Z40" s="234" t="str">
        <f>IFERROR(VLOOKUP(Z39,'P1-1'!$B:$AP,41,FALSE),"")</f>
        <v/>
      </c>
      <c r="AA40" s="234" t="str">
        <f>IFERROR(VLOOKUP(AA39,'P1-1'!$B:$AP,41,FALSE),"")</f>
        <v/>
      </c>
      <c r="AB40" s="234" t="str">
        <f>IFERROR(VLOOKUP(AB39,'P1-1'!$B:$AP,41,FALSE),"")</f>
        <v/>
      </c>
      <c r="AC40" s="234" t="str">
        <f>IFERROR(VLOOKUP(AC39,'P1-1'!$B:$AP,41,FALSE),"")</f>
        <v/>
      </c>
      <c r="AD40" s="234" t="str">
        <f>IFERROR(VLOOKUP(AD39,'P1-1'!$B:$AP,41,FALSE),"")</f>
        <v/>
      </c>
      <c r="AE40" s="234" t="str">
        <f>IFERROR(VLOOKUP(AE39,'P1-1'!$B:$AP,41,FALSE),"")</f>
        <v/>
      </c>
      <c r="AF40" s="234" t="str">
        <f>IFERROR(VLOOKUP(AF39,'P1-1'!$B:$AP,41,FALSE),"")</f>
        <v/>
      </c>
      <c r="AG40" s="234" t="str">
        <f>IFERROR(VLOOKUP(AG39,'P1-1'!$B:$AP,41,FALSE),"")</f>
        <v/>
      </c>
      <c r="AH40" s="234" t="str">
        <f>IFERROR(VLOOKUP(AH39,'P1-1'!$B:$AP,41,FALSE),"")</f>
        <v/>
      </c>
      <c r="AI40" s="234" t="str">
        <f>IFERROR(VLOOKUP(AI39,'P1-1'!$B:$AP,41,FALSE),"")</f>
        <v/>
      </c>
      <c r="AJ40" s="234" t="str">
        <f>IFERROR(VLOOKUP(AJ39,'P1-1'!$B:$AP,41,FALSE),"")</f>
        <v/>
      </c>
      <c r="AK40" s="234" t="str">
        <f>IFERROR(VLOOKUP(AK39,'P1-1'!$B:$AP,41,FALSE),"")</f>
        <v/>
      </c>
      <c r="AL40" s="234" t="str">
        <f>IFERROR(VLOOKUP(AL39,'P1-1'!$B:$AP,41,FALSE),"")</f>
        <v/>
      </c>
      <c r="AM40" s="234" t="str">
        <f>IFERROR(VLOOKUP(AM39,'P1-1'!$B:$AP,41,FALSE),"")</f>
        <v/>
      </c>
      <c r="AN40" s="729"/>
      <c r="AO40" s="701"/>
      <c r="AP40" s="705"/>
      <c r="AQ40" s="706"/>
      <c r="AR40" s="701"/>
      <c r="AS40" s="701"/>
      <c r="AT40" s="709"/>
      <c r="AU40" s="326" t="str">
        <f t="shared" ref="AU40" si="17">IFERROR(IF($D39="□",($AO39/$AK$7),($AO39/$AK$9)),"")</f>
        <v/>
      </c>
      <c r="AV40" s="326" t="str">
        <f t="shared" ref="AV40" si="18">IFERROR(IF($D39="□",($AN39/$AO$7),($AN39/$AO$9)),"")</f>
        <v/>
      </c>
    </row>
    <row r="41" spans="1:48" s="205" customFormat="1" ht="12" customHeight="1">
      <c r="A41" s="712"/>
      <c r="B41" s="715"/>
      <c r="C41" s="733"/>
      <c r="D41" s="721"/>
      <c r="E41" s="402"/>
      <c r="F41" s="726"/>
      <c r="G41" s="727"/>
      <c r="H41" s="235" t="s">
        <v>358</v>
      </c>
      <c r="I41" s="234" t="str">
        <f>IFERROR(VLOOKUP(I39,'P1-1'!$B:$AP,31,FALSE),"")</f>
        <v/>
      </c>
      <c r="J41" s="234" t="str">
        <f>IFERROR(VLOOKUP(J39,'P1-1'!$B:$AP,31,FALSE),"")</f>
        <v/>
      </c>
      <c r="K41" s="234" t="str">
        <f>IFERROR(VLOOKUP(K39,'P1-1'!$B:$AP,31,FALSE),"")</f>
        <v/>
      </c>
      <c r="L41" s="234" t="str">
        <f>IFERROR(VLOOKUP(L39,'P1-1'!$B:$AP,31,FALSE),"")</f>
        <v/>
      </c>
      <c r="M41" s="234" t="str">
        <f>IFERROR(VLOOKUP(M39,'P1-1'!$B:$AP,31,FALSE),"")</f>
        <v/>
      </c>
      <c r="N41" s="234" t="str">
        <f>IFERROR(VLOOKUP(N39,'P1-1'!$B:$AP,31,FALSE),"")</f>
        <v/>
      </c>
      <c r="O41" s="234" t="str">
        <f>IFERROR(VLOOKUP(O39,'P1-1'!$B:$AP,31,FALSE),"")</f>
        <v/>
      </c>
      <c r="P41" s="234" t="str">
        <f>IFERROR(VLOOKUP(P39,'P1-1'!$B:$AP,31,FALSE),"")</f>
        <v/>
      </c>
      <c r="Q41" s="234" t="str">
        <f>IFERROR(VLOOKUP(Q39,'P1-1'!$B:$AP,31,FALSE),"")</f>
        <v/>
      </c>
      <c r="R41" s="234" t="str">
        <f>IFERROR(VLOOKUP(R39,'P1-1'!$B:$AP,31,FALSE),"")</f>
        <v/>
      </c>
      <c r="S41" s="234" t="str">
        <f>IFERROR(VLOOKUP(S39,'P1-1'!$B:$AP,31,FALSE),"")</f>
        <v/>
      </c>
      <c r="T41" s="234" t="str">
        <f>IFERROR(VLOOKUP(T39,'P1-1'!$B:$AP,31,FALSE),"")</f>
        <v/>
      </c>
      <c r="U41" s="234" t="str">
        <f>IFERROR(VLOOKUP(U39,'P1-1'!$B:$AP,31,FALSE),"")</f>
        <v/>
      </c>
      <c r="V41" s="234" t="str">
        <f>IFERROR(VLOOKUP(V39,'P1-1'!$B:$AP,31,FALSE),"")</f>
        <v/>
      </c>
      <c r="W41" s="234" t="str">
        <f>IFERROR(VLOOKUP(W39,'P1-1'!$B:$AP,31,FALSE),"")</f>
        <v/>
      </c>
      <c r="X41" s="234" t="str">
        <f>IFERROR(VLOOKUP(X39,'P1-1'!$B:$AP,31,FALSE),"")</f>
        <v/>
      </c>
      <c r="Y41" s="234" t="str">
        <f>IFERROR(VLOOKUP(Y39,'P1-1'!$B:$AP,31,FALSE),"")</f>
        <v/>
      </c>
      <c r="Z41" s="234" t="str">
        <f>IFERROR(VLOOKUP(Z39,'P1-1'!$B:$AP,31,FALSE),"")</f>
        <v/>
      </c>
      <c r="AA41" s="234" t="str">
        <f>IFERROR(VLOOKUP(AA39,'P1-1'!$B:$AP,31,FALSE),"")</f>
        <v/>
      </c>
      <c r="AB41" s="234" t="str">
        <f>IFERROR(VLOOKUP(AB39,'P1-1'!$B:$AP,31,FALSE),"")</f>
        <v/>
      </c>
      <c r="AC41" s="234" t="str">
        <f>IFERROR(VLOOKUP(AC39,'P1-1'!$B:$AP,31,FALSE),"")</f>
        <v/>
      </c>
      <c r="AD41" s="234" t="str">
        <f>IFERROR(VLOOKUP(AD39,'P1-1'!$B:$AP,31,FALSE),"")</f>
        <v/>
      </c>
      <c r="AE41" s="234" t="str">
        <f>IFERROR(VLOOKUP(AE39,'P1-1'!$B:$AP,31,FALSE),"")</f>
        <v/>
      </c>
      <c r="AF41" s="234" t="str">
        <f>IFERROR(VLOOKUP(AF39,'P1-1'!$B:$AP,31,FALSE),"")</f>
        <v/>
      </c>
      <c r="AG41" s="234" t="str">
        <f>IFERROR(VLOOKUP(AG39,'P1-1'!$B:$AP,31,FALSE),"")</f>
        <v/>
      </c>
      <c r="AH41" s="234" t="str">
        <f>IFERROR(VLOOKUP(AH39,'P1-1'!$B:$AP,31,FALSE),"")</f>
        <v/>
      </c>
      <c r="AI41" s="234" t="str">
        <f>IFERROR(VLOOKUP(AI39,'P1-1'!$B:$AP,31,FALSE),"")</f>
        <v/>
      </c>
      <c r="AJ41" s="234" t="str">
        <f>IFERROR(VLOOKUP(AJ39,'P1-1'!$B:$AP,31,FALSE),"")</f>
        <v/>
      </c>
      <c r="AK41" s="234" t="str">
        <f>IFERROR(VLOOKUP(AK39,'P1-1'!$B:$AP,31,FALSE),"")</f>
        <v/>
      </c>
      <c r="AL41" s="234" t="str">
        <f>IFERROR(VLOOKUP(AL39,'P1-1'!$B:$AP,31,FALSE),"")</f>
        <v/>
      </c>
      <c r="AM41" s="234" t="str">
        <f>IFERROR(VLOOKUP(AM39,'P1-1'!$B:$AP,31,FALSE),"")</f>
        <v/>
      </c>
      <c r="AN41" s="730"/>
      <c r="AO41" s="702"/>
      <c r="AP41" s="707"/>
      <c r="AQ41" s="708"/>
      <c r="AR41" s="702"/>
      <c r="AS41" s="702"/>
      <c r="AT41" s="709"/>
      <c r="AU41" s="327"/>
      <c r="AV41" s="327"/>
    </row>
    <row r="42" spans="1:48" s="205" customFormat="1" ht="12" customHeight="1">
      <c r="A42" s="710">
        <v>7</v>
      </c>
      <c r="B42" s="713"/>
      <c r="C42" s="731"/>
      <c r="D42" s="719" t="s">
        <v>231</v>
      </c>
      <c r="E42" s="401"/>
      <c r="F42" s="722"/>
      <c r="G42" s="723"/>
      <c r="H42" s="232" t="s">
        <v>355</v>
      </c>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728">
        <f t="shared" ref="AN42" si="19">IF(LEFT($AN$2,6)="共同生活援助",SUM(I43:AM43),SUM(I43:AM44))</f>
        <v>0</v>
      </c>
      <c r="AO42" s="700">
        <f>IF($AN$4="４週",AN42/4,AN42/(DAY(EOMONTH($I$22,0))/7))</f>
        <v>0</v>
      </c>
      <c r="AP42" s="703"/>
      <c r="AQ42" s="704"/>
      <c r="AR42" s="700" t="str">
        <f t="shared" ref="AR42" si="20">IF($AN$4="４週",AU43,AV43)</f>
        <v/>
      </c>
      <c r="AS42" s="700"/>
      <c r="AT42" s="709"/>
      <c r="AU42" s="325" t="s">
        <v>617</v>
      </c>
      <c r="AV42" s="325" t="s">
        <v>356</v>
      </c>
    </row>
    <row r="43" spans="1:48" s="205" customFormat="1" ht="12" customHeight="1">
      <c r="A43" s="711"/>
      <c r="B43" s="714"/>
      <c r="C43" s="732"/>
      <c r="D43" s="720"/>
      <c r="E43" s="402"/>
      <c r="F43" s="724"/>
      <c r="G43" s="725"/>
      <c r="H43" s="233" t="s">
        <v>357</v>
      </c>
      <c r="I43" s="234" t="str">
        <f>IFERROR(VLOOKUP(I42,'P1-1'!$B:$AP,41,FALSE),"")</f>
        <v/>
      </c>
      <c r="J43" s="234" t="str">
        <f>IFERROR(VLOOKUP(J42,'P1-1'!$B:$AP,41,FALSE),"")</f>
        <v/>
      </c>
      <c r="K43" s="234" t="str">
        <f>IFERROR(VLOOKUP(K42,'P1-1'!$B:$AP,41,FALSE),"")</f>
        <v/>
      </c>
      <c r="L43" s="234" t="str">
        <f>IFERROR(VLOOKUP(L42,'P1-1'!$B:$AP,41,FALSE),"")</f>
        <v/>
      </c>
      <c r="M43" s="234" t="str">
        <f>IFERROR(VLOOKUP(M42,'P1-1'!$B:$AP,41,FALSE),"")</f>
        <v/>
      </c>
      <c r="N43" s="234" t="str">
        <f>IFERROR(VLOOKUP(N42,'P1-1'!$B:$AP,41,FALSE),"")</f>
        <v/>
      </c>
      <c r="O43" s="234" t="str">
        <f>IFERROR(VLOOKUP(O42,'P1-1'!$B:$AP,41,FALSE),"")</f>
        <v/>
      </c>
      <c r="P43" s="234" t="str">
        <f>IFERROR(VLOOKUP(P42,'P1-1'!$B:$AP,41,FALSE),"")</f>
        <v/>
      </c>
      <c r="Q43" s="234" t="str">
        <f>IFERROR(VLOOKUP(Q42,'P1-1'!$B:$AP,41,FALSE),"")</f>
        <v/>
      </c>
      <c r="R43" s="234" t="str">
        <f>IFERROR(VLOOKUP(R42,'P1-1'!$B:$AP,41,FALSE),"")</f>
        <v/>
      </c>
      <c r="S43" s="234" t="str">
        <f>IFERROR(VLOOKUP(S42,'P1-1'!$B:$AP,41,FALSE),"")</f>
        <v/>
      </c>
      <c r="T43" s="234" t="str">
        <f>IFERROR(VLOOKUP(T42,'P1-1'!$B:$AP,41,FALSE),"")</f>
        <v/>
      </c>
      <c r="U43" s="234" t="str">
        <f>IFERROR(VLOOKUP(U42,'P1-1'!$B:$AP,41,FALSE),"")</f>
        <v/>
      </c>
      <c r="V43" s="234" t="str">
        <f>IFERROR(VLOOKUP(V42,'P1-1'!$B:$AP,41,FALSE),"")</f>
        <v/>
      </c>
      <c r="W43" s="234" t="str">
        <f>IFERROR(VLOOKUP(W42,'P1-1'!$B:$AP,41,FALSE),"")</f>
        <v/>
      </c>
      <c r="X43" s="234" t="str">
        <f>IFERROR(VLOOKUP(X42,'P1-1'!$B:$AP,41,FALSE),"")</f>
        <v/>
      </c>
      <c r="Y43" s="234" t="str">
        <f>IFERROR(VLOOKUP(Y42,'P1-1'!$B:$AP,41,FALSE),"")</f>
        <v/>
      </c>
      <c r="Z43" s="234" t="str">
        <f>IFERROR(VLOOKUP(Z42,'P1-1'!$B:$AP,41,FALSE),"")</f>
        <v/>
      </c>
      <c r="AA43" s="234" t="str">
        <f>IFERROR(VLOOKUP(AA42,'P1-1'!$B:$AP,41,FALSE),"")</f>
        <v/>
      </c>
      <c r="AB43" s="234" t="str">
        <f>IFERROR(VLOOKUP(AB42,'P1-1'!$B:$AP,41,FALSE),"")</f>
        <v/>
      </c>
      <c r="AC43" s="234" t="str">
        <f>IFERROR(VLOOKUP(AC42,'P1-1'!$B:$AP,41,FALSE),"")</f>
        <v/>
      </c>
      <c r="AD43" s="234" t="str">
        <f>IFERROR(VLOOKUP(AD42,'P1-1'!$B:$AP,41,FALSE),"")</f>
        <v/>
      </c>
      <c r="AE43" s="234" t="str">
        <f>IFERROR(VLOOKUP(AE42,'P1-1'!$B:$AP,41,FALSE),"")</f>
        <v/>
      </c>
      <c r="AF43" s="234" t="str">
        <f>IFERROR(VLOOKUP(AF42,'P1-1'!$B:$AP,41,FALSE),"")</f>
        <v/>
      </c>
      <c r="AG43" s="234" t="str">
        <f>IFERROR(VLOOKUP(AG42,'P1-1'!$B:$AP,41,FALSE),"")</f>
        <v/>
      </c>
      <c r="AH43" s="234" t="str">
        <f>IFERROR(VLOOKUP(AH42,'P1-1'!$B:$AP,41,FALSE),"")</f>
        <v/>
      </c>
      <c r="AI43" s="234" t="str">
        <f>IFERROR(VLOOKUP(AI42,'P1-1'!$B:$AP,41,FALSE),"")</f>
        <v/>
      </c>
      <c r="AJ43" s="234" t="str">
        <f>IFERROR(VLOOKUP(AJ42,'P1-1'!$B:$AP,41,FALSE),"")</f>
        <v/>
      </c>
      <c r="AK43" s="234" t="str">
        <f>IFERROR(VLOOKUP(AK42,'P1-1'!$B:$AP,41,FALSE),"")</f>
        <v/>
      </c>
      <c r="AL43" s="234" t="str">
        <f>IFERROR(VLOOKUP(AL42,'P1-1'!$B:$AP,41,FALSE),"")</f>
        <v/>
      </c>
      <c r="AM43" s="234" t="str">
        <f>IFERROR(VLOOKUP(AM42,'P1-1'!$B:$AP,41,FALSE),"")</f>
        <v/>
      </c>
      <c r="AN43" s="729"/>
      <c r="AO43" s="701"/>
      <c r="AP43" s="705"/>
      <c r="AQ43" s="706"/>
      <c r="AR43" s="701"/>
      <c r="AS43" s="701"/>
      <c r="AT43" s="709"/>
      <c r="AU43" s="326" t="str">
        <f t="shared" ref="AU43" si="21">IFERROR(IF($D42="□",($AO42/$AK$7),($AO42/$AK$9)),"")</f>
        <v/>
      </c>
      <c r="AV43" s="326" t="str">
        <f t="shared" ref="AV43" si="22">IFERROR(IF($D42="□",($AN42/$AO$7),($AN42/$AO$9)),"")</f>
        <v/>
      </c>
    </row>
    <row r="44" spans="1:48" s="205" customFormat="1" ht="12" customHeight="1">
      <c r="A44" s="712"/>
      <c r="B44" s="715"/>
      <c r="C44" s="733"/>
      <c r="D44" s="721"/>
      <c r="E44" s="402"/>
      <c r="F44" s="726"/>
      <c r="G44" s="727"/>
      <c r="H44" s="235" t="s">
        <v>358</v>
      </c>
      <c r="I44" s="234" t="str">
        <f>IFERROR(VLOOKUP(I42,'P1-1'!$B:$AP,31,FALSE),"")</f>
        <v/>
      </c>
      <c r="J44" s="234" t="str">
        <f>IFERROR(VLOOKUP(J42,'P1-1'!$B:$AP,31,FALSE),"")</f>
        <v/>
      </c>
      <c r="K44" s="234" t="str">
        <f>IFERROR(VLOOKUP(K42,'P1-1'!$B:$AP,31,FALSE),"")</f>
        <v/>
      </c>
      <c r="L44" s="234" t="str">
        <f>IFERROR(VLOOKUP(L42,'P1-1'!$B:$AP,31,FALSE),"")</f>
        <v/>
      </c>
      <c r="M44" s="234" t="str">
        <f>IFERROR(VLOOKUP(M42,'P1-1'!$B:$AP,31,FALSE),"")</f>
        <v/>
      </c>
      <c r="N44" s="234" t="str">
        <f>IFERROR(VLOOKUP(N42,'P1-1'!$B:$AP,31,FALSE),"")</f>
        <v/>
      </c>
      <c r="O44" s="234" t="str">
        <f>IFERROR(VLOOKUP(O42,'P1-1'!$B:$AP,31,FALSE),"")</f>
        <v/>
      </c>
      <c r="P44" s="234" t="str">
        <f>IFERROR(VLOOKUP(P42,'P1-1'!$B:$AP,31,FALSE),"")</f>
        <v/>
      </c>
      <c r="Q44" s="234" t="str">
        <f>IFERROR(VLOOKUP(Q42,'P1-1'!$B:$AP,31,FALSE),"")</f>
        <v/>
      </c>
      <c r="R44" s="234" t="str">
        <f>IFERROR(VLOOKUP(R42,'P1-1'!$B:$AP,31,FALSE),"")</f>
        <v/>
      </c>
      <c r="S44" s="234" t="str">
        <f>IFERROR(VLOOKUP(S42,'P1-1'!$B:$AP,31,FALSE),"")</f>
        <v/>
      </c>
      <c r="T44" s="234" t="str">
        <f>IFERROR(VLOOKUP(T42,'P1-1'!$B:$AP,31,FALSE),"")</f>
        <v/>
      </c>
      <c r="U44" s="234" t="str">
        <f>IFERROR(VLOOKUP(U42,'P1-1'!$B:$AP,31,FALSE),"")</f>
        <v/>
      </c>
      <c r="V44" s="234" t="str">
        <f>IFERROR(VLOOKUP(V42,'P1-1'!$B:$AP,31,FALSE),"")</f>
        <v/>
      </c>
      <c r="W44" s="234" t="str">
        <f>IFERROR(VLOOKUP(W42,'P1-1'!$B:$AP,31,FALSE),"")</f>
        <v/>
      </c>
      <c r="X44" s="234" t="str">
        <f>IFERROR(VLOOKUP(X42,'P1-1'!$B:$AP,31,FALSE),"")</f>
        <v/>
      </c>
      <c r="Y44" s="234" t="str">
        <f>IFERROR(VLOOKUP(Y42,'P1-1'!$B:$AP,31,FALSE),"")</f>
        <v/>
      </c>
      <c r="Z44" s="234" t="str">
        <f>IFERROR(VLOOKUP(Z42,'P1-1'!$B:$AP,31,FALSE),"")</f>
        <v/>
      </c>
      <c r="AA44" s="234" t="str">
        <f>IFERROR(VLOOKUP(AA42,'P1-1'!$B:$AP,31,FALSE),"")</f>
        <v/>
      </c>
      <c r="AB44" s="234" t="str">
        <f>IFERROR(VLOOKUP(AB42,'P1-1'!$B:$AP,31,FALSE),"")</f>
        <v/>
      </c>
      <c r="AC44" s="234" t="str">
        <f>IFERROR(VLOOKUP(AC42,'P1-1'!$B:$AP,31,FALSE),"")</f>
        <v/>
      </c>
      <c r="AD44" s="234" t="str">
        <f>IFERROR(VLOOKUP(AD42,'P1-1'!$B:$AP,31,FALSE),"")</f>
        <v/>
      </c>
      <c r="AE44" s="234" t="str">
        <f>IFERROR(VLOOKUP(AE42,'P1-1'!$B:$AP,31,FALSE),"")</f>
        <v/>
      </c>
      <c r="AF44" s="234" t="str">
        <f>IFERROR(VLOOKUP(AF42,'P1-1'!$B:$AP,31,FALSE),"")</f>
        <v/>
      </c>
      <c r="AG44" s="234" t="str">
        <f>IFERROR(VLOOKUP(AG42,'P1-1'!$B:$AP,31,FALSE),"")</f>
        <v/>
      </c>
      <c r="AH44" s="234" t="str">
        <f>IFERROR(VLOOKUP(AH42,'P1-1'!$B:$AP,31,FALSE),"")</f>
        <v/>
      </c>
      <c r="AI44" s="234" t="str">
        <f>IFERROR(VLOOKUP(AI42,'P1-1'!$B:$AP,31,FALSE),"")</f>
        <v/>
      </c>
      <c r="AJ44" s="234" t="str">
        <f>IFERROR(VLOOKUP(AJ42,'P1-1'!$B:$AP,31,FALSE),"")</f>
        <v/>
      </c>
      <c r="AK44" s="234" t="str">
        <f>IFERROR(VLOOKUP(AK42,'P1-1'!$B:$AP,31,FALSE),"")</f>
        <v/>
      </c>
      <c r="AL44" s="234" t="str">
        <f>IFERROR(VLOOKUP(AL42,'P1-1'!$B:$AP,31,FALSE),"")</f>
        <v/>
      </c>
      <c r="AM44" s="234" t="str">
        <f>IFERROR(VLOOKUP(AM42,'P1-1'!$B:$AP,31,FALSE),"")</f>
        <v/>
      </c>
      <c r="AN44" s="730"/>
      <c r="AO44" s="702"/>
      <c r="AP44" s="707"/>
      <c r="AQ44" s="708"/>
      <c r="AR44" s="702"/>
      <c r="AS44" s="702"/>
      <c r="AT44" s="709"/>
      <c r="AU44" s="327"/>
      <c r="AV44" s="327"/>
    </row>
    <row r="45" spans="1:48" s="205" customFormat="1" ht="12" customHeight="1">
      <c r="A45" s="710">
        <v>8</v>
      </c>
      <c r="B45" s="713"/>
      <c r="C45" s="731"/>
      <c r="D45" s="719" t="s">
        <v>231</v>
      </c>
      <c r="E45" s="401"/>
      <c r="F45" s="722"/>
      <c r="G45" s="723"/>
      <c r="H45" s="232" t="s">
        <v>355</v>
      </c>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4"/>
      <c r="AN45" s="728">
        <f t="shared" ref="AN45" si="23">IF(LEFT($AN$2,6)="共同生活援助",SUM(I46:AM46),SUM(I46:AM47))</f>
        <v>0</v>
      </c>
      <c r="AO45" s="700">
        <f>IF($AN$4="４週",AN45/4,AN45/(DAY(EOMONTH($I$22,0))/7))</f>
        <v>0</v>
      </c>
      <c r="AP45" s="703"/>
      <c r="AQ45" s="704"/>
      <c r="AR45" s="700" t="str">
        <f t="shared" ref="AR45" si="24">IF($AN$4="４週",AU46,AV46)</f>
        <v/>
      </c>
      <c r="AS45" s="700"/>
      <c r="AT45" s="709"/>
      <c r="AU45" s="325" t="s">
        <v>617</v>
      </c>
      <c r="AV45" s="325" t="s">
        <v>356</v>
      </c>
    </row>
    <row r="46" spans="1:48" s="205" customFormat="1" ht="12" customHeight="1">
      <c r="A46" s="711"/>
      <c r="B46" s="714"/>
      <c r="C46" s="732"/>
      <c r="D46" s="720"/>
      <c r="E46" s="402"/>
      <c r="F46" s="724"/>
      <c r="G46" s="725"/>
      <c r="H46" s="233" t="s">
        <v>357</v>
      </c>
      <c r="I46" s="234" t="str">
        <f>IFERROR(VLOOKUP(I45,'P1-1'!$B:$AP,41,FALSE),"")</f>
        <v/>
      </c>
      <c r="J46" s="234" t="str">
        <f>IFERROR(VLOOKUP(J45,'P1-1'!$B:$AP,41,FALSE),"")</f>
        <v/>
      </c>
      <c r="K46" s="234" t="str">
        <f>IFERROR(VLOOKUP(K45,'P1-1'!$B:$AP,41,FALSE),"")</f>
        <v/>
      </c>
      <c r="L46" s="234" t="str">
        <f>IFERROR(VLOOKUP(L45,'P1-1'!$B:$AP,41,FALSE),"")</f>
        <v/>
      </c>
      <c r="M46" s="234" t="str">
        <f>IFERROR(VLOOKUP(M45,'P1-1'!$B:$AP,41,FALSE),"")</f>
        <v/>
      </c>
      <c r="N46" s="234" t="str">
        <f>IFERROR(VLOOKUP(N45,'P1-1'!$B:$AP,41,FALSE),"")</f>
        <v/>
      </c>
      <c r="O46" s="234" t="str">
        <f>IFERROR(VLOOKUP(O45,'P1-1'!$B:$AP,41,FALSE),"")</f>
        <v/>
      </c>
      <c r="P46" s="234" t="str">
        <f>IFERROR(VLOOKUP(P45,'P1-1'!$B:$AP,41,FALSE),"")</f>
        <v/>
      </c>
      <c r="Q46" s="234" t="str">
        <f>IFERROR(VLOOKUP(Q45,'P1-1'!$B:$AP,41,FALSE),"")</f>
        <v/>
      </c>
      <c r="R46" s="234" t="str">
        <f>IFERROR(VLOOKUP(R45,'P1-1'!$B:$AP,41,FALSE),"")</f>
        <v/>
      </c>
      <c r="S46" s="234" t="str">
        <f>IFERROR(VLOOKUP(S45,'P1-1'!$B:$AP,41,FALSE),"")</f>
        <v/>
      </c>
      <c r="T46" s="234" t="str">
        <f>IFERROR(VLOOKUP(T45,'P1-1'!$B:$AP,41,FALSE),"")</f>
        <v/>
      </c>
      <c r="U46" s="234" t="str">
        <f>IFERROR(VLOOKUP(U45,'P1-1'!$B:$AP,41,FALSE),"")</f>
        <v/>
      </c>
      <c r="V46" s="234" t="str">
        <f>IFERROR(VLOOKUP(V45,'P1-1'!$B:$AP,41,FALSE),"")</f>
        <v/>
      </c>
      <c r="W46" s="234" t="str">
        <f>IFERROR(VLOOKUP(W45,'P1-1'!$B:$AP,41,FALSE),"")</f>
        <v/>
      </c>
      <c r="X46" s="234" t="str">
        <f>IFERROR(VLOOKUP(X45,'P1-1'!$B:$AP,41,FALSE),"")</f>
        <v/>
      </c>
      <c r="Y46" s="234" t="str">
        <f>IFERROR(VLOOKUP(Y45,'P1-1'!$B:$AP,41,FALSE),"")</f>
        <v/>
      </c>
      <c r="Z46" s="234" t="str">
        <f>IFERROR(VLOOKUP(Z45,'P1-1'!$B:$AP,41,FALSE),"")</f>
        <v/>
      </c>
      <c r="AA46" s="234" t="str">
        <f>IFERROR(VLOOKUP(AA45,'P1-1'!$B:$AP,41,FALSE),"")</f>
        <v/>
      </c>
      <c r="AB46" s="234" t="str">
        <f>IFERROR(VLOOKUP(AB45,'P1-1'!$B:$AP,41,FALSE),"")</f>
        <v/>
      </c>
      <c r="AC46" s="234" t="str">
        <f>IFERROR(VLOOKUP(AC45,'P1-1'!$B:$AP,41,FALSE),"")</f>
        <v/>
      </c>
      <c r="AD46" s="234" t="str">
        <f>IFERROR(VLOOKUP(AD45,'P1-1'!$B:$AP,41,FALSE),"")</f>
        <v/>
      </c>
      <c r="AE46" s="234" t="str">
        <f>IFERROR(VLOOKUP(AE45,'P1-1'!$B:$AP,41,FALSE),"")</f>
        <v/>
      </c>
      <c r="AF46" s="234" t="str">
        <f>IFERROR(VLOOKUP(AF45,'P1-1'!$B:$AP,41,FALSE),"")</f>
        <v/>
      </c>
      <c r="AG46" s="234" t="str">
        <f>IFERROR(VLOOKUP(AG45,'P1-1'!$B:$AP,41,FALSE),"")</f>
        <v/>
      </c>
      <c r="AH46" s="234" t="str">
        <f>IFERROR(VLOOKUP(AH45,'P1-1'!$B:$AP,41,FALSE),"")</f>
        <v/>
      </c>
      <c r="AI46" s="234" t="str">
        <f>IFERROR(VLOOKUP(AI45,'P1-1'!$B:$AP,41,FALSE),"")</f>
        <v/>
      </c>
      <c r="AJ46" s="234" t="str">
        <f>IFERROR(VLOOKUP(AJ45,'P1-1'!$B:$AP,41,FALSE),"")</f>
        <v/>
      </c>
      <c r="AK46" s="234" t="str">
        <f>IFERROR(VLOOKUP(AK45,'P1-1'!$B:$AP,41,FALSE),"")</f>
        <v/>
      </c>
      <c r="AL46" s="234" t="str">
        <f>IFERROR(VLOOKUP(AL45,'P1-1'!$B:$AP,41,FALSE),"")</f>
        <v/>
      </c>
      <c r="AM46" s="234" t="str">
        <f>IFERROR(VLOOKUP(AM45,'P1-1'!$B:$AP,41,FALSE),"")</f>
        <v/>
      </c>
      <c r="AN46" s="729"/>
      <c r="AO46" s="701"/>
      <c r="AP46" s="705"/>
      <c r="AQ46" s="706"/>
      <c r="AR46" s="701"/>
      <c r="AS46" s="701"/>
      <c r="AT46" s="709"/>
      <c r="AU46" s="326" t="str">
        <f t="shared" ref="AU46" si="25">IFERROR(IF($D45="□",($AO45/$AK$7),($AO45/$AK$9)),"")</f>
        <v/>
      </c>
      <c r="AV46" s="326" t="str">
        <f t="shared" ref="AV46" si="26">IFERROR(IF($D45="□",($AN45/$AO$7),($AN45/$AO$9)),"")</f>
        <v/>
      </c>
    </row>
    <row r="47" spans="1:48" s="205" customFormat="1" ht="12" customHeight="1">
      <c r="A47" s="712"/>
      <c r="B47" s="715"/>
      <c r="C47" s="733"/>
      <c r="D47" s="721"/>
      <c r="E47" s="402"/>
      <c r="F47" s="726"/>
      <c r="G47" s="727"/>
      <c r="H47" s="235" t="s">
        <v>358</v>
      </c>
      <c r="I47" s="234" t="str">
        <f>IFERROR(VLOOKUP(I45,'P1-1'!$B:$AP,31,FALSE),"")</f>
        <v/>
      </c>
      <c r="J47" s="234" t="str">
        <f>IFERROR(VLOOKUP(J45,'P1-1'!$B:$AP,31,FALSE),"")</f>
        <v/>
      </c>
      <c r="K47" s="234" t="str">
        <f>IFERROR(VLOOKUP(K45,'P1-1'!$B:$AP,31,FALSE),"")</f>
        <v/>
      </c>
      <c r="L47" s="234" t="str">
        <f>IFERROR(VLOOKUP(L45,'P1-1'!$B:$AP,31,FALSE),"")</f>
        <v/>
      </c>
      <c r="M47" s="234" t="str">
        <f>IFERROR(VLOOKUP(M45,'P1-1'!$B:$AP,31,FALSE),"")</f>
        <v/>
      </c>
      <c r="N47" s="234" t="str">
        <f>IFERROR(VLOOKUP(N45,'P1-1'!$B:$AP,31,FALSE),"")</f>
        <v/>
      </c>
      <c r="O47" s="234" t="str">
        <f>IFERROR(VLOOKUP(O45,'P1-1'!$B:$AP,31,FALSE),"")</f>
        <v/>
      </c>
      <c r="P47" s="234" t="str">
        <f>IFERROR(VLOOKUP(P45,'P1-1'!$B:$AP,31,FALSE),"")</f>
        <v/>
      </c>
      <c r="Q47" s="234" t="str">
        <f>IFERROR(VLOOKUP(Q45,'P1-1'!$B:$AP,31,FALSE),"")</f>
        <v/>
      </c>
      <c r="R47" s="234" t="str">
        <f>IFERROR(VLOOKUP(R45,'P1-1'!$B:$AP,31,FALSE),"")</f>
        <v/>
      </c>
      <c r="S47" s="234" t="str">
        <f>IFERROR(VLOOKUP(S45,'P1-1'!$B:$AP,31,FALSE),"")</f>
        <v/>
      </c>
      <c r="T47" s="234" t="str">
        <f>IFERROR(VLOOKUP(T45,'P1-1'!$B:$AP,31,FALSE),"")</f>
        <v/>
      </c>
      <c r="U47" s="234" t="str">
        <f>IFERROR(VLOOKUP(U45,'P1-1'!$B:$AP,31,FALSE),"")</f>
        <v/>
      </c>
      <c r="V47" s="234" t="str">
        <f>IFERROR(VLOOKUP(V45,'P1-1'!$B:$AP,31,FALSE),"")</f>
        <v/>
      </c>
      <c r="W47" s="234" t="str">
        <f>IFERROR(VLOOKUP(W45,'P1-1'!$B:$AP,31,FALSE),"")</f>
        <v/>
      </c>
      <c r="X47" s="234" t="str">
        <f>IFERROR(VLOOKUP(X45,'P1-1'!$B:$AP,31,FALSE),"")</f>
        <v/>
      </c>
      <c r="Y47" s="234" t="str">
        <f>IFERROR(VLOOKUP(Y45,'P1-1'!$B:$AP,31,FALSE),"")</f>
        <v/>
      </c>
      <c r="Z47" s="234" t="str">
        <f>IFERROR(VLOOKUP(Z45,'P1-1'!$B:$AP,31,FALSE),"")</f>
        <v/>
      </c>
      <c r="AA47" s="234" t="str">
        <f>IFERROR(VLOOKUP(AA45,'P1-1'!$B:$AP,31,FALSE),"")</f>
        <v/>
      </c>
      <c r="AB47" s="234" t="str">
        <f>IFERROR(VLOOKUP(AB45,'P1-1'!$B:$AP,31,FALSE),"")</f>
        <v/>
      </c>
      <c r="AC47" s="234" t="str">
        <f>IFERROR(VLOOKUP(AC45,'P1-1'!$B:$AP,31,FALSE),"")</f>
        <v/>
      </c>
      <c r="AD47" s="234" t="str">
        <f>IFERROR(VLOOKUP(AD45,'P1-1'!$B:$AP,31,FALSE),"")</f>
        <v/>
      </c>
      <c r="AE47" s="234" t="str">
        <f>IFERROR(VLOOKUP(AE45,'P1-1'!$B:$AP,31,FALSE),"")</f>
        <v/>
      </c>
      <c r="AF47" s="234" t="str">
        <f>IFERROR(VLOOKUP(AF45,'P1-1'!$B:$AP,31,FALSE),"")</f>
        <v/>
      </c>
      <c r="AG47" s="234" t="str">
        <f>IFERROR(VLOOKUP(AG45,'P1-1'!$B:$AP,31,FALSE),"")</f>
        <v/>
      </c>
      <c r="AH47" s="234" t="str">
        <f>IFERROR(VLOOKUP(AH45,'P1-1'!$B:$AP,31,FALSE),"")</f>
        <v/>
      </c>
      <c r="AI47" s="234" t="str">
        <f>IFERROR(VLOOKUP(AI45,'P1-1'!$B:$AP,31,FALSE),"")</f>
        <v/>
      </c>
      <c r="AJ47" s="234" t="str">
        <f>IFERROR(VLOOKUP(AJ45,'P1-1'!$B:$AP,31,FALSE),"")</f>
        <v/>
      </c>
      <c r="AK47" s="234" t="str">
        <f>IFERROR(VLOOKUP(AK45,'P1-1'!$B:$AP,31,FALSE),"")</f>
        <v/>
      </c>
      <c r="AL47" s="234" t="str">
        <f>IFERROR(VLOOKUP(AL45,'P1-1'!$B:$AP,31,FALSE),"")</f>
        <v/>
      </c>
      <c r="AM47" s="234" t="str">
        <f>IFERROR(VLOOKUP(AM45,'P1-1'!$B:$AP,31,FALSE),"")</f>
        <v/>
      </c>
      <c r="AN47" s="730"/>
      <c r="AO47" s="702"/>
      <c r="AP47" s="707"/>
      <c r="AQ47" s="708"/>
      <c r="AR47" s="702"/>
      <c r="AS47" s="702"/>
      <c r="AT47" s="709"/>
      <c r="AU47" s="327"/>
      <c r="AV47" s="327"/>
    </row>
    <row r="48" spans="1:48" s="205" customFormat="1" ht="12" customHeight="1">
      <c r="A48" s="710">
        <v>9</v>
      </c>
      <c r="B48" s="713"/>
      <c r="C48" s="731"/>
      <c r="D48" s="719" t="s">
        <v>231</v>
      </c>
      <c r="E48" s="401"/>
      <c r="F48" s="722"/>
      <c r="G48" s="723"/>
      <c r="H48" s="232" t="s">
        <v>355</v>
      </c>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c r="AM48" s="324"/>
      <c r="AN48" s="728">
        <f t="shared" ref="AN48" si="27">IF(LEFT($AN$2,6)="共同生活援助",SUM(I49:AM49),SUM(I49:AM50))</f>
        <v>0</v>
      </c>
      <c r="AO48" s="700">
        <f>IF($AN$4="４週",AN48/4,AN48/(DAY(EOMONTH($I$22,0))/7))</f>
        <v>0</v>
      </c>
      <c r="AP48" s="703"/>
      <c r="AQ48" s="704"/>
      <c r="AR48" s="700" t="str">
        <f t="shared" ref="AR48" si="28">IF($AN$4="４週",AU49,AV49)</f>
        <v/>
      </c>
      <c r="AS48" s="700"/>
      <c r="AT48" s="709"/>
      <c r="AU48" s="325" t="s">
        <v>617</v>
      </c>
      <c r="AV48" s="325" t="s">
        <v>356</v>
      </c>
    </row>
    <row r="49" spans="1:48" s="205" customFormat="1" ht="12" customHeight="1">
      <c r="A49" s="711"/>
      <c r="B49" s="714"/>
      <c r="C49" s="732"/>
      <c r="D49" s="720"/>
      <c r="E49" s="402"/>
      <c r="F49" s="724"/>
      <c r="G49" s="725"/>
      <c r="H49" s="233" t="s">
        <v>357</v>
      </c>
      <c r="I49" s="234" t="str">
        <f>IFERROR(VLOOKUP(I48,'P1-1'!$B:$AP,41,FALSE),"")</f>
        <v/>
      </c>
      <c r="J49" s="234" t="str">
        <f>IFERROR(VLOOKUP(J48,'P1-1'!$B:$AP,41,FALSE),"")</f>
        <v/>
      </c>
      <c r="K49" s="234" t="str">
        <f>IFERROR(VLOOKUP(K48,'P1-1'!$B:$AP,41,FALSE),"")</f>
        <v/>
      </c>
      <c r="L49" s="234" t="str">
        <f>IFERROR(VLOOKUP(L48,'P1-1'!$B:$AP,41,FALSE),"")</f>
        <v/>
      </c>
      <c r="M49" s="234" t="str">
        <f>IFERROR(VLOOKUP(M48,'P1-1'!$B:$AP,41,FALSE),"")</f>
        <v/>
      </c>
      <c r="N49" s="234" t="str">
        <f>IFERROR(VLOOKUP(N48,'P1-1'!$B:$AP,41,FALSE),"")</f>
        <v/>
      </c>
      <c r="O49" s="234" t="str">
        <f>IFERROR(VLOOKUP(O48,'P1-1'!$B:$AP,41,FALSE),"")</f>
        <v/>
      </c>
      <c r="P49" s="234" t="str">
        <f>IFERROR(VLOOKUP(P48,'P1-1'!$B:$AP,41,FALSE),"")</f>
        <v/>
      </c>
      <c r="Q49" s="234" t="str">
        <f>IFERROR(VLOOKUP(Q48,'P1-1'!$B:$AP,41,FALSE),"")</f>
        <v/>
      </c>
      <c r="R49" s="234" t="str">
        <f>IFERROR(VLOOKUP(R48,'P1-1'!$B:$AP,41,FALSE),"")</f>
        <v/>
      </c>
      <c r="S49" s="234" t="str">
        <f>IFERROR(VLOOKUP(S48,'P1-1'!$B:$AP,41,FALSE),"")</f>
        <v/>
      </c>
      <c r="T49" s="234" t="str">
        <f>IFERROR(VLOOKUP(T48,'P1-1'!$B:$AP,41,FALSE),"")</f>
        <v/>
      </c>
      <c r="U49" s="234" t="str">
        <f>IFERROR(VLOOKUP(U48,'P1-1'!$B:$AP,41,FALSE),"")</f>
        <v/>
      </c>
      <c r="V49" s="234" t="str">
        <f>IFERROR(VLOOKUP(V48,'P1-1'!$B:$AP,41,FALSE),"")</f>
        <v/>
      </c>
      <c r="W49" s="234" t="str">
        <f>IFERROR(VLOOKUP(W48,'P1-1'!$B:$AP,41,FALSE),"")</f>
        <v/>
      </c>
      <c r="X49" s="234" t="str">
        <f>IFERROR(VLOOKUP(X48,'P1-1'!$B:$AP,41,FALSE),"")</f>
        <v/>
      </c>
      <c r="Y49" s="234" t="str">
        <f>IFERROR(VLOOKUP(Y48,'P1-1'!$B:$AP,41,FALSE),"")</f>
        <v/>
      </c>
      <c r="Z49" s="234" t="str">
        <f>IFERROR(VLOOKUP(Z48,'P1-1'!$B:$AP,41,FALSE),"")</f>
        <v/>
      </c>
      <c r="AA49" s="234" t="str">
        <f>IFERROR(VLOOKUP(AA48,'P1-1'!$B:$AP,41,FALSE),"")</f>
        <v/>
      </c>
      <c r="AB49" s="234" t="str">
        <f>IFERROR(VLOOKUP(AB48,'P1-1'!$B:$AP,41,FALSE),"")</f>
        <v/>
      </c>
      <c r="AC49" s="234" t="str">
        <f>IFERROR(VLOOKUP(AC48,'P1-1'!$B:$AP,41,FALSE),"")</f>
        <v/>
      </c>
      <c r="AD49" s="234" t="str">
        <f>IFERROR(VLOOKUP(AD48,'P1-1'!$B:$AP,41,FALSE),"")</f>
        <v/>
      </c>
      <c r="AE49" s="234" t="str">
        <f>IFERROR(VLOOKUP(AE48,'P1-1'!$B:$AP,41,FALSE),"")</f>
        <v/>
      </c>
      <c r="AF49" s="234" t="str">
        <f>IFERROR(VLOOKUP(AF48,'P1-1'!$B:$AP,41,FALSE),"")</f>
        <v/>
      </c>
      <c r="AG49" s="234" t="str">
        <f>IFERROR(VLOOKUP(AG48,'P1-1'!$B:$AP,41,FALSE),"")</f>
        <v/>
      </c>
      <c r="AH49" s="234" t="str">
        <f>IFERROR(VLOOKUP(AH48,'P1-1'!$B:$AP,41,FALSE),"")</f>
        <v/>
      </c>
      <c r="AI49" s="234" t="str">
        <f>IFERROR(VLOOKUP(AI48,'P1-1'!$B:$AP,41,FALSE),"")</f>
        <v/>
      </c>
      <c r="AJ49" s="234" t="str">
        <f>IFERROR(VLOOKUP(AJ48,'P1-1'!$B:$AP,41,FALSE),"")</f>
        <v/>
      </c>
      <c r="AK49" s="234" t="str">
        <f>IFERROR(VLOOKUP(AK48,'P1-1'!$B:$AP,41,FALSE),"")</f>
        <v/>
      </c>
      <c r="AL49" s="234" t="str">
        <f>IFERROR(VLOOKUP(AL48,'P1-1'!$B:$AP,41,FALSE),"")</f>
        <v/>
      </c>
      <c r="AM49" s="234" t="str">
        <f>IFERROR(VLOOKUP(AM48,'P1-1'!$B:$AP,41,FALSE),"")</f>
        <v/>
      </c>
      <c r="AN49" s="729"/>
      <c r="AO49" s="701"/>
      <c r="AP49" s="705"/>
      <c r="AQ49" s="706"/>
      <c r="AR49" s="701"/>
      <c r="AS49" s="701"/>
      <c r="AT49" s="709"/>
      <c r="AU49" s="326" t="str">
        <f t="shared" ref="AU49" si="29">IFERROR(IF($D48="□",($AO48/$AK$7),($AO48/$AK$9)),"")</f>
        <v/>
      </c>
      <c r="AV49" s="326" t="str">
        <f t="shared" ref="AV49" si="30">IFERROR(IF($D48="□",($AN48/$AO$7),($AN48/$AO$9)),"")</f>
        <v/>
      </c>
    </row>
    <row r="50" spans="1:48" s="205" customFormat="1" ht="12" customHeight="1">
      <c r="A50" s="712"/>
      <c r="B50" s="715"/>
      <c r="C50" s="733"/>
      <c r="D50" s="721"/>
      <c r="E50" s="402"/>
      <c r="F50" s="726"/>
      <c r="G50" s="727"/>
      <c r="H50" s="235" t="s">
        <v>358</v>
      </c>
      <c r="I50" s="234" t="str">
        <f>IFERROR(VLOOKUP(I48,'P1-1'!$B:$AP,31,FALSE),"")</f>
        <v/>
      </c>
      <c r="J50" s="234" t="str">
        <f>IFERROR(VLOOKUP(J48,'P1-1'!$B:$AP,31,FALSE),"")</f>
        <v/>
      </c>
      <c r="K50" s="234" t="str">
        <f>IFERROR(VLOOKUP(K48,'P1-1'!$B:$AP,31,FALSE),"")</f>
        <v/>
      </c>
      <c r="L50" s="234" t="str">
        <f>IFERROR(VLOOKUP(L48,'P1-1'!$B:$AP,31,FALSE),"")</f>
        <v/>
      </c>
      <c r="M50" s="234" t="str">
        <f>IFERROR(VLOOKUP(M48,'P1-1'!$B:$AP,31,FALSE),"")</f>
        <v/>
      </c>
      <c r="N50" s="234" t="str">
        <f>IFERROR(VLOOKUP(N48,'P1-1'!$B:$AP,31,FALSE),"")</f>
        <v/>
      </c>
      <c r="O50" s="234" t="str">
        <f>IFERROR(VLOOKUP(O48,'P1-1'!$B:$AP,31,FALSE),"")</f>
        <v/>
      </c>
      <c r="P50" s="234" t="str">
        <f>IFERROR(VLOOKUP(P48,'P1-1'!$B:$AP,31,FALSE),"")</f>
        <v/>
      </c>
      <c r="Q50" s="234" t="str">
        <f>IFERROR(VLOOKUP(Q48,'P1-1'!$B:$AP,31,FALSE),"")</f>
        <v/>
      </c>
      <c r="R50" s="234" t="str">
        <f>IFERROR(VLOOKUP(R48,'P1-1'!$B:$AP,31,FALSE),"")</f>
        <v/>
      </c>
      <c r="S50" s="234" t="str">
        <f>IFERROR(VLOOKUP(S48,'P1-1'!$B:$AP,31,FALSE),"")</f>
        <v/>
      </c>
      <c r="T50" s="234" t="str">
        <f>IFERROR(VLOOKUP(T48,'P1-1'!$B:$AP,31,FALSE),"")</f>
        <v/>
      </c>
      <c r="U50" s="234" t="str">
        <f>IFERROR(VLOOKUP(U48,'P1-1'!$B:$AP,31,FALSE),"")</f>
        <v/>
      </c>
      <c r="V50" s="234" t="str">
        <f>IFERROR(VLOOKUP(V48,'P1-1'!$B:$AP,31,FALSE),"")</f>
        <v/>
      </c>
      <c r="W50" s="234" t="str">
        <f>IFERROR(VLOOKUP(W48,'P1-1'!$B:$AP,31,FALSE),"")</f>
        <v/>
      </c>
      <c r="X50" s="234" t="str">
        <f>IFERROR(VLOOKUP(X48,'P1-1'!$B:$AP,31,FALSE),"")</f>
        <v/>
      </c>
      <c r="Y50" s="234" t="str">
        <f>IFERROR(VLOOKUP(Y48,'P1-1'!$B:$AP,31,FALSE),"")</f>
        <v/>
      </c>
      <c r="Z50" s="234" t="str">
        <f>IFERROR(VLOOKUP(Z48,'P1-1'!$B:$AP,31,FALSE),"")</f>
        <v/>
      </c>
      <c r="AA50" s="234" t="str">
        <f>IFERROR(VLOOKUP(AA48,'P1-1'!$B:$AP,31,FALSE),"")</f>
        <v/>
      </c>
      <c r="AB50" s="234" t="str">
        <f>IFERROR(VLOOKUP(AB48,'P1-1'!$B:$AP,31,FALSE),"")</f>
        <v/>
      </c>
      <c r="AC50" s="234" t="str">
        <f>IFERROR(VLOOKUP(AC48,'P1-1'!$B:$AP,31,FALSE),"")</f>
        <v/>
      </c>
      <c r="AD50" s="234" t="str">
        <f>IFERROR(VLOOKUP(AD48,'P1-1'!$B:$AP,31,FALSE),"")</f>
        <v/>
      </c>
      <c r="AE50" s="234" t="str">
        <f>IFERROR(VLOOKUP(AE48,'P1-1'!$B:$AP,31,FALSE),"")</f>
        <v/>
      </c>
      <c r="AF50" s="234" t="str">
        <f>IFERROR(VLOOKUP(AF48,'P1-1'!$B:$AP,31,FALSE),"")</f>
        <v/>
      </c>
      <c r="AG50" s="234" t="str">
        <f>IFERROR(VLOOKUP(AG48,'P1-1'!$B:$AP,31,FALSE),"")</f>
        <v/>
      </c>
      <c r="AH50" s="234" t="str">
        <f>IFERROR(VLOOKUP(AH48,'P1-1'!$B:$AP,31,FALSE),"")</f>
        <v/>
      </c>
      <c r="AI50" s="234" t="str">
        <f>IFERROR(VLOOKUP(AI48,'P1-1'!$B:$AP,31,FALSE),"")</f>
        <v/>
      </c>
      <c r="AJ50" s="234" t="str">
        <f>IFERROR(VLOOKUP(AJ48,'P1-1'!$B:$AP,31,FALSE),"")</f>
        <v/>
      </c>
      <c r="AK50" s="234" t="str">
        <f>IFERROR(VLOOKUP(AK48,'P1-1'!$B:$AP,31,FALSE),"")</f>
        <v/>
      </c>
      <c r="AL50" s="234" t="str">
        <f>IFERROR(VLOOKUP(AL48,'P1-1'!$B:$AP,31,FALSE),"")</f>
        <v/>
      </c>
      <c r="AM50" s="234" t="str">
        <f>IFERROR(VLOOKUP(AM48,'P1-1'!$B:$AP,31,FALSE),"")</f>
        <v/>
      </c>
      <c r="AN50" s="730"/>
      <c r="AO50" s="702"/>
      <c r="AP50" s="707"/>
      <c r="AQ50" s="708"/>
      <c r="AR50" s="702"/>
      <c r="AS50" s="702"/>
      <c r="AT50" s="709"/>
      <c r="AU50" s="327"/>
      <c r="AV50" s="327"/>
    </row>
    <row r="51" spans="1:48" s="205" customFormat="1" ht="12" customHeight="1">
      <c r="A51" s="710">
        <v>10</v>
      </c>
      <c r="B51" s="713"/>
      <c r="C51" s="731"/>
      <c r="D51" s="719" t="s">
        <v>231</v>
      </c>
      <c r="E51" s="401"/>
      <c r="F51" s="722"/>
      <c r="G51" s="723"/>
      <c r="H51" s="232" t="s">
        <v>355</v>
      </c>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728">
        <f t="shared" ref="AN51" si="31">IF(LEFT($AN$2,6)="共同生活援助",SUM(I52:AM52),SUM(I52:AM53))</f>
        <v>0</v>
      </c>
      <c r="AO51" s="700">
        <f>IF($AN$4="４週",AN51/4,AN51/(DAY(EOMONTH($I$22,0))/7))</f>
        <v>0</v>
      </c>
      <c r="AP51" s="703"/>
      <c r="AQ51" s="704"/>
      <c r="AR51" s="700" t="str">
        <f t="shared" ref="AR51" si="32">IF($AN$4="４週",AU52,AV52)</f>
        <v/>
      </c>
      <c r="AS51" s="700"/>
      <c r="AT51" s="709"/>
      <c r="AU51" s="325" t="s">
        <v>617</v>
      </c>
      <c r="AV51" s="325" t="s">
        <v>356</v>
      </c>
    </row>
    <row r="52" spans="1:48" s="205" customFormat="1" ht="12" customHeight="1">
      <c r="A52" s="711"/>
      <c r="B52" s="714"/>
      <c r="C52" s="732"/>
      <c r="D52" s="720"/>
      <c r="E52" s="402"/>
      <c r="F52" s="724"/>
      <c r="G52" s="725"/>
      <c r="H52" s="233" t="s">
        <v>357</v>
      </c>
      <c r="I52" s="234" t="str">
        <f>IFERROR(VLOOKUP(I51,'P1-1'!$B:$AP,41,FALSE),"")</f>
        <v/>
      </c>
      <c r="J52" s="234" t="str">
        <f>IFERROR(VLOOKUP(J51,'P1-1'!$B:$AP,41,FALSE),"")</f>
        <v/>
      </c>
      <c r="K52" s="234" t="str">
        <f>IFERROR(VLOOKUP(K51,'P1-1'!$B:$AP,41,FALSE),"")</f>
        <v/>
      </c>
      <c r="L52" s="234" t="str">
        <f>IFERROR(VLOOKUP(L51,'P1-1'!$B:$AP,41,FALSE),"")</f>
        <v/>
      </c>
      <c r="M52" s="234" t="str">
        <f>IFERROR(VLOOKUP(M51,'P1-1'!$B:$AP,41,FALSE),"")</f>
        <v/>
      </c>
      <c r="N52" s="234" t="str">
        <f>IFERROR(VLOOKUP(N51,'P1-1'!$B:$AP,41,FALSE),"")</f>
        <v/>
      </c>
      <c r="O52" s="234" t="str">
        <f>IFERROR(VLOOKUP(O51,'P1-1'!$B:$AP,41,FALSE),"")</f>
        <v/>
      </c>
      <c r="P52" s="234" t="str">
        <f>IFERROR(VLOOKUP(P51,'P1-1'!$B:$AP,41,FALSE),"")</f>
        <v/>
      </c>
      <c r="Q52" s="234" t="str">
        <f>IFERROR(VLOOKUP(Q51,'P1-1'!$B:$AP,41,FALSE),"")</f>
        <v/>
      </c>
      <c r="R52" s="234" t="str">
        <f>IFERROR(VLOOKUP(R51,'P1-1'!$B:$AP,41,FALSE),"")</f>
        <v/>
      </c>
      <c r="S52" s="234" t="str">
        <f>IFERROR(VLOOKUP(S51,'P1-1'!$B:$AP,41,FALSE),"")</f>
        <v/>
      </c>
      <c r="T52" s="234" t="str">
        <f>IFERROR(VLOOKUP(T51,'P1-1'!$B:$AP,41,FALSE),"")</f>
        <v/>
      </c>
      <c r="U52" s="234" t="str">
        <f>IFERROR(VLOOKUP(U51,'P1-1'!$B:$AP,41,FALSE),"")</f>
        <v/>
      </c>
      <c r="V52" s="234" t="str">
        <f>IFERROR(VLOOKUP(V51,'P1-1'!$B:$AP,41,FALSE),"")</f>
        <v/>
      </c>
      <c r="W52" s="234" t="str">
        <f>IFERROR(VLOOKUP(W51,'P1-1'!$B:$AP,41,FALSE),"")</f>
        <v/>
      </c>
      <c r="X52" s="234" t="str">
        <f>IFERROR(VLOOKUP(X51,'P1-1'!$B:$AP,41,FALSE),"")</f>
        <v/>
      </c>
      <c r="Y52" s="234" t="str">
        <f>IFERROR(VLOOKUP(Y51,'P1-1'!$B:$AP,41,FALSE),"")</f>
        <v/>
      </c>
      <c r="Z52" s="234" t="str">
        <f>IFERROR(VLOOKUP(Z51,'P1-1'!$B:$AP,41,FALSE),"")</f>
        <v/>
      </c>
      <c r="AA52" s="234" t="str">
        <f>IFERROR(VLOOKUP(AA51,'P1-1'!$B:$AP,41,FALSE),"")</f>
        <v/>
      </c>
      <c r="AB52" s="234" t="str">
        <f>IFERROR(VLOOKUP(AB51,'P1-1'!$B:$AP,41,FALSE),"")</f>
        <v/>
      </c>
      <c r="AC52" s="234" t="str">
        <f>IFERROR(VLOOKUP(AC51,'P1-1'!$B:$AP,41,FALSE),"")</f>
        <v/>
      </c>
      <c r="AD52" s="234" t="str">
        <f>IFERROR(VLOOKUP(AD51,'P1-1'!$B:$AP,41,FALSE),"")</f>
        <v/>
      </c>
      <c r="AE52" s="234" t="str">
        <f>IFERROR(VLOOKUP(AE51,'P1-1'!$B:$AP,41,FALSE),"")</f>
        <v/>
      </c>
      <c r="AF52" s="234" t="str">
        <f>IFERROR(VLOOKUP(AF51,'P1-1'!$B:$AP,41,FALSE),"")</f>
        <v/>
      </c>
      <c r="AG52" s="234" t="str">
        <f>IFERROR(VLOOKUP(AG51,'P1-1'!$B:$AP,41,FALSE),"")</f>
        <v/>
      </c>
      <c r="AH52" s="234" t="str">
        <f>IFERROR(VLOOKUP(AH51,'P1-1'!$B:$AP,41,FALSE),"")</f>
        <v/>
      </c>
      <c r="AI52" s="234" t="str">
        <f>IFERROR(VLOOKUP(AI51,'P1-1'!$B:$AP,41,FALSE),"")</f>
        <v/>
      </c>
      <c r="AJ52" s="234" t="str">
        <f>IFERROR(VLOOKUP(AJ51,'P1-1'!$B:$AP,41,FALSE),"")</f>
        <v/>
      </c>
      <c r="AK52" s="234" t="str">
        <f>IFERROR(VLOOKUP(AK51,'P1-1'!$B:$AP,41,FALSE),"")</f>
        <v/>
      </c>
      <c r="AL52" s="234" t="str">
        <f>IFERROR(VLOOKUP(AL51,'P1-1'!$B:$AP,41,FALSE),"")</f>
        <v/>
      </c>
      <c r="AM52" s="234" t="str">
        <f>IFERROR(VLOOKUP(AM51,'P1-1'!$B:$AP,41,FALSE),"")</f>
        <v/>
      </c>
      <c r="AN52" s="729"/>
      <c r="AO52" s="701"/>
      <c r="AP52" s="705"/>
      <c r="AQ52" s="706"/>
      <c r="AR52" s="701"/>
      <c r="AS52" s="701"/>
      <c r="AT52" s="709"/>
      <c r="AU52" s="326" t="str">
        <f t="shared" ref="AU52" si="33">IFERROR(IF($D51="□",($AO51/$AK$7),($AO51/$AK$9)),"")</f>
        <v/>
      </c>
      <c r="AV52" s="326" t="str">
        <f t="shared" ref="AV52" si="34">IFERROR(IF($D51="□",($AN51/$AO$7),($AN51/$AO$9)),"")</f>
        <v/>
      </c>
    </row>
    <row r="53" spans="1:48" s="205" customFormat="1" ht="12" customHeight="1">
      <c r="A53" s="712"/>
      <c r="B53" s="715"/>
      <c r="C53" s="733"/>
      <c r="D53" s="721"/>
      <c r="E53" s="402"/>
      <c r="F53" s="726"/>
      <c r="G53" s="727"/>
      <c r="H53" s="235" t="s">
        <v>358</v>
      </c>
      <c r="I53" s="234" t="str">
        <f>IFERROR(VLOOKUP(I51,'P1-1'!$B:$AP,31,FALSE),"")</f>
        <v/>
      </c>
      <c r="J53" s="234" t="str">
        <f>IFERROR(VLOOKUP(J51,'P1-1'!$B:$AP,31,FALSE),"")</f>
        <v/>
      </c>
      <c r="K53" s="234" t="str">
        <f>IFERROR(VLOOKUP(K51,'P1-1'!$B:$AP,31,FALSE),"")</f>
        <v/>
      </c>
      <c r="L53" s="234" t="str">
        <f>IFERROR(VLOOKUP(L51,'P1-1'!$B:$AP,31,FALSE),"")</f>
        <v/>
      </c>
      <c r="M53" s="234" t="str">
        <f>IFERROR(VLOOKUP(M51,'P1-1'!$B:$AP,31,FALSE),"")</f>
        <v/>
      </c>
      <c r="N53" s="234" t="str">
        <f>IFERROR(VLOOKUP(N51,'P1-1'!$B:$AP,31,FALSE),"")</f>
        <v/>
      </c>
      <c r="O53" s="234" t="str">
        <f>IFERROR(VLOOKUP(O51,'P1-1'!$B:$AP,31,FALSE),"")</f>
        <v/>
      </c>
      <c r="P53" s="234" t="str">
        <f>IFERROR(VLOOKUP(P51,'P1-1'!$B:$AP,31,FALSE),"")</f>
        <v/>
      </c>
      <c r="Q53" s="234" t="str">
        <f>IFERROR(VLOOKUP(Q51,'P1-1'!$B:$AP,31,FALSE),"")</f>
        <v/>
      </c>
      <c r="R53" s="234" t="str">
        <f>IFERROR(VLOOKUP(R51,'P1-1'!$B:$AP,31,FALSE),"")</f>
        <v/>
      </c>
      <c r="S53" s="234" t="str">
        <f>IFERROR(VLOOKUP(S51,'P1-1'!$B:$AP,31,FALSE),"")</f>
        <v/>
      </c>
      <c r="T53" s="234" t="str">
        <f>IFERROR(VLOOKUP(T51,'P1-1'!$B:$AP,31,FALSE),"")</f>
        <v/>
      </c>
      <c r="U53" s="234" t="str">
        <f>IFERROR(VLOOKUP(U51,'P1-1'!$B:$AP,31,FALSE),"")</f>
        <v/>
      </c>
      <c r="V53" s="234" t="str">
        <f>IFERROR(VLOOKUP(V51,'P1-1'!$B:$AP,31,FALSE),"")</f>
        <v/>
      </c>
      <c r="W53" s="234" t="str">
        <f>IFERROR(VLOOKUP(W51,'P1-1'!$B:$AP,31,FALSE),"")</f>
        <v/>
      </c>
      <c r="X53" s="234" t="str">
        <f>IFERROR(VLOOKUP(X51,'P1-1'!$B:$AP,31,FALSE),"")</f>
        <v/>
      </c>
      <c r="Y53" s="234" t="str">
        <f>IFERROR(VLOOKUP(Y51,'P1-1'!$B:$AP,31,FALSE),"")</f>
        <v/>
      </c>
      <c r="Z53" s="234" t="str">
        <f>IFERROR(VLOOKUP(Z51,'P1-1'!$B:$AP,31,FALSE),"")</f>
        <v/>
      </c>
      <c r="AA53" s="234" t="str">
        <f>IFERROR(VLOOKUP(AA51,'P1-1'!$B:$AP,31,FALSE),"")</f>
        <v/>
      </c>
      <c r="AB53" s="234" t="str">
        <f>IFERROR(VLOOKUP(AB51,'P1-1'!$B:$AP,31,FALSE),"")</f>
        <v/>
      </c>
      <c r="AC53" s="234" t="str">
        <f>IFERROR(VLOOKUP(AC51,'P1-1'!$B:$AP,31,FALSE),"")</f>
        <v/>
      </c>
      <c r="AD53" s="234" t="str">
        <f>IFERROR(VLOOKUP(AD51,'P1-1'!$B:$AP,31,FALSE),"")</f>
        <v/>
      </c>
      <c r="AE53" s="234" t="str">
        <f>IFERROR(VLOOKUP(AE51,'P1-1'!$B:$AP,31,FALSE),"")</f>
        <v/>
      </c>
      <c r="AF53" s="234" t="str">
        <f>IFERROR(VLOOKUP(AF51,'P1-1'!$B:$AP,31,FALSE),"")</f>
        <v/>
      </c>
      <c r="AG53" s="234" t="str">
        <f>IFERROR(VLOOKUP(AG51,'P1-1'!$B:$AP,31,FALSE),"")</f>
        <v/>
      </c>
      <c r="AH53" s="234" t="str">
        <f>IFERROR(VLOOKUP(AH51,'P1-1'!$B:$AP,31,FALSE),"")</f>
        <v/>
      </c>
      <c r="AI53" s="234" t="str">
        <f>IFERROR(VLOOKUP(AI51,'P1-1'!$B:$AP,31,FALSE),"")</f>
        <v/>
      </c>
      <c r="AJ53" s="234" t="str">
        <f>IFERROR(VLOOKUP(AJ51,'P1-1'!$B:$AP,31,FALSE),"")</f>
        <v/>
      </c>
      <c r="AK53" s="234" t="str">
        <f>IFERROR(VLOOKUP(AK51,'P1-1'!$B:$AP,31,FALSE),"")</f>
        <v/>
      </c>
      <c r="AL53" s="234" t="str">
        <f>IFERROR(VLOOKUP(AL51,'P1-1'!$B:$AP,31,FALSE),"")</f>
        <v/>
      </c>
      <c r="AM53" s="234" t="str">
        <f>IFERROR(VLOOKUP(AM51,'P1-1'!$B:$AP,31,FALSE),"")</f>
        <v/>
      </c>
      <c r="AN53" s="730"/>
      <c r="AO53" s="702"/>
      <c r="AP53" s="707"/>
      <c r="AQ53" s="708"/>
      <c r="AR53" s="702"/>
      <c r="AS53" s="702"/>
      <c r="AT53" s="709"/>
      <c r="AU53" s="327"/>
      <c r="AV53" s="327"/>
    </row>
    <row r="54" spans="1:48" s="205" customFormat="1" ht="12" customHeight="1">
      <c r="A54" s="710">
        <v>11</v>
      </c>
      <c r="B54" s="713"/>
      <c r="C54" s="731"/>
      <c r="D54" s="719" t="s">
        <v>231</v>
      </c>
      <c r="E54" s="401"/>
      <c r="F54" s="722"/>
      <c r="G54" s="723"/>
      <c r="H54" s="232" t="s">
        <v>355</v>
      </c>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728">
        <f t="shared" ref="AN54" si="35">IF(LEFT($AN$2,6)="共同生活援助",SUM(I55:AM55),SUM(I55:AM56))</f>
        <v>0</v>
      </c>
      <c r="AO54" s="700">
        <f>IF($AN$4="４週",AN54/4,AN54/(DAY(EOMONTH($I$22,0))/7))</f>
        <v>0</v>
      </c>
      <c r="AP54" s="703"/>
      <c r="AQ54" s="704"/>
      <c r="AR54" s="700" t="str">
        <f t="shared" ref="AR54" si="36">IF($AN$4="４週",AU55,AV55)</f>
        <v/>
      </c>
      <c r="AS54" s="700"/>
      <c r="AT54" s="709"/>
      <c r="AU54" s="325" t="s">
        <v>617</v>
      </c>
      <c r="AV54" s="325" t="s">
        <v>356</v>
      </c>
    </row>
    <row r="55" spans="1:48" s="205" customFormat="1" ht="12" customHeight="1">
      <c r="A55" s="711"/>
      <c r="B55" s="714"/>
      <c r="C55" s="732"/>
      <c r="D55" s="720"/>
      <c r="E55" s="402"/>
      <c r="F55" s="724"/>
      <c r="G55" s="725"/>
      <c r="H55" s="233" t="s">
        <v>357</v>
      </c>
      <c r="I55" s="234" t="str">
        <f>IFERROR(VLOOKUP(I54,'P1-1'!$B:$AP,41,FALSE),"")</f>
        <v/>
      </c>
      <c r="J55" s="234" t="str">
        <f>IFERROR(VLOOKUP(J54,'P1-1'!$B:$AP,41,FALSE),"")</f>
        <v/>
      </c>
      <c r="K55" s="234" t="str">
        <f>IFERROR(VLOOKUP(K54,'P1-1'!$B:$AP,41,FALSE),"")</f>
        <v/>
      </c>
      <c r="L55" s="234" t="str">
        <f>IFERROR(VLOOKUP(L54,'P1-1'!$B:$AP,41,FALSE),"")</f>
        <v/>
      </c>
      <c r="M55" s="234" t="str">
        <f>IFERROR(VLOOKUP(M54,'P1-1'!$B:$AP,41,FALSE),"")</f>
        <v/>
      </c>
      <c r="N55" s="234" t="str">
        <f>IFERROR(VLOOKUP(N54,'P1-1'!$B:$AP,41,FALSE),"")</f>
        <v/>
      </c>
      <c r="O55" s="234" t="str">
        <f>IFERROR(VLOOKUP(O54,'P1-1'!$B:$AP,41,FALSE),"")</f>
        <v/>
      </c>
      <c r="P55" s="234" t="str">
        <f>IFERROR(VLOOKUP(P54,'P1-1'!$B:$AP,41,FALSE),"")</f>
        <v/>
      </c>
      <c r="Q55" s="234" t="str">
        <f>IFERROR(VLOOKUP(Q54,'P1-1'!$B:$AP,41,FALSE),"")</f>
        <v/>
      </c>
      <c r="R55" s="234" t="str">
        <f>IFERROR(VLOOKUP(R54,'P1-1'!$B:$AP,41,FALSE),"")</f>
        <v/>
      </c>
      <c r="S55" s="234" t="str">
        <f>IFERROR(VLOOKUP(S54,'P1-1'!$B:$AP,41,FALSE),"")</f>
        <v/>
      </c>
      <c r="T55" s="234" t="str">
        <f>IFERROR(VLOOKUP(T54,'P1-1'!$B:$AP,41,FALSE),"")</f>
        <v/>
      </c>
      <c r="U55" s="234" t="str">
        <f>IFERROR(VLOOKUP(U54,'P1-1'!$B:$AP,41,FALSE),"")</f>
        <v/>
      </c>
      <c r="V55" s="234" t="str">
        <f>IFERROR(VLOOKUP(V54,'P1-1'!$B:$AP,41,FALSE),"")</f>
        <v/>
      </c>
      <c r="W55" s="234" t="str">
        <f>IFERROR(VLOOKUP(W54,'P1-1'!$B:$AP,41,FALSE),"")</f>
        <v/>
      </c>
      <c r="X55" s="234" t="str">
        <f>IFERROR(VLOOKUP(X54,'P1-1'!$B:$AP,41,FALSE),"")</f>
        <v/>
      </c>
      <c r="Y55" s="234" t="str">
        <f>IFERROR(VLOOKUP(Y54,'P1-1'!$B:$AP,41,FALSE),"")</f>
        <v/>
      </c>
      <c r="Z55" s="234" t="str">
        <f>IFERROR(VLOOKUP(Z54,'P1-1'!$B:$AP,41,FALSE),"")</f>
        <v/>
      </c>
      <c r="AA55" s="234" t="str">
        <f>IFERROR(VLOOKUP(AA54,'P1-1'!$B:$AP,41,FALSE),"")</f>
        <v/>
      </c>
      <c r="AB55" s="234" t="str">
        <f>IFERROR(VLOOKUP(AB54,'P1-1'!$B:$AP,41,FALSE),"")</f>
        <v/>
      </c>
      <c r="AC55" s="234" t="str">
        <f>IFERROR(VLOOKUP(AC54,'P1-1'!$B:$AP,41,FALSE),"")</f>
        <v/>
      </c>
      <c r="AD55" s="234" t="str">
        <f>IFERROR(VLOOKUP(AD54,'P1-1'!$B:$AP,41,FALSE),"")</f>
        <v/>
      </c>
      <c r="AE55" s="234" t="str">
        <f>IFERROR(VLOOKUP(AE54,'P1-1'!$B:$AP,41,FALSE),"")</f>
        <v/>
      </c>
      <c r="AF55" s="234" t="str">
        <f>IFERROR(VLOOKUP(AF54,'P1-1'!$B:$AP,41,FALSE),"")</f>
        <v/>
      </c>
      <c r="AG55" s="234" t="str">
        <f>IFERROR(VLOOKUP(AG54,'P1-1'!$B:$AP,41,FALSE),"")</f>
        <v/>
      </c>
      <c r="AH55" s="234" t="str">
        <f>IFERROR(VLOOKUP(AH54,'P1-1'!$B:$AP,41,FALSE),"")</f>
        <v/>
      </c>
      <c r="AI55" s="234" t="str">
        <f>IFERROR(VLOOKUP(AI54,'P1-1'!$B:$AP,41,FALSE),"")</f>
        <v/>
      </c>
      <c r="AJ55" s="234" t="str">
        <f>IFERROR(VLOOKUP(AJ54,'P1-1'!$B:$AP,41,FALSE),"")</f>
        <v/>
      </c>
      <c r="AK55" s="234" t="str">
        <f>IFERROR(VLOOKUP(AK54,'P1-1'!$B:$AP,41,FALSE),"")</f>
        <v/>
      </c>
      <c r="AL55" s="234" t="str">
        <f>IFERROR(VLOOKUP(AL54,'P1-1'!$B:$AP,41,FALSE),"")</f>
        <v/>
      </c>
      <c r="AM55" s="234" t="str">
        <f>IFERROR(VLOOKUP(AM54,'P1-1'!$B:$AP,41,FALSE),"")</f>
        <v/>
      </c>
      <c r="AN55" s="729"/>
      <c r="AO55" s="701"/>
      <c r="AP55" s="705"/>
      <c r="AQ55" s="706"/>
      <c r="AR55" s="701"/>
      <c r="AS55" s="701"/>
      <c r="AT55" s="709"/>
      <c r="AU55" s="326" t="str">
        <f t="shared" ref="AU55" si="37">IFERROR(IF($D54="□",($AO54/$AK$7),($AO54/$AK$9)),"")</f>
        <v/>
      </c>
      <c r="AV55" s="326" t="str">
        <f t="shared" ref="AV55" si="38">IFERROR(IF($D54="□",($AN54/$AO$7),($AN54/$AO$9)),"")</f>
        <v/>
      </c>
    </row>
    <row r="56" spans="1:48" s="205" customFormat="1" ht="12" customHeight="1">
      <c r="A56" s="712"/>
      <c r="B56" s="715"/>
      <c r="C56" s="733"/>
      <c r="D56" s="721"/>
      <c r="E56" s="402"/>
      <c r="F56" s="726"/>
      <c r="G56" s="727"/>
      <c r="H56" s="235" t="s">
        <v>358</v>
      </c>
      <c r="I56" s="234" t="str">
        <f>IFERROR(VLOOKUP(I54,'P1-1'!$B:$AP,31,FALSE),"")</f>
        <v/>
      </c>
      <c r="J56" s="234" t="str">
        <f>IFERROR(VLOOKUP(J54,'P1-1'!$B:$AP,31,FALSE),"")</f>
        <v/>
      </c>
      <c r="K56" s="234" t="str">
        <f>IFERROR(VLOOKUP(K54,'P1-1'!$B:$AP,31,FALSE),"")</f>
        <v/>
      </c>
      <c r="L56" s="234" t="str">
        <f>IFERROR(VLOOKUP(L54,'P1-1'!$B:$AP,31,FALSE),"")</f>
        <v/>
      </c>
      <c r="M56" s="234" t="str">
        <f>IFERROR(VLOOKUP(M54,'P1-1'!$B:$AP,31,FALSE),"")</f>
        <v/>
      </c>
      <c r="N56" s="234" t="str">
        <f>IFERROR(VLOOKUP(N54,'P1-1'!$B:$AP,31,FALSE),"")</f>
        <v/>
      </c>
      <c r="O56" s="234" t="str">
        <f>IFERROR(VLOOKUP(O54,'P1-1'!$B:$AP,31,FALSE),"")</f>
        <v/>
      </c>
      <c r="P56" s="234" t="str">
        <f>IFERROR(VLOOKUP(P54,'P1-1'!$B:$AP,31,FALSE),"")</f>
        <v/>
      </c>
      <c r="Q56" s="234" t="str">
        <f>IFERROR(VLOOKUP(Q54,'P1-1'!$B:$AP,31,FALSE),"")</f>
        <v/>
      </c>
      <c r="R56" s="234" t="str">
        <f>IFERROR(VLOOKUP(R54,'P1-1'!$B:$AP,31,FALSE),"")</f>
        <v/>
      </c>
      <c r="S56" s="234" t="str">
        <f>IFERROR(VLOOKUP(S54,'P1-1'!$B:$AP,31,FALSE),"")</f>
        <v/>
      </c>
      <c r="T56" s="234" t="str">
        <f>IFERROR(VLOOKUP(T54,'P1-1'!$B:$AP,31,FALSE),"")</f>
        <v/>
      </c>
      <c r="U56" s="234" t="str">
        <f>IFERROR(VLOOKUP(U54,'P1-1'!$B:$AP,31,FALSE),"")</f>
        <v/>
      </c>
      <c r="V56" s="234" t="str">
        <f>IFERROR(VLOOKUP(V54,'P1-1'!$B:$AP,31,FALSE),"")</f>
        <v/>
      </c>
      <c r="W56" s="234" t="str">
        <f>IFERROR(VLOOKUP(W54,'P1-1'!$B:$AP,31,FALSE),"")</f>
        <v/>
      </c>
      <c r="X56" s="234" t="str">
        <f>IFERROR(VLOOKUP(X54,'P1-1'!$B:$AP,31,FALSE),"")</f>
        <v/>
      </c>
      <c r="Y56" s="234" t="str">
        <f>IFERROR(VLOOKUP(Y54,'P1-1'!$B:$AP,31,FALSE),"")</f>
        <v/>
      </c>
      <c r="Z56" s="234" t="str">
        <f>IFERROR(VLOOKUP(Z54,'P1-1'!$B:$AP,31,FALSE),"")</f>
        <v/>
      </c>
      <c r="AA56" s="234" t="str">
        <f>IFERROR(VLOOKUP(AA54,'P1-1'!$B:$AP,31,FALSE),"")</f>
        <v/>
      </c>
      <c r="AB56" s="234" t="str">
        <f>IFERROR(VLOOKUP(AB54,'P1-1'!$B:$AP,31,FALSE),"")</f>
        <v/>
      </c>
      <c r="AC56" s="234" t="str">
        <f>IFERROR(VLOOKUP(AC54,'P1-1'!$B:$AP,31,FALSE),"")</f>
        <v/>
      </c>
      <c r="AD56" s="234" t="str">
        <f>IFERROR(VLOOKUP(AD54,'P1-1'!$B:$AP,31,FALSE),"")</f>
        <v/>
      </c>
      <c r="AE56" s="234" t="str">
        <f>IFERROR(VLOOKUP(AE54,'P1-1'!$B:$AP,31,FALSE),"")</f>
        <v/>
      </c>
      <c r="AF56" s="234" t="str">
        <f>IFERROR(VLOOKUP(AF54,'P1-1'!$B:$AP,31,FALSE),"")</f>
        <v/>
      </c>
      <c r="AG56" s="234" t="str">
        <f>IFERROR(VLOOKUP(AG54,'P1-1'!$B:$AP,31,FALSE),"")</f>
        <v/>
      </c>
      <c r="AH56" s="234" t="str">
        <f>IFERROR(VLOOKUP(AH54,'P1-1'!$B:$AP,31,FALSE),"")</f>
        <v/>
      </c>
      <c r="AI56" s="234" t="str">
        <f>IFERROR(VLOOKUP(AI54,'P1-1'!$B:$AP,31,FALSE),"")</f>
        <v/>
      </c>
      <c r="AJ56" s="234" t="str">
        <f>IFERROR(VLOOKUP(AJ54,'P1-1'!$B:$AP,31,FALSE),"")</f>
        <v/>
      </c>
      <c r="AK56" s="234" t="str">
        <f>IFERROR(VLOOKUP(AK54,'P1-1'!$B:$AP,31,FALSE),"")</f>
        <v/>
      </c>
      <c r="AL56" s="234" t="str">
        <f>IFERROR(VLOOKUP(AL54,'P1-1'!$B:$AP,31,FALSE),"")</f>
        <v/>
      </c>
      <c r="AM56" s="234" t="str">
        <f>IFERROR(VLOOKUP(AM54,'P1-1'!$B:$AP,31,FALSE),"")</f>
        <v/>
      </c>
      <c r="AN56" s="730"/>
      <c r="AO56" s="702"/>
      <c r="AP56" s="707"/>
      <c r="AQ56" s="708"/>
      <c r="AR56" s="702"/>
      <c r="AS56" s="702"/>
      <c r="AT56" s="709"/>
      <c r="AU56" s="327"/>
      <c r="AV56" s="327"/>
    </row>
    <row r="57" spans="1:48" s="205" customFormat="1" ht="12" customHeight="1">
      <c r="A57" s="710">
        <v>12</v>
      </c>
      <c r="B57" s="713"/>
      <c r="C57" s="731"/>
      <c r="D57" s="719" t="s">
        <v>231</v>
      </c>
      <c r="E57" s="401"/>
      <c r="F57" s="722"/>
      <c r="G57" s="723"/>
      <c r="H57" s="232" t="s">
        <v>355</v>
      </c>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c r="AN57" s="728">
        <f t="shared" ref="AN57" si="39">IF(LEFT($AN$2,6)="共同生活援助",SUM(I58:AM58),SUM(I58:AM59))</f>
        <v>0</v>
      </c>
      <c r="AO57" s="700">
        <f>IF($AN$4="４週",AN57/4,AN57/(DAY(EOMONTH($I$22,0))/7))</f>
        <v>0</v>
      </c>
      <c r="AP57" s="703"/>
      <c r="AQ57" s="704"/>
      <c r="AR57" s="700" t="str">
        <f t="shared" ref="AR57" si="40">IF($AN$4="４週",AU58,AV58)</f>
        <v/>
      </c>
      <c r="AS57" s="700"/>
      <c r="AT57" s="709"/>
      <c r="AU57" s="325" t="s">
        <v>617</v>
      </c>
      <c r="AV57" s="325" t="s">
        <v>356</v>
      </c>
    </row>
    <row r="58" spans="1:48" s="205" customFormat="1" ht="12" customHeight="1">
      <c r="A58" s="711"/>
      <c r="B58" s="714"/>
      <c r="C58" s="732"/>
      <c r="D58" s="720"/>
      <c r="E58" s="402"/>
      <c r="F58" s="724"/>
      <c r="G58" s="725"/>
      <c r="H58" s="233" t="s">
        <v>357</v>
      </c>
      <c r="I58" s="234" t="str">
        <f>IFERROR(VLOOKUP(I57,'P1-1'!$B:$AP,41,FALSE),"")</f>
        <v/>
      </c>
      <c r="J58" s="234" t="str">
        <f>IFERROR(VLOOKUP(J57,'P1-1'!$B:$AP,41,FALSE),"")</f>
        <v/>
      </c>
      <c r="K58" s="234" t="str">
        <f>IFERROR(VLOOKUP(K57,'P1-1'!$B:$AP,41,FALSE),"")</f>
        <v/>
      </c>
      <c r="L58" s="234" t="str">
        <f>IFERROR(VLOOKUP(L57,'P1-1'!$B:$AP,41,FALSE),"")</f>
        <v/>
      </c>
      <c r="M58" s="234" t="str">
        <f>IFERROR(VLOOKUP(M57,'P1-1'!$B:$AP,41,FALSE),"")</f>
        <v/>
      </c>
      <c r="N58" s="234" t="str">
        <f>IFERROR(VLOOKUP(N57,'P1-1'!$B:$AP,41,FALSE),"")</f>
        <v/>
      </c>
      <c r="O58" s="234" t="str">
        <f>IFERROR(VLOOKUP(O57,'P1-1'!$B:$AP,41,FALSE),"")</f>
        <v/>
      </c>
      <c r="P58" s="234" t="str">
        <f>IFERROR(VLOOKUP(P57,'P1-1'!$B:$AP,41,FALSE),"")</f>
        <v/>
      </c>
      <c r="Q58" s="234" t="str">
        <f>IFERROR(VLOOKUP(Q57,'P1-1'!$B:$AP,41,FALSE),"")</f>
        <v/>
      </c>
      <c r="R58" s="234" t="str">
        <f>IFERROR(VLOOKUP(R57,'P1-1'!$B:$AP,41,FALSE),"")</f>
        <v/>
      </c>
      <c r="S58" s="234" t="str">
        <f>IFERROR(VLOOKUP(S57,'P1-1'!$B:$AP,41,FALSE),"")</f>
        <v/>
      </c>
      <c r="T58" s="234" t="str">
        <f>IFERROR(VLOOKUP(T57,'P1-1'!$B:$AP,41,FALSE),"")</f>
        <v/>
      </c>
      <c r="U58" s="234" t="str">
        <f>IFERROR(VLOOKUP(U57,'P1-1'!$B:$AP,41,FALSE),"")</f>
        <v/>
      </c>
      <c r="V58" s="234" t="str">
        <f>IFERROR(VLOOKUP(V57,'P1-1'!$B:$AP,41,FALSE),"")</f>
        <v/>
      </c>
      <c r="W58" s="234" t="str">
        <f>IFERROR(VLOOKUP(W57,'P1-1'!$B:$AP,41,FALSE),"")</f>
        <v/>
      </c>
      <c r="X58" s="234" t="str">
        <f>IFERROR(VLOOKUP(X57,'P1-1'!$B:$AP,41,FALSE),"")</f>
        <v/>
      </c>
      <c r="Y58" s="234" t="str">
        <f>IFERROR(VLOOKUP(Y57,'P1-1'!$B:$AP,41,FALSE),"")</f>
        <v/>
      </c>
      <c r="Z58" s="234" t="str">
        <f>IFERROR(VLOOKUP(Z57,'P1-1'!$B:$AP,41,FALSE),"")</f>
        <v/>
      </c>
      <c r="AA58" s="234" t="str">
        <f>IFERROR(VLOOKUP(AA57,'P1-1'!$B:$AP,41,FALSE),"")</f>
        <v/>
      </c>
      <c r="AB58" s="234" t="str">
        <f>IFERROR(VLOOKUP(AB57,'P1-1'!$B:$AP,41,FALSE),"")</f>
        <v/>
      </c>
      <c r="AC58" s="234" t="str">
        <f>IFERROR(VLOOKUP(AC57,'P1-1'!$B:$AP,41,FALSE),"")</f>
        <v/>
      </c>
      <c r="AD58" s="234" t="str">
        <f>IFERROR(VLOOKUP(AD57,'P1-1'!$B:$AP,41,FALSE),"")</f>
        <v/>
      </c>
      <c r="AE58" s="234" t="str">
        <f>IFERROR(VLOOKUP(AE57,'P1-1'!$B:$AP,41,FALSE),"")</f>
        <v/>
      </c>
      <c r="AF58" s="234" t="str">
        <f>IFERROR(VLOOKUP(AF57,'P1-1'!$B:$AP,41,FALSE),"")</f>
        <v/>
      </c>
      <c r="AG58" s="234" t="str">
        <f>IFERROR(VLOOKUP(AG57,'P1-1'!$B:$AP,41,FALSE),"")</f>
        <v/>
      </c>
      <c r="AH58" s="234" t="str">
        <f>IFERROR(VLOOKUP(AH57,'P1-1'!$B:$AP,41,FALSE),"")</f>
        <v/>
      </c>
      <c r="AI58" s="234" t="str">
        <f>IFERROR(VLOOKUP(AI57,'P1-1'!$B:$AP,41,FALSE),"")</f>
        <v/>
      </c>
      <c r="AJ58" s="234" t="str">
        <f>IFERROR(VLOOKUP(AJ57,'P1-1'!$B:$AP,41,FALSE),"")</f>
        <v/>
      </c>
      <c r="AK58" s="234" t="str">
        <f>IFERROR(VLOOKUP(AK57,'P1-1'!$B:$AP,41,FALSE),"")</f>
        <v/>
      </c>
      <c r="AL58" s="234" t="str">
        <f>IFERROR(VLOOKUP(AL57,'P1-1'!$B:$AP,41,FALSE),"")</f>
        <v/>
      </c>
      <c r="AM58" s="234" t="str">
        <f>IFERROR(VLOOKUP(AM57,'P1-1'!$B:$AP,41,FALSE),"")</f>
        <v/>
      </c>
      <c r="AN58" s="729"/>
      <c r="AO58" s="701"/>
      <c r="AP58" s="705"/>
      <c r="AQ58" s="706"/>
      <c r="AR58" s="701"/>
      <c r="AS58" s="701"/>
      <c r="AT58" s="709"/>
      <c r="AU58" s="326" t="str">
        <f t="shared" ref="AU58" si="41">IFERROR(IF($D57="□",($AO57/$AK$7),($AO57/$AK$9)),"")</f>
        <v/>
      </c>
      <c r="AV58" s="326" t="str">
        <f t="shared" ref="AV58" si="42">IFERROR(IF($D57="□",($AN57/$AO$7),($AN57/$AO$9)),"")</f>
        <v/>
      </c>
    </row>
    <row r="59" spans="1:48" s="205" customFormat="1" ht="12" customHeight="1">
      <c r="A59" s="712"/>
      <c r="B59" s="715"/>
      <c r="C59" s="733"/>
      <c r="D59" s="721"/>
      <c r="E59" s="402"/>
      <c r="F59" s="726"/>
      <c r="G59" s="727"/>
      <c r="H59" s="235" t="s">
        <v>358</v>
      </c>
      <c r="I59" s="234" t="str">
        <f>IFERROR(VLOOKUP(I57,'P1-1'!$B:$AP,31,FALSE),"")</f>
        <v/>
      </c>
      <c r="J59" s="234" t="str">
        <f>IFERROR(VLOOKUP(J57,'P1-1'!$B:$AP,31,FALSE),"")</f>
        <v/>
      </c>
      <c r="K59" s="234" t="str">
        <f>IFERROR(VLOOKUP(K57,'P1-1'!$B:$AP,31,FALSE),"")</f>
        <v/>
      </c>
      <c r="L59" s="234" t="str">
        <f>IFERROR(VLOOKUP(L57,'P1-1'!$B:$AP,31,FALSE),"")</f>
        <v/>
      </c>
      <c r="M59" s="234" t="str">
        <f>IFERROR(VLOOKUP(M57,'P1-1'!$B:$AP,31,FALSE),"")</f>
        <v/>
      </c>
      <c r="N59" s="234" t="str">
        <f>IFERROR(VLOOKUP(N57,'P1-1'!$B:$AP,31,FALSE),"")</f>
        <v/>
      </c>
      <c r="O59" s="234" t="str">
        <f>IFERROR(VLOOKUP(O57,'P1-1'!$B:$AP,31,FALSE),"")</f>
        <v/>
      </c>
      <c r="P59" s="234" t="str">
        <f>IFERROR(VLOOKUP(P57,'P1-1'!$B:$AP,31,FALSE),"")</f>
        <v/>
      </c>
      <c r="Q59" s="234" t="str">
        <f>IFERROR(VLOOKUP(Q57,'P1-1'!$B:$AP,31,FALSE),"")</f>
        <v/>
      </c>
      <c r="R59" s="234" t="str">
        <f>IFERROR(VLOOKUP(R57,'P1-1'!$B:$AP,31,FALSE),"")</f>
        <v/>
      </c>
      <c r="S59" s="234" t="str">
        <f>IFERROR(VLOOKUP(S57,'P1-1'!$B:$AP,31,FALSE),"")</f>
        <v/>
      </c>
      <c r="T59" s="234" t="str">
        <f>IFERROR(VLOOKUP(T57,'P1-1'!$B:$AP,31,FALSE),"")</f>
        <v/>
      </c>
      <c r="U59" s="234" t="str">
        <f>IFERROR(VLOOKUP(U57,'P1-1'!$B:$AP,31,FALSE),"")</f>
        <v/>
      </c>
      <c r="V59" s="234" t="str">
        <f>IFERROR(VLOOKUP(V57,'P1-1'!$B:$AP,31,FALSE),"")</f>
        <v/>
      </c>
      <c r="W59" s="234" t="str">
        <f>IFERROR(VLOOKUP(W57,'P1-1'!$B:$AP,31,FALSE),"")</f>
        <v/>
      </c>
      <c r="X59" s="234" t="str">
        <f>IFERROR(VLOOKUP(X57,'P1-1'!$B:$AP,31,FALSE),"")</f>
        <v/>
      </c>
      <c r="Y59" s="234" t="str">
        <f>IFERROR(VLOOKUP(Y57,'P1-1'!$B:$AP,31,FALSE),"")</f>
        <v/>
      </c>
      <c r="Z59" s="234" t="str">
        <f>IFERROR(VLOOKUP(Z57,'P1-1'!$B:$AP,31,FALSE),"")</f>
        <v/>
      </c>
      <c r="AA59" s="234" t="str">
        <f>IFERROR(VLOOKUP(AA57,'P1-1'!$B:$AP,31,FALSE),"")</f>
        <v/>
      </c>
      <c r="AB59" s="234" t="str">
        <f>IFERROR(VLOOKUP(AB57,'P1-1'!$B:$AP,31,FALSE),"")</f>
        <v/>
      </c>
      <c r="AC59" s="234" t="str">
        <f>IFERROR(VLOOKUP(AC57,'P1-1'!$B:$AP,31,FALSE),"")</f>
        <v/>
      </c>
      <c r="AD59" s="234" t="str">
        <f>IFERROR(VLOOKUP(AD57,'P1-1'!$B:$AP,31,FALSE),"")</f>
        <v/>
      </c>
      <c r="AE59" s="234" t="str">
        <f>IFERROR(VLOOKUP(AE57,'P1-1'!$B:$AP,31,FALSE),"")</f>
        <v/>
      </c>
      <c r="AF59" s="234" t="str">
        <f>IFERROR(VLOOKUP(AF57,'P1-1'!$B:$AP,31,FALSE),"")</f>
        <v/>
      </c>
      <c r="AG59" s="234" t="str">
        <f>IFERROR(VLOOKUP(AG57,'P1-1'!$B:$AP,31,FALSE),"")</f>
        <v/>
      </c>
      <c r="AH59" s="234" t="str">
        <f>IFERROR(VLOOKUP(AH57,'P1-1'!$B:$AP,31,FALSE),"")</f>
        <v/>
      </c>
      <c r="AI59" s="234" t="str">
        <f>IFERROR(VLOOKUP(AI57,'P1-1'!$B:$AP,31,FALSE),"")</f>
        <v/>
      </c>
      <c r="AJ59" s="234" t="str">
        <f>IFERROR(VLOOKUP(AJ57,'P1-1'!$B:$AP,31,FALSE),"")</f>
        <v/>
      </c>
      <c r="AK59" s="234" t="str">
        <f>IFERROR(VLOOKUP(AK57,'P1-1'!$B:$AP,31,FALSE),"")</f>
        <v/>
      </c>
      <c r="AL59" s="234" t="str">
        <f>IFERROR(VLOOKUP(AL57,'P1-1'!$B:$AP,31,FALSE),"")</f>
        <v/>
      </c>
      <c r="AM59" s="234" t="str">
        <f>IFERROR(VLOOKUP(AM57,'P1-1'!$B:$AP,31,FALSE),"")</f>
        <v/>
      </c>
      <c r="AN59" s="730"/>
      <c r="AO59" s="702"/>
      <c r="AP59" s="707"/>
      <c r="AQ59" s="708"/>
      <c r="AR59" s="702"/>
      <c r="AS59" s="702"/>
      <c r="AT59" s="709"/>
      <c r="AU59" s="327"/>
      <c r="AV59" s="327"/>
    </row>
    <row r="60" spans="1:48" s="205" customFormat="1" ht="12" customHeight="1">
      <c r="A60" s="710">
        <v>13</v>
      </c>
      <c r="B60" s="713"/>
      <c r="C60" s="731"/>
      <c r="D60" s="719" t="s">
        <v>231</v>
      </c>
      <c r="E60" s="401"/>
      <c r="F60" s="722"/>
      <c r="G60" s="723"/>
      <c r="H60" s="232" t="s">
        <v>355</v>
      </c>
      <c r="I60" s="324"/>
      <c r="J60" s="324"/>
      <c r="K60" s="324"/>
      <c r="L60" s="324"/>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4"/>
      <c r="AN60" s="728">
        <f t="shared" ref="AN60" si="43">IF(LEFT($AN$2,6)="共同生活援助",SUM(I61:AM61),SUM(I61:AM62))</f>
        <v>0</v>
      </c>
      <c r="AO60" s="700">
        <f>IF($AN$4="４週",AN60/4,AN60/(DAY(EOMONTH($I$22,0))/7))</f>
        <v>0</v>
      </c>
      <c r="AP60" s="703"/>
      <c r="AQ60" s="704"/>
      <c r="AR60" s="700" t="str">
        <f t="shared" ref="AR60" si="44">IF($AN$4="４週",AU61,AV61)</f>
        <v/>
      </c>
      <c r="AS60" s="700"/>
      <c r="AT60" s="709"/>
      <c r="AU60" s="325" t="s">
        <v>617</v>
      </c>
      <c r="AV60" s="325" t="s">
        <v>356</v>
      </c>
    </row>
    <row r="61" spans="1:48" s="205" customFormat="1" ht="12" customHeight="1">
      <c r="A61" s="711"/>
      <c r="B61" s="714"/>
      <c r="C61" s="732"/>
      <c r="D61" s="720"/>
      <c r="E61" s="402"/>
      <c r="F61" s="724"/>
      <c r="G61" s="725"/>
      <c r="H61" s="233" t="s">
        <v>357</v>
      </c>
      <c r="I61" s="234" t="str">
        <f>IFERROR(VLOOKUP(I60,'P1-1'!$B:$AP,41,FALSE),"")</f>
        <v/>
      </c>
      <c r="J61" s="234" t="str">
        <f>IFERROR(VLOOKUP(J60,'P1-1'!$B:$AP,41,FALSE),"")</f>
        <v/>
      </c>
      <c r="K61" s="234" t="str">
        <f>IFERROR(VLOOKUP(K60,'P1-1'!$B:$AP,41,FALSE),"")</f>
        <v/>
      </c>
      <c r="L61" s="234" t="str">
        <f>IFERROR(VLOOKUP(L60,'P1-1'!$B:$AP,41,FALSE),"")</f>
        <v/>
      </c>
      <c r="M61" s="234" t="str">
        <f>IFERROR(VLOOKUP(M60,'P1-1'!$B:$AP,41,FALSE),"")</f>
        <v/>
      </c>
      <c r="N61" s="234" t="str">
        <f>IFERROR(VLOOKUP(N60,'P1-1'!$B:$AP,41,FALSE),"")</f>
        <v/>
      </c>
      <c r="O61" s="234" t="str">
        <f>IFERROR(VLOOKUP(O60,'P1-1'!$B:$AP,41,FALSE),"")</f>
        <v/>
      </c>
      <c r="P61" s="234" t="str">
        <f>IFERROR(VLOOKUP(P60,'P1-1'!$B:$AP,41,FALSE),"")</f>
        <v/>
      </c>
      <c r="Q61" s="234" t="str">
        <f>IFERROR(VLOOKUP(Q60,'P1-1'!$B:$AP,41,FALSE),"")</f>
        <v/>
      </c>
      <c r="R61" s="234" t="str">
        <f>IFERROR(VLOOKUP(R60,'P1-1'!$B:$AP,41,FALSE),"")</f>
        <v/>
      </c>
      <c r="S61" s="234" t="str">
        <f>IFERROR(VLOOKUP(S60,'P1-1'!$B:$AP,41,FALSE),"")</f>
        <v/>
      </c>
      <c r="T61" s="234" t="str">
        <f>IFERROR(VLOOKUP(T60,'P1-1'!$B:$AP,41,FALSE),"")</f>
        <v/>
      </c>
      <c r="U61" s="234" t="str">
        <f>IFERROR(VLOOKUP(U60,'P1-1'!$B:$AP,41,FALSE),"")</f>
        <v/>
      </c>
      <c r="V61" s="234" t="str">
        <f>IFERROR(VLOOKUP(V60,'P1-1'!$B:$AP,41,FALSE),"")</f>
        <v/>
      </c>
      <c r="W61" s="234" t="str">
        <f>IFERROR(VLOOKUP(W60,'P1-1'!$B:$AP,41,FALSE),"")</f>
        <v/>
      </c>
      <c r="X61" s="234" t="str">
        <f>IFERROR(VLOOKUP(X60,'P1-1'!$B:$AP,41,FALSE),"")</f>
        <v/>
      </c>
      <c r="Y61" s="234" t="str">
        <f>IFERROR(VLOOKUP(Y60,'P1-1'!$B:$AP,41,FALSE),"")</f>
        <v/>
      </c>
      <c r="Z61" s="234" t="str">
        <f>IFERROR(VLOOKUP(Z60,'P1-1'!$B:$AP,41,FALSE),"")</f>
        <v/>
      </c>
      <c r="AA61" s="234" t="str">
        <f>IFERROR(VLOOKUP(AA60,'P1-1'!$B:$AP,41,FALSE),"")</f>
        <v/>
      </c>
      <c r="AB61" s="234" t="str">
        <f>IFERROR(VLOOKUP(AB60,'P1-1'!$B:$AP,41,FALSE),"")</f>
        <v/>
      </c>
      <c r="AC61" s="234" t="str">
        <f>IFERROR(VLOOKUP(AC60,'P1-1'!$B:$AP,41,FALSE),"")</f>
        <v/>
      </c>
      <c r="AD61" s="234" t="str">
        <f>IFERROR(VLOOKUP(AD60,'P1-1'!$B:$AP,41,FALSE),"")</f>
        <v/>
      </c>
      <c r="AE61" s="234" t="str">
        <f>IFERROR(VLOOKUP(AE60,'P1-1'!$B:$AP,41,FALSE),"")</f>
        <v/>
      </c>
      <c r="AF61" s="234" t="str">
        <f>IFERROR(VLOOKUP(AF60,'P1-1'!$B:$AP,41,FALSE),"")</f>
        <v/>
      </c>
      <c r="AG61" s="234" t="str">
        <f>IFERROR(VLOOKUP(AG60,'P1-1'!$B:$AP,41,FALSE),"")</f>
        <v/>
      </c>
      <c r="AH61" s="234" t="str">
        <f>IFERROR(VLOOKUP(AH60,'P1-1'!$B:$AP,41,FALSE),"")</f>
        <v/>
      </c>
      <c r="AI61" s="234" t="str">
        <f>IFERROR(VLOOKUP(AI60,'P1-1'!$B:$AP,41,FALSE),"")</f>
        <v/>
      </c>
      <c r="AJ61" s="234" t="str">
        <f>IFERROR(VLOOKUP(AJ60,'P1-1'!$B:$AP,41,FALSE),"")</f>
        <v/>
      </c>
      <c r="AK61" s="234" t="str">
        <f>IFERROR(VLOOKUP(AK60,'P1-1'!$B:$AP,41,FALSE),"")</f>
        <v/>
      </c>
      <c r="AL61" s="234" t="str">
        <f>IFERROR(VLOOKUP(AL60,'P1-1'!$B:$AP,41,FALSE),"")</f>
        <v/>
      </c>
      <c r="AM61" s="234" t="str">
        <f>IFERROR(VLOOKUP(AM60,'P1-1'!$B:$AP,41,FALSE),"")</f>
        <v/>
      </c>
      <c r="AN61" s="729"/>
      <c r="AO61" s="701"/>
      <c r="AP61" s="705"/>
      <c r="AQ61" s="706"/>
      <c r="AR61" s="701"/>
      <c r="AS61" s="701"/>
      <c r="AT61" s="709"/>
      <c r="AU61" s="326" t="str">
        <f t="shared" ref="AU61" si="45">IFERROR(IF($D60="□",($AO60/$AK$7),($AO60/$AK$9)),"")</f>
        <v/>
      </c>
      <c r="AV61" s="326" t="str">
        <f t="shared" ref="AV61" si="46">IFERROR(IF($D60="□",($AN60/$AO$7),($AN60/$AO$9)),"")</f>
        <v/>
      </c>
    </row>
    <row r="62" spans="1:48" s="205" customFormat="1" ht="12" customHeight="1">
      <c r="A62" s="712"/>
      <c r="B62" s="715"/>
      <c r="C62" s="733"/>
      <c r="D62" s="721"/>
      <c r="E62" s="402"/>
      <c r="F62" s="726"/>
      <c r="G62" s="727"/>
      <c r="H62" s="235" t="s">
        <v>358</v>
      </c>
      <c r="I62" s="234" t="str">
        <f>IFERROR(VLOOKUP(I60,'P1-1'!$B:$AP,31,FALSE),"")</f>
        <v/>
      </c>
      <c r="J62" s="234" t="str">
        <f>IFERROR(VLOOKUP(J60,'P1-1'!$B:$AP,31,FALSE),"")</f>
        <v/>
      </c>
      <c r="K62" s="234" t="str">
        <f>IFERROR(VLOOKUP(K60,'P1-1'!$B:$AP,31,FALSE),"")</f>
        <v/>
      </c>
      <c r="L62" s="234" t="str">
        <f>IFERROR(VLOOKUP(L60,'P1-1'!$B:$AP,31,FALSE),"")</f>
        <v/>
      </c>
      <c r="M62" s="234" t="str">
        <f>IFERROR(VLOOKUP(M60,'P1-1'!$B:$AP,31,FALSE),"")</f>
        <v/>
      </c>
      <c r="N62" s="234" t="str">
        <f>IFERROR(VLOOKUP(N60,'P1-1'!$B:$AP,31,FALSE),"")</f>
        <v/>
      </c>
      <c r="O62" s="234" t="str">
        <f>IFERROR(VLOOKUP(O60,'P1-1'!$B:$AP,31,FALSE),"")</f>
        <v/>
      </c>
      <c r="P62" s="234" t="str">
        <f>IFERROR(VLOOKUP(P60,'P1-1'!$B:$AP,31,FALSE),"")</f>
        <v/>
      </c>
      <c r="Q62" s="234" t="str">
        <f>IFERROR(VLOOKUP(Q60,'P1-1'!$B:$AP,31,FALSE),"")</f>
        <v/>
      </c>
      <c r="R62" s="234" t="str">
        <f>IFERROR(VLOOKUP(R60,'P1-1'!$B:$AP,31,FALSE),"")</f>
        <v/>
      </c>
      <c r="S62" s="234" t="str">
        <f>IFERROR(VLOOKUP(S60,'P1-1'!$B:$AP,31,FALSE),"")</f>
        <v/>
      </c>
      <c r="T62" s="234" t="str">
        <f>IFERROR(VLOOKUP(T60,'P1-1'!$B:$AP,31,FALSE),"")</f>
        <v/>
      </c>
      <c r="U62" s="234" t="str">
        <f>IFERROR(VLOOKUP(U60,'P1-1'!$B:$AP,31,FALSE),"")</f>
        <v/>
      </c>
      <c r="V62" s="234" t="str">
        <f>IFERROR(VLOOKUP(V60,'P1-1'!$B:$AP,31,FALSE),"")</f>
        <v/>
      </c>
      <c r="W62" s="234" t="str">
        <f>IFERROR(VLOOKUP(W60,'P1-1'!$B:$AP,31,FALSE),"")</f>
        <v/>
      </c>
      <c r="X62" s="234" t="str">
        <f>IFERROR(VLOOKUP(X60,'P1-1'!$B:$AP,31,FALSE),"")</f>
        <v/>
      </c>
      <c r="Y62" s="234" t="str">
        <f>IFERROR(VLOOKUP(Y60,'P1-1'!$B:$AP,31,FALSE),"")</f>
        <v/>
      </c>
      <c r="Z62" s="234" t="str">
        <f>IFERROR(VLOOKUP(Z60,'P1-1'!$B:$AP,31,FALSE),"")</f>
        <v/>
      </c>
      <c r="AA62" s="234" t="str">
        <f>IFERROR(VLOOKUP(AA60,'P1-1'!$B:$AP,31,FALSE),"")</f>
        <v/>
      </c>
      <c r="AB62" s="234" t="str">
        <f>IFERROR(VLOOKUP(AB60,'P1-1'!$B:$AP,31,FALSE),"")</f>
        <v/>
      </c>
      <c r="AC62" s="234" t="str">
        <f>IFERROR(VLOOKUP(AC60,'P1-1'!$B:$AP,31,FALSE),"")</f>
        <v/>
      </c>
      <c r="AD62" s="234" t="str">
        <f>IFERROR(VLOOKUP(AD60,'P1-1'!$B:$AP,31,FALSE),"")</f>
        <v/>
      </c>
      <c r="AE62" s="234" t="str">
        <f>IFERROR(VLOOKUP(AE60,'P1-1'!$B:$AP,31,FALSE),"")</f>
        <v/>
      </c>
      <c r="AF62" s="234" t="str">
        <f>IFERROR(VLOOKUP(AF60,'P1-1'!$B:$AP,31,FALSE),"")</f>
        <v/>
      </c>
      <c r="AG62" s="234" t="str">
        <f>IFERROR(VLOOKUP(AG60,'P1-1'!$B:$AP,31,FALSE),"")</f>
        <v/>
      </c>
      <c r="AH62" s="234" t="str">
        <f>IFERROR(VLOOKUP(AH60,'P1-1'!$B:$AP,31,FALSE),"")</f>
        <v/>
      </c>
      <c r="AI62" s="234" t="str">
        <f>IFERROR(VLOOKUP(AI60,'P1-1'!$B:$AP,31,FALSE),"")</f>
        <v/>
      </c>
      <c r="AJ62" s="234" t="str">
        <f>IFERROR(VLOOKUP(AJ60,'P1-1'!$B:$AP,31,FALSE),"")</f>
        <v/>
      </c>
      <c r="AK62" s="234" t="str">
        <f>IFERROR(VLOOKUP(AK60,'P1-1'!$B:$AP,31,FALSE),"")</f>
        <v/>
      </c>
      <c r="AL62" s="234" t="str">
        <f>IFERROR(VLOOKUP(AL60,'P1-1'!$B:$AP,31,FALSE),"")</f>
        <v/>
      </c>
      <c r="AM62" s="234" t="str">
        <f>IFERROR(VLOOKUP(AM60,'P1-1'!$B:$AP,31,FALSE),"")</f>
        <v/>
      </c>
      <c r="AN62" s="730"/>
      <c r="AO62" s="702"/>
      <c r="AP62" s="707"/>
      <c r="AQ62" s="708"/>
      <c r="AR62" s="702"/>
      <c r="AS62" s="702"/>
      <c r="AT62" s="709"/>
      <c r="AU62" s="327"/>
      <c r="AV62" s="327"/>
    </row>
    <row r="63" spans="1:48" s="205" customFormat="1" ht="12" customHeight="1">
      <c r="A63" s="710">
        <v>14</v>
      </c>
      <c r="B63" s="713"/>
      <c r="C63" s="731"/>
      <c r="D63" s="719" t="s">
        <v>231</v>
      </c>
      <c r="E63" s="401"/>
      <c r="F63" s="722"/>
      <c r="G63" s="723"/>
      <c r="H63" s="232" t="s">
        <v>355</v>
      </c>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c r="AN63" s="728">
        <f t="shared" ref="AN63" si="47">IF(LEFT($AN$2,6)="共同生活援助",SUM(I64:AM64),SUM(I64:AM65))</f>
        <v>0</v>
      </c>
      <c r="AO63" s="700">
        <f>IF($AN$4="４週",AN63/4,AN63/(DAY(EOMONTH($I$22,0))/7))</f>
        <v>0</v>
      </c>
      <c r="AP63" s="703"/>
      <c r="AQ63" s="704"/>
      <c r="AR63" s="700" t="str">
        <f t="shared" ref="AR63" si="48">IF($AN$4="４週",AU64,AV64)</f>
        <v/>
      </c>
      <c r="AS63" s="700"/>
      <c r="AT63" s="709"/>
      <c r="AU63" s="325" t="s">
        <v>617</v>
      </c>
      <c r="AV63" s="325" t="s">
        <v>356</v>
      </c>
    </row>
    <row r="64" spans="1:48" s="205" customFormat="1" ht="12" customHeight="1">
      <c r="A64" s="711"/>
      <c r="B64" s="714"/>
      <c r="C64" s="732"/>
      <c r="D64" s="720"/>
      <c r="E64" s="402"/>
      <c r="F64" s="724"/>
      <c r="G64" s="725"/>
      <c r="H64" s="233" t="s">
        <v>357</v>
      </c>
      <c r="I64" s="234" t="str">
        <f>IFERROR(VLOOKUP(I63,'P1-1'!$B:$AP,41,FALSE),"")</f>
        <v/>
      </c>
      <c r="J64" s="234" t="str">
        <f>IFERROR(VLOOKUP(J63,'P1-1'!$B:$AP,41,FALSE),"")</f>
        <v/>
      </c>
      <c r="K64" s="234" t="str">
        <f>IFERROR(VLOOKUP(K63,'P1-1'!$B:$AP,41,FALSE),"")</f>
        <v/>
      </c>
      <c r="L64" s="234" t="str">
        <f>IFERROR(VLOOKUP(L63,'P1-1'!$B:$AP,41,FALSE),"")</f>
        <v/>
      </c>
      <c r="M64" s="234" t="str">
        <f>IFERROR(VLOOKUP(M63,'P1-1'!$B:$AP,41,FALSE),"")</f>
        <v/>
      </c>
      <c r="N64" s="234" t="str">
        <f>IFERROR(VLOOKUP(N63,'P1-1'!$B:$AP,41,FALSE),"")</f>
        <v/>
      </c>
      <c r="O64" s="234" t="str">
        <f>IFERROR(VLOOKUP(O63,'P1-1'!$B:$AP,41,FALSE),"")</f>
        <v/>
      </c>
      <c r="P64" s="234" t="str">
        <f>IFERROR(VLOOKUP(P63,'P1-1'!$B:$AP,41,FALSE),"")</f>
        <v/>
      </c>
      <c r="Q64" s="234" t="str">
        <f>IFERROR(VLOOKUP(Q63,'P1-1'!$B:$AP,41,FALSE),"")</f>
        <v/>
      </c>
      <c r="R64" s="234" t="str">
        <f>IFERROR(VLOOKUP(R63,'P1-1'!$B:$AP,41,FALSE),"")</f>
        <v/>
      </c>
      <c r="S64" s="234" t="str">
        <f>IFERROR(VLOOKUP(S63,'P1-1'!$B:$AP,41,FALSE),"")</f>
        <v/>
      </c>
      <c r="T64" s="234" t="str">
        <f>IFERROR(VLOOKUP(T63,'P1-1'!$B:$AP,41,FALSE),"")</f>
        <v/>
      </c>
      <c r="U64" s="234" t="str">
        <f>IFERROR(VLOOKUP(U63,'P1-1'!$B:$AP,41,FALSE),"")</f>
        <v/>
      </c>
      <c r="V64" s="234" t="str">
        <f>IFERROR(VLOOKUP(V63,'P1-1'!$B:$AP,41,FALSE),"")</f>
        <v/>
      </c>
      <c r="W64" s="234" t="str">
        <f>IFERROR(VLOOKUP(W63,'P1-1'!$B:$AP,41,FALSE),"")</f>
        <v/>
      </c>
      <c r="X64" s="234" t="str">
        <f>IFERROR(VLOOKUP(X63,'P1-1'!$B:$AP,41,FALSE),"")</f>
        <v/>
      </c>
      <c r="Y64" s="234" t="str">
        <f>IFERROR(VLOOKUP(Y63,'P1-1'!$B:$AP,41,FALSE),"")</f>
        <v/>
      </c>
      <c r="Z64" s="234" t="str">
        <f>IFERROR(VLOOKUP(Z63,'P1-1'!$B:$AP,41,FALSE),"")</f>
        <v/>
      </c>
      <c r="AA64" s="234" t="str">
        <f>IFERROR(VLOOKUP(AA63,'P1-1'!$B:$AP,41,FALSE),"")</f>
        <v/>
      </c>
      <c r="AB64" s="234" t="str">
        <f>IFERROR(VLOOKUP(AB63,'P1-1'!$B:$AP,41,FALSE),"")</f>
        <v/>
      </c>
      <c r="AC64" s="234" t="str">
        <f>IFERROR(VLOOKUP(AC63,'P1-1'!$B:$AP,41,FALSE),"")</f>
        <v/>
      </c>
      <c r="AD64" s="234" t="str">
        <f>IFERROR(VLOOKUP(AD63,'P1-1'!$B:$AP,41,FALSE),"")</f>
        <v/>
      </c>
      <c r="AE64" s="234" t="str">
        <f>IFERROR(VLOOKUP(AE63,'P1-1'!$B:$AP,41,FALSE),"")</f>
        <v/>
      </c>
      <c r="AF64" s="234" t="str">
        <f>IFERROR(VLOOKUP(AF63,'P1-1'!$B:$AP,41,FALSE),"")</f>
        <v/>
      </c>
      <c r="AG64" s="234" t="str">
        <f>IFERROR(VLOOKUP(AG63,'P1-1'!$B:$AP,41,FALSE),"")</f>
        <v/>
      </c>
      <c r="AH64" s="234" t="str">
        <f>IFERROR(VLOOKUP(AH63,'P1-1'!$B:$AP,41,FALSE),"")</f>
        <v/>
      </c>
      <c r="AI64" s="234" t="str">
        <f>IFERROR(VLOOKUP(AI63,'P1-1'!$B:$AP,41,FALSE),"")</f>
        <v/>
      </c>
      <c r="AJ64" s="234" t="str">
        <f>IFERROR(VLOOKUP(AJ63,'P1-1'!$B:$AP,41,FALSE),"")</f>
        <v/>
      </c>
      <c r="AK64" s="234" t="str">
        <f>IFERROR(VLOOKUP(AK63,'P1-1'!$B:$AP,41,FALSE),"")</f>
        <v/>
      </c>
      <c r="AL64" s="234" t="str">
        <f>IFERROR(VLOOKUP(AL63,'P1-1'!$B:$AP,41,FALSE),"")</f>
        <v/>
      </c>
      <c r="AM64" s="234" t="str">
        <f>IFERROR(VLOOKUP(AM63,'P1-1'!$B:$AP,41,FALSE),"")</f>
        <v/>
      </c>
      <c r="AN64" s="729"/>
      <c r="AO64" s="701"/>
      <c r="AP64" s="705"/>
      <c r="AQ64" s="706"/>
      <c r="AR64" s="701"/>
      <c r="AS64" s="701"/>
      <c r="AT64" s="709"/>
      <c r="AU64" s="326" t="str">
        <f t="shared" ref="AU64" si="49">IFERROR(IF($D63="□",($AO63/$AK$7),($AO63/$AK$9)),"")</f>
        <v/>
      </c>
      <c r="AV64" s="326" t="str">
        <f t="shared" ref="AV64" si="50">IFERROR(IF($D63="□",($AN63/$AO$7),($AN63/$AO$9)),"")</f>
        <v/>
      </c>
    </row>
    <row r="65" spans="1:48" s="205" customFormat="1" ht="12" customHeight="1">
      <c r="A65" s="712"/>
      <c r="B65" s="715"/>
      <c r="C65" s="733"/>
      <c r="D65" s="721"/>
      <c r="E65" s="402"/>
      <c r="F65" s="726"/>
      <c r="G65" s="727"/>
      <c r="H65" s="235" t="s">
        <v>358</v>
      </c>
      <c r="I65" s="236" t="str">
        <f>IFERROR(VLOOKUP(I63,'P1-1'!$B:$AP,31,FALSE),"")</f>
        <v/>
      </c>
      <c r="J65" s="234" t="str">
        <f>IFERROR(VLOOKUP(J63,'P1-1'!$B:$AP,31,FALSE),"")</f>
        <v/>
      </c>
      <c r="K65" s="234" t="str">
        <f>IFERROR(VLOOKUP(K63,'P1-1'!$B:$AP,31,FALSE),"")</f>
        <v/>
      </c>
      <c r="L65" s="234" t="str">
        <f>IFERROR(VLOOKUP(L63,'P1-1'!$B:$AP,31,FALSE),"")</f>
        <v/>
      </c>
      <c r="M65" s="234" t="str">
        <f>IFERROR(VLOOKUP(M63,'P1-1'!$B:$AP,31,FALSE),"")</f>
        <v/>
      </c>
      <c r="N65" s="234" t="str">
        <f>IFERROR(VLOOKUP(N63,'P1-1'!$B:$AP,31,FALSE),"")</f>
        <v/>
      </c>
      <c r="O65" s="234" t="str">
        <f>IFERROR(VLOOKUP(O63,'P1-1'!$B:$AP,31,FALSE),"")</f>
        <v/>
      </c>
      <c r="P65" s="234" t="str">
        <f>IFERROR(VLOOKUP(P63,'P1-1'!$B:$AP,31,FALSE),"")</f>
        <v/>
      </c>
      <c r="Q65" s="234" t="str">
        <f>IFERROR(VLOOKUP(Q63,'P1-1'!$B:$AP,31,FALSE),"")</f>
        <v/>
      </c>
      <c r="R65" s="234" t="str">
        <f>IFERROR(VLOOKUP(R63,'P1-1'!$B:$AP,31,FALSE),"")</f>
        <v/>
      </c>
      <c r="S65" s="234" t="str">
        <f>IFERROR(VLOOKUP(S63,'P1-1'!$B:$AP,31,FALSE),"")</f>
        <v/>
      </c>
      <c r="T65" s="234" t="str">
        <f>IFERROR(VLOOKUP(T63,'P1-1'!$B:$AP,31,FALSE),"")</f>
        <v/>
      </c>
      <c r="U65" s="234" t="str">
        <f>IFERROR(VLOOKUP(U63,'P1-1'!$B:$AP,31,FALSE),"")</f>
        <v/>
      </c>
      <c r="V65" s="234" t="str">
        <f>IFERROR(VLOOKUP(V63,'P1-1'!$B:$AP,31,FALSE),"")</f>
        <v/>
      </c>
      <c r="W65" s="234" t="str">
        <f>IFERROR(VLOOKUP(W63,'P1-1'!$B:$AP,31,FALSE),"")</f>
        <v/>
      </c>
      <c r="X65" s="234" t="str">
        <f>IFERROR(VLOOKUP(X63,'P1-1'!$B:$AP,31,FALSE),"")</f>
        <v/>
      </c>
      <c r="Y65" s="234" t="str">
        <f>IFERROR(VLOOKUP(Y63,'P1-1'!$B:$AP,31,FALSE),"")</f>
        <v/>
      </c>
      <c r="Z65" s="234" t="str">
        <f>IFERROR(VLOOKUP(Z63,'P1-1'!$B:$AP,31,FALSE),"")</f>
        <v/>
      </c>
      <c r="AA65" s="234" t="str">
        <f>IFERROR(VLOOKUP(AA63,'P1-1'!$B:$AP,31,FALSE),"")</f>
        <v/>
      </c>
      <c r="AB65" s="234" t="str">
        <f>IFERROR(VLOOKUP(AB63,'P1-1'!$B:$AP,31,FALSE),"")</f>
        <v/>
      </c>
      <c r="AC65" s="234" t="str">
        <f>IFERROR(VLOOKUP(AC63,'P1-1'!$B:$AP,31,FALSE),"")</f>
        <v/>
      </c>
      <c r="AD65" s="234" t="str">
        <f>IFERROR(VLOOKUP(AD63,'P1-1'!$B:$AP,31,FALSE),"")</f>
        <v/>
      </c>
      <c r="AE65" s="234" t="str">
        <f>IFERROR(VLOOKUP(AE63,'P1-1'!$B:$AP,31,FALSE),"")</f>
        <v/>
      </c>
      <c r="AF65" s="234" t="str">
        <f>IFERROR(VLOOKUP(AF63,'P1-1'!$B:$AP,31,FALSE),"")</f>
        <v/>
      </c>
      <c r="AG65" s="234" t="str">
        <f>IFERROR(VLOOKUP(AG63,'P1-1'!$B:$AP,31,FALSE),"")</f>
        <v/>
      </c>
      <c r="AH65" s="234" t="str">
        <f>IFERROR(VLOOKUP(AH63,'P1-1'!$B:$AP,31,FALSE),"")</f>
        <v/>
      </c>
      <c r="AI65" s="234" t="str">
        <f>IFERROR(VLOOKUP(AI63,'P1-1'!$B:$AP,31,FALSE),"")</f>
        <v/>
      </c>
      <c r="AJ65" s="234" t="str">
        <f>IFERROR(VLOOKUP(AJ63,'P1-1'!$B:$AP,31,FALSE),"")</f>
        <v/>
      </c>
      <c r="AK65" s="234" t="str">
        <f>IFERROR(VLOOKUP(AK63,'P1-1'!$B:$AP,31,FALSE),"")</f>
        <v/>
      </c>
      <c r="AL65" s="234" t="str">
        <f>IFERROR(VLOOKUP(AL63,'P1-1'!$B:$AP,31,FALSE),"")</f>
        <v/>
      </c>
      <c r="AM65" s="234" t="str">
        <f>IFERROR(VLOOKUP(AM63,'P1-1'!$B:$AP,31,FALSE),"")</f>
        <v/>
      </c>
      <c r="AN65" s="730"/>
      <c r="AO65" s="702"/>
      <c r="AP65" s="707"/>
      <c r="AQ65" s="708"/>
      <c r="AR65" s="702"/>
      <c r="AS65" s="702"/>
      <c r="AT65" s="709"/>
      <c r="AU65" s="327"/>
      <c r="AV65" s="327"/>
    </row>
    <row r="66" spans="1:48" s="205" customFormat="1" ht="12" customHeight="1">
      <c r="A66" s="710">
        <v>15</v>
      </c>
      <c r="B66" s="713"/>
      <c r="C66" s="731"/>
      <c r="D66" s="719" t="s">
        <v>231</v>
      </c>
      <c r="E66" s="401"/>
      <c r="F66" s="722"/>
      <c r="G66" s="723"/>
      <c r="H66" s="232" t="s">
        <v>355</v>
      </c>
      <c r="I66" s="324"/>
      <c r="J66" s="324"/>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c r="AL66" s="324"/>
      <c r="AM66" s="324"/>
      <c r="AN66" s="728">
        <f t="shared" ref="AN66" si="51">IF(LEFT($AN$2,6)="共同生活援助",SUM(I67:AM67),SUM(I67:AM68))</f>
        <v>0</v>
      </c>
      <c r="AO66" s="700">
        <f>IF($AN$4="４週",AN66/4,AN66/(DAY(EOMONTH($I$22,0))/7))</f>
        <v>0</v>
      </c>
      <c r="AP66" s="703"/>
      <c r="AQ66" s="704"/>
      <c r="AR66" s="700" t="str">
        <f t="shared" ref="AR66" si="52">IF($AN$4="４週",AU67,AV67)</f>
        <v/>
      </c>
      <c r="AS66" s="700"/>
      <c r="AT66" s="709"/>
      <c r="AU66" s="325" t="s">
        <v>617</v>
      </c>
      <c r="AV66" s="325" t="s">
        <v>356</v>
      </c>
    </row>
    <row r="67" spans="1:48" s="205" customFormat="1" ht="12" customHeight="1">
      <c r="A67" s="711"/>
      <c r="B67" s="714"/>
      <c r="C67" s="732"/>
      <c r="D67" s="720"/>
      <c r="E67" s="402"/>
      <c r="F67" s="724"/>
      <c r="G67" s="725"/>
      <c r="H67" s="233" t="s">
        <v>357</v>
      </c>
      <c r="I67" s="234" t="str">
        <f>IFERROR(VLOOKUP(I66,'P1-1'!$B:$AP,41,FALSE),"")</f>
        <v/>
      </c>
      <c r="J67" s="234" t="str">
        <f>IFERROR(VLOOKUP(J66,'P1-1'!$B:$AP,41,FALSE),"")</f>
        <v/>
      </c>
      <c r="K67" s="234" t="str">
        <f>IFERROR(VLOOKUP(K66,'P1-1'!$B:$AP,41,FALSE),"")</f>
        <v/>
      </c>
      <c r="L67" s="234" t="str">
        <f>IFERROR(VLOOKUP(L66,'P1-1'!$B:$AP,41,FALSE),"")</f>
        <v/>
      </c>
      <c r="M67" s="234" t="str">
        <f>IFERROR(VLOOKUP(M66,'P1-1'!$B:$AP,41,FALSE),"")</f>
        <v/>
      </c>
      <c r="N67" s="234" t="str">
        <f>IFERROR(VLOOKUP(N66,'P1-1'!$B:$AP,41,FALSE),"")</f>
        <v/>
      </c>
      <c r="O67" s="234" t="str">
        <f>IFERROR(VLOOKUP(O66,'P1-1'!$B:$AP,41,FALSE),"")</f>
        <v/>
      </c>
      <c r="P67" s="234" t="str">
        <f>IFERROR(VLOOKUP(P66,'P1-1'!$B:$AP,41,FALSE),"")</f>
        <v/>
      </c>
      <c r="Q67" s="234" t="str">
        <f>IFERROR(VLOOKUP(Q66,'P1-1'!$B:$AP,41,FALSE),"")</f>
        <v/>
      </c>
      <c r="R67" s="234" t="str">
        <f>IFERROR(VLOOKUP(R66,'P1-1'!$B:$AP,41,FALSE),"")</f>
        <v/>
      </c>
      <c r="S67" s="234" t="str">
        <f>IFERROR(VLOOKUP(S66,'P1-1'!$B:$AP,41,FALSE),"")</f>
        <v/>
      </c>
      <c r="T67" s="234" t="str">
        <f>IFERROR(VLOOKUP(T66,'P1-1'!$B:$AP,41,FALSE),"")</f>
        <v/>
      </c>
      <c r="U67" s="234" t="str">
        <f>IFERROR(VLOOKUP(U66,'P1-1'!$B:$AP,41,FALSE),"")</f>
        <v/>
      </c>
      <c r="V67" s="234" t="str">
        <f>IFERROR(VLOOKUP(V66,'P1-1'!$B:$AP,41,FALSE),"")</f>
        <v/>
      </c>
      <c r="W67" s="234" t="str">
        <f>IFERROR(VLOOKUP(W66,'P1-1'!$B:$AP,41,FALSE),"")</f>
        <v/>
      </c>
      <c r="X67" s="234" t="str">
        <f>IFERROR(VLOOKUP(X66,'P1-1'!$B:$AP,41,FALSE),"")</f>
        <v/>
      </c>
      <c r="Y67" s="234" t="str">
        <f>IFERROR(VLOOKUP(Y66,'P1-1'!$B:$AP,41,FALSE),"")</f>
        <v/>
      </c>
      <c r="Z67" s="234" t="str">
        <f>IFERROR(VLOOKUP(Z66,'P1-1'!$B:$AP,41,FALSE),"")</f>
        <v/>
      </c>
      <c r="AA67" s="234" t="str">
        <f>IFERROR(VLOOKUP(AA66,'P1-1'!$B:$AP,41,FALSE),"")</f>
        <v/>
      </c>
      <c r="AB67" s="234" t="str">
        <f>IFERROR(VLOOKUP(AB66,'P1-1'!$B:$AP,41,FALSE),"")</f>
        <v/>
      </c>
      <c r="AC67" s="234" t="str">
        <f>IFERROR(VLOOKUP(AC66,'P1-1'!$B:$AP,41,FALSE),"")</f>
        <v/>
      </c>
      <c r="AD67" s="234" t="str">
        <f>IFERROR(VLOOKUP(AD66,'P1-1'!$B:$AP,41,FALSE),"")</f>
        <v/>
      </c>
      <c r="AE67" s="234" t="str">
        <f>IFERROR(VLOOKUP(AE66,'P1-1'!$B:$AP,41,FALSE),"")</f>
        <v/>
      </c>
      <c r="AF67" s="234" t="str">
        <f>IFERROR(VLOOKUP(AF66,'P1-1'!$B:$AP,41,FALSE),"")</f>
        <v/>
      </c>
      <c r="AG67" s="234" t="str">
        <f>IFERROR(VLOOKUP(AG66,'P1-1'!$B:$AP,41,FALSE),"")</f>
        <v/>
      </c>
      <c r="AH67" s="234" t="str">
        <f>IFERROR(VLOOKUP(AH66,'P1-1'!$B:$AP,41,FALSE),"")</f>
        <v/>
      </c>
      <c r="AI67" s="234" t="str">
        <f>IFERROR(VLOOKUP(AI66,'P1-1'!$B:$AP,41,FALSE),"")</f>
        <v/>
      </c>
      <c r="AJ67" s="234" t="str">
        <f>IFERROR(VLOOKUP(AJ66,'P1-1'!$B:$AP,41,FALSE),"")</f>
        <v/>
      </c>
      <c r="AK67" s="234" t="str">
        <f>IFERROR(VLOOKUP(AK66,'P1-1'!$B:$AP,41,FALSE),"")</f>
        <v/>
      </c>
      <c r="AL67" s="234" t="str">
        <f>IFERROR(VLOOKUP(AL66,'P1-1'!$B:$AP,41,FALSE),"")</f>
        <v/>
      </c>
      <c r="AM67" s="234" t="str">
        <f>IFERROR(VLOOKUP(AM66,'P1-1'!$B:$AP,41,FALSE),"")</f>
        <v/>
      </c>
      <c r="AN67" s="729"/>
      <c r="AO67" s="701"/>
      <c r="AP67" s="705"/>
      <c r="AQ67" s="706"/>
      <c r="AR67" s="701"/>
      <c r="AS67" s="701"/>
      <c r="AT67" s="709"/>
      <c r="AU67" s="326" t="str">
        <f t="shared" ref="AU67" si="53">IFERROR(IF($D66="□",($AO66/$AK$7),($AO66/$AK$9)),"")</f>
        <v/>
      </c>
      <c r="AV67" s="326" t="str">
        <f t="shared" ref="AV67" si="54">IFERROR(IF($D66="□",($AN66/$AO$7),($AN66/$AO$9)),"")</f>
        <v/>
      </c>
    </row>
    <row r="68" spans="1:48" s="205" customFormat="1" ht="12" customHeight="1">
      <c r="A68" s="712"/>
      <c r="B68" s="715"/>
      <c r="C68" s="733"/>
      <c r="D68" s="721"/>
      <c r="E68" s="402"/>
      <c r="F68" s="726"/>
      <c r="G68" s="727"/>
      <c r="H68" s="235" t="s">
        <v>358</v>
      </c>
      <c r="I68" s="234" t="str">
        <f>IFERROR(VLOOKUP(I66,'P1-1'!$B:$AP,31,FALSE),"")</f>
        <v/>
      </c>
      <c r="J68" s="234" t="str">
        <f>IFERROR(VLOOKUP(J66,'P1-1'!$B:$AP,31,FALSE),"")</f>
        <v/>
      </c>
      <c r="K68" s="234" t="str">
        <f>IFERROR(VLOOKUP(K66,'P1-1'!$B:$AP,31,FALSE),"")</f>
        <v/>
      </c>
      <c r="L68" s="234" t="str">
        <f>IFERROR(VLOOKUP(L66,'P1-1'!$B:$AP,31,FALSE),"")</f>
        <v/>
      </c>
      <c r="M68" s="234" t="str">
        <f>IFERROR(VLOOKUP(M66,'P1-1'!$B:$AP,31,FALSE),"")</f>
        <v/>
      </c>
      <c r="N68" s="234" t="str">
        <f>IFERROR(VLOOKUP(N66,'P1-1'!$B:$AP,31,FALSE),"")</f>
        <v/>
      </c>
      <c r="O68" s="234" t="str">
        <f>IFERROR(VLOOKUP(O66,'P1-1'!$B:$AP,31,FALSE),"")</f>
        <v/>
      </c>
      <c r="P68" s="234" t="str">
        <f>IFERROR(VLOOKUP(P66,'P1-1'!$B:$AP,31,FALSE),"")</f>
        <v/>
      </c>
      <c r="Q68" s="234" t="str">
        <f>IFERROR(VLOOKUP(Q66,'P1-1'!$B:$AP,31,FALSE),"")</f>
        <v/>
      </c>
      <c r="R68" s="234" t="str">
        <f>IFERROR(VLOOKUP(R66,'P1-1'!$B:$AP,31,FALSE),"")</f>
        <v/>
      </c>
      <c r="S68" s="234" t="str">
        <f>IFERROR(VLOOKUP(S66,'P1-1'!$B:$AP,31,FALSE),"")</f>
        <v/>
      </c>
      <c r="T68" s="234" t="str">
        <f>IFERROR(VLOOKUP(T66,'P1-1'!$B:$AP,31,FALSE),"")</f>
        <v/>
      </c>
      <c r="U68" s="234" t="str">
        <f>IFERROR(VLOOKUP(U66,'P1-1'!$B:$AP,31,FALSE),"")</f>
        <v/>
      </c>
      <c r="V68" s="234" t="str">
        <f>IFERROR(VLOOKUP(V66,'P1-1'!$B:$AP,31,FALSE),"")</f>
        <v/>
      </c>
      <c r="W68" s="234" t="str">
        <f>IFERROR(VLOOKUP(W66,'P1-1'!$B:$AP,31,FALSE),"")</f>
        <v/>
      </c>
      <c r="X68" s="234" t="str">
        <f>IFERROR(VLOOKUP(X66,'P1-1'!$B:$AP,31,FALSE),"")</f>
        <v/>
      </c>
      <c r="Y68" s="234" t="str">
        <f>IFERROR(VLOOKUP(Y66,'P1-1'!$B:$AP,31,FALSE),"")</f>
        <v/>
      </c>
      <c r="Z68" s="234" t="str">
        <f>IFERROR(VLOOKUP(Z66,'P1-1'!$B:$AP,31,FALSE),"")</f>
        <v/>
      </c>
      <c r="AA68" s="234" t="str">
        <f>IFERROR(VLOOKUP(AA66,'P1-1'!$B:$AP,31,FALSE),"")</f>
        <v/>
      </c>
      <c r="AB68" s="234" t="str">
        <f>IFERROR(VLOOKUP(AB66,'P1-1'!$B:$AP,31,FALSE),"")</f>
        <v/>
      </c>
      <c r="AC68" s="234" t="str">
        <f>IFERROR(VLOOKUP(AC66,'P1-1'!$B:$AP,31,FALSE),"")</f>
        <v/>
      </c>
      <c r="AD68" s="234" t="str">
        <f>IFERROR(VLOOKUP(AD66,'P1-1'!$B:$AP,31,FALSE),"")</f>
        <v/>
      </c>
      <c r="AE68" s="234" t="str">
        <f>IFERROR(VLOOKUP(AE66,'P1-1'!$B:$AP,31,FALSE),"")</f>
        <v/>
      </c>
      <c r="AF68" s="234" t="str">
        <f>IFERROR(VLOOKUP(AF66,'P1-1'!$B:$AP,31,FALSE),"")</f>
        <v/>
      </c>
      <c r="AG68" s="234" t="str">
        <f>IFERROR(VLOOKUP(AG66,'P1-1'!$B:$AP,31,FALSE),"")</f>
        <v/>
      </c>
      <c r="AH68" s="234" t="str">
        <f>IFERROR(VLOOKUP(AH66,'P1-1'!$B:$AP,31,FALSE),"")</f>
        <v/>
      </c>
      <c r="AI68" s="234" t="str">
        <f>IFERROR(VLOOKUP(AI66,'P1-1'!$B:$AP,31,FALSE),"")</f>
        <v/>
      </c>
      <c r="AJ68" s="234" t="str">
        <f>IFERROR(VLOOKUP(AJ66,'P1-1'!$B:$AP,31,FALSE),"")</f>
        <v/>
      </c>
      <c r="AK68" s="234" t="str">
        <f>IFERROR(VLOOKUP(AK66,'P1-1'!$B:$AP,31,FALSE),"")</f>
        <v/>
      </c>
      <c r="AL68" s="234" t="str">
        <f>IFERROR(VLOOKUP(AL66,'P1-1'!$B:$AP,31,FALSE),"")</f>
        <v/>
      </c>
      <c r="AM68" s="234" t="str">
        <f>IFERROR(VLOOKUP(AM66,'P1-1'!$B:$AP,31,FALSE),"")</f>
        <v/>
      </c>
      <c r="AN68" s="730"/>
      <c r="AO68" s="702"/>
      <c r="AP68" s="707"/>
      <c r="AQ68" s="708"/>
      <c r="AR68" s="702"/>
      <c r="AS68" s="702"/>
      <c r="AT68" s="709"/>
      <c r="AU68" s="327"/>
      <c r="AV68" s="327"/>
    </row>
    <row r="69" spans="1:48" s="205" customFormat="1" ht="12" customHeight="1">
      <c r="A69" s="710">
        <v>16</v>
      </c>
      <c r="B69" s="713"/>
      <c r="C69" s="731"/>
      <c r="D69" s="719" t="s">
        <v>231</v>
      </c>
      <c r="E69" s="401"/>
      <c r="F69" s="722"/>
      <c r="G69" s="723"/>
      <c r="H69" s="232" t="s">
        <v>355</v>
      </c>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c r="AL69" s="324"/>
      <c r="AM69" s="324"/>
      <c r="AN69" s="728">
        <f t="shared" ref="AN69" si="55">IF(LEFT($AN$2,6)="共同生活援助",SUM(I70:AM70),SUM(I70:AM71))</f>
        <v>0</v>
      </c>
      <c r="AO69" s="700">
        <f>IF($AN$4="４週",AN69/4,AN69/(DAY(EOMONTH($I$22,0))/7))</f>
        <v>0</v>
      </c>
      <c r="AP69" s="703"/>
      <c r="AQ69" s="704"/>
      <c r="AR69" s="700" t="str">
        <f t="shared" ref="AR69" si="56">IF($AN$4="４週",AU70,AV70)</f>
        <v/>
      </c>
      <c r="AS69" s="700"/>
      <c r="AT69" s="709"/>
      <c r="AU69" s="325" t="s">
        <v>617</v>
      </c>
      <c r="AV69" s="325" t="s">
        <v>356</v>
      </c>
    </row>
    <row r="70" spans="1:48" s="205" customFormat="1" ht="12" customHeight="1">
      <c r="A70" s="711"/>
      <c r="B70" s="714"/>
      <c r="C70" s="732"/>
      <c r="D70" s="720"/>
      <c r="E70" s="402"/>
      <c r="F70" s="724"/>
      <c r="G70" s="725"/>
      <c r="H70" s="233" t="s">
        <v>357</v>
      </c>
      <c r="I70" s="234" t="str">
        <f>IFERROR(VLOOKUP(I69,'P1-1'!$B:$AP,41,FALSE),"")</f>
        <v/>
      </c>
      <c r="J70" s="234" t="str">
        <f>IFERROR(VLOOKUP(J69,'P1-1'!$B:$AP,41,FALSE),"")</f>
        <v/>
      </c>
      <c r="K70" s="234" t="str">
        <f>IFERROR(VLOOKUP(K69,'P1-1'!$B:$AP,41,FALSE),"")</f>
        <v/>
      </c>
      <c r="L70" s="234" t="str">
        <f>IFERROR(VLOOKUP(L69,'P1-1'!$B:$AP,41,FALSE),"")</f>
        <v/>
      </c>
      <c r="M70" s="234" t="str">
        <f>IFERROR(VLOOKUP(M69,'P1-1'!$B:$AP,41,FALSE),"")</f>
        <v/>
      </c>
      <c r="N70" s="234" t="str">
        <f>IFERROR(VLOOKUP(N69,'P1-1'!$B:$AP,41,FALSE),"")</f>
        <v/>
      </c>
      <c r="O70" s="234" t="str">
        <f>IFERROR(VLOOKUP(O69,'P1-1'!$B:$AP,41,FALSE),"")</f>
        <v/>
      </c>
      <c r="P70" s="234" t="str">
        <f>IFERROR(VLOOKUP(P69,'P1-1'!$B:$AP,41,FALSE),"")</f>
        <v/>
      </c>
      <c r="Q70" s="234" t="str">
        <f>IFERROR(VLOOKUP(Q69,'P1-1'!$B:$AP,41,FALSE),"")</f>
        <v/>
      </c>
      <c r="R70" s="234" t="str">
        <f>IFERROR(VLOOKUP(R69,'P1-1'!$B:$AP,41,FALSE),"")</f>
        <v/>
      </c>
      <c r="S70" s="234" t="str">
        <f>IFERROR(VLOOKUP(S69,'P1-1'!$B:$AP,41,FALSE),"")</f>
        <v/>
      </c>
      <c r="T70" s="234" t="str">
        <f>IFERROR(VLOOKUP(T69,'P1-1'!$B:$AP,41,FALSE),"")</f>
        <v/>
      </c>
      <c r="U70" s="234" t="str">
        <f>IFERROR(VLOOKUP(U69,'P1-1'!$B:$AP,41,FALSE),"")</f>
        <v/>
      </c>
      <c r="V70" s="234" t="str">
        <f>IFERROR(VLOOKUP(V69,'P1-1'!$B:$AP,41,FALSE),"")</f>
        <v/>
      </c>
      <c r="W70" s="234" t="str">
        <f>IFERROR(VLOOKUP(W69,'P1-1'!$B:$AP,41,FALSE),"")</f>
        <v/>
      </c>
      <c r="X70" s="234" t="str">
        <f>IFERROR(VLOOKUP(X69,'P1-1'!$B:$AP,41,FALSE),"")</f>
        <v/>
      </c>
      <c r="Y70" s="234" t="str">
        <f>IFERROR(VLOOKUP(Y69,'P1-1'!$B:$AP,41,FALSE),"")</f>
        <v/>
      </c>
      <c r="Z70" s="234" t="str">
        <f>IFERROR(VLOOKUP(Z69,'P1-1'!$B:$AP,41,FALSE),"")</f>
        <v/>
      </c>
      <c r="AA70" s="234" t="str">
        <f>IFERROR(VLOOKUP(AA69,'P1-1'!$B:$AP,41,FALSE),"")</f>
        <v/>
      </c>
      <c r="AB70" s="234" t="str">
        <f>IFERROR(VLOOKUP(AB69,'P1-1'!$B:$AP,41,FALSE),"")</f>
        <v/>
      </c>
      <c r="AC70" s="234" t="str">
        <f>IFERROR(VLOOKUP(AC69,'P1-1'!$B:$AP,41,FALSE),"")</f>
        <v/>
      </c>
      <c r="AD70" s="234" t="str">
        <f>IFERROR(VLOOKUP(AD69,'P1-1'!$B:$AP,41,FALSE),"")</f>
        <v/>
      </c>
      <c r="AE70" s="234" t="str">
        <f>IFERROR(VLOOKUP(AE69,'P1-1'!$B:$AP,41,FALSE),"")</f>
        <v/>
      </c>
      <c r="AF70" s="234" t="str">
        <f>IFERROR(VLOOKUP(AF69,'P1-1'!$B:$AP,41,FALSE),"")</f>
        <v/>
      </c>
      <c r="AG70" s="234" t="str">
        <f>IFERROR(VLOOKUP(AG69,'P1-1'!$B:$AP,41,FALSE),"")</f>
        <v/>
      </c>
      <c r="AH70" s="234" t="str">
        <f>IFERROR(VLOOKUP(AH69,'P1-1'!$B:$AP,41,FALSE),"")</f>
        <v/>
      </c>
      <c r="AI70" s="234" t="str">
        <f>IFERROR(VLOOKUP(AI69,'P1-1'!$B:$AP,41,FALSE),"")</f>
        <v/>
      </c>
      <c r="AJ70" s="234" t="str">
        <f>IFERROR(VLOOKUP(AJ69,'P1-1'!$B:$AP,41,FALSE),"")</f>
        <v/>
      </c>
      <c r="AK70" s="234" t="str">
        <f>IFERROR(VLOOKUP(AK69,'P1-1'!$B:$AP,41,FALSE),"")</f>
        <v/>
      </c>
      <c r="AL70" s="234" t="str">
        <f>IFERROR(VLOOKUP(AL69,'P1-1'!$B:$AP,41,FALSE),"")</f>
        <v/>
      </c>
      <c r="AM70" s="234" t="str">
        <f>IFERROR(VLOOKUP(AM69,'P1-1'!$B:$AP,41,FALSE),"")</f>
        <v/>
      </c>
      <c r="AN70" s="729"/>
      <c r="AO70" s="701"/>
      <c r="AP70" s="705"/>
      <c r="AQ70" s="706"/>
      <c r="AR70" s="701"/>
      <c r="AS70" s="701"/>
      <c r="AT70" s="709"/>
      <c r="AU70" s="326" t="str">
        <f t="shared" ref="AU70" si="57">IFERROR(IF($D69="□",($AO69/$AK$7),($AO69/$AK$9)),"")</f>
        <v/>
      </c>
      <c r="AV70" s="326" t="str">
        <f t="shared" ref="AV70" si="58">IFERROR(IF($D69="□",($AN69/$AO$7),($AN69/$AO$9)),"")</f>
        <v/>
      </c>
    </row>
    <row r="71" spans="1:48" s="205" customFormat="1" ht="12" customHeight="1">
      <c r="A71" s="712"/>
      <c r="B71" s="715"/>
      <c r="C71" s="733"/>
      <c r="D71" s="721"/>
      <c r="E71" s="402"/>
      <c r="F71" s="726"/>
      <c r="G71" s="727"/>
      <c r="H71" s="235" t="s">
        <v>358</v>
      </c>
      <c r="I71" s="234" t="str">
        <f>IFERROR(VLOOKUP(I69,'P1-1'!$B:$AP,31,FALSE),"")</f>
        <v/>
      </c>
      <c r="J71" s="234" t="str">
        <f>IFERROR(VLOOKUP(J69,'P1-1'!$B:$AP,31,FALSE),"")</f>
        <v/>
      </c>
      <c r="K71" s="234" t="str">
        <f>IFERROR(VLOOKUP(K69,'P1-1'!$B:$AP,31,FALSE),"")</f>
        <v/>
      </c>
      <c r="L71" s="234" t="str">
        <f>IFERROR(VLOOKUP(L69,'P1-1'!$B:$AP,31,FALSE),"")</f>
        <v/>
      </c>
      <c r="M71" s="234" t="str">
        <f>IFERROR(VLOOKUP(M69,'P1-1'!$B:$AP,31,FALSE),"")</f>
        <v/>
      </c>
      <c r="N71" s="234" t="str">
        <f>IFERROR(VLOOKUP(N69,'P1-1'!$B:$AP,31,FALSE),"")</f>
        <v/>
      </c>
      <c r="O71" s="234" t="str">
        <f>IFERROR(VLOOKUP(O69,'P1-1'!$B:$AP,31,FALSE),"")</f>
        <v/>
      </c>
      <c r="P71" s="234" t="str">
        <f>IFERROR(VLOOKUP(P69,'P1-1'!$B:$AP,31,FALSE),"")</f>
        <v/>
      </c>
      <c r="Q71" s="234" t="str">
        <f>IFERROR(VLOOKUP(Q69,'P1-1'!$B:$AP,31,FALSE),"")</f>
        <v/>
      </c>
      <c r="R71" s="234" t="str">
        <f>IFERROR(VLOOKUP(R69,'P1-1'!$B:$AP,31,FALSE),"")</f>
        <v/>
      </c>
      <c r="S71" s="234" t="str">
        <f>IFERROR(VLOOKUP(S69,'P1-1'!$B:$AP,31,FALSE),"")</f>
        <v/>
      </c>
      <c r="T71" s="234" t="str">
        <f>IFERROR(VLOOKUP(T69,'P1-1'!$B:$AP,31,FALSE),"")</f>
        <v/>
      </c>
      <c r="U71" s="234" t="str">
        <f>IFERROR(VLOOKUP(U69,'P1-1'!$B:$AP,31,FALSE),"")</f>
        <v/>
      </c>
      <c r="V71" s="234" t="str">
        <f>IFERROR(VLOOKUP(V69,'P1-1'!$B:$AP,31,FALSE),"")</f>
        <v/>
      </c>
      <c r="W71" s="234" t="str">
        <f>IFERROR(VLOOKUP(W69,'P1-1'!$B:$AP,31,FALSE),"")</f>
        <v/>
      </c>
      <c r="X71" s="234" t="str">
        <f>IFERROR(VLOOKUP(X69,'P1-1'!$B:$AP,31,FALSE),"")</f>
        <v/>
      </c>
      <c r="Y71" s="234" t="str">
        <f>IFERROR(VLOOKUP(Y69,'P1-1'!$B:$AP,31,FALSE),"")</f>
        <v/>
      </c>
      <c r="Z71" s="234" t="str">
        <f>IFERROR(VLOOKUP(Z69,'P1-1'!$B:$AP,31,FALSE),"")</f>
        <v/>
      </c>
      <c r="AA71" s="234" t="str">
        <f>IFERROR(VLOOKUP(AA69,'P1-1'!$B:$AP,31,FALSE),"")</f>
        <v/>
      </c>
      <c r="AB71" s="234" t="str">
        <f>IFERROR(VLOOKUP(AB69,'P1-1'!$B:$AP,31,FALSE),"")</f>
        <v/>
      </c>
      <c r="AC71" s="234" t="str">
        <f>IFERROR(VLOOKUP(AC69,'P1-1'!$B:$AP,31,FALSE),"")</f>
        <v/>
      </c>
      <c r="AD71" s="234" t="str">
        <f>IFERROR(VLOOKUP(AD69,'P1-1'!$B:$AP,31,FALSE),"")</f>
        <v/>
      </c>
      <c r="AE71" s="234" t="str">
        <f>IFERROR(VLOOKUP(AE69,'P1-1'!$B:$AP,31,FALSE),"")</f>
        <v/>
      </c>
      <c r="AF71" s="234" t="str">
        <f>IFERROR(VLOOKUP(AF69,'P1-1'!$B:$AP,31,FALSE),"")</f>
        <v/>
      </c>
      <c r="AG71" s="234" t="str">
        <f>IFERROR(VLOOKUP(AG69,'P1-1'!$B:$AP,31,FALSE),"")</f>
        <v/>
      </c>
      <c r="AH71" s="234" t="str">
        <f>IFERROR(VLOOKUP(AH69,'P1-1'!$B:$AP,31,FALSE),"")</f>
        <v/>
      </c>
      <c r="AI71" s="234" t="str">
        <f>IFERROR(VLOOKUP(AI69,'P1-1'!$B:$AP,31,FALSE),"")</f>
        <v/>
      </c>
      <c r="AJ71" s="234" t="str">
        <f>IFERROR(VLOOKUP(AJ69,'P1-1'!$B:$AP,31,FALSE),"")</f>
        <v/>
      </c>
      <c r="AK71" s="234" t="str">
        <f>IFERROR(VLOOKUP(AK69,'P1-1'!$B:$AP,31,FALSE),"")</f>
        <v/>
      </c>
      <c r="AL71" s="234" t="str">
        <f>IFERROR(VLOOKUP(AL69,'P1-1'!$B:$AP,31,FALSE),"")</f>
        <v/>
      </c>
      <c r="AM71" s="234" t="str">
        <f>IFERROR(VLOOKUP(AM69,'P1-1'!$B:$AP,31,FALSE),"")</f>
        <v/>
      </c>
      <c r="AN71" s="730"/>
      <c r="AO71" s="702"/>
      <c r="AP71" s="707"/>
      <c r="AQ71" s="708"/>
      <c r="AR71" s="702"/>
      <c r="AS71" s="702"/>
      <c r="AT71" s="709"/>
      <c r="AU71" s="327"/>
      <c r="AV71" s="327"/>
    </row>
    <row r="72" spans="1:48" s="205" customFormat="1" ht="12" customHeight="1">
      <c r="A72" s="710">
        <v>17</v>
      </c>
      <c r="B72" s="713"/>
      <c r="C72" s="716"/>
      <c r="D72" s="719" t="s">
        <v>231</v>
      </c>
      <c r="E72" s="401"/>
      <c r="F72" s="722"/>
      <c r="G72" s="723"/>
      <c r="H72" s="232" t="s">
        <v>355</v>
      </c>
      <c r="I72" s="324"/>
      <c r="J72" s="324"/>
      <c r="K72" s="324"/>
      <c r="L72" s="324"/>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4"/>
      <c r="AL72" s="324"/>
      <c r="AM72" s="324"/>
      <c r="AN72" s="728">
        <f t="shared" ref="AN72" si="59">IF(LEFT($AN$2,6)="共同生活援助",SUM(I73:AM73),SUM(I73:AM74))</f>
        <v>0</v>
      </c>
      <c r="AO72" s="700">
        <f>IF($AN$4="４週",AN72/4,AN72/(DAY(EOMONTH($I$22,0))/7))</f>
        <v>0</v>
      </c>
      <c r="AP72" s="703"/>
      <c r="AQ72" s="704"/>
      <c r="AR72" s="700" t="str">
        <f t="shared" ref="AR72" si="60">IF($AN$4="４週",AU73,AV73)</f>
        <v/>
      </c>
      <c r="AS72" s="700"/>
      <c r="AT72" s="709"/>
      <c r="AU72" s="325" t="s">
        <v>617</v>
      </c>
      <c r="AV72" s="325" t="s">
        <v>356</v>
      </c>
    </row>
    <row r="73" spans="1:48" s="205" customFormat="1" ht="12" customHeight="1">
      <c r="A73" s="711"/>
      <c r="B73" s="714"/>
      <c r="C73" s="717"/>
      <c r="D73" s="720"/>
      <c r="E73" s="402"/>
      <c r="F73" s="724"/>
      <c r="G73" s="725"/>
      <c r="H73" s="233" t="s">
        <v>357</v>
      </c>
      <c r="I73" s="234" t="str">
        <f>IFERROR(VLOOKUP(I72,'P1-1'!$B:$AP,41,FALSE),"")</f>
        <v/>
      </c>
      <c r="J73" s="234" t="str">
        <f>IFERROR(VLOOKUP(J72,'P1-1'!$B:$AP,41,FALSE),"")</f>
        <v/>
      </c>
      <c r="K73" s="234" t="str">
        <f>IFERROR(VLOOKUP(K72,'P1-1'!$B:$AP,41,FALSE),"")</f>
        <v/>
      </c>
      <c r="L73" s="234" t="str">
        <f>IFERROR(VLOOKUP(L72,'P1-1'!$B:$AP,41,FALSE),"")</f>
        <v/>
      </c>
      <c r="M73" s="234" t="str">
        <f>IFERROR(VLOOKUP(M72,'P1-1'!$B:$AP,41,FALSE),"")</f>
        <v/>
      </c>
      <c r="N73" s="234" t="str">
        <f>IFERROR(VLOOKUP(N72,'P1-1'!$B:$AP,41,FALSE),"")</f>
        <v/>
      </c>
      <c r="O73" s="234" t="str">
        <f>IFERROR(VLOOKUP(O72,'P1-1'!$B:$AP,41,FALSE),"")</f>
        <v/>
      </c>
      <c r="P73" s="234" t="str">
        <f>IFERROR(VLOOKUP(P72,'P1-1'!$B:$AP,41,FALSE),"")</f>
        <v/>
      </c>
      <c r="Q73" s="234" t="str">
        <f>IFERROR(VLOOKUP(Q72,'P1-1'!$B:$AP,41,FALSE),"")</f>
        <v/>
      </c>
      <c r="R73" s="234" t="str">
        <f>IFERROR(VLOOKUP(R72,'P1-1'!$B:$AP,41,FALSE),"")</f>
        <v/>
      </c>
      <c r="S73" s="234" t="str">
        <f>IFERROR(VLOOKUP(S72,'P1-1'!$B:$AP,41,FALSE),"")</f>
        <v/>
      </c>
      <c r="T73" s="234" t="str">
        <f>IFERROR(VLOOKUP(T72,'P1-1'!$B:$AP,41,FALSE),"")</f>
        <v/>
      </c>
      <c r="U73" s="234" t="str">
        <f>IFERROR(VLOOKUP(U72,'P1-1'!$B:$AP,41,FALSE),"")</f>
        <v/>
      </c>
      <c r="V73" s="234" t="str">
        <f>IFERROR(VLOOKUP(V72,'P1-1'!$B:$AP,41,FALSE),"")</f>
        <v/>
      </c>
      <c r="W73" s="234" t="str">
        <f>IFERROR(VLOOKUP(W72,'P1-1'!$B:$AP,41,FALSE),"")</f>
        <v/>
      </c>
      <c r="X73" s="234" t="str">
        <f>IFERROR(VLOOKUP(X72,'P1-1'!$B:$AP,41,FALSE),"")</f>
        <v/>
      </c>
      <c r="Y73" s="234" t="str">
        <f>IFERROR(VLOOKUP(Y72,'P1-1'!$B:$AP,41,FALSE),"")</f>
        <v/>
      </c>
      <c r="Z73" s="234" t="str">
        <f>IFERROR(VLOOKUP(Z72,'P1-1'!$B:$AP,41,FALSE),"")</f>
        <v/>
      </c>
      <c r="AA73" s="234" t="str">
        <f>IFERROR(VLOOKUP(AA72,'P1-1'!$B:$AP,41,FALSE),"")</f>
        <v/>
      </c>
      <c r="AB73" s="234" t="str">
        <f>IFERROR(VLOOKUP(AB72,'P1-1'!$B:$AP,41,FALSE),"")</f>
        <v/>
      </c>
      <c r="AC73" s="234" t="str">
        <f>IFERROR(VLOOKUP(AC72,'P1-1'!$B:$AP,41,FALSE),"")</f>
        <v/>
      </c>
      <c r="AD73" s="234" t="str">
        <f>IFERROR(VLOOKUP(AD72,'P1-1'!$B:$AP,41,FALSE),"")</f>
        <v/>
      </c>
      <c r="AE73" s="234" t="str">
        <f>IFERROR(VLOOKUP(AE72,'P1-1'!$B:$AP,41,FALSE),"")</f>
        <v/>
      </c>
      <c r="AF73" s="234" t="str">
        <f>IFERROR(VLOOKUP(AF72,'P1-1'!$B:$AP,41,FALSE),"")</f>
        <v/>
      </c>
      <c r="AG73" s="234" t="str">
        <f>IFERROR(VLOOKUP(AG72,'P1-1'!$B:$AP,41,FALSE),"")</f>
        <v/>
      </c>
      <c r="AH73" s="234" t="str">
        <f>IFERROR(VLOOKUP(AH72,'P1-1'!$B:$AP,41,FALSE),"")</f>
        <v/>
      </c>
      <c r="AI73" s="234" t="str">
        <f>IFERROR(VLOOKUP(AI72,'P1-1'!$B:$AP,41,FALSE),"")</f>
        <v/>
      </c>
      <c r="AJ73" s="234" t="str">
        <f>IFERROR(VLOOKUP(AJ72,'P1-1'!$B:$AP,41,FALSE),"")</f>
        <v/>
      </c>
      <c r="AK73" s="234" t="str">
        <f>IFERROR(VLOOKUP(AK72,'P1-1'!$B:$AP,41,FALSE),"")</f>
        <v/>
      </c>
      <c r="AL73" s="234" t="str">
        <f>IFERROR(VLOOKUP(AL72,'P1-1'!$B:$AP,41,FALSE),"")</f>
        <v/>
      </c>
      <c r="AM73" s="234" t="str">
        <f>IFERROR(VLOOKUP(AM72,'P1-1'!$B:$AP,41,FALSE),"")</f>
        <v/>
      </c>
      <c r="AN73" s="729"/>
      <c r="AO73" s="701"/>
      <c r="AP73" s="705"/>
      <c r="AQ73" s="706"/>
      <c r="AR73" s="701"/>
      <c r="AS73" s="701"/>
      <c r="AT73" s="709"/>
      <c r="AU73" s="326" t="str">
        <f t="shared" ref="AU73" si="61">IFERROR(IF($D72="□",($AO72/$AK$7),($AO72/$AK$9)),"")</f>
        <v/>
      </c>
      <c r="AV73" s="326" t="str">
        <f t="shared" ref="AV73" si="62">IFERROR(IF($D72="□",($AN72/$AO$7),($AN72/$AO$9)),"")</f>
        <v/>
      </c>
    </row>
    <row r="74" spans="1:48" s="205" customFormat="1" ht="12" customHeight="1">
      <c r="A74" s="712"/>
      <c r="B74" s="715"/>
      <c r="C74" s="718"/>
      <c r="D74" s="721"/>
      <c r="E74" s="402"/>
      <c r="F74" s="726"/>
      <c r="G74" s="727"/>
      <c r="H74" s="235" t="s">
        <v>358</v>
      </c>
      <c r="I74" s="234" t="str">
        <f>IFERROR(VLOOKUP(I72,'P1-1'!$B:$AP,31,FALSE),"")</f>
        <v/>
      </c>
      <c r="J74" s="234" t="str">
        <f>IFERROR(VLOOKUP(J72,'P1-1'!$B:$AP,31,FALSE),"")</f>
        <v/>
      </c>
      <c r="K74" s="234" t="str">
        <f>IFERROR(VLOOKUP(K72,'P1-1'!$B:$AP,31,FALSE),"")</f>
        <v/>
      </c>
      <c r="L74" s="234" t="str">
        <f>IFERROR(VLOOKUP(L72,'P1-1'!$B:$AP,31,FALSE),"")</f>
        <v/>
      </c>
      <c r="M74" s="234" t="str">
        <f>IFERROR(VLOOKUP(M72,'P1-1'!$B:$AP,31,FALSE),"")</f>
        <v/>
      </c>
      <c r="N74" s="234" t="str">
        <f>IFERROR(VLOOKUP(N72,'P1-1'!$B:$AP,31,FALSE),"")</f>
        <v/>
      </c>
      <c r="O74" s="234" t="str">
        <f>IFERROR(VLOOKUP(O72,'P1-1'!$B:$AP,31,FALSE),"")</f>
        <v/>
      </c>
      <c r="P74" s="234" t="str">
        <f>IFERROR(VLOOKUP(P72,'P1-1'!$B:$AP,31,FALSE),"")</f>
        <v/>
      </c>
      <c r="Q74" s="234" t="str">
        <f>IFERROR(VLOOKUP(Q72,'P1-1'!$B:$AP,31,FALSE),"")</f>
        <v/>
      </c>
      <c r="R74" s="234" t="str">
        <f>IFERROR(VLOOKUP(R72,'P1-1'!$B:$AP,31,FALSE),"")</f>
        <v/>
      </c>
      <c r="S74" s="234" t="str">
        <f>IFERROR(VLOOKUP(S72,'P1-1'!$B:$AP,31,FALSE),"")</f>
        <v/>
      </c>
      <c r="T74" s="234" t="str">
        <f>IFERROR(VLOOKUP(T72,'P1-1'!$B:$AP,31,FALSE),"")</f>
        <v/>
      </c>
      <c r="U74" s="234" t="str">
        <f>IFERROR(VLOOKUP(U72,'P1-1'!$B:$AP,31,FALSE),"")</f>
        <v/>
      </c>
      <c r="V74" s="234" t="str">
        <f>IFERROR(VLOOKUP(V72,'P1-1'!$B:$AP,31,FALSE),"")</f>
        <v/>
      </c>
      <c r="W74" s="234" t="str">
        <f>IFERROR(VLOOKUP(W72,'P1-1'!$B:$AP,31,FALSE),"")</f>
        <v/>
      </c>
      <c r="X74" s="234" t="str">
        <f>IFERROR(VLOOKUP(X72,'P1-1'!$B:$AP,31,FALSE),"")</f>
        <v/>
      </c>
      <c r="Y74" s="234" t="str">
        <f>IFERROR(VLOOKUP(Y72,'P1-1'!$B:$AP,31,FALSE),"")</f>
        <v/>
      </c>
      <c r="Z74" s="234" t="str">
        <f>IFERROR(VLOOKUP(Z72,'P1-1'!$B:$AP,31,FALSE),"")</f>
        <v/>
      </c>
      <c r="AA74" s="234" t="str">
        <f>IFERROR(VLOOKUP(AA72,'P1-1'!$B:$AP,31,FALSE),"")</f>
        <v/>
      </c>
      <c r="AB74" s="234" t="str">
        <f>IFERROR(VLOOKUP(AB72,'P1-1'!$B:$AP,31,FALSE),"")</f>
        <v/>
      </c>
      <c r="AC74" s="234" t="str">
        <f>IFERROR(VLOOKUP(AC72,'P1-1'!$B:$AP,31,FALSE),"")</f>
        <v/>
      </c>
      <c r="AD74" s="234" t="str">
        <f>IFERROR(VLOOKUP(AD72,'P1-1'!$B:$AP,31,FALSE),"")</f>
        <v/>
      </c>
      <c r="AE74" s="234" t="str">
        <f>IFERROR(VLOOKUP(AE72,'P1-1'!$B:$AP,31,FALSE),"")</f>
        <v/>
      </c>
      <c r="AF74" s="234" t="str">
        <f>IFERROR(VLOOKUP(AF72,'P1-1'!$B:$AP,31,FALSE),"")</f>
        <v/>
      </c>
      <c r="AG74" s="234" t="str">
        <f>IFERROR(VLOOKUP(AG72,'P1-1'!$B:$AP,31,FALSE),"")</f>
        <v/>
      </c>
      <c r="AH74" s="234" t="str">
        <f>IFERROR(VLOOKUP(AH72,'P1-1'!$B:$AP,31,FALSE),"")</f>
        <v/>
      </c>
      <c r="AI74" s="234" t="str">
        <f>IFERROR(VLOOKUP(AI72,'P1-1'!$B:$AP,31,FALSE),"")</f>
        <v/>
      </c>
      <c r="AJ74" s="234" t="str">
        <f>IFERROR(VLOOKUP(AJ72,'P1-1'!$B:$AP,31,FALSE),"")</f>
        <v/>
      </c>
      <c r="AK74" s="234" t="str">
        <f>IFERROR(VLOOKUP(AK72,'P1-1'!$B:$AP,31,FALSE),"")</f>
        <v/>
      </c>
      <c r="AL74" s="234" t="str">
        <f>IFERROR(VLOOKUP(AL72,'P1-1'!$B:$AP,31,FALSE),"")</f>
        <v/>
      </c>
      <c r="AM74" s="234" t="str">
        <f>IFERROR(VLOOKUP(AM72,'P1-1'!$B:$AP,31,FALSE),"")</f>
        <v/>
      </c>
      <c r="AN74" s="730"/>
      <c r="AO74" s="702"/>
      <c r="AP74" s="707"/>
      <c r="AQ74" s="708"/>
      <c r="AR74" s="702"/>
      <c r="AS74" s="702"/>
      <c r="AT74" s="709"/>
      <c r="AU74" s="327"/>
      <c r="AV74" s="327"/>
    </row>
    <row r="75" spans="1:48" s="205" customFormat="1" ht="12" customHeight="1">
      <c r="A75" s="710">
        <v>18</v>
      </c>
      <c r="B75" s="713"/>
      <c r="C75" s="731"/>
      <c r="D75" s="719" t="s">
        <v>231</v>
      </c>
      <c r="E75" s="401"/>
      <c r="F75" s="722"/>
      <c r="G75" s="723"/>
      <c r="H75" s="232" t="s">
        <v>355</v>
      </c>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728">
        <f t="shared" ref="AN75" si="63">IF(LEFT($AN$2,6)="共同生活援助",SUM(I76:AM76),SUM(I76:AM77))</f>
        <v>0</v>
      </c>
      <c r="AO75" s="700">
        <f>IF($AN$4="４週",AN75/4,AN75/(DAY(EOMONTH($I$22,0))/7))</f>
        <v>0</v>
      </c>
      <c r="AP75" s="703"/>
      <c r="AQ75" s="704"/>
      <c r="AR75" s="700" t="str">
        <f t="shared" ref="AR75" si="64">IF($AN$4="４週",AU76,AV76)</f>
        <v/>
      </c>
      <c r="AS75" s="700"/>
      <c r="AT75" s="709"/>
      <c r="AU75" s="325" t="s">
        <v>617</v>
      </c>
      <c r="AV75" s="325" t="s">
        <v>356</v>
      </c>
    </row>
    <row r="76" spans="1:48" s="205" customFormat="1" ht="12" customHeight="1">
      <c r="A76" s="711"/>
      <c r="B76" s="714"/>
      <c r="C76" s="732"/>
      <c r="D76" s="720"/>
      <c r="E76" s="402"/>
      <c r="F76" s="724"/>
      <c r="G76" s="725"/>
      <c r="H76" s="233" t="s">
        <v>357</v>
      </c>
      <c r="I76" s="234" t="str">
        <f>IFERROR(VLOOKUP(I75,'P1-1'!$B:$AP,41,FALSE),"")</f>
        <v/>
      </c>
      <c r="J76" s="234" t="str">
        <f>IFERROR(VLOOKUP(J75,'P1-1'!$B:$AP,41,FALSE),"")</f>
        <v/>
      </c>
      <c r="K76" s="234" t="str">
        <f>IFERROR(VLOOKUP(K75,'P1-1'!$B:$AP,41,FALSE),"")</f>
        <v/>
      </c>
      <c r="L76" s="234" t="str">
        <f>IFERROR(VLOOKUP(L75,'P1-1'!$B:$AP,41,FALSE),"")</f>
        <v/>
      </c>
      <c r="M76" s="234" t="str">
        <f>IFERROR(VLOOKUP(M75,'P1-1'!$B:$AP,41,FALSE),"")</f>
        <v/>
      </c>
      <c r="N76" s="234" t="str">
        <f>IFERROR(VLOOKUP(N75,'P1-1'!$B:$AP,41,FALSE),"")</f>
        <v/>
      </c>
      <c r="O76" s="234" t="str">
        <f>IFERROR(VLOOKUP(O75,'P1-1'!$B:$AP,41,FALSE),"")</f>
        <v/>
      </c>
      <c r="P76" s="234" t="str">
        <f>IFERROR(VLOOKUP(P75,'P1-1'!$B:$AP,41,FALSE),"")</f>
        <v/>
      </c>
      <c r="Q76" s="234" t="str">
        <f>IFERROR(VLOOKUP(Q75,'P1-1'!$B:$AP,41,FALSE),"")</f>
        <v/>
      </c>
      <c r="R76" s="234" t="str">
        <f>IFERROR(VLOOKUP(R75,'P1-1'!$B:$AP,41,FALSE),"")</f>
        <v/>
      </c>
      <c r="S76" s="234" t="str">
        <f>IFERROR(VLOOKUP(S75,'P1-1'!$B:$AP,41,FALSE),"")</f>
        <v/>
      </c>
      <c r="T76" s="234" t="str">
        <f>IFERROR(VLOOKUP(T75,'P1-1'!$B:$AP,41,FALSE),"")</f>
        <v/>
      </c>
      <c r="U76" s="234" t="str">
        <f>IFERROR(VLOOKUP(U75,'P1-1'!$B:$AP,41,FALSE),"")</f>
        <v/>
      </c>
      <c r="V76" s="234" t="str">
        <f>IFERROR(VLOOKUP(V75,'P1-1'!$B:$AP,41,FALSE),"")</f>
        <v/>
      </c>
      <c r="W76" s="234" t="str">
        <f>IFERROR(VLOOKUP(W75,'P1-1'!$B:$AP,41,FALSE),"")</f>
        <v/>
      </c>
      <c r="X76" s="234" t="str">
        <f>IFERROR(VLOOKUP(X75,'P1-1'!$B:$AP,41,FALSE),"")</f>
        <v/>
      </c>
      <c r="Y76" s="234" t="str">
        <f>IFERROR(VLOOKUP(Y75,'P1-1'!$B:$AP,41,FALSE),"")</f>
        <v/>
      </c>
      <c r="Z76" s="234" t="str">
        <f>IFERROR(VLOOKUP(Z75,'P1-1'!$B:$AP,41,FALSE),"")</f>
        <v/>
      </c>
      <c r="AA76" s="234" t="str">
        <f>IFERROR(VLOOKUP(AA75,'P1-1'!$B:$AP,41,FALSE),"")</f>
        <v/>
      </c>
      <c r="AB76" s="234" t="str">
        <f>IFERROR(VLOOKUP(AB75,'P1-1'!$B:$AP,41,FALSE),"")</f>
        <v/>
      </c>
      <c r="AC76" s="234" t="str">
        <f>IFERROR(VLOOKUP(AC75,'P1-1'!$B:$AP,41,FALSE),"")</f>
        <v/>
      </c>
      <c r="AD76" s="234" t="str">
        <f>IFERROR(VLOOKUP(AD75,'P1-1'!$B:$AP,41,FALSE),"")</f>
        <v/>
      </c>
      <c r="AE76" s="234" t="str">
        <f>IFERROR(VLOOKUP(AE75,'P1-1'!$B:$AP,41,FALSE),"")</f>
        <v/>
      </c>
      <c r="AF76" s="234" t="str">
        <f>IFERROR(VLOOKUP(AF75,'P1-1'!$B:$AP,41,FALSE),"")</f>
        <v/>
      </c>
      <c r="AG76" s="234" t="str">
        <f>IFERROR(VLOOKUP(AG75,'P1-1'!$B:$AP,41,FALSE),"")</f>
        <v/>
      </c>
      <c r="AH76" s="234" t="str">
        <f>IFERROR(VLOOKUP(AH75,'P1-1'!$B:$AP,41,FALSE),"")</f>
        <v/>
      </c>
      <c r="AI76" s="234" t="str">
        <f>IFERROR(VLOOKUP(AI75,'P1-1'!$B:$AP,41,FALSE),"")</f>
        <v/>
      </c>
      <c r="AJ76" s="234" t="str">
        <f>IFERROR(VLOOKUP(AJ75,'P1-1'!$B:$AP,41,FALSE),"")</f>
        <v/>
      </c>
      <c r="AK76" s="234" t="str">
        <f>IFERROR(VLOOKUP(AK75,'P1-1'!$B:$AP,41,FALSE),"")</f>
        <v/>
      </c>
      <c r="AL76" s="234" t="str">
        <f>IFERROR(VLOOKUP(AL75,'P1-1'!$B:$AP,41,FALSE),"")</f>
        <v/>
      </c>
      <c r="AM76" s="234" t="str">
        <f>IFERROR(VLOOKUP(AM75,'P1-1'!$B:$AP,41,FALSE),"")</f>
        <v/>
      </c>
      <c r="AN76" s="729"/>
      <c r="AO76" s="701"/>
      <c r="AP76" s="705"/>
      <c r="AQ76" s="706"/>
      <c r="AR76" s="701"/>
      <c r="AS76" s="701"/>
      <c r="AT76" s="709"/>
      <c r="AU76" s="326" t="str">
        <f t="shared" ref="AU76" si="65">IFERROR(IF($D75="□",($AO75/$AK$7),($AO75/$AK$9)),"")</f>
        <v/>
      </c>
      <c r="AV76" s="326" t="str">
        <f t="shared" ref="AV76" si="66">IFERROR(IF($D75="□",($AN75/$AO$7),($AN75/$AO$9)),"")</f>
        <v/>
      </c>
    </row>
    <row r="77" spans="1:48" s="205" customFormat="1" ht="12" customHeight="1">
      <c r="A77" s="712"/>
      <c r="B77" s="715"/>
      <c r="C77" s="733"/>
      <c r="D77" s="721"/>
      <c r="E77" s="402"/>
      <c r="F77" s="726"/>
      <c r="G77" s="727"/>
      <c r="H77" s="235" t="s">
        <v>358</v>
      </c>
      <c r="I77" s="234" t="str">
        <f>IFERROR(VLOOKUP(I75,'P1-1'!$B:$AP,31,FALSE),"")</f>
        <v/>
      </c>
      <c r="J77" s="234" t="str">
        <f>IFERROR(VLOOKUP(J75,'P1-1'!$B:$AP,31,FALSE),"")</f>
        <v/>
      </c>
      <c r="K77" s="234" t="str">
        <f>IFERROR(VLOOKUP(K75,'P1-1'!$B:$AP,31,FALSE),"")</f>
        <v/>
      </c>
      <c r="L77" s="234" t="str">
        <f>IFERROR(VLOOKUP(L75,'P1-1'!$B:$AP,31,FALSE),"")</f>
        <v/>
      </c>
      <c r="M77" s="234" t="str">
        <f>IFERROR(VLOOKUP(M75,'P1-1'!$B:$AP,31,FALSE),"")</f>
        <v/>
      </c>
      <c r="N77" s="234" t="str">
        <f>IFERROR(VLOOKUP(N75,'P1-1'!$B:$AP,31,FALSE),"")</f>
        <v/>
      </c>
      <c r="O77" s="234" t="str">
        <f>IFERROR(VLOOKUP(O75,'P1-1'!$B:$AP,31,FALSE),"")</f>
        <v/>
      </c>
      <c r="P77" s="234" t="str">
        <f>IFERROR(VLOOKUP(P75,'P1-1'!$B:$AP,31,FALSE),"")</f>
        <v/>
      </c>
      <c r="Q77" s="234" t="str">
        <f>IFERROR(VLOOKUP(Q75,'P1-1'!$B:$AP,31,FALSE),"")</f>
        <v/>
      </c>
      <c r="R77" s="234" t="str">
        <f>IFERROR(VLOOKUP(R75,'P1-1'!$B:$AP,31,FALSE),"")</f>
        <v/>
      </c>
      <c r="S77" s="234" t="str">
        <f>IFERROR(VLOOKUP(S75,'P1-1'!$B:$AP,31,FALSE),"")</f>
        <v/>
      </c>
      <c r="T77" s="234" t="str">
        <f>IFERROR(VLOOKUP(T75,'P1-1'!$B:$AP,31,FALSE),"")</f>
        <v/>
      </c>
      <c r="U77" s="234" t="str">
        <f>IFERROR(VLOOKUP(U75,'P1-1'!$B:$AP,31,FALSE),"")</f>
        <v/>
      </c>
      <c r="V77" s="234" t="str">
        <f>IFERROR(VLOOKUP(V75,'P1-1'!$B:$AP,31,FALSE),"")</f>
        <v/>
      </c>
      <c r="W77" s="234" t="str">
        <f>IFERROR(VLOOKUP(W75,'P1-1'!$B:$AP,31,FALSE),"")</f>
        <v/>
      </c>
      <c r="X77" s="234" t="str">
        <f>IFERROR(VLOOKUP(X75,'P1-1'!$B:$AP,31,FALSE),"")</f>
        <v/>
      </c>
      <c r="Y77" s="234" t="str">
        <f>IFERROR(VLOOKUP(Y75,'P1-1'!$B:$AP,31,FALSE),"")</f>
        <v/>
      </c>
      <c r="Z77" s="234" t="str">
        <f>IFERROR(VLOOKUP(Z75,'P1-1'!$B:$AP,31,FALSE),"")</f>
        <v/>
      </c>
      <c r="AA77" s="234" t="str">
        <f>IFERROR(VLOOKUP(AA75,'P1-1'!$B:$AP,31,FALSE),"")</f>
        <v/>
      </c>
      <c r="AB77" s="234" t="str">
        <f>IFERROR(VLOOKUP(AB75,'P1-1'!$B:$AP,31,FALSE),"")</f>
        <v/>
      </c>
      <c r="AC77" s="234" t="str">
        <f>IFERROR(VLOOKUP(AC75,'P1-1'!$B:$AP,31,FALSE),"")</f>
        <v/>
      </c>
      <c r="AD77" s="234" t="str">
        <f>IFERROR(VLOOKUP(AD75,'P1-1'!$B:$AP,31,FALSE),"")</f>
        <v/>
      </c>
      <c r="AE77" s="234" t="str">
        <f>IFERROR(VLOOKUP(AE75,'P1-1'!$B:$AP,31,FALSE),"")</f>
        <v/>
      </c>
      <c r="AF77" s="234" t="str">
        <f>IFERROR(VLOOKUP(AF75,'P1-1'!$B:$AP,31,FALSE),"")</f>
        <v/>
      </c>
      <c r="AG77" s="234" t="str">
        <f>IFERROR(VLOOKUP(AG75,'P1-1'!$B:$AP,31,FALSE),"")</f>
        <v/>
      </c>
      <c r="AH77" s="234" t="str">
        <f>IFERROR(VLOOKUP(AH75,'P1-1'!$B:$AP,31,FALSE),"")</f>
        <v/>
      </c>
      <c r="AI77" s="234" t="str">
        <f>IFERROR(VLOOKUP(AI75,'P1-1'!$B:$AP,31,FALSE),"")</f>
        <v/>
      </c>
      <c r="AJ77" s="234" t="str">
        <f>IFERROR(VLOOKUP(AJ75,'P1-1'!$B:$AP,31,FALSE),"")</f>
        <v/>
      </c>
      <c r="AK77" s="234" t="str">
        <f>IFERROR(VLOOKUP(AK75,'P1-1'!$B:$AP,31,FALSE),"")</f>
        <v/>
      </c>
      <c r="AL77" s="234" t="str">
        <f>IFERROR(VLOOKUP(AL75,'P1-1'!$B:$AP,31,FALSE),"")</f>
        <v/>
      </c>
      <c r="AM77" s="234" t="str">
        <f>IFERROR(VLOOKUP(AM75,'P1-1'!$B:$AP,31,FALSE),"")</f>
        <v/>
      </c>
      <c r="AN77" s="730"/>
      <c r="AO77" s="702"/>
      <c r="AP77" s="707"/>
      <c r="AQ77" s="708"/>
      <c r="AR77" s="702"/>
      <c r="AS77" s="702"/>
      <c r="AT77" s="709"/>
      <c r="AU77" s="327"/>
      <c r="AV77" s="327"/>
    </row>
    <row r="78" spans="1:48" s="205" customFormat="1" ht="12" customHeight="1">
      <c r="A78" s="710">
        <v>19</v>
      </c>
      <c r="B78" s="713"/>
      <c r="C78" s="731"/>
      <c r="D78" s="719" t="s">
        <v>231</v>
      </c>
      <c r="E78" s="401"/>
      <c r="F78" s="722"/>
      <c r="G78" s="723"/>
      <c r="H78" s="232" t="s">
        <v>355</v>
      </c>
      <c r="I78" s="324"/>
      <c r="J78" s="324"/>
      <c r="K78" s="324"/>
      <c r="L78" s="324"/>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4"/>
      <c r="AL78" s="324"/>
      <c r="AM78" s="324"/>
      <c r="AN78" s="728">
        <f t="shared" ref="AN78" si="67">IF(LEFT($AN$2,6)="共同生活援助",SUM(I79:AM79),SUM(I79:AM80))</f>
        <v>0</v>
      </c>
      <c r="AO78" s="700">
        <f>IF($AN$4="４週",AN78/4,AN78/(DAY(EOMONTH($I$22,0))/7))</f>
        <v>0</v>
      </c>
      <c r="AP78" s="703"/>
      <c r="AQ78" s="704"/>
      <c r="AR78" s="700" t="str">
        <f t="shared" ref="AR78" si="68">IF($AN$4="４週",AU79,AV79)</f>
        <v/>
      </c>
      <c r="AS78" s="700"/>
      <c r="AT78" s="709"/>
      <c r="AU78" s="325" t="s">
        <v>617</v>
      </c>
      <c r="AV78" s="325" t="s">
        <v>356</v>
      </c>
    </row>
    <row r="79" spans="1:48" s="205" customFormat="1" ht="12" customHeight="1">
      <c r="A79" s="711"/>
      <c r="B79" s="714"/>
      <c r="C79" s="732"/>
      <c r="D79" s="720"/>
      <c r="E79" s="402"/>
      <c r="F79" s="724"/>
      <c r="G79" s="725"/>
      <c r="H79" s="233" t="s">
        <v>357</v>
      </c>
      <c r="I79" s="234" t="str">
        <f>IFERROR(VLOOKUP(I78,'P1-1'!$B:$AP,41,FALSE),"")</f>
        <v/>
      </c>
      <c r="J79" s="234" t="str">
        <f>IFERROR(VLOOKUP(J78,'P1-1'!$B:$AP,41,FALSE),"")</f>
        <v/>
      </c>
      <c r="K79" s="234" t="str">
        <f>IFERROR(VLOOKUP(K78,'P1-1'!$B:$AP,41,FALSE),"")</f>
        <v/>
      </c>
      <c r="L79" s="234" t="str">
        <f>IFERROR(VLOOKUP(L78,'P1-1'!$B:$AP,41,FALSE),"")</f>
        <v/>
      </c>
      <c r="M79" s="234" t="str">
        <f>IFERROR(VLOOKUP(M78,'P1-1'!$B:$AP,41,FALSE),"")</f>
        <v/>
      </c>
      <c r="N79" s="234" t="str">
        <f>IFERROR(VLOOKUP(N78,'P1-1'!$B:$AP,41,FALSE),"")</f>
        <v/>
      </c>
      <c r="O79" s="234" t="str">
        <f>IFERROR(VLOOKUP(O78,'P1-1'!$B:$AP,41,FALSE),"")</f>
        <v/>
      </c>
      <c r="P79" s="234" t="str">
        <f>IFERROR(VLOOKUP(P78,'P1-1'!$B:$AP,41,FALSE),"")</f>
        <v/>
      </c>
      <c r="Q79" s="234" t="str">
        <f>IFERROR(VLOOKUP(Q78,'P1-1'!$B:$AP,41,FALSE),"")</f>
        <v/>
      </c>
      <c r="R79" s="234" t="str">
        <f>IFERROR(VLOOKUP(R78,'P1-1'!$B:$AP,41,FALSE),"")</f>
        <v/>
      </c>
      <c r="S79" s="234" t="str">
        <f>IFERROR(VLOOKUP(S78,'P1-1'!$B:$AP,41,FALSE),"")</f>
        <v/>
      </c>
      <c r="T79" s="234" t="str">
        <f>IFERROR(VLOOKUP(T78,'P1-1'!$B:$AP,41,FALSE),"")</f>
        <v/>
      </c>
      <c r="U79" s="234" t="str">
        <f>IFERROR(VLOOKUP(U78,'P1-1'!$B:$AP,41,FALSE),"")</f>
        <v/>
      </c>
      <c r="V79" s="234" t="str">
        <f>IFERROR(VLOOKUP(V78,'P1-1'!$B:$AP,41,FALSE),"")</f>
        <v/>
      </c>
      <c r="W79" s="234" t="str">
        <f>IFERROR(VLOOKUP(W78,'P1-1'!$B:$AP,41,FALSE),"")</f>
        <v/>
      </c>
      <c r="X79" s="234" t="str">
        <f>IFERROR(VLOOKUP(X78,'P1-1'!$B:$AP,41,FALSE),"")</f>
        <v/>
      </c>
      <c r="Y79" s="234" t="str">
        <f>IFERROR(VLOOKUP(Y78,'P1-1'!$B:$AP,41,FALSE),"")</f>
        <v/>
      </c>
      <c r="Z79" s="234" t="str">
        <f>IFERROR(VLOOKUP(Z78,'P1-1'!$B:$AP,41,FALSE),"")</f>
        <v/>
      </c>
      <c r="AA79" s="234" t="str">
        <f>IFERROR(VLOOKUP(AA78,'P1-1'!$B:$AP,41,FALSE),"")</f>
        <v/>
      </c>
      <c r="AB79" s="234" t="str">
        <f>IFERROR(VLOOKUP(AB78,'P1-1'!$B:$AP,41,FALSE),"")</f>
        <v/>
      </c>
      <c r="AC79" s="234" t="str">
        <f>IFERROR(VLOOKUP(AC78,'P1-1'!$B:$AP,41,FALSE),"")</f>
        <v/>
      </c>
      <c r="AD79" s="234" t="str">
        <f>IFERROR(VLOOKUP(AD78,'P1-1'!$B:$AP,41,FALSE),"")</f>
        <v/>
      </c>
      <c r="AE79" s="234" t="str">
        <f>IFERROR(VLOOKUP(AE78,'P1-1'!$B:$AP,41,FALSE),"")</f>
        <v/>
      </c>
      <c r="AF79" s="234" t="str">
        <f>IFERROR(VLOOKUP(AF78,'P1-1'!$B:$AP,41,FALSE),"")</f>
        <v/>
      </c>
      <c r="AG79" s="234" t="str">
        <f>IFERROR(VLOOKUP(AG78,'P1-1'!$B:$AP,41,FALSE),"")</f>
        <v/>
      </c>
      <c r="AH79" s="234" t="str">
        <f>IFERROR(VLOOKUP(AH78,'P1-1'!$B:$AP,41,FALSE),"")</f>
        <v/>
      </c>
      <c r="AI79" s="234" t="str">
        <f>IFERROR(VLOOKUP(AI78,'P1-1'!$B:$AP,41,FALSE),"")</f>
        <v/>
      </c>
      <c r="AJ79" s="234" t="str">
        <f>IFERROR(VLOOKUP(AJ78,'P1-1'!$B:$AP,41,FALSE),"")</f>
        <v/>
      </c>
      <c r="AK79" s="234" t="str">
        <f>IFERROR(VLOOKUP(AK78,'P1-1'!$B:$AP,41,FALSE),"")</f>
        <v/>
      </c>
      <c r="AL79" s="234" t="str">
        <f>IFERROR(VLOOKUP(AL78,'P1-1'!$B:$AP,41,FALSE),"")</f>
        <v/>
      </c>
      <c r="AM79" s="234" t="str">
        <f>IFERROR(VLOOKUP(AM78,'P1-1'!$B:$AP,41,FALSE),"")</f>
        <v/>
      </c>
      <c r="AN79" s="729"/>
      <c r="AO79" s="701"/>
      <c r="AP79" s="705"/>
      <c r="AQ79" s="706"/>
      <c r="AR79" s="701"/>
      <c r="AS79" s="701"/>
      <c r="AT79" s="709"/>
      <c r="AU79" s="326" t="str">
        <f t="shared" ref="AU79" si="69">IFERROR(IF($D78="□",($AO78/$AK$7),($AO78/$AK$9)),"")</f>
        <v/>
      </c>
      <c r="AV79" s="326" t="str">
        <f t="shared" ref="AV79" si="70">IFERROR(IF($D78="□",($AN78/$AO$7),($AN78/$AO$9)),"")</f>
        <v/>
      </c>
    </row>
    <row r="80" spans="1:48" s="205" customFormat="1" ht="12" customHeight="1">
      <c r="A80" s="712"/>
      <c r="B80" s="715"/>
      <c r="C80" s="733"/>
      <c r="D80" s="721"/>
      <c r="E80" s="402"/>
      <c r="F80" s="726"/>
      <c r="G80" s="727"/>
      <c r="H80" s="235" t="s">
        <v>358</v>
      </c>
      <c r="I80" s="234" t="str">
        <f>IFERROR(VLOOKUP(I78,'P1-1'!$B:$AP,31,FALSE),"")</f>
        <v/>
      </c>
      <c r="J80" s="234" t="str">
        <f>IFERROR(VLOOKUP(J78,'P1-1'!$B:$AP,31,FALSE),"")</f>
        <v/>
      </c>
      <c r="K80" s="234" t="str">
        <f>IFERROR(VLOOKUP(K78,'P1-1'!$B:$AP,31,FALSE),"")</f>
        <v/>
      </c>
      <c r="L80" s="234" t="str">
        <f>IFERROR(VLOOKUP(L78,'P1-1'!$B:$AP,31,FALSE),"")</f>
        <v/>
      </c>
      <c r="M80" s="234" t="str">
        <f>IFERROR(VLOOKUP(M78,'P1-1'!$B:$AP,31,FALSE),"")</f>
        <v/>
      </c>
      <c r="N80" s="234" t="str">
        <f>IFERROR(VLOOKUP(N78,'P1-1'!$B:$AP,31,FALSE),"")</f>
        <v/>
      </c>
      <c r="O80" s="234" t="str">
        <f>IFERROR(VLOOKUP(O78,'P1-1'!$B:$AP,31,FALSE),"")</f>
        <v/>
      </c>
      <c r="P80" s="234" t="str">
        <f>IFERROR(VLOOKUP(P78,'P1-1'!$B:$AP,31,FALSE),"")</f>
        <v/>
      </c>
      <c r="Q80" s="234" t="str">
        <f>IFERROR(VLOOKUP(Q78,'P1-1'!$B:$AP,31,FALSE),"")</f>
        <v/>
      </c>
      <c r="R80" s="234" t="str">
        <f>IFERROR(VLOOKUP(R78,'P1-1'!$B:$AP,31,FALSE),"")</f>
        <v/>
      </c>
      <c r="S80" s="234" t="str">
        <f>IFERROR(VLOOKUP(S78,'P1-1'!$B:$AP,31,FALSE),"")</f>
        <v/>
      </c>
      <c r="T80" s="234" t="str">
        <f>IFERROR(VLOOKUP(T78,'P1-1'!$B:$AP,31,FALSE),"")</f>
        <v/>
      </c>
      <c r="U80" s="234" t="str">
        <f>IFERROR(VLOOKUP(U78,'P1-1'!$B:$AP,31,FALSE),"")</f>
        <v/>
      </c>
      <c r="V80" s="234" t="str">
        <f>IFERROR(VLOOKUP(V78,'P1-1'!$B:$AP,31,FALSE),"")</f>
        <v/>
      </c>
      <c r="W80" s="234" t="str">
        <f>IFERROR(VLOOKUP(W78,'P1-1'!$B:$AP,31,FALSE),"")</f>
        <v/>
      </c>
      <c r="X80" s="234" t="str">
        <f>IFERROR(VLOOKUP(X78,'P1-1'!$B:$AP,31,FALSE),"")</f>
        <v/>
      </c>
      <c r="Y80" s="234" t="str">
        <f>IFERROR(VLOOKUP(Y78,'P1-1'!$B:$AP,31,FALSE),"")</f>
        <v/>
      </c>
      <c r="Z80" s="234" t="str">
        <f>IFERROR(VLOOKUP(Z78,'P1-1'!$B:$AP,31,FALSE),"")</f>
        <v/>
      </c>
      <c r="AA80" s="234" t="str">
        <f>IFERROR(VLOOKUP(AA78,'P1-1'!$B:$AP,31,FALSE),"")</f>
        <v/>
      </c>
      <c r="AB80" s="234" t="str">
        <f>IFERROR(VLOOKUP(AB78,'P1-1'!$B:$AP,31,FALSE),"")</f>
        <v/>
      </c>
      <c r="AC80" s="234" t="str">
        <f>IFERROR(VLOOKUP(AC78,'P1-1'!$B:$AP,31,FALSE),"")</f>
        <v/>
      </c>
      <c r="AD80" s="234" t="str">
        <f>IFERROR(VLOOKUP(AD78,'P1-1'!$B:$AP,31,FALSE),"")</f>
        <v/>
      </c>
      <c r="AE80" s="234" t="str">
        <f>IFERROR(VLOOKUP(AE78,'P1-1'!$B:$AP,31,FALSE),"")</f>
        <v/>
      </c>
      <c r="AF80" s="234" t="str">
        <f>IFERROR(VLOOKUP(AF78,'P1-1'!$B:$AP,31,FALSE),"")</f>
        <v/>
      </c>
      <c r="AG80" s="234" t="str">
        <f>IFERROR(VLOOKUP(AG78,'P1-1'!$B:$AP,31,FALSE),"")</f>
        <v/>
      </c>
      <c r="AH80" s="234" t="str">
        <f>IFERROR(VLOOKUP(AH78,'P1-1'!$B:$AP,31,FALSE),"")</f>
        <v/>
      </c>
      <c r="AI80" s="234" t="str">
        <f>IFERROR(VLOOKUP(AI78,'P1-1'!$B:$AP,31,FALSE),"")</f>
        <v/>
      </c>
      <c r="AJ80" s="234" t="str">
        <f>IFERROR(VLOOKUP(AJ78,'P1-1'!$B:$AP,31,FALSE),"")</f>
        <v/>
      </c>
      <c r="AK80" s="234" t="str">
        <f>IFERROR(VLOOKUP(AK78,'P1-1'!$B:$AP,31,FALSE),"")</f>
        <v/>
      </c>
      <c r="AL80" s="234" t="str">
        <f>IFERROR(VLOOKUP(AL78,'P1-1'!$B:$AP,31,FALSE),"")</f>
        <v/>
      </c>
      <c r="AM80" s="234" t="str">
        <f>IFERROR(VLOOKUP(AM78,'P1-1'!$B:$AP,31,FALSE),"")</f>
        <v/>
      </c>
      <c r="AN80" s="730"/>
      <c r="AO80" s="702"/>
      <c r="AP80" s="707"/>
      <c r="AQ80" s="708"/>
      <c r="AR80" s="702"/>
      <c r="AS80" s="702"/>
      <c r="AT80" s="709"/>
      <c r="AU80" s="327"/>
      <c r="AV80" s="327"/>
    </row>
    <row r="81" spans="1:48" s="205" customFormat="1" ht="12" customHeight="1">
      <c r="A81" s="710">
        <v>20</v>
      </c>
      <c r="B81" s="713"/>
      <c r="C81" s="731"/>
      <c r="D81" s="719" t="s">
        <v>231</v>
      </c>
      <c r="E81" s="401"/>
      <c r="F81" s="722"/>
      <c r="G81" s="723"/>
      <c r="H81" s="232" t="s">
        <v>355</v>
      </c>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728">
        <f t="shared" ref="AN81" si="71">IF(LEFT($AN$2,6)="共同生活援助",SUM(I82:AM82),SUM(I82:AM83))</f>
        <v>0</v>
      </c>
      <c r="AO81" s="700">
        <f>IF($AN$4="４週",AN81/4,AN81/(DAY(EOMONTH($I$22,0))/7))</f>
        <v>0</v>
      </c>
      <c r="AP81" s="703"/>
      <c r="AQ81" s="704"/>
      <c r="AR81" s="700" t="str">
        <f t="shared" ref="AR81" si="72">IF($AN$4="４週",AU82,AV82)</f>
        <v/>
      </c>
      <c r="AS81" s="700"/>
      <c r="AT81" s="709"/>
      <c r="AU81" s="325" t="s">
        <v>617</v>
      </c>
      <c r="AV81" s="325" t="s">
        <v>356</v>
      </c>
    </row>
    <row r="82" spans="1:48" s="205" customFormat="1" ht="12" customHeight="1">
      <c r="A82" s="711"/>
      <c r="B82" s="714"/>
      <c r="C82" s="732"/>
      <c r="D82" s="720"/>
      <c r="E82" s="402"/>
      <c r="F82" s="724"/>
      <c r="G82" s="725"/>
      <c r="H82" s="233" t="s">
        <v>357</v>
      </c>
      <c r="I82" s="234" t="str">
        <f>IFERROR(VLOOKUP(I81,'P1-1'!$B:$AP,41,FALSE),"")</f>
        <v/>
      </c>
      <c r="J82" s="234" t="str">
        <f>IFERROR(VLOOKUP(J81,'P1-1'!$B:$AP,41,FALSE),"")</f>
        <v/>
      </c>
      <c r="K82" s="234" t="str">
        <f>IFERROR(VLOOKUP(K81,'P1-1'!$B:$AP,41,FALSE),"")</f>
        <v/>
      </c>
      <c r="L82" s="234" t="str">
        <f>IFERROR(VLOOKUP(L81,'P1-1'!$B:$AP,41,FALSE),"")</f>
        <v/>
      </c>
      <c r="M82" s="234" t="str">
        <f>IFERROR(VLOOKUP(M81,'P1-1'!$B:$AP,41,FALSE),"")</f>
        <v/>
      </c>
      <c r="N82" s="234" t="str">
        <f>IFERROR(VLOOKUP(N81,'P1-1'!$B:$AP,41,FALSE),"")</f>
        <v/>
      </c>
      <c r="O82" s="234" t="str">
        <f>IFERROR(VLOOKUP(O81,'P1-1'!$B:$AP,41,FALSE),"")</f>
        <v/>
      </c>
      <c r="P82" s="234" t="str">
        <f>IFERROR(VLOOKUP(P81,'P1-1'!$B:$AP,41,FALSE),"")</f>
        <v/>
      </c>
      <c r="Q82" s="234" t="str">
        <f>IFERROR(VLOOKUP(Q81,'P1-1'!$B:$AP,41,FALSE),"")</f>
        <v/>
      </c>
      <c r="R82" s="234" t="str">
        <f>IFERROR(VLOOKUP(R81,'P1-1'!$B:$AP,41,FALSE),"")</f>
        <v/>
      </c>
      <c r="S82" s="234" t="str">
        <f>IFERROR(VLOOKUP(S81,'P1-1'!$B:$AP,41,FALSE),"")</f>
        <v/>
      </c>
      <c r="T82" s="234" t="str">
        <f>IFERROR(VLOOKUP(T81,'P1-1'!$B:$AP,41,FALSE),"")</f>
        <v/>
      </c>
      <c r="U82" s="234" t="str">
        <f>IFERROR(VLOOKUP(U81,'P1-1'!$B:$AP,41,FALSE),"")</f>
        <v/>
      </c>
      <c r="V82" s="234" t="str">
        <f>IFERROR(VLOOKUP(V81,'P1-1'!$B:$AP,41,FALSE),"")</f>
        <v/>
      </c>
      <c r="W82" s="234" t="str">
        <f>IFERROR(VLOOKUP(W81,'P1-1'!$B:$AP,41,FALSE),"")</f>
        <v/>
      </c>
      <c r="X82" s="234" t="str">
        <f>IFERROR(VLOOKUP(X81,'P1-1'!$B:$AP,41,FALSE),"")</f>
        <v/>
      </c>
      <c r="Y82" s="234" t="str">
        <f>IFERROR(VLOOKUP(Y81,'P1-1'!$B:$AP,41,FALSE),"")</f>
        <v/>
      </c>
      <c r="Z82" s="234" t="str">
        <f>IFERROR(VLOOKUP(Z81,'P1-1'!$B:$AP,41,FALSE),"")</f>
        <v/>
      </c>
      <c r="AA82" s="234" t="str">
        <f>IFERROR(VLOOKUP(AA81,'P1-1'!$B:$AP,41,FALSE),"")</f>
        <v/>
      </c>
      <c r="AB82" s="234" t="str">
        <f>IFERROR(VLOOKUP(AB81,'P1-1'!$B:$AP,41,FALSE),"")</f>
        <v/>
      </c>
      <c r="AC82" s="234" t="str">
        <f>IFERROR(VLOOKUP(AC81,'P1-1'!$B:$AP,41,FALSE),"")</f>
        <v/>
      </c>
      <c r="AD82" s="234" t="str">
        <f>IFERROR(VLOOKUP(AD81,'P1-1'!$B:$AP,41,FALSE),"")</f>
        <v/>
      </c>
      <c r="AE82" s="234" t="str">
        <f>IFERROR(VLOOKUP(AE81,'P1-1'!$B:$AP,41,FALSE),"")</f>
        <v/>
      </c>
      <c r="AF82" s="234" t="str">
        <f>IFERROR(VLOOKUP(AF81,'P1-1'!$B:$AP,41,FALSE),"")</f>
        <v/>
      </c>
      <c r="AG82" s="234" t="str">
        <f>IFERROR(VLOOKUP(AG81,'P1-1'!$B:$AP,41,FALSE),"")</f>
        <v/>
      </c>
      <c r="AH82" s="234" t="str">
        <f>IFERROR(VLOOKUP(AH81,'P1-1'!$B:$AP,41,FALSE),"")</f>
        <v/>
      </c>
      <c r="AI82" s="234" t="str">
        <f>IFERROR(VLOOKUP(AI81,'P1-1'!$B:$AP,41,FALSE),"")</f>
        <v/>
      </c>
      <c r="AJ82" s="234" t="str">
        <f>IFERROR(VLOOKUP(AJ81,'P1-1'!$B:$AP,41,FALSE),"")</f>
        <v/>
      </c>
      <c r="AK82" s="234" t="str">
        <f>IFERROR(VLOOKUP(AK81,'P1-1'!$B:$AP,41,FALSE),"")</f>
        <v/>
      </c>
      <c r="AL82" s="234" t="str">
        <f>IFERROR(VLOOKUP(AL81,'P1-1'!$B:$AP,41,FALSE),"")</f>
        <v/>
      </c>
      <c r="AM82" s="234" t="str">
        <f>IFERROR(VLOOKUP(AM81,'P1-1'!$B:$AP,41,FALSE),"")</f>
        <v/>
      </c>
      <c r="AN82" s="729"/>
      <c r="AO82" s="701"/>
      <c r="AP82" s="705"/>
      <c r="AQ82" s="706"/>
      <c r="AR82" s="701"/>
      <c r="AS82" s="701"/>
      <c r="AT82" s="709"/>
      <c r="AU82" s="326" t="str">
        <f t="shared" ref="AU82" si="73">IFERROR(IF($D81="□",($AO81/$AK$7),($AO81/$AK$9)),"")</f>
        <v/>
      </c>
      <c r="AV82" s="326" t="str">
        <f t="shared" ref="AV82" si="74">IFERROR(IF($D81="□",($AN81/$AO$7),($AN81/$AO$9)),"")</f>
        <v/>
      </c>
    </row>
    <row r="83" spans="1:48" s="205" customFormat="1" ht="12" customHeight="1">
      <c r="A83" s="712"/>
      <c r="B83" s="715"/>
      <c r="C83" s="733"/>
      <c r="D83" s="721"/>
      <c r="E83" s="402"/>
      <c r="F83" s="726"/>
      <c r="G83" s="727"/>
      <c r="H83" s="235" t="s">
        <v>358</v>
      </c>
      <c r="I83" s="234" t="str">
        <f>IFERROR(VLOOKUP(I81,'P1-1'!$B:$AP,31,FALSE),"")</f>
        <v/>
      </c>
      <c r="J83" s="234" t="str">
        <f>IFERROR(VLOOKUP(J81,'P1-1'!$B:$AP,31,FALSE),"")</f>
        <v/>
      </c>
      <c r="K83" s="234" t="str">
        <f>IFERROR(VLOOKUP(K81,'P1-1'!$B:$AP,31,FALSE),"")</f>
        <v/>
      </c>
      <c r="L83" s="234" t="str">
        <f>IFERROR(VLOOKUP(L81,'P1-1'!$B:$AP,31,FALSE),"")</f>
        <v/>
      </c>
      <c r="M83" s="234" t="str">
        <f>IFERROR(VLOOKUP(M81,'P1-1'!$B:$AP,31,FALSE),"")</f>
        <v/>
      </c>
      <c r="N83" s="234" t="str">
        <f>IFERROR(VLOOKUP(N81,'P1-1'!$B:$AP,31,FALSE),"")</f>
        <v/>
      </c>
      <c r="O83" s="234" t="str">
        <f>IFERROR(VLOOKUP(O81,'P1-1'!$B:$AP,31,FALSE),"")</f>
        <v/>
      </c>
      <c r="P83" s="234" t="str">
        <f>IFERROR(VLOOKUP(P81,'P1-1'!$B:$AP,31,FALSE),"")</f>
        <v/>
      </c>
      <c r="Q83" s="234" t="str">
        <f>IFERROR(VLOOKUP(Q81,'P1-1'!$B:$AP,31,FALSE),"")</f>
        <v/>
      </c>
      <c r="R83" s="234" t="str">
        <f>IFERROR(VLOOKUP(R81,'P1-1'!$B:$AP,31,FALSE),"")</f>
        <v/>
      </c>
      <c r="S83" s="234" t="str">
        <f>IFERROR(VLOOKUP(S81,'P1-1'!$B:$AP,31,FALSE),"")</f>
        <v/>
      </c>
      <c r="T83" s="234" t="str">
        <f>IFERROR(VLOOKUP(T81,'P1-1'!$B:$AP,31,FALSE),"")</f>
        <v/>
      </c>
      <c r="U83" s="234" t="str">
        <f>IFERROR(VLOOKUP(U81,'P1-1'!$B:$AP,31,FALSE),"")</f>
        <v/>
      </c>
      <c r="V83" s="234" t="str">
        <f>IFERROR(VLOOKUP(V81,'P1-1'!$B:$AP,31,FALSE),"")</f>
        <v/>
      </c>
      <c r="W83" s="234" t="str">
        <f>IFERROR(VLOOKUP(W81,'P1-1'!$B:$AP,31,FALSE),"")</f>
        <v/>
      </c>
      <c r="X83" s="234" t="str">
        <f>IFERROR(VLOOKUP(X81,'P1-1'!$B:$AP,31,FALSE),"")</f>
        <v/>
      </c>
      <c r="Y83" s="234" t="str">
        <f>IFERROR(VLOOKUP(Y81,'P1-1'!$B:$AP,31,FALSE),"")</f>
        <v/>
      </c>
      <c r="Z83" s="234" t="str">
        <f>IFERROR(VLOOKUP(Z81,'P1-1'!$B:$AP,31,FALSE),"")</f>
        <v/>
      </c>
      <c r="AA83" s="234" t="str">
        <f>IFERROR(VLOOKUP(AA81,'P1-1'!$B:$AP,31,FALSE),"")</f>
        <v/>
      </c>
      <c r="AB83" s="234" t="str">
        <f>IFERROR(VLOOKUP(AB81,'P1-1'!$B:$AP,31,FALSE),"")</f>
        <v/>
      </c>
      <c r="AC83" s="234" t="str">
        <f>IFERROR(VLOOKUP(AC81,'P1-1'!$B:$AP,31,FALSE),"")</f>
        <v/>
      </c>
      <c r="AD83" s="234" t="str">
        <f>IFERROR(VLOOKUP(AD81,'P1-1'!$B:$AP,31,FALSE),"")</f>
        <v/>
      </c>
      <c r="AE83" s="234" t="str">
        <f>IFERROR(VLOOKUP(AE81,'P1-1'!$B:$AP,31,FALSE),"")</f>
        <v/>
      </c>
      <c r="AF83" s="234" t="str">
        <f>IFERROR(VLOOKUP(AF81,'P1-1'!$B:$AP,31,FALSE),"")</f>
        <v/>
      </c>
      <c r="AG83" s="234" t="str">
        <f>IFERROR(VLOOKUP(AG81,'P1-1'!$B:$AP,31,FALSE),"")</f>
        <v/>
      </c>
      <c r="AH83" s="234" t="str">
        <f>IFERROR(VLOOKUP(AH81,'P1-1'!$B:$AP,31,FALSE),"")</f>
        <v/>
      </c>
      <c r="AI83" s="234" t="str">
        <f>IFERROR(VLOOKUP(AI81,'P1-1'!$B:$AP,31,FALSE),"")</f>
        <v/>
      </c>
      <c r="AJ83" s="234" t="str">
        <f>IFERROR(VLOOKUP(AJ81,'P1-1'!$B:$AP,31,FALSE),"")</f>
        <v/>
      </c>
      <c r="AK83" s="234" t="str">
        <f>IFERROR(VLOOKUP(AK81,'P1-1'!$B:$AP,31,FALSE),"")</f>
        <v/>
      </c>
      <c r="AL83" s="234" t="str">
        <f>IFERROR(VLOOKUP(AL81,'P1-1'!$B:$AP,31,FALSE),"")</f>
        <v/>
      </c>
      <c r="AM83" s="234" t="str">
        <f>IFERROR(VLOOKUP(AM81,'P1-1'!$B:$AP,31,FALSE),"")</f>
        <v/>
      </c>
      <c r="AN83" s="730"/>
      <c r="AO83" s="702"/>
      <c r="AP83" s="707"/>
      <c r="AQ83" s="708"/>
      <c r="AR83" s="702"/>
      <c r="AS83" s="702"/>
      <c r="AT83" s="709"/>
      <c r="AU83" s="327"/>
      <c r="AV83" s="327"/>
    </row>
    <row r="84" spans="1:48" s="203" customFormat="1" ht="12" customHeight="1">
      <c r="A84" s="710">
        <v>21</v>
      </c>
      <c r="B84" s="713"/>
      <c r="C84" s="731"/>
      <c r="D84" s="719" t="s">
        <v>231</v>
      </c>
      <c r="E84" s="401"/>
      <c r="F84" s="722"/>
      <c r="G84" s="723"/>
      <c r="H84" s="232" t="s">
        <v>355</v>
      </c>
      <c r="I84" s="324"/>
      <c r="J84" s="324"/>
      <c r="K84" s="324"/>
      <c r="L84" s="324"/>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4"/>
      <c r="AL84" s="324"/>
      <c r="AM84" s="324"/>
      <c r="AN84" s="728">
        <f t="shared" ref="AN84" si="75">IF(LEFT($AN$2,6)="共同生活援助",SUM(I85:AM85),SUM(I85:AM86))</f>
        <v>0</v>
      </c>
      <c r="AO84" s="700">
        <f>IF($AN$4="４週",AN84/4,AN84/(DAY(EOMONTH($I$22,0))/7))</f>
        <v>0</v>
      </c>
      <c r="AP84" s="703"/>
      <c r="AQ84" s="704"/>
      <c r="AR84" s="700" t="str">
        <f t="shared" ref="AR84" si="76">IF($AN$4="４週",AU85,AV85)</f>
        <v/>
      </c>
      <c r="AS84" s="700"/>
      <c r="AT84" s="709"/>
      <c r="AU84" s="325" t="s">
        <v>617</v>
      </c>
      <c r="AV84" s="325" t="s">
        <v>356</v>
      </c>
    </row>
    <row r="85" spans="1:48" s="203" customFormat="1" ht="12" customHeight="1">
      <c r="A85" s="711"/>
      <c r="B85" s="714"/>
      <c r="C85" s="732"/>
      <c r="D85" s="720"/>
      <c r="E85" s="402"/>
      <c r="F85" s="724"/>
      <c r="G85" s="725"/>
      <c r="H85" s="233" t="s">
        <v>357</v>
      </c>
      <c r="I85" s="234" t="str">
        <f>IFERROR(VLOOKUP(I84,'P1-1'!$B:$AP,41,FALSE),"")</f>
        <v/>
      </c>
      <c r="J85" s="234" t="str">
        <f>IFERROR(VLOOKUP(J84,'P1-1'!$B:$AP,41,FALSE),"")</f>
        <v/>
      </c>
      <c r="K85" s="234" t="str">
        <f>IFERROR(VLOOKUP(K84,'P1-1'!$B:$AP,41,FALSE),"")</f>
        <v/>
      </c>
      <c r="L85" s="234" t="str">
        <f>IFERROR(VLOOKUP(L84,'P1-1'!$B:$AP,41,FALSE),"")</f>
        <v/>
      </c>
      <c r="M85" s="234" t="str">
        <f>IFERROR(VLOOKUP(M84,'P1-1'!$B:$AP,41,FALSE),"")</f>
        <v/>
      </c>
      <c r="N85" s="234" t="str">
        <f>IFERROR(VLOOKUP(N84,'P1-1'!$B:$AP,41,FALSE),"")</f>
        <v/>
      </c>
      <c r="O85" s="234" t="str">
        <f>IFERROR(VLOOKUP(O84,'P1-1'!$B:$AP,41,FALSE),"")</f>
        <v/>
      </c>
      <c r="P85" s="234" t="str">
        <f>IFERROR(VLOOKUP(P84,'P1-1'!$B:$AP,41,FALSE),"")</f>
        <v/>
      </c>
      <c r="Q85" s="234" t="str">
        <f>IFERROR(VLOOKUP(Q84,'P1-1'!$B:$AP,41,FALSE),"")</f>
        <v/>
      </c>
      <c r="R85" s="234" t="str">
        <f>IFERROR(VLOOKUP(R84,'P1-1'!$B:$AP,41,FALSE),"")</f>
        <v/>
      </c>
      <c r="S85" s="234" t="str">
        <f>IFERROR(VLOOKUP(S84,'P1-1'!$B:$AP,41,FALSE),"")</f>
        <v/>
      </c>
      <c r="T85" s="234" t="str">
        <f>IFERROR(VLOOKUP(T84,'P1-1'!$B:$AP,41,FALSE),"")</f>
        <v/>
      </c>
      <c r="U85" s="234" t="str">
        <f>IFERROR(VLOOKUP(U84,'P1-1'!$B:$AP,41,FALSE),"")</f>
        <v/>
      </c>
      <c r="V85" s="234" t="str">
        <f>IFERROR(VLOOKUP(V84,'P1-1'!$B:$AP,41,FALSE),"")</f>
        <v/>
      </c>
      <c r="W85" s="234" t="str">
        <f>IFERROR(VLOOKUP(W84,'P1-1'!$B:$AP,41,FALSE),"")</f>
        <v/>
      </c>
      <c r="X85" s="234" t="str">
        <f>IFERROR(VLOOKUP(X84,'P1-1'!$B:$AP,41,FALSE),"")</f>
        <v/>
      </c>
      <c r="Y85" s="234" t="str">
        <f>IFERROR(VLOOKUP(Y84,'P1-1'!$B:$AP,41,FALSE),"")</f>
        <v/>
      </c>
      <c r="Z85" s="234" t="str">
        <f>IFERROR(VLOOKUP(Z84,'P1-1'!$B:$AP,41,FALSE),"")</f>
        <v/>
      </c>
      <c r="AA85" s="234" t="str">
        <f>IFERROR(VLOOKUP(AA84,'P1-1'!$B:$AP,41,FALSE),"")</f>
        <v/>
      </c>
      <c r="AB85" s="234" t="str">
        <f>IFERROR(VLOOKUP(AB84,'P1-1'!$B:$AP,41,FALSE),"")</f>
        <v/>
      </c>
      <c r="AC85" s="234" t="str">
        <f>IFERROR(VLOOKUP(AC84,'P1-1'!$B:$AP,41,FALSE),"")</f>
        <v/>
      </c>
      <c r="AD85" s="234" t="str">
        <f>IFERROR(VLOOKUP(AD84,'P1-1'!$B:$AP,41,FALSE),"")</f>
        <v/>
      </c>
      <c r="AE85" s="234" t="str">
        <f>IFERROR(VLOOKUP(AE84,'P1-1'!$B:$AP,41,FALSE),"")</f>
        <v/>
      </c>
      <c r="AF85" s="234" t="str">
        <f>IFERROR(VLOOKUP(AF84,'P1-1'!$B:$AP,41,FALSE),"")</f>
        <v/>
      </c>
      <c r="AG85" s="234" t="str">
        <f>IFERROR(VLOOKUP(AG84,'P1-1'!$B:$AP,41,FALSE),"")</f>
        <v/>
      </c>
      <c r="AH85" s="234" t="str">
        <f>IFERROR(VLOOKUP(AH84,'P1-1'!$B:$AP,41,FALSE),"")</f>
        <v/>
      </c>
      <c r="AI85" s="234" t="str">
        <f>IFERROR(VLOOKUP(AI84,'P1-1'!$B:$AP,41,FALSE),"")</f>
        <v/>
      </c>
      <c r="AJ85" s="234" t="str">
        <f>IFERROR(VLOOKUP(AJ84,'P1-1'!$B:$AP,41,FALSE),"")</f>
        <v/>
      </c>
      <c r="AK85" s="234" t="str">
        <f>IFERROR(VLOOKUP(AK84,'P1-1'!$B:$AP,41,FALSE),"")</f>
        <v/>
      </c>
      <c r="AL85" s="234" t="str">
        <f>IFERROR(VLOOKUP(AL84,'P1-1'!$B:$AP,41,FALSE),"")</f>
        <v/>
      </c>
      <c r="AM85" s="234" t="str">
        <f>IFERROR(VLOOKUP(AM84,'P1-1'!$B:$AP,41,FALSE),"")</f>
        <v/>
      </c>
      <c r="AN85" s="729"/>
      <c r="AO85" s="701"/>
      <c r="AP85" s="705"/>
      <c r="AQ85" s="706"/>
      <c r="AR85" s="701"/>
      <c r="AS85" s="701"/>
      <c r="AT85" s="709"/>
      <c r="AU85" s="326" t="str">
        <f>IFERROR(IF($D84="□",($AO84/$AK$7),($AO84/$AK$9)),"")</f>
        <v/>
      </c>
      <c r="AV85" s="326" t="str">
        <f>IFERROR(IF($D84="□",($AN84/$AO$7),($AN84/$AO$9)),"")</f>
        <v/>
      </c>
    </row>
    <row r="86" spans="1:48" s="203" customFormat="1" ht="12" customHeight="1">
      <c r="A86" s="712"/>
      <c r="B86" s="715"/>
      <c r="C86" s="733"/>
      <c r="D86" s="721"/>
      <c r="E86" s="402"/>
      <c r="F86" s="726"/>
      <c r="G86" s="727"/>
      <c r="H86" s="235" t="s">
        <v>358</v>
      </c>
      <c r="I86" s="234" t="str">
        <f>IFERROR(VLOOKUP(I84,'P1-1'!$B:$AP,31,FALSE),"")</f>
        <v/>
      </c>
      <c r="J86" s="234" t="str">
        <f>IFERROR(VLOOKUP(J84,'P1-1'!$B:$AP,31,FALSE),"")</f>
        <v/>
      </c>
      <c r="K86" s="234" t="str">
        <f>IFERROR(VLOOKUP(K84,'P1-1'!$B:$AP,31,FALSE),"")</f>
        <v/>
      </c>
      <c r="L86" s="234" t="str">
        <f>IFERROR(VLOOKUP(L84,'P1-1'!$B:$AP,31,FALSE),"")</f>
        <v/>
      </c>
      <c r="M86" s="234" t="str">
        <f>IFERROR(VLOOKUP(M84,'P1-1'!$B:$AP,31,FALSE),"")</f>
        <v/>
      </c>
      <c r="N86" s="234" t="str">
        <f>IFERROR(VLOOKUP(N84,'P1-1'!$B:$AP,31,FALSE),"")</f>
        <v/>
      </c>
      <c r="O86" s="234" t="str">
        <f>IFERROR(VLOOKUP(O84,'P1-1'!$B:$AP,31,FALSE),"")</f>
        <v/>
      </c>
      <c r="P86" s="234" t="str">
        <f>IFERROR(VLOOKUP(P84,'P1-1'!$B:$AP,31,FALSE),"")</f>
        <v/>
      </c>
      <c r="Q86" s="234" t="str">
        <f>IFERROR(VLOOKUP(Q84,'P1-1'!$B:$AP,31,FALSE),"")</f>
        <v/>
      </c>
      <c r="R86" s="234" t="str">
        <f>IFERROR(VLOOKUP(R84,'P1-1'!$B:$AP,31,FALSE),"")</f>
        <v/>
      </c>
      <c r="S86" s="234" t="str">
        <f>IFERROR(VLOOKUP(S84,'P1-1'!$B:$AP,31,FALSE),"")</f>
        <v/>
      </c>
      <c r="T86" s="234" t="str">
        <f>IFERROR(VLOOKUP(T84,'P1-1'!$B:$AP,31,FALSE),"")</f>
        <v/>
      </c>
      <c r="U86" s="234" t="str">
        <f>IFERROR(VLOOKUP(U84,'P1-1'!$B:$AP,31,FALSE),"")</f>
        <v/>
      </c>
      <c r="V86" s="234" t="str">
        <f>IFERROR(VLOOKUP(V84,'P1-1'!$B:$AP,31,FALSE),"")</f>
        <v/>
      </c>
      <c r="W86" s="234" t="str">
        <f>IFERROR(VLOOKUP(W84,'P1-1'!$B:$AP,31,FALSE),"")</f>
        <v/>
      </c>
      <c r="X86" s="234" t="str">
        <f>IFERROR(VLOOKUP(X84,'P1-1'!$B:$AP,31,FALSE),"")</f>
        <v/>
      </c>
      <c r="Y86" s="234" t="str">
        <f>IFERROR(VLOOKUP(Y84,'P1-1'!$B:$AP,31,FALSE),"")</f>
        <v/>
      </c>
      <c r="Z86" s="234" t="str">
        <f>IFERROR(VLOOKUP(Z84,'P1-1'!$B:$AP,31,FALSE),"")</f>
        <v/>
      </c>
      <c r="AA86" s="234" t="str">
        <f>IFERROR(VLOOKUP(AA84,'P1-1'!$B:$AP,31,FALSE),"")</f>
        <v/>
      </c>
      <c r="AB86" s="234" t="str">
        <f>IFERROR(VLOOKUP(AB84,'P1-1'!$B:$AP,31,FALSE),"")</f>
        <v/>
      </c>
      <c r="AC86" s="234" t="str">
        <f>IFERROR(VLOOKUP(AC84,'P1-1'!$B:$AP,31,FALSE),"")</f>
        <v/>
      </c>
      <c r="AD86" s="234" t="str">
        <f>IFERROR(VLOOKUP(AD84,'P1-1'!$B:$AP,31,FALSE),"")</f>
        <v/>
      </c>
      <c r="AE86" s="234" t="str">
        <f>IFERROR(VLOOKUP(AE84,'P1-1'!$B:$AP,31,FALSE),"")</f>
        <v/>
      </c>
      <c r="AF86" s="234" t="str">
        <f>IFERROR(VLOOKUP(AF84,'P1-1'!$B:$AP,31,FALSE),"")</f>
        <v/>
      </c>
      <c r="AG86" s="234" t="str">
        <f>IFERROR(VLOOKUP(AG84,'P1-1'!$B:$AP,31,FALSE),"")</f>
        <v/>
      </c>
      <c r="AH86" s="234" t="str">
        <f>IFERROR(VLOOKUP(AH84,'P1-1'!$B:$AP,31,FALSE),"")</f>
        <v/>
      </c>
      <c r="AI86" s="234" t="str">
        <f>IFERROR(VLOOKUP(AI84,'P1-1'!$B:$AP,31,FALSE),"")</f>
        <v/>
      </c>
      <c r="AJ86" s="234" t="str">
        <f>IFERROR(VLOOKUP(AJ84,'P1-1'!$B:$AP,31,FALSE),"")</f>
        <v/>
      </c>
      <c r="AK86" s="234" t="str">
        <f>IFERROR(VLOOKUP(AK84,'P1-1'!$B:$AP,31,FALSE),"")</f>
        <v/>
      </c>
      <c r="AL86" s="234" t="str">
        <f>IFERROR(VLOOKUP(AL84,'P1-1'!$B:$AP,31,FALSE),"")</f>
        <v/>
      </c>
      <c r="AM86" s="234" t="str">
        <f>IFERROR(VLOOKUP(AM84,'P1-1'!$B:$AP,31,FALSE),"")</f>
        <v/>
      </c>
      <c r="AN86" s="730"/>
      <c r="AO86" s="702"/>
      <c r="AP86" s="707"/>
      <c r="AQ86" s="708"/>
      <c r="AR86" s="702"/>
      <c r="AS86" s="702"/>
      <c r="AT86" s="709"/>
      <c r="AU86" s="327"/>
      <c r="AV86" s="327"/>
    </row>
    <row r="87" spans="1:48" s="205" customFormat="1" ht="12" customHeight="1">
      <c r="A87" s="710">
        <v>22</v>
      </c>
      <c r="B87" s="713"/>
      <c r="C87" s="731"/>
      <c r="D87" s="719" t="s">
        <v>231</v>
      </c>
      <c r="E87" s="401"/>
      <c r="F87" s="722"/>
      <c r="G87" s="723"/>
      <c r="H87" s="232" t="s">
        <v>355</v>
      </c>
      <c r="I87" s="324"/>
      <c r="J87" s="324"/>
      <c r="K87" s="324"/>
      <c r="L87" s="324"/>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728">
        <f t="shared" ref="AN87" si="77">IF(LEFT($AN$2,6)="共同生活援助",SUM(I88:AM88),SUM(I88:AM89))</f>
        <v>0</v>
      </c>
      <c r="AO87" s="700">
        <f>IF($AN$4="４週",AN87/4,AN87/(DAY(EOMONTH($I$22,0))/7))</f>
        <v>0</v>
      </c>
      <c r="AP87" s="703"/>
      <c r="AQ87" s="704"/>
      <c r="AR87" s="700" t="str">
        <f t="shared" ref="AR87" si="78">IF($AN$4="４週",AU88,AV88)</f>
        <v/>
      </c>
      <c r="AS87" s="700"/>
      <c r="AT87" s="709"/>
      <c r="AU87" s="325" t="s">
        <v>617</v>
      </c>
      <c r="AV87" s="325" t="s">
        <v>356</v>
      </c>
    </row>
    <row r="88" spans="1:48" s="205" customFormat="1" ht="12" customHeight="1">
      <c r="A88" s="711"/>
      <c r="B88" s="714"/>
      <c r="C88" s="732"/>
      <c r="D88" s="720"/>
      <c r="E88" s="402"/>
      <c r="F88" s="724"/>
      <c r="G88" s="725"/>
      <c r="H88" s="233" t="s">
        <v>357</v>
      </c>
      <c r="I88" s="234" t="str">
        <f>IFERROR(VLOOKUP(I87,'P1-1'!$B:$AP,41,FALSE),"")</f>
        <v/>
      </c>
      <c r="J88" s="234" t="str">
        <f>IFERROR(VLOOKUP(J87,'P1-1'!$B:$AP,41,FALSE),"")</f>
        <v/>
      </c>
      <c r="K88" s="234" t="str">
        <f>IFERROR(VLOOKUP(K87,'P1-1'!$B:$AP,41,FALSE),"")</f>
        <v/>
      </c>
      <c r="L88" s="234" t="str">
        <f>IFERROR(VLOOKUP(L87,'P1-1'!$B:$AP,41,FALSE),"")</f>
        <v/>
      </c>
      <c r="M88" s="234" t="str">
        <f>IFERROR(VLOOKUP(M87,'P1-1'!$B:$AP,41,FALSE),"")</f>
        <v/>
      </c>
      <c r="N88" s="234" t="str">
        <f>IFERROR(VLOOKUP(N87,'P1-1'!$B:$AP,41,FALSE),"")</f>
        <v/>
      </c>
      <c r="O88" s="234" t="str">
        <f>IFERROR(VLOOKUP(O87,'P1-1'!$B:$AP,41,FALSE),"")</f>
        <v/>
      </c>
      <c r="P88" s="234" t="str">
        <f>IFERROR(VLOOKUP(P87,'P1-1'!$B:$AP,41,FALSE),"")</f>
        <v/>
      </c>
      <c r="Q88" s="234" t="str">
        <f>IFERROR(VLOOKUP(Q87,'P1-1'!$B:$AP,41,FALSE),"")</f>
        <v/>
      </c>
      <c r="R88" s="234" t="str">
        <f>IFERROR(VLOOKUP(R87,'P1-1'!$B:$AP,41,FALSE),"")</f>
        <v/>
      </c>
      <c r="S88" s="234" t="str">
        <f>IFERROR(VLOOKUP(S87,'P1-1'!$B:$AP,41,FALSE),"")</f>
        <v/>
      </c>
      <c r="T88" s="234" t="str">
        <f>IFERROR(VLOOKUP(T87,'P1-1'!$B:$AP,41,FALSE),"")</f>
        <v/>
      </c>
      <c r="U88" s="234" t="str">
        <f>IFERROR(VLOOKUP(U87,'P1-1'!$B:$AP,41,FALSE),"")</f>
        <v/>
      </c>
      <c r="V88" s="234" t="str">
        <f>IFERROR(VLOOKUP(V87,'P1-1'!$B:$AP,41,FALSE),"")</f>
        <v/>
      </c>
      <c r="W88" s="234" t="str">
        <f>IFERROR(VLOOKUP(W87,'P1-1'!$B:$AP,41,FALSE),"")</f>
        <v/>
      </c>
      <c r="X88" s="234" t="str">
        <f>IFERROR(VLOOKUP(X87,'P1-1'!$B:$AP,41,FALSE),"")</f>
        <v/>
      </c>
      <c r="Y88" s="234" t="str">
        <f>IFERROR(VLOOKUP(Y87,'P1-1'!$B:$AP,41,FALSE),"")</f>
        <v/>
      </c>
      <c r="Z88" s="234" t="str">
        <f>IFERROR(VLOOKUP(Z87,'P1-1'!$B:$AP,41,FALSE),"")</f>
        <v/>
      </c>
      <c r="AA88" s="234" t="str">
        <f>IFERROR(VLOOKUP(AA87,'P1-1'!$B:$AP,41,FALSE),"")</f>
        <v/>
      </c>
      <c r="AB88" s="234" t="str">
        <f>IFERROR(VLOOKUP(AB87,'P1-1'!$B:$AP,41,FALSE),"")</f>
        <v/>
      </c>
      <c r="AC88" s="234" t="str">
        <f>IFERROR(VLOOKUP(AC87,'P1-1'!$B:$AP,41,FALSE),"")</f>
        <v/>
      </c>
      <c r="AD88" s="234" t="str">
        <f>IFERROR(VLOOKUP(AD87,'P1-1'!$B:$AP,41,FALSE),"")</f>
        <v/>
      </c>
      <c r="AE88" s="234" t="str">
        <f>IFERROR(VLOOKUP(AE87,'P1-1'!$B:$AP,41,FALSE),"")</f>
        <v/>
      </c>
      <c r="AF88" s="234" t="str">
        <f>IFERROR(VLOOKUP(AF87,'P1-1'!$B:$AP,41,FALSE),"")</f>
        <v/>
      </c>
      <c r="AG88" s="234" t="str">
        <f>IFERROR(VLOOKUP(AG87,'P1-1'!$B:$AP,41,FALSE),"")</f>
        <v/>
      </c>
      <c r="AH88" s="234" t="str">
        <f>IFERROR(VLOOKUP(AH87,'P1-1'!$B:$AP,41,FALSE),"")</f>
        <v/>
      </c>
      <c r="AI88" s="234" t="str">
        <f>IFERROR(VLOOKUP(AI87,'P1-1'!$B:$AP,41,FALSE),"")</f>
        <v/>
      </c>
      <c r="AJ88" s="234" t="str">
        <f>IFERROR(VLOOKUP(AJ87,'P1-1'!$B:$AP,41,FALSE),"")</f>
        <v/>
      </c>
      <c r="AK88" s="234" t="str">
        <f>IFERROR(VLOOKUP(AK87,'P1-1'!$B:$AP,41,FALSE),"")</f>
        <v/>
      </c>
      <c r="AL88" s="234" t="str">
        <f>IFERROR(VLOOKUP(AL87,'P1-1'!$B:$AP,41,FALSE),"")</f>
        <v/>
      </c>
      <c r="AM88" s="234" t="str">
        <f>IFERROR(VLOOKUP(AM87,'P1-1'!$B:$AP,41,FALSE),"")</f>
        <v/>
      </c>
      <c r="AN88" s="729"/>
      <c r="AO88" s="701"/>
      <c r="AP88" s="705"/>
      <c r="AQ88" s="706"/>
      <c r="AR88" s="701"/>
      <c r="AS88" s="701"/>
      <c r="AT88" s="709"/>
      <c r="AU88" s="326" t="str">
        <f t="shared" ref="AU88" si="79">IFERROR(IF($D87="□",($AO87/$AK$7),($AO87/$AK$9)),"")</f>
        <v/>
      </c>
      <c r="AV88" s="326" t="str">
        <f t="shared" ref="AV88" si="80">IFERROR(IF($D87="□",($AN87/$AO$7),($AN87/$AO$9)),"")</f>
        <v/>
      </c>
    </row>
    <row r="89" spans="1:48" s="205" customFormat="1" ht="12" customHeight="1">
      <c r="A89" s="712"/>
      <c r="B89" s="715"/>
      <c r="C89" s="733"/>
      <c r="D89" s="721"/>
      <c r="E89" s="402"/>
      <c r="F89" s="726"/>
      <c r="G89" s="727"/>
      <c r="H89" s="235" t="s">
        <v>358</v>
      </c>
      <c r="I89" s="234" t="str">
        <f>IFERROR(VLOOKUP(I87,'P1-1'!$B:$AP,31,FALSE),"")</f>
        <v/>
      </c>
      <c r="J89" s="234" t="str">
        <f>IFERROR(VLOOKUP(J87,'P1-1'!$B:$AP,31,FALSE),"")</f>
        <v/>
      </c>
      <c r="K89" s="234" t="str">
        <f>IFERROR(VLOOKUP(K87,'P1-1'!$B:$AP,31,FALSE),"")</f>
        <v/>
      </c>
      <c r="L89" s="234" t="str">
        <f>IFERROR(VLOOKUP(L87,'P1-1'!$B:$AP,31,FALSE),"")</f>
        <v/>
      </c>
      <c r="M89" s="234" t="str">
        <f>IFERROR(VLOOKUP(M87,'P1-1'!$B:$AP,31,FALSE),"")</f>
        <v/>
      </c>
      <c r="N89" s="234" t="str">
        <f>IFERROR(VLOOKUP(N87,'P1-1'!$B:$AP,31,FALSE),"")</f>
        <v/>
      </c>
      <c r="O89" s="234" t="str">
        <f>IFERROR(VLOOKUP(O87,'P1-1'!$B:$AP,31,FALSE),"")</f>
        <v/>
      </c>
      <c r="P89" s="234" t="str">
        <f>IFERROR(VLOOKUP(P87,'P1-1'!$B:$AP,31,FALSE),"")</f>
        <v/>
      </c>
      <c r="Q89" s="234" t="str">
        <f>IFERROR(VLOOKUP(Q87,'P1-1'!$B:$AP,31,FALSE),"")</f>
        <v/>
      </c>
      <c r="R89" s="234" t="str">
        <f>IFERROR(VLOOKUP(R87,'P1-1'!$B:$AP,31,FALSE),"")</f>
        <v/>
      </c>
      <c r="S89" s="234" t="str">
        <f>IFERROR(VLOOKUP(S87,'P1-1'!$B:$AP,31,FALSE),"")</f>
        <v/>
      </c>
      <c r="T89" s="234" t="str">
        <f>IFERROR(VLOOKUP(T87,'P1-1'!$B:$AP,31,FALSE),"")</f>
        <v/>
      </c>
      <c r="U89" s="234" t="str">
        <f>IFERROR(VLOOKUP(U87,'P1-1'!$B:$AP,31,FALSE),"")</f>
        <v/>
      </c>
      <c r="V89" s="234" t="str">
        <f>IFERROR(VLOOKUP(V87,'P1-1'!$B:$AP,31,FALSE),"")</f>
        <v/>
      </c>
      <c r="W89" s="234" t="str">
        <f>IFERROR(VLOOKUP(W87,'P1-1'!$B:$AP,31,FALSE),"")</f>
        <v/>
      </c>
      <c r="X89" s="234" t="str">
        <f>IFERROR(VLOOKUP(X87,'P1-1'!$B:$AP,31,FALSE),"")</f>
        <v/>
      </c>
      <c r="Y89" s="234" t="str">
        <f>IFERROR(VLOOKUP(Y87,'P1-1'!$B:$AP,31,FALSE),"")</f>
        <v/>
      </c>
      <c r="Z89" s="234" t="str">
        <f>IFERROR(VLOOKUP(Z87,'P1-1'!$B:$AP,31,FALSE),"")</f>
        <v/>
      </c>
      <c r="AA89" s="234" t="str">
        <f>IFERROR(VLOOKUP(AA87,'P1-1'!$B:$AP,31,FALSE),"")</f>
        <v/>
      </c>
      <c r="AB89" s="234" t="str">
        <f>IFERROR(VLOOKUP(AB87,'P1-1'!$B:$AP,31,FALSE),"")</f>
        <v/>
      </c>
      <c r="AC89" s="234" t="str">
        <f>IFERROR(VLOOKUP(AC87,'P1-1'!$B:$AP,31,FALSE),"")</f>
        <v/>
      </c>
      <c r="AD89" s="234" t="str">
        <f>IFERROR(VLOOKUP(AD87,'P1-1'!$B:$AP,31,FALSE),"")</f>
        <v/>
      </c>
      <c r="AE89" s="234" t="str">
        <f>IFERROR(VLOOKUP(AE87,'P1-1'!$B:$AP,31,FALSE),"")</f>
        <v/>
      </c>
      <c r="AF89" s="234" t="str">
        <f>IFERROR(VLOOKUP(AF87,'P1-1'!$B:$AP,31,FALSE),"")</f>
        <v/>
      </c>
      <c r="AG89" s="234" t="str">
        <f>IFERROR(VLOOKUP(AG87,'P1-1'!$B:$AP,31,FALSE),"")</f>
        <v/>
      </c>
      <c r="AH89" s="234" t="str">
        <f>IFERROR(VLOOKUP(AH87,'P1-1'!$B:$AP,31,FALSE),"")</f>
        <v/>
      </c>
      <c r="AI89" s="234" t="str">
        <f>IFERROR(VLOOKUP(AI87,'P1-1'!$B:$AP,31,FALSE),"")</f>
        <v/>
      </c>
      <c r="AJ89" s="234" t="str">
        <f>IFERROR(VLOOKUP(AJ87,'P1-1'!$B:$AP,31,FALSE),"")</f>
        <v/>
      </c>
      <c r="AK89" s="234" t="str">
        <f>IFERROR(VLOOKUP(AK87,'P1-1'!$B:$AP,31,FALSE),"")</f>
        <v/>
      </c>
      <c r="AL89" s="234" t="str">
        <f>IFERROR(VLOOKUP(AL87,'P1-1'!$B:$AP,31,FALSE),"")</f>
        <v/>
      </c>
      <c r="AM89" s="234" t="str">
        <f>IFERROR(VLOOKUP(AM87,'P1-1'!$B:$AP,31,FALSE),"")</f>
        <v/>
      </c>
      <c r="AN89" s="730"/>
      <c r="AO89" s="702"/>
      <c r="AP89" s="707"/>
      <c r="AQ89" s="708"/>
      <c r="AR89" s="702"/>
      <c r="AS89" s="702"/>
      <c r="AT89" s="709"/>
      <c r="AU89" s="327"/>
      <c r="AV89" s="327"/>
    </row>
    <row r="90" spans="1:48" s="205" customFormat="1" ht="12" customHeight="1">
      <c r="A90" s="710">
        <v>23</v>
      </c>
      <c r="B90" s="713"/>
      <c r="C90" s="731"/>
      <c r="D90" s="719" t="s">
        <v>231</v>
      </c>
      <c r="E90" s="401"/>
      <c r="F90" s="722"/>
      <c r="G90" s="723"/>
      <c r="H90" s="232" t="s">
        <v>355</v>
      </c>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728">
        <f t="shared" ref="AN90" si="81">IF(LEFT($AN$2,6)="共同生活援助",SUM(I91:AM91),SUM(I91:AM92))</f>
        <v>0</v>
      </c>
      <c r="AO90" s="700">
        <f>IF($AN$4="４週",AN90/4,AN90/(DAY(EOMONTH($I$22,0))/7))</f>
        <v>0</v>
      </c>
      <c r="AP90" s="703"/>
      <c r="AQ90" s="704"/>
      <c r="AR90" s="700" t="str">
        <f t="shared" ref="AR90" si="82">IF($AN$4="４週",AU91,AV91)</f>
        <v/>
      </c>
      <c r="AS90" s="700"/>
      <c r="AT90" s="709"/>
      <c r="AU90" s="325" t="s">
        <v>617</v>
      </c>
      <c r="AV90" s="325" t="s">
        <v>356</v>
      </c>
    </row>
    <row r="91" spans="1:48" s="205" customFormat="1" ht="12" customHeight="1">
      <c r="A91" s="711"/>
      <c r="B91" s="714"/>
      <c r="C91" s="732"/>
      <c r="D91" s="720"/>
      <c r="E91" s="402"/>
      <c r="F91" s="724"/>
      <c r="G91" s="725"/>
      <c r="H91" s="233" t="s">
        <v>357</v>
      </c>
      <c r="I91" s="234" t="str">
        <f>IFERROR(VLOOKUP(I90,'P1-1'!$B:$AP,41,FALSE),"")</f>
        <v/>
      </c>
      <c r="J91" s="234" t="str">
        <f>IFERROR(VLOOKUP(J90,'P1-1'!$B:$AP,41,FALSE),"")</f>
        <v/>
      </c>
      <c r="K91" s="234" t="str">
        <f>IFERROR(VLOOKUP(K90,'P1-1'!$B:$AP,41,FALSE),"")</f>
        <v/>
      </c>
      <c r="L91" s="234" t="str">
        <f>IFERROR(VLOOKUP(L90,'P1-1'!$B:$AP,41,FALSE),"")</f>
        <v/>
      </c>
      <c r="M91" s="234" t="str">
        <f>IFERROR(VLOOKUP(M90,'P1-1'!$B:$AP,41,FALSE),"")</f>
        <v/>
      </c>
      <c r="N91" s="234" t="str">
        <f>IFERROR(VLOOKUP(N90,'P1-1'!$B:$AP,41,FALSE),"")</f>
        <v/>
      </c>
      <c r="O91" s="234" t="str">
        <f>IFERROR(VLOOKUP(O90,'P1-1'!$B:$AP,41,FALSE),"")</f>
        <v/>
      </c>
      <c r="P91" s="234" t="str">
        <f>IFERROR(VLOOKUP(P90,'P1-1'!$B:$AP,41,FALSE),"")</f>
        <v/>
      </c>
      <c r="Q91" s="234" t="str">
        <f>IFERROR(VLOOKUP(Q90,'P1-1'!$B:$AP,41,FALSE),"")</f>
        <v/>
      </c>
      <c r="R91" s="234" t="str">
        <f>IFERROR(VLOOKUP(R90,'P1-1'!$B:$AP,41,FALSE),"")</f>
        <v/>
      </c>
      <c r="S91" s="234" t="str">
        <f>IFERROR(VLOOKUP(S90,'P1-1'!$B:$AP,41,FALSE),"")</f>
        <v/>
      </c>
      <c r="T91" s="234" t="str">
        <f>IFERROR(VLOOKUP(T90,'P1-1'!$B:$AP,41,FALSE),"")</f>
        <v/>
      </c>
      <c r="U91" s="234" t="str">
        <f>IFERROR(VLOOKUP(U90,'P1-1'!$B:$AP,41,FALSE),"")</f>
        <v/>
      </c>
      <c r="V91" s="234" t="str">
        <f>IFERROR(VLOOKUP(V90,'P1-1'!$B:$AP,41,FALSE),"")</f>
        <v/>
      </c>
      <c r="W91" s="234" t="str">
        <f>IFERROR(VLOOKUP(W90,'P1-1'!$B:$AP,41,FALSE),"")</f>
        <v/>
      </c>
      <c r="X91" s="234" t="str">
        <f>IFERROR(VLOOKUP(X90,'P1-1'!$B:$AP,41,FALSE),"")</f>
        <v/>
      </c>
      <c r="Y91" s="234" t="str">
        <f>IFERROR(VLOOKUP(Y90,'P1-1'!$B:$AP,41,FALSE),"")</f>
        <v/>
      </c>
      <c r="Z91" s="234" t="str">
        <f>IFERROR(VLOOKUP(Z90,'P1-1'!$B:$AP,41,FALSE),"")</f>
        <v/>
      </c>
      <c r="AA91" s="234" t="str">
        <f>IFERROR(VLOOKUP(AA90,'P1-1'!$B:$AP,41,FALSE),"")</f>
        <v/>
      </c>
      <c r="AB91" s="234" t="str">
        <f>IFERROR(VLOOKUP(AB90,'P1-1'!$B:$AP,41,FALSE),"")</f>
        <v/>
      </c>
      <c r="AC91" s="234" t="str">
        <f>IFERROR(VLOOKUP(AC90,'P1-1'!$B:$AP,41,FALSE),"")</f>
        <v/>
      </c>
      <c r="AD91" s="234" t="str">
        <f>IFERROR(VLOOKUP(AD90,'P1-1'!$B:$AP,41,FALSE),"")</f>
        <v/>
      </c>
      <c r="AE91" s="234" t="str">
        <f>IFERROR(VLOOKUP(AE90,'P1-1'!$B:$AP,41,FALSE),"")</f>
        <v/>
      </c>
      <c r="AF91" s="234" t="str">
        <f>IFERROR(VLOOKUP(AF90,'P1-1'!$B:$AP,41,FALSE),"")</f>
        <v/>
      </c>
      <c r="AG91" s="234" t="str">
        <f>IFERROR(VLOOKUP(AG90,'P1-1'!$B:$AP,41,FALSE),"")</f>
        <v/>
      </c>
      <c r="AH91" s="234" t="str">
        <f>IFERROR(VLOOKUP(AH90,'P1-1'!$B:$AP,41,FALSE),"")</f>
        <v/>
      </c>
      <c r="AI91" s="234" t="str">
        <f>IFERROR(VLOOKUP(AI90,'P1-1'!$B:$AP,41,FALSE),"")</f>
        <v/>
      </c>
      <c r="AJ91" s="234" t="str">
        <f>IFERROR(VLOOKUP(AJ90,'P1-1'!$B:$AP,41,FALSE),"")</f>
        <v/>
      </c>
      <c r="AK91" s="234" t="str">
        <f>IFERROR(VLOOKUP(AK90,'P1-1'!$B:$AP,41,FALSE),"")</f>
        <v/>
      </c>
      <c r="AL91" s="234" t="str">
        <f>IFERROR(VLOOKUP(AL90,'P1-1'!$B:$AP,41,FALSE),"")</f>
        <v/>
      </c>
      <c r="AM91" s="234" t="str">
        <f>IFERROR(VLOOKUP(AM90,'P1-1'!$B:$AP,41,FALSE),"")</f>
        <v/>
      </c>
      <c r="AN91" s="729"/>
      <c r="AO91" s="701"/>
      <c r="AP91" s="705"/>
      <c r="AQ91" s="706"/>
      <c r="AR91" s="701"/>
      <c r="AS91" s="701"/>
      <c r="AT91" s="709"/>
      <c r="AU91" s="326" t="str">
        <f t="shared" ref="AU91" si="83">IFERROR(IF($D90="□",($AO90/$AK$7),($AO90/$AK$9)),"")</f>
        <v/>
      </c>
      <c r="AV91" s="326" t="str">
        <f t="shared" ref="AV91" si="84">IFERROR(IF($D90="□",($AN90/$AO$7),($AN90/$AO$9)),"")</f>
        <v/>
      </c>
    </row>
    <row r="92" spans="1:48" s="205" customFormat="1" ht="12" customHeight="1">
      <c r="A92" s="712"/>
      <c r="B92" s="715"/>
      <c r="C92" s="733"/>
      <c r="D92" s="721"/>
      <c r="E92" s="402"/>
      <c r="F92" s="726"/>
      <c r="G92" s="727"/>
      <c r="H92" s="235" t="s">
        <v>358</v>
      </c>
      <c r="I92" s="234" t="str">
        <f>IFERROR(VLOOKUP(I90,'P1-1'!$B:$AP,31,FALSE),"")</f>
        <v/>
      </c>
      <c r="J92" s="234" t="str">
        <f>IFERROR(VLOOKUP(J90,'P1-1'!$B:$AP,31,FALSE),"")</f>
        <v/>
      </c>
      <c r="K92" s="234" t="str">
        <f>IFERROR(VLOOKUP(K90,'P1-1'!$B:$AP,31,FALSE),"")</f>
        <v/>
      </c>
      <c r="L92" s="234" t="str">
        <f>IFERROR(VLOOKUP(L90,'P1-1'!$B:$AP,31,FALSE),"")</f>
        <v/>
      </c>
      <c r="M92" s="234" t="str">
        <f>IFERROR(VLOOKUP(M90,'P1-1'!$B:$AP,31,FALSE),"")</f>
        <v/>
      </c>
      <c r="N92" s="234" t="str">
        <f>IFERROR(VLOOKUP(N90,'P1-1'!$B:$AP,31,FALSE),"")</f>
        <v/>
      </c>
      <c r="O92" s="234" t="str">
        <f>IFERROR(VLOOKUP(O90,'P1-1'!$B:$AP,31,FALSE),"")</f>
        <v/>
      </c>
      <c r="P92" s="234" t="str">
        <f>IFERROR(VLOOKUP(P90,'P1-1'!$B:$AP,31,FALSE),"")</f>
        <v/>
      </c>
      <c r="Q92" s="234" t="str">
        <f>IFERROR(VLOOKUP(Q90,'P1-1'!$B:$AP,31,FALSE),"")</f>
        <v/>
      </c>
      <c r="R92" s="234" t="str">
        <f>IFERROR(VLOOKUP(R90,'P1-1'!$B:$AP,31,FALSE),"")</f>
        <v/>
      </c>
      <c r="S92" s="234" t="str">
        <f>IFERROR(VLOOKUP(S90,'P1-1'!$B:$AP,31,FALSE),"")</f>
        <v/>
      </c>
      <c r="T92" s="234" t="str">
        <f>IFERROR(VLOOKUP(T90,'P1-1'!$B:$AP,31,FALSE),"")</f>
        <v/>
      </c>
      <c r="U92" s="234" t="str">
        <f>IFERROR(VLOOKUP(U90,'P1-1'!$B:$AP,31,FALSE),"")</f>
        <v/>
      </c>
      <c r="V92" s="234" t="str">
        <f>IFERROR(VLOOKUP(V90,'P1-1'!$B:$AP,31,FALSE),"")</f>
        <v/>
      </c>
      <c r="W92" s="234" t="str">
        <f>IFERROR(VLOOKUP(W90,'P1-1'!$B:$AP,31,FALSE),"")</f>
        <v/>
      </c>
      <c r="X92" s="234" t="str">
        <f>IFERROR(VLOOKUP(X90,'P1-1'!$B:$AP,31,FALSE),"")</f>
        <v/>
      </c>
      <c r="Y92" s="234" t="str">
        <f>IFERROR(VLOOKUP(Y90,'P1-1'!$B:$AP,31,FALSE),"")</f>
        <v/>
      </c>
      <c r="Z92" s="234" t="str">
        <f>IFERROR(VLOOKUP(Z90,'P1-1'!$B:$AP,31,FALSE),"")</f>
        <v/>
      </c>
      <c r="AA92" s="234" t="str">
        <f>IFERROR(VLOOKUP(AA90,'P1-1'!$B:$AP,31,FALSE),"")</f>
        <v/>
      </c>
      <c r="AB92" s="234" t="str">
        <f>IFERROR(VLOOKUP(AB90,'P1-1'!$B:$AP,31,FALSE),"")</f>
        <v/>
      </c>
      <c r="AC92" s="234" t="str">
        <f>IFERROR(VLOOKUP(AC90,'P1-1'!$B:$AP,31,FALSE),"")</f>
        <v/>
      </c>
      <c r="AD92" s="234" t="str">
        <f>IFERROR(VLOOKUP(AD90,'P1-1'!$B:$AP,31,FALSE),"")</f>
        <v/>
      </c>
      <c r="AE92" s="234" t="str">
        <f>IFERROR(VLOOKUP(AE90,'P1-1'!$B:$AP,31,FALSE),"")</f>
        <v/>
      </c>
      <c r="AF92" s="234" t="str">
        <f>IFERROR(VLOOKUP(AF90,'P1-1'!$B:$AP,31,FALSE),"")</f>
        <v/>
      </c>
      <c r="AG92" s="234" t="str">
        <f>IFERROR(VLOOKUP(AG90,'P1-1'!$B:$AP,31,FALSE),"")</f>
        <v/>
      </c>
      <c r="AH92" s="234" t="str">
        <f>IFERROR(VLOOKUP(AH90,'P1-1'!$B:$AP,31,FALSE),"")</f>
        <v/>
      </c>
      <c r="AI92" s="234" t="str">
        <f>IFERROR(VLOOKUP(AI90,'P1-1'!$B:$AP,31,FALSE),"")</f>
        <v/>
      </c>
      <c r="AJ92" s="234" t="str">
        <f>IFERROR(VLOOKUP(AJ90,'P1-1'!$B:$AP,31,FALSE),"")</f>
        <v/>
      </c>
      <c r="AK92" s="234" t="str">
        <f>IFERROR(VLOOKUP(AK90,'P1-1'!$B:$AP,31,FALSE),"")</f>
        <v/>
      </c>
      <c r="AL92" s="234" t="str">
        <f>IFERROR(VLOOKUP(AL90,'P1-1'!$B:$AP,31,FALSE),"")</f>
        <v/>
      </c>
      <c r="AM92" s="234" t="str">
        <f>IFERROR(VLOOKUP(AM90,'P1-1'!$B:$AP,31,FALSE),"")</f>
        <v/>
      </c>
      <c r="AN92" s="730"/>
      <c r="AO92" s="702"/>
      <c r="AP92" s="707"/>
      <c r="AQ92" s="708"/>
      <c r="AR92" s="702"/>
      <c r="AS92" s="702"/>
      <c r="AT92" s="709"/>
      <c r="AU92" s="327"/>
      <c r="AV92" s="327"/>
    </row>
    <row r="93" spans="1:48" s="205" customFormat="1" ht="12" customHeight="1">
      <c r="A93" s="710">
        <v>24</v>
      </c>
      <c r="B93" s="713"/>
      <c r="C93" s="731"/>
      <c r="D93" s="719" t="s">
        <v>231</v>
      </c>
      <c r="E93" s="401"/>
      <c r="F93" s="722"/>
      <c r="G93" s="723"/>
      <c r="H93" s="232" t="s">
        <v>355</v>
      </c>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728">
        <f t="shared" ref="AN93" si="85">IF(LEFT($AN$2,6)="共同生活援助",SUM(I94:AM94),SUM(I94:AM95))</f>
        <v>0</v>
      </c>
      <c r="AO93" s="700">
        <f>IF($AN$4="４週",AN93/4,AN93/(DAY(EOMONTH($I$22,0))/7))</f>
        <v>0</v>
      </c>
      <c r="AP93" s="703"/>
      <c r="AQ93" s="704"/>
      <c r="AR93" s="700" t="str">
        <f t="shared" ref="AR93" si="86">IF($AN$4="４週",AU94,AV94)</f>
        <v/>
      </c>
      <c r="AS93" s="700"/>
      <c r="AT93" s="709"/>
      <c r="AU93" s="325" t="s">
        <v>617</v>
      </c>
      <c r="AV93" s="325" t="s">
        <v>356</v>
      </c>
    </row>
    <row r="94" spans="1:48" s="205" customFormat="1" ht="12" customHeight="1">
      <c r="A94" s="711"/>
      <c r="B94" s="714"/>
      <c r="C94" s="732"/>
      <c r="D94" s="720"/>
      <c r="E94" s="402"/>
      <c r="F94" s="724"/>
      <c r="G94" s="725"/>
      <c r="H94" s="233" t="s">
        <v>357</v>
      </c>
      <c r="I94" s="234" t="str">
        <f>IFERROR(VLOOKUP(I93,'P1-1'!$B:$AP,41,FALSE),"")</f>
        <v/>
      </c>
      <c r="J94" s="236" t="str">
        <f>IFERROR(VLOOKUP(J93,'P1-1'!$B:$AP,41,FALSE),"")</f>
        <v/>
      </c>
      <c r="K94" s="234" t="str">
        <f>IFERROR(VLOOKUP(K93,'P1-1'!$B:$AP,41,FALSE),"")</f>
        <v/>
      </c>
      <c r="L94" s="234" t="str">
        <f>IFERROR(VLOOKUP(L93,'P1-1'!$B:$AP,41,FALSE),"")</f>
        <v/>
      </c>
      <c r="M94" s="234" t="str">
        <f>IFERROR(VLOOKUP(M93,'P1-1'!$B:$AP,41,FALSE),"")</f>
        <v/>
      </c>
      <c r="N94" s="234" t="str">
        <f>IFERROR(VLOOKUP(N93,'P1-1'!$B:$AP,41,FALSE),"")</f>
        <v/>
      </c>
      <c r="O94" s="234" t="str">
        <f>IFERROR(VLOOKUP(O93,'P1-1'!$B:$AP,41,FALSE),"")</f>
        <v/>
      </c>
      <c r="P94" s="234" t="str">
        <f>IFERROR(VLOOKUP(P93,'P1-1'!$B:$AP,41,FALSE),"")</f>
        <v/>
      </c>
      <c r="Q94" s="234" t="str">
        <f>IFERROR(VLOOKUP(Q93,'P1-1'!$B:$AP,41,FALSE),"")</f>
        <v/>
      </c>
      <c r="R94" s="234" t="str">
        <f>IFERROR(VLOOKUP(R93,'P1-1'!$B:$AP,41,FALSE),"")</f>
        <v/>
      </c>
      <c r="S94" s="234" t="str">
        <f>IFERROR(VLOOKUP(S93,'P1-1'!$B:$AP,41,FALSE),"")</f>
        <v/>
      </c>
      <c r="T94" s="234" t="str">
        <f>IFERROR(VLOOKUP(T93,'P1-1'!$B:$AP,41,FALSE),"")</f>
        <v/>
      </c>
      <c r="U94" s="234" t="str">
        <f>IFERROR(VLOOKUP(U93,'P1-1'!$B:$AP,41,FALSE),"")</f>
        <v/>
      </c>
      <c r="V94" s="234" t="str">
        <f>IFERROR(VLOOKUP(V93,'P1-1'!$B:$AP,41,FALSE),"")</f>
        <v/>
      </c>
      <c r="W94" s="234" t="str">
        <f>IFERROR(VLOOKUP(W93,'P1-1'!$B:$AP,41,FALSE),"")</f>
        <v/>
      </c>
      <c r="X94" s="234" t="str">
        <f>IFERROR(VLOOKUP(X93,'P1-1'!$B:$AP,41,FALSE),"")</f>
        <v/>
      </c>
      <c r="Y94" s="234" t="str">
        <f>IFERROR(VLOOKUP(Y93,'P1-1'!$B:$AP,41,FALSE),"")</f>
        <v/>
      </c>
      <c r="Z94" s="234" t="str">
        <f>IFERROR(VLOOKUP(Z93,'P1-1'!$B:$AP,41,FALSE),"")</f>
        <v/>
      </c>
      <c r="AA94" s="234" t="str">
        <f>IFERROR(VLOOKUP(AA93,'P1-1'!$B:$AP,41,FALSE),"")</f>
        <v/>
      </c>
      <c r="AB94" s="234" t="str">
        <f>IFERROR(VLOOKUP(AB93,'P1-1'!$B:$AP,41,FALSE),"")</f>
        <v/>
      </c>
      <c r="AC94" s="234" t="str">
        <f>IFERROR(VLOOKUP(AC93,'P1-1'!$B:$AP,41,FALSE),"")</f>
        <v/>
      </c>
      <c r="AD94" s="234" t="str">
        <f>IFERROR(VLOOKUP(AD93,'P1-1'!$B:$AP,41,FALSE),"")</f>
        <v/>
      </c>
      <c r="AE94" s="234" t="str">
        <f>IFERROR(VLOOKUP(AE93,'P1-1'!$B:$AP,41,FALSE),"")</f>
        <v/>
      </c>
      <c r="AF94" s="234" t="str">
        <f>IFERROR(VLOOKUP(AF93,'P1-1'!$B:$AP,41,FALSE),"")</f>
        <v/>
      </c>
      <c r="AG94" s="234" t="str">
        <f>IFERROR(VLOOKUP(AG93,'P1-1'!$B:$AP,41,FALSE),"")</f>
        <v/>
      </c>
      <c r="AH94" s="234" t="str">
        <f>IFERROR(VLOOKUP(AH93,'P1-1'!$B:$AP,41,FALSE),"")</f>
        <v/>
      </c>
      <c r="AI94" s="234" t="str">
        <f>IFERROR(VLOOKUP(AI93,'P1-1'!$B:$AP,41,FALSE),"")</f>
        <v/>
      </c>
      <c r="AJ94" s="234" t="str">
        <f>IFERROR(VLOOKUP(AJ93,'P1-1'!$B:$AP,41,FALSE),"")</f>
        <v/>
      </c>
      <c r="AK94" s="234" t="str">
        <f>IFERROR(VLOOKUP(AK93,'P1-1'!$B:$AP,41,FALSE),"")</f>
        <v/>
      </c>
      <c r="AL94" s="234" t="str">
        <f>IFERROR(VLOOKUP(AL93,'P1-1'!$B:$AP,41,FALSE),"")</f>
        <v/>
      </c>
      <c r="AM94" s="234" t="str">
        <f>IFERROR(VLOOKUP(AM93,'P1-1'!$B:$AP,41,FALSE),"")</f>
        <v/>
      </c>
      <c r="AN94" s="729"/>
      <c r="AO94" s="701"/>
      <c r="AP94" s="705"/>
      <c r="AQ94" s="706"/>
      <c r="AR94" s="701"/>
      <c r="AS94" s="701"/>
      <c r="AT94" s="709"/>
      <c r="AU94" s="326" t="str">
        <f t="shared" ref="AU94" si="87">IFERROR(IF($D93="□",($AO93/$AK$7),($AO93/$AK$9)),"")</f>
        <v/>
      </c>
      <c r="AV94" s="326" t="str">
        <f t="shared" ref="AV94" si="88">IFERROR(IF($D93="□",($AN93/$AO$7),($AN93/$AO$9)),"")</f>
        <v/>
      </c>
    </row>
    <row r="95" spans="1:48" s="205" customFormat="1" ht="12" customHeight="1">
      <c r="A95" s="712"/>
      <c r="B95" s="715"/>
      <c r="C95" s="733"/>
      <c r="D95" s="721"/>
      <c r="E95" s="402"/>
      <c r="F95" s="726"/>
      <c r="G95" s="727"/>
      <c r="H95" s="235" t="s">
        <v>358</v>
      </c>
      <c r="I95" s="234" t="str">
        <f>IFERROR(VLOOKUP(I93,'P1-1'!$B:$AP,31,FALSE),"")</f>
        <v/>
      </c>
      <c r="J95" s="234" t="str">
        <f>IFERROR(VLOOKUP(J93,'P1-1'!$B:$AP,31,FALSE),"")</f>
        <v/>
      </c>
      <c r="K95" s="234" t="str">
        <f>IFERROR(VLOOKUP(K93,'P1-1'!$B:$AP,31,FALSE),"")</f>
        <v/>
      </c>
      <c r="L95" s="234" t="str">
        <f>IFERROR(VLOOKUP(L93,'P1-1'!$B:$AP,31,FALSE),"")</f>
        <v/>
      </c>
      <c r="M95" s="234" t="str">
        <f>IFERROR(VLOOKUP(M93,'P1-1'!$B:$AP,31,FALSE),"")</f>
        <v/>
      </c>
      <c r="N95" s="234" t="str">
        <f>IFERROR(VLOOKUP(N93,'P1-1'!$B:$AP,31,FALSE),"")</f>
        <v/>
      </c>
      <c r="O95" s="234" t="str">
        <f>IFERROR(VLOOKUP(O93,'P1-1'!$B:$AP,31,FALSE),"")</f>
        <v/>
      </c>
      <c r="P95" s="234" t="str">
        <f>IFERROR(VLOOKUP(P93,'P1-1'!$B:$AP,31,FALSE),"")</f>
        <v/>
      </c>
      <c r="Q95" s="234" t="str">
        <f>IFERROR(VLOOKUP(Q93,'P1-1'!$B:$AP,31,FALSE),"")</f>
        <v/>
      </c>
      <c r="R95" s="234" t="str">
        <f>IFERROR(VLOOKUP(R93,'P1-1'!$B:$AP,31,FALSE),"")</f>
        <v/>
      </c>
      <c r="S95" s="234" t="str">
        <f>IFERROR(VLOOKUP(S93,'P1-1'!$B:$AP,31,FALSE),"")</f>
        <v/>
      </c>
      <c r="T95" s="234" t="str">
        <f>IFERROR(VLOOKUP(T93,'P1-1'!$B:$AP,31,FALSE),"")</f>
        <v/>
      </c>
      <c r="U95" s="234" t="str">
        <f>IFERROR(VLOOKUP(U93,'P1-1'!$B:$AP,31,FALSE),"")</f>
        <v/>
      </c>
      <c r="V95" s="234" t="str">
        <f>IFERROR(VLOOKUP(V93,'P1-1'!$B:$AP,31,FALSE),"")</f>
        <v/>
      </c>
      <c r="W95" s="234" t="str">
        <f>IFERROR(VLOOKUP(W93,'P1-1'!$B:$AP,31,FALSE),"")</f>
        <v/>
      </c>
      <c r="X95" s="234" t="str">
        <f>IFERROR(VLOOKUP(X93,'P1-1'!$B:$AP,31,FALSE),"")</f>
        <v/>
      </c>
      <c r="Y95" s="234" t="str">
        <f>IFERROR(VLOOKUP(Y93,'P1-1'!$B:$AP,31,FALSE),"")</f>
        <v/>
      </c>
      <c r="Z95" s="234" t="str">
        <f>IFERROR(VLOOKUP(Z93,'P1-1'!$B:$AP,31,FALSE),"")</f>
        <v/>
      </c>
      <c r="AA95" s="234" t="str">
        <f>IFERROR(VLOOKUP(AA93,'P1-1'!$B:$AP,31,FALSE),"")</f>
        <v/>
      </c>
      <c r="AB95" s="234" t="str">
        <f>IFERROR(VLOOKUP(AB93,'P1-1'!$B:$AP,31,FALSE),"")</f>
        <v/>
      </c>
      <c r="AC95" s="234" t="str">
        <f>IFERROR(VLOOKUP(AC93,'P1-1'!$B:$AP,31,FALSE),"")</f>
        <v/>
      </c>
      <c r="AD95" s="234" t="str">
        <f>IFERROR(VLOOKUP(AD93,'P1-1'!$B:$AP,31,FALSE),"")</f>
        <v/>
      </c>
      <c r="AE95" s="234" t="str">
        <f>IFERROR(VLOOKUP(AE93,'P1-1'!$B:$AP,31,FALSE),"")</f>
        <v/>
      </c>
      <c r="AF95" s="234" t="str">
        <f>IFERROR(VLOOKUP(AF93,'P1-1'!$B:$AP,31,FALSE),"")</f>
        <v/>
      </c>
      <c r="AG95" s="234" t="str">
        <f>IFERROR(VLOOKUP(AG93,'P1-1'!$B:$AP,31,FALSE),"")</f>
        <v/>
      </c>
      <c r="AH95" s="234" t="str">
        <f>IFERROR(VLOOKUP(AH93,'P1-1'!$B:$AP,31,FALSE),"")</f>
        <v/>
      </c>
      <c r="AI95" s="234" t="str">
        <f>IFERROR(VLOOKUP(AI93,'P1-1'!$B:$AP,31,FALSE),"")</f>
        <v/>
      </c>
      <c r="AJ95" s="234" t="str">
        <f>IFERROR(VLOOKUP(AJ93,'P1-1'!$B:$AP,31,FALSE),"")</f>
        <v/>
      </c>
      <c r="AK95" s="234" t="str">
        <f>IFERROR(VLOOKUP(AK93,'P1-1'!$B:$AP,31,FALSE),"")</f>
        <v/>
      </c>
      <c r="AL95" s="234" t="str">
        <f>IFERROR(VLOOKUP(AL93,'P1-1'!$B:$AP,31,FALSE),"")</f>
        <v/>
      </c>
      <c r="AM95" s="234" t="str">
        <f>IFERROR(VLOOKUP(AM93,'P1-1'!$B:$AP,31,FALSE),"")</f>
        <v/>
      </c>
      <c r="AN95" s="730"/>
      <c r="AO95" s="702"/>
      <c r="AP95" s="707"/>
      <c r="AQ95" s="708"/>
      <c r="AR95" s="702"/>
      <c r="AS95" s="702"/>
      <c r="AT95" s="709"/>
      <c r="AU95" s="327"/>
      <c r="AV95" s="327"/>
    </row>
    <row r="96" spans="1:48" s="205" customFormat="1" ht="12" customHeight="1">
      <c r="A96" s="710">
        <v>25</v>
      </c>
      <c r="B96" s="713"/>
      <c r="C96" s="731"/>
      <c r="D96" s="719" t="s">
        <v>231</v>
      </c>
      <c r="E96" s="401"/>
      <c r="F96" s="722"/>
      <c r="G96" s="723"/>
      <c r="H96" s="232" t="s">
        <v>355</v>
      </c>
      <c r="I96" s="324"/>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728">
        <f t="shared" ref="AN96" si="89">IF(LEFT($AN$2,6)="共同生活援助",SUM(I97:AM97),SUM(I97:AM98))</f>
        <v>0</v>
      </c>
      <c r="AO96" s="700">
        <f>IF($AN$4="４週",AN96/4,AN96/(DAY(EOMONTH($I$22,0))/7))</f>
        <v>0</v>
      </c>
      <c r="AP96" s="703"/>
      <c r="AQ96" s="704"/>
      <c r="AR96" s="700" t="str">
        <f t="shared" ref="AR96" si="90">IF($AN$4="４週",AU97,AV97)</f>
        <v/>
      </c>
      <c r="AS96" s="700"/>
      <c r="AT96" s="709"/>
      <c r="AU96" s="325" t="s">
        <v>617</v>
      </c>
      <c r="AV96" s="325" t="s">
        <v>356</v>
      </c>
    </row>
    <row r="97" spans="1:48" s="205" customFormat="1" ht="12" customHeight="1">
      <c r="A97" s="711"/>
      <c r="B97" s="714"/>
      <c r="C97" s="732"/>
      <c r="D97" s="720"/>
      <c r="E97" s="402"/>
      <c r="F97" s="724"/>
      <c r="G97" s="725"/>
      <c r="H97" s="233" t="s">
        <v>357</v>
      </c>
      <c r="I97" s="234" t="str">
        <f>IFERROR(VLOOKUP(I96,'P1-1'!$B:$AP,41,FALSE),"")</f>
        <v/>
      </c>
      <c r="J97" s="234" t="str">
        <f>IFERROR(VLOOKUP(J96,'P1-1'!$B:$AP,41,FALSE),"")</f>
        <v/>
      </c>
      <c r="K97" s="234" t="str">
        <f>IFERROR(VLOOKUP(K96,'P1-1'!$B:$AP,41,FALSE),"")</f>
        <v/>
      </c>
      <c r="L97" s="234" t="str">
        <f>IFERROR(VLOOKUP(L96,'P1-1'!$B:$AP,41,FALSE),"")</f>
        <v/>
      </c>
      <c r="M97" s="234" t="str">
        <f>IFERROR(VLOOKUP(M96,'P1-1'!$B:$AP,41,FALSE),"")</f>
        <v/>
      </c>
      <c r="N97" s="234" t="str">
        <f>IFERROR(VLOOKUP(N96,'P1-1'!$B:$AP,41,FALSE),"")</f>
        <v/>
      </c>
      <c r="O97" s="234" t="str">
        <f>IFERROR(VLOOKUP(O96,'P1-1'!$B:$AP,41,FALSE),"")</f>
        <v/>
      </c>
      <c r="P97" s="234" t="str">
        <f>IFERROR(VLOOKUP(P96,'P1-1'!$B:$AP,41,FALSE),"")</f>
        <v/>
      </c>
      <c r="Q97" s="234" t="str">
        <f>IFERROR(VLOOKUP(Q96,'P1-1'!$B:$AP,41,FALSE),"")</f>
        <v/>
      </c>
      <c r="R97" s="234" t="str">
        <f>IFERROR(VLOOKUP(R96,'P1-1'!$B:$AP,41,FALSE),"")</f>
        <v/>
      </c>
      <c r="S97" s="234" t="str">
        <f>IFERROR(VLOOKUP(S96,'P1-1'!$B:$AP,41,FALSE),"")</f>
        <v/>
      </c>
      <c r="T97" s="234" t="str">
        <f>IFERROR(VLOOKUP(T96,'P1-1'!$B:$AP,41,FALSE),"")</f>
        <v/>
      </c>
      <c r="U97" s="234" t="str">
        <f>IFERROR(VLOOKUP(U96,'P1-1'!$B:$AP,41,FALSE),"")</f>
        <v/>
      </c>
      <c r="V97" s="234" t="str">
        <f>IFERROR(VLOOKUP(V96,'P1-1'!$B:$AP,41,FALSE),"")</f>
        <v/>
      </c>
      <c r="W97" s="234" t="str">
        <f>IFERROR(VLOOKUP(W96,'P1-1'!$B:$AP,41,FALSE),"")</f>
        <v/>
      </c>
      <c r="X97" s="234" t="str">
        <f>IFERROR(VLOOKUP(X96,'P1-1'!$B:$AP,41,FALSE),"")</f>
        <v/>
      </c>
      <c r="Y97" s="234" t="str">
        <f>IFERROR(VLOOKUP(Y96,'P1-1'!$B:$AP,41,FALSE),"")</f>
        <v/>
      </c>
      <c r="Z97" s="234" t="str">
        <f>IFERROR(VLOOKUP(Z96,'P1-1'!$B:$AP,41,FALSE),"")</f>
        <v/>
      </c>
      <c r="AA97" s="234" t="str">
        <f>IFERROR(VLOOKUP(AA96,'P1-1'!$B:$AP,41,FALSE),"")</f>
        <v/>
      </c>
      <c r="AB97" s="234" t="str">
        <f>IFERROR(VLOOKUP(AB96,'P1-1'!$B:$AP,41,FALSE),"")</f>
        <v/>
      </c>
      <c r="AC97" s="234" t="str">
        <f>IFERROR(VLOOKUP(AC96,'P1-1'!$B:$AP,41,FALSE),"")</f>
        <v/>
      </c>
      <c r="AD97" s="234" t="str">
        <f>IFERROR(VLOOKUP(AD96,'P1-1'!$B:$AP,41,FALSE),"")</f>
        <v/>
      </c>
      <c r="AE97" s="234" t="str">
        <f>IFERROR(VLOOKUP(AE96,'P1-1'!$B:$AP,41,FALSE),"")</f>
        <v/>
      </c>
      <c r="AF97" s="234" t="str">
        <f>IFERROR(VLOOKUP(AF96,'P1-1'!$B:$AP,41,FALSE),"")</f>
        <v/>
      </c>
      <c r="AG97" s="234" t="str">
        <f>IFERROR(VLOOKUP(AG96,'P1-1'!$B:$AP,41,FALSE),"")</f>
        <v/>
      </c>
      <c r="AH97" s="234" t="str">
        <f>IFERROR(VLOOKUP(AH96,'P1-1'!$B:$AP,41,FALSE),"")</f>
        <v/>
      </c>
      <c r="AI97" s="234" t="str">
        <f>IFERROR(VLOOKUP(AI96,'P1-1'!$B:$AP,41,FALSE),"")</f>
        <v/>
      </c>
      <c r="AJ97" s="234" t="str">
        <f>IFERROR(VLOOKUP(AJ96,'P1-1'!$B:$AP,41,FALSE),"")</f>
        <v/>
      </c>
      <c r="AK97" s="234" t="str">
        <f>IFERROR(VLOOKUP(AK96,'P1-1'!$B:$AP,41,FALSE),"")</f>
        <v/>
      </c>
      <c r="AL97" s="234" t="str">
        <f>IFERROR(VLOOKUP(AL96,'P1-1'!$B:$AP,41,FALSE),"")</f>
        <v/>
      </c>
      <c r="AM97" s="234" t="str">
        <f>IFERROR(VLOOKUP(AM96,'P1-1'!$B:$AP,41,FALSE),"")</f>
        <v/>
      </c>
      <c r="AN97" s="729"/>
      <c r="AO97" s="701"/>
      <c r="AP97" s="705"/>
      <c r="AQ97" s="706"/>
      <c r="AR97" s="701"/>
      <c r="AS97" s="701"/>
      <c r="AT97" s="709"/>
      <c r="AU97" s="326" t="str">
        <f t="shared" ref="AU97" si="91">IFERROR(IF($D96="□",($AO96/$AK$7),($AO96/$AK$9)),"")</f>
        <v/>
      </c>
      <c r="AV97" s="326" t="str">
        <f t="shared" ref="AV97" si="92">IFERROR(IF($D96="□",($AN96/$AO$7),($AN96/$AO$9)),"")</f>
        <v/>
      </c>
    </row>
    <row r="98" spans="1:48" s="205" customFormat="1" ht="12" customHeight="1">
      <c r="A98" s="712"/>
      <c r="B98" s="715"/>
      <c r="C98" s="733"/>
      <c r="D98" s="721"/>
      <c r="E98" s="402"/>
      <c r="F98" s="726"/>
      <c r="G98" s="727"/>
      <c r="H98" s="235" t="s">
        <v>358</v>
      </c>
      <c r="I98" s="234" t="str">
        <f>IFERROR(VLOOKUP(I96,'P1-1'!$B:$AP,31,FALSE),"")</f>
        <v/>
      </c>
      <c r="J98" s="234" t="str">
        <f>IFERROR(VLOOKUP(J96,'P1-1'!$B:$AP,31,FALSE),"")</f>
        <v/>
      </c>
      <c r="K98" s="234" t="str">
        <f>IFERROR(VLOOKUP(K96,'P1-1'!$B:$AP,31,FALSE),"")</f>
        <v/>
      </c>
      <c r="L98" s="234" t="str">
        <f>IFERROR(VLOOKUP(L96,'P1-1'!$B:$AP,31,FALSE),"")</f>
        <v/>
      </c>
      <c r="M98" s="234" t="str">
        <f>IFERROR(VLOOKUP(M96,'P1-1'!$B:$AP,31,FALSE),"")</f>
        <v/>
      </c>
      <c r="N98" s="234" t="str">
        <f>IFERROR(VLOOKUP(N96,'P1-1'!$B:$AP,31,FALSE),"")</f>
        <v/>
      </c>
      <c r="O98" s="234" t="str">
        <f>IFERROR(VLOOKUP(O96,'P1-1'!$B:$AP,31,FALSE),"")</f>
        <v/>
      </c>
      <c r="P98" s="234" t="str">
        <f>IFERROR(VLOOKUP(P96,'P1-1'!$B:$AP,31,FALSE),"")</f>
        <v/>
      </c>
      <c r="Q98" s="234" t="str">
        <f>IFERROR(VLOOKUP(Q96,'P1-1'!$B:$AP,31,FALSE),"")</f>
        <v/>
      </c>
      <c r="R98" s="234" t="str">
        <f>IFERROR(VLOOKUP(R96,'P1-1'!$B:$AP,31,FALSE),"")</f>
        <v/>
      </c>
      <c r="S98" s="234" t="str">
        <f>IFERROR(VLOOKUP(S96,'P1-1'!$B:$AP,31,FALSE),"")</f>
        <v/>
      </c>
      <c r="T98" s="234" t="str">
        <f>IFERROR(VLOOKUP(T96,'P1-1'!$B:$AP,31,FALSE),"")</f>
        <v/>
      </c>
      <c r="U98" s="234" t="str">
        <f>IFERROR(VLOOKUP(U96,'P1-1'!$B:$AP,31,FALSE),"")</f>
        <v/>
      </c>
      <c r="V98" s="234" t="str">
        <f>IFERROR(VLOOKUP(V96,'P1-1'!$B:$AP,31,FALSE),"")</f>
        <v/>
      </c>
      <c r="W98" s="234" t="str">
        <f>IFERROR(VLOOKUP(W96,'P1-1'!$B:$AP,31,FALSE),"")</f>
        <v/>
      </c>
      <c r="X98" s="234" t="str">
        <f>IFERROR(VLOOKUP(X96,'P1-1'!$B:$AP,31,FALSE),"")</f>
        <v/>
      </c>
      <c r="Y98" s="234" t="str">
        <f>IFERROR(VLOOKUP(Y96,'P1-1'!$B:$AP,31,FALSE),"")</f>
        <v/>
      </c>
      <c r="Z98" s="234" t="str">
        <f>IFERROR(VLOOKUP(Z96,'P1-1'!$B:$AP,31,FALSE),"")</f>
        <v/>
      </c>
      <c r="AA98" s="234" t="str">
        <f>IFERROR(VLOOKUP(AA96,'P1-1'!$B:$AP,31,FALSE),"")</f>
        <v/>
      </c>
      <c r="AB98" s="234" t="str">
        <f>IFERROR(VLOOKUP(AB96,'P1-1'!$B:$AP,31,FALSE),"")</f>
        <v/>
      </c>
      <c r="AC98" s="234" t="str">
        <f>IFERROR(VLOOKUP(AC96,'P1-1'!$B:$AP,31,FALSE),"")</f>
        <v/>
      </c>
      <c r="AD98" s="234" t="str">
        <f>IFERROR(VLOOKUP(AD96,'P1-1'!$B:$AP,31,FALSE),"")</f>
        <v/>
      </c>
      <c r="AE98" s="234" t="str">
        <f>IFERROR(VLOOKUP(AE96,'P1-1'!$B:$AP,31,FALSE),"")</f>
        <v/>
      </c>
      <c r="AF98" s="234" t="str">
        <f>IFERROR(VLOOKUP(AF96,'P1-1'!$B:$AP,31,FALSE),"")</f>
        <v/>
      </c>
      <c r="AG98" s="234" t="str">
        <f>IFERROR(VLOOKUP(AG96,'P1-1'!$B:$AP,31,FALSE),"")</f>
        <v/>
      </c>
      <c r="AH98" s="234" t="str">
        <f>IFERROR(VLOOKUP(AH96,'P1-1'!$B:$AP,31,FALSE),"")</f>
        <v/>
      </c>
      <c r="AI98" s="234" t="str">
        <f>IFERROR(VLOOKUP(AI96,'P1-1'!$B:$AP,31,FALSE),"")</f>
        <v/>
      </c>
      <c r="AJ98" s="234" t="str">
        <f>IFERROR(VLOOKUP(AJ96,'P1-1'!$B:$AP,31,FALSE),"")</f>
        <v/>
      </c>
      <c r="AK98" s="234" t="str">
        <f>IFERROR(VLOOKUP(AK96,'P1-1'!$B:$AP,31,FALSE),"")</f>
        <v/>
      </c>
      <c r="AL98" s="234" t="str">
        <f>IFERROR(VLOOKUP(AL96,'P1-1'!$B:$AP,31,FALSE),"")</f>
        <v/>
      </c>
      <c r="AM98" s="234" t="str">
        <f>IFERROR(VLOOKUP(AM96,'P1-1'!$B:$AP,31,FALSE),"")</f>
        <v/>
      </c>
      <c r="AN98" s="730"/>
      <c r="AO98" s="702"/>
      <c r="AP98" s="707"/>
      <c r="AQ98" s="708"/>
      <c r="AR98" s="702"/>
      <c r="AS98" s="702"/>
      <c r="AT98" s="709"/>
      <c r="AU98" s="327"/>
      <c r="AV98" s="327"/>
    </row>
    <row r="99" spans="1:48" s="205" customFormat="1" ht="12" customHeight="1">
      <c r="A99" s="710">
        <v>26</v>
      </c>
      <c r="B99" s="713"/>
      <c r="C99" s="731"/>
      <c r="D99" s="719" t="s">
        <v>231</v>
      </c>
      <c r="E99" s="401"/>
      <c r="F99" s="722"/>
      <c r="G99" s="723"/>
      <c r="H99" s="232" t="s">
        <v>355</v>
      </c>
      <c r="I99" s="324"/>
      <c r="J99" s="324"/>
      <c r="K99" s="324"/>
      <c r="L99" s="324"/>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728">
        <f t="shared" ref="AN99" si="93">IF(LEFT($AN$2,6)="共同生活援助",SUM(I100:AM100),SUM(I100:AM101))</f>
        <v>0</v>
      </c>
      <c r="AO99" s="700">
        <f>IF($AN$4="４週",AN99/4,AN99/(DAY(EOMONTH($I$22,0))/7))</f>
        <v>0</v>
      </c>
      <c r="AP99" s="703"/>
      <c r="AQ99" s="704"/>
      <c r="AR99" s="700" t="str">
        <f t="shared" ref="AR99" si="94">IF($AN$4="４週",AU100,AV100)</f>
        <v/>
      </c>
      <c r="AS99" s="700"/>
      <c r="AT99" s="709"/>
      <c r="AU99" s="325" t="s">
        <v>617</v>
      </c>
      <c r="AV99" s="325" t="s">
        <v>356</v>
      </c>
    </row>
    <row r="100" spans="1:48" s="205" customFormat="1" ht="12" customHeight="1">
      <c r="A100" s="711"/>
      <c r="B100" s="714"/>
      <c r="C100" s="732"/>
      <c r="D100" s="720"/>
      <c r="E100" s="402"/>
      <c r="F100" s="724"/>
      <c r="G100" s="725"/>
      <c r="H100" s="233" t="s">
        <v>357</v>
      </c>
      <c r="I100" s="234" t="str">
        <f>IFERROR(VLOOKUP(I99,'P1-1'!$B:$AP,41,FALSE),"")</f>
        <v/>
      </c>
      <c r="J100" s="234" t="str">
        <f>IFERROR(VLOOKUP(J99,'P1-1'!$B:$AP,41,FALSE),"")</f>
        <v/>
      </c>
      <c r="K100" s="234" t="str">
        <f>IFERROR(VLOOKUP(K99,'P1-1'!$B:$AP,41,FALSE),"")</f>
        <v/>
      </c>
      <c r="L100" s="234" t="str">
        <f>IFERROR(VLOOKUP(L99,'P1-1'!$B:$AP,41,FALSE),"")</f>
        <v/>
      </c>
      <c r="M100" s="234" t="str">
        <f>IFERROR(VLOOKUP(M99,'P1-1'!$B:$AP,41,FALSE),"")</f>
        <v/>
      </c>
      <c r="N100" s="234" t="str">
        <f>IFERROR(VLOOKUP(N99,'P1-1'!$B:$AP,41,FALSE),"")</f>
        <v/>
      </c>
      <c r="O100" s="234" t="str">
        <f>IFERROR(VLOOKUP(O99,'P1-1'!$B:$AP,41,FALSE),"")</f>
        <v/>
      </c>
      <c r="P100" s="234" t="str">
        <f>IFERROR(VLOOKUP(P99,'P1-1'!$B:$AP,41,FALSE),"")</f>
        <v/>
      </c>
      <c r="Q100" s="234" t="str">
        <f>IFERROR(VLOOKUP(Q99,'P1-1'!$B:$AP,41,FALSE),"")</f>
        <v/>
      </c>
      <c r="R100" s="234" t="str">
        <f>IFERROR(VLOOKUP(R99,'P1-1'!$B:$AP,41,FALSE),"")</f>
        <v/>
      </c>
      <c r="S100" s="234" t="str">
        <f>IFERROR(VLOOKUP(S99,'P1-1'!$B:$AP,41,FALSE),"")</f>
        <v/>
      </c>
      <c r="T100" s="234" t="str">
        <f>IFERROR(VLOOKUP(T99,'P1-1'!$B:$AP,41,FALSE),"")</f>
        <v/>
      </c>
      <c r="U100" s="234" t="str">
        <f>IFERROR(VLOOKUP(U99,'P1-1'!$B:$AP,41,FALSE),"")</f>
        <v/>
      </c>
      <c r="V100" s="234" t="str">
        <f>IFERROR(VLOOKUP(V99,'P1-1'!$B:$AP,41,FALSE),"")</f>
        <v/>
      </c>
      <c r="W100" s="234" t="str">
        <f>IFERROR(VLOOKUP(W99,'P1-1'!$B:$AP,41,FALSE),"")</f>
        <v/>
      </c>
      <c r="X100" s="234" t="str">
        <f>IFERROR(VLOOKUP(X99,'P1-1'!$B:$AP,41,FALSE),"")</f>
        <v/>
      </c>
      <c r="Y100" s="234" t="str">
        <f>IFERROR(VLOOKUP(Y99,'P1-1'!$B:$AP,41,FALSE),"")</f>
        <v/>
      </c>
      <c r="Z100" s="234" t="str">
        <f>IFERROR(VLOOKUP(Z99,'P1-1'!$B:$AP,41,FALSE),"")</f>
        <v/>
      </c>
      <c r="AA100" s="234" t="str">
        <f>IFERROR(VLOOKUP(AA99,'P1-1'!$B:$AP,41,FALSE),"")</f>
        <v/>
      </c>
      <c r="AB100" s="234" t="str">
        <f>IFERROR(VLOOKUP(AB99,'P1-1'!$B:$AP,41,FALSE),"")</f>
        <v/>
      </c>
      <c r="AC100" s="234" t="str">
        <f>IFERROR(VLOOKUP(AC99,'P1-1'!$B:$AP,41,FALSE),"")</f>
        <v/>
      </c>
      <c r="AD100" s="234" t="str">
        <f>IFERROR(VLOOKUP(AD99,'P1-1'!$B:$AP,41,FALSE),"")</f>
        <v/>
      </c>
      <c r="AE100" s="234" t="str">
        <f>IFERROR(VLOOKUP(AE99,'P1-1'!$B:$AP,41,FALSE),"")</f>
        <v/>
      </c>
      <c r="AF100" s="234" t="str">
        <f>IFERROR(VLOOKUP(AF99,'P1-1'!$B:$AP,41,FALSE),"")</f>
        <v/>
      </c>
      <c r="AG100" s="234" t="str">
        <f>IFERROR(VLOOKUP(AG99,'P1-1'!$B:$AP,41,FALSE),"")</f>
        <v/>
      </c>
      <c r="AH100" s="234" t="str">
        <f>IFERROR(VLOOKUP(AH99,'P1-1'!$B:$AP,41,FALSE),"")</f>
        <v/>
      </c>
      <c r="AI100" s="234" t="str">
        <f>IFERROR(VLOOKUP(AI99,'P1-1'!$B:$AP,41,FALSE),"")</f>
        <v/>
      </c>
      <c r="AJ100" s="234" t="str">
        <f>IFERROR(VLOOKUP(AJ99,'P1-1'!$B:$AP,41,FALSE),"")</f>
        <v/>
      </c>
      <c r="AK100" s="234" t="str">
        <f>IFERROR(VLOOKUP(AK99,'P1-1'!$B:$AP,41,FALSE),"")</f>
        <v/>
      </c>
      <c r="AL100" s="234" t="str">
        <f>IFERROR(VLOOKUP(AL99,'P1-1'!$B:$AP,41,FALSE),"")</f>
        <v/>
      </c>
      <c r="AM100" s="234" t="str">
        <f>IFERROR(VLOOKUP(AM99,'P1-1'!$B:$AP,41,FALSE),"")</f>
        <v/>
      </c>
      <c r="AN100" s="729"/>
      <c r="AO100" s="701"/>
      <c r="AP100" s="705"/>
      <c r="AQ100" s="706"/>
      <c r="AR100" s="701"/>
      <c r="AS100" s="701"/>
      <c r="AT100" s="709"/>
      <c r="AU100" s="326" t="str">
        <f t="shared" ref="AU100" si="95">IFERROR(IF($D99="□",($AO99/$AK$7),($AO99/$AK$9)),"")</f>
        <v/>
      </c>
      <c r="AV100" s="326" t="str">
        <f t="shared" ref="AV100" si="96">IFERROR(IF($D99="□",($AN99/$AO$7),($AN99/$AO$9)),"")</f>
        <v/>
      </c>
    </row>
    <row r="101" spans="1:48" s="205" customFormat="1" ht="12" customHeight="1">
      <c r="A101" s="712"/>
      <c r="B101" s="715"/>
      <c r="C101" s="733"/>
      <c r="D101" s="721"/>
      <c r="E101" s="402"/>
      <c r="F101" s="726"/>
      <c r="G101" s="727"/>
      <c r="H101" s="235" t="s">
        <v>358</v>
      </c>
      <c r="I101" s="234" t="str">
        <f>IFERROR(VLOOKUP(I99,'P1-1'!$B:$AP,31,FALSE),"")</f>
        <v/>
      </c>
      <c r="J101" s="234" t="str">
        <f>IFERROR(VLOOKUP(J99,'P1-1'!$B:$AP,31,FALSE),"")</f>
        <v/>
      </c>
      <c r="K101" s="234" t="str">
        <f>IFERROR(VLOOKUP(K99,'P1-1'!$B:$AP,31,FALSE),"")</f>
        <v/>
      </c>
      <c r="L101" s="234" t="str">
        <f>IFERROR(VLOOKUP(L99,'P1-1'!$B:$AP,31,FALSE),"")</f>
        <v/>
      </c>
      <c r="M101" s="234" t="str">
        <f>IFERROR(VLOOKUP(M99,'P1-1'!$B:$AP,31,FALSE),"")</f>
        <v/>
      </c>
      <c r="N101" s="234" t="str">
        <f>IFERROR(VLOOKUP(N99,'P1-1'!$B:$AP,31,FALSE),"")</f>
        <v/>
      </c>
      <c r="O101" s="234" t="str">
        <f>IFERROR(VLOOKUP(O99,'P1-1'!$B:$AP,31,FALSE),"")</f>
        <v/>
      </c>
      <c r="P101" s="234" t="str">
        <f>IFERROR(VLOOKUP(P99,'P1-1'!$B:$AP,31,FALSE),"")</f>
        <v/>
      </c>
      <c r="Q101" s="234" t="str">
        <f>IFERROR(VLOOKUP(Q99,'P1-1'!$B:$AP,31,FALSE),"")</f>
        <v/>
      </c>
      <c r="R101" s="234" t="str">
        <f>IFERROR(VLOOKUP(R99,'P1-1'!$B:$AP,31,FALSE),"")</f>
        <v/>
      </c>
      <c r="S101" s="234" t="str">
        <f>IFERROR(VLOOKUP(S99,'P1-1'!$B:$AP,31,FALSE),"")</f>
        <v/>
      </c>
      <c r="T101" s="234" t="str">
        <f>IFERROR(VLOOKUP(T99,'P1-1'!$B:$AP,31,FALSE),"")</f>
        <v/>
      </c>
      <c r="U101" s="234" t="str">
        <f>IFERROR(VLOOKUP(U99,'P1-1'!$B:$AP,31,FALSE),"")</f>
        <v/>
      </c>
      <c r="V101" s="234" t="str">
        <f>IFERROR(VLOOKUP(V99,'P1-1'!$B:$AP,31,FALSE),"")</f>
        <v/>
      </c>
      <c r="W101" s="234" t="str">
        <f>IFERROR(VLOOKUP(W99,'P1-1'!$B:$AP,31,FALSE),"")</f>
        <v/>
      </c>
      <c r="X101" s="234" t="str">
        <f>IFERROR(VLOOKUP(X99,'P1-1'!$B:$AP,31,FALSE),"")</f>
        <v/>
      </c>
      <c r="Y101" s="234" t="str">
        <f>IFERROR(VLOOKUP(Y99,'P1-1'!$B:$AP,31,FALSE),"")</f>
        <v/>
      </c>
      <c r="Z101" s="234" t="str">
        <f>IFERROR(VLOOKUP(Z99,'P1-1'!$B:$AP,31,FALSE),"")</f>
        <v/>
      </c>
      <c r="AA101" s="234" t="str">
        <f>IFERROR(VLOOKUP(AA99,'P1-1'!$B:$AP,31,FALSE),"")</f>
        <v/>
      </c>
      <c r="AB101" s="234" t="str">
        <f>IFERROR(VLOOKUP(AB99,'P1-1'!$B:$AP,31,FALSE),"")</f>
        <v/>
      </c>
      <c r="AC101" s="234" t="str">
        <f>IFERROR(VLOOKUP(AC99,'P1-1'!$B:$AP,31,FALSE),"")</f>
        <v/>
      </c>
      <c r="AD101" s="234" t="str">
        <f>IFERROR(VLOOKUP(AD99,'P1-1'!$B:$AP,31,FALSE),"")</f>
        <v/>
      </c>
      <c r="AE101" s="234" t="str">
        <f>IFERROR(VLOOKUP(AE99,'P1-1'!$B:$AP,31,FALSE),"")</f>
        <v/>
      </c>
      <c r="AF101" s="234" t="str">
        <f>IFERROR(VLOOKUP(AF99,'P1-1'!$B:$AP,31,FALSE),"")</f>
        <v/>
      </c>
      <c r="AG101" s="234" t="str">
        <f>IFERROR(VLOOKUP(AG99,'P1-1'!$B:$AP,31,FALSE),"")</f>
        <v/>
      </c>
      <c r="AH101" s="234" t="str">
        <f>IFERROR(VLOOKUP(AH99,'P1-1'!$B:$AP,31,FALSE),"")</f>
        <v/>
      </c>
      <c r="AI101" s="234" t="str">
        <f>IFERROR(VLOOKUP(AI99,'P1-1'!$B:$AP,31,FALSE),"")</f>
        <v/>
      </c>
      <c r="AJ101" s="234" t="str">
        <f>IFERROR(VLOOKUP(AJ99,'P1-1'!$B:$AP,31,FALSE),"")</f>
        <v/>
      </c>
      <c r="AK101" s="234" t="str">
        <f>IFERROR(VLOOKUP(AK99,'P1-1'!$B:$AP,31,FALSE),"")</f>
        <v/>
      </c>
      <c r="AL101" s="234" t="str">
        <f>IFERROR(VLOOKUP(AL99,'P1-1'!$B:$AP,31,FALSE),"")</f>
        <v/>
      </c>
      <c r="AM101" s="234" t="str">
        <f>IFERROR(VLOOKUP(AM99,'P1-1'!$B:$AP,31,FALSE),"")</f>
        <v/>
      </c>
      <c r="AN101" s="730"/>
      <c r="AO101" s="702"/>
      <c r="AP101" s="707"/>
      <c r="AQ101" s="708"/>
      <c r="AR101" s="702"/>
      <c r="AS101" s="702"/>
      <c r="AT101" s="709"/>
      <c r="AU101" s="327"/>
      <c r="AV101" s="327"/>
    </row>
    <row r="102" spans="1:48" s="205" customFormat="1" ht="12" customHeight="1">
      <c r="A102" s="710">
        <v>27</v>
      </c>
      <c r="B102" s="713"/>
      <c r="C102" s="731"/>
      <c r="D102" s="719" t="s">
        <v>231</v>
      </c>
      <c r="E102" s="401"/>
      <c r="F102" s="722"/>
      <c r="G102" s="723"/>
      <c r="H102" s="232" t="s">
        <v>355</v>
      </c>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728">
        <f t="shared" ref="AN102" si="97">IF(LEFT($AN$2,6)="共同生活援助",SUM(I103:AM103),SUM(I103:AM104))</f>
        <v>0</v>
      </c>
      <c r="AO102" s="700">
        <f>IF($AN$4="４週",AN102/4,AN102/(DAY(EOMONTH($I$22,0))/7))</f>
        <v>0</v>
      </c>
      <c r="AP102" s="703"/>
      <c r="AQ102" s="704"/>
      <c r="AR102" s="700" t="str">
        <f t="shared" ref="AR102" si="98">IF($AN$4="４週",AU103,AV103)</f>
        <v/>
      </c>
      <c r="AS102" s="700"/>
      <c r="AT102" s="709"/>
      <c r="AU102" s="325" t="s">
        <v>617</v>
      </c>
      <c r="AV102" s="325" t="s">
        <v>356</v>
      </c>
    </row>
    <row r="103" spans="1:48" s="205" customFormat="1" ht="12" customHeight="1">
      <c r="A103" s="711"/>
      <c r="B103" s="714"/>
      <c r="C103" s="732"/>
      <c r="D103" s="720"/>
      <c r="E103" s="402"/>
      <c r="F103" s="724"/>
      <c r="G103" s="725"/>
      <c r="H103" s="233" t="s">
        <v>357</v>
      </c>
      <c r="I103" s="234" t="str">
        <f>IFERROR(VLOOKUP(I102,'P1-1'!$B:$AP,41,FALSE),"")</f>
        <v/>
      </c>
      <c r="J103" s="234" t="str">
        <f>IFERROR(VLOOKUP(J102,'P1-1'!$B:$AP,41,FALSE),"")</f>
        <v/>
      </c>
      <c r="K103" s="234" t="str">
        <f>IFERROR(VLOOKUP(K102,'P1-1'!$B:$AP,41,FALSE),"")</f>
        <v/>
      </c>
      <c r="L103" s="234" t="str">
        <f>IFERROR(VLOOKUP(L102,'P1-1'!$B:$AP,41,FALSE),"")</f>
        <v/>
      </c>
      <c r="M103" s="234" t="str">
        <f>IFERROR(VLOOKUP(M102,'P1-1'!$B:$AP,41,FALSE),"")</f>
        <v/>
      </c>
      <c r="N103" s="234" t="str">
        <f>IFERROR(VLOOKUP(N102,'P1-1'!$B:$AP,41,FALSE),"")</f>
        <v/>
      </c>
      <c r="O103" s="234" t="str">
        <f>IFERROR(VLOOKUP(O102,'P1-1'!$B:$AP,41,FALSE),"")</f>
        <v/>
      </c>
      <c r="P103" s="234" t="str">
        <f>IFERROR(VLOOKUP(P102,'P1-1'!$B:$AP,41,FALSE),"")</f>
        <v/>
      </c>
      <c r="Q103" s="234" t="str">
        <f>IFERROR(VLOOKUP(Q102,'P1-1'!$B:$AP,41,FALSE),"")</f>
        <v/>
      </c>
      <c r="R103" s="234" t="str">
        <f>IFERROR(VLOOKUP(R102,'P1-1'!$B:$AP,41,FALSE),"")</f>
        <v/>
      </c>
      <c r="S103" s="234" t="str">
        <f>IFERROR(VLOOKUP(S102,'P1-1'!$B:$AP,41,FALSE),"")</f>
        <v/>
      </c>
      <c r="T103" s="234" t="str">
        <f>IFERROR(VLOOKUP(T102,'P1-1'!$B:$AP,41,FALSE),"")</f>
        <v/>
      </c>
      <c r="U103" s="234" t="str">
        <f>IFERROR(VLOOKUP(U102,'P1-1'!$B:$AP,41,FALSE),"")</f>
        <v/>
      </c>
      <c r="V103" s="234" t="str">
        <f>IFERROR(VLOOKUP(V102,'P1-1'!$B:$AP,41,FALSE),"")</f>
        <v/>
      </c>
      <c r="W103" s="234" t="str">
        <f>IFERROR(VLOOKUP(W102,'P1-1'!$B:$AP,41,FALSE),"")</f>
        <v/>
      </c>
      <c r="X103" s="234" t="str">
        <f>IFERROR(VLOOKUP(X102,'P1-1'!$B:$AP,41,FALSE),"")</f>
        <v/>
      </c>
      <c r="Y103" s="234" t="str">
        <f>IFERROR(VLOOKUP(Y102,'P1-1'!$B:$AP,41,FALSE),"")</f>
        <v/>
      </c>
      <c r="Z103" s="234" t="str">
        <f>IFERROR(VLOOKUP(Z102,'P1-1'!$B:$AP,41,FALSE),"")</f>
        <v/>
      </c>
      <c r="AA103" s="234" t="str">
        <f>IFERROR(VLOOKUP(AA102,'P1-1'!$B:$AP,41,FALSE),"")</f>
        <v/>
      </c>
      <c r="AB103" s="234" t="str">
        <f>IFERROR(VLOOKUP(AB102,'P1-1'!$B:$AP,41,FALSE),"")</f>
        <v/>
      </c>
      <c r="AC103" s="234" t="str">
        <f>IFERROR(VLOOKUP(AC102,'P1-1'!$B:$AP,41,FALSE),"")</f>
        <v/>
      </c>
      <c r="AD103" s="234" t="str">
        <f>IFERROR(VLOOKUP(AD102,'P1-1'!$B:$AP,41,FALSE),"")</f>
        <v/>
      </c>
      <c r="AE103" s="234" t="str">
        <f>IFERROR(VLOOKUP(AE102,'P1-1'!$B:$AP,41,FALSE),"")</f>
        <v/>
      </c>
      <c r="AF103" s="234" t="str">
        <f>IFERROR(VLOOKUP(AF102,'P1-1'!$B:$AP,41,FALSE),"")</f>
        <v/>
      </c>
      <c r="AG103" s="234" t="str">
        <f>IFERROR(VLOOKUP(AG102,'P1-1'!$B:$AP,41,FALSE),"")</f>
        <v/>
      </c>
      <c r="AH103" s="234" t="str">
        <f>IFERROR(VLOOKUP(AH102,'P1-1'!$B:$AP,41,FALSE),"")</f>
        <v/>
      </c>
      <c r="AI103" s="234" t="str">
        <f>IFERROR(VLOOKUP(AI102,'P1-1'!$B:$AP,41,FALSE),"")</f>
        <v/>
      </c>
      <c r="AJ103" s="234" t="str">
        <f>IFERROR(VLOOKUP(AJ102,'P1-1'!$B:$AP,41,FALSE),"")</f>
        <v/>
      </c>
      <c r="AK103" s="234" t="str">
        <f>IFERROR(VLOOKUP(AK102,'P1-1'!$B:$AP,41,FALSE),"")</f>
        <v/>
      </c>
      <c r="AL103" s="234" t="str">
        <f>IFERROR(VLOOKUP(AL102,'P1-1'!$B:$AP,41,FALSE),"")</f>
        <v/>
      </c>
      <c r="AM103" s="234" t="str">
        <f>IFERROR(VLOOKUP(AM102,'P1-1'!$B:$AP,41,FALSE),"")</f>
        <v/>
      </c>
      <c r="AN103" s="729"/>
      <c r="AO103" s="701"/>
      <c r="AP103" s="705"/>
      <c r="AQ103" s="706"/>
      <c r="AR103" s="701"/>
      <c r="AS103" s="701"/>
      <c r="AT103" s="709"/>
      <c r="AU103" s="326" t="str">
        <f t="shared" ref="AU103" si="99">IFERROR(IF($D102="□",($AO102/$AK$7),($AO102/$AK$9)),"")</f>
        <v/>
      </c>
      <c r="AV103" s="326" t="str">
        <f t="shared" ref="AV103" si="100">IFERROR(IF($D102="□",($AN102/$AO$7),($AN102/$AO$9)),"")</f>
        <v/>
      </c>
    </row>
    <row r="104" spans="1:48" s="205" customFormat="1" ht="12" customHeight="1">
      <c r="A104" s="712"/>
      <c r="B104" s="715"/>
      <c r="C104" s="733"/>
      <c r="D104" s="721"/>
      <c r="E104" s="402"/>
      <c r="F104" s="726"/>
      <c r="G104" s="727"/>
      <c r="H104" s="235" t="s">
        <v>358</v>
      </c>
      <c r="I104" s="234" t="str">
        <f>IFERROR(VLOOKUP(I102,'P1-1'!$B:$AP,31,FALSE),"")</f>
        <v/>
      </c>
      <c r="J104" s="234" t="str">
        <f>IFERROR(VLOOKUP(J102,'P1-1'!$B:$AP,31,FALSE),"")</f>
        <v/>
      </c>
      <c r="K104" s="234" t="str">
        <f>IFERROR(VLOOKUP(K102,'P1-1'!$B:$AP,31,FALSE),"")</f>
        <v/>
      </c>
      <c r="L104" s="234" t="str">
        <f>IFERROR(VLOOKUP(L102,'P1-1'!$B:$AP,31,FALSE),"")</f>
        <v/>
      </c>
      <c r="M104" s="234" t="str">
        <f>IFERROR(VLOOKUP(M102,'P1-1'!$B:$AP,31,FALSE),"")</f>
        <v/>
      </c>
      <c r="N104" s="234" t="str">
        <f>IFERROR(VLOOKUP(N102,'P1-1'!$B:$AP,31,FALSE),"")</f>
        <v/>
      </c>
      <c r="O104" s="234" t="str">
        <f>IFERROR(VLOOKUP(O102,'P1-1'!$B:$AP,31,FALSE),"")</f>
        <v/>
      </c>
      <c r="P104" s="234" t="str">
        <f>IFERROR(VLOOKUP(P102,'P1-1'!$B:$AP,31,FALSE),"")</f>
        <v/>
      </c>
      <c r="Q104" s="234" t="str">
        <f>IFERROR(VLOOKUP(Q102,'P1-1'!$B:$AP,31,FALSE),"")</f>
        <v/>
      </c>
      <c r="R104" s="234" t="str">
        <f>IFERROR(VLOOKUP(R102,'P1-1'!$B:$AP,31,FALSE),"")</f>
        <v/>
      </c>
      <c r="S104" s="234" t="str">
        <f>IFERROR(VLOOKUP(S102,'P1-1'!$B:$AP,31,FALSE),"")</f>
        <v/>
      </c>
      <c r="T104" s="234" t="str">
        <f>IFERROR(VLOOKUP(T102,'P1-1'!$B:$AP,31,FALSE),"")</f>
        <v/>
      </c>
      <c r="U104" s="234" t="str">
        <f>IFERROR(VLOOKUP(U102,'P1-1'!$B:$AP,31,FALSE),"")</f>
        <v/>
      </c>
      <c r="V104" s="234" t="str">
        <f>IFERROR(VLOOKUP(V102,'P1-1'!$B:$AP,31,FALSE),"")</f>
        <v/>
      </c>
      <c r="W104" s="234" t="str">
        <f>IFERROR(VLOOKUP(W102,'P1-1'!$B:$AP,31,FALSE),"")</f>
        <v/>
      </c>
      <c r="X104" s="234" t="str">
        <f>IFERROR(VLOOKUP(X102,'P1-1'!$B:$AP,31,FALSE),"")</f>
        <v/>
      </c>
      <c r="Y104" s="234" t="str">
        <f>IFERROR(VLOOKUP(Y102,'P1-1'!$B:$AP,31,FALSE),"")</f>
        <v/>
      </c>
      <c r="Z104" s="234" t="str">
        <f>IFERROR(VLOOKUP(Z102,'P1-1'!$B:$AP,31,FALSE),"")</f>
        <v/>
      </c>
      <c r="AA104" s="234" t="str">
        <f>IFERROR(VLOOKUP(AA102,'P1-1'!$B:$AP,31,FALSE),"")</f>
        <v/>
      </c>
      <c r="AB104" s="234" t="str">
        <f>IFERROR(VLOOKUP(AB102,'P1-1'!$B:$AP,31,FALSE),"")</f>
        <v/>
      </c>
      <c r="AC104" s="234" t="str">
        <f>IFERROR(VLOOKUP(AC102,'P1-1'!$B:$AP,31,FALSE),"")</f>
        <v/>
      </c>
      <c r="AD104" s="234" t="str">
        <f>IFERROR(VLOOKUP(AD102,'P1-1'!$B:$AP,31,FALSE),"")</f>
        <v/>
      </c>
      <c r="AE104" s="234" t="str">
        <f>IFERROR(VLOOKUP(AE102,'P1-1'!$B:$AP,31,FALSE),"")</f>
        <v/>
      </c>
      <c r="AF104" s="234" t="str">
        <f>IFERROR(VLOOKUP(AF102,'P1-1'!$B:$AP,31,FALSE),"")</f>
        <v/>
      </c>
      <c r="AG104" s="234" t="str">
        <f>IFERROR(VLOOKUP(AG102,'P1-1'!$B:$AP,31,FALSE),"")</f>
        <v/>
      </c>
      <c r="AH104" s="234" t="str">
        <f>IFERROR(VLOOKUP(AH102,'P1-1'!$B:$AP,31,FALSE),"")</f>
        <v/>
      </c>
      <c r="AI104" s="234" t="str">
        <f>IFERROR(VLOOKUP(AI102,'P1-1'!$B:$AP,31,FALSE),"")</f>
        <v/>
      </c>
      <c r="AJ104" s="234" t="str">
        <f>IFERROR(VLOOKUP(AJ102,'P1-1'!$B:$AP,31,FALSE),"")</f>
        <v/>
      </c>
      <c r="AK104" s="234" t="str">
        <f>IFERROR(VLOOKUP(AK102,'P1-1'!$B:$AP,31,FALSE),"")</f>
        <v/>
      </c>
      <c r="AL104" s="234" t="str">
        <f>IFERROR(VLOOKUP(AL102,'P1-1'!$B:$AP,31,FALSE),"")</f>
        <v/>
      </c>
      <c r="AM104" s="234" t="str">
        <f>IFERROR(VLOOKUP(AM102,'P1-1'!$B:$AP,31,FALSE),"")</f>
        <v/>
      </c>
      <c r="AN104" s="730"/>
      <c r="AO104" s="702"/>
      <c r="AP104" s="707"/>
      <c r="AQ104" s="708"/>
      <c r="AR104" s="702"/>
      <c r="AS104" s="702"/>
      <c r="AT104" s="709"/>
      <c r="AU104" s="327"/>
      <c r="AV104" s="327"/>
    </row>
    <row r="105" spans="1:48" s="205" customFormat="1" ht="12" customHeight="1">
      <c r="A105" s="710">
        <v>28</v>
      </c>
      <c r="B105" s="713"/>
      <c r="C105" s="731"/>
      <c r="D105" s="719" t="s">
        <v>231</v>
      </c>
      <c r="E105" s="401"/>
      <c r="F105" s="722"/>
      <c r="G105" s="723"/>
      <c r="H105" s="232" t="s">
        <v>355</v>
      </c>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728">
        <f t="shared" ref="AN105" si="101">IF(LEFT($AN$2,6)="共同生活援助",SUM(I106:AM106),SUM(I106:AM107))</f>
        <v>0</v>
      </c>
      <c r="AO105" s="700">
        <f>IF($AN$4="４週",AN105/4,AN105/(DAY(EOMONTH($I$22,0))/7))</f>
        <v>0</v>
      </c>
      <c r="AP105" s="703"/>
      <c r="AQ105" s="704"/>
      <c r="AR105" s="700" t="str">
        <f t="shared" ref="AR105" si="102">IF($AN$4="４週",AU106,AV106)</f>
        <v/>
      </c>
      <c r="AS105" s="700"/>
      <c r="AT105" s="709"/>
      <c r="AU105" s="325" t="s">
        <v>617</v>
      </c>
      <c r="AV105" s="325" t="s">
        <v>356</v>
      </c>
    </row>
    <row r="106" spans="1:48" s="205" customFormat="1" ht="12" customHeight="1">
      <c r="A106" s="711"/>
      <c r="B106" s="714"/>
      <c r="C106" s="732"/>
      <c r="D106" s="720"/>
      <c r="E106" s="402"/>
      <c r="F106" s="724"/>
      <c r="G106" s="725"/>
      <c r="H106" s="233" t="s">
        <v>357</v>
      </c>
      <c r="I106" s="234" t="str">
        <f>IFERROR(VLOOKUP(I105,'P1-1'!$B:$AP,41,FALSE),"")</f>
        <v/>
      </c>
      <c r="J106" s="234" t="str">
        <f>IFERROR(VLOOKUP(J105,'P1-1'!$B:$AP,41,FALSE),"")</f>
        <v/>
      </c>
      <c r="K106" s="234" t="str">
        <f>IFERROR(VLOOKUP(K105,'P1-1'!$B:$AP,41,FALSE),"")</f>
        <v/>
      </c>
      <c r="L106" s="234" t="str">
        <f>IFERROR(VLOOKUP(L105,'P1-1'!$B:$AP,41,FALSE),"")</f>
        <v/>
      </c>
      <c r="M106" s="234" t="str">
        <f>IFERROR(VLOOKUP(M105,'P1-1'!$B:$AP,41,FALSE),"")</f>
        <v/>
      </c>
      <c r="N106" s="234" t="str">
        <f>IFERROR(VLOOKUP(N105,'P1-1'!$B:$AP,41,FALSE),"")</f>
        <v/>
      </c>
      <c r="O106" s="234" t="str">
        <f>IFERROR(VLOOKUP(O105,'P1-1'!$B:$AP,41,FALSE),"")</f>
        <v/>
      </c>
      <c r="P106" s="234" t="str">
        <f>IFERROR(VLOOKUP(P105,'P1-1'!$B:$AP,41,FALSE),"")</f>
        <v/>
      </c>
      <c r="Q106" s="234" t="str">
        <f>IFERROR(VLOOKUP(Q105,'P1-1'!$B:$AP,41,FALSE),"")</f>
        <v/>
      </c>
      <c r="R106" s="234" t="str">
        <f>IFERROR(VLOOKUP(R105,'P1-1'!$B:$AP,41,FALSE),"")</f>
        <v/>
      </c>
      <c r="S106" s="234" t="str">
        <f>IFERROR(VLOOKUP(S105,'P1-1'!$B:$AP,41,FALSE),"")</f>
        <v/>
      </c>
      <c r="T106" s="234" t="str">
        <f>IFERROR(VLOOKUP(T105,'P1-1'!$B:$AP,41,FALSE),"")</f>
        <v/>
      </c>
      <c r="U106" s="234" t="str">
        <f>IFERROR(VLOOKUP(U105,'P1-1'!$B:$AP,41,FALSE),"")</f>
        <v/>
      </c>
      <c r="V106" s="234" t="str">
        <f>IFERROR(VLOOKUP(V105,'P1-1'!$B:$AP,41,FALSE),"")</f>
        <v/>
      </c>
      <c r="W106" s="234" t="str">
        <f>IFERROR(VLOOKUP(W105,'P1-1'!$B:$AP,41,FALSE),"")</f>
        <v/>
      </c>
      <c r="X106" s="234" t="str">
        <f>IFERROR(VLOOKUP(X105,'P1-1'!$B:$AP,41,FALSE),"")</f>
        <v/>
      </c>
      <c r="Y106" s="234" t="str">
        <f>IFERROR(VLOOKUP(Y105,'P1-1'!$B:$AP,41,FALSE),"")</f>
        <v/>
      </c>
      <c r="Z106" s="234" t="str">
        <f>IFERROR(VLOOKUP(Z105,'P1-1'!$B:$AP,41,FALSE),"")</f>
        <v/>
      </c>
      <c r="AA106" s="234" t="str">
        <f>IFERROR(VLOOKUP(AA105,'P1-1'!$B:$AP,41,FALSE),"")</f>
        <v/>
      </c>
      <c r="AB106" s="234" t="str">
        <f>IFERROR(VLOOKUP(AB105,'P1-1'!$B:$AP,41,FALSE),"")</f>
        <v/>
      </c>
      <c r="AC106" s="234" t="str">
        <f>IFERROR(VLOOKUP(AC105,'P1-1'!$B:$AP,41,FALSE),"")</f>
        <v/>
      </c>
      <c r="AD106" s="234" t="str">
        <f>IFERROR(VLOOKUP(AD105,'P1-1'!$B:$AP,41,FALSE),"")</f>
        <v/>
      </c>
      <c r="AE106" s="234" t="str">
        <f>IFERROR(VLOOKUP(AE105,'P1-1'!$B:$AP,41,FALSE),"")</f>
        <v/>
      </c>
      <c r="AF106" s="234" t="str">
        <f>IFERROR(VLOOKUP(AF105,'P1-1'!$B:$AP,41,FALSE),"")</f>
        <v/>
      </c>
      <c r="AG106" s="234" t="str">
        <f>IFERROR(VLOOKUP(AG105,'P1-1'!$B:$AP,41,FALSE),"")</f>
        <v/>
      </c>
      <c r="AH106" s="234" t="str">
        <f>IFERROR(VLOOKUP(AH105,'P1-1'!$B:$AP,41,FALSE),"")</f>
        <v/>
      </c>
      <c r="AI106" s="234" t="str">
        <f>IFERROR(VLOOKUP(AI105,'P1-1'!$B:$AP,41,FALSE),"")</f>
        <v/>
      </c>
      <c r="AJ106" s="234" t="str">
        <f>IFERROR(VLOOKUP(AJ105,'P1-1'!$B:$AP,41,FALSE),"")</f>
        <v/>
      </c>
      <c r="AK106" s="234" t="str">
        <f>IFERROR(VLOOKUP(AK105,'P1-1'!$B:$AP,41,FALSE),"")</f>
        <v/>
      </c>
      <c r="AL106" s="234" t="str">
        <f>IFERROR(VLOOKUP(AL105,'P1-1'!$B:$AP,41,FALSE),"")</f>
        <v/>
      </c>
      <c r="AM106" s="234" t="str">
        <f>IFERROR(VLOOKUP(AM105,'P1-1'!$B:$AP,41,FALSE),"")</f>
        <v/>
      </c>
      <c r="AN106" s="729"/>
      <c r="AO106" s="701"/>
      <c r="AP106" s="705"/>
      <c r="AQ106" s="706"/>
      <c r="AR106" s="701"/>
      <c r="AS106" s="701"/>
      <c r="AT106" s="709"/>
      <c r="AU106" s="326" t="str">
        <f t="shared" ref="AU106" si="103">IFERROR(IF($D105="□",($AO105/$AK$7),($AO105/$AK$9)),"")</f>
        <v/>
      </c>
      <c r="AV106" s="326" t="str">
        <f t="shared" ref="AV106" si="104">IFERROR(IF($D105="□",($AN105/$AO$7),($AN105/$AO$9)),"")</f>
        <v/>
      </c>
    </row>
    <row r="107" spans="1:48" s="205" customFormat="1" ht="12" customHeight="1">
      <c r="A107" s="712"/>
      <c r="B107" s="715"/>
      <c r="C107" s="733"/>
      <c r="D107" s="721"/>
      <c r="E107" s="402"/>
      <c r="F107" s="726"/>
      <c r="G107" s="727"/>
      <c r="H107" s="235" t="s">
        <v>358</v>
      </c>
      <c r="I107" s="234" t="str">
        <f>IFERROR(VLOOKUP(I105,'P1-1'!$B:$AP,31,FALSE),"")</f>
        <v/>
      </c>
      <c r="J107" s="234" t="str">
        <f>IFERROR(VLOOKUP(J105,'P1-1'!$B:$AP,31,FALSE),"")</f>
        <v/>
      </c>
      <c r="K107" s="234" t="str">
        <f>IFERROR(VLOOKUP(K105,'P1-1'!$B:$AP,31,FALSE),"")</f>
        <v/>
      </c>
      <c r="L107" s="234" t="str">
        <f>IFERROR(VLOOKUP(L105,'P1-1'!$B:$AP,31,FALSE),"")</f>
        <v/>
      </c>
      <c r="M107" s="234" t="str">
        <f>IFERROR(VLOOKUP(M105,'P1-1'!$B:$AP,31,FALSE),"")</f>
        <v/>
      </c>
      <c r="N107" s="234" t="str">
        <f>IFERROR(VLOOKUP(N105,'P1-1'!$B:$AP,31,FALSE),"")</f>
        <v/>
      </c>
      <c r="O107" s="234" t="str">
        <f>IFERROR(VLOOKUP(O105,'P1-1'!$B:$AP,31,FALSE),"")</f>
        <v/>
      </c>
      <c r="P107" s="234" t="str">
        <f>IFERROR(VLOOKUP(P105,'P1-1'!$B:$AP,31,FALSE),"")</f>
        <v/>
      </c>
      <c r="Q107" s="234" t="str">
        <f>IFERROR(VLOOKUP(Q105,'P1-1'!$B:$AP,31,FALSE),"")</f>
        <v/>
      </c>
      <c r="R107" s="234" t="str">
        <f>IFERROR(VLOOKUP(R105,'P1-1'!$B:$AP,31,FALSE),"")</f>
        <v/>
      </c>
      <c r="S107" s="234" t="str">
        <f>IFERROR(VLOOKUP(S105,'P1-1'!$B:$AP,31,FALSE),"")</f>
        <v/>
      </c>
      <c r="T107" s="234" t="str">
        <f>IFERROR(VLOOKUP(T105,'P1-1'!$B:$AP,31,FALSE),"")</f>
        <v/>
      </c>
      <c r="U107" s="234" t="str">
        <f>IFERROR(VLOOKUP(U105,'P1-1'!$B:$AP,31,FALSE),"")</f>
        <v/>
      </c>
      <c r="V107" s="234" t="str">
        <f>IFERROR(VLOOKUP(V105,'P1-1'!$B:$AP,31,FALSE),"")</f>
        <v/>
      </c>
      <c r="W107" s="234" t="str">
        <f>IFERROR(VLOOKUP(W105,'P1-1'!$B:$AP,31,FALSE),"")</f>
        <v/>
      </c>
      <c r="X107" s="234" t="str">
        <f>IFERROR(VLOOKUP(X105,'P1-1'!$B:$AP,31,FALSE),"")</f>
        <v/>
      </c>
      <c r="Y107" s="234" t="str">
        <f>IFERROR(VLOOKUP(Y105,'P1-1'!$B:$AP,31,FALSE),"")</f>
        <v/>
      </c>
      <c r="Z107" s="234" t="str">
        <f>IFERROR(VLOOKUP(Z105,'P1-1'!$B:$AP,31,FALSE),"")</f>
        <v/>
      </c>
      <c r="AA107" s="234" t="str">
        <f>IFERROR(VLOOKUP(AA105,'P1-1'!$B:$AP,31,FALSE),"")</f>
        <v/>
      </c>
      <c r="AB107" s="234" t="str">
        <f>IFERROR(VLOOKUP(AB105,'P1-1'!$B:$AP,31,FALSE),"")</f>
        <v/>
      </c>
      <c r="AC107" s="234" t="str">
        <f>IFERROR(VLOOKUP(AC105,'P1-1'!$B:$AP,31,FALSE),"")</f>
        <v/>
      </c>
      <c r="AD107" s="234" t="str">
        <f>IFERROR(VLOOKUP(AD105,'P1-1'!$B:$AP,31,FALSE),"")</f>
        <v/>
      </c>
      <c r="AE107" s="234" t="str">
        <f>IFERROR(VLOOKUP(AE105,'P1-1'!$B:$AP,31,FALSE),"")</f>
        <v/>
      </c>
      <c r="AF107" s="234" t="str">
        <f>IFERROR(VLOOKUP(AF105,'P1-1'!$B:$AP,31,FALSE),"")</f>
        <v/>
      </c>
      <c r="AG107" s="234" t="str">
        <f>IFERROR(VLOOKUP(AG105,'P1-1'!$B:$AP,31,FALSE),"")</f>
        <v/>
      </c>
      <c r="AH107" s="234" t="str">
        <f>IFERROR(VLOOKUP(AH105,'P1-1'!$B:$AP,31,FALSE),"")</f>
        <v/>
      </c>
      <c r="AI107" s="234" t="str">
        <f>IFERROR(VLOOKUP(AI105,'P1-1'!$B:$AP,31,FALSE),"")</f>
        <v/>
      </c>
      <c r="AJ107" s="234" t="str">
        <f>IFERROR(VLOOKUP(AJ105,'P1-1'!$B:$AP,31,FALSE),"")</f>
        <v/>
      </c>
      <c r="AK107" s="234" t="str">
        <f>IFERROR(VLOOKUP(AK105,'P1-1'!$B:$AP,31,FALSE),"")</f>
        <v/>
      </c>
      <c r="AL107" s="234" t="str">
        <f>IFERROR(VLOOKUP(AL105,'P1-1'!$B:$AP,31,FALSE),"")</f>
        <v/>
      </c>
      <c r="AM107" s="234" t="str">
        <f>IFERROR(VLOOKUP(AM105,'P1-1'!$B:$AP,31,FALSE),"")</f>
        <v/>
      </c>
      <c r="AN107" s="730"/>
      <c r="AO107" s="702"/>
      <c r="AP107" s="707"/>
      <c r="AQ107" s="708"/>
      <c r="AR107" s="702"/>
      <c r="AS107" s="702"/>
      <c r="AT107" s="709"/>
      <c r="AU107" s="327"/>
      <c r="AV107" s="327"/>
    </row>
    <row r="108" spans="1:48" s="205" customFormat="1" ht="12" customHeight="1">
      <c r="A108" s="710">
        <v>29</v>
      </c>
      <c r="B108" s="713"/>
      <c r="C108" s="731"/>
      <c r="D108" s="719" t="s">
        <v>231</v>
      </c>
      <c r="E108" s="401"/>
      <c r="F108" s="722"/>
      <c r="G108" s="723"/>
      <c r="H108" s="232" t="s">
        <v>355</v>
      </c>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728">
        <f t="shared" ref="AN108" si="105">IF(LEFT($AN$2,6)="共同生活援助",SUM(I109:AM109),SUM(I109:AM110))</f>
        <v>0</v>
      </c>
      <c r="AO108" s="700">
        <f>IF($AN$4="４週",AN108/4,AN108/(DAY(EOMONTH($I$22,0))/7))</f>
        <v>0</v>
      </c>
      <c r="AP108" s="703"/>
      <c r="AQ108" s="704"/>
      <c r="AR108" s="700" t="str">
        <f t="shared" ref="AR108" si="106">IF($AN$4="４週",AU109,AV109)</f>
        <v/>
      </c>
      <c r="AS108" s="700"/>
      <c r="AT108" s="709"/>
      <c r="AU108" s="325" t="s">
        <v>617</v>
      </c>
      <c r="AV108" s="325" t="s">
        <v>356</v>
      </c>
    </row>
    <row r="109" spans="1:48" s="205" customFormat="1" ht="12" customHeight="1">
      <c r="A109" s="711"/>
      <c r="B109" s="714"/>
      <c r="C109" s="732"/>
      <c r="D109" s="720"/>
      <c r="E109" s="402"/>
      <c r="F109" s="724"/>
      <c r="G109" s="725"/>
      <c r="H109" s="233" t="s">
        <v>357</v>
      </c>
      <c r="I109" s="234" t="str">
        <f>IFERROR(VLOOKUP(I108,'P1-1'!$B:$AP,41,FALSE),"")</f>
        <v/>
      </c>
      <c r="J109" s="234" t="str">
        <f>IFERROR(VLOOKUP(J108,'P1-1'!$B:$AP,41,FALSE),"")</f>
        <v/>
      </c>
      <c r="K109" s="234" t="str">
        <f>IFERROR(VLOOKUP(K108,'P1-1'!$B:$AP,41,FALSE),"")</f>
        <v/>
      </c>
      <c r="L109" s="234" t="str">
        <f>IFERROR(VLOOKUP(L108,'P1-1'!$B:$AP,41,FALSE),"")</f>
        <v/>
      </c>
      <c r="M109" s="234" t="str">
        <f>IFERROR(VLOOKUP(M108,'P1-1'!$B:$AP,41,FALSE),"")</f>
        <v/>
      </c>
      <c r="N109" s="234" t="str">
        <f>IFERROR(VLOOKUP(N108,'P1-1'!$B:$AP,41,FALSE),"")</f>
        <v/>
      </c>
      <c r="O109" s="234" t="str">
        <f>IFERROR(VLOOKUP(O108,'P1-1'!$B:$AP,41,FALSE),"")</f>
        <v/>
      </c>
      <c r="P109" s="234" t="str">
        <f>IFERROR(VLOOKUP(P108,'P1-1'!$B:$AP,41,FALSE),"")</f>
        <v/>
      </c>
      <c r="Q109" s="234" t="str">
        <f>IFERROR(VLOOKUP(Q108,'P1-1'!$B:$AP,41,FALSE),"")</f>
        <v/>
      </c>
      <c r="R109" s="234" t="str">
        <f>IFERROR(VLOOKUP(R108,'P1-1'!$B:$AP,41,FALSE),"")</f>
        <v/>
      </c>
      <c r="S109" s="234" t="str">
        <f>IFERROR(VLOOKUP(S108,'P1-1'!$B:$AP,41,FALSE),"")</f>
        <v/>
      </c>
      <c r="T109" s="234" t="str">
        <f>IFERROR(VLOOKUP(T108,'P1-1'!$B:$AP,41,FALSE),"")</f>
        <v/>
      </c>
      <c r="U109" s="234" t="str">
        <f>IFERROR(VLOOKUP(U108,'P1-1'!$B:$AP,41,FALSE),"")</f>
        <v/>
      </c>
      <c r="V109" s="234" t="str">
        <f>IFERROR(VLOOKUP(V108,'P1-1'!$B:$AP,41,FALSE),"")</f>
        <v/>
      </c>
      <c r="W109" s="234" t="str">
        <f>IFERROR(VLOOKUP(W108,'P1-1'!$B:$AP,41,FALSE),"")</f>
        <v/>
      </c>
      <c r="X109" s="234" t="str">
        <f>IFERROR(VLOOKUP(X108,'P1-1'!$B:$AP,41,FALSE),"")</f>
        <v/>
      </c>
      <c r="Y109" s="234" t="str">
        <f>IFERROR(VLOOKUP(Y108,'P1-1'!$B:$AP,41,FALSE),"")</f>
        <v/>
      </c>
      <c r="Z109" s="234" t="str">
        <f>IFERROR(VLOOKUP(Z108,'P1-1'!$B:$AP,41,FALSE),"")</f>
        <v/>
      </c>
      <c r="AA109" s="234" t="str">
        <f>IFERROR(VLOOKUP(AA108,'P1-1'!$B:$AP,41,FALSE),"")</f>
        <v/>
      </c>
      <c r="AB109" s="234" t="str">
        <f>IFERROR(VLOOKUP(AB108,'P1-1'!$B:$AP,41,FALSE),"")</f>
        <v/>
      </c>
      <c r="AC109" s="234" t="str">
        <f>IFERROR(VLOOKUP(AC108,'P1-1'!$B:$AP,41,FALSE),"")</f>
        <v/>
      </c>
      <c r="AD109" s="234" t="str">
        <f>IFERROR(VLOOKUP(AD108,'P1-1'!$B:$AP,41,FALSE),"")</f>
        <v/>
      </c>
      <c r="AE109" s="234" t="str">
        <f>IFERROR(VLOOKUP(AE108,'P1-1'!$B:$AP,41,FALSE),"")</f>
        <v/>
      </c>
      <c r="AF109" s="234" t="str">
        <f>IFERROR(VLOOKUP(AF108,'P1-1'!$B:$AP,41,FALSE),"")</f>
        <v/>
      </c>
      <c r="AG109" s="234" t="str">
        <f>IFERROR(VLOOKUP(AG108,'P1-1'!$B:$AP,41,FALSE),"")</f>
        <v/>
      </c>
      <c r="AH109" s="234" t="str">
        <f>IFERROR(VLOOKUP(AH108,'P1-1'!$B:$AP,41,FALSE),"")</f>
        <v/>
      </c>
      <c r="AI109" s="234" t="str">
        <f>IFERROR(VLOOKUP(AI108,'P1-1'!$B:$AP,41,FALSE),"")</f>
        <v/>
      </c>
      <c r="AJ109" s="234" t="str">
        <f>IFERROR(VLOOKUP(AJ108,'P1-1'!$B:$AP,41,FALSE),"")</f>
        <v/>
      </c>
      <c r="AK109" s="234" t="str">
        <f>IFERROR(VLOOKUP(AK108,'P1-1'!$B:$AP,41,FALSE),"")</f>
        <v/>
      </c>
      <c r="AL109" s="234" t="str">
        <f>IFERROR(VLOOKUP(AL108,'P1-1'!$B:$AP,41,FALSE),"")</f>
        <v/>
      </c>
      <c r="AM109" s="234" t="str">
        <f>IFERROR(VLOOKUP(AM108,'P1-1'!$B:$AP,41,FALSE),"")</f>
        <v/>
      </c>
      <c r="AN109" s="729"/>
      <c r="AO109" s="701"/>
      <c r="AP109" s="705"/>
      <c r="AQ109" s="706"/>
      <c r="AR109" s="701"/>
      <c r="AS109" s="701"/>
      <c r="AT109" s="709"/>
      <c r="AU109" s="326" t="str">
        <f t="shared" ref="AU109" si="107">IFERROR(IF($D108="□",($AO108/$AK$7),($AO108/$AK$9)),"")</f>
        <v/>
      </c>
      <c r="AV109" s="326" t="str">
        <f t="shared" ref="AV109" si="108">IFERROR(IF($D108="□",($AN108/$AO$7),($AN108/$AO$9)),"")</f>
        <v/>
      </c>
    </row>
    <row r="110" spans="1:48" s="205" customFormat="1" ht="12" customHeight="1">
      <c r="A110" s="712"/>
      <c r="B110" s="715"/>
      <c r="C110" s="733"/>
      <c r="D110" s="721"/>
      <c r="E110" s="402"/>
      <c r="F110" s="726"/>
      <c r="G110" s="727"/>
      <c r="H110" s="235" t="s">
        <v>358</v>
      </c>
      <c r="I110" s="234" t="str">
        <f>IFERROR(VLOOKUP(I108,'P1-1'!$B:$AP,31,FALSE),"")</f>
        <v/>
      </c>
      <c r="J110" s="234" t="str">
        <f>IFERROR(VLOOKUP(J108,'P1-1'!$B:$AP,31,FALSE),"")</f>
        <v/>
      </c>
      <c r="K110" s="234" t="str">
        <f>IFERROR(VLOOKUP(K108,'P1-1'!$B:$AP,31,FALSE),"")</f>
        <v/>
      </c>
      <c r="L110" s="234" t="str">
        <f>IFERROR(VLOOKUP(L108,'P1-1'!$B:$AP,31,FALSE),"")</f>
        <v/>
      </c>
      <c r="M110" s="234" t="str">
        <f>IFERROR(VLOOKUP(M108,'P1-1'!$B:$AP,31,FALSE),"")</f>
        <v/>
      </c>
      <c r="N110" s="234" t="str">
        <f>IFERROR(VLOOKUP(N108,'P1-1'!$B:$AP,31,FALSE),"")</f>
        <v/>
      </c>
      <c r="O110" s="234" t="str">
        <f>IFERROR(VLOOKUP(O108,'P1-1'!$B:$AP,31,FALSE),"")</f>
        <v/>
      </c>
      <c r="P110" s="234" t="str">
        <f>IFERROR(VLOOKUP(P108,'P1-1'!$B:$AP,31,FALSE),"")</f>
        <v/>
      </c>
      <c r="Q110" s="234" t="str">
        <f>IFERROR(VLOOKUP(Q108,'P1-1'!$B:$AP,31,FALSE),"")</f>
        <v/>
      </c>
      <c r="R110" s="234" t="str">
        <f>IFERROR(VLOOKUP(R108,'P1-1'!$B:$AP,31,FALSE),"")</f>
        <v/>
      </c>
      <c r="S110" s="234" t="str">
        <f>IFERROR(VLOOKUP(S108,'P1-1'!$B:$AP,31,FALSE),"")</f>
        <v/>
      </c>
      <c r="T110" s="234" t="str">
        <f>IFERROR(VLOOKUP(T108,'P1-1'!$B:$AP,31,FALSE),"")</f>
        <v/>
      </c>
      <c r="U110" s="234" t="str">
        <f>IFERROR(VLOOKUP(U108,'P1-1'!$B:$AP,31,FALSE),"")</f>
        <v/>
      </c>
      <c r="V110" s="234" t="str">
        <f>IFERROR(VLOOKUP(V108,'P1-1'!$B:$AP,31,FALSE),"")</f>
        <v/>
      </c>
      <c r="W110" s="234" t="str">
        <f>IFERROR(VLOOKUP(W108,'P1-1'!$B:$AP,31,FALSE),"")</f>
        <v/>
      </c>
      <c r="X110" s="234" t="str">
        <f>IFERROR(VLOOKUP(X108,'P1-1'!$B:$AP,31,FALSE),"")</f>
        <v/>
      </c>
      <c r="Y110" s="234" t="str">
        <f>IFERROR(VLOOKUP(Y108,'P1-1'!$B:$AP,31,FALSE),"")</f>
        <v/>
      </c>
      <c r="Z110" s="234" t="str">
        <f>IFERROR(VLOOKUP(Z108,'P1-1'!$B:$AP,31,FALSE),"")</f>
        <v/>
      </c>
      <c r="AA110" s="234" t="str">
        <f>IFERROR(VLOOKUP(AA108,'P1-1'!$B:$AP,31,FALSE),"")</f>
        <v/>
      </c>
      <c r="AB110" s="234" t="str">
        <f>IFERROR(VLOOKUP(AB108,'P1-1'!$B:$AP,31,FALSE),"")</f>
        <v/>
      </c>
      <c r="AC110" s="234" t="str">
        <f>IFERROR(VLOOKUP(AC108,'P1-1'!$B:$AP,31,FALSE),"")</f>
        <v/>
      </c>
      <c r="AD110" s="234" t="str">
        <f>IFERROR(VLOOKUP(AD108,'P1-1'!$B:$AP,31,FALSE),"")</f>
        <v/>
      </c>
      <c r="AE110" s="234" t="str">
        <f>IFERROR(VLOOKUP(AE108,'P1-1'!$B:$AP,31,FALSE),"")</f>
        <v/>
      </c>
      <c r="AF110" s="234" t="str">
        <f>IFERROR(VLOOKUP(AF108,'P1-1'!$B:$AP,31,FALSE),"")</f>
        <v/>
      </c>
      <c r="AG110" s="234" t="str">
        <f>IFERROR(VLOOKUP(AG108,'P1-1'!$B:$AP,31,FALSE),"")</f>
        <v/>
      </c>
      <c r="AH110" s="234" t="str">
        <f>IFERROR(VLOOKUP(AH108,'P1-1'!$B:$AP,31,FALSE),"")</f>
        <v/>
      </c>
      <c r="AI110" s="234" t="str">
        <f>IFERROR(VLOOKUP(AI108,'P1-1'!$B:$AP,31,FALSE),"")</f>
        <v/>
      </c>
      <c r="AJ110" s="234" t="str">
        <f>IFERROR(VLOOKUP(AJ108,'P1-1'!$B:$AP,31,FALSE),"")</f>
        <v/>
      </c>
      <c r="AK110" s="234" t="str">
        <f>IFERROR(VLOOKUP(AK108,'P1-1'!$B:$AP,31,FALSE),"")</f>
        <v/>
      </c>
      <c r="AL110" s="234" t="str">
        <f>IFERROR(VLOOKUP(AL108,'P1-1'!$B:$AP,31,FALSE),"")</f>
        <v/>
      </c>
      <c r="AM110" s="234" t="str">
        <f>IFERROR(VLOOKUP(AM108,'P1-1'!$B:$AP,31,FALSE),"")</f>
        <v/>
      </c>
      <c r="AN110" s="730"/>
      <c r="AO110" s="702"/>
      <c r="AP110" s="707"/>
      <c r="AQ110" s="708"/>
      <c r="AR110" s="702"/>
      <c r="AS110" s="702"/>
      <c r="AT110" s="709"/>
      <c r="AU110" s="327"/>
      <c r="AV110" s="327"/>
    </row>
    <row r="111" spans="1:48" s="205" customFormat="1" ht="12" customHeight="1">
      <c r="A111" s="710">
        <v>30</v>
      </c>
      <c r="B111" s="713"/>
      <c r="C111" s="731"/>
      <c r="D111" s="719" t="s">
        <v>231</v>
      </c>
      <c r="E111" s="401"/>
      <c r="F111" s="722"/>
      <c r="G111" s="723"/>
      <c r="H111" s="232" t="s">
        <v>355</v>
      </c>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728">
        <f t="shared" ref="AN111" si="109">IF(LEFT($AN$2,6)="共同生活援助",SUM(I112:AM112),SUM(I112:AM113))</f>
        <v>0</v>
      </c>
      <c r="AO111" s="700">
        <f>IF($AN$4="４週",AN111/4,AN111/(DAY(EOMONTH($I$22,0))/7))</f>
        <v>0</v>
      </c>
      <c r="AP111" s="703"/>
      <c r="AQ111" s="704"/>
      <c r="AR111" s="700" t="str">
        <f t="shared" ref="AR111" si="110">IF($AN$4="４週",AU112,AV112)</f>
        <v/>
      </c>
      <c r="AS111" s="700"/>
      <c r="AT111" s="709"/>
      <c r="AU111" s="325" t="s">
        <v>617</v>
      </c>
      <c r="AV111" s="325" t="s">
        <v>356</v>
      </c>
    </row>
    <row r="112" spans="1:48" s="205" customFormat="1" ht="12" customHeight="1">
      <c r="A112" s="711"/>
      <c r="B112" s="714"/>
      <c r="C112" s="732"/>
      <c r="D112" s="720"/>
      <c r="E112" s="402"/>
      <c r="F112" s="724"/>
      <c r="G112" s="725"/>
      <c r="H112" s="233" t="s">
        <v>357</v>
      </c>
      <c r="I112" s="234" t="str">
        <f>IFERROR(VLOOKUP(I111,'P1-1'!$B:$AP,41,FALSE),"")</f>
        <v/>
      </c>
      <c r="J112" s="234" t="str">
        <f>IFERROR(VLOOKUP(J111,'P1-1'!$B:$AP,41,FALSE),"")</f>
        <v/>
      </c>
      <c r="K112" s="234" t="str">
        <f>IFERROR(VLOOKUP(K111,'P1-1'!$B:$AP,41,FALSE),"")</f>
        <v/>
      </c>
      <c r="L112" s="234" t="str">
        <f>IFERROR(VLOOKUP(L111,'P1-1'!$B:$AP,41,FALSE),"")</f>
        <v/>
      </c>
      <c r="M112" s="234" t="str">
        <f>IFERROR(VLOOKUP(M111,'P1-1'!$B:$AP,41,FALSE),"")</f>
        <v/>
      </c>
      <c r="N112" s="234" t="str">
        <f>IFERROR(VLOOKUP(N111,'P1-1'!$B:$AP,41,FALSE),"")</f>
        <v/>
      </c>
      <c r="O112" s="234" t="str">
        <f>IFERROR(VLOOKUP(O111,'P1-1'!$B:$AP,41,FALSE),"")</f>
        <v/>
      </c>
      <c r="P112" s="234" t="str">
        <f>IFERROR(VLOOKUP(P111,'P1-1'!$B:$AP,41,FALSE),"")</f>
        <v/>
      </c>
      <c r="Q112" s="234" t="str">
        <f>IFERROR(VLOOKUP(Q111,'P1-1'!$B:$AP,41,FALSE),"")</f>
        <v/>
      </c>
      <c r="R112" s="234" t="str">
        <f>IFERROR(VLOOKUP(R111,'P1-1'!$B:$AP,41,FALSE),"")</f>
        <v/>
      </c>
      <c r="S112" s="234" t="str">
        <f>IFERROR(VLOOKUP(S111,'P1-1'!$B:$AP,41,FALSE),"")</f>
        <v/>
      </c>
      <c r="T112" s="234" t="str">
        <f>IFERROR(VLOOKUP(T111,'P1-1'!$B:$AP,41,FALSE),"")</f>
        <v/>
      </c>
      <c r="U112" s="234" t="str">
        <f>IFERROR(VLOOKUP(U111,'P1-1'!$B:$AP,41,FALSE),"")</f>
        <v/>
      </c>
      <c r="V112" s="234" t="str">
        <f>IFERROR(VLOOKUP(V111,'P1-1'!$B:$AP,41,FALSE),"")</f>
        <v/>
      </c>
      <c r="W112" s="234" t="str">
        <f>IFERROR(VLOOKUP(W111,'P1-1'!$B:$AP,41,FALSE),"")</f>
        <v/>
      </c>
      <c r="X112" s="234" t="str">
        <f>IFERROR(VLOOKUP(X111,'P1-1'!$B:$AP,41,FALSE),"")</f>
        <v/>
      </c>
      <c r="Y112" s="234" t="str">
        <f>IFERROR(VLOOKUP(Y111,'P1-1'!$B:$AP,41,FALSE),"")</f>
        <v/>
      </c>
      <c r="Z112" s="234" t="str">
        <f>IFERROR(VLOOKUP(Z111,'P1-1'!$B:$AP,41,FALSE),"")</f>
        <v/>
      </c>
      <c r="AA112" s="234" t="str">
        <f>IFERROR(VLOOKUP(AA111,'P1-1'!$B:$AP,41,FALSE),"")</f>
        <v/>
      </c>
      <c r="AB112" s="234" t="str">
        <f>IFERROR(VLOOKUP(AB111,'P1-1'!$B:$AP,41,FALSE),"")</f>
        <v/>
      </c>
      <c r="AC112" s="234" t="str">
        <f>IFERROR(VLOOKUP(AC111,'P1-1'!$B:$AP,41,FALSE),"")</f>
        <v/>
      </c>
      <c r="AD112" s="234" t="str">
        <f>IFERROR(VLOOKUP(AD111,'P1-1'!$B:$AP,41,FALSE),"")</f>
        <v/>
      </c>
      <c r="AE112" s="234" t="str">
        <f>IFERROR(VLOOKUP(AE111,'P1-1'!$B:$AP,41,FALSE),"")</f>
        <v/>
      </c>
      <c r="AF112" s="234" t="str">
        <f>IFERROR(VLOOKUP(AF111,'P1-1'!$B:$AP,41,FALSE),"")</f>
        <v/>
      </c>
      <c r="AG112" s="234" t="str">
        <f>IFERROR(VLOOKUP(AG111,'P1-1'!$B:$AP,41,FALSE),"")</f>
        <v/>
      </c>
      <c r="AH112" s="234" t="str">
        <f>IFERROR(VLOOKUP(AH111,'P1-1'!$B:$AP,41,FALSE),"")</f>
        <v/>
      </c>
      <c r="AI112" s="234" t="str">
        <f>IFERROR(VLOOKUP(AI111,'P1-1'!$B:$AP,41,FALSE),"")</f>
        <v/>
      </c>
      <c r="AJ112" s="234" t="str">
        <f>IFERROR(VLOOKUP(AJ111,'P1-1'!$B:$AP,41,FALSE),"")</f>
        <v/>
      </c>
      <c r="AK112" s="234" t="str">
        <f>IFERROR(VLOOKUP(AK111,'P1-1'!$B:$AP,41,FALSE),"")</f>
        <v/>
      </c>
      <c r="AL112" s="234" t="str">
        <f>IFERROR(VLOOKUP(AL111,'P1-1'!$B:$AP,41,FALSE),"")</f>
        <v/>
      </c>
      <c r="AM112" s="234" t="str">
        <f>IFERROR(VLOOKUP(AM111,'P1-1'!$B:$AP,41,FALSE),"")</f>
        <v/>
      </c>
      <c r="AN112" s="729"/>
      <c r="AO112" s="701"/>
      <c r="AP112" s="705"/>
      <c r="AQ112" s="706"/>
      <c r="AR112" s="701"/>
      <c r="AS112" s="701"/>
      <c r="AT112" s="709"/>
      <c r="AU112" s="326" t="str">
        <f t="shared" ref="AU112" si="111">IFERROR(IF($D111="□",($AO111/$AK$7),($AO111/$AK$9)),"")</f>
        <v/>
      </c>
      <c r="AV112" s="326" t="str">
        <f t="shared" ref="AV112" si="112">IFERROR(IF($D111="□",($AN111/$AO$7),($AN111/$AO$9)),"")</f>
        <v/>
      </c>
    </row>
    <row r="113" spans="1:48" s="205" customFormat="1" ht="12" customHeight="1">
      <c r="A113" s="712"/>
      <c r="B113" s="715"/>
      <c r="C113" s="733"/>
      <c r="D113" s="721"/>
      <c r="E113" s="402"/>
      <c r="F113" s="726"/>
      <c r="G113" s="727"/>
      <c r="H113" s="235" t="s">
        <v>358</v>
      </c>
      <c r="I113" s="234" t="str">
        <f>IFERROR(VLOOKUP(I111,'P1-1'!$B:$AP,31,FALSE),"")</f>
        <v/>
      </c>
      <c r="J113" s="234" t="str">
        <f>IFERROR(VLOOKUP(J111,'P1-1'!$B:$AP,31,FALSE),"")</f>
        <v/>
      </c>
      <c r="K113" s="234" t="str">
        <f>IFERROR(VLOOKUP(K111,'P1-1'!$B:$AP,31,FALSE),"")</f>
        <v/>
      </c>
      <c r="L113" s="234" t="str">
        <f>IFERROR(VLOOKUP(L111,'P1-1'!$B:$AP,31,FALSE),"")</f>
        <v/>
      </c>
      <c r="M113" s="234" t="str">
        <f>IFERROR(VLOOKUP(M111,'P1-1'!$B:$AP,31,FALSE),"")</f>
        <v/>
      </c>
      <c r="N113" s="234" t="str">
        <f>IFERROR(VLOOKUP(N111,'P1-1'!$B:$AP,31,FALSE),"")</f>
        <v/>
      </c>
      <c r="O113" s="234" t="str">
        <f>IFERROR(VLOOKUP(O111,'P1-1'!$B:$AP,31,FALSE),"")</f>
        <v/>
      </c>
      <c r="P113" s="234" t="str">
        <f>IFERROR(VLOOKUP(P111,'P1-1'!$B:$AP,31,FALSE),"")</f>
        <v/>
      </c>
      <c r="Q113" s="234" t="str">
        <f>IFERROR(VLOOKUP(Q111,'P1-1'!$B:$AP,31,FALSE),"")</f>
        <v/>
      </c>
      <c r="R113" s="234" t="str">
        <f>IFERROR(VLOOKUP(R111,'P1-1'!$B:$AP,31,FALSE),"")</f>
        <v/>
      </c>
      <c r="S113" s="234" t="str">
        <f>IFERROR(VLOOKUP(S111,'P1-1'!$B:$AP,31,FALSE),"")</f>
        <v/>
      </c>
      <c r="T113" s="234" t="str">
        <f>IFERROR(VLOOKUP(T111,'P1-1'!$B:$AP,31,FALSE),"")</f>
        <v/>
      </c>
      <c r="U113" s="234" t="str">
        <f>IFERROR(VLOOKUP(U111,'P1-1'!$B:$AP,31,FALSE),"")</f>
        <v/>
      </c>
      <c r="V113" s="234" t="str">
        <f>IFERROR(VLOOKUP(V111,'P1-1'!$B:$AP,31,FALSE),"")</f>
        <v/>
      </c>
      <c r="W113" s="234" t="str">
        <f>IFERROR(VLOOKUP(W111,'P1-1'!$B:$AP,31,FALSE),"")</f>
        <v/>
      </c>
      <c r="X113" s="234" t="str">
        <f>IFERROR(VLOOKUP(X111,'P1-1'!$B:$AP,31,FALSE),"")</f>
        <v/>
      </c>
      <c r="Y113" s="234" t="str">
        <f>IFERROR(VLOOKUP(Y111,'P1-1'!$B:$AP,31,FALSE),"")</f>
        <v/>
      </c>
      <c r="Z113" s="234" t="str">
        <f>IFERROR(VLOOKUP(Z111,'P1-1'!$B:$AP,31,FALSE),"")</f>
        <v/>
      </c>
      <c r="AA113" s="234" t="str">
        <f>IFERROR(VLOOKUP(AA111,'P1-1'!$B:$AP,31,FALSE),"")</f>
        <v/>
      </c>
      <c r="AB113" s="234" t="str">
        <f>IFERROR(VLOOKUP(AB111,'P1-1'!$B:$AP,31,FALSE),"")</f>
        <v/>
      </c>
      <c r="AC113" s="234" t="str">
        <f>IFERROR(VLOOKUP(AC111,'P1-1'!$B:$AP,31,FALSE),"")</f>
        <v/>
      </c>
      <c r="AD113" s="234" t="str">
        <f>IFERROR(VLOOKUP(AD111,'P1-1'!$B:$AP,31,FALSE),"")</f>
        <v/>
      </c>
      <c r="AE113" s="234" t="str">
        <f>IFERROR(VLOOKUP(AE111,'P1-1'!$B:$AP,31,FALSE),"")</f>
        <v/>
      </c>
      <c r="AF113" s="234" t="str">
        <f>IFERROR(VLOOKUP(AF111,'P1-1'!$B:$AP,31,FALSE),"")</f>
        <v/>
      </c>
      <c r="AG113" s="234" t="str">
        <f>IFERROR(VLOOKUP(AG111,'P1-1'!$B:$AP,31,FALSE),"")</f>
        <v/>
      </c>
      <c r="AH113" s="234" t="str">
        <f>IFERROR(VLOOKUP(AH111,'P1-1'!$B:$AP,31,FALSE),"")</f>
        <v/>
      </c>
      <c r="AI113" s="234" t="str">
        <f>IFERROR(VLOOKUP(AI111,'P1-1'!$B:$AP,31,FALSE),"")</f>
        <v/>
      </c>
      <c r="AJ113" s="234" t="str">
        <f>IFERROR(VLOOKUP(AJ111,'P1-1'!$B:$AP,31,FALSE),"")</f>
        <v/>
      </c>
      <c r="AK113" s="234" t="str">
        <f>IFERROR(VLOOKUP(AK111,'P1-1'!$B:$AP,31,FALSE),"")</f>
        <v/>
      </c>
      <c r="AL113" s="234" t="str">
        <f>IFERROR(VLOOKUP(AL111,'P1-1'!$B:$AP,31,FALSE),"")</f>
        <v/>
      </c>
      <c r="AM113" s="234" t="str">
        <f>IFERROR(VLOOKUP(AM111,'P1-1'!$B:$AP,31,FALSE),"")</f>
        <v/>
      </c>
      <c r="AN113" s="730"/>
      <c r="AO113" s="702"/>
      <c r="AP113" s="707"/>
      <c r="AQ113" s="708"/>
      <c r="AR113" s="702"/>
      <c r="AS113" s="702"/>
      <c r="AT113" s="709"/>
      <c r="AU113" s="327"/>
      <c r="AV113" s="327"/>
    </row>
    <row r="114" spans="1:48" s="205" customFormat="1" ht="12" customHeight="1">
      <c r="A114" s="710">
        <v>31</v>
      </c>
      <c r="B114" s="713"/>
      <c r="C114" s="731"/>
      <c r="D114" s="719" t="s">
        <v>231</v>
      </c>
      <c r="E114" s="401"/>
      <c r="F114" s="722"/>
      <c r="G114" s="723"/>
      <c r="H114" s="232" t="s">
        <v>355</v>
      </c>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728">
        <f t="shared" ref="AN114" si="113">IF(LEFT($AN$2,6)="共同生活援助",SUM(I115:AM115),SUM(I115:AM116))</f>
        <v>0</v>
      </c>
      <c r="AO114" s="700">
        <f>IF($AN$4="４週",AN114/4,AN114/(DAY(EOMONTH($I$22,0))/7))</f>
        <v>0</v>
      </c>
      <c r="AP114" s="703"/>
      <c r="AQ114" s="704"/>
      <c r="AR114" s="700" t="str">
        <f t="shared" ref="AR114" si="114">IF($AN$4="４週",AU115,AV115)</f>
        <v/>
      </c>
      <c r="AS114" s="700"/>
      <c r="AT114" s="709"/>
      <c r="AU114" s="325" t="s">
        <v>617</v>
      </c>
      <c r="AV114" s="325" t="s">
        <v>356</v>
      </c>
    </row>
    <row r="115" spans="1:48" s="205" customFormat="1" ht="12" customHeight="1">
      <c r="A115" s="711"/>
      <c r="B115" s="714"/>
      <c r="C115" s="732"/>
      <c r="D115" s="720"/>
      <c r="E115" s="402"/>
      <c r="F115" s="724"/>
      <c r="G115" s="725"/>
      <c r="H115" s="233" t="s">
        <v>357</v>
      </c>
      <c r="I115" s="234" t="str">
        <f>IFERROR(VLOOKUP(I114,'P1-1'!$B:$AP,41,FALSE),"")</f>
        <v/>
      </c>
      <c r="J115" s="234" t="str">
        <f>IFERROR(VLOOKUP(J114,'P1-1'!$B:$AP,41,FALSE),"")</f>
        <v/>
      </c>
      <c r="K115" s="234" t="str">
        <f>IFERROR(VLOOKUP(K114,'P1-1'!$B:$AP,41,FALSE),"")</f>
        <v/>
      </c>
      <c r="L115" s="234" t="str">
        <f>IFERROR(VLOOKUP(L114,'P1-1'!$B:$AP,41,FALSE),"")</f>
        <v/>
      </c>
      <c r="M115" s="234" t="str">
        <f>IFERROR(VLOOKUP(M114,'P1-1'!$B:$AP,41,FALSE),"")</f>
        <v/>
      </c>
      <c r="N115" s="234" t="str">
        <f>IFERROR(VLOOKUP(N114,'P1-1'!$B:$AP,41,FALSE),"")</f>
        <v/>
      </c>
      <c r="O115" s="234" t="str">
        <f>IFERROR(VLOOKUP(O114,'P1-1'!$B:$AP,41,FALSE),"")</f>
        <v/>
      </c>
      <c r="P115" s="234" t="str">
        <f>IFERROR(VLOOKUP(P114,'P1-1'!$B:$AP,41,FALSE),"")</f>
        <v/>
      </c>
      <c r="Q115" s="234" t="str">
        <f>IFERROR(VLOOKUP(Q114,'P1-1'!$B:$AP,41,FALSE),"")</f>
        <v/>
      </c>
      <c r="R115" s="234" t="str">
        <f>IFERROR(VLOOKUP(R114,'P1-1'!$B:$AP,41,FALSE),"")</f>
        <v/>
      </c>
      <c r="S115" s="234" t="str">
        <f>IFERROR(VLOOKUP(S114,'P1-1'!$B:$AP,41,FALSE),"")</f>
        <v/>
      </c>
      <c r="T115" s="234" t="str">
        <f>IFERROR(VLOOKUP(T114,'P1-1'!$B:$AP,41,FALSE),"")</f>
        <v/>
      </c>
      <c r="U115" s="234" t="str">
        <f>IFERROR(VLOOKUP(U114,'P1-1'!$B:$AP,41,FALSE),"")</f>
        <v/>
      </c>
      <c r="V115" s="234" t="str">
        <f>IFERROR(VLOOKUP(V114,'P1-1'!$B:$AP,41,FALSE),"")</f>
        <v/>
      </c>
      <c r="W115" s="234" t="str">
        <f>IFERROR(VLOOKUP(W114,'P1-1'!$B:$AP,41,FALSE),"")</f>
        <v/>
      </c>
      <c r="X115" s="234" t="str">
        <f>IFERROR(VLOOKUP(X114,'P1-1'!$B:$AP,41,FALSE),"")</f>
        <v/>
      </c>
      <c r="Y115" s="234" t="str">
        <f>IFERROR(VLOOKUP(Y114,'P1-1'!$B:$AP,41,FALSE),"")</f>
        <v/>
      </c>
      <c r="Z115" s="234" t="str">
        <f>IFERROR(VLOOKUP(Z114,'P1-1'!$B:$AP,41,FALSE),"")</f>
        <v/>
      </c>
      <c r="AA115" s="234" t="str">
        <f>IFERROR(VLOOKUP(AA114,'P1-1'!$B:$AP,41,FALSE),"")</f>
        <v/>
      </c>
      <c r="AB115" s="234" t="str">
        <f>IFERROR(VLOOKUP(AB114,'P1-1'!$B:$AP,41,FALSE),"")</f>
        <v/>
      </c>
      <c r="AC115" s="234" t="str">
        <f>IFERROR(VLOOKUP(AC114,'P1-1'!$B:$AP,41,FALSE),"")</f>
        <v/>
      </c>
      <c r="AD115" s="234" t="str">
        <f>IFERROR(VLOOKUP(AD114,'P1-1'!$B:$AP,41,FALSE),"")</f>
        <v/>
      </c>
      <c r="AE115" s="234" t="str">
        <f>IFERROR(VLOOKUP(AE114,'P1-1'!$B:$AP,41,FALSE),"")</f>
        <v/>
      </c>
      <c r="AF115" s="234" t="str">
        <f>IFERROR(VLOOKUP(AF114,'P1-1'!$B:$AP,41,FALSE),"")</f>
        <v/>
      </c>
      <c r="AG115" s="234" t="str">
        <f>IFERROR(VLOOKUP(AG114,'P1-1'!$B:$AP,41,FALSE),"")</f>
        <v/>
      </c>
      <c r="AH115" s="234" t="str">
        <f>IFERROR(VLOOKUP(AH114,'P1-1'!$B:$AP,41,FALSE),"")</f>
        <v/>
      </c>
      <c r="AI115" s="234" t="str">
        <f>IFERROR(VLOOKUP(AI114,'P1-1'!$B:$AP,41,FALSE),"")</f>
        <v/>
      </c>
      <c r="AJ115" s="234" t="str">
        <f>IFERROR(VLOOKUP(AJ114,'P1-1'!$B:$AP,41,FALSE),"")</f>
        <v/>
      </c>
      <c r="AK115" s="234" t="str">
        <f>IFERROR(VLOOKUP(AK114,'P1-1'!$B:$AP,41,FALSE),"")</f>
        <v/>
      </c>
      <c r="AL115" s="234" t="str">
        <f>IFERROR(VLOOKUP(AL114,'P1-1'!$B:$AP,41,FALSE),"")</f>
        <v/>
      </c>
      <c r="AM115" s="234" t="str">
        <f>IFERROR(VLOOKUP(AM114,'P1-1'!$B:$AP,41,FALSE),"")</f>
        <v/>
      </c>
      <c r="AN115" s="729"/>
      <c r="AO115" s="701"/>
      <c r="AP115" s="705"/>
      <c r="AQ115" s="706"/>
      <c r="AR115" s="701"/>
      <c r="AS115" s="701"/>
      <c r="AT115" s="709"/>
      <c r="AU115" s="326" t="str">
        <f t="shared" ref="AU115" si="115">IFERROR(IF($D114="□",($AO114/$AK$7),($AO114/$AK$9)),"")</f>
        <v/>
      </c>
      <c r="AV115" s="326" t="str">
        <f t="shared" ref="AV115" si="116">IFERROR(IF($D114="□",($AN114/$AO$7),($AN114/$AO$9)),"")</f>
        <v/>
      </c>
    </row>
    <row r="116" spans="1:48" s="205" customFormat="1" ht="12" customHeight="1">
      <c r="A116" s="712"/>
      <c r="B116" s="715"/>
      <c r="C116" s="733"/>
      <c r="D116" s="721"/>
      <c r="E116" s="402"/>
      <c r="F116" s="726"/>
      <c r="G116" s="727"/>
      <c r="H116" s="235" t="s">
        <v>358</v>
      </c>
      <c r="I116" s="234" t="str">
        <f>IFERROR(VLOOKUP(I114,'P1-1'!$B:$AP,31,FALSE),"")</f>
        <v/>
      </c>
      <c r="J116" s="234" t="str">
        <f>IFERROR(VLOOKUP(J114,'P1-1'!$B:$AP,31,FALSE),"")</f>
        <v/>
      </c>
      <c r="K116" s="234" t="str">
        <f>IFERROR(VLOOKUP(K114,'P1-1'!$B:$AP,31,FALSE),"")</f>
        <v/>
      </c>
      <c r="L116" s="234" t="str">
        <f>IFERROR(VLOOKUP(L114,'P1-1'!$B:$AP,31,FALSE),"")</f>
        <v/>
      </c>
      <c r="M116" s="234" t="str">
        <f>IFERROR(VLOOKUP(M114,'P1-1'!$B:$AP,31,FALSE),"")</f>
        <v/>
      </c>
      <c r="N116" s="234" t="str">
        <f>IFERROR(VLOOKUP(N114,'P1-1'!$B:$AP,31,FALSE),"")</f>
        <v/>
      </c>
      <c r="O116" s="234" t="str">
        <f>IFERROR(VLOOKUP(O114,'P1-1'!$B:$AP,31,FALSE),"")</f>
        <v/>
      </c>
      <c r="P116" s="234" t="str">
        <f>IFERROR(VLOOKUP(P114,'P1-1'!$B:$AP,31,FALSE),"")</f>
        <v/>
      </c>
      <c r="Q116" s="234" t="str">
        <f>IFERROR(VLOOKUP(Q114,'P1-1'!$B:$AP,31,FALSE),"")</f>
        <v/>
      </c>
      <c r="R116" s="234" t="str">
        <f>IFERROR(VLOOKUP(R114,'P1-1'!$B:$AP,31,FALSE),"")</f>
        <v/>
      </c>
      <c r="S116" s="234" t="str">
        <f>IFERROR(VLOOKUP(S114,'P1-1'!$B:$AP,31,FALSE),"")</f>
        <v/>
      </c>
      <c r="T116" s="234" t="str">
        <f>IFERROR(VLOOKUP(T114,'P1-1'!$B:$AP,31,FALSE),"")</f>
        <v/>
      </c>
      <c r="U116" s="234" t="str">
        <f>IFERROR(VLOOKUP(U114,'P1-1'!$B:$AP,31,FALSE),"")</f>
        <v/>
      </c>
      <c r="V116" s="234" t="str">
        <f>IFERROR(VLOOKUP(V114,'P1-1'!$B:$AP,31,FALSE),"")</f>
        <v/>
      </c>
      <c r="W116" s="234" t="str">
        <f>IFERROR(VLOOKUP(W114,'P1-1'!$B:$AP,31,FALSE),"")</f>
        <v/>
      </c>
      <c r="X116" s="234" t="str">
        <f>IFERROR(VLOOKUP(X114,'P1-1'!$B:$AP,31,FALSE),"")</f>
        <v/>
      </c>
      <c r="Y116" s="234" t="str">
        <f>IFERROR(VLOOKUP(Y114,'P1-1'!$B:$AP,31,FALSE),"")</f>
        <v/>
      </c>
      <c r="Z116" s="234" t="str">
        <f>IFERROR(VLOOKUP(Z114,'P1-1'!$B:$AP,31,FALSE),"")</f>
        <v/>
      </c>
      <c r="AA116" s="234" t="str">
        <f>IFERROR(VLOOKUP(AA114,'P1-1'!$B:$AP,31,FALSE),"")</f>
        <v/>
      </c>
      <c r="AB116" s="234" t="str">
        <f>IFERROR(VLOOKUP(AB114,'P1-1'!$B:$AP,31,FALSE),"")</f>
        <v/>
      </c>
      <c r="AC116" s="234" t="str">
        <f>IFERROR(VLOOKUP(AC114,'P1-1'!$B:$AP,31,FALSE),"")</f>
        <v/>
      </c>
      <c r="AD116" s="234" t="str">
        <f>IFERROR(VLOOKUP(AD114,'P1-1'!$B:$AP,31,FALSE),"")</f>
        <v/>
      </c>
      <c r="AE116" s="234" t="str">
        <f>IFERROR(VLOOKUP(AE114,'P1-1'!$B:$AP,31,FALSE),"")</f>
        <v/>
      </c>
      <c r="AF116" s="234" t="str">
        <f>IFERROR(VLOOKUP(AF114,'P1-1'!$B:$AP,31,FALSE),"")</f>
        <v/>
      </c>
      <c r="AG116" s="234" t="str">
        <f>IFERROR(VLOOKUP(AG114,'P1-1'!$B:$AP,31,FALSE),"")</f>
        <v/>
      </c>
      <c r="AH116" s="234" t="str">
        <f>IFERROR(VLOOKUP(AH114,'P1-1'!$B:$AP,31,FALSE),"")</f>
        <v/>
      </c>
      <c r="AI116" s="234" t="str">
        <f>IFERROR(VLOOKUP(AI114,'P1-1'!$B:$AP,31,FALSE),"")</f>
        <v/>
      </c>
      <c r="AJ116" s="234" t="str">
        <f>IFERROR(VLOOKUP(AJ114,'P1-1'!$B:$AP,31,FALSE),"")</f>
        <v/>
      </c>
      <c r="AK116" s="234" t="str">
        <f>IFERROR(VLOOKUP(AK114,'P1-1'!$B:$AP,31,FALSE),"")</f>
        <v/>
      </c>
      <c r="AL116" s="234" t="str">
        <f>IFERROR(VLOOKUP(AL114,'P1-1'!$B:$AP,31,FALSE),"")</f>
        <v/>
      </c>
      <c r="AM116" s="234" t="str">
        <f>IFERROR(VLOOKUP(AM114,'P1-1'!$B:$AP,31,FALSE),"")</f>
        <v/>
      </c>
      <c r="AN116" s="730"/>
      <c r="AO116" s="702"/>
      <c r="AP116" s="707"/>
      <c r="AQ116" s="708"/>
      <c r="AR116" s="702"/>
      <c r="AS116" s="702"/>
      <c r="AT116" s="709"/>
      <c r="AU116" s="327"/>
      <c r="AV116" s="327"/>
    </row>
    <row r="117" spans="1:48" s="205" customFormat="1" ht="12" customHeight="1">
      <c r="A117" s="710">
        <v>32</v>
      </c>
      <c r="B117" s="713"/>
      <c r="C117" s="731"/>
      <c r="D117" s="719" t="s">
        <v>231</v>
      </c>
      <c r="E117" s="401"/>
      <c r="F117" s="722"/>
      <c r="G117" s="723"/>
      <c r="H117" s="232" t="s">
        <v>355</v>
      </c>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728">
        <f t="shared" ref="AN117" si="117">IF(LEFT($AN$2,6)="共同生活援助",SUM(I118:AM118),SUM(I118:AM119))</f>
        <v>0</v>
      </c>
      <c r="AO117" s="700">
        <f>IF($AN$4="４週",AN117/4,AN117/(DAY(EOMONTH($I$22,0))/7))</f>
        <v>0</v>
      </c>
      <c r="AP117" s="703"/>
      <c r="AQ117" s="704"/>
      <c r="AR117" s="700" t="str">
        <f t="shared" ref="AR117" si="118">IF($AN$4="４週",AU118,AV118)</f>
        <v/>
      </c>
      <c r="AS117" s="700"/>
      <c r="AT117" s="709"/>
      <c r="AU117" s="325" t="s">
        <v>617</v>
      </c>
      <c r="AV117" s="325" t="s">
        <v>356</v>
      </c>
    </row>
    <row r="118" spans="1:48" s="205" customFormat="1" ht="12" customHeight="1">
      <c r="A118" s="711"/>
      <c r="B118" s="714"/>
      <c r="C118" s="732"/>
      <c r="D118" s="720"/>
      <c r="E118" s="402"/>
      <c r="F118" s="724"/>
      <c r="G118" s="725"/>
      <c r="H118" s="233" t="s">
        <v>357</v>
      </c>
      <c r="I118" s="234" t="str">
        <f>IFERROR(VLOOKUP(I117,'P1-1'!$B:$AP,41,FALSE),"")</f>
        <v/>
      </c>
      <c r="J118" s="234" t="str">
        <f>IFERROR(VLOOKUP(J117,'P1-1'!$B:$AP,41,FALSE),"")</f>
        <v/>
      </c>
      <c r="K118" s="234" t="str">
        <f>IFERROR(VLOOKUP(K117,'P1-1'!$B:$AP,41,FALSE),"")</f>
        <v/>
      </c>
      <c r="L118" s="234" t="str">
        <f>IFERROR(VLOOKUP(L117,'P1-1'!$B:$AP,41,FALSE),"")</f>
        <v/>
      </c>
      <c r="M118" s="234" t="str">
        <f>IFERROR(VLOOKUP(M117,'P1-1'!$B:$AP,41,FALSE),"")</f>
        <v/>
      </c>
      <c r="N118" s="234" t="str">
        <f>IFERROR(VLOOKUP(N117,'P1-1'!$B:$AP,41,FALSE),"")</f>
        <v/>
      </c>
      <c r="O118" s="234" t="str">
        <f>IFERROR(VLOOKUP(O117,'P1-1'!$B:$AP,41,FALSE),"")</f>
        <v/>
      </c>
      <c r="P118" s="234" t="str">
        <f>IFERROR(VLOOKUP(P117,'P1-1'!$B:$AP,41,FALSE),"")</f>
        <v/>
      </c>
      <c r="Q118" s="234" t="str">
        <f>IFERROR(VLOOKUP(Q117,'P1-1'!$B:$AP,41,FALSE),"")</f>
        <v/>
      </c>
      <c r="R118" s="234" t="str">
        <f>IFERROR(VLOOKUP(R117,'P1-1'!$B:$AP,41,FALSE),"")</f>
        <v/>
      </c>
      <c r="S118" s="234" t="str">
        <f>IFERROR(VLOOKUP(S117,'P1-1'!$B:$AP,41,FALSE),"")</f>
        <v/>
      </c>
      <c r="T118" s="234" t="str">
        <f>IFERROR(VLOOKUP(T117,'P1-1'!$B:$AP,41,FALSE),"")</f>
        <v/>
      </c>
      <c r="U118" s="234" t="str">
        <f>IFERROR(VLOOKUP(U117,'P1-1'!$B:$AP,41,FALSE),"")</f>
        <v/>
      </c>
      <c r="V118" s="234" t="str">
        <f>IFERROR(VLOOKUP(V117,'P1-1'!$B:$AP,41,FALSE),"")</f>
        <v/>
      </c>
      <c r="W118" s="234" t="str">
        <f>IFERROR(VLOOKUP(W117,'P1-1'!$B:$AP,41,FALSE),"")</f>
        <v/>
      </c>
      <c r="X118" s="234" t="str">
        <f>IFERROR(VLOOKUP(X117,'P1-1'!$B:$AP,41,FALSE),"")</f>
        <v/>
      </c>
      <c r="Y118" s="234" t="str">
        <f>IFERROR(VLOOKUP(Y117,'P1-1'!$B:$AP,41,FALSE),"")</f>
        <v/>
      </c>
      <c r="Z118" s="234" t="str">
        <f>IFERROR(VLOOKUP(Z117,'P1-1'!$B:$AP,41,FALSE),"")</f>
        <v/>
      </c>
      <c r="AA118" s="234" t="str">
        <f>IFERROR(VLOOKUP(AA117,'P1-1'!$B:$AP,41,FALSE),"")</f>
        <v/>
      </c>
      <c r="AB118" s="234" t="str">
        <f>IFERROR(VLOOKUP(AB117,'P1-1'!$B:$AP,41,FALSE),"")</f>
        <v/>
      </c>
      <c r="AC118" s="234" t="str">
        <f>IFERROR(VLOOKUP(AC117,'P1-1'!$B:$AP,41,FALSE),"")</f>
        <v/>
      </c>
      <c r="AD118" s="234" t="str">
        <f>IFERROR(VLOOKUP(AD117,'P1-1'!$B:$AP,41,FALSE),"")</f>
        <v/>
      </c>
      <c r="AE118" s="234" t="str">
        <f>IFERROR(VLOOKUP(AE117,'P1-1'!$B:$AP,41,FALSE),"")</f>
        <v/>
      </c>
      <c r="AF118" s="234" t="str">
        <f>IFERROR(VLOOKUP(AF117,'P1-1'!$B:$AP,41,FALSE),"")</f>
        <v/>
      </c>
      <c r="AG118" s="234" t="str">
        <f>IFERROR(VLOOKUP(AG117,'P1-1'!$B:$AP,41,FALSE),"")</f>
        <v/>
      </c>
      <c r="AH118" s="234" t="str">
        <f>IFERROR(VLOOKUP(AH117,'P1-1'!$B:$AP,41,FALSE),"")</f>
        <v/>
      </c>
      <c r="AI118" s="234" t="str">
        <f>IFERROR(VLOOKUP(AI117,'P1-1'!$B:$AP,41,FALSE),"")</f>
        <v/>
      </c>
      <c r="AJ118" s="234" t="str">
        <f>IFERROR(VLOOKUP(AJ117,'P1-1'!$B:$AP,41,FALSE),"")</f>
        <v/>
      </c>
      <c r="AK118" s="234" t="str">
        <f>IFERROR(VLOOKUP(AK117,'P1-1'!$B:$AP,41,FALSE),"")</f>
        <v/>
      </c>
      <c r="AL118" s="234" t="str">
        <f>IFERROR(VLOOKUP(AL117,'P1-1'!$B:$AP,41,FALSE),"")</f>
        <v/>
      </c>
      <c r="AM118" s="234" t="str">
        <f>IFERROR(VLOOKUP(AM117,'P1-1'!$B:$AP,41,FALSE),"")</f>
        <v/>
      </c>
      <c r="AN118" s="729"/>
      <c r="AO118" s="701"/>
      <c r="AP118" s="705"/>
      <c r="AQ118" s="706"/>
      <c r="AR118" s="701"/>
      <c r="AS118" s="701"/>
      <c r="AT118" s="709"/>
      <c r="AU118" s="326" t="str">
        <f t="shared" ref="AU118" si="119">IFERROR(IF($D117="□",($AO117/$AK$7),($AO117/$AK$9)),"")</f>
        <v/>
      </c>
      <c r="AV118" s="326" t="str">
        <f t="shared" ref="AV118" si="120">IFERROR(IF($D117="□",($AN117/$AO$7),($AN117/$AO$9)),"")</f>
        <v/>
      </c>
    </row>
    <row r="119" spans="1:48" s="205" customFormat="1" ht="12" customHeight="1">
      <c r="A119" s="712"/>
      <c r="B119" s="715"/>
      <c r="C119" s="733"/>
      <c r="D119" s="721"/>
      <c r="E119" s="402"/>
      <c r="F119" s="726"/>
      <c r="G119" s="727"/>
      <c r="H119" s="235" t="s">
        <v>358</v>
      </c>
      <c r="I119" s="234" t="str">
        <f>IFERROR(VLOOKUP(I117,'P1-1'!$B:$AP,31,FALSE),"")</f>
        <v/>
      </c>
      <c r="J119" s="234" t="str">
        <f>IFERROR(VLOOKUP(J117,'P1-1'!$B:$AP,31,FALSE),"")</f>
        <v/>
      </c>
      <c r="K119" s="234" t="str">
        <f>IFERROR(VLOOKUP(K117,'P1-1'!$B:$AP,31,FALSE),"")</f>
        <v/>
      </c>
      <c r="L119" s="234" t="str">
        <f>IFERROR(VLOOKUP(L117,'P1-1'!$B:$AP,31,FALSE),"")</f>
        <v/>
      </c>
      <c r="M119" s="234" t="str">
        <f>IFERROR(VLOOKUP(M117,'P1-1'!$B:$AP,31,FALSE),"")</f>
        <v/>
      </c>
      <c r="N119" s="234" t="str">
        <f>IFERROR(VLOOKUP(N117,'P1-1'!$B:$AP,31,FALSE),"")</f>
        <v/>
      </c>
      <c r="O119" s="234" t="str">
        <f>IFERROR(VLOOKUP(O117,'P1-1'!$B:$AP,31,FALSE),"")</f>
        <v/>
      </c>
      <c r="P119" s="234" t="str">
        <f>IFERROR(VLOOKUP(P117,'P1-1'!$B:$AP,31,FALSE),"")</f>
        <v/>
      </c>
      <c r="Q119" s="234" t="str">
        <f>IFERROR(VLOOKUP(Q117,'P1-1'!$B:$AP,31,FALSE),"")</f>
        <v/>
      </c>
      <c r="R119" s="234" t="str">
        <f>IFERROR(VLOOKUP(R117,'P1-1'!$B:$AP,31,FALSE),"")</f>
        <v/>
      </c>
      <c r="S119" s="234" t="str">
        <f>IFERROR(VLOOKUP(S117,'P1-1'!$B:$AP,31,FALSE),"")</f>
        <v/>
      </c>
      <c r="T119" s="234" t="str">
        <f>IFERROR(VLOOKUP(T117,'P1-1'!$B:$AP,31,FALSE),"")</f>
        <v/>
      </c>
      <c r="U119" s="234" t="str">
        <f>IFERROR(VLOOKUP(U117,'P1-1'!$B:$AP,31,FALSE),"")</f>
        <v/>
      </c>
      <c r="V119" s="234" t="str">
        <f>IFERROR(VLOOKUP(V117,'P1-1'!$B:$AP,31,FALSE),"")</f>
        <v/>
      </c>
      <c r="W119" s="234" t="str">
        <f>IFERROR(VLOOKUP(W117,'P1-1'!$B:$AP,31,FALSE),"")</f>
        <v/>
      </c>
      <c r="X119" s="234" t="str">
        <f>IFERROR(VLOOKUP(X117,'P1-1'!$B:$AP,31,FALSE),"")</f>
        <v/>
      </c>
      <c r="Y119" s="234" t="str">
        <f>IFERROR(VLOOKUP(Y117,'P1-1'!$B:$AP,31,FALSE),"")</f>
        <v/>
      </c>
      <c r="Z119" s="234" t="str">
        <f>IFERROR(VLOOKUP(Z117,'P1-1'!$B:$AP,31,FALSE),"")</f>
        <v/>
      </c>
      <c r="AA119" s="234" t="str">
        <f>IFERROR(VLOOKUP(AA117,'P1-1'!$B:$AP,31,FALSE),"")</f>
        <v/>
      </c>
      <c r="AB119" s="234" t="str">
        <f>IFERROR(VLOOKUP(AB117,'P1-1'!$B:$AP,31,FALSE),"")</f>
        <v/>
      </c>
      <c r="AC119" s="234" t="str">
        <f>IFERROR(VLOOKUP(AC117,'P1-1'!$B:$AP,31,FALSE),"")</f>
        <v/>
      </c>
      <c r="AD119" s="234" t="str">
        <f>IFERROR(VLOOKUP(AD117,'P1-1'!$B:$AP,31,FALSE),"")</f>
        <v/>
      </c>
      <c r="AE119" s="234" t="str">
        <f>IFERROR(VLOOKUP(AE117,'P1-1'!$B:$AP,31,FALSE),"")</f>
        <v/>
      </c>
      <c r="AF119" s="234" t="str">
        <f>IFERROR(VLOOKUP(AF117,'P1-1'!$B:$AP,31,FALSE),"")</f>
        <v/>
      </c>
      <c r="AG119" s="234" t="str">
        <f>IFERROR(VLOOKUP(AG117,'P1-1'!$B:$AP,31,FALSE),"")</f>
        <v/>
      </c>
      <c r="AH119" s="234" t="str">
        <f>IFERROR(VLOOKUP(AH117,'P1-1'!$B:$AP,31,FALSE),"")</f>
        <v/>
      </c>
      <c r="AI119" s="234" t="str">
        <f>IFERROR(VLOOKUP(AI117,'P1-1'!$B:$AP,31,FALSE),"")</f>
        <v/>
      </c>
      <c r="AJ119" s="234" t="str">
        <f>IFERROR(VLOOKUP(AJ117,'P1-1'!$B:$AP,31,FALSE),"")</f>
        <v/>
      </c>
      <c r="AK119" s="234" t="str">
        <f>IFERROR(VLOOKUP(AK117,'P1-1'!$B:$AP,31,FALSE),"")</f>
        <v/>
      </c>
      <c r="AL119" s="234" t="str">
        <f>IFERROR(VLOOKUP(AL117,'P1-1'!$B:$AP,31,FALSE),"")</f>
        <v/>
      </c>
      <c r="AM119" s="234" t="str">
        <f>IFERROR(VLOOKUP(AM117,'P1-1'!$B:$AP,31,FALSE),"")</f>
        <v/>
      </c>
      <c r="AN119" s="730"/>
      <c r="AO119" s="702"/>
      <c r="AP119" s="707"/>
      <c r="AQ119" s="708"/>
      <c r="AR119" s="702"/>
      <c r="AS119" s="702"/>
      <c r="AT119" s="709"/>
      <c r="AU119" s="327"/>
      <c r="AV119" s="327"/>
    </row>
    <row r="120" spans="1:48" s="205" customFormat="1" ht="12" customHeight="1">
      <c r="A120" s="710">
        <v>33</v>
      </c>
      <c r="B120" s="713"/>
      <c r="C120" s="731"/>
      <c r="D120" s="719" t="s">
        <v>231</v>
      </c>
      <c r="E120" s="401"/>
      <c r="F120" s="722"/>
      <c r="G120" s="723"/>
      <c r="H120" s="232" t="s">
        <v>355</v>
      </c>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c r="AN120" s="728">
        <f t="shared" ref="AN120" si="121">IF(LEFT($AN$2,6)="共同生活援助",SUM(I121:AM121),SUM(I121:AM122))</f>
        <v>0</v>
      </c>
      <c r="AO120" s="700">
        <f>IF($AN$4="４週",AN120/4,AN120/(DAY(EOMONTH($I$22,0))/7))</f>
        <v>0</v>
      </c>
      <c r="AP120" s="703"/>
      <c r="AQ120" s="704"/>
      <c r="AR120" s="700" t="str">
        <f t="shared" ref="AR120" si="122">IF($AN$4="４週",AU121,AV121)</f>
        <v/>
      </c>
      <c r="AS120" s="700"/>
      <c r="AT120" s="709"/>
      <c r="AU120" s="325" t="s">
        <v>617</v>
      </c>
      <c r="AV120" s="325" t="s">
        <v>356</v>
      </c>
    </row>
    <row r="121" spans="1:48" s="205" customFormat="1" ht="12" customHeight="1">
      <c r="A121" s="711"/>
      <c r="B121" s="714"/>
      <c r="C121" s="732"/>
      <c r="D121" s="720"/>
      <c r="E121" s="402"/>
      <c r="F121" s="724"/>
      <c r="G121" s="725"/>
      <c r="H121" s="233" t="s">
        <v>357</v>
      </c>
      <c r="I121" s="234" t="str">
        <f>IFERROR(VLOOKUP(I120,'P1-1'!$B:$AP,41,FALSE),"")</f>
        <v/>
      </c>
      <c r="J121" s="234" t="str">
        <f>IFERROR(VLOOKUP(J120,'P1-1'!$B:$AP,41,FALSE),"")</f>
        <v/>
      </c>
      <c r="K121" s="234" t="str">
        <f>IFERROR(VLOOKUP(K120,'P1-1'!$B:$AP,41,FALSE),"")</f>
        <v/>
      </c>
      <c r="L121" s="234" t="str">
        <f>IFERROR(VLOOKUP(L120,'P1-1'!$B:$AP,41,FALSE),"")</f>
        <v/>
      </c>
      <c r="M121" s="234" t="str">
        <f>IFERROR(VLOOKUP(M120,'P1-1'!$B:$AP,41,FALSE),"")</f>
        <v/>
      </c>
      <c r="N121" s="234" t="str">
        <f>IFERROR(VLOOKUP(N120,'P1-1'!$B:$AP,41,FALSE),"")</f>
        <v/>
      </c>
      <c r="O121" s="234" t="str">
        <f>IFERROR(VLOOKUP(O120,'P1-1'!$B:$AP,41,FALSE),"")</f>
        <v/>
      </c>
      <c r="P121" s="234" t="str">
        <f>IFERROR(VLOOKUP(P120,'P1-1'!$B:$AP,41,FALSE),"")</f>
        <v/>
      </c>
      <c r="Q121" s="234" t="str">
        <f>IFERROR(VLOOKUP(Q120,'P1-1'!$B:$AP,41,FALSE),"")</f>
        <v/>
      </c>
      <c r="R121" s="234" t="str">
        <f>IFERROR(VLOOKUP(R120,'P1-1'!$B:$AP,41,FALSE),"")</f>
        <v/>
      </c>
      <c r="S121" s="234" t="str">
        <f>IFERROR(VLOOKUP(S120,'P1-1'!$B:$AP,41,FALSE),"")</f>
        <v/>
      </c>
      <c r="T121" s="234" t="str">
        <f>IFERROR(VLOOKUP(T120,'P1-1'!$B:$AP,41,FALSE),"")</f>
        <v/>
      </c>
      <c r="U121" s="234" t="str">
        <f>IFERROR(VLOOKUP(U120,'P1-1'!$B:$AP,41,FALSE),"")</f>
        <v/>
      </c>
      <c r="V121" s="234" t="str">
        <f>IFERROR(VLOOKUP(V120,'P1-1'!$B:$AP,41,FALSE),"")</f>
        <v/>
      </c>
      <c r="W121" s="234" t="str">
        <f>IFERROR(VLOOKUP(W120,'P1-1'!$B:$AP,41,FALSE),"")</f>
        <v/>
      </c>
      <c r="X121" s="234" t="str">
        <f>IFERROR(VLOOKUP(X120,'P1-1'!$B:$AP,41,FALSE),"")</f>
        <v/>
      </c>
      <c r="Y121" s="234" t="str">
        <f>IFERROR(VLOOKUP(Y120,'P1-1'!$B:$AP,41,FALSE),"")</f>
        <v/>
      </c>
      <c r="Z121" s="234" t="str">
        <f>IFERROR(VLOOKUP(Z120,'P1-1'!$B:$AP,41,FALSE),"")</f>
        <v/>
      </c>
      <c r="AA121" s="234" t="str">
        <f>IFERROR(VLOOKUP(AA120,'P1-1'!$B:$AP,41,FALSE),"")</f>
        <v/>
      </c>
      <c r="AB121" s="234" t="str">
        <f>IFERROR(VLOOKUP(AB120,'P1-1'!$B:$AP,41,FALSE),"")</f>
        <v/>
      </c>
      <c r="AC121" s="234" t="str">
        <f>IFERROR(VLOOKUP(AC120,'P1-1'!$B:$AP,41,FALSE),"")</f>
        <v/>
      </c>
      <c r="AD121" s="234" t="str">
        <f>IFERROR(VLOOKUP(AD120,'P1-1'!$B:$AP,41,FALSE),"")</f>
        <v/>
      </c>
      <c r="AE121" s="234" t="str">
        <f>IFERROR(VLOOKUP(AE120,'P1-1'!$B:$AP,41,FALSE),"")</f>
        <v/>
      </c>
      <c r="AF121" s="234" t="str">
        <f>IFERROR(VLOOKUP(AF120,'P1-1'!$B:$AP,41,FALSE),"")</f>
        <v/>
      </c>
      <c r="AG121" s="234" t="str">
        <f>IFERROR(VLOOKUP(AG120,'P1-1'!$B:$AP,41,FALSE),"")</f>
        <v/>
      </c>
      <c r="AH121" s="234" t="str">
        <f>IFERROR(VLOOKUP(AH120,'P1-1'!$B:$AP,41,FALSE),"")</f>
        <v/>
      </c>
      <c r="AI121" s="234" t="str">
        <f>IFERROR(VLOOKUP(AI120,'P1-1'!$B:$AP,41,FALSE),"")</f>
        <v/>
      </c>
      <c r="AJ121" s="234" t="str">
        <f>IFERROR(VLOOKUP(AJ120,'P1-1'!$B:$AP,41,FALSE),"")</f>
        <v/>
      </c>
      <c r="AK121" s="234" t="str">
        <f>IFERROR(VLOOKUP(AK120,'P1-1'!$B:$AP,41,FALSE),"")</f>
        <v/>
      </c>
      <c r="AL121" s="234" t="str">
        <f>IFERROR(VLOOKUP(AL120,'P1-1'!$B:$AP,41,FALSE),"")</f>
        <v/>
      </c>
      <c r="AM121" s="234" t="str">
        <f>IFERROR(VLOOKUP(AM120,'P1-1'!$B:$AP,41,FALSE),"")</f>
        <v/>
      </c>
      <c r="AN121" s="729"/>
      <c r="AO121" s="701"/>
      <c r="AP121" s="705"/>
      <c r="AQ121" s="706"/>
      <c r="AR121" s="701"/>
      <c r="AS121" s="701"/>
      <c r="AT121" s="709"/>
      <c r="AU121" s="326" t="str">
        <f t="shared" ref="AU121" si="123">IFERROR(IF($D120="□",($AO120/$AK$7),($AO120/$AK$9)),"")</f>
        <v/>
      </c>
      <c r="AV121" s="326" t="str">
        <f t="shared" ref="AV121" si="124">IFERROR(IF($D120="□",($AN120/$AO$7),($AN120/$AO$9)),"")</f>
        <v/>
      </c>
    </row>
    <row r="122" spans="1:48" s="205" customFormat="1" ht="12" customHeight="1">
      <c r="A122" s="712"/>
      <c r="B122" s="715"/>
      <c r="C122" s="733"/>
      <c r="D122" s="721"/>
      <c r="E122" s="402"/>
      <c r="F122" s="726"/>
      <c r="G122" s="727"/>
      <c r="H122" s="235" t="s">
        <v>358</v>
      </c>
      <c r="I122" s="234" t="str">
        <f>IFERROR(VLOOKUP(I120,'P1-1'!$B:$AP,31,FALSE),"")</f>
        <v/>
      </c>
      <c r="J122" s="234" t="str">
        <f>IFERROR(VLOOKUP(J120,'P1-1'!$B:$AP,31,FALSE),"")</f>
        <v/>
      </c>
      <c r="K122" s="234" t="str">
        <f>IFERROR(VLOOKUP(K120,'P1-1'!$B:$AP,31,FALSE),"")</f>
        <v/>
      </c>
      <c r="L122" s="234" t="str">
        <f>IFERROR(VLOOKUP(L120,'P1-1'!$B:$AP,31,FALSE),"")</f>
        <v/>
      </c>
      <c r="M122" s="234" t="str">
        <f>IFERROR(VLOOKUP(M120,'P1-1'!$B:$AP,31,FALSE),"")</f>
        <v/>
      </c>
      <c r="N122" s="234" t="str">
        <f>IFERROR(VLOOKUP(N120,'P1-1'!$B:$AP,31,FALSE),"")</f>
        <v/>
      </c>
      <c r="O122" s="234" t="str">
        <f>IFERROR(VLOOKUP(O120,'P1-1'!$B:$AP,31,FALSE),"")</f>
        <v/>
      </c>
      <c r="P122" s="234" t="str">
        <f>IFERROR(VLOOKUP(P120,'P1-1'!$B:$AP,31,FALSE),"")</f>
        <v/>
      </c>
      <c r="Q122" s="234" t="str">
        <f>IFERROR(VLOOKUP(Q120,'P1-1'!$B:$AP,31,FALSE),"")</f>
        <v/>
      </c>
      <c r="R122" s="234" t="str">
        <f>IFERROR(VLOOKUP(R120,'P1-1'!$B:$AP,31,FALSE),"")</f>
        <v/>
      </c>
      <c r="S122" s="234" t="str">
        <f>IFERROR(VLOOKUP(S120,'P1-1'!$B:$AP,31,FALSE),"")</f>
        <v/>
      </c>
      <c r="T122" s="234" t="str">
        <f>IFERROR(VLOOKUP(T120,'P1-1'!$B:$AP,31,FALSE),"")</f>
        <v/>
      </c>
      <c r="U122" s="234" t="str">
        <f>IFERROR(VLOOKUP(U120,'P1-1'!$B:$AP,31,FALSE),"")</f>
        <v/>
      </c>
      <c r="V122" s="234" t="str">
        <f>IFERROR(VLOOKUP(V120,'P1-1'!$B:$AP,31,FALSE),"")</f>
        <v/>
      </c>
      <c r="W122" s="234" t="str">
        <f>IFERROR(VLOOKUP(W120,'P1-1'!$B:$AP,31,FALSE),"")</f>
        <v/>
      </c>
      <c r="X122" s="234" t="str">
        <f>IFERROR(VLOOKUP(X120,'P1-1'!$B:$AP,31,FALSE),"")</f>
        <v/>
      </c>
      <c r="Y122" s="234" t="str">
        <f>IFERROR(VLOOKUP(Y120,'P1-1'!$B:$AP,31,FALSE),"")</f>
        <v/>
      </c>
      <c r="Z122" s="234" t="str">
        <f>IFERROR(VLOOKUP(Z120,'P1-1'!$B:$AP,31,FALSE),"")</f>
        <v/>
      </c>
      <c r="AA122" s="234" t="str">
        <f>IFERROR(VLOOKUP(AA120,'P1-1'!$B:$AP,31,FALSE),"")</f>
        <v/>
      </c>
      <c r="AB122" s="234" t="str">
        <f>IFERROR(VLOOKUP(AB120,'P1-1'!$B:$AP,31,FALSE),"")</f>
        <v/>
      </c>
      <c r="AC122" s="234" t="str">
        <f>IFERROR(VLOOKUP(AC120,'P1-1'!$B:$AP,31,FALSE),"")</f>
        <v/>
      </c>
      <c r="AD122" s="234" t="str">
        <f>IFERROR(VLOOKUP(AD120,'P1-1'!$B:$AP,31,FALSE),"")</f>
        <v/>
      </c>
      <c r="AE122" s="234" t="str">
        <f>IFERROR(VLOOKUP(AE120,'P1-1'!$B:$AP,31,FALSE),"")</f>
        <v/>
      </c>
      <c r="AF122" s="234" t="str">
        <f>IFERROR(VLOOKUP(AF120,'P1-1'!$B:$AP,31,FALSE),"")</f>
        <v/>
      </c>
      <c r="AG122" s="234" t="str">
        <f>IFERROR(VLOOKUP(AG120,'P1-1'!$B:$AP,31,FALSE),"")</f>
        <v/>
      </c>
      <c r="AH122" s="234" t="str">
        <f>IFERROR(VLOOKUP(AH120,'P1-1'!$B:$AP,31,FALSE),"")</f>
        <v/>
      </c>
      <c r="AI122" s="234" t="str">
        <f>IFERROR(VLOOKUP(AI120,'P1-1'!$B:$AP,31,FALSE),"")</f>
        <v/>
      </c>
      <c r="AJ122" s="234" t="str">
        <f>IFERROR(VLOOKUP(AJ120,'P1-1'!$B:$AP,31,FALSE),"")</f>
        <v/>
      </c>
      <c r="AK122" s="234" t="str">
        <f>IFERROR(VLOOKUP(AK120,'P1-1'!$B:$AP,31,FALSE),"")</f>
        <v/>
      </c>
      <c r="AL122" s="234" t="str">
        <f>IFERROR(VLOOKUP(AL120,'P1-1'!$B:$AP,31,FALSE),"")</f>
        <v/>
      </c>
      <c r="AM122" s="234" t="str">
        <f>IFERROR(VLOOKUP(AM120,'P1-1'!$B:$AP,31,FALSE),"")</f>
        <v/>
      </c>
      <c r="AN122" s="730"/>
      <c r="AO122" s="702"/>
      <c r="AP122" s="707"/>
      <c r="AQ122" s="708"/>
      <c r="AR122" s="702"/>
      <c r="AS122" s="702"/>
      <c r="AT122" s="709"/>
      <c r="AU122" s="327"/>
      <c r="AV122" s="327"/>
    </row>
    <row r="123" spans="1:48" s="205" customFormat="1" ht="12" customHeight="1">
      <c r="A123" s="710">
        <v>34</v>
      </c>
      <c r="B123" s="713"/>
      <c r="C123" s="731"/>
      <c r="D123" s="719" t="s">
        <v>231</v>
      </c>
      <c r="E123" s="401"/>
      <c r="F123" s="722"/>
      <c r="G123" s="723"/>
      <c r="H123" s="232" t="s">
        <v>355</v>
      </c>
      <c r="I123" s="324"/>
      <c r="J123" s="324"/>
      <c r="K123" s="324"/>
      <c r="L123" s="324"/>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4"/>
      <c r="AL123" s="324"/>
      <c r="AM123" s="324"/>
      <c r="AN123" s="728">
        <f t="shared" ref="AN123" si="125">IF(LEFT($AN$2,6)="共同生活援助",SUM(I124:AM124),SUM(I124:AM125))</f>
        <v>0</v>
      </c>
      <c r="AO123" s="700">
        <f>IF($AN$4="４週",AN123/4,AN123/(DAY(EOMONTH($I$22,0))/7))</f>
        <v>0</v>
      </c>
      <c r="AP123" s="703"/>
      <c r="AQ123" s="704"/>
      <c r="AR123" s="700" t="str">
        <f t="shared" ref="AR123" si="126">IF($AN$4="４週",AU124,AV124)</f>
        <v/>
      </c>
      <c r="AS123" s="700"/>
      <c r="AT123" s="709"/>
      <c r="AU123" s="325" t="s">
        <v>617</v>
      </c>
      <c r="AV123" s="325" t="s">
        <v>356</v>
      </c>
    </row>
    <row r="124" spans="1:48" s="205" customFormat="1" ht="12" customHeight="1">
      <c r="A124" s="711"/>
      <c r="B124" s="714"/>
      <c r="C124" s="732"/>
      <c r="D124" s="720"/>
      <c r="E124" s="402"/>
      <c r="F124" s="724"/>
      <c r="G124" s="725"/>
      <c r="H124" s="233" t="s">
        <v>357</v>
      </c>
      <c r="I124" s="234" t="str">
        <f>IFERROR(VLOOKUP(I123,'P1-1'!$B:$AP,41,FALSE),"")</f>
        <v/>
      </c>
      <c r="J124" s="234" t="str">
        <f>IFERROR(VLOOKUP(J123,'P1-1'!$B:$AP,41,FALSE),"")</f>
        <v/>
      </c>
      <c r="K124" s="234" t="str">
        <f>IFERROR(VLOOKUP(K123,'P1-1'!$B:$AP,41,FALSE),"")</f>
        <v/>
      </c>
      <c r="L124" s="234" t="str">
        <f>IFERROR(VLOOKUP(L123,'P1-1'!$B:$AP,41,FALSE),"")</f>
        <v/>
      </c>
      <c r="M124" s="234" t="str">
        <f>IFERROR(VLOOKUP(M123,'P1-1'!$B:$AP,41,FALSE),"")</f>
        <v/>
      </c>
      <c r="N124" s="234" t="str">
        <f>IFERROR(VLOOKUP(N123,'P1-1'!$B:$AP,41,FALSE),"")</f>
        <v/>
      </c>
      <c r="O124" s="234" t="str">
        <f>IFERROR(VLOOKUP(O123,'P1-1'!$B:$AP,41,FALSE),"")</f>
        <v/>
      </c>
      <c r="P124" s="234" t="str">
        <f>IFERROR(VLOOKUP(P123,'P1-1'!$B:$AP,41,FALSE),"")</f>
        <v/>
      </c>
      <c r="Q124" s="234" t="str">
        <f>IFERROR(VLOOKUP(Q123,'P1-1'!$B:$AP,41,FALSE),"")</f>
        <v/>
      </c>
      <c r="R124" s="234" t="str">
        <f>IFERROR(VLOOKUP(R123,'P1-1'!$B:$AP,41,FALSE),"")</f>
        <v/>
      </c>
      <c r="S124" s="234" t="str">
        <f>IFERROR(VLOOKUP(S123,'P1-1'!$B:$AP,41,FALSE),"")</f>
        <v/>
      </c>
      <c r="T124" s="234" t="str">
        <f>IFERROR(VLOOKUP(T123,'P1-1'!$B:$AP,41,FALSE),"")</f>
        <v/>
      </c>
      <c r="U124" s="234" t="str">
        <f>IFERROR(VLOOKUP(U123,'P1-1'!$B:$AP,41,FALSE),"")</f>
        <v/>
      </c>
      <c r="V124" s="234" t="str">
        <f>IFERROR(VLOOKUP(V123,'P1-1'!$B:$AP,41,FALSE),"")</f>
        <v/>
      </c>
      <c r="W124" s="234" t="str">
        <f>IFERROR(VLOOKUP(W123,'P1-1'!$B:$AP,41,FALSE),"")</f>
        <v/>
      </c>
      <c r="X124" s="234" t="str">
        <f>IFERROR(VLOOKUP(X123,'P1-1'!$B:$AP,41,FALSE),"")</f>
        <v/>
      </c>
      <c r="Y124" s="234" t="str">
        <f>IFERROR(VLOOKUP(Y123,'P1-1'!$B:$AP,41,FALSE),"")</f>
        <v/>
      </c>
      <c r="Z124" s="234" t="str">
        <f>IFERROR(VLOOKUP(Z123,'P1-1'!$B:$AP,41,FALSE),"")</f>
        <v/>
      </c>
      <c r="AA124" s="234" t="str">
        <f>IFERROR(VLOOKUP(AA123,'P1-1'!$B:$AP,41,FALSE),"")</f>
        <v/>
      </c>
      <c r="AB124" s="234" t="str">
        <f>IFERROR(VLOOKUP(AB123,'P1-1'!$B:$AP,41,FALSE),"")</f>
        <v/>
      </c>
      <c r="AC124" s="234" t="str">
        <f>IFERROR(VLOOKUP(AC123,'P1-1'!$B:$AP,41,FALSE),"")</f>
        <v/>
      </c>
      <c r="AD124" s="234" t="str">
        <f>IFERROR(VLOOKUP(AD123,'P1-1'!$B:$AP,41,FALSE),"")</f>
        <v/>
      </c>
      <c r="AE124" s="234" t="str">
        <f>IFERROR(VLOOKUP(AE123,'P1-1'!$B:$AP,41,FALSE),"")</f>
        <v/>
      </c>
      <c r="AF124" s="234" t="str">
        <f>IFERROR(VLOOKUP(AF123,'P1-1'!$B:$AP,41,FALSE),"")</f>
        <v/>
      </c>
      <c r="AG124" s="234" t="str">
        <f>IFERROR(VLOOKUP(AG123,'P1-1'!$B:$AP,41,FALSE),"")</f>
        <v/>
      </c>
      <c r="AH124" s="234" t="str">
        <f>IFERROR(VLOOKUP(AH123,'P1-1'!$B:$AP,41,FALSE),"")</f>
        <v/>
      </c>
      <c r="AI124" s="234" t="str">
        <f>IFERROR(VLOOKUP(AI123,'P1-1'!$B:$AP,41,FALSE),"")</f>
        <v/>
      </c>
      <c r="AJ124" s="234" t="str">
        <f>IFERROR(VLOOKUP(AJ123,'P1-1'!$B:$AP,41,FALSE),"")</f>
        <v/>
      </c>
      <c r="AK124" s="234" t="str">
        <f>IFERROR(VLOOKUP(AK123,'P1-1'!$B:$AP,41,FALSE),"")</f>
        <v/>
      </c>
      <c r="AL124" s="234" t="str">
        <f>IFERROR(VLOOKUP(AL123,'P1-1'!$B:$AP,41,FALSE),"")</f>
        <v/>
      </c>
      <c r="AM124" s="234" t="str">
        <f>IFERROR(VLOOKUP(AM123,'P1-1'!$B:$AP,41,FALSE),"")</f>
        <v/>
      </c>
      <c r="AN124" s="729"/>
      <c r="AO124" s="701"/>
      <c r="AP124" s="705"/>
      <c r="AQ124" s="706"/>
      <c r="AR124" s="701"/>
      <c r="AS124" s="701"/>
      <c r="AT124" s="709"/>
      <c r="AU124" s="326" t="str">
        <f t="shared" ref="AU124" si="127">IFERROR(IF($D123="□",($AO123/$AK$7),($AO123/$AK$9)),"")</f>
        <v/>
      </c>
      <c r="AV124" s="326" t="str">
        <f t="shared" ref="AV124" si="128">IFERROR(IF($D123="□",($AN123/$AO$7),($AN123/$AO$9)),"")</f>
        <v/>
      </c>
    </row>
    <row r="125" spans="1:48" s="205" customFormat="1" ht="12" customHeight="1">
      <c r="A125" s="712"/>
      <c r="B125" s="715"/>
      <c r="C125" s="733"/>
      <c r="D125" s="721"/>
      <c r="E125" s="402"/>
      <c r="F125" s="726"/>
      <c r="G125" s="727"/>
      <c r="H125" s="235" t="s">
        <v>358</v>
      </c>
      <c r="I125" s="236" t="str">
        <f>IFERROR(VLOOKUP(I123,'P1-1'!$B:$AP,31,FALSE),"")</f>
        <v/>
      </c>
      <c r="J125" s="234" t="str">
        <f>IFERROR(VLOOKUP(J123,'P1-1'!$B:$AP,31,FALSE),"")</f>
        <v/>
      </c>
      <c r="K125" s="234" t="str">
        <f>IFERROR(VLOOKUP(K123,'P1-1'!$B:$AP,31,FALSE),"")</f>
        <v/>
      </c>
      <c r="L125" s="234" t="str">
        <f>IFERROR(VLOOKUP(L123,'P1-1'!$B:$AP,31,FALSE),"")</f>
        <v/>
      </c>
      <c r="M125" s="234" t="str">
        <f>IFERROR(VLOOKUP(M123,'P1-1'!$B:$AP,31,FALSE),"")</f>
        <v/>
      </c>
      <c r="N125" s="234" t="str">
        <f>IFERROR(VLOOKUP(N123,'P1-1'!$B:$AP,31,FALSE),"")</f>
        <v/>
      </c>
      <c r="O125" s="234" t="str">
        <f>IFERROR(VLOOKUP(O123,'P1-1'!$B:$AP,31,FALSE),"")</f>
        <v/>
      </c>
      <c r="P125" s="234" t="str">
        <f>IFERROR(VLOOKUP(P123,'P1-1'!$B:$AP,31,FALSE),"")</f>
        <v/>
      </c>
      <c r="Q125" s="234" t="str">
        <f>IFERROR(VLOOKUP(Q123,'P1-1'!$B:$AP,31,FALSE),"")</f>
        <v/>
      </c>
      <c r="R125" s="234" t="str">
        <f>IFERROR(VLOOKUP(R123,'P1-1'!$B:$AP,31,FALSE),"")</f>
        <v/>
      </c>
      <c r="S125" s="234" t="str">
        <f>IFERROR(VLOOKUP(S123,'P1-1'!$B:$AP,31,FALSE),"")</f>
        <v/>
      </c>
      <c r="T125" s="234" t="str">
        <f>IFERROR(VLOOKUP(T123,'P1-1'!$B:$AP,31,FALSE),"")</f>
        <v/>
      </c>
      <c r="U125" s="234" t="str">
        <f>IFERROR(VLOOKUP(U123,'P1-1'!$B:$AP,31,FALSE),"")</f>
        <v/>
      </c>
      <c r="V125" s="234" t="str">
        <f>IFERROR(VLOOKUP(V123,'P1-1'!$B:$AP,31,FALSE),"")</f>
        <v/>
      </c>
      <c r="W125" s="234" t="str">
        <f>IFERROR(VLOOKUP(W123,'P1-1'!$B:$AP,31,FALSE),"")</f>
        <v/>
      </c>
      <c r="X125" s="234" t="str">
        <f>IFERROR(VLOOKUP(X123,'P1-1'!$B:$AP,31,FALSE),"")</f>
        <v/>
      </c>
      <c r="Y125" s="234" t="str">
        <f>IFERROR(VLOOKUP(Y123,'P1-1'!$B:$AP,31,FALSE),"")</f>
        <v/>
      </c>
      <c r="Z125" s="234" t="str">
        <f>IFERROR(VLOOKUP(Z123,'P1-1'!$B:$AP,31,FALSE),"")</f>
        <v/>
      </c>
      <c r="AA125" s="234" t="str">
        <f>IFERROR(VLOOKUP(AA123,'P1-1'!$B:$AP,31,FALSE),"")</f>
        <v/>
      </c>
      <c r="AB125" s="234" t="str">
        <f>IFERROR(VLOOKUP(AB123,'P1-1'!$B:$AP,31,FALSE),"")</f>
        <v/>
      </c>
      <c r="AC125" s="234" t="str">
        <f>IFERROR(VLOOKUP(AC123,'P1-1'!$B:$AP,31,FALSE),"")</f>
        <v/>
      </c>
      <c r="AD125" s="234" t="str">
        <f>IFERROR(VLOOKUP(AD123,'P1-1'!$B:$AP,31,FALSE),"")</f>
        <v/>
      </c>
      <c r="AE125" s="234" t="str">
        <f>IFERROR(VLOOKUP(AE123,'P1-1'!$B:$AP,31,FALSE),"")</f>
        <v/>
      </c>
      <c r="AF125" s="234" t="str">
        <f>IFERROR(VLOOKUP(AF123,'P1-1'!$B:$AP,31,FALSE),"")</f>
        <v/>
      </c>
      <c r="AG125" s="234" t="str">
        <f>IFERROR(VLOOKUP(AG123,'P1-1'!$B:$AP,31,FALSE),"")</f>
        <v/>
      </c>
      <c r="AH125" s="234" t="str">
        <f>IFERROR(VLOOKUP(AH123,'P1-1'!$B:$AP,31,FALSE),"")</f>
        <v/>
      </c>
      <c r="AI125" s="234" t="str">
        <f>IFERROR(VLOOKUP(AI123,'P1-1'!$B:$AP,31,FALSE),"")</f>
        <v/>
      </c>
      <c r="AJ125" s="234" t="str">
        <f>IFERROR(VLOOKUP(AJ123,'P1-1'!$B:$AP,31,FALSE),"")</f>
        <v/>
      </c>
      <c r="AK125" s="234" t="str">
        <f>IFERROR(VLOOKUP(AK123,'P1-1'!$B:$AP,31,FALSE),"")</f>
        <v/>
      </c>
      <c r="AL125" s="234" t="str">
        <f>IFERROR(VLOOKUP(AL123,'P1-1'!$B:$AP,31,FALSE),"")</f>
        <v/>
      </c>
      <c r="AM125" s="234" t="str">
        <f>IFERROR(VLOOKUP(AM123,'P1-1'!$B:$AP,31,FALSE),"")</f>
        <v/>
      </c>
      <c r="AN125" s="730"/>
      <c r="AO125" s="702"/>
      <c r="AP125" s="707"/>
      <c r="AQ125" s="708"/>
      <c r="AR125" s="702"/>
      <c r="AS125" s="702"/>
      <c r="AT125" s="709"/>
      <c r="AU125" s="327"/>
      <c r="AV125" s="327"/>
    </row>
    <row r="126" spans="1:48" s="205" customFormat="1" ht="12" customHeight="1">
      <c r="A126" s="710">
        <v>35</v>
      </c>
      <c r="B126" s="713"/>
      <c r="C126" s="731"/>
      <c r="D126" s="719" t="s">
        <v>231</v>
      </c>
      <c r="E126" s="401"/>
      <c r="F126" s="722"/>
      <c r="G126" s="723"/>
      <c r="H126" s="232" t="s">
        <v>355</v>
      </c>
      <c r="I126" s="324"/>
      <c r="J126" s="324"/>
      <c r="K126" s="324"/>
      <c r="L126" s="324"/>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4"/>
      <c r="AL126" s="324"/>
      <c r="AM126" s="324"/>
      <c r="AN126" s="728">
        <f t="shared" ref="AN126" si="129">IF(LEFT($AN$2,6)="共同生活援助",SUM(I127:AM127),SUM(I127:AM128))</f>
        <v>0</v>
      </c>
      <c r="AO126" s="700">
        <f>IF($AN$4="４週",AN126/4,AN126/(DAY(EOMONTH($I$22,0))/7))</f>
        <v>0</v>
      </c>
      <c r="AP126" s="703"/>
      <c r="AQ126" s="704"/>
      <c r="AR126" s="700" t="str">
        <f t="shared" ref="AR126" si="130">IF($AN$4="４週",AU127,AV127)</f>
        <v/>
      </c>
      <c r="AS126" s="700"/>
      <c r="AT126" s="709"/>
      <c r="AU126" s="325" t="s">
        <v>617</v>
      </c>
      <c r="AV126" s="325" t="s">
        <v>356</v>
      </c>
    </row>
    <row r="127" spans="1:48" s="205" customFormat="1" ht="12" customHeight="1">
      <c r="A127" s="711"/>
      <c r="B127" s="714"/>
      <c r="C127" s="732"/>
      <c r="D127" s="720"/>
      <c r="E127" s="402"/>
      <c r="F127" s="724"/>
      <c r="G127" s="725"/>
      <c r="H127" s="233" t="s">
        <v>357</v>
      </c>
      <c r="I127" s="234" t="str">
        <f>IFERROR(VLOOKUP(I126,'P1-1'!$B:$AP,41,FALSE),"")</f>
        <v/>
      </c>
      <c r="J127" s="234" t="str">
        <f>IFERROR(VLOOKUP(J126,'P1-1'!$B:$AP,41,FALSE),"")</f>
        <v/>
      </c>
      <c r="K127" s="234" t="str">
        <f>IFERROR(VLOOKUP(K126,'P1-1'!$B:$AP,41,FALSE),"")</f>
        <v/>
      </c>
      <c r="L127" s="234" t="str">
        <f>IFERROR(VLOOKUP(L126,'P1-1'!$B:$AP,41,FALSE),"")</f>
        <v/>
      </c>
      <c r="M127" s="234" t="str">
        <f>IFERROR(VLOOKUP(M126,'P1-1'!$B:$AP,41,FALSE),"")</f>
        <v/>
      </c>
      <c r="N127" s="234" t="str">
        <f>IFERROR(VLOOKUP(N126,'P1-1'!$B:$AP,41,FALSE),"")</f>
        <v/>
      </c>
      <c r="O127" s="234" t="str">
        <f>IFERROR(VLOOKUP(O126,'P1-1'!$B:$AP,41,FALSE),"")</f>
        <v/>
      </c>
      <c r="P127" s="234" t="str">
        <f>IFERROR(VLOOKUP(P126,'P1-1'!$B:$AP,41,FALSE),"")</f>
        <v/>
      </c>
      <c r="Q127" s="234" t="str">
        <f>IFERROR(VLOOKUP(Q126,'P1-1'!$B:$AP,41,FALSE),"")</f>
        <v/>
      </c>
      <c r="R127" s="234" t="str">
        <f>IFERROR(VLOOKUP(R126,'P1-1'!$B:$AP,41,FALSE),"")</f>
        <v/>
      </c>
      <c r="S127" s="234" t="str">
        <f>IFERROR(VLOOKUP(S126,'P1-1'!$B:$AP,41,FALSE),"")</f>
        <v/>
      </c>
      <c r="T127" s="234" t="str">
        <f>IFERROR(VLOOKUP(T126,'P1-1'!$B:$AP,41,FALSE),"")</f>
        <v/>
      </c>
      <c r="U127" s="234" t="str">
        <f>IFERROR(VLOOKUP(U126,'P1-1'!$B:$AP,41,FALSE),"")</f>
        <v/>
      </c>
      <c r="V127" s="234" t="str">
        <f>IFERROR(VLOOKUP(V126,'P1-1'!$B:$AP,41,FALSE),"")</f>
        <v/>
      </c>
      <c r="W127" s="234" t="str">
        <f>IFERROR(VLOOKUP(W126,'P1-1'!$B:$AP,41,FALSE),"")</f>
        <v/>
      </c>
      <c r="X127" s="234" t="str">
        <f>IFERROR(VLOOKUP(X126,'P1-1'!$B:$AP,41,FALSE),"")</f>
        <v/>
      </c>
      <c r="Y127" s="234" t="str">
        <f>IFERROR(VLOOKUP(Y126,'P1-1'!$B:$AP,41,FALSE),"")</f>
        <v/>
      </c>
      <c r="Z127" s="234" t="str">
        <f>IFERROR(VLOOKUP(Z126,'P1-1'!$B:$AP,41,FALSE),"")</f>
        <v/>
      </c>
      <c r="AA127" s="234" t="str">
        <f>IFERROR(VLOOKUP(AA126,'P1-1'!$B:$AP,41,FALSE),"")</f>
        <v/>
      </c>
      <c r="AB127" s="234" t="str">
        <f>IFERROR(VLOOKUP(AB126,'P1-1'!$B:$AP,41,FALSE),"")</f>
        <v/>
      </c>
      <c r="AC127" s="234" t="str">
        <f>IFERROR(VLOOKUP(AC126,'P1-1'!$B:$AP,41,FALSE),"")</f>
        <v/>
      </c>
      <c r="AD127" s="234" t="str">
        <f>IFERROR(VLOOKUP(AD126,'P1-1'!$B:$AP,41,FALSE),"")</f>
        <v/>
      </c>
      <c r="AE127" s="234" t="str">
        <f>IFERROR(VLOOKUP(AE126,'P1-1'!$B:$AP,41,FALSE),"")</f>
        <v/>
      </c>
      <c r="AF127" s="234" t="str">
        <f>IFERROR(VLOOKUP(AF126,'P1-1'!$B:$AP,41,FALSE),"")</f>
        <v/>
      </c>
      <c r="AG127" s="234" t="str">
        <f>IFERROR(VLOOKUP(AG126,'P1-1'!$B:$AP,41,FALSE),"")</f>
        <v/>
      </c>
      <c r="AH127" s="234" t="str">
        <f>IFERROR(VLOOKUP(AH126,'P1-1'!$B:$AP,41,FALSE),"")</f>
        <v/>
      </c>
      <c r="AI127" s="234" t="str">
        <f>IFERROR(VLOOKUP(AI126,'P1-1'!$B:$AP,41,FALSE),"")</f>
        <v/>
      </c>
      <c r="AJ127" s="234" t="str">
        <f>IFERROR(VLOOKUP(AJ126,'P1-1'!$B:$AP,41,FALSE),"")</f>
        <v/>
      </c>
      <c r="AK127" s="234" t="str">
        <f>IFERROR(VLOOKUP(AK126,'P1-1'!$B:$AP,41,FALSE),"")</f>
        <v/>
      </c>
      <c r="AL127" s="234" t="str">
        <f>IFERROR(VLOOKUP(AL126,'P1-1'!$B:$AP,41,FALSE),"")</f>
        <v/>
      </c>
      <c r="AM127" s="234" t="str">
        <f>IFERROR(VLOOKUP(AM126,'P1-1'!$B:$AP,41,FALSE),"")</f>
        <v/>
      </c>
      <c r="AN127" s="729"/>
      <c r="AO127" s="701"/>
      <c r="AP127" s="705"/>
      <c r="AQ127" s="706"/>
      <c r="AR127" s="701"/>
      <c r="AS127" s="701"/>
      <c r="AT127" s="709"/>
      <c r="AU127" s="326" t="str">
        <f t="shared" ref="AU127" si="131">IFERROR(IF($D126="□",($AO126/$AK$7),($AO126/$AK$9)),"")</f>
        <v/>
      </c>
      <c r="AV127" s="326" t="str">
        <f t="shared" ref="AV127" si="132">IFERROR(IF($D126="□",($AN126/$AO$7),($AN126/$AO$9)),"")</f>
        <v/>
      </c>
    </row>
    <row r="128" spans="1:48" s="205" customFormat="1" ht="12" customHeight="1">
      <c r="A128" s="712"/>
      <c r="B128" s="715"/>
      <c r="C128" s="733"/>
      <c r="D128" s="721"/>
      <c r="E128" s="402"/>
      <c r="F128" s="726"/>
      <c r="G128" s="727"/>
      <c r="H128" s="235" t="s">
        <v>358</v>
      </c>
      <c r="I128" s="234" t="str">
        <f>IFERROR(VLOOKUP(I126,'P1-1'!$B:$AP,31,FALSE),"")</f>
        <v/>
      </c>
      <c r="J128" s="234" t="str">
        <f>IFERROR(VLOOKUP(J126,'P1-1'!$B:$AP,31,FALSE),"")</f>
        <v/>
      </c>
      <c r="K128" s="234" t="str">
        <f>IFERROR(VLOOKUP(K126,'P1-1'!$B:$AP,31,FALSE),"")</f>
        <v/>
      </c>
      <c r="L128" s="234" t="str">
        <f>IFERROR(VLOOKUP(L126,'P1-1'!$B:$AP,31,FALSE),"")</f>
        <v/>
      </c>
      <c r="M128" s="234" t="str">
        <f>IFERROR(VLOOKUP(M126,'P1-1'!$B:$AP,31,FALSE),"")</f>
        <v/>
      </c>
      <c r="N128" s="234" t="str">
        <f>IFERROR(VLOOKUP(N126,'P1-1'!$B:$AP,31,FALSE),"")</f>
        <v/>
      </c>
      <c r="O128" s="234" t="str">
        <f>IFERROR(VLOOKUP(O126,'P1-1'!$B:$AP,31,FALSE),"")</f>
        <v/>
      </c>
      <c r="P128" s="234" t="str">
        <f>IFERROR(VLOOKUP(P126,'P1-1'!$B:$AP,31,FALSE),"")</f>
        <v/>
      </c>
      <c r="Q128" s="234" t="str">
        <f>IFERROR(VLOOKUP(Q126,'P1-1'!$B:$AP,31,FALSE),"")</f>
        <v/>
      </c>
      <c r="R128" s="234" t="str">
        <f>IFERROR(VLOOKUP(R126,'P1-1'!$B:$AP,31,FALSE),"")</f>
        <v/>
      </c>
      <c r="S128" s="234" t="str">
        <f>IFERROR(VLOOKUP(S126,'P1-1'!$B:$AP,31,FALSE),"")</f>
        <v/>
      </c>
      <c r="T128" s="234" t="str">
        <f>IFERROR(VLOOKUP(T126,'P1-1'!$B:$AP,31,FALSE),"")</f>
        <v/>
      </c>
      <c r="U128" s="234" t="str">
        <f>IFERROR(VLOOKUP(U126,'P1-1'!$B:$AP,31,FALSE),"")</f>
        <v/>
      </c>
      <c r="V128" s="234" t="str">
        <f>IFERROR(VLOOKUP(V126,'P1-1'!$B:$AP,31,FALSE),"")</f>
        <v/>
      </c>
      <c r="W128" s="234" t="str">
        <f>IFERROR(VLOOKUP(W126,'P1-1'!$B:$AP,31,FALSE),"")</f>
        <v/>
      </c>
      <c r="X128" s="234" t="str">
        <f>IFERROR(VLOOKUP(X126,'P1-1'!$B:$AP,31,FALSE),"")</f>
        <v/>
      </c>
      <c r="Y128" s="234" t="str">
        <f>IFERROR(VLOOKUP(Y126,'P1-1'!$B:$AP,31,FALSE),"")</f>
        <v/>
      </c>
      <c r="Z128" s="234" t="str">
        <f>IFERROR(VLOOKUP(Z126,'P1-1'!$B:$AP,31,FALSE),"")</f>
        <v/>
      </c>
      <c r="AA128" s="234" t="str">
        <f>IFERROR(VLOOKUP(AA126,'P1-1'!$B:$AP,31,FALSE),"")</f>
        <v/>
      </c>
      <c r="AB128" s="234" t="str">
        <f>IFERROR(VLOOKUP(AB126,'P1-1'!$B:$AP,31,FALSE),"")</f>
        <v/>
      </c>
      <c r="AC128" s="234" t="str">
        <f>IFERROR(VLOOKUP(AC126,'P1-1'!$B:$AP,31,FALSE),"")</f>
        <v/>
      </c>
      <c r="AD128" s="234" t="str">
        <f>IFERROR(VLOOKUP(AD126,'P1-1'!$B:$AP,31,FALSE),"")</f>
        <v/>
      </c>
      <c r="AE128" s="234" t="str">
        <f>IFERROR(VLOOKUP(AE126,'P1-1'!$B:$AP,31,FALSE),"")</f>
        <v/>
      </c>
      <c r="AF128" s="234" t="str">
        <f>IFERROR(VLOOKUP(AF126,'P1-1'!$B:$AP,31,FALSE),"")</f>
        <v/>
      </c>
      <c r="AG128" s="234" t="str">
        <f>IFERROR(VLOOKUP(AG126,'P1-1'!$B:$AP,31,FALSE),"")</f>
        <v/>
      </c>
      <c r="AH128" s="234" t="str">
        <f>IFERROR(VLOOKUP(AH126,'P1-1'!$B:$AP,31,FALSE),"")</f>
        <v/>
      </c>
      <c r="AI128" s="234" t="str">
        <f>IFERROR(VLOOKUP(AI126,'P1-1'!$B:$AP,31,FALSE),"")</f>
        <v/>
      </c>
      <c r="AJ128" s="234" t="str">
        <f>IFERROR(VLOOKUP(AJ126,'P1-1'!$B:$AP,31,FALSE),"")</f>
        <v/>
      </c>
      <c r="AK128" s="234" t="str">
        <f>IFERROR(VLOOKUP(AK126,'P1-1'!$B:$AP,31,FALSE),"")</f>
        <v/>
      </c>
      <c r="AL128" s="234" t="str">
        <f>IFERROR(VLOOKUP(AL126,'P1-1'!$B:$AP,31,FALSE),"")</f>
        <v/>
      </c>
      <c r="AM128" s="234" t="str">
        <f>IFERROR(VLOOKUP(AM126,'P1-1'!$B:$AP,31,FALSE),"")</f>
        <v/>
      </c>
      <c r="AN128" s="730"/>
      <c r="AO128" s="702"/>
      <c r="AP128" s="707"/>
      <c r="AQ128" s="708"/>
      <c r="AR128" s="702"/>
      <c r="AS128" s="702"/>
      <c r="AT128" s="709"/>
      <c r="AU128" s="327"/>
      <c r="AV128" s="327"/>
    </row>
    <row r="129" spans="1:48" s="205" customFormat="1" ht="12" customHeight="1">
      <c r="A129" s="710">
        <v>36</v>
      </c>
      <c r="B129" s="713"/>
      <c r="C129" s="731"/>
      <c r="D129" s="719" t="s">
        <v>231</v>
      </c>
      <c r="E129" s="401"/>
      <c r="F129" s="722"/>
      <c r="G129" s="723"/>
      <c r="H129" s="232" t="s">
        <v>355</v>
      </c>
      <c r="I129" s="324"/>
      <c r="J129" s="324"/>
      <c r="K129" s="324"/>
      <c r="L129" s="324"/>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4"/>
      <c r="AL129" s="324"/>
      <c r="AM129" s="324"/>
      <c r="AN129" s="728">
        <f t="shared" ref="AN129" si="133">IF(LEFT($AN$2,6)="共同生活援助",SUM(I130:AM130),SUM(I130:AM131))</f>
        <v>0</v>
      </c>
      <c r="AO129" s="700">
        <f>IF($AN$4="４週",AN129/4,AN129/(DAY(EOMONTH($I$22,0))/7))</f>
        <v>0</v>
      </c>
      <c r="AP129" s="703"/>
      <c r="AQ129" s="704"/>
      <c r="AR129" s="700" t="str">
        <f t="shared" ref="AR129" si="134">IF($AN$4="４週",AU130,AV130)</f>
        <v/>
      </c>
      <c r="AS129" s="700"/>
      <c r="AT129" s="709"/>
      <c r="AU129" s="325" t="s">
        <v>617</v>
      </c>
      <c r="AV129" s="325" t="s">
        <v>356</v>
      </c>
    </row>
    <row r="130" spans="1:48" s="205" customFormat="1" ht="12" customHeight="1">
      <c r="A130" s="711"/>
      <c r="B130" s="714"/>
      <c r="C130" s="732"/>
      <c r="D130" s="720"/>
      <c r="E130" s="402"/>
      <c r="F130" s="724"/>
      <c r="G130" s="725"/>
      <c r="H130" s="233" t="s">
        <v>357</v>
      </c>
      <c r="I130" s="234" t="str">
        <f>IFERROR(VLOOKUP(I129,'P1-1'!$B:$AP,41,FALSE),"")</f>
        <v/>
      </c>
      <c r="J130" s="234" t="str">
        <f>IFERROR(VLOOKUP(J129,'P1-1'!$B:$AP,41,FALSE),"")</f>
        <v/>
      </c>
      <c r="K130" s="234" t="str">
        <f>IFERROR(VLOOKUP(K129,'P1-1'!$B:$AP,41,FALSE),"")</f>
        <v/>
      </c>
      <c r="L130" s="234" t="str">
        <f>IFERROR(VLOOKUP(L129,'P1-1'!$B:$AP,41,FALSE),"")</f>
        <v/>
      </c>
      <c r="M130" s="234" t="str">
        <f>IFERROR(VLOOKUP(M129,'P1-1'!$B:$AP,41,FALSE),"")</f>
        <v/>
      </c>
      <c r="N130" s="234" t="str">
        <f>IFERROR(VLOOKUP(N129,'P1-1'!$B:$AP,41,FALSE),"")</f>
        <v/>
      </c>
      <c r="O130" s="234" t="str">
        <f>IFERROR(VLOOKUP(O129,'P1-1'!$B:$AP,41,FALSE),"")</f>
        <v/>
      </c>
      <c r="P130" s="234" t="str">
        <f>IFERROR(VLOOKUP(P129,'P1-1'!$B:$AP,41,FALSE),"")</f>
        <v/>
      </c>
      <c r="Q130" s="234" t="str">
        <f>IFERROR(VLOOKUP(Q129,'P1-1'!$B:$AP,41,FALSE),"")</f>
        <v/>
      </c>
      <c r="R130" s="234" t="str">
        <f>IFERROR(VLOOKUP(R129,'P1-1'!$B:$AP,41,FALSE),"")</f>
        <v/>
      </c>
      <c r="S130" s="234" t="str">
        <f>IFERROR(VLOOKUP(S129,'P1-1'!$B:$AP,41,FALSE),"")</f>
        <v/>
      </c>
      <c r="T130" s="234" t="str">
        <f>IFERROR(VLOOKUP(T129,'P1-1'!$B:$AP,41,FALSE),"")</f>
        <v/>
      </c>
      <c r="U130" s="234" t="str">
        <f>IFERROR(VLOOKUP(U129,'P1-1'!$B:$AP,41,FALSE),"")</f>
        <v/>
      </c>
      <c r="V130" s="234" t="str">
        <f>IFERROR(VLOOKUP(V129,'P1-1'!$B:$AP,41,FALSE),"")</f>
        <v/>
      </c>
      <c r="W130" s="234" t="str">
        <f>IFERROR(VLOOKUP(W129,'P1-1'!$B:$AP,41,FALSE),"")</f>
        <v/>
      </c>
      <c r="X130" s="234" t="str">
        <f>IFERROR(VLOOKUP(X129,'P1-1'!$B:$AP,41,FALSE),"")</f>
        <v/>
      </c>
      <c r="Y130" s="234" t="str">
        <f>IFERROR(VLOOKUP(Y129,'P1-1'!$B:$AP,41,FALSE),"")</f>
        <v/>
      </c>
      <c r="Z130" s="234" t="str">
        <f>IFERROR(VLOOKUP(Z129,'P1-1'!$B:$AP,41,FALSE),"")</f>
        <v/>
      </c>
      <c r="AA130" s="234" t="str">
        <f>IFERROR(VLOOKUP(AA129,'P1-1'!$B:$AP,41,FALSE),"")</f>
        <v/>
      </c>
      <c r="AB130" s="234" t="str">
        <f>IFERROR(VLOOKUP(AB129,'P1-1'!$B:$AP,41,FALSE),"")</f>
        <v/>
      </c>
      <c r="AC130" s="234" t="str">
        <f>IFERROR(VLOOKUP(AC129,'P1-1'!$B:$AP,41,FALSE),"")</f>
        <v/>
      </c>
      <c r="AD130" s="234" t="str">
        <f>IFERROR(VLOOKUP(AD129,'P1-1'!$B:$AP,41,FALSE),"")</f>
        <v/>
      </c>
      <c r="AE130" s="234" t="str">
        <f>IFERROR(VLOOKUP(AE129,'P1-1'!$B:$AP,41,FALSE),"")</f>
        <v/>
      </c>
      <c r="AF130" s="234" t="str">
        <f>IFERROR(VLOOKUP(AF129,'P1-1'!$B:$AP,41,FALSE),"")</f>
        <v/>
      </c>
      <c r="AG130" s="234" t="str">
        <f>IFERROR(VLOOKUP(AG129,'P1-1'!$B:$AP,41,FALSE),"")</f>
        <v/>
      </c>
      <c r="AH130" s="234" t="str">
        <f>IFERROR(VLOOKUP(AH129,'P1-1'!$B:$AP,41,FALSE),"")</f>
        <v/>
      </c>
      <c r="AI130" s="234" t="str">
        <f>IFERROR(VLOOKUP(AI129,'P1-1'!$B:$AP,41,FALSE),"")</f>
        <v/>
      </c>
      <c r="AJ130" s="234" t="str">
        <f>IFERROR(VLOOKUP(AJ129,'P1-1'!$B:$AP,41,FALSE),"")</f>
        <v/>
      </c>
      <c r="AK130" s="234" t="str">
        <f>IFERROR(VLOOKUP(AK129,'P1-1'!$B:$AP,41,FALSE),"")</f>
        <v/>
      </c>
      <c r="AL130" s="234" t="str">
        <f>IFERROR(VLOOKUP(AL129,'P1-1'!$B:$AP,41,FALSE),"")</f>
        <v/>
      </c>
      <c r="AM130" s="234" t="str">
        <f>IFERROR(VLOOKUP(AM129,'P1-1'!$B:$AP,41,FALSE),"")</f>
        <v/>
      </c>
      <c r="AN130" s="729"/>
      <c r="AO130" s="701"/>
      <c r="AP130" s="705"/>
      <c r="AQ130" s="706"/>
      <c r="AR130" s="701"/>
      <c r="AS130" s="701"/>
      <c r="AT130" s="709"/>
      <c r="AU130" s="326" t="str">
        <f t="shared" ref="AU130" si="135">IFERROR(IF($D129="□",($AO129/$AK$7),($AO129/$AK$9)),"")</f>
        <v/>
      </c>
      <c r="AV130" s="326" t="str">
        <f t="shared" ref="AV130" si="136">IFERROR(IF($D129="□",($AN129/$AO$7),($AN129/$AO$9)),"")</f>
        <v/>
      </c>
    </row>
    <row r="131" spans="1:48" s="205" customFormat="1" ht="12" customHeight="1">
      <c r="A131" s="712"/>
      <c r="B131" s="715"/>
      <c r="C131" s="733"/>
      <c r="D131" s="721"/>
      <c r="E131" s="402"/>
      <c r="F131" s="726"/>
      <c r="G131" s="727"/>
      <c r="H131" s="235" t="s">
        <v>358</v>
      </c>
      <c r="I131" s="234" t="str">
        <f>IFERROR(VLOOKUP(I129,'P1-1'!$B:$AP,31,FALSE),"")</f>
        <v/>
      </c>
      <c r="J131" s="234" t="str">
        <f>IFERROR(VLOOKUP(J129,'P1-1'!$B:$AP,31,FALSE),"")</f>
        <v/>
      </c>
      <c r="K131" s="234" t="str">
        <f>IFERROR(VLOOKUP(K129,'P1-1'!$B:$AP,31,FALSE),"")</f>
        <v/>
      </c>
      <c r="L131" s="234" t="str">
        <f>IFERROR(VLOOKUP(L129,'P1-1'!$B:$AP,31,FALSE),"")</f>
        <v/>
      </c>
      <c r="M131" s="234" t="str">
        <f>IFERROR(VLOOKUP(M129,'P1-1'!$B:$AP,31,FALSE),"")</f>
        <v/>
      </c>
      <c r="N131" s="234" t="str">
        <f>IFERROR(VLOOKUP(N129,'P1-1'!$B:$AP,31,FALSE),"")</f>
        <v/>
      </c>
      <c r="O131" s="234" t="str">
        <f>IFERROR(VLOOKUP(O129,'P1-1'!$B:$AP,31,FALSE),"")</f>
        <v/>
      </c>
      <c r="P131" s="234" t="str">
        <f>IFERROR(VLOOKUP(P129,'P1-1'!$B:$AP,31,FALSE),"")</f>
        <v/>
      </c>
      <c r="Q131" s="234" t="str">
        <f>IFERROR(VLOOKUP(Q129,'P1-1'!$B:$AP,31,FALSE),"")</f>
        <v/>
      </c>
      <c r="R131" s="234" t="str">
        <f>IFERROR(VLOOKUP(R129,'P1-1'!$B:$AP,31,FALSE),"")</f>
        <v/>
      </c>
      <c r="S131" s="234" t="str">
        <f>IFERROR(VLOOKUP(S129,'P1-1'!$B:$AP,31,FALSE),"")</f>
        <v/>
      </c>
      <c r="T131" s="234" t="str">
        <f>IFERROR(VLOOKUP(T129,'P1-1'!$B:$AP,31,FALSE),"")</f>
        <v/>
      </c>
      <c r="U131" s="234" t="str">
        <f>IFERROR(VLOOKUP(U129,'P1-1'!$B:$AP,31,FALSE),"")</f>
        <v/>
      </c>
      <c r="V131" s="234" t="str">
        <f>IFERROR(VLOOKUP(V129,'P1-1'!$B:$AP,31,FALSE),"")</f>
        <v/>
      </c>
      <c r="W131" s="234" t="str">
        <f>IFERROR(VLOOKUP(W129,'P1-1'!$B:$AP,31,FALSE),"")</f>
        <v/>
      </c>
      <c r="X131" s="234" t="str">
        <f>IFERROR(VLOOKUP(X129,'P1-1'!$B:$AP,31,FALSE),"")</f>
        <v/>
      </c>
      <c r="Y131" s="234" t="str">
        <f>IFERROR(VLOOKUP(Y129,'P1-1'!$B:$AP,31,FALSE),"")</f>
        <v/>
      </c>
      <c r="Z131" s="234" t="str">
        <f>IFERROR(VLOOKUP(Z129,'P1-1'!$B:$AP,31,FALSE),"")</f>
        <v/>
      </c>
      <c r="AA131" s="234" t="str">
        <f>IFERROR(VLOOKUP(AA129,'P1-1'!$B:$AP,31,FALSE),"")</f>
        <v/>
      </c>
      <c r="AB131" s="234" t="str">
        <f>IFERROR(VLOOKUP(AB129,'P1-1'!$B:$AP,31,FALSE),"")</f>
        <v/>
      </c>
      <c r="AC131" s="234" t="str">
        <f>IFERROR(VLOOKUP(AC129,'P1-1'!$B:$AP,31,FALSE),"")</f>
        <v/>
      </c>
      <c r="AD131" s="234" t="str">
        <f>IFERROR(VLOOKUP(AD129,'P1-1'!$B:$AP,31,FALSE),"")</f>
        <v/>
      </c>
      <c r="AE131" s="234" t="str">
        <f>IFERROR(VLOOKUP(AE129,'P1-1'!$B:$AP,31,FALSE),"")</f>
        <v/>
      </c>
      <c r="AF131" s="234" t="str">
        <f>IFERROR(VLOOKUP(AF129,'P1-1'!$B:$AP,31,FALSE),"")</f>
        <v/>
      </c>
      <c r="AG131" s="234" t="str">
        <f>IFERROR(VLOOKUP(AG129,'P1-1'!$B:$AP,31,FALSE),"")</f>
        <v/>
      </c>
      <c r="AH131" s="234" t="str">
        <f>IFERROR(VLOOKUP(AH129,'P1-1'!$B:$AP,31,FALSE),"")</f>
        <v/>
      </c>
      <c r="AI131" s="234" t="str">
        <f>IFERROR(VLOOKUP(AI129,'P1-1'!$B:$AP,31,FALSE),"")</f>
        <v/>
      </c>
      <c r="AJ131" s="234" t="str">
        <f>IFERROR(VLOOKUP(AJ129,'P1-1'!$B:$AP,31,FALSE),"")</f>
        <v/>
      </c>
      <c r="AK131" s="234" t="str">
        <f>IFERROR(VLOOKUP(AK129,'P1-1'!$B:$AP,31,FALSE),"")</f>
        <v/>
      </c>
      <c r="AL131" s="234" t="str">
        <f>IFERROR(VLOOKUP(AL129,'P1-1'!$B:$AP,31,FALSE),"")</f>
        <v/>
      </c>
      <c r="AM131" s="234" t="str">
        <f>IFERROR(VLOOKUP(AM129,'P1-1'!$B:$AP,31,FALSE),"")</f>
        <v/>
      </c>
      <c r="AN131" s="730"/>
      <c r="AO131" s="702"/>
      <c r="AP131" s="707"/>
      <c r="AQ131" s="708"/>
      <c r="AR131" s="702"/>
      <c r="AS131" s="702"/>
      <c r="AT131" s="709"/>
      <c r="AU131" s="327"/>
      <c r="AV131" s="327"/>
    </row>
    <row r="132" spans="1:48" s="205" customFormat="1" ht="12" customHeight="1">
      <c r="A132" s="710">
        <v>37</v>
      </c>
      <c r="B132" s="713"/>
      <c r="C132" s="716"/>
      <c r="D132" s="719" t="s">
        <v>231</v>
      </c>
      <c r="E132" s="401"/>
      <c r="F132" s="722"/>
      <c r="G132" s="723"/>
      <c r="H132" s="232" t="s">
        <v>355</v>
      </c>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728">
        <f t="shared" ref="AN132" si="137">IF(LEFT($AN$2,6)="共同生活援助",SUM(I133:AM133),SUM(I133:AM134))</f>
        <v>0</v>
      </c>
      <c r="AO132" s="700">
        <f>IF($AN$4="４週",AN132/4,AN132/(DAY(EOMONTH($I$22,0))/7))</f>
        <v>0</v>
      </c>
      <c r="AP132" s="703"/>
      <c r="AQ132" s="704"/>
      <c r="AR132" s="700" t="str">
        <f t="shared" ref="AR132" si="138">IF($AN$4="４週",AU133,AV133)</f>
        <v/>
      </c>
      <c r="AS132" s="700"/>
      <c r="AT132" s="709"/>
      <c r="AU132" s="325" t="s">
        <v>617</v>
      </c>
      <c r="AV132" s="325" t="s">
        <v>356</v>
      </c>
    </row>
    <row r="133" spans="1:48" s="205" customFormat="1" ht="12" customHeight="1">
      <c r="A133" s="711"/>
      <c r="B133" s="714"/>
      <c r="C133" s="717"/>
      <c r="D133" s="720"/>
      <c r="E133" s="402"/>
      <c r="F133" s="724"/>
      <c r="G133" s="725"/>
      <c r="H133" s="233" t="s">
        <v>357</v>
      </c>
      <c r="I133" s="234" t="str">
        <f>IFERROR(VLOOKUP(I132,'P1-1'!$B:$AP,41,FALSE),"")</f>
        <v/>
      </c>
      <c r="J133" s="234" t="str">
        <f>IFERROR(VLOOKUP(J132,'P1-1'!$B:$AP,41,FALSE),"")</f>
        <v/>
      </c>
      <c r="K133" s="234" t="str">
        <f>IFERROR(VLOOKUP(K132,'P1-1'!$B:$AP,41,FALSE),"")</f>
        <v/>
      </c>
      <c r="L133" s="234" t="str">
        <f>IFERROR(VLOOKUP(L132,'P1-1'!$B:$AP,41,FALSE),"")</f>
        <v/>
      </c>
      <c r="M133" s="234" t="str">
        <f>IFERROR(VLOOKUP(M132,'P1-1'!$B:$AP,41,FALSE),"")</f>
        <v/>
      </c>
      <c r="N133" s="234" t="str">
        <f>IFERROR(VLOOKUP(N132,'P1-1'!$B:$AP,41,FALSE),"")</f>
        <v/>
      </c>
      <c r="O133" s="234" t="str">
        <f>IFERROR(VLOOKUP(O132,'P1-1'!$B:$AP,41,FALSE),"")</f>
        <v/>
      </c>
      <c r="P133" s="234" t="str">
        <f>IFERROR(VLOOKUP(P132,'P1-1'!$B:$AP,41,FALSE),"")</f>
        <v/>
      </c>
      <c r="Q133" s="234" t="str">
        <f>IFERROR(VLOOKUP(Q132,'P1-1'!$B:$AP,41,FALSE),"")</f>
        <v/>
      </c>
      <c r="R133" s="234" t="str">
        <f>IFERROR(VLOOKUP(R132,'P1-1'!$B:$AP,41,FALSE),"")</f>
        <v/>
      </c>
      <c r="S133" s="234" t="str">
        <f>IFERROR(VLOOKUP(S132,'P1-1'!$B:$AP,41,FALSE),"")</f>
        <v/>
      </c>
      <c r="T133" s="234" t="str">
        <f>IFERROR(VLOOKUP(T132,'P1-1'!$B:$AP,41,FALSE),"")</f>
        <v/>
      </c>
      <c r="U133" s="234" t="str">
        <f>IFERROR(VLOOKUP(U132,'P1-1'!$B:$AP,41,FALSE),"")</f>
        <v/>
      </c>
      <c r="V133" s="234" t="str">
        <f>IFERROR(VLOOKUP(V132,'P1-1'!$B:$AP,41,FALSE),"")</f>
        <v/>
      </c>
      <c r="W133" s="234" t="str">
        <f>IFERROR(VLOOKUP(W132,'P1-1'!$B:$AP,41,FALSE),"")</f>
        <v/>
      </c>
      <c r="X133" s="234" t="str">
        <f>IFERROR(VLOOKUP(X132,'P1-1'!$B:$AP,41,FALSE),"")</f>
        <v/>
      </c>
      <c r="Y133" s="234" t="str">
        <f>IFERROR(VLOOKUP(Y132,'P1-1'!$B:$AP,41,FALSE),"")</f>
        <v/>
      </c>
      <c r="Z133" s="234" t="str">
        <f>IFERROR(VLOOKUP(Z132,'P1-1'!$B:$AP,41,FALSE),"")</f>
        <v/>
      </c>
      <c r="AA133" s="234" t="str">
        <f>IFERROR(VLOOKUP(AA132,'P1-1'!$B:$AP,41,FALSE),"")</f>
        <v/>
      </c>
      <c r="AB133" s="234" t="str">
        <f>IFERROR(VLOOKUP(AB132,'P1-1'!$B:$AP,41,FALSE),"")</f>
        <v/>
      </c>
      <c r="AC133" s="234" t="str">
        <f>IFERROR(VLOOKUP(AC132,'P1-1'!$B:$AP,41,FALSE),"")</f>
        <v/>
      </c>
      <c r="AD133" s="234" t="str">
        <f>IFERROR(VLOOKUP(AD132,'P1-1'!$B:$AP,41,FALSE),"")</f>
        <v/>
      </c>
      <c r="AE133" s="234" t="str">
        <f>IFERROR(VLOOKUP(AE132,'P1-1'!$B:$AP,41,FALSE),"")</f>
        <v/>
      </c>
      <c r="AF133" s="234" t="str">
        <f>IFERROR(VLOOKUP(AF132,'P1-1'!$B:$AP,41,FALSE),"")</f>
        <v/>
      </c>
      <c r="AG133" s="234" t="str">
        <f>IFERROR(VLOOKUP(AG132,'P1-1'!$B:$AP,41,FALSE),"")</f>
        <v/>
      </c>
      <c r="AH133" s="234" t="str">
        <f>IFERROR(VLOOKUP(AH132,'P1-1'!$B:$AP,41,FALSE),"")</f>
        <v/>
      </c>
      <c r="AI133" s="234" t="str">
        <f>IFERROR(VLOOKUP(AI132,'P1-1'!$B:$AP,41,FALSE),"")</f>
        <v/>
      </c>
      <c r="AJ133" s="234" t="str">
        <f>IFERROR(VLOOKUP(AJ132,'P1-1'!$B:$AP,41,FALSE),"")</f>
        <v/>
      </c>
      <c r="AK133" s="234" t="str">
        <f>IFERROR(VLOOKUP(AK132,'P1-1'!$B:$AP,41,FALSE),"")</f>
        <v/>
      </c>
      <c r="AL133" s="234" t="str">
        <f>IFERROR(VLOOKUP(AL132,'P1-1'!$B:$AP,41,FALSE),"")</f>
        <v/>
      </c>
      <c r="AM133" s="234" t="str">
        <f>IFERROR(VLOOKUP(AM132,'P1-1'!$B:$AP,41,FALSE),"")</f>
        <v/>
      </c>
      <c r="AN133" s="729"/>
      <c r="AO133" s="701"/>
      <c r="AP133" s="705"/>
      <c r="AQ133" s="706"/>
      <c r="AR133" s="701"/>
      <c r="AS133" s="701"/>
      <c r="AT133" s="709"/>
      <c r="AU133" s="326" t="str">
        <f t="shared" ref="AU133" si="139">IFERROR(IF($D132="□",($AO132/$AK$7),($AO132/$AK$9)),"")</f>
        <v/>
      </c>
      <c r="AV133" s="326" t="str">
        <f t="shared" ref="AV133" si="140">IFERROR(IF($D132="□",($AN132/$AO$7),($AN132/$AO$9)),"")</f>
        <v/>
      </c>
    </row>
    <row r="134" spans="1:48" s="205" customFormat="1" ht="12" customHeight="1">
      <c r="A134" s="712"/>
      <c r="B134" s="715"/>
      <c r="C134" s="718"/>
      <c r="D134" s="721"/>
      <c r="E134" s="402"/>
      <c r="F134" s="726"/>
      <c r="G134" s="727"/>
      <c r="H134" s="235" t="s">
        <v>358</v>
      </c>
      <c r="I134" s="234" t="str">
        <f>IFERROR(VLOOKUP(I132,'P1-1'!$B:$AP,31,FALSE),"")</f>
        <v/>
      </c>
      <c r="J134" s="234" t="str">
        <f>IFERROR(VLOOKUP(J132,'P1-1'!$B:$AP,31,FALSE),"")</f>
        <v/>
      </c>
      <c r="K134" s="234" t="str">
        <f>IFERROR(VLOOKUP(K132,'P1-1'!$B:$AP,31,FALSE),"")</f>
        <v/>
      </c>
      <c r="L134" s="234" t="str">
        <f>IFERROR(VLOOKUP(L132,'P1-1'!$B:$AP,31,FALSE),"")</f>
        <v/>
      </c>
      <c r="M134" s="234" t="str">
        <f>IFERROR(VLOOKUP(M132,'P1-1'!$B:$AP,31,FALSE),"")</f>
        <v/>
      </c>
      <c r="N134" s="234" t="str">
        <f>IFERROR(VLOOKUP(N132,'P1-1'!$B:$AP,31,FALSE),"")</f>
        <v/>
      </c>
      <c r="O134" s="234" t="str">
        <f>IFERROR(VLOOKUP(O132,'P1-1'!$B:$AP,31,FALSE),"")</f>
        <v/>
      </c>
      <c r="P134" s="234" t="str">
        <f>IFERROR(VLOOKUP(P132,'P1-1'!$B:$AP,31,FALSE),"")</f>
        <v/>
      </c>
      <c r="Q134" s="234" t="str">
        <f>IFERROR(VLOOKUP(Q132,'P1-1'!$B:$AP,31,FALSE),"")</f>
        <v/>
      </c>
      <c r="R134" s="234" t="str">
        <f>IFERROR(VLOOKUP(R132,'P1-1'!$B:$AP,31,FALSE),"")</f>
        <v/>
      </c>
      <c r="S134" s="234" t="str">
        <f>IFERROR(VLOOKUP(S132,'P1-1'!$B:$AP,31,FALSE),"")</f>
        <v/>
      </c>
      <c r="T134" s="234" t="str">
        <f>IFERROR(VLOOKUP(T132,'P1-1'!$B:$AP,31,FALSE),"")</f>
        <v/>
      </c>
      <c r="U134" s="234" t="str">
        <f>IFERROR(VLOOKUP(U132,'P1-1'!$B:$AP,31,FALSE),"")</f>
        <v/>
      </c>
      <c r="V134" s="234" t="str">
        <f>IFERROR(VLOOKUP(V132,'P1-1'!$B:$AP,31,FALSE),"")</f>
        <v/>
      </c>
      <c r="W134" s="234" t="str">
        <f>IFERROR(VLOOKUP(W132,'P1-1'!$B:$AP,31,FALSE),"")</f>
        <v/>
      </c>
      <c r="X134" s="234" t="str">
        <f>IFERROR(VLOOKUP(X132,'P1-1'!$B:$AP,31,FALSE),"")</f>
        <v/>
      </c>
      <c r="Y134" s="234" t="str">
        <f>IFERROR(VLOOKUP(Y132,'P1-1'!$B:$AP,31,FALSE),"")</f>
        <v/>
      </c>
      <c r="Z134" s="234" t="str">
        <f>IFERROR(VLOOKUP(Z132,'P1-1'!$B:$AP,31,FALSE),"")</f>
        <v/>
      </c>
      <c r="AA134" s="234" t="str">
        <f>IFERROR(VLOOKUP(AA132,'P1-1'!$B:$AP,31,FALSE),"")</f>
        <v/>
      </c>
      <c r="AB134" s="234" t="str">
        <f>IFERROR(VLOOKUP(AB132,'P1-1'!$B:$AP,31,FALSE),"")</f>
        <v/>
      </c>
      <c r="AC134" s="234" t="str">
        <f>IFERROR(VLOOKUP(AC132,'P1-1'!$B:$AP,31,FALSE),"")</f>
        <v/>
      </c>
      <c r="AD134" s="234" t="str">
        <f>IFERROR(VLOOKUP(AD132,'P1-1'!$B:$AP,31,FALSE),"")</f>
        <v/>
      </c>
      <c r="AE134" s="234" t="str">
        <f>IFERROR(VLOOKUP(AE132,'P1-1'!$B:$AP,31,FALSE),"")</f>
        <v/>
      </c>
      <c r="AF134" s="234" t="str">
        <f>IFERROR(VLOOKUP(AF132,'P1-1'!$B:$AP,31,FALSE),"")</f>
        <v/>
      </c>
      <c r="AG134" s="234" t="str">
        <f>IFERROR(VLOOKUP(AG132,'P1-1'!$B:$AP,31,FALSE),"")</f>
        <v/>
      </c>
      <c r="AH134" s="234" t="str">
        <f>IFERROR(VLOOKUP(AH132,'P1-1'!$B:$AP,31,FALSE),"")</f>
        <v/>
      </c>
      <c r="AI134" s="234" t="str">
        <f>IFERROR(VLOOKUP(AI132,'P1-1'!$B:$AP,31,FALSE),"")</f>
        <v/>
      </c>
      <c r="AJ134" s="234" t="str">
        <f>IFERROR(VLOOKUP(AJ132,'P1-1'!$B:$AP,31,FALSE),"")</f>
        <v/>
      </c>
      <c r="AK134" s="234" t="str">
        <f>IFERROR(VLOOKUP(AK132,'P1-1'!$B:$AP,31,FALSE),"")</f>
        <v/>
      </c>
      <c r="AL134" s="234" t="str">
        <f>IFERROR(VLOOKUP(AL132,'P1-1'!$B:$AP,31,FALSE),"")</f>
        <v/>
      </c>
      <c r="AM134" s="234" t="str">
        <f>IFERROR(VLOOKUP(AM132,'P1-1'!$B:$AP,31,FALSE),"")</f>
        <v/>
      </c>
      <c r="AN134" s="730"/>
      <c r="AO134" s="702"/>
      <c r="AP134" s="707"/>
      <c r="AQ134" s="708"/>
      <c r="AR134" s="702"/>
      <c r="AS134" s="702"/>
      <c r="AT134" s="709"/>
      <c r="AU134" s="327"/>
      <c r="AV134" s="327"/>
    </row>
    <row r="135" spans="1:48" s="205" customFormat="1" ht="12" customHeight="1">
      <c r="A135" s="710">
        <v>38</v>
      </c>
      <c r="B135" s="713"/>
      <c r="C135" s="731"/>
      <c r="D135" s="719" t="s">
        <v>231</v>
      </c>
      <c r="E135" s="401"/>
      <c r="F135" s="722"/>
      <c r="G135" s="723"/>
      <c r="H135" s="232" t="s">
        <v>355</v>
      </c>
      <c r="I135" s="324"/>
      <c r="J135" s="324"/>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4"/>
      <c r="AL135" s="324"/>
      <c r="AM135" s="324"/>
      <c r="AN135" s="728">
        <f t="shared" ref="AN135" si="141">IF(LEFT($AN$2,6)="共同生活援助",SUM(I136:AM136),SUM(I136:AM137))</f>
        <v>0</v>
      </c>
      <c r="AO135" s="700">
        <f>IF($AN$4="４週",AN135/4,AN135/(DAY(EOMONTH($I$22,0))/7))</f>
        <v>0</v>
      </c>
      <c r="AP135" s="703"/>
      <c r="AQ135" s="704"/>
      <c r="AR135" s="700" t="str">
        <f t="shared" ref="AR135" si="142">IF($AN$4="４週",AU136,AV136)</f>
        <v/>
      </c>
      <c r="AS135" s="700"/>
      <c r="AT135" s="709"/>
      <c r="AU135" s="325" t="s">
        <v>617</v>
      </c>
      <c r="AV135" s="325" t="s">
        <v>356</v>
      </c>
    </row>
    <row r="136" spans="1:48" s="205" customFormat="1" ht="12" customHeight="1">
      <c r="A136" s="711"/>
      <c r="B136" s="714"/>
      <c r="C136" s="732"/>
      <c r="D136" s="720"/>
      <c r="E136" s="402"/>
      <c r="F136" s="724"/>
      <c r="G136" s="725"/>
      <c r="H136" s="233" t="s">
        <v>357</v>
      </c>
      <c r="I136" s="234" t="str">
        <f>IFERROR(VLOOKUP(I135,'P1-1'!$B:$AP,41,FALSE),"")</f>
        <v/>
      </c>
      <c r="J136" s="234" t="str">
        <f>IFERROR(VLOOKUP(J135,'P1-1'!$B:$AP,41,FALSE),"")</f>
        <v/>
      </c>
      <c r="K136" s="234" t="str">
        <f>IFERROR(VLOOKUP(K135,'P1-1'!$B:$AP,41,FALSE),"")</f>
        <v/>
      </c>
      <c r="L136" s="234" t="str">
        <f>IFERROR(VLOOKUP(L135,'P1-1'!$B:$AP,41,FALSE),"")</f>
        <v/>
      </c>
      <c r="M136" s="234" t="str">
        <f>IFERROR(VLOOKUP(M135,'P1-1'!$B:$AP,41,FALSE),"")</f>
        <v/>
      </c>
      <c r="N136" s="234" t="str">
        <f>IFERROR(VLOOKUP(N135,'P1-1'!$B:$AP,41,FALSE),"")</f>
        <v/>
      </c>
      <c r="O136" s="234" t="str">
        <f>IFERROR(VLOOKUP(O135,'P1-1'!$B:$AP,41,FALSE),"")</f>
        <v/>
      </c>
      <c r="P136" s="234" t="str">
        <f>IFERROR(VLOOKUP(P135,'P1-1'!$B:$AP,41,FALSE),"")</f>
        <v/>
      </c>
      <c r="Q136" s="234" t="str">
        <f>IFERROR(VLOOKUP(Q135,'P1-1'!$B:$AP,41,FALSE),"")</f>
        <v/>
      </c>
      <c r="R136" s="234" t="str">
        <f>IFERROR(VLOOKUP(R135,'P1-1'!$B:$AP,41,FALSE),"")</f>
        <v/>
      </c>
      <c r="S136" s="234" t="str">
        <f>IFERROR(VLOOKUP(S135,'P1-1'!$B:$AP,41,FALSE),"")</f>
        <v/>
      </c>
      <c r="T136" s="234" t="str">
        <f>IFERROR(VLOOKUP(T135,'P1-1'!$B:$AP,41,FALSE),"")</f>
        <v/>
      </c>
      <c r="U136" s="234" t="str">
        <f>IFERROR(VLOOKUP(U135,'P1-1'!$B:$AP,41,FALSE),"")</f>
        <v/>
      </c>
      <c r="V136" s="234" t="str">
        <f>IFERROR(VLOOKUP(V135,'P1-1'!$B:$AP,41,FALSE),"")</f>
        <v/>
      </c>
      <c r="W136" s="234" t="str">
        <f>IFERROR(VLOOKUP(W135,'P1-1'!$B:$AP,41,FALSE),"")</f>
        <v/>
      </c>
      <c r="X136" s="234" t="str">
        <f>IFERROR(VLOOKUP(X135,'P1-1'!$B:$AP,41,FALSE),"")</f>
        <v/>
      </c>
      <c r="Y136" s="234" t="str">
        <f>IFERROR(VLOOKUP(Y135,'P1-1'!$B:$AP,41,FALSE),"")</f>
        <v/>
      </c>
      <c r="Z136" s="234" t="str">
        <f>IFERROR(VLOOKUP(Z135,'P1-1'!$B:$AP,41,FALSE),"")</f>
        <v/>
      </c>
      <c r="AA136" s="234" t="str">
        <f>IFERROR(VLOOKUP(AA135,'P1-1'!$B:$AP,41,FALSE),"")</f>
        <v/>
      </c>
      <c r="AB136" s="234" t="str">
        <f>IFERROR(VLOOKUP(AB135,'P1-1'!$B:$AP,41,FALSE),"")</f>
        <v/>
      </c>
      <c r="AC136" s="234" t="str">
        <f>IFERROR(VLOOKUP(AC135,'P1-1'!$B:$AP,41,FALSE),"")</f>
        <v/>
      </c>
      <c r="AD136" s="234" t="str">
        <f>IFERROR(VLOOKUP(AD135,'P1-1'!$B:$AP,41,FALSE),"")</f>
        <v/>
      </c>
      <c r="AE136" s="234" t="str">
        <f>IFERROR(VLOOKUP(AE135,'P1-1'!$B:$AP,41,FALSE),"")</f>
        <v/>
      </c>
      <c r="AF136" s="234" t="str">
        <f>IFERROR(VLOOKUP(AF135,'P1-1'!$B:$AP,41,FALSE),"")</f>
        <v/>
      </c>
      <c r="AG136" s="234" t="str">
        <f>IFERROR(VLOOKUP(AG135,'P1-1'!$B:$AP,41,FALSE),"")</f>
        <v/>
      </c>
      <c r="AH136" s="234" t="str">
        <f>IFERROR(VLOOKUP(AH135,'P1-1'!$B:$AP,41,FALSE),"")</f>
        <v/>
      </c>
      <c r="AI136" s="234" t="str">
        <f>IFERROR(VLOOKUP(AI135,'P1-1'!$B:$AP,41,FALSE),"")</f>
        <v/>
      </c>
      <c r="AJ136" s="234" t="str">
        <f>IFERROR(VLOOKUP(AJ135,'P1-1'!$B:$AP,41,FALSE),"")</f>
        <v/>
      </c>
      <c r="AK136" s="234" t="str">
        <f>IFERROR(VLOOKUP(AK135,'P1-1'!$B:$AP,41,FALSE),"")</f>
        <v/>
      </c>
      <c r="AL136" s="234" t="str">
        <f>IFERROR(VLOOKUP(AL135,'P1-1'!$B:$AP,41,FALSE),"")</f>
        <v/>
      </c>
      <c r="AM136" s="234" t="str">
        <f>IFERROR(VLOOKUP(AM135,'P1-1'!$B:$AP,41,FALSE),"")</f>
        <v/>
      </c>
      <c r="AN136" s="729"/>
      <c r="AO136" s="701"/>
      <c r="AP136" s="705"/>
      <c r="AQ136" s="706"/>
      <c r="AR136" s="701"/>
      <c r="AS136" s="701"/>
      <c r="AT136" s="709"/>
      <c r="AU136" s="326" t="str">
        <f t="shared" ref="AU136" si="143">IFERROR(IF($D135="□",($AO135/$AK$7),($AO135/$AK$9)),"")</f>
        <v/>
      </c>
      <c r="AV136" s="326" t="str">
        <f t="shared" ref="AV136" si="144">IFERROR(IF($D135="□",($AN135/$AO$7),($AN135/$AO$9)),"")</f>
        <v/>
      </c>
    </row>
    <row r="137" spans="1:48" s="205" customFormat="1" ht="12" customHeight="1">
      <c r="A137" s="712"/>
      <c r="B137" s="715"/>
      <c r="C137" s="733"/>
      <c r="D137" s="721"/>
      <c r="E137" s="402"/>
      <c r="F137" s="726"/>
      <c r="G137" s="727"/>
      <c r="H137" s="235" t="s">
        <v>358</v>
      </c>
      <c r="I137" s="234" t="str">
        <f>IFERROR(VLOOKUP(I135,'P1-1'!$B:$AP,31,FALSE),"")</f>
        <v/>
      </c>
      <c r="J137" s="234" t="str">
        <f>IFERROR(VLOOKUP(J135,'P1-1'!$B:$AP,31,FALSE),"")</f>
        <v/>
      </c>
      <c r="K137" s="234" t="str">
        <f>IFERROR(VLOOKUP(K135,'P1-1'!$B:$AP,31,FALSE),"")</f>
        <v/>
      </c>
      <c r="L137" s="234" t="str">
        <f>IFERROR(VLOOKUP(L135,'P1-1'!$B:$AP,31,FALSE),"")</f>
        <v/>
      </c>
      <c r="M137" s="234" t="str">
        <f>IFERROR(VLOOKUP(M135,'P1-1'!$B:$AP,31,FALSE),"")</f>
        <v/>
      </c>
      <c r="N137" s="234" t="str">
        <f>IFERROR(VLOOKUP(N135,'P1-1'!$B:$AP,31,FALSE),"")</f>
        <v/>
      </c>
      <c r="O137" s="234" t="str">
        <f>IFERROR(VLOOKUP(O135,'P1-1'!$B:$AP,31,FALSE),"")</f>
        <v/>
      </c>
      <c r="P137" s="234" t="str">
        <f>IFERROR(VLOOKUP(P135,'P1-1'!$B:$AP,31,FALSE),"")</f>
        <v/>
      </c>
      <c r="Q137" s="234" t="str">
        <f>IFERROR(VLOOKUP(Q135,'P1-1'!$B:$AP,31,FALSE),"")</f>
        <v/>
      </c>
      <c r="R137" s="234" t="str">
        <f>IFERROR(VLOOKUP(R135,'P1-1'!$B:$AP,31,FALSE),"")</f>
        <v/>
      </c>
      <c r="S137" s="234" t="str">
        <f>IFERROR(VLOOKUP(S135,'P1-1'!$B:$AP,31,FALSE),"")</f>
        <v/>
      </c>
      <c r="T137" s="234" t="str">
        <f>IFERROR(VLOOKUP(T135,'P1-1'!$B:$AP,31,FALSE),"")</f>
        <v/>
      </c>
      <c r="U137" s="234" t="str">
        <f>IFERROR(VLOOKUP(U135,'P1-1'!$B:$AP,31,FALSE),"")</f>
        <v/>
      </c>
      <c r="V137" s="234" t="str">
        <f>IFERROR(VLOOKUP(V135,'P1-1'!$B:$AP,31,FALSE),"")</f>
        <v/>
      </c>
      <c r="W137" s="234" t="str">
        <f>IFERROR(VLOOKUP(W135,'P1-1'!$B:$AP,31,FALSE),"")</f>
        <v/>
      </c>
      <c r="X137" s="234" t="str">
        <f>IFERROR(VLOOKUP(X135,'P1-1'!$B:$AP,31,FALSE),"")</f>
        <v/>
      </c>
      <c r="Y137" s="234" t="str">
        <f>IFERROR(VLOOKUP(Y135,'P1-1'!$B:$AP,31,FALSE),"")</f>
        <v/>
      </c>
      <c r="Z137" s="234" t="str">
        <f>IFERROR(VLOOKUP(Z135,'P1-1'!$B:$AP,31,FALSE),"")</f>
        <v/>
      </c>
      <c r="AA137" s="234" t="str">
        <f>IFERROR(VLOOKUP(AA135,'P1-1'!$B:$AP,31,FALSE),"")</f>
        <v/>
      </c>
      <c r="AB137" s="234" t="str">
        <f>IFERROR(VLOOKUP(AB135,'P1-1'!$B:$AP,31,FALSE),"")</f>
        <v/>
      </c>
      <c r="AC137" s="234" t="str">
        <f>IFERROR(VLOOKUP(AC135,'P1-1'!$B:$AP,31,FALSE),"")</f>
        <v/>
      </c>
      <c r="AD137" s="234" t="str">
        <f>IFERROR(VLOOKUP(AD135,'P1-1'!$B:$AP,31,FALSE),"")</f>
        <v/>
      </c>
      <c r="AE137" s="234" t="str">
        <f>IFERROR(VLOOKUP(AE135,'P1-1'!$B:$AP,31,FALSE),"")</f>
        <v/>
      </c>
      <c r="AF137" s="234" t="str">
        <f>IFERROR(VLOOKUP(AF135,'P1-1'!$B:$AP,31,FALSE),"")</f>
        <v/>
      </c>
      <c r="AG137" s="234" t="str">
        <f>IFERROR(VLOOKUP(AG135,'P1-1'!$B:$AP,31,FALSE),"")</f>
        <v/>
      </c>
      <c r="AH137" s="234" t="str">
        <f>IFERROR(VLOOKUP(AH135,'P1-1'!$B:$AP,31,FALSE),"")</f>
        <v/>
      </c>
      <c r="AI137" s="234" t="str">
        <f>IFERROR(VLOOKUP(AI135,'P1-1'!$B:$AP,31,FALSE),"")</f>
        <v/>
      </c>
      <c r="AJ137" s="234" t="str">
        <f>IFERROR(VLOOKUP(AJ135,'P1-1'!$B:$AP,31,FALSE),"")</f>
        <v/>
      </c>
      <c r="AK137" s="234" t="str">
        <f>IFERROR(VLOOKUP(AK135,'P1-1'!$B:$AP,31,FALSE),"")</f>
        <v/>
      </c>
      <c r="AL137" s="234" t="str">
        <f>IFERROR(VLOOKUP(AL135,'P1-1'!$B:$AP,31,FALSE),"")</f>
        <v/>
      </c>
      <c r="AM137" s="234" t="str">
        <f>IFERROR(VLOOKUP(AM135,'P1-1'!$B:$AP,31,FALSE),"")</f>
        <v/>
      </c>
      <c r="AN137" s="730"/>
      <c r="AO137" s="702"/>
      <c r="AP137" s="707"/>
      <c r="AQ137" s="708"/>
      <c r="AR137" s="702"/>
      <c r="AS137" s="702"/>
      <c r="AT137" s="709"/>
      <c r="AU137" s="327"/>
      <c r="AV137" s="327"/>
    </row>
    <row r="138" spans="1:48" s="205" customFormat="1" ht="12" customHeight="1">
      <c r="A138" s="710">
        <v>39</v>
      </c>
      <c r="B138" s="713"/>
      <c r="C138" s="731"/>
      <c r="D138" s="719" t="s">
        <v>231</v>
      </c>
      <c r="E138" s="401"/>
      <c r="F138" s="722"/>
      <c r="G138" s="723"/>
      <c r="H138" s="232" t="s">
        <v>355</v>
      </c>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728">
        <f t="shared" ref="AN138" si="145">IF(LEFT($AN$2,6)="共同生活援助",SUM(I139:AM139),SUM(I139:AM140))</f>
        <v>0</v>
      </c>
      <c r="AO138" s="700">
        <f>IF($AN$4="４週",AN138/4,AN138/(DAY(EOMONTH($I$22,0))/7))</f>
        <v>0</v>
      </c>
      <c r="AP138" s="703"/>
      <c r="AQ138" s="704"/>
      <c r="AR138" s="700" t="str">
        <f t="shared" ref="AR138" si="146">IF($AN$4="４週",AU139,AV139)</f>
        <v/>
      </c>
      <c r="AS138" s="700"/>
      <c r="AT138" s="709"/>
      <c r="AU138" s="325" t="s">
        <v>617</v>
      </c>
      <c r="AV138" s="325" t="s">
        <v>356</v>
      </c>
    </row>
    <row r="139" spans="1:48" s="205" customFormat="1" ht="12" customHeight="1">
      <c r="A139" s="711"/>
      <c r="B139" s="714"/>
      <c r="C139" s="732"/>
      <c r="D139" s="720"/>
      <c r="E139" s="402"/>
      <c r="F139" s="724"/>
      <c r="G139" s="725"/>
      <c r="H139" s="233" t="s">
        <v>357</v>
      </c>
      <c r="I139" s="234" t="str">
        <f>IFERROR(VLOOKUP(I138,'P1-1'!$B:$AP,41,FALSE),"")</f>
        <v/>
      </c>
      <c r="J139" s="234" t="str">
        <f>IFERROR(VLOOKUP(J138,'P1-1'!$B:$AP,41,FALSE),"")</f>
        <v/>
      </c>
      <c r="K139" s="234" t="str">
        <f>IFERROR(VLOOKUP(K138,'P1-1'!$B:$AP,41,FALSE),"")</f>
        <v/>
      </c>
      <c r="L139" s="234" t="str">
        <f>IFERROR(VLOOKUP(L138,'P1-1'!$B:$AP,41,FALSE),"")</f>
        <v/>
      </c>
      <c r="M139" s="234" t="str">
        <f>IFERROR(VLOOKUP(M138,'P1-1'!$B:$AP,41,FALSE),"")</f>
        <v/>
      </c>
      <c r="N139" s="234" t="str">
        <f>IFERROR(VLOOKUP(N138,'P1-1'!$B:$AP,41,FALSE),"")</f>
        <v/>
      </c>
      <c r="O139" s="234" t="str">
        <f>IFERROR(VLOOKUP(O138,'P1-1'!$B:$AP,41,FALSE),"")</f>
        <v/>
      </c>
      <c r="P139" s="234" t="str">
        <f>IFERROR(VLOOKUP(P138,'P1-1'!$B:$AP,41,FALSE),"")</f>
        <v/>
      </c>
      <c r="Q139" s="234" t="str">
        <f>IFERROR(VLOOKUP(Q138,'P1-1'!$B:$AP,41,FALSE),"")</f>
        <v/>
      </c>
      <c r="R139" s="234" t="str">
        <f>IFERROR(VLOOKUP(R138,'P1-1'!$B:$AP,41,FALSE),"")</f>
        <v/>
      </c>
      <c r="S139" s="234" t="str">
        <f>IFERROR(VLOOKUP(S138,'P1-1'!$B:$AP,41,FALSE),"")</f>
        <v/>
      </c>
      <c r="T139" s="234" t="str">
        <f>IFERROR(VLOOKUP(T138,'P1-1'!$B:$AP,41,FALSE),"")</f>
        <v/>
      </c>
      <c r="U139" s="234" t="str">
        <f>IFERROR(VLOOKUP(U138,'P1-1'!$B:$AP,41,FALSE),"")</f>
        <v/>
      </c>
      <c r="V139" s="234" t="str">
        <f>IFERROR(VLOOKUP(V138,'P1-1'!$B:$AP,41,FALSE),"")</f>
        <v/>
      </c>
      <c r="W139" s="234" t="str">
        <f>IFERROR(VLOOKUP(W138,'P1-1'!$B:$AP,41,FALSE),"")</f>
        <v/>
      </c>
      <c r="X139" s="234" t="str">
        <f>IFERROR(VLOOKUP(X138,'P1-1'!$B:$AP,41,FALSE),"")</f>
        <v/>
      </c>
      <c r="Y139" s="234" t="str">
        <f>IFERROR(VLOOKUP(Y138,'P1-1'!$B:$AP,41,FALSE),"")</f>
        <v/>
      </c>
      <c r="Z139" s="234" t="str">
        <f>IFERROR(VLOOKUP(Z138,'P1-1'!$B:$AP,41,FALSE),"")</f>
        <v/>
      </c>
      <c r="AA139" s="234" t="str">
        <f>IFERROR(VLOOKUP(AA138,'P1-1'!$B:$AP,41,FALSE),"")</f>
        <v/>
      </c>
      <c r="AB139" s="234" t="str">
        <f>IFERROR(VLOOKUP(AB138,'P1-1'!$B:$AP,41,FALSE),"")</f>
        <v/>
      </c>
      <c r="AC139" s="234" t="str">
        <f>IFERROR(VLOOKUP(AC138,'P1-1'!$B:$AP,41,FALSE),"")</f>
        <v/>
      </c>
      <c r="AD139" s="234" t="str">
        <f>IFERROR(VLOOKUP(AD138,'P1-1'!$B:$AP,41,FALSE),"")</f>
        <v/>
      </c>
      <c r="AE139" s="234" t="str">
        <f>IFERROR(VLOOKUP(AE138,'P1-1'!$B:$AP,41,FALSE),"")</f>
        <v/>
      </c>
      <c r="AF139" s="234" t="str">
        <f>IFERROR(VLOOKUP(AF138,'P1-1'!$B:$AP,41,FALSE),"")</f>
        <v/>
      </c>
      <c r="AG139" s="234" t="str">
        <f>IFERROR(VLOOKUP(AG138,'P1-1'!$B:$AP,41,FALSE),"")</f>
        <v/>
      </c>
      <c r="AH139" s="234" t="str">
        <f>IFERROR(VLOOKUP(AH138,'P1-1'!$B:$AP,41,FALSE),"")</f>
        <v/>
      </c>
      <c r="AI139" s="234" t="str">
        <f>IFERROR(VLOOKUP(AI138,'P1-1'!$B:$AP,41,FALSE),"")</f>
        <v/>
      </c>
      <c r="AJ139" s="234" t="str">
        <f>IFERROR(VLOOKUP(AJ138,'P1-1'!$B:$AP,41,FALSE),"")</f>
        <v/>
      </c>
      <c r="AK139" s="234" t="str">
        <f>IFERROR(VLOOKUP(AK138,'P1-1'!$B:$AP,41,FALSE),"")</f>
        <v/>
      </c>
      <c r="AL139" s="234" t="str">
        <f>IFERROR(VLOOKUP(AL138,'P1-1'!$B:$AP,41,FALSE),"")</f>
        <v/>
      </c>
      <c r="AM139" s="234" t="str">
        <f>IFERROR(VLOOKUP(AM138,'P1-1'!$B:$AP,41,FALSE),"")</f>
        <v/>
      </c>
      <c r="AN139" s="729"/>
      <c r="AO139" s="701"/>
      <c r="AP139" s="705"/>
      <c r="AQ139" s="706"/>
      <c r="AR139" s="701"/>
      <c r="AS139" s="701"/>
      <c r="AT139" s="709"/>
      <c r="AU139" s="326" t="str">
        <f t="shared" ref="AU139" si="147">IFERROR(IF($D138="□",($AO138/$AK$7),($AO138/$AK$9)),"")</f>
        <v/>
      </c>
      <c r="AV139" s="326" t="str">
        <f t="shared" ref="AV139" si="148">IFERROR(IF($D138="□",($AN138/$AO$7),($AN138/$AO$9)),"")</f>
        <v/>
      </c>
    </row>
    <row r="140" spans="1:48" s="205" customFormat="1" ht="12" customHeight="1">
      <c r="A140" s="712"/>
      <c r="B140" s="715"/>
      <c r="C140" s="733"/>
      <c r="D140" s="721"/>
      <c r="E140" s="402"/>
      <c r="F140" s="726"/>
      <c r="G140" s="727"/>
      <c r="H140" s="235" t="s">
        <v>358</v>
      </c>
      <c r="I140" s="234" t="str">
        <f>IFERROR(VLOOKUP(I138,'P1-1'!$B:$AP,31,FALSE),"")</f>
        <v/>
      </c>
      <c r="J140" s="234" t="str">
        <f>IFERROR(VLOOKUP(J138,'P1-1'!$B:$AP,31,FALSE),"")</f>
        <v/>
      </c>
      <c r="K140" s="234" t="str">
        <f>IFERROR(VLOOKUP(K138,'P1-1'!$B:$AP,31,FALSE),"")</f>
        <v/>
      </c>
      <c r="L140" s="234" t="str">
        <f>IFERROR(VLOOKUP(L138,'P1-1'!$B:$AP,31,FALSE),"")</f>
        <v/>
      </c>
      <c r="M140" s="234" t="str">
        <f>IFERROR(VLOOKUP(M138,'P1-1'!$B:$AP,31,FALSE),"")</f>
        <v/>
      </c>
      <c r="N140" s="234" t="str">
        <f>IFERROR(VLOOKUP(N138,'P1-1'!$B:$AP,31,FALSE),"")</f>
        <v/>
      </c>
      <c r="O140" s="234" t="str">
        <f>IFERROR(VLOOKUP(O138,'P1-1'!$B:$AP,31,FALSE),"")</f>
        <v/>
      </c>
      <c r="P140" s="234" t="str">
        <f>IFERROR(VLOOKUP(P138,'P1-1'!$B:$AP,31,FALSE),"")</f>
        <v/>
      </c>
      <c r="Q140" s="234" t="str">
        <f>IFERROR(VLOOKUP(Q138,'P1-1'!$B:$AP,31,FALSE),"")</f>
        <v/>
      </c>
      <c r="R140" s="234" t="str">
        <f>IFERROR(VLOOKUP(R138,'P1-1'!$B:$AP,31,FALSE),"")</f>
        <v/>
      </c>
      <c r="S140" s="234" t="str">
        <f>IFERROR(VLOOKUP(S138,'P1-1'!$B:$AP,31,FALSE),"")</f>
        <v/>
      </c>
      <c r="T140" s="234" t="str">
        <f>IFERROR(VLOOKUP(T138,'P1-1'!$B:$AP,31,FALSE),"")</f>
        <v/>
      </c>
      <c r="U140" s="234" t="str">
        <f>IFERROR(VLOOKUP(U138,'P1-1'!$B:$AP,31,FALSE),"")</f>
        <v/>
      </c>
      <c r="V140" s="234" t="str">
        <f>IFERROR(VLOOKUP(V138,'P1-1'!$B:$AP,31,FALSE),"")</f>
        <v/>
      </c>
      <c r="W140" s="234" t="str">
        <f>IFERROR(VLOOKUP(W138,'P1-1'!$B:$AP,31,FALSE),"")</f>
        <v/>
      </c>
      <c r="X140" s="234" t="str">
        <f>IFERROR(VLOOKUP(X138,'P1-1'!$B:$AP,31,FALSE),"")</f>
        <v/>
      </c>
      <c r="Y140" s="234" t="str">
        <f>IFERROR(VLOOKUP(Y138,'P1-1'!$B:$AP,31,FALSE),"")</f>
        <v/>
      </c>
      <c r="Z140" s="234" t="str">
        <f>IFERROR(VLOOKUP(Z138,'P1-1'!$B:$AP,31,FALSE),"")</f>
        <v/>
      </c>
      <c r="AA140" s="234" t="str">
        <f>IFERROR(VLOOKUP(AA138,'P1-1'!$B:$AP,31,FALSE),"")</f>
        <v/>
      </c>
      <c r="AB140" s="234" t="str">
        <f>IFERROR(VLOOKUP(AB138,'P1-1'!$B:$AP,31,FALSE),"")</f>
        <v/>
      </c>
      <c r="AC140" s="234" t="str">
        <f>IFERROR(VLOOKUP(AC138,'P1-1'!$B:$AP,31,FALSE),"")</f>
        <v/>
      </c>
      <c r="AD140" s="234" t="str">
        <f>IFERROR(VLOOKUP(AD138,'P1-1'!$B:$AP,31,FALSE),"")</f>
        <v/>
      </c>
      <c r="AE140" s="234" t="str">
        <f>IFERROR(VLOOKUP(AE138,'P1-1'!$B:$AP,31,FALSE),"")</f>
        <v/>
      </c>
      <c r="AF140" s="234" t="str">
        <f>IFERROR(VLOOKUP(AF138,'P1-1'!$B:$AP,31,FALSE),"")</f>
        <v/>
      </c>
      <c r="AG140" s="234" t="str">
        <f>IFERROR(VLOOKUP(AG138,'P1-1'!$B:$AP,31,FALSE),"")</f>
        <v/>
      </c>
      <c r="AH140" s="234" t="str">
        <f>IFERROR(VLOOKUP(AH138,'P1-1'!$B:$AP,31,FALSE),"")</f>
        <v/>
      </c>
      <c r="AI140" s="234" t="str">
        <f>IFERROR(VLOOKUP(AI138,'P1-1'!$B:$AP,31,FALSE),"")</f>
        <v/>
      </c>
      <c r="AJ140" s="234" t="str">
        <f>IFERROR(VLOOKUP(AJ138,'P1-1'!$B:$AP,31,FALSE),"")</f>
        <v/>
      </c>
      <c r="AK140" s="234" t="str">
        <f>IFERROR(VLOOKUP(AK138,'P1-1'!$B:$AP,31,FALSE),"")</f>
        <v/>
      </c>
      <c r="AL140" s="234" t="str">
        <f>IFERROR(VLOOKUP(AL138,'P1-1'!$B:$AP,31,FALSE),"")</f>
        <v/>
      </c>
      <c r="AM140" s="234" t="str">
        <f>IFERROR(VLOOKUP(AM138,'P1-1'!$B:$AP,31,FALSE),"")</f>
        <v/>
      </c>
      <c r="AN140" s="730"/>
      <c r="AO140" s="702"/>
      <c r="AP140" s="707"/>
      <c r="AQ140" s="708"/>
      <c r="AR140" s="702"/>
      <c r="AS140" s="702"/>
      <c r="AT140" s="709"/>
      <c r="AU140" s="327"/>
      <c r="AV140" s="327"/>
    </row>
    <row r="141" spans="1:48" s="205" customFormat="1" ht="12" customHeight="1">
      <c r="A141" s="710">
        <v>40</v>
      </c>
      <c r="B141" s="713"/>
      <c r="C141" s="731"/>
      <c r="D141" s="719" t="s">
        <v>231</v>
      </c>
      <c r="E141" s="401"/>
      <c r="F141" s="722"/>
      <c r="G141" s="723"/>
      <c r="H141" s="232" t="s">
        <v>355</v>
      </c>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728">
        <f t="shared" ref="AN141" si="149">IF(LEFT($AN$2,6)="共同生活援助",SUM(I142:AM142),SUM(I142:AM143))</f>
        <v>0</v>
      </c>
      <c r="AO141" s="700">
        <f>IF($AN$4="４週",AN141/4,AN141/(DAY(EOMONTH($I$22,0))/7))</f>
        <v>0</v>
      </c>
      <c r="AP141" s="703"/>
      <c r="AQ141" s="704"/>
      <c r="AR141" s="700" t="str">
        <f t="shared" ref="AR141" si="150">IF($AN$4="４週",AU142,AV142)</f>
        <v/>
      </c>
      <c r="AS141" s="700"/>
      <c r="AT141" s="709"/>
      <c r="AU141" s="325" t="s">
        <v>617</v>
      </c>
      <c r="AV141" s="325" t="s">
        <v>356</v>
      </c>
    </row>
    <row r="142" spans="1:48" s="205" customFormat="1" ht="12" customHeight="1">
      <c r="A142" s="711"/>
      <c r="B142" s="714"/>
      <c r="C142" s="732"/>
      <c r="D142" s="720"/>
      <c r="E142" s="402"/>
      <c r="F142" s="724"/>
      <c r="G142" s="725"/>
      <c r="H142" s="233" t="s">
        <v>357</v>
      </c>
      <c r="I142" s="234" t="str">
        <f>IFERROR(VLOOKUP(I141,'P1-1'!$B:$AP,41,FALSE),"")</f>
        <v/>
      </c>
      <c r="J142" s="234" t="str">
        <f>IFERROR(VLOOKUP(J141,'P1-1'!$B:$AP,41,FALSE),"")</f>
        <v/>
      </c>
      <c r="K142" s="234" t="str">
        <f>IFERROR(VLOOKUP(K141,'P1-1'!$B:$AP,41,FALSE),"")</f>
        <v/>
      </c>
      <c r="L142" s="234" t="str">
        <f>IFERROR(VLOOKUP(L141,'P1-1'!$B:$AP,41,FALSE),"")</f>
        <v/>
      </c>
      <c r="M142" s="234" t="str">
        <f>IFERROR(VLOOKUP(M141,'P1-1'!$B:$AP,41,FALSE),"")</f>
        <v/>
      </c>
      <c r="N142" s="234" t="str">
        <f>IFERROR(VLOOKUP(N141,'P1-1'!$B:$AP,41,FALSE),"")</f>
        <v/>
      </c>
      <c r="O142" s="234" t="str">
        <f>IFERROR(VLOOKUP(O141,'P1-1'!$B:$AP,41,FALSE),"")</f>
        <v/>
      </c>
      <c r="P142" s="234" t="str">
        <f>IFERROR(VLOOKUP(P141,'P1-1'!$B:$AP,41,FALSE),"")</f>
        <v/>
      </c>
      <c r="Q142" s="234" t="str">
        <f>IFERROR(VLOOKUP(Q141,'P1-1'!$B:$AP,41,FALSE),"")</f>
        <v/>
      </c>
      <c r="R142" s="234" t="str">
        <f>IFERROR(VLOOKUP(R141,'P1-1'!$B:$AP,41,FALSE),"")</f>
        <v/>
      </c>
      <c r="S142" s="234" t="str">
        <f>IFERROR(VLOOKUP(S141,'P1-1'!$B:$AP,41,FALSE),"")</f>
        <v/>
      </c>
      <c r="T142" s="234" t="str">
        <f>IFERROR(VLOOKUP(T141,'P1-1'!$B:$AP,41,FALSE),"")</f>
        <v/>
      </c>
      <c r="U142" s="234" t="str">
        <f>IFERROR(VLOOKUP(U141,'P1-1'!$B:$AP,41,FALSE),"")</f>
        <v/>
      </c>
      <c r="V142" s="234" t="str">
        <f>IFERROR(VLOOKUP(V141,'P1-1'!$B:$AP,41,FALSE),"")</f>
        <v/>
      </c>
      <c r="W142" s="234" t="str">
        <f>IFERROR(VLOOKUP(W141,'P1-1'!$B:$AP,41,FALSE),"")</f>
        <v/>
      </c>
      <c r="X142" s="234" t="str">
        <f>IFERROR(VLOOKUP(X141,'P1-1'!$B:$AP,41,FALSE),"")</f>
        <v/>
      </c>
      <c r="Y142" s="234" t="str">
        <f>IFERROR(VLOOKUP(Y141,'P1-1'!$B:$AP,41,FALSE),"")</f>
        <v/>
      </c>
      <c r="Z142" s="234" t="str">
        <f>IFERROR(VLOOKUP(Z141,'P1-1'!$B:$AP,41,FALSE),"")</f>
        <v/>
      </c>
      <c r="AA142" s="234" t="str">
        <f>IFERROR(VLOOKUP(AA141,'P1-1'!$B:$AP,41,FALSE),"")</f>
        <v/>
      </c>
      <c r="AB142" s="234" t="str">
        <f>IFERROR(VLOOKUP(AB141,'P1-1'!$B:$AP,41,FALSE),"")</f>
        <v/>
      </c>
      <c r="AC142" s="234" t="str">
        <f>IFERROR(VLOOKUP(AC141,'P1-1'!$B:$AP,41,FALSE),"")</f>
        <v/>
      </c>
      <c r="AD142" s="234" t="str">
        <f>IFERROR(VLOOKUP(AD141,'P1-1'!$B:$AP,41,FALSE),"")</f>
        <v/>
      </c>
      <c r="AE142" s="234" t="str">
        <f>IFERROR(VLOOKUP(AE141,'P1-1'!$B:$AP,41,FALSE),"")</f>
        <v/>
      </c>
      <c r="AF142" s="234" t="str">
        <f>IFERROR(VLOOKUP(AF141,'P1-1'!$B:$AP,41,FALSE),"")</f>
        <v/>
      </c>
      <c r="AG142" s="234" t="str">
        <f>IFERROR(VLOOKUP(AG141,'P1-1'!$B:$AP,41,FALSE),"")</f>
        <v/>
      </c>
      <c r="AH142" s="234" t="str">
        <f>IFERROR(VLOOKUP(AH141,'P1-1'!$B:$AP,41,FALSE),"")</f>
        <v/>
      </c>
      <c r="AI142" s="234" t="str">
        <f>IFERROR(VLOOKUP(AI141,'P1-1'!$B:$AP,41,FALSE),"")</f>
        <v/>
      </c>
      <c r="AJ142" s="234" t="str">
        <f>IFERROR(VLOOKUP(AJ141,'P1-1'!$B:$AP,41,FALSE),"")</f>
        <v/>
      </c>
      <c r="AK142" s="234" t="str">
        <f>IFERROR(VLOOKUP(AK141,'P1-1'!$B:$AP,41,FALSE),"")</f>
        <v/>
      </c>
      <c r="AL142" s="234" t="str">
        <f>IFERROR(VLOOKUP(AL141,'P1-1'!$B:$AP,41,FALSE),"")</f>
        <v/>
      </c>
      <c r="AM142" s="234" t="str">
        <f>IFERROR(VLOOKUP(AM141,'P1-1'!$B:$AP,41,FALSE),"")</f>
        <v/>
      </c>
      <c r="AN142" s="729"/>
      <c r="AO142" s="701"/>
      <c r="AP142" s="705"/>
      <c r="AQ142" s="706"/>
      <c r="AR142" s="701"/>
      <c r="AS142" s="701"/>
      <c r="AT142" s="709"/>
      <c r="AU142" s="326" t="str">
        <f t="shared" ref="AU142" si="151">IFERROR(IF($D141="□",($AO141/$AK$7),($AO141/$AK$9)),"")</f>
        <v/>
      </c>
      <c r="AV142" s="326" t="str">
        <f t="shared" ref="AV142" si="152">IFERROR(IF($D141="□",($AN141/$AO$7),($AN141/$AO$9)),"")</f>
        <v/>
      </c>
    </row>
    <row r="143" spans="1:48" s="205" customFormat="1" ht="12" customHeight="1">
      <c r="A143" s="712"/>
      <c r="B143" s="715"/>
      <c r="C143" s="733"/>
      <c r="D143" s="721"/>
      <c r="E143" s="402"/>
      <c r="F143" s="726"/>
      <c r="G143" s="727"/>
      <c r="H143" s="235" t="s">
        <v>358</v>
      </c>
      <c r="I143" s="234" t="str">
        <f>IFERROR(VLOOKUP(I141,'P1-1'!$B:$AP,31,FALSE),"")</f>
        <v/>
      </c>
      <c r="J143" s="234" t="str">
        <f>IFERROR(VLOOKUP(J141,'P1-1'!$B:$AP,31,FALSE),"")</f>
        <v/>
      </c>
      <c r="K143" s="234" t="str">
        <f>IFERROR(VLOOKUP(K141,'P1-1'!$B:$AP,31,FALSE),"")</f>
        <v/>
      </c>
      <c r="L143" s="234" t="str">
        <f>IFERROR(VLOOKUP(L141,'P1-1'!$B:$AP,31,FALSE),"")</f>
        <v/>
      </c>
      <c r="M143" s="234" t="str">
        <f>IFERROR(VLOOKUP(M141,'P1-1'!$B:$AP,31,FALSE),"")</f>
        <v/>
      </c>
      <c r="N143" s="234" t="str">
        <f>IFERROR(VLOOKUP(N141,'P1-1'!$B:$AP,31,FALSE),"")</f>
        <v/>
      </c>
      <c r="O143" s="234" t="str">
        <f>IFERROR(VLOOKUP(O141,'P1-1'!$B:$AP,31,FALSE),"")</f>
        <v/>
      </c>
      <c r="P143" s="234" t="str">
        <f>IFERROR(VLOOKUP(P141,'P1-1'!$B:$AP,31,FALSE),"")</f>
        <v/>
      </c>
      <c r="Q143" s="234" t="str">
        <f>IFERROR(VLOOKUP(Q141,'P1-1'!$B:$AP,31,FALSE),"")</f>
        <v/>
      </c>
      <c r="R143" s="234" t="str">
        <f>IFERROR(VLOOKUP(R141,'P1-1'!$B:$AP,31,FALSE),"")</f>
        <v/>
      </c>
      <c r="S143" s="234" t="str">
        <f>IFERROR(VLOOKUP(S141,'P1-1'!$B:$AP,31,FALSE),"")</f>
        <v/>
      </c>
      <c r="T143" s="234" t="str">
        <f>IFERROR(VLOOKUP(T141,'P1-1'!$B:$AP,31,FALSE),"")</f>
        <v/>
      </c>
      <c r="U143" s="234" t="str">
        <f>IFERROR(VLOOKUP(U141,'P1-1'!$B:$AP,31,FALSE),"")</f>
        <v/>
      </c>
      <c r="V143" s="234" t="str">
        <f>IFERROR(VLOOKUP(V141,'P1-1'!$B:$AP,31,FALSE),"")</f>
        <v/>
      </c>
      <c r="W143" s="234" t="str">
        <f>IFERROR(VLOOKUP(W141,'P1-1'!$B:$AP,31,FALSE),"")</f>
        <v/>
      </c>
      <c r="X143" s="234" t="str">
        <f>IFERROR(VLOOKUP(X141,'P1-1'!$B:$AP,31,FALSE),"")</f>
        <v/>
      </c>
      <c r="Y143" s="234" t="str">
        <f>IFERROR(VLOOKUP(Y141,'P1-1'!$B:$AP,31,FALSE),"")</f>
        <v/>
      </c>
      <c r="Z143" s="234" t="str">
        <f>IFERROR(VLOOKUP(Z141,'P1-1'!$B:$AP,31,FALSE),"")</f>
        <v/>
      </c>
      <c r="AA143" s="234" t="str">
        <f>IFERROR(VLOOKUP(AA141,'P1-1'!$B:$AP,31,FALSE),"")</f>
        <v/>
      </c>
      <c r="AB143" s="234" t="str">
        <f>IFERROR(VLOOKUP(AB141,'P1-1'!$B:$AP,31,FALSE),"")</f>
        <v/>
      </c>
      <c r="AC143" s="234" t="str">
        <f>IFERROR(VLOOKUP(AC141,'P1-1'!$B:$AP,31,FALSE),"")</f>
        <v/>
      </c>
      <c r="AD143" s="234" t="str">
        <f>IFERROR(VLOOKUP(AD141,'P1-1'!$B:$AP,31,FALSE),"")</f>
        <v/>
      </c>
      <c r="AE143" s="234" t="str">
        <f>IFERROR(VLOOKUP(AE141,'P1-1'!$B:$AP,31,FALSE),"")</f>
        <v/>
      </c>
      <c r="AF143" s="234" t="str">
        <f>IFERROR(VLOOKUP(AF141,'P1-1'!$B:$AP,31,FALSE),"")</f>
        <v/>
      </c>
      <c r="AG143" s="234" t="str">
        <f>IFERROR(VLOOKUP(AG141,'P1-1'!$B:$AP,31,FALSE),"")</f>
        <v/>
      </c>
      <c r="AH143" s="234" t="str">
        <f>IFERROR(VLOOKUP(AH141,'P1-1'!$B:$AP,31,FALSE),"")</f>
        <v/>
      </c>
      <c r="AI143" s="234" t="str">
        <f>IFERROR(VLOOKUP(AI141,'P1-1'!$B:$AP,31,FALSE),"")</f>
        <v/>
      </c>
      <c r="AJ143" s="234" t="str">
        <f>IFERROR(VLOOKUP(AJ141,'P1-1'!$B:$AP,31,FALSE),"")</f>
        <v/>
      </c>
      <c r="AK143" s="234" t="str">
        <f>IFERROR(VLOOKUP(AK141,'P1-1'!$B:$AP,31,FALSE),"")</f>
        <v/>
      </c>
      <c r="AL143" s="234" t="str">
        <f>IFERROR(VLOOKUP(AL141,'P1-1'!$B:$AP,31,FALSE),"")</f>
        <v/>
      </c>
      <c r="AM143" s="234" t="str">
        <f>IFERROR(VLOOKUP(AM141,'P1-1'!$B:$AP,31,FALSE),"")</f>
        <v/>
      </c>
      <c r="AN143" s="730"/>
      <c r="AO143" s="702"/>
      <c r="AP143" s="707"/>
      <c r="AQ143" s="708"/>
      <c r="AR143" s="702"/>
      <c r="AS143" s="702"/>
      <c r="AT143" s="709"/>
      <c r="AU143" s="327"/>
      <c r="AV143" s="327"/>
    </row>
    <row r="144" spans="1:48" s="205" customFormat="1" ht="12" customHeight="1">
      <c r="A144" s="710">
        <v>41</v>
      </c>
      <c r="B144" s="713"/>
      <c r="C144" s="731"/>
      <c r="D144" s="719" t="s">
        <v>231</v>
      </c>
      <c r="E144" s="401"/>
      <c r="F144" s="722"/>
      <c r="G144" s="723"/>
      <c r="H144" s="232" t="s">
        <v>355</v>
      </c>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728">
        <f t="shared" ref="AN144" si="153">IF(LEFT($AN$2,6)="共同生活援助",SUM(I145:AM145),SUM(I145:AM146))</f>
        <v>0</v>
      </c>
      <c r="AO144" s="700">
        <f>IF($AN$4="４週",AN144/4,AN144/(DAY(EOMONTH($I$22,0))/7))</f>
        <v>0</v>
      </c>
      <c r="AP144" s="703"/>
      <c r="AQ144" s="704"/>
      <c r="AR144" s="700" t="str">
        <f t="shared" ref="AR144" si="154">IF($AN$4="４週",AU145,AV145)</f>
        <v/>
      </c>
      <c r="AS144" s="700"/>
      <c r="AT144" s="709"/>
      <c r="AU144" s="325" t="s">
        <v>617</v>
      </c>
      <c r="AV144" s="325" t="s">
        <v>356</v>
      </c>
    </row>
    <row r="145" spans="1:48" s="205" customFormat="1" ht="12" customHeight="1">
      <c r="A145" s="711"/>
      <c r="B145" s="714"/>
      <c r="C145" s="732"/>
      <c r="D145" s="720"/>
      <c r="E145" s="402"/>
      <c r="F145" s="724"/>
      <c r="G145" s="725"/>
      <c r="H145" s="233" t="s">
        <v>357</v>
      </c>
      <c r="I145" s="234" t="str">
        <f>IFERROR(VLOOKUP(I144,'P1-1'!$B:$AP,41,FALSE),"")</f>
        <v/>
      </c>
      <c r="J145" s="234" t="str">
        <f>IFERROR(VLOOKUP(J144,'P1-1'!$B:$AP,41,FALSE),"")</f>
        <v/>
      </c>
      <c r="K145" s="234" t="str">
        <f>IFERROR(VLOOKUP(K144,'P1-1'!$B:$AP,41,FALSE),"")</f>
        <v/>
      </c>
      <c r="L145" s="234" t="str">
        <f>IFERROR(VLOOKUP(L144,'P1-1'!$B:$AP,41,FALSE),"")</f>
        <v/>
      </c>
      <c r="M145" s="234" t="str">
        <f>IFERROR(VLOOKUP(M144,'P1-1'!$B:$AP,41,FALSE),"")</f>
        <v/>
      </c>
      <c r="N145" s="234" t="str">
        <f>IFERROR(VLOOKUP(N144,'P1-1'!$B:$AP,41,FALSE),"")</f>
        <v/>
      </c>
      <c r="O145" s="234" t="str">
        <f>IFERROR(VLOOKUP(O144,'P1-1'!$B:$AP,41,FALSE),"")</f>
        <v/>
      </c>
      <c r="P145" s="234" t="str">
        <f>IFERROR(VLOOKUP(P144,'P1-1'!$B:$AP,41,FALSE),"")</f>
        <v/>
      </c>
      <c r="Q145" s="234" t="str">
        <f>IFERROR(VLOOKUP(Q144,'P1-1'!$B:$AP,41,FALSE),"")</f>
        <v/>
      </c>
      <c r="R145" s="234" t="str">
        <f>IFERROR(VLOOKUP(R144,'P1-1'!$B:$AP,41,FALSE),"")</f>
        <v/>
      </c>
      <c r="S145" s="234" t="str">
        <f>IFERROR(VLOOKUP(S144,'P1-1'!$B:$AP,41,FALSE),"")</f>
        <v/>
      </c>
      <c r="T145" s="234" t="str">
        <f>IFERROR(VLOOKUP(T144,'P1-1'!$B:$AP,41,FALSE),"")</f>
        <v/>
      </c>
      <c r="U145" s="234" t="str">
        <f>IFERROR(VLOOKUP(U144,'P1-1'!$B:$AP,41,FALSE),"")</f>
        <v/>
      </c>
      <c r="V145" s="234" t="str">
        <f>IFERROR(VLOOKUP(V144,'P1-1'!$B:$AP,41,FALSE),"")</f>
        <v/>
      </c>
      <c r="W145" s="234" t="str">
        <f>IFERROR(VLOOKUP(W144,'P1-1'!$B:$AP,41,FALSE),"")</f>
        <v/>
      </c>
      <c r="X145" s="234" t="str">
        <f>IFERROR(VLOOKUP(X144,'P1-1'!$B:$AP,41,FALSE),"")</f>
        <v/>
      </c>
      <c r="Y145" s="234" t="str">
        <f>IFERROR(VLOOKUP(Y144,'P1-1'!$B:$AP,41,FALSE),"")</f>
        <v/>
      </c>
      <c r="Z145" s="234" t="str">
        <f>IFERROR(VLOOKUP(Z144,'P1-1'!$B:$AP,41,FALSE),"")</f>
        <v/>
      </c>
      <c r="AA145" s="234" t="str">
        <f>IFERROR(VLOOKUP(AA144,'P1-1'!$B:$AP,41,FALSE),"")</f>
        <v/>
      </c>
      <c r="AB145" s="234" t="str">
        <f>IFERROR(VLOOKUP(AB144,'P1-1'!$B:$AP,41,FALSE),"")</f>
        <v/>
      </c>
      <c r="AC145" s="234" t="str">
        <f>IFERROR(VLOOKUP(AC144,'P1-1'!$B:$AP,41,FALSE),"")</f>
        <v/>
      </c>
      <c r="AD145" s="234" t="str">
        <f>IFERROR(VLOOKUP(AD144,'P1-1'!$B:$AP,41,FALSE),"")</f>
        <v/>
      </c>
      <c r="AE145" s="234" t="str">
        <f>IFERROR(VLOOKUP(AE144,'P1-1'!$B:$AP,41,FALSE),"")</f>
        <v/>
      </c>
      <c r="AF145" s="234" t="str">
        <f>IFERROR(VLOOKUP(AF144,'P1-1'!$B:$AP,41,FALSE),"")</f>
        <v/>
      </c>
      <c r="AG145" s="234" t="str">
        <f>IFERROR(VLOOKUP(AG144,'P1-1'!$B:$AP,41,FALSE),"")</f>
        <v/>
      </c>
      <c r="AH145" s="234" t="str">
        <f>IFERROR(VLOOKUP(AH144,'P1-1'!$B:$AP,41,FALSE),"")</f>
        <v/>
      </c>
      <c r="AI145" s="234" t="str">
        <f>IFERROR(VLOOKUP(AI144,'P1-1'!$B:$AP,41,FALSE),"")</f>
        <v/>
      </c>
      <c r="AJ145" s="234" t="str">
        <f>IFERROR(VLOOKUP(AJ144,'P1-1'!$B:$AP,41,FALSE),"")</f>
        <v/>
      </c>
      <c r="AK145" s="234" t="str">
        <f>IFERROR(VLOOKUP(AK144,'P1-1'!$B:$AP,41,FALSE),"")</f>
        <v/>
      </c>
      <c r="AL145" s="234" t="str">
        <f>IFERROR(VLOOKUP(AL144,'P1-1'!$B:$AP,41,FALSE),"")</f>
        <v/>
      </c>
      <c r="AM145" s="234" t="str">
        <f>IFERROR(VLOOKUP(AM144,'P1-1'!$B:$AP,41,FALSE),"")</f>
        <v/>
      </c>
      <c r="AN145" s="729"/>
      <c r="AO145" s="701"/>
      <c r="AP145" s="705"/>
      <c r="AQ145" s="706"/>
      <c r="AR145" s="701"/>
      <c r="AS145" s="701"/>
      <c r="AT145" s="709"/>
      <c r="AU145" s="326" t="str">
        <f t="shared" ref="AU145" si="155">IFERROR(IF($D144="□",($AO144/$AK$7),($AO144/$AK$9)),"")</f>
        <v/>
      </c>
      <c r="AV145" s="326" t="str">
        <f t="shared" ref="AV145" si="156">IFERROR(IF($D144="□",($AN144/$AO$7),($AN144/$AO$9)),"")</f>
        <v/>
      </c>
    </row>
    <row r="146" spans="1:48" s="205" customFormat="1" ht="12" customHeight="1">
      <c r="A146" s="712"/>
      <c r="B146" s="715"/>
      <c r="C146" s="733"/>
      <c r="D146" s="721"/>
      <c r="E146" s="402"/>
      <c r="F146" s="726"/>
      <c r="G146" s="727"/>
      <c r="H146" s="235" t="s">
        <v>358</v>
      </c>
      <c r="I146" s="234" t="str">
        <f>IFERROR(VLOOKUP(I144,'P1-1'!$B:$AP,31,FALSE),"")</f>
        <v/>
      </c>
      <c r="J146" s="234" t="str">
        <f>IFERROR(VLOOKUP(J144,'P1-1'!$B:$AP,31,FALSE),"")</f>
        <v/>
      </c>
      <c r="K146" s="234" t="str">
        <f>IFERROR(VLOOKUP(K144,'P1-1'!$B:$AP,31,FALSE),"")</f>
        <v/>
      </c>
      <c r="L146" s="234" t="str">
        <f>IFERROR(VLOOKUP(L144,'P1-1'!$B:$AP,31,FALSE),"")</f>
        <v/>
      </c>
      <c r="M146" s="234" t="str">
        <f>IFERROR(VLOOKUP(M144,'P1-1'!$B:$AP,31,FALSE),"")</f>
        <v/>
      </c>
      <c r="N146" s="234" t="str">
        <f>IFERROR(VLOOKUP(N144,'P1-1'!$B:$AP,31,FALSE),"")</f>
        <v/>
      </c>
      <c r="O146" s="234" t="str">
        <f>IFERROR(VLOOKUP(O144,'P1-1'!$B:$AP,31,FALSE),"")</f>
        <v/>
      </c>
      <c r="P146" s="234" t="str">
        <f>IFERROR(VLOOKUP(P144,'P1-1'!$B:$AP,31,FALSE),"")</f>
        <v/>
      </c>
      <c r="Q146" s="234" t="str">
        <f>IFERROR(VLOOKUP(Q144,'P1-1'!$B:$AP,31,FALSE),"")</f>
        <v/>
      </c>
      <c r="R146" s="234" t="str">
        <f>IFERROR(VLOOKUP(R144,'P1-1'!$B:$AP,31,FALSE),"")</f>
        <v/>
      </c>
      <c r="S146" s="234" t="str">
        <f>IFERROR(VLOOKUP(S144,'P1-1'!$B:$AP,31,FALSE),"")</f>
        <v/>
      </c>
      <c r="T146" s="234" t="str">
        <f>IFERROR(VLOOKUP(T144,'P1-1'!$B:$AP,31,FALSE),"")</f>
        <v/>
      </c>
      <c r="U146" s="234" t="str">
        <f>IFERROR(VLOOKUP(U144,'P1-1'!$B:$AP,31,FALSE),"")</f>
        <v/>
      </c>
      <c r="V146" s="234" t="str">
        <f>IFERROR(VLOOKUP(V144,'P1-1'!$B:$AP,31,FALSE),"")</f>
        <v/>
      </c>
      <c r="W146" s="234" t="str">
        <f>IFERROR(VLOOKUP(W144,'P1-1'!$B:$AP,31,FALSE),"")</f>
        <v/>
      </c>
      <c r="X146" s="234" t="str">
        <f>IFERROR(VLOOKUP(X144,'P1-1'!$B:$AP,31,FALSE),"")</f>
        <v/>
      </c>
      <c r="Y146" s="234" t="str">
        <f>IFERROR(VLOOKUP(Y144,'P1-1'!$B:$AP,31,FALSE),"")</f>
        <v/>
      </c>
      <c r="Z146" s="234" t="str">
        <f>IFERROR(VLOOKUP(Z144,'P1-1'!$B:$AP,31,FALSE),"")</f>
        <v/>
      </c>
      <c r="AA146" s="234" t="str">
        <f>IFERROR(VLOOKUP(AA144,'P1-1'!$B:$AP,31,FALSE),"")</f>
        <v/>
      </c>
      <c r="AB146" s="234" t="str">
        <f>IFERROR(VLOOKUP(AB144,'P1-1'!$B:$AP,31,FALSE),"")</f>
        <v/>
      </c>
      <c r="AC146" s="234" t="str">
        <f>IFERROR(VLOOKUP(AC144,'P1-1'!$B:$AP,31,FALSE),"")</f>
        <v/>
      </c>
      <c r="AD146" s="234" t="str">
        <f>IFERROR(VLOOKUP(AD144,'P1-1'!$B:$AP,31,FALSE),"")</f>
        <v/>
      </c>
      <c r="AE146" s="234" t="str">
        <f>IFERROR(VLOOKUP(AE144,'P1-1'!$B:$AP,31,FALSE),"")</f>
        <v/>
      </c>
      <c r="AF146" s="234" t="str">
        <f>IFERROR(VLOOKUP(AF144,'P1-1'!$B:$AP,31,FALSE),"")</f>
        <v/>
      </c>
      <c r="AG146" s="234" t="str">
        <f>IFERROR(VLOOKUP(AG144,'P1-1'!$B:$AP,31,FALSE),"")</f>
        <v/>
      </c>
      <c r="AH146" s="234" t="str">
        <f>IFERROR(VLOOKUP(AH144,'P1-1'!$B:$AP,31,FALSE),"")</f>
        <v/>
      </c>
      <c r="AI146" s="234" t="str">
        <f>IFERROR(VLOOKUP(AI144,'P1-1'!$B:$AP,31,FALSE),"")</f>
        <v/>
      </c>
      <c r="AJ146" s="234" t="str">
        <f>IFERROR(VLOOKUP(AJ144,'P1-1'!$B:$AP,31,FALSE),"")</f>
        <v/>
      </c>
      <c r="AK146" s="234" t="str">
        <f>IFERROR(VLOOKUP(AK144,'P1-1'!$B:$AP,31,FALSE),"")</f>
        <v/>
      </c>
      <c r="AL146" s="234" t="str">
        <f>IFERROR(VLOOKUP(AL144,'P1-1'!$B:$AP,31,FALSE),"")</f>
        <v/>
      </c>
      <c r="AM146" s="234" t="str">
        <f>IFERROR(VLOOKUP(AM144,'P1-1'!$B:$AP,31,FALSE),"")</f>
        <v/>
      </c>
      <c r="AN146" s="730"/>
      <c r="AO146" s="702"/>
      <c r="AP146" s="707"/>
      <c r="AQ146" s="708"/>
      <c r="AR146" s="702"/>
      <c r="AS146" s="702"/>
      <c r="AT146" s="709"/>
      <c r="AU146" s="327"/>
      <c r="AV146" s="327"/>
    </row>
    <row r="147" spans="1:48" s="205" customFormat="1" ht="12" customHeight="1">
      <c r="A147" s="710">
        <v>42</v>
      </c>
      <c r="B147" s="713"/>
      <c r="C147" s="731"/>
      <c r="D147" s="719" t="s">
        <v>231</v>
      </c>
      <c r="E147" s="401"/>
      <c r="F147" s="722"/>
      <c r="G147" s="723"/>
      <c r="H147" s="232" t="s">
        <v>355</v>
      </c>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728">
        <f t="shared" ref="AN147" si="157">IF(LEFT($AN$2,6)="共同生活援助",SUM(I148:AM148),SUM(I148:AM149))</f>
        <v>0</v>
      </c>
      <c r="AO147" s="700">
        <f>IF($AN$4="４週",AN147/4,AN147/(DAY(EOMONTH($I$22,0))/7))</f>
        <v>0</v>
      </c>
      <c r="AP147" s="703"/>
      <c r="AQ147" s="704"/>
      <c r="AR147" s="700" t="str">
        <f t="shared" ref="AR147" si="158">IF($AN$4="４週",AU148,AV148)</f>
        <v/>
      </c>
      <c r="AS147" s="700"/>
      <c r="AT147" s="709"/>
      <c r="AU147" s="325" t="s">
        <v>617</v>
      </c>
      <c r="AV147" s="325" t="s">
        <v>356</v>
      </c>
    </row>
    <row r="148" spans="1:48" s="205" customFormat="1" ht="12" customHeight="1">
      <c r="A148" s="711"/>
      <c r="B148" s="714"/>
      <c r="C148" s="732"/>
      <c r="D148" s="720"/>
      <c r="E148" s="402"/>
      <c r="F148" s="724"/>
      <c r="G148" s="725"/>
      <c r="H148" s="233" t="s">
        <v>357</v>
      </c>
      <c r="I148" s="234" t="str">
        <f>IFERROR(VLOOKUP(I147,'P1-1'!$B:$AP,41,FALSE),"")</f>
        <v/>
      </c>
      <c r="J148" s="234" t="str">
        <f>IFERROR(VLOOKUP(J147,'P1-1'!$B:$AP,41,FALSE),"")</f>
        <v/>
      </c>
      <c r="K148" s="234" t="str">
        <f>IFERROR(VLOOKUP(K147,'P1-1'!$B:$AP,41,FALSE),"")</f>
        <v/>
      </c>
      <c r="L148" s="234" t="str">
        <f>IFERROR(VLOOKUP(L147,'P1-1'!$B:$AP,41,FALSE),"")</f>
        <v/>
      </c>
      <c r="M148" s="234" t="str">
        <f>IFERROR(VLOOKUP(M147,'P1-1'!$B:$AP,41,FALSE),"")</f>
        <v/>
      </c>
      <c r="N148" s="234" t="str">
        <f>IFERROR(VLOOKUP(N147,'P1-1'!$B:$AP,41,FALSE),"")</f>
        <v/>
      </c>
      <c r="O148" s="234" t="str">
        <f>IFERROR(VLOOKUP(O147,'P1-1'!$B:$AP,41,FALSE),"")</f>
        <v/>
      </c>
      <c r="P148" s="234" t="str">
        <f>IFERROR(VLOOKUP(P147,'P1-1'!$B:$AP,41,FALSE),"")</f>
        <v/>
      </c>
      <c r="Q148" s="234" t="str">
        <f>IFERROR(VLOOKUP(Q147,'P1-1'!$B:$AP,41,FALSE),"")</f>
        <v/>
      </c>
      <c r="R148" s="234" t="str">
        <f>IFERROR(VLOOKUP(R147,'P1-1'!$B:$AP,41,FALSE),"")</f>
        <v/>
      </c>
      <c r="S148" s="234" t="str">
        <f>IFERROR(VLOOKUP(S147,'P1-1'!$B:$AP,41,FALSE),"")</f>
        <v/>
      </c>
      <c r="T148" s="234" t="str">
        <f>IFERROR(VLOOKUP(T147,'P1-1'!$B:$AP,41,FALSE),"")</f>
        <v/>
      </c>
      <c r="U148" s="234" t="str">
        <f>IFERROR(VLOOKUP(U147,'P1-1'!$B:$AP,41,FALSE),"")</f>
        <v/>
      </c>
      <c r="V148" s="234" t="str">
        <f>IFERROR(VLOOKUP(V147,'P1-1'!$B:$AP,41,FALSE),"")</f>
        <v/>
      </c>
      <c r="W148" s="234" t="str">
        <f>IFERROR(VLOOKUP(W147,'P1-1'!$B:$AP,41,FALSE),"")</f>
        <v/>
      </c>
      <c r="X148" s="234" t="str">
        <f>IFERROR(VLOOKUP(X147,'P1-1'!$B:$AP,41,FALSE),"")</f>
        <v/>
      </c>
      <c r="Y148" s="234" t="str">
        <f>IFERROR(VLOOKUP(Y147,'P1-1'!$B:$AP,41,FALSE),"")</f>
        <v/>
      </c>
      <c r="Z148" s="234" t="str">
        <f>IFERROR(VLOOKUP(Z147,'P1-1'!$B:$AP,41,FALSE),"")</f>
        <v/>
      </c>
      <c r="AA148" s="234" t="str">
        <f>IFERROR(VLOOKUP(AA147,'P1-1'!$B:$AP,41,FALSE),"")</f>
        <v/>
      </c>
      <c r="AB148" s="234" t="str">
        <f>IFERROR(VLOOKUP(AB147,'P1-1'!$B:$AP,41,FALSE),"")</f>
        <v/>
      </c>
      <c r="AC148" s="234" t="str">
        <f>IFERROR(VLOOKUP(AC147,'P1-1'!$B:$AP,41,FALSE),"")</f>
        <v/>
      </c>
      <c r="AD148" s="234" t="str">
        <f>IFERROR(VLOOKUP(AD147,'P1-1'!$B:$AP,41,FALSE),"")</f>
        <v/>
      </c>
      <c r="AE148" s="234" t="str">
        <f>IFERROR(VLOOKUP(AE147,'P1-1'!$B:$AP,41,FALSE),"")</f>
        <v/>
      </c>
      <c r="AF148" s="234" t="str">
        <f>IFERROR(VLOOKUP(AF147,'P1-1'!$B:$AP,41,FALSE),"")</f>
        <v/>
      </c>
      <c r="AG148" s="234" t="str">
        <f>IFERROR(VLOOKUP(AG147,'P1-1'!$B:$AP,41,FALSE),"")</f>
        <v/>
      </c>
      <c r="AH148" s="234" t="str">
        <f>IFERROR(VLOOKUP(AH147,'P1-1'!$B:$AP,41,FALSE),"")</f>
        <v/>
      </c>
      <c r="AI148" s="234" t="str">
        <f>IFERROR(VLOOKUP(AI147,'P1-1'!$B:$AP,41,FALSE),"")</f>
        <v/>
      </c>
      <c r="AJ148" s="234" t="str">
        <f>IFERROR(VLOOKUP(AJ147,'P1-1'!$B:$AP,41,FALSE),"")</f>
        <v/>
      </c>
      <c r="AK148" s="234" t="str">
        <f>IFERROR(VLOOKUP(AK147,'P1-1'!$B:$AP,41,FALSE),"")</f>
        <v/>
      </c>
      <c r="AL148" s="234" t="str">
        <f>IFERROR(VLOOKUP(AL147,'P1-1'!$B:$AP,41,FALSE),"")</f>
        <v/>
      </c>
      <c r="AM148" s="234" t="str">
        <f>IFERROR(VLOOKUP(AM147,'P1-1'!$B:$AP,41,FALSE),"")</f>
        <v/>
      </c>
      <c r="AN148" s="729"/>
      <c r="AO148" s="701"/>
      <c r="AP148" s="705"/>
      <c r="AQ148" s="706"/>
      <c r="AR148" s="701"/>
      <c r="AS148" s="701"/>
      <c r="AT148" s="709"/>
      <c r="AU148" s="326" t="str">
        <f t="shared" ref="AU148" si="159">IFERROR(IF($D147="□",($AO147/$AK$7),($AO147/$AK$9)),"")</f>
        <v/>
      </c>
      <c r="AV148" s="326" t="str">
        <f t="shared" ref="AV148" si="160">IFERROR(IF($D147="□",($AN147/$AO$7),($AN147/$AO$9)),"")</f>
        <v/>
      </c>
    </row>
    <row r="149" spans="1:48" s="205" customFormat="1" ht="12" customHeight="1">
      <c r="A149" s="712"/>
      <c r="B149" s="715"/>
      <c r="C149" s="733"/>
      <c r="D149" s="721"/>
      <c r="E149" s="402"/>
      <c r="F149" s="726"/>
      <c r="G149" s="727"/>
      <c r="H149" s="235" t="s">
        <v>358</v>
      </c>
      <c r="I149" s="234" t="str">
        <f>IFERROR(VLOOKUP(I147,'P1-1'!$B:$AP,31,FALSE),"")</f>
        <v/>
      </c>
      <c r="J149" s="234" t="str">
        <f>IFERROR(VLOOKUP(J147,'P1-1'!$B:$AP,31,FALSE),"")</f>
        <v/>
      </c>
      <c r="K149" s="234" t="str">
        <f>IFERROR(VLOOKUP(K147,'P1-1'!$B:$AP,31,FALSE),"")</f>
        <v/>
      </c>
      <c r="L149" s="234" t="str">
        <f>IFERROR(VLOOKUP(L147,'P1-1'!$B:$AP,31,FALSE),"")</f>
        <v/>
      </c>
      <c r="M149" s="234" t="str">
        <f>IFERROR(VLOOKUP(M147,'P1-1'!$B:$AP,31,FALSE),"")</f>
        <v/>
      </c>
      <c r="N149" s="234" t="str">
        <f>IFERROR(VLOOKUP(N147,'P1-1'!$B:$AP,31,FALSE),"")</f>
        <v/>
      </c>
      <c r="O149" s="234" t="str">
        <f>IFERROR(VLOOKUP(O147,'P1-1'!$B:$AP,31,FALSE),"")</f>
        <v/>
      </c>
      <c r="P149" s="234" t="str">
        <f>IFERROR(VLOOKUP(P147,'P1-1'!$B:$AP,31,FALSE),"")</f>
        <v/>
      </c>
      <c r="Q149" s="234" t="str">
        <f>IFERROR(VLOOKUP(Q147,'P1-1'!$B:$AP,31,FALSE),"")</f>
        <v/>
      </c>
      <c r="R149" s="234" t="str">
        <f>IFERROR(VLOOKUP(R147,'P1-1'!$B:$AP,31,FALSE),"")</f>
        <v/>
      </c>
      <c r="S149" s="234" t="str">
        <f>IFERROR(VLOOKUP(S147,'P1-1'!$B:$AP,31,FALSE),"")</f>
        <v/>
      </c>
      <c r="T149" s="234" t="str">
        <f>IFERROR(VLOOKUP(T147,'P1-1'!$B:$AP,31,FALSE),"")</f>
        <v/>
      </c>
      <c r="U149" s="234" t="str">
        <f>IFERROR(VLOOKUP(U147,'P1-1'!$B:$AP,31,FALSE),"")</f>
        <v/>
      </c>
      <c r="V149" s="234" t="str">
        <f>IFERROR(VLOOKUP(V147,'P1-1'!$B:$AP,31,FALSE),"")</f>
        <v/>
      </c>
      <c r="W149" s="234" t="str">
        <f>IFERROR(VLOOKUP(W147,'P1-1'!$B:$AP,31,FALSE),"")</f>
        <v/>
      </c>
      <c r="X149" s="234" t="str">
        <f>IFERROR(VLOOKUP(X147,'P1-1'!$B:$AP,31,FALSE),"")</f>
        <v/>
      </c>
      <c r="Y149" s="234" t="str">
        <f>IFERROR(VLOOKUP(Y147,'P1-1'!$B:$AP,31,FALSE),"")</f>
        <v/>
      </c>
      <c r="Z149" s="234" t="str">
        <f>IFERROR(VLOOKUP(Z147,'P1-1'!$B:$AP,31,FALSE),"")</f>
        <v/>
      </c>
      <c r="AA149" s="234" t="str">
        <f>IFERROR(VLOOKUP(AA147,'P1-1'!$B:$AP,31,FALSE),"")</f>
        <v/>
      </c>
      <c r="AB149" s="234" t="str">
        <f>IFERROR(VLOOKUP(AB147,'P1-1'!$B:$AP,31,FALSE),"")</f>
        <v/>
      </c>
      <c r="AC149" s="234" t="str">
        <f>IFERROR(VLOOKUP(AC147,'P1-1'!$B:$AP,31,FALSE),"")</f>
        <v/>
      </c>
      <c r="AD149" s="234" t="str">
        <f>IFERROR(VLOOKUP(AD147,'P1-1'!$B:$AP,31,FALSE),"")</f>
        <v/>
      </c>
      <c r="AE149" s="234" t="str">
        <f>IFERROR(VLOOKUP(AE147,'P1-1'!$B:$AP,31,FALSE),"")</f>
        <v/>
      </c>
      <c r="AF149" s="234" t="str">
        <f>IFERROR(VLOOKUP(AF147,'P1-1'!$B:$AP,31,FALSE),"")</f>
        <v/>
      </c>
      <c r="AG149" s="234" t="str">
        <f>IFERROR(VLOOKUP(AG147,'P1-1'!$B:$AP,31,FALSE),"")</f>
        <v/>
      </c>
      <c r="AH149" s="234" t="str">
        <f>IFERROR(VLOOKUP(AH147,'P1-1'!$B:$AP,31,FALSE),"")</f>
        <v/>
      </c>
      <c r="AI149" s="234" t="str">
        <f>IFERROR(VLOOKUP(AI147,'P1-1'!$B:$AP,31,FALSE),"")</f>
        <v/>
      </c>
      <c r="AJ149" s="234" t="str">
        <f>IFERROR(VLOOKUP(AJ147,'P1-1'!$B:$AP,31,FALSE),"")</f>
        <v/>
      </c>
      <c r="AK149" s="234" t="str">
        <f>IFERROR(VLOOKUP(AK147,'P1-1'!$B:$AP,31,FALSE),"")</f>
        <v/>
      </c>
      <c r="AL149" s="234" t="str">
        <f>IFERROR(VLOOKUP(AL147,'P1-1'!$B:$AP,31,FALSE),"")</f>
        <v/>
      </c>
      <c r="AM149" s="234" t="str">
        <f>IFERROR(VLOOKUP(AM147,'P1-1'!$B:$AP,31,FALSE),"")</f>
        <v/>
      </c>
      <c r="AN149" s="730"/>
      <c r="AO149" s="702"/>
      <c r="AP149" s="707"/>
      <c r="AQ149" s="708"/>
      <c r="AR149" s="702"/>
      <c r="AS149" s="702"/>
      <c r="AT149" s="709"/>
      <c r="AU149" s="327"/>
      <c r="AV149" s="327"/>
    </row>
    <row r="150" spans="1:48" s="205" customFormat="1" ht="12" customHeight="1">
      <c r="A150" s="710">
        <v>43</v>
      </c>
      <c r="B150" s="713"/>
      <c r="C150" s="731"/>
      <c r="D150" s="719" t="s">
        <v>231</v>
      </c>
      <c r="E150" s="401"/>
      <c r="F150" s="722"/>
      <c r="G150" s="723"/>
      <c r="H150" s="232" t="s">
        <v>355</v>
      </c>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728">
        <f t="shared" ref="AN150" si="161">IF(LEFT($AN$2,6)="共同生活援助",SUM(I151:AM151),SUM(I151:AM152))</f>
        <v>0</v>
      </c>
      <c r="AO150" s="700">
        <f>IF($AN$4="４週",AN150/4,AN150/(DAY(EOMONTH($I$22,0))/7))</f>
        <v>0</v>
      </c>
      <c r="AP150" s="703"/>
      <c r="AQ150" s="704"/>
      <c r="AR150" s="700" t="str">
        <f t="shared" ref="AR150" si="162">IF($AN$4="４週",AU151,AV151)</f>
        <v/>
      </c>
      <c r="AS150" s="700"/>
      <c r="AT150" s="709"/>
      <c r="AU150" s="325" t="s">
        <v>617</v>
      </c>
      <c r="AV150" s="325" t="s">
        <v>356</v>
      </c>
    </row>
    <row r="151" spans="1:48" s="205" customFormat="1" ht="12" customHeight="1">
      <c r="A151" s="711"/>
      <c r="B151" s="714"/>
      <c r="C151" s="732"/>
      <c r="D151" s="720"/>
      <c r="E151" s="402"/>
      <c r="F151" s="724"/>
      <c r="G151" s="725"/>
      <c r="H151" s="233" t="s">
        <v>357</v>
      </c>
      <c r="I151" s="234" t="str">
        <f>IFERROR(VLOOKUP(I150,'P1-1'!$B:$AP,41,FALSE),"")</f>
        <v/>
      </c>
      <c r="J151" s="234" t="str">
        <f>IFERROR(VLOOKUP(J150,'P1-1'!$B:$AP,41,FALSE),"")</f>
        <v/>
      </c>
      <c r="K151" s="234" t="str">
        <f>IFERROR(VLOOKUP(K150,'P1-1'!$B:$AP,41,FALSE),"")</f>
        <v/>
      </c>
      <c r="L151" s="234" t="str">
        <f>IFERROR(VLOOKUP(L150,'P1-1'!$B:$AP,41,FALSE),"")</f>
        <v/>
      </c>
      <c r="M151" s="234" t="str">
        <f>IFERROR(VLOOKUP(M150,'P1-1'!$B:$AP,41,FALSE),"")</f>
        <v/>
      </c>
      <c r="N151" s="234" t="str">
        <f>IFERROR(VLOOKUP(N150,'P1-1'!$B:$AP,41,FALSE),"")</f>
        <v/>
      </c>
      <c r="O151" s="234" t="str">
        <f>IFERROR(VLOOKUP(O150,'P1-1'!$B:$AP,41,FALSE),"")</f>
        <v/>
      </c>
      <c r="P151" s="234" t="str">
        <f>IFERROR(VLOOKUP(P150,'P1-1'!$B:$AP,41,FALSE),"")</f>
        <v/>
      </c>
      <c r="Q151" s="234" t="str">
        <f>IFERROR(VLOOKUP(Q150,'P1-1'!$B:$AP,41,FALSE),"")</f>
        <v/>
      </c>
      <c r="R151" s="234" t="str">
        <f>IFERROR(VLOOKUP(R150,'P1-1'!$B:$AP,41,FALSE),"")</f>
        <v/>
      </c>
      <c r="S151" s="234" t="str">
        <f>IFERROR(VLOOKUP(S150,'P1-1'!$B:$AP,41,FALSE),"")</f>
        <v/>
      </c>
      <c r="T151" s="234" t="str">
        <f>IFERROR(VLOOKUP(T150,'P1-1'!$B:$AP,41,FALSE),"")</f>
        <v/>
      </c>
      <c r="U151" s="234" t="str">
        <f>IFERROR(VLOOKUP(U150,'P1-1'!$B:$AP,41,FALSE),"")</f>
        <v/>
      </c>
      <c r="V151" s="234" t="str">
        <f>IFERROR(VLOOKUP(V150,'P1-1'!$B:$AP,41,FALSE),"")</f>
        <v/>
      </c>
      <c r="W151" s="234" t="str">
        <f>IFERROR(VLOOKUP(W150,'P1-1'!$B:$AP,41,FALSE),"")</f>
        <v/>
      </c>
      <c r="X151" s="234" t="str">
        <f>IFERROR(VLOOKUP(X150,'P1-1'!$B:$AP,41,FALSE),"")</f>
        <v/>
      </c>
      <c r="Y151" s="234" t="str">
        <f>IFERROR(VLOOKUP(Y150,'P1-1'!$B:$AP,41,FALSE),"")</f>
        <v/>
      </c>
      <c r="Z151" s="234" t="str">
        <f>IFERROR(VLOOKUP(Z150,'P1-1'!$B:$AP,41,FALSE),"")</f>
        <v/>
      </c>
      <c r="AA151" s="234" t="str">
        <f>IFERROR(VLOOKUP(AA150,'P1-1'!$B:$AP,41,FALSE),"")</f>
        <v/>
      </c>
      <c r="AB151" s="234" t="str">
        <f>IFERROR(VLOOKUP(AB150,'P1-1'!$B:$AP,41,FALSE),"")</f>
        <v/>
      </c>
      <c r="AC151" s="234" t="str">
        <f>IFERROR(VLOOKUP(AC150,'P1-1'!$B:$AP,41,FALSE),"")</f>
        <v/>
      </c>
      <c r="AD151" s="234" t="str">
        <f>IFERROR(VLOOKUP(AD150,'P1-1'!$B:$AP,41,FALSE),"")</f>
        <v/>
      </c>
      <c r="AE151" s="234" t="str">
        <f>IFERROR(VLOOKUP(AE150,'P1-1'!$B:$AP,41,FALSE),"")</f>
        <v/>
      </c>
      <c r="AF151" s="234" t="str">
        <f>IFERROR(VLOOKUP(AF150,'P1-1'!$B:$AP,41,FALSE),"")</f>
        <v/>
      </c>
      <c r="AG151" s="234" t="str">
        <f>IFERROR(VLOOKUP(AG150,'P1-1'!$B:$AP,41,FALSE),"")</f>
        <v/>
      </c>
      <c r="AH151" s="234" t="str">
        <f>IFERROR(VLOOKUP(AH150,'P1-1'!$B:$AP,41,FALSE),"")</f>
        <v/>
      </c>
      <c r="AI151" s="234" t="str">
        <f>IFERROR(VLOOKUP(AI150,'P1-1'!$B:$AP,41,FALSE),"")</f>
        <v/>
      </c>
      <c r="AJ151" s="234" t="str">
        <f>IFERROR(VLOOKUP(AJ150,'P1-1'!$B:$AP,41,FALSE),"")</f>
        <v/>
      </c>
      <c r="AK151" s="234" t="str">
        <f>IFERROR(VLOOKUP(AK150,'P1-1'!$B:$AP,41,FALSE),"")</f>
        <v/>
      </c>
      <c r="AL151" s="234" t="str">
        <f>IFERROR(VLOOKUP(AL150,'P1-1'!$B:$AP,41,FALSE),"")</f>
        <v/>
      </c>
      <c r="AM151" s="234" t="str">
        <f>IFERROR(VLOOKUP(AM150,'P1-1'!$B:$AP,41,FALSE),"")</f>
        <v/>
      </c>
      <c r="AN151" s="729"/>
      <c r="AO151" s="701"/>
      <c r="AP151" s="705"/>
      <c r="AQ151" s="706"/>
      <c r="AR151" s="701"/>
      <c r="AS151" s="701"/>
      <c r="AT151" s="709"/>
      <c r="AU151" s="326" t="str">
        <f t="shared" ref="AU151" si="163">IFERROR(IF($D150="□",($AO150/$AK$7),($AO150/$AK$9)),"")</f>
        <v/>
      </c>
      <c r="AV151" s="326" t="str">
        <f t="shared" ref="AV151" si="164">IFERROR(IF($D150="□",($AN150/$AO$7),($AN150/$AO$9)),"")</f>
        <v/>
      </c>
    </row>
    <row r="152" spans="1:48" s="205" customFormat="1" ht="12" customHeight="1">
      <c r="A152" s="712"/>
      <c r="B152" s="715"/>
      <c r="C152" s="733"/>
      <c r="D152" s="721"/>
      <c r="E152" s="402"/>
      <c r="F152" s="726"/>
      <c r="G152" s="727"/>
      <c r="H152" s="235" t="s">
        <v>358</v>
      </c>
      <c r="I152" s="234" t="str">
        <f>IFERROR(VLOOKUP(I150,'P1-1'!$B:$AP,31,FALSE),"")</f>
        <v/>
      </c>
      <c r="J152" s="234" t="str">
        <f>IFERROR(VLOOKUP(J150,'P1-1'!$B:$AP,31,FALSE),"")</f>
        <v/>
      </c>
      <c r="K152" s="234" t="str">
        <f>IFERROR(VLOOKUP(K150,'P1-1'!$B:$AP,31,FALSE),"")</f>
        <v/>
      </c>
      <c r="L152" s="234" t="str">
        <f>IFERROR(VLOOKUP(L150,'P1-1'!$B:$AP,31,FALSE),"")</f>
        <v/>
      </c>
      <c r="M152" s="234" t="str">
        <f>IFERROR(VLOOKUP(M150,'P1-1'!$B:$AP,31,FALSE),"")</f>
        <v/>
      </c>
      <c r="N152" s="234" t="str">
        <f>IFERROR(VLOOKUP(N150,'P1-1'!$B:$AP,31,FALSE),"")</f>
        <v/>
      </c>
      <c r="O152" s="234" t="str">
        <f>IFERROR(VLOOKUP(O150,'P1-1'!$B:$AP,31,FALSE),"")</f>
        <v/>
      </c>
      <c r="P152" s="234" t="str">
        <f>IFERROR(VLOOKUP(P150,'P1-1'!$B:$AP,31,FALSE),"")</f>
        <v/>
      </c>
      <c r="Q152" s="234" t="str">
        <f>IFERROR(VLOOKUP(Q150,'P1-1'!$B:$AP,31,FALSE),"")</f>
        <v/>
      </c>
      <c r="R152" s="234" t="str">
        <f>IFERROR(VLOOKUP(R150,'P1-1'!$B:$AP,31,FALSE),"")</f>
        <v/>
      </c>
      <c r="S152" s="234" t="str">
        <f>IFERROR(VLOOKUP(S150,'P1-1'!$B:$AP,31,FALSE),"")</f>
        <v/>
      </c>
      <c r="T152" s="234" t="str">
        <f>IFERROR(VLOOKUP(T150,'P1-1'!$B:$AP,31,FALSE),"")</f>
        <v/>
      </c>
      <c r="U152" s="234" t="str">
        <f>IFERROR(VLOOKUP(U150,'P1-1'!$B:$AP,31,FALSE),"")</f>
        <v/>
      </c>
      <c r="V152" s="234" t="str">
        <f>IFERROR(VLOOKUP(V150,'P1-1'!$B:$AP,31,FALSE),"")</f>
        <v/>
      </c>
      <c r="W152" s="234" t="str">
        <f>IFERROR(VLOOKUP(W150,'P1-1'!$B:$AP,31,FALSE),"")</f>
        <v/>
      </c>
      <c r="X152" s="234" t="str">
        <f>IFERROR(VLOOKUP(X150,'P1-1'!$B:$AP,31,FALSE),"")</f>
        <v/>
      </c>
      <c r="Y152" s="234" t="str">
        <f>IFERROR(VLOOKUP(Y150,'P1-1'!$B:$AP,31,FALSE),"")</f>
        <v/>
      </c>
      <c r="Z152" s="234" t="str">
        <f>IFERROR(VLOOKUP(Z150,'P1-1'!$B:$AP,31,FALSE),"")</f>
        <v/>
      </c>
      <c r="AA152" s="234" t="str">
        <f>IFERROR(VLOOKUP(AA150,'P1-1'!$B:$AP,31,FALSE),"")</f>
        <v/>
      </c>
      <c r="AB152" s="234" t="str">
        <f>IFERROR(VLOOKUP(AB150,'P1-1'!$B:$AP,31,FALSE),"")</f>
        <v/>
      </c>
      <c r="AC152" s="234" t="str">
        <f>IFERROR(VLOOKUP(AC150,'P1-1'!$B:$AP,31,FALSE),"")</f>
        <v/>
      </c>
      <c r="AD152" s="234" t="str">
        <f>IFERROR(VLOOKUP(AD150,'P1-1'!$B:$AP,31,FALSE),"")</f>
        <v/>
      </c>
      <c r="AE152" s="234" t="str">
        <f>IFERROR(VLOOKUP(AE150,'P1-1'!$B:$AP,31,FALSE),"")</f>
        <v/>
      </c>
      <c r="AF152" s="234" t="str">
        <f>IFERROR(VLOOKUP(AF150,'P1-1'!$B:$AP,31,FALSE),"")</f>
        <v/>
      </c>
      <c r="AG152" s="234" t="str">
        <f>IFERROR(VLOOKUP(AG150,'P1-1'!$B:$AP,31,FALSE),"")</f>
        <v/>
      </c>
      <c r="AH152" s="234" t="str">
        <f>IFERROR(VLOOKUP(AH150,'P1-1'!$B:$AP,31,FALSE),"")</f>
        <v/>
      </c>
      <c r="AI152" s="234" t="str">
        <f>IFERROR(VLOOKUP(AI150,'P1-1'!$B:$AP,31,FALSE),"")</f>
        <v/>
      </c>
      <c r="AJ152" s="234" t="str">
        <f>IFERROR(VLOOKUP(AJ150,'P1-1'!$B:$AP,31,FALSE),"")</f>
        <v/>
      </c>
      <c r="AK152" s="234" t="str">
        <f>IFERROR(VLOOKUP(AK150,'P1-1'!$B:$AP,31,FALSE),"")</f>
        <v/>
      </c>
      <c r="AL152" s="234" t="str">
        <f>IFERROR(VLOOKUP(AL150,'P1-1'!$B:$AP,31,FALSE),"")</f>
        <v/>
      </c>
      <c r="AM152" s="234" t="str">
        <f>IFERROR(VLOOKUP(AM150,'P1-1'!$B:$AP,31,FALSE),"")</f>
        <v/>
      </c>
      <c r="AN152" s="730"/>
      <c r="AO152" s="702"/>
      <c r="AP152" s="707"/>
      <c r="AQ152" s="708"/>
      <c r="AR152" s="702"/>
      <c r="AS152" s="702"/>
      <c r="AT152" s="709"/>
      <c r="AU152" s="327"/>
      <c r="AV152" s="327"/>
    </row>
    <row r="153" spans="1:48" s="205" customFormat="1" ht="12" customHeight="1">
      <c r="A153" s="710">
        <v>44</v>
      </c>
      <c r="B153" s="713"/>
      <c r="C153" s="731"/>
      <c r="D153" s="719" t="s">
        <v>231</v>
      </c>
      <c r="E153" s="401"/>
      <c r="F153" s="722"/>
      <c r="G153" s="723"/>
      <c r="H153" s="232" t="s">
        <v>355</v>
      </c>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728">
        <f t="shared" ref="AN153" si="165">IF(LEFT($AN$2,6)="共同生活援助",SUM(I154:AM154),SUM(I154:AM155))</f>
        <v>0</v>
      </c>
      <c r="AO153" s="700">
        <f>IF($AN$4="４週",AN153/4,AN153/(DAY(EOMONTH($I$22,0))/7))</f>
        <v>0</v>
      </c>
      <c r="AP153" s="703"/>
      <c r="AQ153" s="704"/>
      <c r="AR153" s="700" t="str">
        <f t="shared" ref="AR153" si="166">IF($AN$4="４週",AU154,AV154)</f>
        <v/>
      </c>
      <c r="AS153" s="700"/>
      <c r="AT153" s="709"/>
      <c r="AU153" s="325" t="s">
        <v>617</v>
      </c>
      <c r="AV153" s="325" t="s">
        <v>356</v>
      </c>
    </row>
    <row r="154" spans="1:48" s="205" customFormat="1" ht="12" customHeight="1">
      <c r="A154" s="711"/>
      <c r="B154" s="714"/>
      <c r="C154" s="732"/>
      <c r="D154" s="720"/>
      <c r="E154" s="402"/>
      <c r="F154" s="724"/>
      <c r="G154" s="725"/>
      <c r="H154" s="233" t="s">
        <v>357</v>
      </c>
      <c r="I154" s="234" t="str">
        <f>IFERROR(VLOOKUP(I153,'P1-1'!$B:$AP,41,FALSE),"")</f>
        <v/>
      </c>
      <c r="J154" s="234" t="str">
        <f>IFERROR(VLOOKUP(J153,'P1-1'!$B:$AP,41,FALSE),"")</f>
        <v/>
      </c>
      <c r="K154" s="234" t="str">
        <f>IFERROR(VLOOKUP(K153,'P1-1'!$B:$AP,41,FALSE),"")</f>
        <v/>
      </c>
      <c r="L154" s="234" t="str">
        <f>IFERROR(VLOOKUP(L153,'P1-1'!$B:$AP,41,FALSE),"")</f>
        <v/>
      </c>
      <c r="M154" s="234" t="str">
        <f>IFERROR(VLOOKUP(M153,'P1-1'!$B:$AP,41,FALSE),"")</f>
        <v/>
      </c>
      <c r="N154" s="234" t="str">
        <f>IFERROR(VLOOKUP(N153,'P1-1'!$B:$AP,41,FALSE),"")</f>
        <v/>
      </c>
      <c r="O154" s="234" t="str">
        <f>IFERROR(VLOOKUP(O153,'P1-1'!$B:$AP,41,FALSE),"")</f>
        <v/>
      </c>
      <c r="P154" s="234" t="str">
        <f>IFERROR(VLOOKUP(P153,'P1-1'!$B:$AP,41,FALSE),"")</f>
        <v/>
      </c>
      <c r="Q154" s="234" t="str">
        <f>IFERROR(VLOOKUP(Q153,'P1-1'!$B:$AP,41,FALSE),"")</f>
        <v/>
      </c>
      <c r="R154" s="234" t="str">
        <f>IFERROR(VLOOKUP(R153,'P1-1'!$B:$AP,41,FALSE),"")</f>
        <v/>
      </c>
      <c r="S154" s="234" t="str">
        <f>IFERROR(VLOOKUP(S153,'P1-1'!$B:$AP,41,FALSE),"")</f>
        <v/>
      </c>
      <c r="T154" s="234" t="str">
        <f>IFERROR(VLOOKUP(T153,'P1-1'!$B:$AP,41,FALSE),"")</f>
        <v/>
      </c>
      <c r="U154" s="234" t="str">
        <f>IFERROR(VLOOKUP(U153,'P1-1'!$B:$AP,41,FALSE),"")</f>
        <v/>
      </c>
      <c r="V154" s="234" t="str">
        <f>IFERROR(VLOOKUP(V153,'P1-1'!$B:$AP,41,FALSE),"")</f>
        <v/>
      </c>
      <c r="W154" s="234" t="str">
        <f>IFERROR(VLOOKUP(W153,'P1-1'!$B:$AP,41,FALSE),"")</f>
        <v/>
      </c>
      <c r="X154" s="234" t="str">
        <f>IFERROR(VLOOKUP(X153,'P1-1'!$B:$AP,41,FALSE),"")</f>
        <v/>
      </c>
      <c r="Y154" s="234" t="str">
        <f>IFERROR(VLOOKUP(Y153,'P1-1'!$B:$AP,41,FALSE),"")</f>
        <v/>
      </c>
      <c r="Z154" s="234" t="str">
        <f>IFERROR(VLOOKUP(Z153,'P1-1'!$B:$AP,41,FALSE),"")</f>
        <v/>
      </c>
      <c r="AA154" s="234" t="str">
        <f>IFERROR(VLOOKUP(AA153,'P1-1'!$B:$AP,41,FALSE),"")</f>
        <v/>
      </c>
      <c r="AB154" s="234" t="str">
        <f>IFERROR(VLOOKUP(AB153,'P1-1'!$B:$AP,41,FALSE),"")</f>
        <v/>
      </c>
      <c r="AC154" s="234" t="str">
        <f>IFERROR(VLOOKUP(AC153,'P1-1'!$B:$AP,41,FALSE),"")</f>
        <v/>
      </c>
      <c r="AD154" s="234" t="str">
        <f>IFERROR(VLOOKUP(AD153,'P1-1'!$B:$AP,41,FALSE),"")</f>
        <v/>
      </c>
      <c r="AE154" s="234" t="str">
        <f>IFERROR(VLOOKUP(AE153,'P1-1'!$B:$AP,41,FALSE),"")</f>
        <v/>
      </c>
      <c r="AF154" s="234" t="str">
        <f>IFERROR(VLOOKUP(AF153,'P1-1'!$B:$AP,41,FALSE),"")</f>
        <v/>
      </c>
      <c r="AG154" s="234" t="str">
        <f>IFERROR(VLOOKUP(AG153,'P1-1'!$B:$AP,41,FALSE),"")</f>
        <v/>
      </c>
      <c r="AH154" s="234" t="str">
        <f>IFERROR(VLOOKUP(AH153,'P1-1'!$B:$AP,41,FALSE),"")</f>
        <v/>
      </c>
      <c r="AI154" s="234" t="str">
        <f>IFERROR(VLOOKUP(AI153,'P1-1'!$B:$AP,41,FALSE),"")</f>
        <v/>
      </c>
      <c r="AJ154" s="234" t="str">
        <f>IFERROR(VLOOKUP(AJ153,'P1-1'!$B:$AP,41,FALSE),"")</f>
        <v/>
      </c>
      <c r="AK154" s="234" t="str">
        <f>IFERROR(VLOOKUP(AK153,'P1-1'!$B:$AP,41,FALSE),"")</f>
        <v/>
      </c>
      <c r="AL154" s="234" t="str">
        <f>IFERROR(VLOOKUP(AL153,'P1-1'!$B:$AP,41,FALSE),"")</f>
        <v/>
      </c>
      <c r="AM154" s="234" t="str">
        <f>IFERROR(VLOOKUP(AM153,'P1-1'!$B:$AP,41,FALSE),"")</f>
        <v/>
      </c>
      <c r="AN154" s="729"/>
      <c r="AO154" s="701"/>
      <c r="AP154" s="705"/>
      <c r="AQ154" s="706"/>
      <c r="AR154" s="701"/>
      <c r="AS154" s="701"/>
      <c r="AT154" s="709"/>
      <c r="AU154" s="326" t="str">
        <f t="shared" ref="AU154" si="167">IFERROR(IF($D153="□",($AO153/$AK$7),($AO153/$AK$9)),"")</f>
        <v/>
      </c>
      <c r="AV154" s="326" t="str">
        <f t="shared" ref="AV154" si="168">IFERROR(IF($D153="□",($AN153/$AO$7),($AN153/$AO$9)),"")</f>
        <v/>
      </c>
    </row>
    <row r="155" spans="1:48" s="205" customFormat="1" ht="12" customHeight="1">
      <c r="A155" s="712"/>
      <c r="B155" s="715"/>
      <c r="C155" s="733"/>
      <c r="D155" s="721"/>
      <c r="E155" s="402"/>
      <c r="F155" s="726"/>
      <c r="G155" s="727"/>
      <c r="H155" s="235" t="s">
        <v>358</v>
      </c>
      <c r="I155" s="234" t="str">
        <f>IFERROR(VLOOKUP(I153,'P1-1'!$B:$AP,31,FALSE),"")</f>
        <v/>
      </c>
      <c r="J155" s="234" t="str">
        <f>IFERROR(VLOOKUP(J153,'P1-1'!$B:$AP,31,FALSE),"")</f>
        <v/>
      </c>
      <c r="K155" s="234" t="str">
        <f>IFERROR(VLOOKUP(K153,'P1-1'!$B:$AP,31,FALSE),"")</f>
        <v/>
      </c>
      <c r="L155" s="234" t="str">
        <f>IFERROR(VLOOKUP(L153,'P1-1'!$B:$AP,31,FALSE),"")</f>
        <v/>
      </c>
      <c r="M155" s="234" t="str">
        <f>IFERROR(VLOOKUP(M153,'P1-1'!$B:$AP,31,FALSE),"")</f>
        <v/>
      </c>
      <c r="N155" s="234" t="str">
        <f>IFERROR(VLOOKUP(N153,'P1-1'!$B:$AP,31,FALSE),"")</f>
        <v/>
      </c>
      <c r="O155" s="234" t="str">
        <f>IFERROR(VLOOKUP(O153,'P1-1'!$B:$AP,31,FALSE),"")</f>
        <v/>
      </c>
      <c r="P155" s="234" t="str">
        <f>IFERROR(VLOOKUP(P153,'P1-1'!$B:$AP,31,FALSE),"")</f>
        <v/>
      </c>
      <c r="Q155" s="234" t="str">
        <f>IFERROR(VLOOKUP(Q153,'P1-1'!$B:$AP,31,FALSE),"")</f>
        <v/>
      </c>
      <c r="R155" s="234" t="str">
        <f>IFERROR(VLOOKUP(R153,'P1-1'!$B:$AP,31,FALSE),"")</f>
        <v/>
      </c>
      <c r="S155" s="234" t="str">
        <f>IFERROR(VLOOKUP(S153,'P1-1'!$B:$AP,31,FALSE),"")</f>
        <v/>
      </c>
      <c r="T155" s="234" t="str">
        <f>IFERROR(VLOOKUP(T153,'P1-1'!$B:$AP,31,FALSE),"")</f>
        <v/>
      </c>
      <c r="U155" s="234" t="str">
        <f>IFERROR(VLOOKUP(U153,'P1-1'!$B:$AP,31,FALSE),"")</f>
        <v/>
      </c>
      <c r="V155" s="234" t="str">
        <f>IFERROR(VLOOKUP(V153,'P1-1'!$B:$AP,31,FALSE),"")</f>
        <v/>
      </c>
      <c r="W155" s="234" t="str">
        <f>IFERROR(VLOOKUP(W153,'P1-1'!$B:$AP,31,FALSE),"")</f>
        <v/>
      </c>
      <c r="X155" s="234" t="str">
        <f>IFERROR(VLOOKUP(X153,'P1-1'!$B:$AP,31,FALSE),"")</f>
        <v/>
      </c>
      <c r="Y155" s="234" t="str">
        <f>IFERROR(VLOOKUP(Y153,'P1-1'!$B:$AP,31,FALSE),"")</f>
        <v/>
      </c>
      <c r="Z155" s="234" t="str">
        <f>IFERROR(VLOOKUP(Z153,'P1-1'!$B:$AP,31,FALSE),"")</f>
        <v/>
      </c>
      <c r="AA155" s="234" t="str">
        <f>IFERROR(VLOOKUP(AA153,'P1-1'!$B:$AP,31,FALSE),"")</f>
        <v/>
      </c>
      <c r="AB155" s="234" t="str">
        <f>IFERROR(VLOOKUP(AB153,'P1-1'!$B:$AP,31,FALSE),"")</f>
        <v/>
      </c>
      <c r="AC155" s="234" t="str">
        <f>IFERROR(VLOOKUP(AC153,'P1-1'!$B:$AP,31,FALSE),"")</f>
        <v/>
      </c>
      <c r="AD155" s="234" t="str">
        <f>IFERROR(VLOOKUP(AD153,'P1-1'!$B:$AP,31,FALSE),"")</f>
        <v/>
      </c>
      <c r="AE155" s="234" t="str">
        <f>IFERROR(VLOOKUP(AE153,'P1-1'!$B:$AP,31,FALSE),"")</f>
        <v/>
      </c>
      <c r="AF155" s="234" t="str">
        <f>IFERROR(VLOOKUP(AF153,'P1-1'!$B:$AP,31,FALSE),"")</f>
        <v/>
      </c>
      <c r="AG155" s="234" t="str">
        <f>IFERROR(VLOOKUP(AG153,'P1-1'!$B:$AP,31,FALSE),"")</f>
        <v/>
      </c>
      <c r="AH155" s="234" t="str">
        <f>IFERROR(VLOOKUP(AH153,'P1-1'!$B:$AP,31,FALSE),"")</f>
        <v/>
      </c>
      <c r="AI155" s="234" t="str">
        <f>IFERROR(VLOOKUP(AI153,'P1-1'!$B:$AP,31,FALSE),"")</f>
        <v/>
      </c>
      <c r="AJ155" s="234" t="str">
        <f>IFERROR(VLOOKUP(AJ153,'P1-1'!$B:$AP,31,FALSE),"")</f>
        <v/>
      </c>
      <c r="AK155" s="234" t="str">
        <f>IFERROR(VLOOKUP(AK153,'P1-1'!$B:$AP,31,FALSE),"")</f>
        <v/>
      </c>
      <c r="AL155" s="234" t="str">
        <f>IFERROR(VLOOKUP(AL153,'P1-1'!$B:$AP,31,FALSE),"")</f>
        <v/>
      </c>
      <c r="AM155" s="234" t="str">
        <f>IFERROR(VLOOKUP(AM153,'P1-1'!$B:$AP,31,FALSE),"")</f>
        <v/>
      </c>
      <c r="AN155" s="730"/>
      <c r="AO155" s="702"/>
      <c r="AP155" s="707"/>
      <c r="AQ155" s="708"/>
      <c r="AR155" s="702"/>
      <c r="AS155" s="702"/>
      <c r="AT155" s="709"/>
      <c r="AU155" s="327"/>
      <c r="AV155" s="327"/>
    </row>
    <row r="156" spans="1:48" s="205" customFormat="1" ht="12" customHeight="1">
      <c r="A156" s="710">
        <v>45</v>
      </c>
      <c r="B156" s="713"/>
      <c r="C156" s="731"/>
      <c r="D156" s="719" t="s">
        <v>231</v>
      </c>
      <c r="E156" s="401"/>
      <c r="F156" s="722"/>
      <c r="G156" s="723"/>
      <c r="H156" s="232" t="s">
        <v>355</v>
      </c>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4"/>
      <c r="AL156" s="324"/>
      <c r="AM156" s="324"/>
      <c r="AN156" s="728">
        <f t="shared" ref="AN156" si="169">IF(LEFT($AN$2,6)="共同生活援助",SUM(I157:AM157),SUM(I157:AM158))</f>
        <v>0</v>
      </c>
      <c r="AO156" s="700">
        <f>IF($AN$4="４週",AN156/4,AN156/(DAY(EOMONTH($I$22,0))/7))</f>
        <v>0</v>
      </c>
      <c r="AP156" s="703"/>
      <c r="AQ156" s="704"/>
      <c r="AR156" s="700" t="str">
        <f t="shared" ref="AR156" si="170">IF($AN$4="４週",AU157,AV157)</f>
        <v/>
      </c>
      <c r="AS156" s="700"/>
      <c r="AT156" s="709"/>
      <c r="AU156" s="325" t="s">
        <v>617</v>
      </c>
      <c r="AV156" s="325" t="s">
        <v>356</v>
      </c>
    </row>
    <row r="157" spans="1:48" s="205" customFormat="1" ht="12" customHeight="1">
      <c r="A157" s="711"/>
      <c r="B157" s="714"/>
      <c r="C157" s="732"/>
      <c r="D157" s="720"/>
      <c r="E157" s="402"/>
      <c r="F157" s="724"/>
      <c r="G157" s="725"/>
      <c r="H157" s="233" t="s">
        <v>357</v>
      </c>
      <c r="I157" s="234" t="str">
        <f>IFERROR(VLOOKUP(I156,'P1-1'!$B:$AP,41,FALSE),"")</f>
        <v/>
      </c>
      <c r="J157" s="234" t="str">
        <f>IFERROR(VLOOKUP(J156,'P1-1'!$B:$AP,41,FALSE),"")</f>
        <v/>
      </c>
      <c r="K157" s="234" t="str">
        <f>IFERROR(VLOOKUP(K156,'P1-1'!$B:$AP,41,FALSE),"")</f>
        <v/>
      </c>
      <c r="L157" s="234" t="str">
        <f>IFERROR(VLOOKUP(L156,'P1-1'!$B:$AP,41,FALSE),"")</f>
        <v/>
      </c>
      <c r="M157" s="234" t="str">
        <f>IFERROR(VLOOKUP(M156,'P1-1'!$B:$AP,41,FALSE),"")</f>
        <v/>
      </c>
      <c r="N157" s="234" t="str">
        <f>IFERROR(VLOOKUP(N156,'P1-1'!$B:$AP,41,FALSE),"")</f>
        <v/>
      </c>
      <c r="O157" s="234" t="str">
        <f>IFERROR(VLOOKUP(O156,'P1-1'!$B:$AP,41,FALSE),"")</f>
        <v/>
      </c>
      <c r="P157" s="234" t="str">
        <f>IFERROR(VLOOKUP(P156,'P1-1'!$B:$AP,41,FALSE),"")</f>
        <v/>
      </c>
      <c r="Q157" s="234" t="str">
        <f>IFERROR(VLOOKUP(Q156,'P1-1'!$B:$AP,41,FALSE),"")</f>
        <v/>
      </c>
      <c r="R157" s="234" t="str">
        <f>IFERROR(VLOOKUP(R156,'P1-1'!$B:$AP,41,FALSE),"")</f>
        <v/>
      </c>
      <c r="S157" s="234" t="str">
        <f>IFERROR(VLOOKUP(S156,'P1-1'!$B:$AP,41,FALSE),"")</f>
        <v/>
      </c>
      <c r="T157" s="234" t="str">
        <f>IFERROR(VLOOKUP(T156,'P1-1'!$B:$AP,41,FALSE),"")</f>
        <v/>
      </c>
      <c r="U157" s="234" t="str">
        <f>IFERROR(VLOOKUP(U156,'P1-1'!$B:$AP,41,FALSE),"")</f>
        <v/>
      </c>
      <c r="V157" s="234" t="str">
        <f>IFERROR(VLOOKUP(V156,'P1-1'!$B:$AP,41,FALSE),"")</f>
        <v/>
      </c>
      <c r="W157" s="234" t="str">
        <f>IFERROR(VLOOKUP(W156,'P1-1'!$B:$AP,41,FALSE),"")</f>
        <v/>
      </c>
      <c r="X157" s="234" t="str">
        <f>IFERROR(VLOOKUP(X156,'P1-1'!$B:$AP,41,FALSE),"")</f>
        <v/>
      </c>
      <c r="Y157" s="234" t="str">
        <f>IFERROR(VLOOKUP(Y156,'P1-1'!$B:$AP,41,FALSE),"")</f>
        <v/>
      </c>
      <c r="Z157" s="234" t="str">
        <f>IFERROR(VLOOKUP(Z156,'P1-1'!$B:$AP,41,FALSE),"")</f>
        <v/>
      </c>
      <c r="AA157" s="234" t="str">
        <f>IFERROR(VLOOKUP(AA156,'P1-1'!$B:$AP,41,FALSE),"")</f>
        <v/>
      </c>
      <c r="AB157" s="234" t="str">
        <f>IFERROR(VLOOKUP(AB156,'P1-1'!$B:$AP,41,FALSE),"")</f>
        <v/>
      </c>
      <c r="AC157" s="234" t="str">
        <f>IFERROR(VLOOKUP(AC156,'P1-1'!$B:$AP,41,FALSE),"")</f>
        <v/>
      </c>
      <c r="AD157" s="234" t="str">
        <f>IFERROR(VLOOKUP(AD156,'P1-1'!$B:$AP,41,FALSE),"")</f>
        <v/>
      </c>
      <c r="AE157" s="234" t="str">
        <f>IFERROR(VLOOKUP(AE156,'P1-1'!$B:$AP,41,FALSE),"")</f>
        <v/>
      </c>
      <c r="AF157" s="234" t="str">
        <f>IFERROR(VLOOKUP(AF156,'P1-1'!$B:$AP,41,FALSE),"")</f>
        <v/>
      </c>
      <c r="AG157" s="234" t="str">
        <f>IFERROR(VLOOKUP(AG156,'P1-1'!$B:$AP,41,FALSE),"")</f>
        <v/>
      </c>
      <c r="AH157" s="234" t="str">
        <f>IFERROR(VLOOKUP(AH156,'P1-1'!$B:$AP,41,FALSE),"")</f>
        <v/>
      </c>
      <c r="AI157" s="234" t="str">
        <f>IFERROR(VLOOKUP(AI156,'P1-1'!$B:$AP,41,FALSE),"")</f>
        <v/>
      </c>
      <c r="AJ157" s="234" t="str">
        <f>IFERROR(VLOOKUP(AJ156,'P1-1'!$B:$AP,41,FALSE),"")</f>
        <v/>
      </c>
      <c r="AK157" s="234" t="str">
        <f>IFERROR(VLOOKUP(AK156,'P1-1'!$B:$AP,41,FALSE),"")</f>
        <v/>
      </c>
      <c r="AL157" s="234" t="str">
        <f>IFERROR(VLOOKUP(AL156,'P1-1'!$B:$AP,41,FALSE),"")</f>
        <v/>
      </c>
      <c r="AM157" s="234" t="str">
        <f>IFERROR(VLOOKUP(AM156,'P1-1'!$B:$AP,41,FALSE),"")</f>
        <v/>
      </c>
      <c r="AN157" s="729"/>
      <c r="AO157" s="701"/>
      <c r="AP157" s="705"/>
      <c r="AQ157" s="706"/>
      <c r="AR157" s="701"/>
      <c r="AS157" s="701"/>
      <c r="AT157" s="709"/>
      <c r="AU157" s="326" t="str">
        <f t="shared" ref="AU157" si="171">IFERROR(IF($D156="□",($AO156/$AK$7),($AO156/$AK$9)),"")</f>
        <v/>
      </c>
      <c r="AV157" s="326" t="str">
        <f t="shared" ref="AV157" si="172">IFERROR(IF($D156="□",($AN156/$AO$7),($AN156/$AO$9)),"")</f>
        <v/>
      </c>
    </row>
    <row r="158" spans="1:48" s="205" customFormat="1" ht="12" customHeight="1">
      <c r="A158" s="712"/>
      <c r="B158" s="715"/>
      <c r="C158" s="733"/>
      <c r="D158" s="721"/>
      <c r="E158" s="402"/>
      <c r="F158" s="726"/>
      <c r="G158" s="727"/>
      <c r="H158" s="235" t="s">
        <v>358</v>
      </c>
      <c r="I158" s="236" t="str">
        <f>IFERROR(VLOOKUP(I156,'P1-1'!$B:$AP,31,FALSE),"")</f>
        <v/>
      </c>
      <c r="J158" s="234" t="str">
        <f>IFERROR(VLOOKUP(J156,'P1-1'!$B:$AP,31,FALSE),"")</f>
        <v/>
      </c>
      <c r="K158" s="234" t="str">
        <f>IFERROR(VLOOKUP(K156,'P1-1'!$B:$AP,31,FALSE),"")</f>
        <v/>
      </c>
      <c r="L158" s="234" t="str">
        <f>IFERROR(VLOOKUP(L156,'P1-1'!$B:$AP,31,FALSE),"")</f>
        <v/>
      </c>
      <c r="M158" s="234" t="str">
        <f>IFERROR(VLOOKUP(M156,'P1-1'!$B:$AP,31,FALSE),"")</f>
        <v/>
      </c>
      <c r="N158" s="234" t="str">
        <f>IFERROR(VLOOKUP(N156,'P1-1'!$B:$AP,31,FALSE),"")</f>
        <v/>
      </c>
      <c r="O158" s="234" t="str">
        <f>IFERROR(VLOOKUP(O156,'P1-1'!$B:$AP,31,FALSE),"")</f>
        <v/>
      </c>
      <c r="P158" s="234" t="str">
        <f>IFERROR(VLOOKUP(P156,'P1-1'!$B:$AP,31,FALSE),"")</f>
        <v/>
      </c>
      <c r="Q158" s="234" t="str">
        <f>IFERROR(VLOOKUP(Q156,'P1-1'!$B:$AP,31,FALSE),"")</f>
        <v/>
      </c>
      <c r="R158" s="234" t="str">
        <f>IFERROR(VLOOKUP(R156,'P1-1'!$B:$AP,31,FALSE),"")</f>
        <v/>
      </c>
      <c r="S158" s="234" t="str">
        <f>IFERROR(VLOOKUP(S156,'P1-1'!$B:$AP,31,FALSE),"")</f>
        <v/>
      </c>
      <c r="T158" s="234" t="str">
        <f>IFERROR(VLOOKUP(T156,'P1-1'!$B:$AP,31,FALSE),"")</f>
        <v/>
      </c>
      <c r="U158" s="234" t="str">
        <f>IFERROR(VLOOKUP(U156,'P1-1'!$B:$AP,31,FALSE),"")</f>
        <v/>
      </c>
      <c r="V158" s="234" t="str">
        <f>IFERROR(VLOOKUP(V156,'P1-1'!$B:$AP,31,FALSE),"")</f>
        <v/>
      </c>
      <c r="W158" s="234" t="str">
        <f>IFERROR(VLOOKUP(W156,'P1-1'!$B:$AP,31,FALSE),"")</f>
        <v/>
      </c>
      <c r="X158" s="234" t="str">
        <f>IFERROR(VLOOKUP(X156,'P1-1'!$B:$AP,31,FALSE),"")</f>
        <v/>
      </c>
      <c r="Y158" s="234" t="str">
        <f>IFERROR(VLOOKUP(Y156,'P1-1'!$B:$AP,31,FALSE),"")</f>
        <v/>
      </c>
      <c r="Z158" s="234" t="str">
        <f>IFERROR(VLOOKUP(Z156,'P1-1'!$B:$AP,31,FALSE),"")</f>
        <v/>
      </c>
      <c r="AA158" s="234" t="str">
        <f>IFERROR(VLOOKUP(AA156,'P1-1'!$B:$AP,31,FALSE),"")</f>
        <v/>
      </c>
      <c r="AB158" s="234" t="str">
        <f>IFERROR(VLOOKUP(AB156,'P1-1'!$B:$AP,31,FALSE),"")</f>
        <v/>
      </c>
      <c r="AC158" s="234" t="str">
        <f>IFERROR(VLOOKUP(AC156,'P1-1'!$B:$AP,31,FALSE),"")</f>
        <v/>
      </c>
      <c r="AD158" s="234" t="str">
        <f>IFERROR(VLOOKUP(AD156,'P1-1'!$B:$AP,31,FALSE),"")</f>
        <v/>
      </c>
      <c r="AE158" s="234" t="str">
        <f>IFERROR(VLOOKUP(AE156,'P1-1'!$B:$AP,31,FALSE),"")</f>
        <v/>
      </c>
      <c r="AF158" s="234" t="str">
        <f>IFERROR(VLOOKUP(AF156,'P1-1'!$B:$AP,31,FALSE),"")</f>
        <v/>
      </c>
      <c r="AG158" s="234" t="str">
        <f>IFERROR(VLOOKUP(AG156,'P1-1'!$B:$AP,31,FALSE),"")</f>
        <v/>
      </c>
      <c r="AH158" s="234" t="str">
        <f>IFERROR(VLOOKUP(AH156,'P1-1'!$B:$AP,31,FALSE),"")</f>
        <v/>
      </c>
      <c r="AI158" s="234" t="str">
        <f>IFERROR(VLOOKUP(AI156,'P1-1'!$B:$AP,31,FALSE),"")</f>
        <v/>
      </c>
      <c r="AJ158" s="234" t="str">
        <f>IFERROR(VLOOKUP(AJ156,'P1-1'!$B:$AP,31,FALSE),"")</f>
        <v/>
      </c>
      <c r="AK158" s="234" t="str">
        <f>IFERROR(VLOOKUP(AK156,'P1-1'!$B:$AP,31,FALSE),"")</f>
        <v/>
      </c>
      <c r="AL158" s="234" t="str">
        <f>IFERROR(VLOOKUP(AL156,'P1-1'!$B:$AP,31,FALSE),"")</f>
        <v/>
      </c>
      <c r="AM158" s="234" t="str">
        <f>IFERROR(VLOOKUP(AM156,'P1-1'!$B:$AP,31,FALSE),"")</f>
        <v/>
      </c>
      <c r="AN158" s="730"/>
      <c r="AO158" s="702"/>
      <c r="AP158" s="707"/>
      <c r="AQ158" s="708"/>
      <c r="AR158" s="702"/>
      <c r="AS158" s="702"/>
      <c r="AT158" s="709"/>
      <c r="AU158" s="327"/>
      <c r="AV158" s="327"/>
    </row>
    <row r="159" spans="1:48" s="205" customFormat="1" ht="12" customHeight="1">
      <c r="A159" s="710">
        <v>46</v>
      </c>
      <c r="B159" s="713"/>
      <c r="C159" s="731"/>
      <c r="D159" s="719" t="s">
        <v>231</v>
      </c>
      <c r="E159" s="401"/>
      <c r="F159" s="722"/>
      <c r="G159" s="723"/>
      <c r="H159" s="232" t="s">
        <v>355</v>
      </c>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4"/>
      <c r="AL159" s="324"/>
      <c r="AM159" s="324"/>
      <c r="AN159" s="728">
        <f t="shared" ref="AN159" si="173">IF(LEFT($AN$2,6)="共同生活援助",SUM(I160:AM160),SUM(I160:AM161))</f>
        <v>0</v>
      </c>
      <c r="AO159" s="700">
        <f>IF($AN$4="４週",AN159/4,AN159/(DAY(EOMONTH($I$22,0))/7))</f>
        <v>0</v>
      </c>
      <c r="AP159" s="703"/>
      <c r="AQ159" s="704"/>
      <c r="AR159" s="700" t="str">
        <f t="shared" ref="AR159" si="174">IF($AN$4="４週",AU160,AV160)</f>
        <v/>
      </c>
      <c r="AS159" s="700"/>
      <c r="AT159" s="709"/>
      <c r="AU159" s="325" t="s">
        <v>617</v>
      </c>
      <c r="AV159" s="325" t="s">
        <v>356</v>
      </c>
    </row>
    <row r="160" spans="1:48" s="205" customFormat="1" ht="12" customHeight="1">
      <c r="A160" s="711"/>
      <c r="B160" s="714"/>
      <c r="C160" s="732"/>
      <c r="D160" s="720"/>
      <c r="E160" s="402"/>
      <c r="F160" s="724"/>
      <c r="G160" s="725"/>
      <c r="H160" s="233" t="s">
        <v>357</v>
      </c>
      <c r="I160" s="234" t="str">
        <f>IFERROR(VLOOKUP(I159,'P1-1'!$B:$AP,41,FALSE),"")</f>
        <v/>
      </c>
      <c r="J160" s="234" t="str">
        <f>IFERROR(VLOOKUP(J159,'P1-1'!$B:$AP,41,FALSE),"")</f>
        <v/>
      </c>
      <c r="K160" s="234" t="str">
        <f>IFERROR(VLOOKUP(K159,'P1-1'!$B:$AP,41,FALSE),"")</f>
        <v/>
      </c>
      <c r="L160" s="234" t="str">
        <f>IFERROR(VLOOKUP(L159,'P1-1'!$B:$AP,41,FALSE),"")</f>
        <v/>
      </c>
      <c r="M160" s="234" t="str">
        <f>IFERROR(VLOOKUP(M159,'P1-1'!$B:$AP,41,FALSE),"")</f>
        <v/>
      </c>
      <c r="N160" s="234" t="str">
        <f>IFERROR(VLOOKUP(N159,'P1-1'!$B:$AP,41,FALSE),"")</f>
        <v/>
      </c>
      <c r="O160" s="234" t="str">
        <f>IFERROR(VLOOKUP(O159,'P1-1'!$B:$AP,41,FALSE),"")</f>
        <v/>
      </c>
      <c r="P160" s="234" t="str">
        <f>IFERROR(VLOOKUP(P159,'P1-1'!$B:$AP,41,FALSE),"")</f>
        <v/>
      </c>
      <c r="Q160" s="234" t="str">
        <f>IFERROR(VLOOKUP(Q159,'P1-1'!$B:$AP,41,FALSE),"")</f>
        <v/>
      </c>
      <c r="R160" s="234" t="str">
        <f>IFERROR(VLOOKUP(R159,'P1-1'!$B:$AP,41,FALSE),"")</f>
        <v/>
      </c>
      <c r="S160" s="234" t="str">
        <f>IFERROR(VLOOKUP(S159,'P1-1'!$B:$AP,41,FALSE),"")</f>
        <v/>
      </c>
      <c r="T160" s="234" t="str">
        <f>IFERROR(VLOOKUP(T159,'P1-1'!$B:$AP,41,FALSE),"")</f>
        <v/>
      </c>
      <c r="U160" s="234" t="str">
        <f>IFERROR(VLOOKUP(U159,'P1-1'!$B:$AP,41,FALSE),"")</f>
        <v/>
      </c>
      <c r="V160" s="234" t="str">
        <f>IFERROR(VLOOKUP(V159,'P1-1'!$B:$AP,41,FALSE),"")</f>
        <v/>
      </c>
      <c r="W160" s="234" t="str">
        <f>IFERROR(VLOOKUP(W159,'P1-1'!$B:$AP,41,FALSE),"")</f>
        <v/>
      </c>
      <c r="X160" s="234" t="str">
        <f>IFERROR(VLOOKUP(X159,'P1-1'!$B:$AP,41,FALSE),"")</f>
        <v/>
      </c>
      <c r="Y160" s="234" t="str">
        <f>IFERROR(VLOOKUP(Y159,'P1-1'!$B:$AP,41,FALSE),"")</f>
        <v/>
      </c>
      <c r="Z160" s="234" t="str">
        <f>IFERROR(VLOOKUP(Z159,'P1-1'!$B:$AP,41,FALSE),"")</f>
        <v/>
      </c>
      <c r="AA160" s="234" t="str">
        <f>IFERROR(VLOOKUP(AA159,'P1-1'!$B:$AP,41,FALSE),"")</f>
        <v/>
      </c>
      <c r="AB160" s="234" t="str">
        <f>IFERROR(VLOOKUP(AB159,'P1-1'!$B:$AP,41,FALSE),"")</f>
        <v/>
      </c>
      <c r="AC160" s="234" t="str">
        <f>IFERROR(VLOOKUP(AC159,'P1-1'!$B:$AP,41,FALSE),"")</f>
        <v/>
      </c>
      <c r="AD160" s="234" t="str">
        <f>IFERROR(VLOOKUP(AD159,'P1-1'!$B:$AP,41,FALSE),"")</f>
        <v/>
      </c>
      <c r="AE160" s="234" t="str">
        <f>IFERROR(VLOOKUP(AE159,'P1-1'!$B:$AP,41,FALSE),"")</f>
        <v/>
      </c>
      <c r="AF160" s="234" t="str">
        <f>IFERROR(VLOOKUP(AF159,'P1-1'!$B:$AP,41,FALSE),"")</f>
        <v/>
      </c>
      <c r="AG160" s="234" t="str">
        <f>IFERROR(VLOOKUP(AG159,'P1-1'!$B:$AP,41,FALSE),"")</f>
        <v/>
      </c>
      <c r="AH160" s="234" t="str">
        <f>IFERROR(VLOOKUP(AH159,'P1-1'!$B:$AP,41,FALSE),"")</f>
        <v/>
      </c>
      <c r="AI160" s="234" t="str">
        <f>IFERROR(VLOOKUP(AI159,'P1-1'!$B:$AP,41,FALSE),"")</f>
        <v/>
      </c>
      <c r="AJ160" s="234" t="str">
        <f>IFERROR(VLOOKUP(AJ159,'P1-1'!$B:$AP,41,FALSE),"")</f>
        <v/>
      </c>
      <c r="AK160" s="234" t="str">
        <f>IFERROR(VLOOKUP(AK159,'P1-1'!$B:$AP,41,FALSE),"")</f>
        <v/>
      </c>
      <c r="AL160" s="234" t="str">
        <f>IFERROR(VLOOKUP(AL159,'P1-1'!$B:$AP,41,FALSE),"")</f>
        <v/>
      </c>
      <c r="AM160" s="234" t="str">
        <f>IFERROR(VLOOKUP(AM159,'P1-1'!$B:$AP,41,FALSE),"")</f>
        <v/>
      </c>
      <c r="AN160" s="729"/>
      <c r="AO160" s="701"/>
      <c r="AP160" s="705"/>
      <c r="AQ160" s="706"/>
      <c r="AR160" s="701"/>
      <c r="AS160" s="701"/>
      <c r="AT160" s="709"/>
      <c r="AU160" s="326" t="str">
        <f t="shared" ref="AU160" si="175">IFERROR(IF($D159="□",($AO159/$AK$7),($AO159/$AK$9)),"")</f>
        <v/>
      </c>
      <c r="AV160" s="326" t="str">
        <f t="shared" ref="AV160" si="176">IFERROR(IF($D159="□",($AN159/$AO$7),($AN159/$AO$9)),"")</f>
        <v/>
      </c>
    </row>
    <row r="161" spans="1:48" s="205" customFormat="1" ht="12" customHeight="1">
      <c r="A161" s="712"/>
      <c r="B161" s="715"/>
      <c r="C161" s="733"/>
      <c r="D161" s="721"/>
      <c r="E161" s="402"/>
      <c r="F161" s="726"/>
      <c r="G161" s="727"/>
      <c r="H161" s="235" t="s">
        <v>358</v>
      </c>
      <c r="I161" s="234" t="str">
        <f>IFERROR(VLOOKUP(I159,'P1-1'!$B:$AP,31,FALSE),"")</f>
        <v/>
      </c>
      <c r="J161" s="234" t="str">
        <f>IFERROR(VLOOKUP(J159,'P1-1'!$B:$AP,31,FALSE),"")</f>
        <v/>
      </c>
      <c r="K161" s="234" t="str">
        <f>IFERROR(VLOOKUP(K159,'P1-1'!$B:$AP,31,FALSE),"")</f>
        <v/>
      </c>
      <c r="L161" s="234" t="str">
        <f>IFERROR(VLOOKUP(L159,'P1-1'!$B:$AP,31,FALSE),"")</f>
        <v/>
      </c>
      <c r="M161" s="234" t="str">
        <f>IFERROR(VLOOKUP(M159,'P1-1'!$B:$AP,31,FALSE),"")</f>
        <v/>
      </c>
      <c r="N161" s="234" t="str">
        <f>IFERROR(VLOOKUP(N159,'P1-1'!$B:$AP,31,FALSE),"")</f>
        <v/>
      </c>
      <c r="O161" s="234" t="str">
        <f>IFERROR(VLOOKUP(O159,'P1-1'!$B:$AP,31,FALSE),"")</f>
        <v/>
      </c>
      <c r="P161" s="234" t="str">
        <f>IFERROR(VLOOKUP(P159,'P1-1'!$B:$AP,31,FALSE),"")</f>
        <v/>
      </c>
      <c r="Q161" s="234" t="str">
        <f>IFERROR(VLOOKUP(Q159,'P1-1'!$B:$AP,31,FALSE),"")</f>
        <v/>
      </c>
      <c r="R161" s="234" t="str">
        <f>IFERROR(VLOOKUP(R159,'P1-1'!$B:$AP,31,FALSE),"")</f>
        <v/>
      </c>
      <c r="S161" s="234" t="str">
        <f>IFERROR(VLOOKUP(S159,'P1-1'!$B:$AP,31,FALSE),"")</f>
        <v/>
      </c>
      <c r="T161" s="234" t="str">
        <f>IFERROR(VLOOKUP(T159,'P1-1'!$B:$AP,31,FALSE),"")</f>
        <v/>
      </c>
      <c r="U161" s="234" t="str">
        <f>IFERROR(VLOOKUP(U159,'P1-1'!$B:$AP,31,FALSE),"")</f>
        <v/>
      </c>
      <c r="V161" s="234" t="str">
        <f>IFERROR(VLOOKUP(V159,'P1-1'!$B:$AP,31,FALSE),"")</f>
        <v/>
      </c>
      <c r="W161" s="234" t="str">
        <f>IFERROR(VLOOKUP(W159,'P1-1'!$B:$AP,31,FALSE),"")</f>
        <v/>
      </c>
      <c r="X161" s="234" t="str">
        <f>IFERROR(VLOOKUP(X159,'P1-1'!$B:$AP,31,FALSE),"")</f>
        <v/>
      </c>
      <c r="Y161" s="234" t="str">
        <f>IFERROR(VLOOKUP(Y159,'P1-1'!$B:$AP,31,FALSE),"")</f>
        <v/>
      </c>
      <c r="Z161" s="234" t="str">
        <f>IFERROR(VLOOKUP(Z159,'P1-1'!$B:$AP,31,FALSE),"")</f>
        <v/>
      </c>
      <c r="AA161" s="234" t="str">
        <f>IFERROR(VLOOKUP(AA159,'P1-1'!$B:$AP,31,FALSE),"")</f>
        <v/>
      </c>
      <c r="AB161" s="234" t="str">
        <f>IFERROR(VLOOKUP(AB159,'P1-1'!$B:$AP,31,FALSE),"")</f>
        <v/>
      </c>
      <c r="AC161" s="234" t="str">
        <f>IFERROR(VLOOKUP(AC159,'P1-1'!$B:$AP,31,FALSE),"")</f>
        <v/>
      </c>
      <c r="AD161" s="234" t="str">
        <f>IFERROR(VLOOKUP(AD159,'P1-1'!$B:$AP,31,FALSE),"")</f>
        <v/>
      </c>
      <c r="AE161" s="234" t="str">
        <f>IFERROR(VLOOKUP(AE159,'P1-1'!$B:$AP,31,FALSE),"")</f>
        <v/>
      </c>
      <c r="AF161" s="234" t="str">
        <f>IFERROR(VLOOKUP(AF159,'P1-1'!$B:$AP,31,FALSE),"")</f>
        <v/>
      </c>
      <c r="AG161" s="234" t="str">
        <f>IFERROR(VLOOKUP(AG159,'P1-1'!$B:$AP,31,FALSE),"")</f>
        <v/>
      </c>
      <c r="AH161" s="234" t="str">
        <f>IFERROR(VLOOKUP(AH159,'P1-1'!$B:$AP,31,FALSE),"")</f>
        <v/>
      </c>
      <c r="AI161" s="234" t="str">
        <f>IFERROR(VLOOKUP(AI159,'P1-1'!$B:$AP,31,FALSE),"")</f>
        <v/>
      </c>
      <c r="AJ161" s="234" t="str">
        <f>IFERROR(VLOOKUP(AJ159,'P1-1'!$B:$AP,31,FALSE),"")</f>
        <v/>
      </c>
      <c r="AK161" s="234" t="str">
        <f>IFERROR(VLOOKUP(AK159,'P1-1'!$B:$AP,31,FALSE),"")</f>
        <v/>
      </c>
      <c r="AL161" s="234" t="str">
        <f>IFERROR(VLOOKUP(AL159,'P1-1'!$B:$AP,31,FALSE),"")</f>
        <v/>
      </c>
      <c r="AM161" s="234" t="str">
        <f>IFERROR(VLOOKUP(AM159,'P1-1'!$B:$AP,31,FALSE),"")</f>
        <v/>
      </c>
      <c r="AN161" s="730"/>
      <c r="AO161" s="702"/>
      <c r="AP161" s="707"/>
      <c r="AQ161" s="708"/>
      <c r="AR161" s="702"/>
      <c r="AS161" s="702"/>
      <c r="AT161" s="709"/>
      <c r="AU161" s="327"/>
      <c r="AV161" s="327"/>
    </row>
    <row r="162" spans="1:48" s="205" customFormat="1" ht="12" customHeight="1">
      <c r="A162" s="710">
        <v>47</v>
      </c>
      <c r="B162" s="713"/>
      <c r="C162" s="731"/>
      <c r="D162" s="719" t="s">
        <v>231</v>
      </c>
      <c r="E162" s="401"/>
      <c r="F162" s="722"/>
      <c r="G162" s="723"/>
      <c r="H162" s="232" t="s">
        <v>355</v>
      </c>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4"/>
      <c r="AL162" s="324"/>
      <c r="AM162" s="324"/>
      <c r="AN162" s="728">
        <f t="shared" ref="AN162" si="177">IF(LEFT($AN$2,6)="共同生活援助",SUM(I163:AM163),SUM(I163:AM164))</f>
        <v>0</v>
      </c>
      <c r="AO162" s="700">
        <f>IF($AN$4="４週",AN162/4,AN162/(DAY(EOMONTH($I$22,0))/7))</f>
        <v>0</v>
      </c>
      <c r="AP162" s="703"/>
      <c r="AQ162" s="704"/>
      <c r="AR162" s="700" t="str">
        <f t="shared" ref="AR162" si="178">IF($AN$4="４週",AU163,AV163)</f>
        <v/>
      </c>
      <c r="AS162" s="700"/>
      <c r="AT162" s="709"/>
      <c r="AU162" s="325" t="s">
        <v>617</v>
      </c>
      <c r="AV162" s="325" t="s">
        <v>356</v>
      </c>
    </row>
    <row r="163" spans="1:48" s="205" customFormat="1" ht="12" customHeight="1">
      <c r="A163" s="711"/>
      <c r="B163" s="714"/>
      <c r="C163" s="732"/>
      <c r="D163" s="720"/>
      <c r="E163" s="402"/>
      <c r="F163" s="724"/>
      <c r="G163" s="725"/>
      <c r="H163" s="233" t="s">
        <v>357</v>
      </c>
      <c r="I163" s="234" t="str">
        <f>IFERROR(VLOOKUP(I162,'P1-1'!$B:$AP,41,FALSE),"")</f>
        <v/>
      </c>
      <c r="J163" s="234" t="str">
        <f>IFERROR(VLOOKUP(J162,'P1-1'!$B:$AP,41,FALSE),"")</f>
        <v/>
      </c>
      <c r="K163" s="234" t="str">
        <f>IFERROR(VLOOKUP(K162,'P1-1'!$B:$AP,41,FALSE),"")</f>
        <v/>
      </c>
      <c r="L163" s="234" t="str">
        <f>IFERROR(VLOOKUP(L162,'P1-1'!$B:$AP,41,FALSE),"")</f>
        <v/>
      </c>
      <c r="M163" s="234" t="str">
        <f>IFERROR(VLOOKUP(M162,'P1-1'!$B:$AP,41,FALSE),"")</f>
        <v/>
      </c>
      <c r="N163" s="234" t="str">
        <f>IFERROR(VLOOKUP(N162,'P1-1'!$B:$AP,41,FALSE),"")</f>
        <v/>
      </c>
      <c r="O163" s="234" t="str">
        <f>IFERROR(VLOOKUP(O162,'P1-1'!$B:$AP,41,FALSE),"")</f>
        <v/>
      </c>
      <c r="P163" s="234" t="str">
        <f>IFERROR(VLOOKUP(P162,'P1-1'!$B:$AP,41,FALSE),"")</f>
        <v/>
      </c>
      <c r="Q163" s="234" t="str">
        <f>IFERROR(VLOOKUP(Q162,'P1-1'!$B:$AP,41,FALSE),"")</f>
        <v/>
      </c>
      <c r="R163" s="234" t="str">
        <f>IFERROR(VLOOKUP(R162,'P1-1'!$B:$AP,41,FALSE),"")</f>
        <v/>
      </c>
      <c r="S163" s="234" t="str">
        <f>IFERROR(VLOOKUP(S162,'P1-1'!$B:$AP,41,FALSE),"")</f>
        <v/>
      </c>
      <c r="T163" s="234" t="str">
        <f>IFERROR(VLOOKUP(T162,'P1-1'!$B:$AP,41,FALSE),"")</f>
        <v/>
      </c>
      <c r="U163" s="234" t="str">
        <f>IFERROR(VLOOKUP(U162,'P1-1'!$B:$AP,41,FALSE),"")</f>
        <v/>
      </c>
      <c r="V163" s="234" t="str">
        <f>IFERROR(VLOOKUP(V162,'P1-1'!$B:$AP,41,FALSE),"")</f>
        <v/>
      </c>
      <c r="W163" s="234" t="str">
        <f>IFERROR(VLOOKUP(W162,'P1-1'!$B:$AP,41,FALSE),"")</f>
        <v/>
      </c>
      <c r="X163" s="234" t="str">
        <f>IFERROR(VLOOKUP(X162,'P1-1'!$B:$AP,41,FALSE),"")</f>
        <v/>
      </c>
      <c r="Y163" s="234" t="str">
        <f>IFERROR(VLOOKUP(Y162,'P1-1'!$B:$AP,41,FALSE),"")</f>
        <v/>
      </c>
      <c r="Z163" s="234" t="str">
        <f>IFERROR(VLOOKUP(Z162,'P1-1'!$B:$AP,41,FALSE),"")</f>
        <v/>
      </c>
      <c r="AA163" s="234" t="str">
        <f>IFERROR(VLOOKUP(AA162,'P1-1'!$B:$AP,41,FALSE),"")</f>
        <v/>
      </c>
      <c r="AB163" s="234" t="str">
        <f>IFERROR(VLOOKUP(AB162,'P1-1'!$B:$AP,41,FALSE),"")</f>
        <v/>
      </c>
      <c r="AC163" s="234" t="str">
        <f>IFERROR(VLOOKUP(AC162,'P1-1'!$B:$AP,41,FALSE),"")</f>
        <v/>
      </c>
      <c r="AD163" s="234" t="str">
        <f>IFERROR(VLOOKUP(AD162,'P1-1'!$B:$AP,41,FALSE),"")</f>
        <v/>
      </c>
      <c r="AE163" s="234" t="str">
        <f>IFERROR(VLOOKUP(AE162,'P1-1'!$B:$AP,41,FALSE),"")</f>
        <v/>
      </c>
      <c r="AF163" s="234" t="str">
        <f>IFERROR(VLOOKUP(AF162,'P1-1'!$B:$AP,41,FALSE),"")</f>
        <v/>
      </c>
      <c r="AG163" s="234" t="str">
        <f>IFERROR(VLOOKUP(AG162,'P1-1'!$B:$AP,41,FALSE),"")</f>
        <v/>
      </c>
      <c r="AH163" s="234" t="str">
        <f>IFERROR(VLOOKUP(AH162,'P1-1'!$B:$AP,41,FALSE),"")</f>
        <v/>
      </c>
      <c r="AI163" s="234" t="str">
        <f>IFERROR(VLOOKUP(AI162,'P1-1'!$B:$AP,41,FALSE),"")</f>
        <v/>
      </c>
      <c r="AJ163" s="234" t="str">
        <f>IFERROR(VLOOKUP(AJ162,'P1-1'!$B:$AP,41,FALSE),"")</f>
        <v/>
      </c>
      <c r="AK163" s="234" t="str">
        <f>IFERROR(VLOOKUP(AK162,'P1-1'!$B:$AP,41,FALSE),"")</f>
        <v/>
      </c>
      <c r="AL163" s="234" t="str">
        <f>IFERROR(VLOOKUP(AL162,'P1-1'!$B:$AP,41,FALSE),"")</f>
        <v/>
      </c>
      <c r="AM163" s="234" t="str">
        <f>IFERROR(VLOOKUP(AM162,'P1-1'!$B:$AP,41,FALSE),"")</f>
        <v/>
      </c>
      <c r="AN163" s="729"/>
      <c r="AO163" s="701"/>
      <c r="AP163" s="705"/>
      <c r="AQ163" s="706"/>
      <c r="AR163" s="701"/>
      <c r="AS163" s="701"/>
      <c r="AT163" s="709"/>
      <c r="AU163" s="326" t="str">
        <f t="shared" ref="AU163" si="179">IFERROR(IF($D162="□",($AO162/$AK$7),($AO162/$AK$9)),"")</f>
        <v/>
      </c>
      <c r="AV163" s="326" t="str">
        <f t="shared" ref="AV163" si="180">IFERROR(IF($D162="□",($AN162/$AO$7),($AN162/$AO$9)),"")</f>
        <v/>
      </c>
    </row>
    <row r="164" spans="1:48" s="205" customFormat="1" ht="12" customHeight="1">
      <c r="A164" s="712"/>
      <c r="B164" s="715"/>
      <c r="C164" s="733"/>
      <c r="D164" s="721"/>
      <c r="E164" s="402"/>
      <c r="F164" s="726"/>
      <c r="G164" s="727"/>
      <c r="H164" s="235" t="s">
        <v>358</v>
      </c>
      <c r="I164" s="234" t="str">
        <f>IFERROR(VLOOKUP(I162,'P1-1'!$B:$AP,31,FALSE),"")</f>
        <v/>
      </c>
      <c r="J164" s="234" t="str">
        <f>IFERROR(VLOOKUP(J162,'P1-1'!$B:$AP,31,FALSE),"")</f>
        <v/>
      </c>
      <c r="K164" s="234" t="str">
        <f>IFERROR(VLOOKUP(K162,'P1-1'!$B:$AP,31,FALSE),"")</f>
        <v/>
      </c>
      <c r="L164" s="234" t="str">
        <f>IFERROR(VLOOKUP(L162,'P1-1'!$B:$AP,31,FALSE),"")</f>
        <v/>
      </c>
      <c r="M164" s="234" t="str">
        <f>IFERROR(VLOOKUP(M162,'P1-1'!$B:$AP,31,FALSE),"")</f>
        <v/>
      </c>
      <c r="N164" s="234" t="str">
        <f>IFERROR(VLOOKUP(N162,'P1-1'!$B:$AP,31,FALSE),"")</f>
        <v/>
      </c>
      <c r="O164" s="234" t="str">
        <f>IFERROR(VLOOKUP(O162,'P1-1'!$B:$AP,31,FALSE),"")</f>
        <v/>
      </c>
      <c r="P164" s="234" t="str">
        <f>IFERROR(VLOOKUP(P162,'P1-1'!$B:$AP,31,FALSE),"")</f>
        <v/>
      </c>
      <c r="Q164" s="234" t="str">
        <f>IFERROR(VLOOKUP(Q162,'P1-1'!$B:$AP,31,FALSE),"")</f>
        <v/>
      </c>
      <c r="R164" s="234" t="str">
        <f>IFERROR(VLOOKUP(R162,'P1-1'!$B:$AP,31,FALSE),"")</f>
        <v/>
      </c>
      <c r="S164" s="234" t="str">
        <f>IFERROR(VLOOKUP(S162,'P1-1'!$B:$AP,31,FALSE),"")</f>
        <v/>
      </c>
      <c r="T164" s="234" t="str">
        <f>IFERROR(VLOOKUP(T162,'P1-1'!$B:$AP,31,FALSE),"")</f>
        <v/>
      </c>
      <c r="U164" s="234" t="str">
        <f>IFERROR(VLOOKUP(U162,'P1-1'!$B:$AP,31,FALSE),"")</f>
        <v/>
      </c>
      <c r="V164" s="234" t="str">
        <f>IFERROR(VLOOKUP(V162,'P1-1'!$B:$AP,31,FALSE),"")</f>
        <v/>
      </c>
      <c r="W164" s="234" t="str">
        <f>IFERROR(VLOOKUP(W162,'P1-1'!$B:$AP,31,FALSE),"")</f>
        <v/>
      </c>
      <c r="X164" s="234" t="str">
        <f>IFERROR(VLOOKUP(X162,'P1-1'!$B:$AP,31,FALSE),"")</f>
        <v/>
      </c>
      <c r="Y164" s="234" t="str">
        <f>IFERROR(VLOOKUP(Y162,'P1-1'!$B:$AP,31,FALSE),"")</f>
        <v/>
      </c>
      <c r="Z164" s="234" t="str">
        <f>IFERROR(VLOOKUP(Z162,'P1-1'!$B:$AP,31,FALSE),"")</f>
        <v/>
      </c>
      <c r="AA164" s="234" t="str">
        <f>IFERROR(VLOOKUP(AA162,'P1-1'!$B:$AP,31,FALSE),"")</f>
        <v/>
      </c>
      <c r="AB164" s="234" t="str">
        <f>IFERROR(VLOOKUP(AB162,'P1-1'!$B:$AP,31,FALSE),"")</f>
        <v/>
      </c>
      <c r="AC164" s="234" t="str">
        <f>IFERROR(VLOOKUP(AC162,'P1-1'!$B:$AP,31,FALSE),"")</f>
        <v/>
      </c>
      <c r="AD164" s="234" t="str">
        <f>IFERROR(VLOOKUP(AD162,'P1-1'!$B:$AP,31,FALSE),"")</f>
        <v/>
      </c>
      <c r="AE164" s="234" t="str">
        <f>IFERROR(VLOOKUP(AE162,'P1-1'!$B:$AP,31,FALSE),"")</f>
        <v/>
      </c>
      <c r="AF164" s="234" t="str">
        <f>IFERROR(VLOOKUP(AF162,'P1-1'!$B:$AP,31,FALSE),"")</f>
        <v/>
      </c>
      <c r="AG164" s="234" t="str">
        <f>IFERROR(VLOOKUP(AG162,'P1-1'!$B:$AP,31,FALSE),"")</f>
        <v/>
      </c>
      <c r="AH164" s="234" t="str">
        <f>IFERROR(VLOOKUP(AH162,'P1-1'!$B:$AP,31,FALSE),"")</f>
        <v/>
      </c>
      <c r="AI164" s="234" t="str">
        <f>IFERROR(VLOOKUP(AI162,'P1-1'!$B:$AP,31,FALSE),"")</f>
        <v/>
      </c>
      <c r="AJ164" s="234" t="str">
        <f>IFERROR(VLOOKUP(AJ162,'P1-1'!$B:$AP,31,FALSE),"")</f>
        <v/>
      </c>
      <c r="AK164" s="234" t="str">
        <f>IFERROR(VLOOKUP(AK162,'P1-1'!$B:$AP,31,FALSE),"")</f>
        <v/>
      </c>
      <c r="AL164" s="234" t="str">
        <f>IFERROR(VLOOKUP(AL162,'P1-1'!$B:$AP,31,FALSE),"")</f>
        <v/>
      </c>
      <c r="AM164" s="234" t="str">
        <f>IFERROR(VLOOKUP(AM162,'P1-1'!$B:$AP,31,FALSE),"")</f>
        <v/>
      </c>
      <c r="AN164" s="730"/>
      <c r="AO164" s="702"/>
      <c r="AP164" s="707"/>
      <c r="AQ164" s="708"/>
      <c r="AR164" s="702"/>
      <c r="AS164" s="702"/>
      <c r="AT164" s="709"/>
      <c r="AU164" s="327"/>
      <c r="AV164" s="327"/>
    </row>
    <row r="165" spans="1:48" s="205" customFormat="1" ht="12" customHeight="1">
      <c r="A165" s="710">
        <v>48</v>
      </c>
      <c r="B165" s="713"/>
      <c r="C165" s="716"/>
      <c r="D165" s="719" t="s">
        <v>231</v>
      </c>
      <c r="E165" s="401"/>
      <c r="F165" s="722"/>
      <c r="G165" s="723"/>
      <c r="H165" s="232" t="s">
        <v>355</v>
      </c>
      <c r="I165" s="324"/>
      <c r="J165" s="324"/>
      <c r="K165" s="324"/>
      <c r="L165" s="324"/>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4"/>
      <c r="AL165" s="324"/>
      <c r="AM165" s="324"/>
      <c r="AN165" s="728">
        <f t="shared" ref="AN165" si="181">IF(LEFT($AN$2,6)="共同生活援助",SUM(I166:AM166),SUM(I166:AM167))</f>
        <v>0</v>
      </c>
      <c r="AO165" s="700">
        <f>IF($AN$4="４週",AN165/4,AN165/(DAY(EOMONTH($I$22,0))/7))</f>
        <v>0</v>
      </c>
      <c r="AP165" s="703"/>
      <c r="AQ165" s="704"/>
      <c r="AR165" s="700" t="str">
        <f t="shared" ref="AR165" si="182">IF($AN$4="４週",AU166,AV166)</f>
        <v/>
      </c>
      <c r="AS165" s="700"/>
      <c r="AT165" s="709"/>
      <c r="AU165" s="325" t="s">
        <v>617</v>
      </c>
      <c r="AV165" s="325" t="s">
        <v>356</v>
      </c>
    </row>
    <row r="166" spans="1:48" s="205" customFormat="1" ht="12" customHeight="1">
      <c r="A166" s="711"/>
      <c r="B166" s="714"/>
      <c r="C166" s="717"/>
      <c r="D166" s="720"/>
      <c r="E166" s="402"/>
      <c r="F166" s="724"/>
      <c r="G166" s="725"/>
      <c r="H166" s="233" t="s">
        <v>357</v>
      </c>
      <c r="I166" s="234" t="str">
        <f>IFERROR(VLOOKUP(I165,'P1-1'!$B:$AP,41,FALSE),"")</f>
        <v/>
      </c>
      <c r="J166" s="234" t="str">
        <f>IFERROR(VLOOKUP(J165,'P1-1'!$B:$AP,41,FALSE),"")</f>
        <v/>
      </c>
      <c r="K166" s="234" t="str">
        <f>IFERROR(VLOOKUP(K165,'P1-1'!$B:$AP,41,FALSE),"")</f>
        <v/>
      </c>
      <c r="L166" s="234" t="str">
        <f>IFERROR(VLOOKUP(L165,'P1-1'!$B:$AP,41,FALSE),"")</f>
        <v/>
      </c>
      <c r="M166" s="234" t="str">
        <f>IFERROR(VLOOKUP(M165,'P1-1'!$B:$AP,41,FALSE),"")</f>
        <v/>
      </c>
      <c r="N166" s="234" t="str">
        <f>IFERROR(VLOOKUP(N165,'P1-1'!$B:$AP,41,FALSE),"")</f>
        <v/>
      </c>
      <c r="O166" s="234" t="str">
        <f>IFERROR(VLOOKUP(O165,'P1-1'!$B:$AP,41,FALSE),"")</f>
        <v/>
      </c>
      <c r="P166" s="234" t="str">
        <f>IFERROR(VLOOKUP(P165,'P1-1'!$B:$AP,41,FALSE),"")</f>
        <v/>
      </c>
      <c r="Q166" s="234" t="str">
        <f>IFERROR(VLOOKUP(Q165,'P1-1'!$B:$AP,41,FALSE),"")</f>
        <v/>
      </c>
      <c r="R166" s="234" t="str">
        <f>IFERROR(VLOOKUP(R165,'P1-1'!$B:$AP,41,FALSE),"")</f>
        <v/>
      </c>
      <c r="S166" s="234" t="str">
        <f>IFERROR(VLOOKUP(S165,'P1-1'!$B:$AP,41,FALSE),"")</f>
        <v/>
      </c>
      <c r="T166" s="234" t="str">
        <f>IFERROR(VLOOKUP(T165,'P1-1'!$B:$AP,41,FALSE),"")</f>
        <v/>
      </c>
      <c r="U166" s="234" t="str">
        <f>IFERROR(VLOOKUP(U165,'P1-1'!$B:$AP,41,FALSE),"")</f>
        <v/>
      </c>
      <c r="V166" s="234" t="str">
        <f>IFERROR(VLOOKUP(V165,'P1-1'!$B:$AP,41,FALSE),"")</f>
        <v/>
      </c>
      <c r="W166" s="234" t="str">
        <f>IFERROR(VLOOKUP(W165,'P1-1'!$B:$AP,41,FALSE),"")</f>
        <v/>
      </c>
      <c r="X166" s="234" t="str">
        <f>IFERROR(VLOOKUP(X165,'P1-1'!$B:$AP,41,FALSE),"")</f>
        <v/>
      </c>
      <c r="Y166" s="234" t="str">
        <f>IFERROR(VLOOKUP(Y165,'P1-1'!$B:$AP,41,FALSE),"")</f>
        <v/>
      </c>
      <c r="Z166" s="234" t="str">
        <f>IFERROR(VLOOKUP(Z165,'P1-1'!$B:$AP,41,FALSE),"")</f>
        <v/>
      </c>
      <c r="AA166" s="234" t="str">
        <f>IFERROR(VLOOKUP(AA165,'P1-1'!$B:$AP,41,FALSE),"")</f>
        <v/>
      </c>
      <c r="AB166" s="234" t="str">
        <f>IFERROR(VLOOKUP(AB165,'P1-1'!$B:$AP,41,FALSE),"")</f>
        <v/>
      </c>
      <c r="AC166" s="234" t="str">
        <f>IFERROR(VLOOKUP(AC165,'P1-1'!$B:$AP,41,FALSE),"")</f>
        <v/>
      </c>
      <c r="AD166" s="234" t="str">
        <f>IFERROR(VLOOKUP(AD165,'P1-1'!$B:$AP,41,FALSE),"")</f>
        <v/>
      </c>
      <c r="AE166" s="234" t="str">
        <f>IFERROR(VLOOKUP(AE165,'P1-1'!$B:$AP,41,FALSE),"")</f>
        <v/>
      </c>
      <c r="AF166" s="234" t="str">
        <f>IFERROR(VLOOKUP(AF165,'P1-1'!$B:$AP,41,FALSE),"")</f>
        <v/>
      </c>
      <c r="AG166" s="234" t="str">
        <f>IFERROR(VLOOKUP(AG165,'P1-1'!$B:$AP,41,FALSE),"")</f>
        <v/>
      </c>
      <c r="AH166" s="234" t="str">
        <f>IFERROR(VLOOKUP(AH165,'P1-1'!$B:$AP,41,FALSE),"")</f>
        <v/>
      </c>
      <c r="AI166" s="234" t="str">
        <f>IFERROR(VLOOKUP(AI165,'P1-1'!$B:$AP,41,FALSE),"")</f>
        <v/>
      </c>
      <c r="AJ166" s="234" t="str">
        <f>IFERROR(VLOOKUP(AJ165,'P1-1'!$B:$AP,41,FALSE),"")</f>
        <v/>
      </c>
      <c r="AK166" s="234" t="str">
        <f>IFERROR(VLOOKUP(AK165,'P1-1'!$B:$AP,41,FALSE),"")</f>
        <v/>
      </c>
      <c r="AL166" s="234" t="str">
        <f>IFERROR(VLOOKUP(AL165,'P1-1'!$B:$AP,41,FALSE),"")</f>
        <v/>
      </c>
      <c r="AM166" s="234" t="str">
        <f>IFERROR(VLOOKUP(AM165,'P1-1'!$B:$AP,41,FALSE),"")</f>
        <v/>
      </c>
      <c r="AN166" s="729"/>
      <c r="AO166" s="701"/>
      <c r="AP166" s="705"/>
      <c r="AQ166" s="706"/>
      <c r="AR166" s="701"/>
      <c r="AS166" s="701"/>
      <c r="AT166" s="709"/>
      <c r="AU166" s="326" t="str">
        <f t="shared" ref="AU166" si="183">IFERROR(IF($D165="□",($AO165/$AK$7),($AO165/$AK$9)),"")</f>
        <v/>
      </c>
      <c r="AV166" s="326" t="str">
        <f t="shared" ref="AV166" si="184">IFERROR(IF($D165="□",($AN165/$AO$7),($AN165/$AO$9)),"")</f>
        <v/>
      </c>
    </row>
    <row r="167" spans="1:48" s="205" customFormat="1" ht="12" customHeight="1">
      <c r="A167" s="712"/>
      <c r="B167" s="715"/>
      <c r="C167" s="718"/>
      <c r="D167" s="721"/>
      <c r="E167" s="402"/>
      <c r="F167" s="726"/>
      <c r="G167" s="727"/>
      <c r="H167" s="235" t="s">
        <v>358</v>
      </c>
      <c r="I167" s="234" t="str">
        <f>IFERROR(VLOOKUP(I165,'P1-1'!$B:$AP,31,FALSE),"")</f>
        <v/>
      </c>
      <c r="J167" s="234" t="str">
        <f>IFERROR(VLOOKUP(J165,'P1-1'!$B:$AP,31,FALSE),"")</f>
        <v/>
      </c>
      <c r="K167" s="234" t="str">
        <f>IFERROR(VLOOKUP(K165,'P1-1'!$B:$AP,31,FALSE),"")</f>
        <v/>
      </c>
      <c r="L167" s="234" t="str">
        <f>IFERROR(VLOOKUP(L165,'P1-1'!$B:$AP,31,FALSE),"")</f>
        <v/>
      </c>
      <c r="M167" s="234" t="str">
        <f>IFERROR(VLOOKUP(M165,'P1-1'!$B:$AP,31,FALSE),"")</f>
        <v/>
      </c>
      <c r="N167" s="234" t="str">
        <f>IFERROR(VLOOKUP(N165,'P1-1'!$B:$AP,31,FALSE),"")</f>
        <v/>
      </c>
      <c r="O167" s="234" t="str">
        <f>IFERROR(VLOOKUP(O165,'P1-1'!$B:$AP,31,FALSE),"")</f>
        <v/>
      </c>
      <c r="P167" s="234" t="str">
        <f>IFERROR(VLOOKUP(P165,'P1-1'!$B:$AP,31,FALSE),"")</f>
        <v/>
      </c>
      <c r="Q167" s="234" t="str">
        <f>IFERROR(VLOOKUP(Q165,'P1-1'!$B:$AP,31,FALSE),"")</f>
        <v/>
      </c>
      <c r="R167" s="234" t="str">
        <f>IFERROR(VLOOKUP(R165,'P1-1'!$B:$AP,31,FALSE),"")</f>
        <v/>
      </c>
      <c r="S167" s="234" t="str">
        <f>IFERROR(VLOOKUP(S165,'P1-1'!$B:$AP,31,FALSE),"")</f>
        <v/>
      </c>
      <c r="T167" s="234" t="str">
        <f>IFERROR(VLOOKUP(T165,'P1-1'!$B:$AP,31,FALSE),"")</f>
        <v/>
      </c>
      <c r="U167" s="234" t="str">
        <f>IFERROR(VLOOKUP(U165,'P1-1'!$B:$AP,31,FALSE),"")</f>
        <v/>
      </c>
      <c r="V167" s="234" t="str">
        <f>IFERROR(VLOOKUP(V165,'P1-1'!$B:$AP,31,FALSE),"")</f>
        <v/>
      </c>
      <c r="W167" s="234" t="str">
        <f>IFERROR(VLOOKUP(W165,'P1-1'!$B:$AP,31,FALSE),"")</f>
        <v/>
      </c>
      <c r="X167" s="234" t="str">
        <f>IFERROR(VLOOKUP(X165,'P1-1'!$B:$AP,31,FALSE),"")</f>
        <v/>
      </c>
      <c r="Y167" s="234" t="str">
        <f>IFERROR(VLOOKUP(Y165,'P1-1'!$B:$AP,31,FALSE),"")</f>
        <v/>
      </c>
      <c r="Z167" s="234" t="str">
        <f>IFERROR(VLOOKUP(Z165,'P1-1'!$B:$AP,31,FALSE),"")</f>
        <v/>
      </c>
      <c r="AA167" s="234" t="str">
        <f>IFERROR(VLOOKUP(AA165,'P1-1'!$B:$AP,31,FALSE),"")</f>
        <v/>
      </c>
      <c r="AB167" s="234" t="str">
        <f>IFERROR(VLOOKUP(AB165,'P1-1'!$B:$AP,31,FALSE),"")</f>
        <v/>
      </c>
      <c r="AC167" s="234" t="str">
        <f>IFERROR(VLOOKUP(AC165,'P1-1'!$B:$AP,31,FALSE),"")</f>
        <v/>
      </c>
      <c r="AD167" s="234" t="str">
        <f>IFERROR(VLOOKUP(AD165,'P1-1'!$B:$AP,31,FALSE),"")</f>
        <v/>
      </c>
      <c r="AE167" s="234" t="str">
        <f>IFERROR(VLOOKUP(AE165,'P1-1'!$B:$AP,31,FALSE),"")</f>
        <v/>
      </c>
      <c r="AF167" s="234" t="str">
        <f>IFERROR(VLOOKUP(AF165,'P1-1'!$B:$AP,31,FALSE),"")</f>
        <v/>
      </c>
      <c r="AG167" s="234" t="str">
        <f>IFERROR(VLOOKUP(AG165,'P1-1'!$B:$AP,31,FALSE),"")</f>
        <v/>
      </c>
      <c r="AH167" s="234" t="str">
        <f>IFERROR(VLOOKUP(AH165,'P1-1'!$B:$AP,31,FALSE),"")</f>
        <v/>
      </c>
      <c r="AI167" s="234" t="str">
        <f>IFERROR(VLOOKUP(AI165,'P1-1'!$B:$AP,31,FALSE),"")</f>
        <v/>
      </c>
      <c r="AJ167" s="234" t="str">
        <f>IFERROR(VLOOKUP(AJ165,'P1-1'!$B:$AP,31,FALSE),"")</f>
        <v/>
      </c>
      <c r="AK167" s="234" t="str">
        <f>IFERROR(VLOOKUP(AK165,'P1-1'!$B:$AP,31,FALSE),"")</f>
        <v/>
      </c>
      <c r="AL167" s="234" t="str">
        <f>IFERROR(VLOOKUP(AL165,'P1-1'!$B:$AP,31,FALSE),"")</f>
        <v/>
      </c>
      <c r="AM167" s="234" t="str">
        <f>IFERROR(VLOOKUP(AM165,'P1-1'!$B:$AP,31,FALSE),"")</f>
        <v/>
      </c>
      <c r="AN167" s="730"/>
      <c r="AO167" s="702"/>
      <c r="AP167" s="707"/>
      <c r="AQ167" s="708"/>
      <c r="AR167" s="702"/>
      <c r="AS167" s="702"/>
      <c r="AT167" s="709"/>
      <c r="AU167" s="327"/>
      <c r="AV167" s="327"/>
    </row>
    <row r="168" spans="1:48" s="205" customFormat="1" ht="12" customHeight="1">
      <c r="A168" s="710">
        <v>49</v>
      </c>
      <c r="B168" s="713"/>
      <c r="C168" s="731"/>
      <c r="D168" s="719" t="s">
        <v>231</v>
      </c>
      <c r="E168" s="401"/>
      <c r="F168" s="722"/>
      <c r="G168" s="723"/>
      <c r="H168" s="232" t="s">
        <v>355</v>
      </c>
      <c r="I168" s="324"/>
      <c r="J168" s="324"/>
      <c r="K168" s="324"/>
      <c r="L168" s="324"/>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4"/>
      <c r="AL168" s="324"/>
      <c r="AM168" s="324"/>
      <c r="AN168" s="728">
        <f t="shared" ref="AN168" si="185">IF(LEFT($AN$2,6)="共同生活援助",SUM(I169:AM169),SUM(I169:AM170))</f>
        <v>0</v>
      </c>
      <c r="AO168" s="700">
        <f>IF($AN$4="４週",AN168/4,AN168/(DAY(EOMONTH($I$22,0))/7))</f>
        <v>0</v>
      </c>
      <c r="AP168" s="703"/>
      <c r="AQ168" s="704"/>
      <c r="AR168" s="700" t="str">
        <f t="shared" ref="AR168" si="186">IF($AN$4="４週",AU169,AV169)</f>
        <v/>
      </c>
      <c r="AS168" s="700"/>
      <c r="AT168" s="709"/>
      <c r="AU168" s="325" t="s">
        <v>617</v>
      </c>
      <c r="AV168" s="325" t="s">
        <v>356</v>
      </c>
    </row>
    <row r="169" spans="1:48" s="205" customFormat="1" ht="12" customHeight="1">
      <c r="A169" s="711"/>
      <c r="B169" s="714"/>
      <c r="C169" s="732"/>
      <c r="D169" s="720"/>
      <c r="E169" s="402"/>
      <c r="F169" s="724"/>
      <c r="G169" s="725"/>
      <c r="H169" s="233" t="s">
        <v>357</v>
      </c>
      <c r="I169" s="234" t="str">
        <f>IFERROR(VLOOKUP(I168,'P1-1'!$B:$AP,41,FALSE),"")</f>
        <v/>
      </c>
      <c r="J169" s="234" t="str">
        <f>IFERROR(VLOOKUP(J168,'P1-1'!$B:$AP,41,FALSE),"")</f>
        <v/>
      </c>
      <c r="K169" s="234" t="str">
        <f>IFERROR(VLOOKUP(K168,'P1-1'!$B:$AP,41,FALSE),"")</f>
        <v/>
      </c>
      <c r="L169" s="234" t="str">
        <f>IFERROR(VLOOKUP(L168,'P1-1'!$B:$AP,41,FALSE),"")</f>
        <v/>
      </c>
      <c r="M169" s="234" t="str">
        <f>IFERROR(VLOOKUP(M168,'P1-1'!$B:$AP,41,FALSE),"")</f>
        <v/>
      </c>
      <c r="N169" s="234" t="str">
        <f>IFERROR(VLOOKUP(N168,'P1-1'!$B:$AP,41,FALSE),"")</f>
        <v/>
      </c>
      <c r="O169" s="234" t="str">
        <f>IFERROR(VLOOKUP(O168,'P1-1'!$B:$AP,41,FALSE),"")</f>
        <v/>
      </c>
      <c r="P169" s="234" t="str">
        <f>IFERROR(VLOOKUP(P168,'P1-1'!$B:$AP,41,FALSE),"")</f>
        <v/>
      </c>
      <c r="Q169" s="234" t="str">
        <f>IFERROR(VLOOKUP(Q168,'P1-1'!$B:$AP,41,FALSE),"")</f>
        <v/>
      </c>
      <c r="R169" s="234" t="str">
        <f>IFERROR(VLOOKUP(R168,'P1-1'!$B:$AP,41,FALSE),"")</f>
        <v/>
      </c>
      <c r="S169" s="234" t="str">
        <f>IFERROR(VLOOKUP(S168,'P1-1'!$B:$AP,41,FALSE),"")</f>
        <v/>
      </c>
      <c r="T169" s="234" t="str">
        <f>IFERROR(VLOOKUP(T168,'P1-1'!$B:$AP,41,FALSE),"")</f>
        <v/>
      </c>
      <c r="U169" s="234" t="str">
        <f>IFERROR(VLOOKUP(U168,'P1-1'!$B:$AP,41,FALSE),"")</f>
        <v/>
      </c>
      <c r="V169" s="234" t="str">
        <f>IFERROR(VLOOKUP(V168,'P1-1'!$B:$AP,41,FALSE),"")</f>
        <v/>
      </c>
      <c r="W169" s="234" t="str">
        <f>IFERROR(VLOOKUP(W168,'P1-1'!$B:$AP,41,FALSE),"")</f>
        <v/>
      </c>
      <c r="X169" s="234" t="str">
        <f>IFERROR(VLOOKUP(X168,'P1-1'!$B:$AP,41,FALSE),"")</f>
        <v/>
      </c>
      <c r="Y169" s="234" t="str">
        <f>IFERROR(VLOOKUP(Y168,'P1-1'!$B:$AP,41,FALSE),"")</f>
        <v/>
      </c>
      <c r="Z169" s="234" t="str">
        <f>IFERROR(VLOOKUP(Z168,'P1-1'!$B:$AP,41,FALSE),"")</f>
        <v/>
      </c>
      <c r="AA169" s="234" t="str">
        <f>IFERROR(VLOOKUP(AA168,'P1-1'!$B:$AP,41,FALSE),"")</f>
        <v/>
      </c>
      <c r="AB169" s="234" t="str">
        <f>IFERROR(VLOOKUP(AB168,'P1-1'!$B:$AP,41,FALSE),"")</f>
        <v/>
      </c>
      <c r="AC169" s="234" t="str">
        <f>IFERROR(VLOOKUP(AC168,'P1-1'!$B:$AP,41,FALSE),"")</f>
        <v/>
      </c>
      <c r="AD169" s="234" t="str">
        <f>IFERROR(VLOOKUP(AD168,'P1-1'!$B:$AP,41,FALSE),"")</f>
        <v/>
      </c>
      <c r="AE169" s="234" t="str">
        <f>IFERROR(VLOOKUP(AE168,'P1-1'!$B:$AP,41,FALSE),"")</f>
        <v/>
      </c>
      <c r="AF169" s="234" t="str">
        <f>IFERROR(VLOOKUP(AF168,'P1-1'!$B:$AP,41,FALSE),"")</f>
        <v/>
      </c>
      <c r="AG169" s="234" t="str">
        <f>IFERROR(VLOOKUP(AG168,'P1-1'!$B:$AP,41,FALSE),"")</f>
        <v/>
      </c>
      <c r="AH169" s="234" t="str">
        <f>IFERROR(VLOOKUP(AH168,'P1-1'!$B:$AP,41,FALSE),"")</f>
        <v/>
      </c>
      <c r="AI169" s="234" t="str">
        <f>IFERROR(VLOOKUP(AI168,'P1-1'!$B:$AP,41,FALSE),"")</f>
        <v/>
      </c>
      <c r="AJ169" s="234" t="str">
        <f>IFERROR(VLOOKUP(AJ168,'P1-1'!$B:$AP,41,FALSE),"")</f>
        <v/>
      </c>
      <c r="AK169" s="234" t="str">
        <f>IFERROR(VLOOKUP(AK168,'P1-1'!$B:$AP,41,FALSE),"")</f>
        <v/>
      </c>
      <c r="AL169" s="234" t="str">
        <f>IFERROR(VLOOKUP(AL168,'P1-1'!$B:$AP,41,FALSE),"")</f>
        <v/>
      </c>
      <c r="AM169" s="234" t="str">
        <f>IFERROR(VLOOKUP(AM168,'P1-1'!$B:$AP,41,FALSE),"")</f>
        <v/>
      </c>
      <c r="AN169" s="729"/>
      <c r="AO169" s="701"/>
      <c r="AP169" s="705"/>
      <c r="AQ169" s="706"/>
      <c r="AR169" s="701"/>
      <c r="AS169" s="701"/>
      <c r="AT169" s="709"/>
      <c r="AU169" s="326" t="str">
        <f t="shared" ref="AU169" si="187">IFERROR(IF($D168="□",($AO168/$AK$7),($AO168/$AK$9)),"")</f>
        <v/>
      </c>
      <c r="AV169" s="326" t="str">
        <f t="shared" ref="AV169" si="188">IFERROR(IF($D168="□",($AN168/$AO$7),($AN168/$AO$9)),"")</f>
        <v/>
      </c>
    </row>
    <row r="170" spans="1:48" s="205" customFormat="1" ht="12" customHeight="1">
      <c r="A170" s="712"/>
      <c r="B170" s="715"/>
      <c r="C170" s="733"/>
      <c r="D170" s="721"/>
      <c r="E170" s="402"/>
      <c r="F170" s="726"/>
      <c r="G170" s="727"/>
      <c r="H170" s="235" t="s">
        <v>358</v>
      </c>
      <c r="I170" s="234" t="str">
        <f>IFERROR(VLOOKUP(I168,'P1-1'!$B:$AP,31,FALSE),"")</f>
        <v/>
      </c>
      <c r="J170" s="234" t="str">
        <f>IFERROR(VLOOKUP(J168,'P1-1'!$B:$AP,31,FALSE),"")</f>
        <v/>
      </c>
      <c r="K170" s="234" t="str">
        <f>IFERROR(VLOOKUP(K168,'P1-1'!$B:$AP,31,FALSE),"")</f>
        <v/>
      </c>
      <c r="L170" s="234" t="str">
        <f>IFERROR(VLOOKUP(L168,'P1-1'!$B:$AP,31,FALSE),"")</f>
        <v/>
      </c>
      <c r="M170" s="234" t="str">
        <f>IFERROR(VLOOKUP(M168,'P1-1'!$B:$AP,31,FALSE),"")</f>
        <v/>
      </c>
      <c r="N170" s="234" t="str">
        <f>IFERROR(VLOOKUP(N168,'P1-1'!$B:$AP,31,FALSE),"")</f>
        <v/>
      </c>
      <c r="O170" s="234" t="str">
        <f>IFERROR(VLOOKUP(O168,'P1-1'!$B:$AP,31,FALSE),"")</f>
        <v/>
      </c>
      <c r="P170" s="234" t="str">
        <f>IFERROR(VLOOKUP(P168,'P1-1'!$B:$AP,31,FALSE),"")</f>
        <v/>
      </c>
      <c r="Q170" s="234" t="str">
        <f>IFERROR(VLOOKUP(Q168,'P1-1'!$B:$AP,31,FALSE),"")</f>
        <v/>
      </c>
      <c r="R170" s="234" t="str">
        <f>IFERROR(VLOOKUP(R168,'P1-1'!$B:$AP,31,FALSE),"")</f>
        <v/>
      </c>
      <c r="S170" s="234" t="str">
        <f>IFERROR(VLOOKUP(S168,'P1-1'!$B:$AP,31,FALSE),"")</f>
        <v/>
      </c>
      <c r="T170" s="234" t="str">
        <f>IFERROR(VLOOKUP(T168,'P1-1'!$B:$AP,31,FALSE),"")</f>
        <v/>
      </c>
      <c r="U170" s="234" t="str">
        <f>IFERROR(VLOOKUP(U168,'P1-1'!$B:$AP,31,FALSE),"")</f>
        <v/>
      </c>
      <c r="V170" s="234" t="str">
        <f>IFERROR(VLOOKUP(V168,'P1-1'!$B:$AP,31,FALSE),"")</f>
        <v/>
      </c>
      <c r="W170" s="234" t="str">
        <f>IFERROR(VLOOKUP(W168,'P1-1'!$B:$AP,31,FALSE),"")</f>
        <v/>
      </c>
      <c r="X170" s="234" t="str">
        <f>IFERROR(VLOOKUP(X168,'P1-1'!$B:$AP,31,FALSE),"")</f>
        <v/>
      </c>
      <c r="Y170" s="234" t="str">
        <f>IFERROR(VLOOKUP(Y168,'P1-1'!$B:$AP,31,FALSE),"")</f>
        <v/>
      </c>
      <c r="Z170" s="234" t="str">
        <f>IFERROR(VLOOKUP(Z168,'P1-1'!$B:$AP,31,FALSE),"")</f>
        <v/>
      </c>
      <c r="AA170" s="234" t="str">
        <f>IFERROR(VLOOKUP(AA168,'P1-1'!$B:$AP,31,FALSE),"")</f>
        <v/>
      </c>
      <c r="AB170" s="234" t="str">
        <f>IFERROR(VLOOKUP(AB168,'P1-1'!$B:$AP,31,FALSE),"")</f>
        <v/>
      </c>
      <c r="AC170" s="234" t="str">
        <f>IFERROR(VLOOKUP(AC168,'P1-1'!$B:$AP,31,FALSE),"")</f>
        <v/>
      </c>
      <c r="AD170" s="234" t="str">
        <f>IFERROR(VLOOKUP(AD168,'P1-1'!$B:$AP,31,FALSE),"")</f>
        <v/>
      </c>
      <c r="AE170" s="234" t="str">
        <f>IFERROR(VLOOKUP(AE168,'P1-1'!$B:$AP,31,FALSE),"")</f>
        <v/>
      </c>
      <c r="AF170" s="234" t="str">
        <f>IFERROR(VLOOKUP(AF168,'P1-1'!$B:$AP,31,FALSE),"")</f>
        <v/>
      </c>
      <c r="AG170" s="234" t="str">
        <f>IFERROR(VLOOKUP(AG168,'P1-1'!$B:$AP,31,FALSE),"")</f>
        <v/>
      </c>
      <c r="AH170" s="234" t="str">
        <f>IFERROR(VLOOKUP(AH168,'P1-1'!$B:$AP,31,FALSE),"")</f>
        <v/>
      </c>
      <c r="AI170" s="234" t="str">
        <f>IFERROR(VLOOKUP(AI168,'P1-1'!$B:$AP,31,FALSE),"")</f>
        <v/>
      </c>
      <c r="AJ170" s="234" t="str">
        <f>IFERROR(VLOOKUP(AJ168,'P1-1'!$B:$AP,31,FALSE),"")</f>
        <v/>
      </c>
      <c r="AK170" s="234" t="str">
        <f>IFERROR(VLOOKUP(AK168,'P1-1'!$B:$AP,31,FALSE),"")</f>
        <v/>
      </c>
      <c r="AL170" s="234" t="str">
        <f>IFERROR(VLOOKUP(AL168,'P1-1'!$B:$AP,31,FALSE),"")</f>
        <v/>
      </c>
      <c r="AM170" s="234" t="str">
        <f>IFERROR(VLOOKUP(AM168,'P1-1'!$B:$AP,31,FALSE),"")</f>
        <v/>
      </c>
      <c r="AN170" s="730"/>
      <c r="AO170" s="702"/>
      <c r="AP170" s="707"/>
      <c r="AQ170" s="708"/>
      <c r="AR170" s="702"/>
      <c r="AS170" s="702"/>
      <c r="AT170" s="709"/>
      <c r="AU170" s="327"/>
      <c r="AV170" s="327"/>
    </row>
    <row r="171" spans="1:48" s="205" customFormat="1" ht="12" customHeight="1">
      <c r="A171" s="710">
        <v>50</v>
      </c>
      <c r="B171" s="713"/>
      <c r="C171" s="731"/>
      <c r="D171" s="719" t="s">
        <v>231</v>
      </c>
      <c r="E171" s="401"/>
      <c r="F171" s="722"/>
      <c r="G171" s="723"/>
      <c r="H171" s="232" t="s">
        <v>355</v>
      </c>
      <c r="I171" s="324"/>
      <c r="J171" s="324"/>
      <c r="K171" s="324"/>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4"/>
      <c r="AL171" s="324"/>
      <c r="AM171" s="324"/>
      <c r="AN171" s="728">
        <f t="shared" ref="AN171" si="189">IF(LEFT($AN$2,6)="共同生活援助",SUM(I172:AM172),SUM(I172:AM173))</f>
        <v>0</v>
      </c>
      <c r="AO171" s="700">
        <f>IF($AN$4="４週",AN171/4,AN171/(DAY(EOMONTH($I$22,0))/7))</f>
        <v>0</v>
      </c>
      <c r="AP171" s="703"/>
      <c r="AQ171" s="704"/>
      <c r="AR171" s="700" t="str">
        <f t="shared" ref="AR171" si="190">IF($AN$4="４週",AU172,AV172)</f>
        <v/>
      </c>
      <c r="AS171" s="700"/>
      <c r="AT171" s="709"/>
      <c r="AU171" s="325" t="s">
        <v>617</v>
      </c>
      <c r="AV171" s="325" t="s">
        <v>356</v>
      </c>
    </row>
    <row r="172" spans="1:48" s="205" customFormat="1" ht="12" customHeight="1">
      <c r="A172" s="711"/>
      <c r="B172" s="714"/>
      <c r="C172" s="732"/>
      <c r="D172" s="720"/>
      <c r="E172" s="402"/>
      <c r="F172" s="724"/>
      <c r="G172" s="725"/>
      <c r="H172" s="233" t="s">
        <v>357</v>
      </c>
      <c r="I172" s="234" t="str">
        <f>IFERROR(VLOOKUP(I171,'P1-1'!$B:$AP,41,FALSE),"")</f>
        <v/>
      </c>
      <c r="J172" s="234" t="str">
        <f>IFERROR(VLOOKUP(J171,'P1-1'!$B:$AP,41,FALSE),"")</f>
        <v/>
      </c>
      <c r="K172" s="234" t="str">
        <f>IFERROR(VLOOKUP(K171,'P1-1'!$B:$AP,41,FALSE),"")</f>
        <v/>
      </c>
      <c r="L172" s="234" t="str">
        <f>IFERROR(VLOOKUP(L171,'P1-1'!$B:$AP,41,FALSE),"")</f>
        <v/>
      </c>
      <c r="M172" s="234" t="str">
        <f>IFERROR(VLOOKUP(M171,'P1-1'!$B:$AP,41,FALSE),"")</f>
        <v/>
      </c>
      <c r="N172" s="234" t="str">
        <f>IFERROR(VLOOKUP(N171,'P1-1'!$B:$AP,41,FALSE),"")</f>
        <v/>
      </c>
      <c r="O172" s="234" t="str">
        <f>IFERROR(VLOOKUP(O171,'P1-1'!$B:$AP,41,FALSE),"")</f>
        <v/>
      </c>
      <c r="P172" s="234" t="str">
        <f>IFERROR(VLOOKUP(P171,'P1-1'!$B:$AP,41,FALSE),"")</f>
        <v/>
      </c>
      <c r="Q172" s="234" t="str">
        <f>IFERROR(VLOOKUP(Q171,'P1-1'!$B:$AP,41,FALSE),"")</f>
        <v/>
      </c>
      <c r="R172" s="234" t="str">
        <f>IFERROR(VLOOKUP(R171,'P1-1'!$B:$AP,41,FALSE),"")</f>
        <v/>
      </c>
      <c r="S172" s="234" t="str">
        <f>IFERROR(VLOOKUP(S171,'P1-1'!$B:$AP,41,FALSE),"")</f>
        <v/>
      </c>
      <c r="T172" s="234" t="str">
        <f>IFERROR(VLOOKUP(T171,'P1-1'!$B:$AP,41,FALSE),"")</f>
        <v/>
      </c>
      <c r="U172" s="234" t="str">
        <f>IFERROR(VLOOKUP(U171,'P1-1'!$B:$AP,41,FALSE),"")</f>
        <v/>
      </c>
      <c r="V172" s="234" t="str">
        <f>IFERROR(VLOOKUP(V171,'P1-1'!$B:$AP,41,FALSE),"")</f>
        <v/>
      </c>
      <c r="W172" s="234" t="str">
        <f>IFERROR(VLOOKUP(W171,'P1-1'!$B:$AP,41,FALSE),"")</f>
        <v/>
      </c>
      <c r="X172" s="234" t="str">
        <f>IFERROR(VLOOKUP(X171,'P1-1'!$B:$AP,41,FALSE),"")</f>
        <v/>
      </c>
      <c r="Y172" s="234" t="str">
        <f>IFERROR(VLOOKUP(Y171,'P1-1'!$B:$AP,41,FALSE),"")</f>
        <v/>
      </c>
      <c r="Z172" s="234" t="str">
        <f>IFERROR(VLOOKUP(Z171,'P1-1'!$B:$AP,41,FALSE),"")</f>
        <v/>
      </c>
      <c r="AA172" s="234" t="str">
        <f>IFERROR(VLOOKUP(AA171,'P1-1'!$B:$AP,41,FALSE),"")</f>
        <v/>
      </c>
      <c r="AB172" s="234" t="str">
        <f>IFERROR(VLOOKUP(AB171,'P1-1'!$B:$AP,41,FALSE),"")</f>
        <v/>
      </c>
      <c r="AC172" s="234" t="str">
        <f>IFERROR(VLOOKUP(AC171,'P1-1'!$B:$AP,41,FALSE),"")</f>
        <v/>
      </c>
      <c r="AD172" s="234" t="str">
        <f>IFERROR(VLOOKUP(AD171,'P1-1'!$B:$AP,41,FALSE),"")</f>
        <v/>
      </c>
      <c r="AE172" s="234" t="str">
        <f>IFERROR(VLOOKUP(AE171,'P1-1'!$B:$AP,41,FALSE),"")</f>
        <v/>
      </c>
      <c r="AF172" s="234" t="str">
        <f>IFERROR(VLOOKUP(AF171,'P1-1'!$B:$AP,41,FALSE),"")</f>
        <v/>
      </c>
      <c r="AG172" s="234" t="str">
        <f>IFERROR(VLOOKUP(AG171,'P1-1'!$B:$AP,41,FALSE),"")</f>
        <v/>
      </c>
      <c r="AH172" s="234" t="str">
        <f>IFERROR(VLOOKUP(AH171,'P1-1'!$B:$AP,41,FALSE),"")</f>
        <v/>
      </c>
      <c r="AI172" s="234" t="str">
        <f>IFERROR(VLOOKUP(AI171,'P1-1'!$B:$AP,41,FALSE),"")</f>
        <v/>
      </c>
      <c r="AJ172" s="234" t="str">
        <f>IFERROR(VLOOKUP(AJ171,'P1-1'!$B:$AP,41,FALSE),"")</f>
        <v/>
      </c>
      <c r="AK172" s="234" t="str">
        <f>IFERROR(VLOOKUP(AK171,'P1-1'!$B:$AP,41,FALSE),"")</f>
        <v/>
      </c>
      <c r="AL172" s="234" t="str">
        <f>IFERROR(VLOOKUP(AL171,'P1-1'!$B:$AP,41,FALSE),"")</f>
        <v/>
      </c>
      <c r="AM172" s="234" t="str">
        <f>IFERROR(VLOOKUP(AM171,'P1-1'!$B:$AP,41,FALSE),"")</f>
        <v/>
      </c>
      <c r="AN172" s="729"/>
      <c r="AO172" s="701"/>
      <c r="AP172" s="705"/>
      <c r="AQ172" s="706"/>
      <c r="AR172" s="701"/>
      <c r="AS172" s="701"/>
      <c r="AT172" s="709"/>
      <c r="AU172" s="326" t="str">
        <f t="shared" ref="AU172" si="191">IFERROR(IF($D171="□",($AO171/$AK$7),($AO171/$AK$9)),"")</f>
        <v/>
      </c>
      <c r="AV172" s="326" t="str">
        <f t="shared" ref="AV172" si="192">IFERROR(IF($D171="□",($AN171/$AO$7),($AN171/$AO$9)),"")</f>
        <v/>
      </c>
    </row>
    <row r="173" spans="1:48" s="205" customFormat="1" ht="12" customHeight="1">
      <c r="A173" s="712"/>
      <c r="B173" s="715"/>
      <c r="C173" s="733"/>
      <c r="D173" s="721"/>
      <c r="E173" s="402"/>
      <c r="F173" s="726"/>
      <c r="G173" s="727"/>
      <c r="H173" s="235" t="s">
        <v>358</v>
      </c>
      <c r="I173" s="234" t="str">
        <f>IFERROR(VLOOKUP(I171,'P1-1'!$B:$AP,31,FALSE),"")</f>
        <v/>
      </c>
      <c r="J173" s="234" t="str">
        <f>IFERROR(VLOOKUP(J171,'P1-1'!$B:$AP,31,FALSE),"")</f>
        <v/>
      </c>
      <c r="K173" s="234" t="str">
        <f>IFERROR(VLOOKUP(K171,'P1-1'!$B:$AP,31,FALSE),"")</f>
        <v/>
      </c>
      <c r="L173" s="234" t="str">
        <f>IFERROR(VLOOKUP(L171,'P1-1'!$B:$AP,31,FALSE),"")</f>
        <v/>
      </c>
      <c r="M173" s="234" t="str">
        <f>IFERROR(VLOOKUP(M171,'P1-1'!$B:$AP,31,FALSE),"")</f>
        <v/>
      </c>
      <c r="N173" s="234" t="str">
        <f>IFERROR(VLOOKUP(N171,'P1-1'!$B:$AP,31,FALSE),"")</f>
        <v/>
      </c>
      <c r="O173" s="234" t="str">
        <f>IFERROR(VLOOKUP(O171,'P1-1'!$B:$AP,31,FALSE),"")</f>
        <v/>
      </c>
      <c r="P173" s="234" t="str">
        <f>IFERROR(VLOOKUP(P171,'P1-1'!$B:$AP,31,FALSE),"")</f>
        <v/>
      </c>
      <c r="Q173" s="234" t="str">
        <f>IFERROR(VLOOKUP(Q171,'P1-1'!$B:$AP,31,FALSE),"")</f>
        <v/>
      </c>
      <c r="R173" s="234" t="str">
        <f>IFERROR(VLOOKUP(R171,'P1-1'!$B:$AP,31,FALSE),"")</f>
        <v/>
      </c>
      <c r="S173" s="234" t="str">
        <f>IFERROR(VLOOKUP(S171,'P1-1'!$B:$AP,31,FALSE),"")</f>
        <v/>
      </c>
      <c r="T173" s="234" t="str">
        <f>IFERROR(VLOOKUP(T171,'P1-1'!$B:$AP,31,FALSE),"")</f>
        <v/>
      </c>
      <c r="U173" s="234" t="str">
        <f>IFERROR(VLOOKUP(U171,'P1-1'!$B:$AP,31,FALSE),"")</f>
        <v/>
      </c>
      <c r="V173" s="234" t="str">
        <f>IFERROR(VLOOKUP(V171,'P1-1'!$B:$AP,31,FALSE),"")</f>
        <v/>
      </c>
      <c r="W173" s="234" t="str">
        <f>IFERROR(VLOOKUP(W171,'P1-1'!$B:$AP,31,FALSE),"")</f>
        <v/>
      </c>
      <c r="X173" s="234" t="str">
        <f>IFERROR(VLOOKUP(X171,'P1-1'!$B:$AP,31,FALSE),"")</f>
        <v/>
      </c>
      <c r="Y173" s="234" t="str">
        <f>IFERROR(VLOOKUP(Y171,'P1-1'!$B:$AP,31,FALSE),"")</f>
        <v/>
      </c>
      <c r="Z173" s="234" t="str">
        <f>IFERROR(VLOOKUP(Z171,'P1-1'!$B:$AP,31,FALSE),"")</f>
        <v/>
      </c>
      <c r="AA173" s="234" t="str">
        <f>IFERROR(VLOOKUP(AA171,'P1-1'!$B:$AP,31,FALSE),"")</f>
        <v/>
      </c>
      <c r="AB173" s="234" t="str">
        <f>IFERROR(VLOOKUP(AB171,'P1-1'!$B:$AP,31,FALSE),"")</f>
        <v/>
      </c>
      <c r="AC173" s="234" t="str">
        <f>IFERROR(VLOOKUP(AC171,'P1-1'!$B:$AP,31,FALSE),"")</f>
        <v/>
      </c>
      <c r="AD173" s="234" t="str">
        <f>IFERROR(VLOOKUP(AD171,'P1-1'!$B:$AP,31,FALSE),"")</f>
        <v/>
      </c>
      <c r="AE173" s="234" t="str">
        <f>IFERROR(VLOOKUP(AE171,'P1-1'!$B:$AP,31,FALSE),"")</f>
        <v/>
      </c>
      <c r="AF173" s="234" t="str">
        <f>IFERROR(VLOOKUP(AF171,'P1-1'!$B:$AP,31,FALSE),"")</f>
        <v/>
      </c>
      <c r="AG173" s="234" t="str">
        <f>IFERROR(VLOOKUP(AG171,'P1-1'!$B:$AP,31,FALSE),"")</f>
        <v/>
      </c>
      <c r="AH173" s="234" t="str">
        <f>IFERROR(VLOOKUP(AH171,'P1-1'!$B:$AP,31,FALSE),"")</f>
        <v/>
      </c>
      <c r="AI173" s="234" t="str">
        <f>IFERROR(VLOOKUP(AI171,'P1-1'!$B:$AP,31,FALSE),"")</f>
        <v/>
      </c>
      <c r="AJ173" s="234" t="str">
        <f>IFERROR(VLOOKUP(AJ171,'P1-1'!$B:$AP,31,FALSE),"")</f>
        <v/>
      </c>
      <c r="AK173" s="234" t="str">
        <f>IFERROR(VLOOKUP(AK171,'P1-1'!$B:$AP,31,FALSE),"")</f>
        <v/>
      </c>
      <c r="AL173" s="234" t="str">
        <f>IFERROR(VLOOKUP(AL171,'P1-1'!$B:$AP,31,FALSE),"")</f>
        <v/>
      </c>
      <c r="AM173" s="234" t="str">
        <f>IFERROR(VLOOKUP(AM171,'P1-1'!$B:$AP,31,FALSE),"")</f>
        <v/>
      </c>
      <c r="AN173" s="730"/>
      <c r="AO173" s="702"/>
      <c r="AP173" s="707"/>
      <c r="AQ173" s="708"/>
      <c r="AR173" s="702"/>
      <c r="AS173" s="702"/>
      <c r="AT173" s="709"/>
      <c r="AU173" s="327"/>
      <c r="AV173" s="327"/>
    </row>
    <row r="174" spans="1:48" s="205" customFormat="1" ht="12" customHeight="1">
      <c r="A174" s="710">
        <v>51</v>
      </c>
      <c r="B174" s="713"/>
      <c r="C174" s="731"/>
      <c r="D174" s="719" t="s">
        <v>231</v>
      </c>
      <c r="E174" s="401"/>
      <c r="F174" s="722"/>
      <c r="G174" s="723"/>
      <c r="H174" s="232" t="s">
        <v>355</v>
      </c>
      <c r="I174" s="324"/>
      <c r="J174" s="324"/>
      <c r="K174" s="324"/>
      <c r="L174" s="324"/>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4"/>
      <c r="AL174" s="324"/>
      <c r="AM174" s="324"/>
      <c r="AN174" s="728">
        <f t="shared" ref="AN174" si="193">IF(LEFT($AN$2,6)="共同生活援助",SUM(I175:AM175),SUM(I175:AM176))</f>
        <v>0</v>
      </c>
      <c r="AO174" s="700">
        <f>IF($AN$4="４週",AN174/4,AN174/(DAY(EOMONTH($I$22,0))/7))</f>
        <v>0</v>
      </c>
      <c r="AP174" s="703"/>
      <c r="AQ174" s="704"/>
      <c r="AR174" s="700" t="str">
        <f t="shared" ref="AR174" si="194">IF($AN$4="４週",AU175,AV175)</f>
        <v/>
      </c>
      <c r="AS174" s="700"/>
      <c r="AT174" s="709"/>
      <c r="AU174" s="325" t="s">
        <v>617</v>
      </c>
      <c r="AV174" s="325" t="s">
        <v>356</v>
      </c>
    </row>
    <row r="175" spans="1:48" s="205" customFormat="1" ht="12" customHeight="1">
      <c r="A175" s="711"/>
      <c r="B175" s="714"/>
      <c r="C175" s="732"/>
      <c r="D175" s="720"/>
      <c r="E175" s="402"/>
      <c r="F175" s="724"/>
      <c r="G175" s="725"/>
      <c r="H175" s="233" t="s">
        <v>357</v>
      </c>
      <c r="I175" s="234" t="str">
        <f>IFERROR(VLOOKUP(I174,'P1-1'!$B:$AP,41,FALSE),"")</f>
        <v/>
      </c>
      <c r="J175" s="234" t="str">
        <f>IFERROR(VLOOKUP(J174,'P1-1'!$B:$AP,41,FALSE),"")</f>
        <v/>
      </c>
      <c r="K175" s="234" t="str">
        <f>IFERROR(VLOOKUP(K174,'P1-1'!$B:$AP,41,FALSE),"")</f>
        <v/>
      </c>
      <c r="L175" s="234" t="str">
        <f>IFERROR(VLOOKUP(L174,'P1-1'!$B:$AP,41,FALSE),"")</f>
        <v/>
      </c>
      <c r="M175" s="234" t="str">
        <f>IFERROR(VLOOKUP(M174,'P1-1'!$B:$AP,41,FALSE),"")</f>
        <v/>
      </c>
      <c r="N175" s="234" t="str">
        <f>IFERROR(VLOOKUP(N174,'P1-1'!$B:$AP,41,FALSE),"")</f>
        <v/>
      </c>
      <c r="O175" s="234" t="str">
        <f>IFERROR(VLOOKUP(O174,'P1-1'!$B:$AP,41,FALSE),"")</f>
        <v/>
      </c>
      <c r="P175" s="234" t="str">
        <f>IFERROR(VLOOKUP(P174,'P1-1'!$B:$AP,41,FALSE),"")</f>
        <v/>
      </c>
      <c r="Q175" s="234" t="str">
        <f>IFERROR(VLOOKUP(Q174,'P1-1'!$B:$AP,41,FALSE),"")</f>
        <v/>
      </c>
      <c r="R175" s="234" t="str">
        <f>IFERROR(VLOOKUP(R174,'P1-1'!$B:$AP,41,FALSE),"")</f>
        <v/>
      </c>
      <c r="S175" s="234" t="str">
        <f>IFERROR(VLOOKUP(S174,'P1-1'!$B:$AP,41,FALSE),"")</f>
        <v/>
      </c>
      <c r="T175" s="234" t="str">
        <f>IFERROR(VLOOKUP(T174,'P1-1'!$B:$AP,41,FALSE),"")</f>
        <v/>
      </c>
      <c r="U175" s="234" t="str">
        <f>IFERROR(VLOOKUP(U174,'P1-1'!$B:$AP,41,FALSE),"")</f>
        <v/>
      </c>
      <c r="V175" s="234" t="str">
        <f>IFERROR(VLOOKUP(V174,'P1-1'!$B:$AP,41,FALSE),"")</f>
        <v/>
      </c>
      <c r="W175" s="234" t="str">
        <f>IFERROR(VLOOKUP(W174,'P1-1'!$B:$AP,41,FALSE),"")</f>
        <v/>
      </c>
      <c r="X175" s="234" t="str">
        <f>IFERROR(VLOOKUP(X174,'P1-1'!$B:$AP,41,FALSE),"")</f>
        <v/>
      </c>
      <c r="Y175" s="234" t="str">
        <f>IFERROR(VLOOKUP(Y174,'P1-1'!$B:$AP,41,FALSE),"")</f>
        <v/>
      </c>
      <c r="Z175" s="234" t="str">
        <f>IFERROR(VLOOKUP(Z174,'P1-1'!$B:$AP,41,FALSE),"")</f>
        <v/>
      </c>
      <c r="AA175" s="234" t="str">
        <f>IFERROR(VLOOKUP(AA174,'P1-1'!$B:$AP,41,FALSE),"")</f>
        <v/>
      </c>
      <c r="AB175" s="234" t="str">
        <f>IFERROR(VLOOKUP(AB174,'P1-1'!$B:$AP,41,FALSE),"")</f>
        <v/>
      </c>
      <c r="AC175" s="234" t="str">
        <f>IFERROR(VLOOKUP(AC174,'P1-1'!$B:$AP,41,FALSE),"")</f>
        <v/>
      </c>
      <c r="AD175" s="234" t="str">
        <f>IFERROR(VLOOKUP(AD174,'P1-1'!$B:$AP,41,FALSE),"")</f>
        <v/>
      </c>
      <c r="AE175" s="234" t="str">
        <f>IFERROR(VLOOKUP(AE174,'P1-1'!$B:$AP,41,FALSE),"")</f>
        <v/>
      </c>
      <c r="AF175" s="234" t="str">
        <f>IFERROR(VLOOKUP(AF174,'P1-1'!$B:$AP,41,FALSE),"")</f>
        <v/>
      </c>
      <c r="AG175" s="234" t="str">
        <f>IFERROR(VLOOKUP(AG174,'P1-1'!$B:$AP,41,FALSE),"")</f>
        <v/>
      </c>
      <c r="AH175" s="234" t="str">
        <f>IFERROR(VLOOKUP(AH174,'P1-1'!$B:$AP,41,FALSE),"")</f>
        <v/>
      </c>
      <c r="AI175" s="234" t="str">
        <f>IFERROR(VLOOKUP(AI174,'P1-1'!$B:$AP,41,FALSE),"")</f>
        <v/>
      </c>
      <c r="AJ175" s="234" t="str">
        <f>IFERROR(VLOOKUP(AJ174,'P1-1'!$B:$AP,41,FALSE),"")</f>
        <v/>
      </c>
      <c r="AK175" s="234" t="str">
        <f>IFERROR(VLOOKUP(AK174,'P1-1'!$B:$AP,41,FALSE),"")</f>
        <v/>
      </c>
      <c r="AL175" s="234" t="str">
        <f>IFERROR(VLOOKUP(AL174,'P1-1'!$B:$AP,41,FALSE),"")</f>
        <v/>
      </c>
      <c r="AM175" s="234" t="str">
        <f>IFERROR(VLOOKUP(AM174,'P1-1'!$B:$AP,41,FALSE),"")</f>
        <v/>
      </c>
      <c r="AN175" s="729"/>
      <c r="AO175" s="701"/>
      <c r="AP175" s="705"/>
      <c r="AQ175" s="706"/>
      <c r="AR175" s="701"/>
      <c r="AS175" s="701"/>
      <c r="AT175" s="709"/>
      <c r="AU175" s="326" t="str">
        <f t="shared" ref="AU175" si="195">IFERROR(IF($D174="□",($AO174/$AK$7),($AO174/$AK$9)),"")</f>
        <v/>
      </c>
      <c r="AV175" s="326" t="str">
        <f t="shared" ref="AV175" si="196">IFERROR(IF($D174="□",($AN174/$AO$7),($AN174/$AO$9)),"")</f>
        <v/>
      </c>
    </row>
    <row r="176" spans="1:48" s="205" customFormat="1" ht="12" customHeight="1">
      <c r="A176" s="712"/>
      <c r="B176" s="715"/>
      <c r="C176" s="733"/>
      <c r="D176" s="721"/>
      <c r="E176" s="402"/>
      <c r="F176" s="726"/>
      <c r="G176" s="727"/>
      <c r="H176" s="235" t="s">
        <v>358</v>
      </c>
      <c r="I176" s="234" t="str">
        <f>IFERROR(VLOOKUP(I174,'P1-1'!$B:$AP,31,FALSE),"")</f>
        <v/>
      </c>
      <c r="J176" s="234" t="str">
        <f>IFERROR(VLOOKUP(J174,'P1-1'!$B:$AP,31,FALSE),"")</f>
        <v/>
      </c>
      <c r="K176" s="234" t="str">
        <f>IFERROR(VLOOKUP(K174,'P1-1'!$B:$AP,31,FALSE),"")</f>
        <v/>
      </c>
      <c r="L176" s="234" t="str">
        <f>IFERROR(VLOOKUP(L174,'P1-1'!$B:$AP,31,FALSE),"")</f>
        <v/>
      </c>
      <c r="M176" s="234" t="str">
        <f>IFERROR(VLOOKUP(M174,'P1-1'!$B:$AP,31,FALSE),"")</f>
        <v/>
      </c>
      <c r="N176" s="234" t="str">
        <f>IFERROR(VLOOKUP(N174,'P1-1'!$B:$AP,31,FALSE),"")</f>
        <v/>
      </c>
      <c r="O176" s="234" t="str">
        <f>IFERROR(VLOOKUP(O174,'P1-1'!$B:$AP,31,FALSE),"")</f>
        <v/>
      </c>
      <c r="P176" s="234" t="str">
        <f>IFERROR(VLOOKUP(P174,'P1-1'!$B:$AP,31,FALSE),"")</f>
        <v/>
      </c>
      <c r="Q176" s="234" t="str">
        <f>IFERROR(VLOOKUP(Q174,'P1-1'!$B:$AP,31,FALSE),"")</f>
        <v/>
      </c>
      <c r="R176" s="234" t="str">
        <f>IFERROR(VLOOKUP(R174,'P1-1'!$B:$AP,31,FALSE),"")</f>
        <v/>
      </c>
      <c r="S176" s="234" t="str">
        <f>IFERROR(VLOOKUP(S174,'P1-1'!$B:$AP,31,FALSE),"")</f>
        <v/>
      </c>
      <c r="T176" s="234" t="str">
        <f>IFERROR(VLOOKUP(T174,'P1-1'!$B:$AP,31,FALSE),"")</f>
        <v/>
      </c>
      <c r="U176" s="234" t="str">
        <f>IFERROR(VLOOKUP(U174,'P1-1'!$B:$AP,31,FALSE),"")</f>
        <v/>
      </c>
      <c r="V176" s="234" t="str">
        <f>IFERROR(VLOOKUP(V174,'P1-1'!$B:$AP,31,FALSE),"")</f>
        <v/>
      </c>
      <c r="W176" s="234" t="str">
        <f>IFERROR(VLOOKUP(W174,'P1-1'!$B:$AP,31,FALSE),"")</f>
        <v/>
      </c>
      <c r="X176" s="234" t="str">
        <f>IFERROR(VLOOKUP(X174,'P1-1'!$B:$AP,31,FALSE),"")</f>
        <v/>
      </c>
      <c r="Y176" s="234" t="str">
        <f>IFERROR(VLOOKUP(Y174,'P1-1'!$B:$AP,31,FALSE),"")</f>
        <v/>
      </c>
      <c r="Z176" s="234" t="str">
        <f>IFERROR(VLOOKUP(Z174,'P1-1'!$B:$AP,31,FALSE),"")</f>
        <v/>
      </c>
      <c r="AA176" s="234" t="str">
        <f>IFERROR(VLOOKUP(AA174,'P1-1'!$B:$AP,31,FALSE),"")</f>
        <v/>
      </c>
      <c r="AB176" s="234" t="str">
        <f>IFERROR(VLOOKUP(AB174,'P1-1'!$B:$AP,31,FALSE),"")</f>
        <v/>
      </c>
      <c r="AC176" s="234" t="str">
        <f>IFERROR(VLOOKUP(AC174,'P1-1'!$B:$AP,31,FALSE),"")</f>
        <v/>
      </c>
      <c r="AD176" s="234" t="str">
        <f>IFERROR(VLOOKUP(AD174,'P1-1'!$B:$AP,31,FALSE),"")</f>
        <v/>
      </c>
      <c r="AE176" s="234" t="str">
        <f>IFERROR(VLOOKUP(AE174,'P1-1'!$B:$AP,31,FALSE),"")</f>
        <v/>
      </c>
      <c r="AF176" s="234" t="str">
        <f>IFERROR(VLOOKUP(AF174,'P1-1'!$B:$AP,31,FALSE),"")</f>
        <v/>
      </c>
      <c r="AG176" s="234" t="str">
        <f>IFERROR(VLOOKUP(AG174,'P1-1'!$B:$AP,31,FALSE),"")</f>
        <v/>
      </c>
      <c r="AH176" s="234" t="str">
        <f>IFERROR(VLOOKUP(AH174,'P1-1'!$B:$AP,31,FALSE),"")</f>
        <v/>
      </c>
      <c r="AI176" s="234" t="str">
        <f>IFERROR(VLOOKUP(AI174,'P1-1'!$B:$AP,31,FALSE),"")</f>
        <v/>
      </c>
      <c r="AJ176" s="234" t="str">
        <f>IFERROR(VLOOKUP(AJ174,'P1-1'!$B:$AP,31,FALSE),"")</f>
        <v/>
      </c>
      <c r="AK176" s="234" t="str">
        <f>IFERROR(VLOOKUP(AK174,'P1-1'!$B:$AP,31,FALSE),"")</f>
        <v/>
      </c>
      <c r="AL176" s="234" t="str">
        <f>IFERROR(VLOOKUP(AL174,'P1-1'!$B:$AP,31,FALSE),"")</f>
        <v/>
      </c>
      <c r="AM176" s="234" t="str">
        <f>IFERROR(VLOOKUP(AM174,'P1-1'!$B:$AP,31,FALSE),"")</f>
        <v/>
      </c>
      <c r="AN176" s="730"/>
      <c r="AO176" s="702"/>
      <c r="AP176" s="707"/>
      <c r="AQ176" s="708"/>
      <c r="AR176" s="702"/>
      <c r="AS176" s="702"/>
      <c r="AT176" s="709"/>
      <c r="AU176" s="327"/>
      <c r="AV176" s="327"/>
    </row>
    <row r="177" spans="1:48" s="203" customFormat="1" ht="12" customHeight="1">
      <c r="A177" s="710">
        <v>52</v>
      </c>
      <c r="B177" s="713"/>
      <c r="C177" s="731"/>
      <c r="D177" s="719" t="s">
        <v>231</v>
      </c>
      <c r="E177" s="401"/>
      <c r="F177" s="722"/>
      <c r="G177" s="723"/>
      <c r="H177" s="232" t="s">
        <v>355</v>
      </c>
      <c r="I177" s="324"/>
      <c r="J177" s="324"/>
      <c r="K177" s="324"/>
      <c r="L177" s="324"/>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4"/>
      <c r="AL177" s="324"/>
      <c r="AM177" s="324"/>
      <c r="AN177" s="728">
        <f t="shared" ref="AN177" si="197">IF(LEFT($AN$2,6)="共同生活援助",SUM(I178:AM178),SUM(I178:AM179))</f>
        <v>0</v>
      </c>
      <c r="AO177" s="700">
        <f>IF($AN$4="４週",AN177/4,AN177/(DAY(EOMONTH($I$22,0))/7))</f>
        <v>0</v>
      </c>
      <c r="AP177" s="703"/>
      <c r="AQ177" s="704"/>
      <c r="AR177" s="700" t="str">
        <f t="shared" ref="AR177" si="198">IF($AN$4="４週",AU178,AV178)</f>
        <v/>
      </c>
      <c r="AS177" s="700"/>
      <c r="AT177" s="709"/>
      <c r="AU177" s="325" t="s">
        <v>617</v>
      </c>
      <c r="AV177" s="325" t="s">
        <v>356</v>
      </c>
    </row>
    <row r="178" spans="1:48" s="203" customFormat="1" ht="12" customHeight="1">
      <c r="A178" s="711"/>
      <c r="B178" s="714"/>
      <c r="C178" s="732"/>
      <c r="D178" s="720"/>
      <c r="E178" s="402"/>
      <c r="F178" s="724"/>
      <c r="G178" s="725"/>
      <c r="H178" s="233" t="s">
        <v>357</v>
      </c>
      <c r="I178" s="234" t="str">
        <f>IFERROR(VLOOKUP(I177,'P1-1'!$B:$AP,41,FALSE),"")</f>
        <v/>
      </c>
      <c r="J178" s="234" t="str">
        <f>IFERROR(VLOOKUP(J177,'P1-1'!$B:$AP,41,FALSE),"")</f>
        <v/>
      </c>
      <c r="K178" s="234" t="str">
        <f>IFERROR(VLOOKUP(K177,'P1-1'!$B:$AP,41,FALSE),"")</f>
        <v/>
      </c>
      <c r="L178" s="234" t="str">
        <f>IFERROR(VLOOKUP(L177,'P1-1'!$B:$AP,41,FALSE),"")</f>
        <v/>
      </c>
      <c r="M178" s="234" t="str">
        <f>IFERROR(VLOOKUP(M177,'P1-1'!$B:$AP,41,FALSE),"")</f>
        <v/>
      </c>
      <c r="N178" s="234" t="str">
        <f>IFERROR(VLOOKUP(N177,'P1-1'!$B:$AP,41,FALSE),"")</f>
        <v/>
      </c>
      <c r="O178" s="234" t="str">
        <f>IFERROR(VLOOKUP(O177,'P1-1'!$B:$AP,41,FALSE),"")</f>
        <v/>
      </c>
      <c r="P178" s="234" t="str">
        <f>IFERROR(VLOOKUP(P177,'P1-1'!$B:$AP,41,FALSE),"")</f>
        <v/>
      </c>
      <c r="Q178" s="234" t="str">
        <f>IFERROR(VLOOKUP(Q177,'P1-1'!$B:$AP,41,FALSE),"")</f>
        <v/>
      </c>
      <c r="R178" s="234" t="str">
        <f>IFERROR(VLOOKUP(R177,'P1-1'!$B:$AP,41,FALSE),"")</f>
        <v/>
      </c>
      <c r="S178" s="234" t="str">
        <f>IFERROR(VLOOKUP(S177,'P1-1'!$B:$AP,41,FALSE),"")</f>
        <v/>
      </c>
      <c r="T178" s="234" t="str">
        <f>IFERROR(VLOOKUP(T177,'P1-1'!$B:$AP,41,FALSE),"")</f>
        <v/>
      </c>
      <c r="U178" s="234" t="str">
        <f>IFERROR(VLOOKUP(U177,'P1-1'!$B:$AP,41,FALSE),"")</f>
        <v/>
      </c>
      <c r="V178" s="234" t="str">
        <f>IFERROR(VLOOKUP(V177,'P1-1'!$B:$AP,41,FALSE),"")</f>
        <v/>
      </c>
      <c r="W178" s="234" t="str">
        <f>IFERROR(VLOOKUP(W177,'P1-1'!$B:$AP,41,FALSE),"")</f>
        <v/>
      </c>
      <c r="X178" s="234" t="str">
        <f>IFERROR(VLOOKUP(X177,'P1-1'!$B:$AP,41,FALSE),"")</f>
        <v/>
      </c>
      <c r="Y178" s="234" t="str">
        <f>IFERROR(VLOOKUP(Y177,'P1-1'!$B:$AP,41,FALSE),"")</f>
        <v/>
      </c>
      <c r="Z178" s="234" t="str">
        <f>IFERROR(VLOOKUP(Z177,'P1-1'!$B:$AP,41,FALSE),"")</f>
        <v/>
      </c>
      <c r="AA178" s="234" t="str">
        <f>IFERROR(VLOOKUP(AA177,'P1-1'!$B:$AP,41,FALSE),"")</f>
        <v/>
      </c>
      <c r="AB178" s="234" t="str">
        <f>IFERROR(VLOOKUP(AB177,'P1-1'!$B:$AP,41,FALSE),"")</f>
        <v/>
      </c>
      <c r="AC178" s="234" t="str">
        <f>IFERROR(VLOOKUP(AC177,'P1-1'!$B:$AP,41,FALSE),"")</f>
        <v/>
      </c>
      <c r="AD178" s="234" t="str">
        <f>IFERROR(VLOOKUP(AD177,'P1-1'!$B:$AP,41,FALSE),"")</f>
        <v/>
      </c>
      <c r="AE178" s="234" t="str">
        <f>IFERROR(VLOOKUP(AE177,'P1-1'!$B:$AP,41,FALSE),"")</f>
        <v/>
      </c>
      <c r="AF178" s="234" t="str">
        <f>IFERROR(VLOOKUP(AF177,'P1-1'!$B:$AP,41,FALSE),"")</f>
        <v/>
      </c>
      <c r="AG178" s="234" t="str">
        <f>IFERROR(VLOOKUP(AG177,'P1-1'!$B:$AP,41,FALSE),"")</f>
        <v/>
      </c>
      <c r="AH178" s="234" t="str">
        <f>IFERROR(VLOOKUP(AH177,'P1-1'!$B:$AP,41,FALSE),"")</f>
        <v/>
      </c>
      <c r="AI178" s="234" t="str">
        <f>IFERROR(VLOOKUP(AI177,'P1-1'!$B:$AP,41,FALSE),"")</f>
        <v/>
      </c>
      <c r="AJ178" s="234" t="str">
        <f>IFERROR(VLOOKUP(AJ177,'P1-1'!$B:$AP,41,FALSE),"")</f>
        <v/>
      </c>
      <c r="AK178" s="234" t="str">
        <f>IFERROR(VLOOKUP(AK177,'P1-1'!$B:$AP,41,FALSE),"")</f>
        <v/>
      </c>
      <c r="AL178" s="234" t="str">
        <f>IFERROR(VLOOKUP(AL177,'P1-1'!$B:$AP,41,FALSE),"")</f>
        <v/>
      </c>
      <c r="AM178" s="234" t="str">
        <f>IFERROR(VLOOKUP(AM177,'P1-1'!$B:$AP,41,FALSE),"")</f>
        <v/>
      </c>
      <c r="AN178" s="729"/>
      <c r="AO178" s="701"/>
      <c r="AP178" s="705"/>
      <c r="AQ178" s="706"/>
      <c r="AR178" s="701"/>
      <c r="AS178" s="701"/>
      <c r="AT178" s="709"/>
      <c r="AU178" s="326" t="str">
        <f>IFERROR(IF($D177="□",($AO177/$AK$7),($AO177/$AK$9)),"")</f>
        <v/>
      </c>
      <c r="AV178" s="326" t="str">
        <f>IFERROR(IF($D177="□",($AN177/$AO$7),($AN177/$AO$9)),"")</f>
        <v/>
      </c>
    </row>
    <row r="179" spans="1:48" s="203" customFormat="1" ht="12" customHeight="1">
      <c r="A179" s="712"/>
      <c r="B179" s="715"/>
      <c r="C179" s="733"/>
      <c r="D179" s="721"/>
      <c r="E179" s="402"/>
      <c r="F179" s="726"/>
      <c r="G179" s="727"/>
      <c r="H179" s="235" t="s">
        <v>358</v>
      </c>
      <c r="I179" s="234" t="str">
        <f>IFERROR(VLOOKUP(I177,'P1-1'!$B:$AP,31,FALSE),"")</f>
        <v/>
      </c>
      <c r="J179" s="234" t="str">
        <f>IFERROR(VLOOKUP(J177,'P1-1'!$B:$AP,31,FALSE),"")</f>
        <v/>
      </c>
      <c r="K179" s="234" t="str">
        <f>IFERROR(VLOOKUP(K177,'P1-1'!$B:$AP,31,FALSE),"")</f>
        <v/>
      </c>
      <c r="L179" s="234" t="str">
        <f>IFERROR(VLOOKUP(L177,'P1-1'!$B:$AP,31,FALSE),"")</f>
        <v/>
      </c>
      <c r="M179" s="234" t="str">
        <f>IFERROR(VLOOKUP(M177,'P1-1'!$B:$AP,31,FALSE),"")</f>
        <v/>
      </c>
      <c r="N179" s="234" t="str">
        <f>IFERROR(VLOOKUP(N177,'P1-1'!$B:$AP,31,FALSE),"")</f>
        <v/>
      </c>
      <c r="O179" s="234" t="str">
        <f>IFERROR(VLOOKUP(O177,'P1-1'!$B:$AP,31,FALSE),"")</f>
        <v/>
      </c>
      <c r="P179" s="234" t="str">
        <f>IFERROR(VLOOKUP(P177,'P1-1'!$B:$AP,31,FALSE),"")</f>
        <v/>
      </c>
      <c r="Q179" s="234" t="str">
        <f>IFERROR(VLOOKUP(Q177,'P1-1'!$B:$AP,31,FALSE),"")</f>
        <v/>
      </c>
      <c r="R179" s="234" t="str">
        <f>IFERROR(VLOOKUP(R177,'P1-1'!$B:$AP,31,FALSE),"")</f>
        <v/>
      </c>
      <c r="S179" s="234" t="str">
        <f>IFERROR(VLOOKUP(S177,'P1-1'!$B:$AP,31,FALSE),"")</f>
        <v/>
      </c>
      <c r="T179" s="234" t="str">
        <f>IFERROR(VLOOKUP(T177,'P1-1'!$B:$AP,31,FALSE),"")</f>
        <v/>
      </c>
      <c r="U179" s="234" t="str">
        <f>IFERROR(VLOOKUP(U177,'P1-1'!$B:$AP,31,FALSE),"")</f>
        <v/>
      </c>
      <c r="V179" s="234" t="str">
        <f>IFERROR(VLOOKUP(V177,'P1-1'!$B:$AP,31,FALSE),"")</f>
        <v/>
      </c>
      <c r="W179" s="234" t="str">
        <f>IFERROR(VLOOKUP(W177,'P1-1'!$B:$AP,31,FALSE),"")</f>
        <v/>
      </c>
      <c r="X179" s="234" t="str">
        <f>IFERROR(VLOOKUP(X177,'P1-1'!$B:$AP,31,FALSE),"")</f>
        <v/>
      </c>
      <c r="Y179" s="234" t="str">
        <f>IFERROR(VLOOKUP(Y177,'P1-1'!$B:$AP,31,FALSE),"")</f>
        <v/>
      </c>
      <c r="Z179" s="234" t="str">
        <f>IFERROR(VLOOKUP(Z177,'P1-1'!$B:$AP,31,FALSE),"")</f>
        <v/>
      </c>
      <c r="AA179" s="234" t="str">
        <f>IFERROR(VLOOKUP(AA177,'P1-1'!$B:$AP,31,FALSE),"")</f>
        <v/>
      </c>
      <c r="AB179" s="234" t="str">
        <f>IFERROR(VLOOKUP(AB177,'P1-1'!$B:$AP,31,FALSE),"")</f>
        <v/>
      </c>
      <c r="AC179" s="234" t="str">
        <f>IFERROR(VLOOKUP(AC177,'P1-1'!$B:$AP,31,FALSE),"")</f>
        <v/>
      </c>
      <c r="AD179" s="234" t="str">
        <f>IFERROR(VLOOKUP(AD177,'P1-1'!$B:$AP,31,FALSE),"")</f>
        <v/>
      </c>
      <c r="AE179" s="234" t="str">
        <f>IFERROR(VLOOKUP(AE177,'P1-1'!$B:$AP,31,FALSE),"")</f>
        <v/>
      </c>
      <c r="AF179" s="234" t="str">
        <f>IFERROR(VLOOKUP(AF177,'P1-1'!$B:$AP,31,FALSE),"")</f>
        <v/>
      </c>
      <c r="AG179" s="234" t="str">
        <f>IFERROR(VLOOKUP(AG177,'P1-1'!$B:$AP,31,FALSE),"")</f>
        <v/>
      </c>
      <c r="AH179" s="234" t="str">
        <f>IFERROR(VLOOKUP(AH177,'P1-1'!$B:$AP,31,FALSE),"")</f>
        <v/>
      </c>
      <c r="AI179" s="234" t="str">
        <f>IFERROR(VLOOKUP(AI177,'P1-1'!$B:$AP,31,FALSE),"")</f>
        <v/>
      </c>
      <c r="AJ179" s="234" t="str">
        <f>IFERROR(VLOOKUP(AJ177,'P1-1'!$B:$AP,31,FALSE),"")</f>
        <v/>
      </c>
      <c r="AK179" s="234" t="str">
        <f>IFERROR(VLOOKUP(AK177,'P1-1'!$B:$AP,31,FALSE),"")</f>
        <v/>
      </c>
      <c r="AL179" s="234" t="str">
        <f>IFERROR(VLOOKUP(AL177,'P1-1'!$B:$AP,31,FALSE),"")</f>
        <v/>
      </c>
      <c r="AM179" s="234" t="str">
        <f>IFERROR(VLOOKUP(AM177,'P1-1'!$B:$AP,31,FALSE),"")</f>
        <v/>
      </c>
      <c r="AN179" s="730"/>
      <c r="AO179" s="702"/>
      <c r="AP179" s="707"/>
      <c r="AQ179" s="708"/>
      <c r="AR179" s="702"/>
      <c r="AS179" s="702"/>
      <c r="AT179" s="709"/>
      <c r="AU179" s="327"/>
      <c r="AV179" s="327"/>
    </row>
    <row r="180" spans="1:48" s="205" customFormat="1" ht="12" customHeight="1">
      <c r="A180" s="710">
        <v>53</v>
      </c>
      <c r="B180" s="713"/>
      <c r="C180" s="731"/>
      <c r="D180" s="719" t="s">
        <v>231</v>
      </c>
      <c r="E180" s="401"/>
      <c r="F180" s="722"/>
      <c r="G180" s="723"/>
      <c r="H180" s="232" t="s">
        <v>355</v>
      </c>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4"/>
      <c r="AL180" s="324"/>
      <c r="AM180" s="324"/>
      <c r="AN180" s="728">
        <f t="shared" ref="AN180" si="199">IF(LEFT($AN$2,6)="共同生活援助",SUM(I181:AM181),SUM(I181:AM182))</f>
        <v>0</v>
      </c>
      <c r="AO180" s="700">
        <f>IF($AN$4="４週",AN180/4,AN180/(DAY(EOMONTH($I$22,0))/7))</f>
        <v>0</v>
      </c>
      <c r="AP180" s="703"/>
      <c r="AQ180" s="704"/>
      <c r="AR180" s="700" t="str">
        <f t="shared" ref="AR180" si="200">IF($AN$4="４週",AU181,AV181)</f>
        <v/>
      </c>
      <c r="AS180" s="700"/>
      <c r="AT180" s="709"/>
      <c r="AU180" s="325" t="s">
        <v>617</v>
      </c>
      <c r="AV180" s="325" t="s">
        <v>356</v>
      </c>
    </row>
    <row r="181" spans="1:48" s="205" customFormat="1" ht="12" customHeight="1">
      <c r="A181" s="711"/>
      <c r="B181" s="714"/>
      <c r="C181" s="732"/>
      <c r="D181" s="720"/>
      <c r="E181" s="402"/>
      <c r="F181" s="724"/>
      <c r="G181" s="725"/>
      <c r="H181" s="233" t="s">
        <v>357</v>
      </c>
      <c r="I181" s="234" t="str">
        <f>IFERROR(VLOOKUP(I180,'P1-1'!$B:$AP,41,FALSE),"")</f>
        <v/>
      </c>
      <c r="J181" s="234" t="str">
        <f>IFERROR(VLOOKUP(J180,'P1-1'!$B:$AP,41,FALSE),"")</f>
        <v/>
      </c>
      <c r="K181" s="234" t="str">
        <f>IFERROR(VLOOKUP(K180,'P1-1'!$B:$AP,41,FALSE),"")</f>
        <v/>
      </c>
      <c r="L181" s="234" t="str">
        <f>IFERROR(VLOOKUP(L180,'P1-1'!$B:$AP,41,FALSE),"")</f>
        <v/>
      </c>
      <c r="M181" s="234" t="str">
        <f>IFERROR(VLOOKUP(M180,'P1-1'!$B:$AP,41,FALSE),"")</f>
        <v/>
      </c>
      <c r="N181" s="234" t="str">
        <f>IFERROR(VLOOKUP(N180,'P1-1'!$B:$AP,41,FALSE),"")</f>
        <v/>
      </c>
      <c r="O181" s="234" t="str">
        <f>IFERROR(VLOOKUP(O180,'P1-1'!$B:$AP,41,FALSE),"")</f>
        <v/>
      </c>
      <c r="P181" s="234" t="str">
        <f>IFERROR(VLOOKUP(P180,'P1-1'!$B:$AP,41,FALSE),"")</f>
        <v/>
      </c>
      <c r="Q181" s="234" t="str">
        <f>IFERROR(VLOOKUP(Q180,'P1-1'!$B:$AP,41,FALSE),"")</f>
        <v/>
      </c>
      <c r="R181" s="234" t="str">
        <f>IFERROR(VLOOKUP(R180,'P1-1'!$B:$AP,41,FALSE),"")</f>
        <v/>
      </c>
      <c r="S181" s="234" t="str">
        <f>IFERROR(VLOOKUP(S180,'P1-1'!$B:$AP,41,FALSE),"")</f>
        <v/>
      </c>
      <c r="T181" s="234" t="str">
        <f>IFERROR(VLOOKUP(T180,'P1-1'!$B:$AP,41,FALSE),"")</f>
        <v/>
      </c>
      <c r="U181" s="234" t="str">
        <f>IFERROR(VLOOKUP(U180,'P1-1'!$B:$AP,41,FALSE),"")</f>
        <v/>
      </c>
      <c r="V181" s="234" t="str">
        <f>IFERROR(VLOOKUP(V180,'P1-1'!$B:$AP,41,FALSE),"")</f>
        <v/>
      </c>
      <c r="W181" s="234" t="str">
        <f>IFERROR(VLOOKUP(W180,'P1-1'!$B:$AP,41,FALSE),"")</f>
        <v/>
      </c>
      <c r="X181" s="234" t="str">
        <f>IFERROR(VLOOKUP(X180,'P1-1'!$B:$AP,41,FALSE),"")</f>
        <v/>
      </c>
      <c r="Y181" s="234" t="str">
        <f>IFERROR(VLOOKUP(Y180,'P1-1'!$B:$AP,41,FALSE),"")</f>
        <v/>
      </c>
      <c r="Z181" s="234" t="str">
        <f>IFERROR(VLOOKUP(Z180,'P1-1'!$B:$AP,41,FALSE),"")</f>
        <v/>
      </c>
      <c r="AA181" s="234" t="str">
        <f>IFERROR(VLOOKUP(AA180,'P1-1'!$B:$AP,41,FALSE),"")</f>
        <v/>
      </c>
      <c r="AB181" s="234" t="str">
        <f>IFERROR(VLOOKUP(AB180,'P1-1'!$B:$AP,41,FALSE),"")</f>
        <v/>
      </c>
      <c r="AC181" s="234" t="str">
        <f>IFERROR(VLOOKUP(AC180,'P1-1'!$B:$AP,41,FALSE),"")</f>
        <v/>
      </c>
      <c r="AD181" s="234" t="str">
        <f>IFERROR(VLOOKUP(AD180,'P1-1'!$B:$AP,41,FALSE),"")</f>
        <v/>
      </c>
      <c r="AE181" s="234" t="str">
        <f>IFERROR(VLOOKUP(AE180,'P1-1'!$B:$AP,41,FALSE),"")</f>
        <v/>
      </c>
      <c r="AF181" s="234" t="str">
        <f>IFERROR(VLOOKUP(AF180,'P1-1'!$B:$AP,41,FALSE),"")</f>
        <v/>
      </c>
      <c r="AG181" s="234" t="str">
        <f>IFERROR(VLOOKUP(AG180,'P1-1'!$B:$AP,41,FALSE),"")</f>
        <v/>
      </c>
      <c r="AH181" s="234" t="str">
        <f>IFERROR(VLOOKUP(AH180,'P1-1'!$B:$AP,41,FALSE),"")</f>
        <v/>
      </c>
      <c r="AI181" s="234" t="str">
        <f>IFERROR(VLOOKUP(AI180,'P1-1'!$B:$AP,41,FALSE),"")</f>
        <v/>
      </c>
      <c r="AJ181" s="234" t="str">
        <f>IFERROR(VLOOKUP(AJ180,'P1-1'!$B:$AP,41,FALSE),"")</f>
        <v/>
      </c>
      <c r="AK181" s="234" t="str">
        <f>IFERROR(VLOOKUP(AK180,'P1-1'!$B:$AP,41,FALSE),"")</f>
        <v/>
      </c>
      <c r="AL181" s="234" t="str">
        <f>IFERROR(VLOOKUP(AL180,'P1-1'!$B:$AP,41,FALSE),"")</f>
        <v/>
      </c>
      <c r="AM181" s="234" t="str">
        <f>IFERROR(VLOOKUP(AM180,'P1-1'!$B:$AP,41,FALSE),"")</f>
        <v/>
      </c>
      <c r="AN181" s="729"/>
      <c r="AO181" s="701"/>
      <c r="AP181" s="705"/>
      <c r="AQ181" s="706"/>
      <c r="AR181" s="701"/>
      <c r="AS181" s="701"/>
      <c r="AT181" s="709"/>
      <c r="AU181" s="326" t="str">
        <f t="shared" ref="AU181" si="201">IFERROR(IF($D180="□",($AO180/$AK$7),($AO180/$AK$9)),"")</f>
        <v/>
      </c>
      <c r="AV181" s="326" t="str">
        <f t="shared" ref="AV181" si="202">IFERROR(IF($D180="□",($AN180/$AO$7),($AN180/$AO$9)),"")</f>
        <v/>
      </c>
    </row>
    <row r="182" spans="1:48" s="205" customFormat="1" ht="12" customHeight="1">
      <c r="A182" s="712"/>
      <c r="B182" s="715"/>
      <c r="C182" s="733"/>
      <c r="D182" s="721"/>
      <c r="E182" s="402"/>
      <c r="F182" s="726"/>
      <c r="G182" s="727"/>
      <c r="H182" s="235" t="s">
        <v>358</v>
      </c>
      <c r="I182" s="234" t="str">
        <f>IFERROR(VLOOKUP(I180,'P1-1'!$B:$AP,31,FALSE),"")</f>
        <v/>
      </c>
      <c r="J182" s="234" t="str">
        <f>IFERROR(VLOOKUP(J180,'P1-1'!$B:$AP,31,FALSE),"")</f>
        <v/>
      </c>
      <c r="K182" s="234" t="str">
        <f>IFERROR(VLOOKUP(K180,'P1-1'!$B:$AP,31,FALSE),"")</f>
        <v/>
      </c>
      <c r="L182" s="234" t="str">
        <f>IFERROR(VLOOKUP(L180,'P1-1'!$B:$AP,31,FALSE),"")</f>
        <v/>
      </c>
      <c r="M182" s="234" t="str">
        <f>IFERROR(VLOOKUP(M180,'P1-1'!$B:$AP,31,FALSE),"")</f>
        <v/>
      </c>
      <c r="N182" s="234" t="str">
        <f>IFERROR(VLOOKUP(N180,'P1-1'!$B:$AP,31,FALSE),"")</f>
        <v/>
      </c>
      <c r="O182" s="234" t="str">
        <f>IFERROR(VLOOKUP(O180,'P1-1'!$B:$AP,31,FALSE),"")</f>
        <v/>
      </c>
      <c r="P182" s="234" t="str">
        <f>IFERROR(VLOOKUP(P180,'P1-1'!$B:$AP,31,FALSE),"")</f>
        <v/>
      </c>
      <c r="Q182" s="234" t="str">
        <f>IFERROR(VLOOKUP(Q180,'P1-1'!$B:$AP,31,FALSE),"")</f>
        <v/>
      </c>
      <c r="R182" s="234" t="str">
        <f>IFERROR(VLOOKUP(R180,'P1-1'!$B:$AP,31,FALSE),"")</f>
        <v/>
      </c>
      <c r="S182" s="234" t="str">
        <f>IFERROR(VLOOKUP(S180,'P1-1'!$B:$AP,31,FALSE),"")</f>
        <v/>
      </c>
      <c r="T182" s="234" t="str">
        <f>IFERROR(VLOOKUP(T180,'P1-1'!$B:$AP,31,FALSE),"")</f>
        <v/>
      </c>
      <c r="U182" s="234" t="str">
        <f>IFERROR(VLOOKUP(U180,'P1-1'!$B:$AP,31,FALSE),"")</f>
        <v/>
      </c>
      <c r="V182" s="234" t="str">
        <f>IFERROR(VLOOKUP(V180,'P1-1'!$B:$AP,31,FALSE),"")</f>
        <v/>
      </c>
      <c r="W182" s="234" t="str">
        <f>IFERROR(VLOOKUP(W180,'P1-1'!$B:$AP,31,FALSE),"")</f>
        <v/>
      </c>
      <c r="X182" s="234" t="str">
        <f>IFERROR(VLOOKUP(X180,'P1-1'!$B:$AP,31,FALSE),"")</f>
        <v/>
      </c>
      <c r="Y182" s="234" t="str">
        <f>IFERROR(VLOOKUP(Y180,'P1-1'!$B:$AP,31,FALSE),"")</f>
        <v/>
      </c>
      <c r="Z182" s="234" t="str">
        <f>IFERROR(VLOOKUP(Z180,'P1-1'!$B:$AP,31,FALSE),"")</f>
        <v/>
      </c>
      <c r="AA182" s="234" t="str">
        <f>IFERROR(VLOOKUP(AA180,'P1-1'!$B:$AP,31,FALSE),"")</f>
        <v/>
      </c>
      <c r="AB182" s="234" t="str">
        <f>IFERROR(VLOOKUP(AB180,'P1-1'!$B:$AP,31,FALSE),"")</f>
        <v/>
      </c>
      <c r="AC182" s="234" t="str">
        <f>IFERROR(VLOOKUP(AC180,'P1-1'!$B:$AP,31,FALSE),"")</f>
        <v/>
      </c>
      <c r="AD182" s="234" t="str">
        <f>IFERROR(VLOOKUP(AD180,'P1-1'!$B:$AP,31,FALSE),"")</f>
        <v/>
      </c>
      <c r="AE182" s="234" t="str">
        <f>IFERROR(VLOOKUP(AE180,'P1-1'!$B:$AP,31,FALSE),"")</f>
        <v/>
      </c>
      <c r="AF182" s="234" t="str">
        <f>IFERROR(VLOOKUP(AF180,'P1-1'!$B:$AP,31,FALSE),"")</f>
        <v/>
      </c>
      <c r="AG182" s="234" t="str">
        <f>IFERROR(VLOOKUP(AG180,'P1-1'!$B:$AP,31,FALSE),"")</f>
        <v/>
      </c>
      <c r="AH182" s="234" t="str">
        <f>IFERROR(VLOOKUP(AH180,'P1-1'!$B:$AP,31,FALSE),"")</f>
        <v/>
      </c>
      <c r="AI182" s="234" t="str">
        <f>IFERROR(VLOOKUP(AI180,'P1-1'!$B:$AP,31,FALSE),"")</f>
        <v/>
      </c>
      <c r="AJ182" s="234" t="str">
        <f>IFERROR(VLOOKUP(AJ180,'P1-1'!$B:$AP,31,FALSE),"")</f>
        <v/>
      </c>
      <c r="AK182" s="234" t="str">
        <f>IFERROR(VLOOKUP(AK180,'P1-1'!$B:$AP,31,FALSE),"")</f>
        <v/>
      </c>
      <c r="AL182" s="234" t="str">
        <f>IFERROR(VLOOKUP(AL180,'P1-1'!$B:$AP,31,FALSE),"")</f>
        <v/>
      </c>
      <c r="AM182" s="234" t="str">
        <f>IFERROR(VLOOKUP(AM180,'P1-1'!$B:$AP,31,FALSE),"")</f>
        <v/>
      </c>
      <c r="AN182" s="730"/>
      <c r="AO182" s="702"/>
      <c r="AP182" s="707"/>
      <c r="AQ182" s="708"/>
      <c r="AR182" s="702"/>
      <c r="AS182" s="702"/>
      <c r="AT182" s="709"/>
      <c r="AU182" s="327"/>
      <c r="AV182" s="327"/>
    </row>
    <row r="183" spans="1:48" s="205" customFormat="1" ht="12" customHeight="1">
      <c r="A183" s="710">
        <v>54</v>
      </c>
      <c r="B183" s="713"/>
      <c r="C183" s="731"/>
      <c r="D183" s="719" t="s">
        <v>231</v>
      </c>
      <c r="E183" s="401"/>
      <c r="F183" s="722"/>
      <c r="G183" s="723"/>
      <c r="H183" s="232" t="s">
        <v>355</v>
      </c>
      <c r="I183" s="324"/>
      <c r="J183" s="324"/>
      <c r="K183" s="324"/>
      <c r="L183" s="324"/>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4"/>
      <c r="AL183" s="324"/>
      <c r="AM183" s="324"/>
      <c r="AN183" s="728">
        <f t="shared" ref="AN183" si="203">IF(LEFT($AN$2,6)="共同生活援助",SUM(I184:AM184),SUM(I184:AM185))</f>
        <v>0</v>
      </c>
      <c r="AO183" s="700">
        <f>IF($AN$4="４週",AN183/4,AN183/(DAY(EOMONTH($I$22,0))/7))</f>
        <v>0</v>
      </c>
      <c r="AP183" s="703"/>
      <c r="AQ183" s="704"/>
      <c r="AR183" s="700" t="str">
        <f t="shared" ref="AR183" si="204">IF($AN$4="４週",AU184,AV184)</f>
        <v/>
      </c>
      <c r="AS183" s="700"/>
      <c r="AT183" s="709"/>
      <c r="AU183" s="325" t="s">
        <v>617</v>
      </c>
      <c r="AV183" s="325" t="s">
        <v>356</v>
      </c>
    </row>
    <row r="184" spans="1:48" s="205" customFormat="1" ht="12" customHeight="1">
      <c r="A184" s="711"/>
      <c r="B184" s="714"/>
      <c r="C184" s="732"/>
      <c r="D184" s="720"/>
      <c r="E184" s="402"/>
      <c r="F184" s="724"/>
      <c r="G184" s="725"/>
      <c r="H184" s="233" t="s">
        <v>357</v>
      </c>
      <c r="I184" s="234" t="str">
        <f>IFERROR(VLOOKUP(I183,'P1-1'!$B:$AP,41,FALSE),"")</f>
        <v/>
      </c>
      <c r="J184" s="234" t="str">
        <f>IFERROR(VLOOKUP(J183,'P1-1'!$B:$AP,41,FALSE),"")</f>
        <v/>
      </c>
      <c r="K184" s="234" t="str">
        <f>IFERROR(VLOOKUP(K183,'P1-1'!$B:$AP,41,FALSE),"")</f>
        <v/>
      </c>
      <c r="L184" s="234" t="str">
        <f>IFERROR(VLOOKUP(L183,'P1-1'!$B:$AP,41,FALSE),"")</f>
        <v/>
      </c>
      <c r="M184" s="234" t="str">
        <f>IFERROR(VLOOKUP(M183,'P1-1'!$B:$AP,41,FALSE),"")</f>
        <v/>
      </c>
      <c r="N184" s="234" t="str">
        <f>IFERROR(VLOOKUP(N183,'P1-1'!$B:$AP,41,FALSE),"")</f>
        <v/>
      </c>
      <c r="O184" s="234" t="str">
        <f>IFERROR(VLOOKUP(O183,'P1-1'!$B:$AP,41,FALSE),"")</f>
        <v/>
      </c>
      <c r="P184" s="234" t="str">
        <f>IFERROR(VLOOKUP(P183,'P1-1'!$B:$AP,41,FALSE),"")</f>
        <v/>
      </c>
      <c r="Q184" s="234" t="str">
        <f>IFERROR(VLOOKUP(Q183,'P1-1'!$B:$AP,41,FALSE),"")</f>
        <v/>
      </c>
      <c r="R184" s="234" t="str">
        <f>IFERROR(VLOOKUP(R183,'P1-1'!$B:$AP,41,FALSE),"")</f>
        <v/>
      </c>
      <c r="S184" s="234" t="str">
        <f>IFERROR(VLOOKUP(S183,'P1-1'!$B:$AP,41,FALSE),"")</f>
        <v/>
      </c>
      <c r="T184" s="234" t="str">
        <f>IFERROR(VLOOKUP(T183,'P1-1'!$B:$AP,41,FALSE),"")</f>
        <v/>
      </c>
      <c r="U184" s="234" t="str">
        <f>IFERROR(VLOOKUP(U183,'P1-1'!$B:$AP,41,FALSE),"")</f>
        <v/>
      </c>
      <c r="V184" s="234" t="str">
        <f>IFERROR(VLOOKUP(V183,'P1-1'!$B:$AP,41,FALSE),"")</f>
        <v/>
      </c>
      <c r="W184" s="234" t="str">
        <f>IFERROR(VLOOKUP(W183,'P1-1'!$B:$AP,41,FALSE),"")</f>
        <v/>
      </c>
      <c r="X184" s="234" t="str">
        <f>IFERROR(VLOOKUP(X183,'P1-1'!$B:$AP,41,FALSE),"")</f>
        <v/>
      </c>
      <c r="Y184" s="234" t="str">
        <f>IFERROR(VLOOKUP(Y183,'P1-1'!$B:$AP,41,FALSE),"")</f>
        <v/>
      </c>
      <c r="Z184" s="234" t="str">
        <f>IFERROR(VLOOKUP(Z183,'P1-1'!$B:$AP,41,FALSE),"")</f>
        <v/>
      </c>
      <c r="AA184" s="234" t="str">
        <f>IFERROR(VLOOKUP(AA183,'P1-1'!$B:$AP,41,FALSE),"")</f>
        <v/>
      </c>
      <c r="AB184" s="234" t="str">
        <f>IFERROR(VLOOKUP(AB183,'P1-1'!$B:$AP,41,FALSE),"")</f>
        <v/>
      </c>
      <c r="AC184" s="234" t="str">
        <f>IFERROR(VLOOKUP(AC183,'P1-1'!$B:$AP,41,FALSE),"")</f>
        <v/>
      </c>
      <c r="AD184" s="234" t="str">
        <f>IFERROR(VLOOKUP(AD183,'P1-1'!$B:$AP,41,FALSE),"")</f>
        <v/>
      </c>
      <c r="AE184" s="234" t="str">
        <f>IFERROR(VLOOKUP(AE183,'P1-1'!$B:$AP,41,FALSE),"")</f>
        <v/>
      </c>
      <c r="AF184" s="234" t="str">
        <f>IFERROR(VLOOKUP(AF183,'P1-1'!$B:$AP,41,FALSE),"")</f>
        <v/>
      </c>
      <c r="AG184" s="234" t="str">
        <f>IFERROR(VLOOKUP(AG183,'P1-1'!$B:$AP,41,FALSE),"")</f>
        <v/>
      </c>
      <c r="AH184" s="234" t="str">
        <f>IFERROR(VLOOKUP(AH183,'P1-1'!$B:$AP,41,FALSE),"")</f>
        <v/>
      </c>
      <c r="AI184" s="234" t="str">
        <f>IFERROR(VLOOKUP(AI183,'P1-1'!$B:$AP,41,FALSE),"")</f>
        <v/>
      </c>
      <c r="AJ184" s="234" t="str">
        <f>IFERROR(VLOOKUP(AJ183,'P1-1'!$B:$AP,41,FALSE),"")</f>
        <v/>
      </c>
      <c r="AK184" s="234" t="str">
        <f>IFERROR(VLOOKUP(AK183,'P1-1'!$B:$AP,41,FALSE),"")</f>
        <v/>
      </c>
      <c r="AL184" s="234" t="str">
        <f>IFERROR(VLOOKUP(AL183,'P1-1'!$B:$AP,41,FALSE),"")</f>
        <v/>
      </c>
      <c r="AM184" s="234" t="str">
        <f>IFERROR(VLOOKUP(AM183,'P1-1'!$B:$AP,41,FALSE),"")</f>
        <v/>
      </c>
      <c r="AN184" s="729"/>
      <c r="AO184" s="701"/>
      <c r="AP184" s="705"/>
      <c r="AQ184" s="706"/>
      <c r="AR184" s="701"/>
      <c r="AS184" s="701"/>
      <c r="AT184" s="709"/>
      <c r="AU184" s="326" t="str">
        <f t="shared" ref="AU184" si="205">IFERROR(IF($D183="□",($AO183/$AK$7),($AO183/$AK$9)),"")</f>
        <v/>
      </c>
      <c r="AV184" s="326" t="str">
        <f t="shared" ref="AV184" si="206">IFERROR(IF($D183="□",($AN183/$AO$7),($AN183/$AO$9)),"")</f>
        <v/>
      </c>
    </row>
    <row r="185" spans="1:48" s="205" customFormat="1" ht="12" customHeight="1">
      <c r="A185" s="712"/>
      <c r="B185" s="715"/>
      <c r="C185" s="733"/>
      <c r="D185" s="721"/>
      <c r="E185" s="402"/>
      <c r="F185" s="726"/>
      <c r="G185" s="727"/>
      <c r="H185" s="235" t="s">
        <v>358</v>
      </c>
      <c r="I185" s="234" t="str">
        <f>IFERROR(VLOOKUP(I183,'P1-1'!$B:$AP,31,FALSE),"")</f>
        <v/>
      </c>
      <c r="J185" s="234" t="str">
        <f>IFERROR(VLOOKUP(J183,'P1-1'!$B:$AP,31,FALSE),"")</f>
        <v/>
      </c>
      <c r="K185" s="234" t="str">
        <f>IFERROR(VLOOKUP(K183,'P1-1'!$B:$AP,31,FALSE),"")</f>
        <v/>
      </c>
      <c r="L185" s="234" t="str">
        <f>IFERROR(VLOOKUP(L183,'P1-1'!$B:$AP,31,FALSE),"")</f>
        <v/>
      </c>
      <c r="M185" s="234" t="str">
        <f>IFERROR(VLOOKUP(M183,'P1-1'!$B:$AP,31,FALSE),"")</f>
        <v/>
      </c>
      <c r="N185" s="234" t="str">
        <f>IFERROR(VLOOKUP(N183,'P1-1'!$B:$AP,31,FALSE),"")</f>
        <v/>
      </c>
      <c r="O185" s="234" t="str">
        <f>IFERROR(VLOOKUP(O183,'P1-1'!$B:$AP,31,FALSE),"")</f>
        <v/>
      </c>
      <c r="P185" s="234" t="str">
        <f>IFERROR(VLOOKUP(P183,'P1-1'!$B:$AP,31,FALSE),"")</f>
        <v/>
      </c>
      <c r="Q185" s="234" t="str">
        <f>IFERROR(VLOOKUP(Q183,'P1-1'!$B:$AP,31,FALSE),"")</f>
        <v/>
      </c>
      <c r="R185" s="234" t="str">
        <f>IFERROR(VLOOKUP(R183,'P1-1'!$B:$AP,31,FALSE),"")</f>
        <v/>
      </c>
      <c r="S185" s="234" t="str">
        <f>IFERROR(VLOOKUP(S183,'P1-1'!$B:$AP,31,FALSE),"")</f>
        <v/>
      </c>
      <c r="T185" s="234" t="str">
        <f>IFERROR(VLOOKUP(T183,'P1-1'!$B:$AP,31,FALSE),"")</f>
        <v/>
      </c>
      <c r="U185" s="234" t="str">
        <f>IFERROR(VLOOKUP(U183,'P1-1'!$B:$AP,31,FALSE),"")</f>
        <v/>
      </c>
      <c r="V185" s="234" t="str">
        <f>IFERROR(VLOOKUP(V183,'P1-1'!$B:$AP,31,FALSE),"")</f>
        <v/>
      </c>
      <c r="W185" s="234" t="str">
        <f>IFERROR(VLOOKUP(W183,'P1-1'!$B:$AP,31,FALSE),"")</f>
        <v/>
      </c>
      <c r="X185" s="234" t="str">
        <f>IFERROR(VLOOKUP(X183,'P1-1'!$B:$AP,31,FALSE),"")</f>
        <v/>
      </c>
      <c r="Y185" s="234" t="str">
        <f>IFERROR(VLOOKUP(Y183,'P1-1'!$B:$AP,31,FALSE),"")</f>
        <v/>
      </c>
      <c r="Z185" s="234" t="str">
        <f>IFERROR(VLOOKUP(Z183,'P1-1'!$B:$AP,31,FALSE),"")</f>
        <v/>
      </c>
      <c r="AA185" s="234" t="str">
        <f>IFERROR(VLOOKUP(AA183,'P1-1'!$B:$AP,31,FALSE),"")</f>
        <v/>
      </c>
      <c r="AB185" s="234" t="str">
        <f>IFERROR(VLOOKUP(AB183,'P1-1'!$B:$AP,31,FALSE),"")</f>
        <v/>
      </c>
      <c r="AC185" s="234" t="str">
        <f>IFERROR(VLOOKUP(AC183,'P1-1'!$B:$AP,31,FALSE),"")</f>
        <v/>
      </c>
      <c r="AD185" s="234" t="str">
        <f>IFERROR(VLOOKUP(AD183,'P1-1'!$B:$AP,31,FALSE),"")</f>
        <v/>
      </c>
      <c r="AE185" s="234" t="str">
        <f>IFERROR(VLOOKUP(AE183,'P1-1'!$B:$AP,31,FALSE),"")</f>
        <v/>
      </c>
      <c r="AF185" s="234" t="str">
        <f>IFERROR(VLOOKUP(AF183,'P1-1'!$B:$AP,31,FALSE),"")</f>
        <v/>
      </c>
      <c r="AG185" s="234" t="str">
        <f>IFERROR(VLOOKUP(AG183,'P1-1'!$B:$AP,31,FALSE),"")</f>
        <v/>
      </c>
      <c r="AH185" s="234" t="str">
        <f>IFERROR(VLOOKUP(AH183,'P1-1'!$B:$AP,31,FALSE),"")</f>
        <v/>
      </c>
      <c r="AI185" s="234" t="str">
        <f>IFERROR(VLOOKUP(AI183,'P1-1'!$B:$AP,31,FALSE),"")</f>
        <v/>
      </c>
      <c r="AJ185" s="234" t="str">
        <f>IFERROR(VLOOKUP(AJ183,'P1-1'!$B:$AP,31,FALSE),"")</f>
        <v/>
      </c>
      <c r="AK185" s="234" t="str">
        <f>IFERROR(VLOOKUP(AK183,'P1-1'!$B:$AP,31,FALSE),"")</f>
        <v/>
      </c>
      <c r="AL185" s="234" t="str">
        <f>IFERROR(VLOOKUP(AL183,'P1-1'!$B:$AP,31,FALSE),"")</f>
        <v/>
      </c>
      <c r="AM185" s="234" t="str">
        <f>IFERROR(VLOOKUP(AM183,'P1-1'!$B:$AP,31,FALSE),"")</f>
        <v/>
      </c>
      <c r="AN185" s="730"/>
      <c r="AO185" s="702"/>
      <c r="AP185" s="707"/>
      <c r="AQ185" s="708"/>
      <c r="AR185" s="702"/>
      <c r="AS185" s="702"/>
      <c r="AT185" s="709"/>
      <c r="AU185" s="327"/>
      <c r="AV185" s="327"/>
    </row>
    <row r="186" spans="1:48" s="205" customFormat="1" ht="12" customHeight="1">
      <c r="A186" s="710">
        <v>55</v>
      </c>
      <c r="B186" s="713"/>
      <c r="C186" s="731"/>
      <c r="D186" s="719" t="s">
        <v>231</v>
      </c>
      <c r="E186" s="401"/>
      <c r="F186" s="722"/>
      <c r="G186" s="723"/>
      <c r="H186" s="232" t="s">
        <v>355</v>
      </c>
      <c r="I186" s="324"/>
      <c r="J186" s="324"/>
      <c r="K186" s="324"/>
      <c r="L186" s="324"/>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4"/>
      <c r="AL186" s="324"/>
      <c r="AM186" s="324"/>
      <c r="AN186" s="728">
        <f t="shared" ref="AN186" si="207">IF(LEFT($AN$2,6)="共同生活援助",SUM(I187:AM187),SUM(I187:AM188))</f>
        <v>0</v>
      </c>
      <c r="AO186" s="700">
        <f>IF($AN$4="４週",AN186/4,AN186/(DAY(EOMONTH($I$22,0))/7))</f>
        <v>0</v>
      </c>
      <c r="AP186" s="703"/>
      <c r="AQ186" s="704"/>
      <c r="AR186" s="700" t="str">
        <f t="shared" ref="AR186" si="208">IF($AN$4="４週",AU187,AV187)</f>
        <v/>
      </c>
      <c r="AS186" s="700"/>
      <c r="AT186" s="709"/>
      <c r="AU186" s="325" t="s">
        <v>617</v>
      </c>
      <c r="AV186" s="325" t="s">
        <v>356</v>
      </c>
    </row>
    <row r="187" spans="1:48" s="205" customFormat="1" ht="12" customHeight="1">
      <c r="A187" s="711"/>
      <c r="B187" s="714"/>
      <c r="C187" s="732"/>
      <c r="D187" s="720"/>
      <c r="E187" s="402"/>
      <c r="F187" s="724"/>
      <c r="G187" s="725"/>
      <c r="H187" s="233" t="s">
        <v>357</v>
      </c>
      <c r="I187" s="234" t="str">
        <f>IFERROR(VLOOKUP(I186,'P1-1'!$B:$AP,41,FALSE),"")</f>
        <v/>
      </c>
      <c r="J187" s="236" t="str">
        <f>IFERROR(VLOOKUP(J186,'P1-1'!$B:$AP,41,FALSE),"")</f>
        <v/>
      </c>
      <c r="K187" s="234" t="str">
        <f>IFERROR(VLOOKUP(K186,'P1-1'!$B:$AP,41,FALSE),"")</f>
        <v/>
      </c>
      <c r="L187" s="234" t="str">
        <f>IFERROR(VLOOKUP(L186,'P1-1'!$B:$AP,41,FALSE),"")</f>
        <v/>
      </c>
      <c r="M187" s="234" t="str">
        <f>IFERROR(VLOOKUP(M186,'P1-1'!$B:$AP,41,FALSE),"")</f>
        <v/>
      </c>
      <c r="N187" s="234" t="str">
        <f>IFERROR(VLOOKUP(N186,'P1-1'!$B:$AP,41,FALSE),"")</f>
        <v/>
      </c>
      <c r="O187" s="234" t="str">
        <f>IFERROR(VLOOKUP(O186,'P1-1'!$B:$AP,41,FALSE),"")</f>
        <v/>
      </c>
      <c r="P187" s="234" t="str">
        <f>IFERROR(VLOOKUP(P186,'P1-1'!$B:$AP,41,FALSE),"")</f>
        <v/>
      </c>
      <c r="Q187" s="234" t="str">
        <f>IFERROR(VLOOKUP(Q186,'P1-1'!$B:$AP,41,FALSE),"")</f>
        <v/>
      </c>
      <c r="R187" s="234" t="str">
        <f>IFERROR(VLOOKUP(R186,'P1-1'!$B:$AP,41,FALSE),"")</f>
        <v/>
      </c>
      <c r="S187" s="234" t="str">
        <f>IFERROR(VLOOKUP(S186,'P1-1'!$B:$AP,41,FALSE),"")</f>
        <v/>
      </c>
      <c r="T187" s="234" t="str">
        <f>IFERROR(VLOOKUP(T186,'P1-1'!$B:$AP,41,FALSE),"")</f>
        <v/>
      </c>
      <c r="U187" s="234" t="str">
        <f>IFERROR(VLOOKUP(U186,'P1-1'!$B:$AP,41,FALSE),"")</f>
        <v/>
      </c>
      <c r="V187" s="234" t="str">
        <f>IFERROR(VLOOKUP(V186,'P1-1'!$B:$AP,41,FALSE),"")</f>
        <v/>
      </c>
      <c r="W187" s="234" t="str">
        <f>IFERROR(VLOOKUP(W186,'P1-1'!$B:$AP,41,FALSE),"")</f>
        <v/>
      </c>
      <c r="X187" s="234" t="str">
        <f>IFERROR(VLOOKUP(X186,'P1-1'!$B:$AP,41,FALSE),"")</f>
        <v/>
      </c>
      <c r="Y187" s="234" t="str">
        <f>IFERROR(VLOOKUP(Y186,'P1-1'!$B:$AP,41,FALSE),"")</f>
        <v/>
      </c>
      <c r="Z187" s="234" t="str">
        <f>IFERROR(VLOOKUP(Z186,'P1-1'!$B:$AP,41,FALSE),"")</f>
        <v/>
      </c>
      <c r="AA187" s="234" t="str">
        <f>IFERROR(VLOOKUP(AA186,'P1-1'!$B:$AP,41,FALSE),"")</f>
        <v/>
      </c>
      <c r="AB187" s="234" t="str">
        <f>IFERROR(VLOOKUP(AB186,'P1-1'!$B:$AP,41,FALSE),"")</f>
        <v/>
      </c>
      <c r="AC187" s="234" t="str">
        <f>IFERROR(VLOOKUP(AC186,'P1-1'!$B:$AP,41,FALSE),"")</f>
        <v/>
      </c>
      <c r="AD187" s="234" t="str">
        <f>IFERROR(VLOOKUP(AD186,'P1-1'!$B:$AP,41,FALSE),"")</f>
        <v/>
      </c>
      <c r="AE187" s="234" t="str">
        <f>IFERROR(VLOOKUP(AE186,'P1-1'!$B:$AP,41,FALSE),"")</f>
        <v/>
      </c>
      <c r="AF187" s="234" t="str">
        <f>IFERROR(VLOOKUP(AF186,'P1-1'!$B:$AP,41,FALSE),"")</f>
        <v/>
      </c>
      <c r="AG187" s="234" t="str">
        <f>IFERROR(VLOOKUP(AG186,'P1-1'!$B:$AP,41,FALSE),"")</f>
        <v/>
      </c>
      <c r="AH187" s="234" t="str">
        <f>IFERROR(VLOOKUP(AH186,'P1-1'!$B:$AP,41,FALSE),"")</f>
        <v/>
      </c>
      <c r="AI187" s="234" t="str">
        <f>IFERROR(VLOOKUP(AI186,'P1-1'!$B:$AP,41,FALSE),"")</f>
        <v/>
      </c>
      <c r="AJ187" s="234" t="str">
        <f>IFERROR(VLOOKUP(AJ186,'P1-1'!$B:$AP,41,FALSE),"")</f>
        <v/>
      </c>
      <c r="AK187" s="234" t="str">
        <f>IFERROR(VLOOKUP(AK186,'P1-1'!$B:$AP,41,FALSE),"")</f>
        <v/>
      </c>
      <c r="AL187" s="234" t="str">
        <f>IFERROR(VLOOKUP(AL186,'P1-1'!$B:$AP,41,FALSE),"")</f>
        <v/>
      </c>
      <c r="AM187" s="234" t="str">
        <f>IFERROR(VLOOKUP(AM186,'P1-1'!$B:$AP,41,FALSE),"")</f>
        <v/>
      </c>
      <c r="AN187" s="729"/>
      <c r="AO187" s="701"/>
      <c r="AP187" s="705"/>
      <c r="AQ187" s="706"/>
      <c r="AR187" s="701"/>
      <c r="AS187" s="701"/>
      <c r="AT187" s="709"/>
      <c r="AU187" s="326" t="str">
        <f t="shared" ref="AU187" si="209">IFERROR(IF($D186="□",($AO186/$AK$7),($AO186/$AK$9)),"")</f>
        <v/>
      </c>
      <c r="AV187" s="326" t="str">
        <f t="shared" ref="AV187" si="210">IFERROR(IF($D186="□",($AN186/$AO$7),($AN186/$AO$9)),"")</f>
        <v/>
      </c>
    </row>
    <row r="188" spans="1:48" s="205" customFormat="1" ht="12" customHeight="1">
      <c r="A188" s="712"/>
      <c r="B188" s="715"/>
      <c r="C188" s="733"/>
      <c r="D188" s="721"/>
      <c r="E188" s="402"/>
      <c r="F188" s="726"/>
      <c r="G188" s="727"/>
      <c r="H188" s="235" t="s">
        <v>358</v>
      </c>
      <c r="I188" s="234" t="str">
        <f>IFERROR(VLOOKUP(I186,'P1-1'!$B:$AP,31,FALSE),"")</f>
        <v/>
      </c>
      <c r="J188" s="234" t="str">
        <f>IFERROR(VLOOKUP(J186,'P1-1'!$B:$AP,31,FALSE),"")</f>
        <v/>
      </c>
      <c r="K188" s="234" t="str">
        <f>IFERROR(VLOOKUP(K186,'P1-1'!$B:$AP,31,FALSE),"")</f>
        <v/>
      </c>
      <c r="L188" s="234" t="str">
        <f>IFERROR(VLOOKUP(L186,'P1-1'!$B:$AP,31,FALSE),"")</f>
        <v/>
      </c>
      <c r="M188" s="234" t="str">
        <f>IFERROR(VLOOKUP(M186,'P1-1'!$B:$AP,31,FALSE),"")</f>
        <v/>
      </c>
      <c r="N188" s="234" t="str">
        <f>IFERROR(VLOOKUP(N186,'P1-1'!$B:$AP,31,FALSE),"")</f>
        <v/>
      </c>
      <c r="O188" s="234" t="str">
        <f>IFERROR(VLOOKUP(O186,'P1-1'!$B:$AP,31,FALSE),"")</f>
        <v/>
      </c>
      <c r="P188" s="234" t="str">
        <f>IFERROR(VLOOKUP(P186,'P1-1'!$B:$AP,31,FALSE),"")</f>
        <v/>
      </c>
      <c r="Q188" s="234" t="str">
        <f>IFERROR(VLOOKUP(Q186,'P1-1'!$B:$AP,31,FALSE),"")</f>
        <v/>
      </c>
      <c r="R188" s="234" t="str">
        <f>IFERROR(VLOOKUP(R186,'P1-1'!$B:$AP,31,FALSE),"")</f>
        <v/>
      </c>
      <c r="S188" s="234" t="str">
        <f>IFERROR(VLOOKUP(S186,'P1-1'!$B:$AP,31,FALSE),"")</f>
        <v/>
      </c>
      <c r="T188" s="234" t="str">
        <f>IFERROR(VLOOKUP(T186,'P1-1'!$B:$AP,31,FALSE),"")</f>
        <v/>
      </c>
      <c r="U188" s="234" t="str">
        <f>IFERROR(VLOOKUP(U186,'P1-1'!$B:$AP,31,FALSE),"")</f>
        <v/>
      </c>
      <c r="V188" s="234" t="str">
        <f>IFERROR(VLOOKUP(V186,'P1-1'!$B:$AP,31,FALSE),"")</f>
        <v/>
      </c>
      <c r="W188" s="234" t="str">
        <f>IFERROR(VLOOKUP(W186,'P1-1'!$B:$AP,31,FALSE),"")</f>
        <v/>
      </c>
      <c r="X188" s="234" t="str">
        <f>IFERROR(VLOOKUP(X186,'P1-1'!$B:$AP,31,FALSE),"")</f>
        <v/>
      </c>
      <c r="Y188" s="234" t="str">
        <f>IFERROR(VLOOKUP(Y186,'P1-1'!$B:$AP,31,FALSE),"")</f>
        <v/>
      </c>
      <c r="Z188" s="234" t="str">
        <f>IFERROR(VLOOKUP(Z186,'P1-1'!$B:$AP,31,FALSE),"")</f>
        <v/>
      </c>
      <c r="AA188" s="234" t="str">
        <f>IFERROR(VLOOKUP(AA186,'P1-1'!$B:$AP,31,FALSE),"")</f>
        <v/>
      </c>
      <c r="AB188" s="234" t="str">
        <f>IFERROR(VLOOKUP(AB186,'P1-1'!$B:$AP,31,FALSE),"")</f>
        <v/>
      </c>
      <c r="AC188" s="234" t="str">
        <f>IFERROR(VLOOKUP(AC186,'P1-1'!$B:$AP,31,FALSE),"")</f>
        <v/>
      </c>
      <c r="AD188" s="234" t="str">
        <f>IFERROR(VLOOKUP(AD186,'P1-1'!$B:$AP,31,FALSE),"")</f>
        <v/>
      </c>
      <c r="AE188" s="234" t="str">
        <f>IFERROR(VLOOKUP(AE186,'P1-1'!$B:$AP,31,FALSE),"")</f>
        <v/>
      </c>
      <c r="AF188" s="234" t="str">
        <f>IFERROR(VLOOKUP(AF186,'P1-1'!$B:$AP,31,FALSE),"")</f>
        <v/>
      </c>
      <c r="AG188" s="234" t="str">
        <f>IFERROR(VLOOKUP(AG186,'P1-1'!$B:$AP,31,FALSE),"")</f>
        <v/>
      </c>
      <c r="AH188" s="234" t="str">
        <f>IFERROR(VLOOKUP(AH186,'P1-1'!$B:$AP,31,FALSE),"")</f>
        <v/>
      </c>
      <c r="AI188" s="234" t="str">
        <f>IFERROR(VLOOKUP(AI186,'P1-1'!$B:$AP,31,FALSE),"")</f>
        <v/>
      </c>
      <c r="AJ188" s="234" t="str">
        <f>IFERROR(VLOOKUP(AJ186,'P1-1'!$B:$AP,31,FALSE),"")</f>
        <v/>
      </c>
      <c r="AK188" s="234" t="str">
        <f>IFERROR(VLOOKUP(AK186,'P1-1'!$B:$AP,31,FALSE),"")</f>
        <v/>
      </c>
      <c r="AL188" s="234" t="str">
        <f>IFERROR(VLOOKUP(AL186,'P1-1'!$B:$AP,31,FALSE),"")</f>
        <v/>
      </c>
      <c r="AM188" s="234" t="str">
        <f>IFERROR(VLOOKUP(AM186,'P1-1'!$B:$AP,31,FALSE),"")</f>
        <v/>
      </c>
      <c r="AN188" s="730"/>
      <c r="AO188" s="702"/>
      <c r="AP188" s="707"/>
      <c r="AQ188" s="708"/>
      <c r="AR188" s="702"/>
      <c r="AS188" s="702"/>
      <c r="AT188" s="709"/>
      <c r="AU188" s="327"/>
      <c r="AV188" s="327"/>
    </row>
    <row r="189" spans="1:48" s="205" customFormat="1" ht="12" customHeight="1">
      <c r="A189" s="710">
        <v>56</v>
      </c>
      <c r="B189" s="713"/>
      <c r="C189" s="731"/>
      <c r="D189" s="719" t="s">
        <v>231</v>
      </c>
      <c r="E189" s="401"/>
      <c r="F189" s="722"/>
      <c r="G189" s="723"/>
      <c r="H189" s="232" t="s">
        <v>355</v>
      </c>
      <c r="I189" s="324"/>
      <c r="J189" s="324"/>
      <c r="K189" s="324"/>
      <c r="L189" s="324"/>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4"/>
      <c r="AL189" s="324"/>
      <c r="AM189" s="324"/>
      <c r="AN189" s="728">
        <f t="shared" ref="AN189" si="211">IF(LEFT($AN$2,6)="共同生活援助",SUM(I190:AM190),SUM(I190:AM191))</f>
        <v>0</v>
      </c>
      <c r="AO189" s="700">
        <f>IF($AN$4="４週",AN189/4,AN189/(DAY(EOMONTH($I$22,0))/7))</f>
        <v>0</v>
      </c>
      <c r="AP189" s="703"/>
      <c r="AQ189" s="704"/>
      <c r="AR189" s="700" t="str">
        <f t="shared" ref="AR189" si="212">IF($AN$4="４週",AU190,AV190)</f>
        <v/>
      </c>
      <c r="AS189" s="700"/>
      <c r="AT189" s="709"/>
      <c r="AU189" s="325" t="s">
        <v>617</v>
      </c>
      <c r="AV189" s="325" t="s">
        <v>356</v>
      </c>
    </row>
    <row r="190" spans="1:48" s="205" customFormat="1" ht="12" customHeight="1">
      <c r="A190" s="711"/>
      <c r="B190" s="714"/>
      <c r="C190" s="732"/>
      <c r="D190" s="720"/>
      <c r="E190" s="402"/>
      <c r="F190" s="724"/>
      <c r="G190" s="725"/>
      <c r="H190" s="233" t="s">
        <v>357</v>
      </c>
      <c r="I190" s="234" t="str">
        <f>IFERROR(VLOOKUP(I189,'P1-1'!$B:$AP,41,FALSE),"")</f>
        <v/>
      </c>
      <c r="J190" s="234" t="str">
        <f>IFERROR(VLOOKUP(J189,'P1-1'!$B:$AP,41,FALSE),"")</f>
        <v/>
      </c>
      <c r="K190" s="234" t="str">
        <f>IFERROR(VLOOKUP(K189,'P1-1'!$B:$AP,41,FALSE),"")</f>
        <v/>
      </c>
      <c r="L190" s="234" t="str">
        <f>IFERROR(VLOOKUP(L189,'P1-1'!$B:$AP,41,FALSE),"")</f>
        <v/>
      </c>
      <c r="M190" s="234" t="str">
        <f>IFERROR(VLOOKUP(M189,'P1-1'!$B:$AP,41,FALSE),"")</f>
        <v/>
      </c>
      <c r="N190" s="234" t="str">
        <f>IFERROR(VLOOKUP(N189,'P1-1'!$B:$AP,41,FALSE),"")</f>
        <v/>
      </c>
      <c r="O190" s="234" t="str">
        <f>IFERROR(VLOOKUP(O189,'P1-1'!$B:$AP,41,FALSE),"")</f>
        <v/>
      </c>
      <c r="P190" s="234" t="str">
        <f>IFERROR(VLOOKUP(P189,'P1-1'!$B:$AP,41,FALSE),"")</f>
        <v/>
      </c>
      <c r="Q190" s="234" t="str">
        <f>IFERROR(VLOOKUP(Q189,'P1-1'!$B:$AP,41,FALSE),"")</f>
        <v/>
      </c>
      <c r="R190" s="234" t="str">
        <f>IFERROR(VLOOKUP(R189,'P1-1'!$B:$AP,41,FALSE),"")</f>
        <v/>
      </c>
      <c r="S190" s="234" t="str">
        <f>IFERROR(VLOOKUP(S189,'P1-1'!$B:$AP,41,FALSE),"")</f>
        <v/>
      </c>
      <c r="T190" s="234" t="str">
        <f>IFERROR(VLOOKUP(T189,'P1-1'!$B:$AP,41,FALSE),"")</f>
        <v/>
      </c>
      <c r="U190" s="234" t="str">
        <f>IFERROR(VLOOKUP(U189,'P1-1'!$B:$AP,41,FALSE),"")</f>
        <v/>
      </c>
      <c r="V190" s="234" t="str">
        <f>IFERROR(VLOOKUP(V189,'P1-1'!$B:$AP,41,FALSE),"")</f>
        <v/>
      </c>
      <c r="W190" s="234" t="str">
        <f>IFERROR(VLOOKUP(W189,'P1-1'!$B:$AP,41,FALSE),"")</f>
        <v/>
      </c>
      <c r="X190" s="234" t="str">
        <f>IFERROR(VLOOKUP(X189,'P1-1'!$B:$AP,41,FALSE),"")</f>
        <v/>
      </c>
      <c r="Y190" s="234" t="str">
        <f>IFERROR(VLOOKUP(Y189,'P1-1'!$B:$AP,41,FALSE),"")</f>
        <v/>
      </c>
      <c r="Z190" s="234" t="str">
        <f>IFERROR(VLOOKUP(Z189,'P1-1'!$B:$AP,41,FALSE),"")</f>
        <v/>
      </c>
      <c r="AA190" s="234" t="str">
        <f>IFERROR(VLOOKUP(AA189,'P1-1'!$B:$AP,41,FALSE),"")</f>
        <v/>
      </c>
      <c r="AB190" s="234" t="str">
        <f>IFERROR(VLOOKUP(AB189,'P1-1'!$B:$AP,41,FALSE),"")</f>
        <v/>
      </c>
      <c r="AC190" s="234" t="str">
        <f>IFERROR(VLOOKUP(AC189,'P1-1'!$B:$AP,41,FALSE),"")</f>
        <v/>
      </c>
      <c r="AD190" s="234" t="str">
        <f>IFERROR(VLOOKUP(AD189,'P1-1'!$B:$AP,41,FALSE),"")</f>
        <v/>
      </c>
      <c r="AE190" s="234" t="str">
        <f>IFERROR(VLOOKUP(AE189,'P1-1'!$B:$AP,41,FALSE),"")</f>
        <v/>
      </c>
      <c r="AF190" s="234" t="str">
        <f>IFERROR(VLOOKUP(AF189,'P1-1'!$B:$AP,41,FALSE),"")</f>
        <v/>
      </c>
      <c r="AG190" s="234" t="str">
        <f>IFERROR(VLOOKUP(AG189,'P1-1'!$B:$AP,41,FALSE),"")</f>
        <v/>
      </c>
      <c r="AH190" s="234" t="str">
        <f>IFERROR(VLOOKUP(AH189,'P1-1'!$B:$AP,41,FALSE),"")</f>
        <v/>
      </c>
      <c r="AI190" s="234" t="str">
        <f>IFERROR(VLOOKUP(AI189,'P1-1'!$B:$AP,41,FALSE),"")</f>
        <v/>
      </c>
      <c r="AJ190" s="234" t="str">
        <f>IFERROR(VLOOKUP(AJ189,'P1-1'!$B:$AP,41,FALSE),"")</f>
        <v/>
      </c>
      <c r="AK190" s="234" t="str">
        <f>IFERROR(VLOOKUP(AK189,'P1-1'!$B:$AP,41,FALSE),"")</f>
        <v/>
      </c>
      <c r="AL190" s="234" t="str">
        <f>IFERROR(VLOOKUP(AL189,'P1-1'!$B:$AP,41,FALSE),"")</f>
        <v/>
      </c>
      <c r="AM190" s="234" t="str">
        <f>IFERROR(VLOOKUP(AM189,'P1-1'!$B:$AP,41,FALSE),"")</f>
        <v/>
      </c>
      <c r="AN190" s="729"/>
      <c r="AO190" s="701"/>
      <c r="AP190" s="705"/>
      <c r="AQ190" s="706"/>
      <c r="AR190" s="701"/>
      <c r="AS190" s="701"/>
      <c r="AT190" s="709"/>
      <c r="AU190" s="326" t="str">
        <f t="shared" ref="AU190" si="213">IFERROR(IF($D189="□",($AO189/$AK$7),($AO189/$AK$9)),"")</f>
        <v/>
      </c>
      <c r="AV190" s="326" t="str">
        <f t="shared" ref="AV190" si="214">IFERROR(IF($D189="□",($AN189/$AO$7),($AN189/$AO$9)),"")</f>
        <v/>
      </c>
    </row>
    <row r="191" spans="1:48" s="205" customFormat="1" ht="12" customHeight="1">
      <c r="A191" s="712"/>
      <c r="B191" s="715"/>
      <c r="C191" s="733"/>
      <c r="D191" s="721"/>
      <c r="E191" s="402"/>
      <c r="F191" s="726"/>
      <c r="G191" s="727"/>
      <c r="H191" s="235" t="s">
        <v>358</v>
      </c>
      <c r="I191" s="234" t="str">
        <f>IFERROR(VLOOKUP(I189,'P1-1'!$B:$AP,31,FALSE),"")</f>
        <v/>
      </c>
      <c r="J191" s="234" t="str">
        <f>IFERROR(VLOOKUP(J189,'P1-1'!$B:$AP,31,FALSE),"")</f>
        <v/>
      </c>
      <c r="K191" s="234" t="str">
        <f>IFERROR(VLOOKUP(K189,'P1-1'!$B:$AP,31,FALSE),"")</f>
        <v/>
      </c>
      <c r="L191" s="234" t="str">
        <f>IFERROR(VLOOKUP(L189,'P1-1'!$B:$AP,31,FALSE),"")</f>
        <v/>
      </c>
      <c r="M191" s="234" t="str">
        <f>IFERROR(VLOOKUP(M189,'P1-1'!$B:$AP,31,FALSE),"")</f>
        <v/>
      </c>
      <c r="N191" s="234" t="str">
        <f>IFERROR(VLOOKUP(N189,'P1-1'!$B:$AP,31,FALSE),"")</f>
        <v/>
      </c>
      <c r="O191" s="234" t="str">
        <f>IFERROR(VLOOKUP(O189,'P1-1'!$B:$AP,31,FALSE),"")</f>
        <v/>
      </c>
      <c r="P191" s="234" t="str">
        <f>IFERROR(VLOOKUP(P189,'P1-1'!$B:$AP,31,FALSE),"")</f>
        <v/>
      </c>
      <c r="Q191" s="234" t="str">
        <f>IFERROR(VLOOKUP(Q189,'P1-1'!$B:$AP,31,FALSE),"")</f>
        <v/>
      </c>
      <c r="R191" s="234" t="str">
        <f>IFERROR(VLOOKUP(R189,'P1-1'!$B:$AP,31,FALSE),"")</f>
        <v/>
      </c>
      <c r="S191" s="234" t="str">
        <f>IFERROR(VLOOKUP(S189,'P1-1'!$B:$AP,31,FALSE),"")</f>
        <v/>
      </c>
      <c r="T191" s="234" t="str">
        <f>IFERROR(VLOOKUP(T189,'P1-1'!$B:$AP,31,FALSE),"")</f>
        <v/>
      </c>
      <c r="U191" s="234" t="str">
        <f>IFERROR(VLOOKUP(U189,'P1-1'!$B:$AP,31,FALSE),"")</f>
        <v/>
      </c>
      <c r="V191" s="234" t="str">
        <f>IFERROR(VLOOKUP(V189,'P1-1'!$B:$AP,31,FALSE),"")</f>
        <v/>
      </c>
      <c r="W191" s="234" t="str">
        <f>IFERROR(VLOOKUP(W189,'P1-1'!$B:$AP,31,FALSE),"")</f>
        <v/>
      </c>
      <c r="X191" s="234" t="str">
        <f>IFERROR(VLOOKUP(X189,'P1-1'!$B:$AP,31,FALSE),"")</f>
        <v/>
      </c>
      <c r="Y191" s="234" t="str">
        <f>IFERROR(VLOOKUP(Y189,'P1-1'!$B:$AP,31,FALSE),"")</f>
        <v/>
      </c>
      <c r="Z191" s="234" t="str">
        <f>IFERROR(VLOOKUP(Z189,'P1-1'!$B:$AP,31,FALSE),"")</f>
        <v/>
      </c>
      <c r="AA191" s="234" t="str">
        <f>IFERROR(VLOOKUP(AA189,'P1-1'!$B:$AP,31,FALSE),"")</f>
        <v/>
      </c>
      <c r="AB191" s="234" t="str">
        <f>IFERROR(VLOOKUP(AB189,'P1-1'!$B:$AP,31,FALSE),"")</f>
        <v/>
      </c>
      <c r="AC191" s="234" t="str">
        <f>IFERROR(VLOOKUP(AC189,'P1-1'!$B:$AP,31,FALSE),"")</f>
        <v/>
      </c>
      <c r="AD191" s="234" t="str">
        <f>IFERROR(VLOOKUP(AD189,'P1-1'!$B:$AP,31,FALSE),"")</f>
        <v/>
      </c>
      <c r="AE191" s="234" t="str">
        <f>IFERROR(VLOOKUP(AE189,'P1-1'!$B:$AP,31,FALSE),"")</f>
        <v/>
      </c>
      <c r="AF191" s="234" t="str">
        <f>IFERROR(VLOOKUP(AF189,'P1-1'!$B:$AP,31,FALSE),"")</f>
        <v/>
      </c>
      <c r="AG191" s="234" t="str">
        <f>IFERROR(VLOOKUP(AG189,'P1-1'!$B:$AP,31,FALSE),"")</f>
        <v/>
      </c>
      <c r="AH191" s="234" t="str">
        <f>IFERROR(VLOOKUP(AH189,'P1-1'!$B:$AP,31,FALSE),"")</f>
        <v/>
      </c>
      <c r="AI191" s="234" t="str">
        <f>IFERROR(VLOOKUP(AI189,'P1-1'!$B:$AP,31,FALSE),"")</f>
        <v/>
      </c>
      <c r="AJ191" s="234" t="str">
        <f>IFERROR(VLOOKUP(AJ189,'P1-1'!$B:$AP,31,FALSE),"")</f>
        <v/>
      </c>
      <c r="AK191" s="234" t="str">
        <f>IFERROR(VLOOKUP(AK189,'P1-1'!$B:$AP,31,FALSE),"")</f>
        <v/>
      </c>
      <c r="AL191" s="234" t="str">
        <f>IFERROR(VLOOKUP(AL189,'P1-1'!$B:$AP,31,FALSE),"")</f>
        <v/>
      </c>
      <c r="AM191" s="234" t="str">
        <f>IFERROR(VLOOKUP(AM189,'P1-1'!$B:$AP,31,FALSE),"")</f>
        <v/>
      </c>
      <c r="AN191" s="730"/>
      <c r="AO191" s="702"/>
      <c r="AP191" s="707"/>
      <c r="AQ191" s="708"/>
      <c r="AR191" s="702"/>
      <c r="AS191" s="702"/>
      <c r="AT191" s="709"/>
      <c r="AU191" s="327"/>
      <c r="AV191" s="327"/>
    </row>
    <row r="192" spans="1:48" s="205" customFormat="1" ht="12" customHeight="1">
      <c r="A192" s="710">
        <v>57</v>
      </c>
      <c r="B192" s="713"/>
      <c r="C192" s="731"/>
      <c r="D192" s="719" t="s">
        <v>231</v>
      </c>
      <c r="E192" s="401"/>
      <c r="F192" s="722"/>
      <c r="G192" s="723"/>
      <c r="H192" s="232" t="s">
        <v>355</v>
      </c>
      <c r="I192" s="324"/>
      <c r="J192" s="324"/>
      <c r="K192" s="324"/>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728">
        <f t="shared" ref="AN192" si="215">IF(LEFT($AN$2,6)="共同生活援助",SUM(I193:AM193),SUM(I193:AM194))</f>
        <v>0</v>
      </c>
      <c r="AO192" s="700">
        <f>IF($AN$4="４週",AN192/4,AN192/(DAY(EOMONTH($I$22,0))/7))</f>
        <v>0</v>
      </c>
      <c r="AP192" s="703"/>
      <c r="AQ192" s="704"/>
      <c r="AR192" s="700" t="str">
        <f t="shared" ref="AR192" si="216">IF($AN$4="４週",AU193,AV193)</f>
        <v/>
      </c>
      <c r="AS192" s="700"/>
      <c r="AT192" s="709"/>
      <c r="AU192" s="325" t="s">
        <v>617</v>
      </c>
      <c r="AV192" s="325" t="s">
        <v>356</v>
      </c>
    </row>
    <row r="193" spans="1:48" s="205" customFormat="1" ht="12" customHeight="1">
      <c r="A193" s="711"/>
      <c r="B193" s="714"/>
      <c r="C193" s="732"/>
      <c r="D193" s="720"/>
      <c r="E193" s="402"/>
      <c r="F193" s="724"/>
      <c r="G193" s="725"/>
      <c r="H193" s="233" t="s">
        <v>357</v>
      </c>
      <c r="I193" s="234" t="str">
        <f>IFERROR(VLOOKUP(I192,'P1-1'!$B:$AP,41,FALSE),"")</f>
        <v/>
      </c>
      <c r="J193" s="234" t="str">
        <f>IFERROR(VLOOKUP(J192,'P1-1'!$B:$AP,41,FALSE),"")</f>
        <v/>
      </c>
      <c r="K193" s="234" t="str">
        <f>IFERROR(VLOOKUP(K192,'P1-1'!$B:$AP,41,FALSE),"")</f>
        <v/>
      </c>
      <c r="L193" s="234" t="str">
        <f>IFERROR(VLOOKUP(L192,'P1-1'!$B:$AP,41,FALSE),"")</f>
        <v/>
      </c>
      <c r="M193" s="234" t="str">
        <f>IFERROR(VLOOKUP(M192,'P1-1'!$B:$AP,41,FALSE),"")</f>
        <v/>
      </c>
      <c r="N193" s="234" t="str">
        <f>IFERROR(VLOOKUP(N192,'P1-1'!$B:$AP,41,FALSE),"")</f>
        <v/>
      </c>
      <c r="O193" s="234" t="str">
        <f>IFERROR(VLOOKUP(O192,'P1-1'!$B:$AP,41,FALSE),"")</f>
        <v/>
      </c>
      <c r="P193" s="234" t="str">
        <f>IFERROR(VLOOKUP(P192,'P1-1'!$B:$AP,41,FALSE),"")</f>
        <v/>
      </c>
      <c r="Q193" s="234" t="str">
        <f>IFERROR(VLOOKUP(Q192,'P1-1'!$B:$AP,41,FALSE),"")</f>
        <v/>
      </c>
      <c r="R193" s="234" t="str">
        <f>IFERROR(VLOOKUP(R192,'P1-1'!$B:$AP,41,FALSE),"")</f>
        <v/>
      </c>
      <c r="S193" s="234" t="str">
        <f>IFERROR(VLOOKUP(S192,'P1-1'!$B:$AP,41,FALSE),"")</f>
        <v/>
      </c>
      <c r="T193" s="234" t="str">
        <f>IFERROR(VLOOKUP(T192,'P1-1'!$B:$AP,41,FALSE),"")</f>
        <v/>
      </c>
      <c r="U193" s="234" t="str">
        <f>IFERROR(VLOOKUP(U192,'P1-1'!$B:$AP,41,FALSE),"")</f>
        <v/>
      </c>
      <c r="V193" s="234" t="str">
        <f>IFERROR(VLOOKUP(V192,'P1-1'!$B:$AP,41,FALSE),"")</f>
        <v/>
      </c>
      <c r="W193" s="234" t="str">
        <f>IFERROR(VLOOKUP(W192,'P1-1'!$B:$AP,41,FALSE),"")</f>
        <v/>
      </c>
      <c r="X193" s="234" t="str">
        <f>IFERROR(VLOOKUP(X192,'P1-1'!$B:$AP,41,FALSE),"")</f>
        <v/>
      </c>
      <c r="Y193" s="234" t="str">
        <f>IFERROR(VLOOKUP(Y192,'P1-1'!$B:$AP,41,FALSE),"")</f>
        <v/>
      </c>
      <c r="Z193" s="234" t="str">
        <f>IFERROR(VLOOKUP(Z192,'P1-1'!$B:$AP,41,FALSE),"")</f>
        <v/>
      </c>
      <c r="AA193" s="234" t="str">
        <f>IFERROR(VLOOKUP(AA192,'P1-1'!$B:$AP,41,FALSE),"")</f>
        <v/>
      </c>
      <c r="AB193" s="234" t="str">
        <f>IFERROR(VLOOKUP(AB192,'P1-1'!$B:$AP,41,FALSE),"")</f>
        <v/>
      </c>
      <c r="AC193" s="234" t="str">
        <f>IFERROR(VLOOKUP(AC192,'P1-1'!$B:$AP,41,FALSE),"")</f>
        <v/>
      </c>
      <c r="AD193" s="234" t="str">
        <f>IFERROR(VLOOKUP(AD192,'P1-1'!$B:$AP,41,FALSE),"")</f>
        <v/>
      </c>
      <c r="AE193" s="234" t="str">
        <f>IFERROR(VLOOKUP(AE192,'P1-1'!$B:$AP,41,FALSE),"")</f>
        <v/>
      </c>
      <c r="AF193" s="234" t="str">
        <f>IFERROR(VLOOKUP(AF192,'P1-1'!$B:$AP,41,FALSE),"")</f>
        <v/>
      </c>
      <c r="AG193" s="234" t="str">
        <f>IFERROR(VLOOKUP(AG192,'P1-1'!$B:$AP,41,FALSE),"")</f>
        <v/>
      </c>
      <c r="AH193" s="234" t="str">
        <f>IFERROR(VLOOKUP(AH192,'P1-1'!$B:$AP,41,FALSE),"")</f>
        <v/>
      </c>
      <c r="AI193" s="234" t="str">
        <f>IFERROR(VLOOKUP(AI192,'P1-1'!$B:$AP,41,FALSE),"")</f>
        <v/>
      </c>
      <c r="AJ193" s="234" t="str">
        <f>IFERROR(VLOOKUP(AJ192,'P1-1'!$B:$AP,41,FALSE),"")</f>
        <v/>
      </c>
      <c r="AK193" s="234" t="str">
        <f>IFERROR(VLOOKUP(AK192,'P1-1'!$B:$AP,41,FALSE),"")</f>
        <v/>
      </c>
      <c r="AL193" s="234" t="str">
        <f>IFERROR(VLOOKUP(AL192,'P1-1'!$B:$AP,41,FALSE),"")</f>
        <v/>
      </c>
      <c r="AM193" s="234" t="str">
        <f>IFERROR(VLOOKUP(AM192,'P1-1'!$B:$AP,41,FALSE),"")</f>
        <v/>
      </c>
      <c r="AN193" s="729"/>
      <c r="AO193" s="701"/>
      <c r="AP193" s="705"/>
      <c r="AQ193" s="706"/>
      <c r="AR193" s="701"/>
      <c r="AS193" s="701"/>
      <c r="AT193" s="709"/>
      <c r="AU193" s="326" t="str">
        <f t="shared" ref="AU193" si="217">IFERROR(IF($D192="□",($AO192/$AK$7),($AO192/$AK$9)),"")</f>
        <v/>
      </c>
      <c r="AV193" s="326" t="str">
        <f t="shared" ref="AV193" si="218">IFERROR(IF($D192="□",($AN192/$AO$7),($AN192/$AO$9)),"")</f>
        <v/>
      </c>
    </row>
    <row r="194" spans="1:48" s="205" customFormat="1" ht="12" customHeight="1">
      <c r="A194" s="712"/>
      <c r="B194" s="715"/>
      <c r="C194" s="733"/>
      <c r="D194" s="721"/>
      <c r="E194" s="402"/>
      <c r="F194" s="726"/>
      <c r="G194" s="727"/>
      <c r="H194" s="235" t="s">
        <v>358</v>
      </c>
      <c r="I194" s="234" t="str">
        <f>IFERROR(VLOOKUP(I192,'P1-1'!$B:$AP,31,FALSE),"")</f>
        <v/>
      </c>
      <c r="J194" s="234" t="str">
        <f>IFERROR(VLOOKUP(J192,'P1-1'!$B:$AP,31,FALSE),"")</f>
        <v/>
      </c>
      <c r="K194" s="234" t="str">
        <f>IFERROR(VLOOKUP(K192,'P1-1'!$B:$AP,31,FALSE),"")</f>
        <v/>
      </c>
      <c r="L194" s="234" t="str">
        <f>IFERROR(VLOOKUP(L192,'P1-1'!$B:$AP,31,FALSE),"")</f>
        <v/>
      </c>
      <c r="M194" s="234" t="str">
        <f>IFERROR(VLOOKUP(M192,'P1-1'!$B:$AP,31,FALSE),"")</f>
        <v/>
      </c>
      <c r="N194" s="234" t="str">
        <f>IFERROR(VLOOKUP(N192,'P1-1'!$B:$AP,31,FALSE),"")</f>
        <v/>
      </c>
      <c r="O194" s="234" t="str">
        <f>IFERROR(VLOOKUP(O192,'P1-1'!$B:$AP,31,FALSE),"")</f>
        <v/>
      </c>
      <c r="P194" s="234" t="str">
        <f>IFERROR(VLOOKUP(P192,'P1-1'!$B:$AP,31,FALSE),"")</f>
        <v/>
      </c>
      <c r="Q194" s="234" t="str">
        <f>IFERROR(VLOOKUP(Q192,'P1-1'!$B:$AP,31,FALSE),"")</f>
        <v/>
      </c>
      <c r="R194" s="234" t="str">
        <f>IFERROR(VLOOKUP(R192,'P1-1'!$B:$AP,31,FALSE),"")</f>
        <v/>
      </c>
      <c r="S194" s="234" t="str">
        <f>IFERROR(VLOOKUP(S192,'P1-1'!$B:$AP,31,FALSE),"")</f>
        <v/>
      </c>
      <c r="T194" s="234" t="str">
        <f>IFERROR(VLOOKUP(T192,'P1-1'!$B:$AP,31,FALSE),"")</f>
        <v/>
      </c>
      <c r="U194" s="234" t="str">
        <f>IFERROR(VLOOKUP(U192,'P1-1'!$B:$AP,31,FALSE),"")</f>
        <v/>
      </c>
      <c r="V194" s="234" t="str">
        <f>IFERROR(VLOOKUP(V192,'P1-1'!$B:$AP,31,FALSE),"")</f>
        <v/>
      </c>
      <c r="W194" s="234" t="str">
        <f>IFERROR(VLOOKUP(W192,'P1-1'!$B:$AP,31,FALSE),"")</f>
        <v/>
      </c>
      <c r="X194" s="234" t="str">
        <f>IFERROR(VLOOKUP(X192,'P1-1'!$B:$AP,31,FALSE),"")</f>
        <v/>
      </c>
      <c r="Y194" s="234" t="str">
        <f>IFERROR(VLOOKUP(Y192,'P1-1'!$B:$AP,31,FALSE),"")</f>
        <v/>
      </c>
      <c r="Z194" s="234" t="str">
        <f>IFERROR(VLOOKUP(Z192,'P1-1'!$B:$AP,31,FALSE),"")</f>
        <v/>
      </c>
      <c r="AA194" s="234" t="str">
        <f>IFERROR(VLOOKUP(AA192,'P1-1'!$B:$AP,31,FALSE),"")</f>
        <v/>
      </c>
      <c r="AB194" s="234" t="str">
        <f>IFERROR(VLOOKUP(AB192,'P1-1'!$B:$AP,31,FALSE),"")</f>
        <v/>
      </c>
      <c r="AC194" s="234" t="str">
        <f>IFERROR(VLOOKUP(AC192,'P1-1'!$B:$AP,31,FALSE),"")</f>
        <v/>
      </c>
      <c r="AD194" s="234" t="str">
        <f>IFERROR(VLOOKUP(AD192,'P1-1'!$B:$AP,31,FALSE),"")</f>
        <v/>
      </c>
      <c r="AE194" s="234" t="str">
        <f>IFERROR(VLOOKUP(AE192,'P1-1'!$B:$AP,31,FALSE),"")</f>
        <v/>
      </c>
      <c r="AF194" s="234" t="str">
        <f>IFERROR(VLOOKUP(AF192,'P1-1'!$B:$AP,31,FALSE),"")</f>
        <v/>
      </c>
      <c r="AG194" s="234" t="str">
        <f>IFERROR(VLOOKUP(AG192,'P1-1'!$B:$AP,31,FALSE),"")</f>
        <v/>
      </c>
      <c r="AH194" s="234" t="str">
        <f>IFERROR(VLOOKUP(AH192,'P1-1'!$B:$AP,31,FALSE),"")</f>
        <v/>
      </c>
      <c r="AI194" s="234" t="str">
        <f>IFERROR(VLOOKUP(AI192,'P1-1'!$B:$AP,31,FALSE),"")</f>
        <v/>
      </c>
      <c r="AJ194" s="234" t="str">
        <f>IFERROR(VLOOKUP(AJ192,'P1-1'!$B:$AP,31,FALSE),"")</f>
        <v/>
      </c>
      <c r="AK194" s="234" t="str">
        <f>IFERROR(VLOOKUP(AK192,'P1-1'!$B:$AP,31,FALSE),"")</f>
        <v/>
      </c>
      <c r="AL194" s="234" t="str">
        <f>IFERROR(VLOOKUP(AL192,'P1-1'!$B:$AP,31,FALSE),"")</f>
        <v/>
      </c>
      <c r="AM194" s="234" t="str">
        <f>IFERROR(VLOOKUP(AM192,'P1-1'!$B:$AP,31,FALSE),"")</f>
        <v/>
      </c>
      <c r="AN194" s="730"/>
      <c r="AO194" s="702"/>
      <c r="AP194" s="707"/>
      <c r="AQ194" s="708"/>
      <c r="AR194" s="702"/>
      <c r="AS194" s="702"/>
      <c r="AT194" s="709"/>
      <c r="AU194" s="327"/>
      <c r="AV194" s="327"/>
    </row>
    <row r="195" spans="1:48" s="205" customFormat="1" ht="12" customHeight="1">
      <c r="A195" s="710">
        <v>58</v>
      </c>
      <c r="B195" s="713"/>
      <c r="C195" s="731"/>
      <c r="D195" s="719" t="s">
        <v>231</v>
      </c>
      <c r="E195" s="401"/>
      <c r="F195" s="722"/>
      <c r="G195" s="723"/>
      <c r="H195" s="232" t="s">
        <v>355</v>
      </c>
      <c r="I195" s="324"/>
      <c r="J195" s="324"/>
      <c r="K195" s="324"/>
      <c r="L195" s="324"/>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4"/>
      <c r="AL195" s="324"/>
      <c r="AM195" s="324"/>
      <c r="AN195" s="728">
        <f t="shared" ref="AN195" si="219">IF(LEFT($AN$2,6)="共同生活援助",SUM(I196:AM196),SUM(I196:AM197))</f>
        <v>0</v>
      </c>
      <c r="AO195" s="700">
        <f>IF($AN$4="４週",AN195/4,AN195/(DAY(EOMONTH($I$22,0))/7))</f>
        <v>0</v>
      </c>
      <c r="AP195" s="703"/>
      <c r="AQ195" s="704"/>
      <c r="AR195" s="700" t="str">
        <f t="shared" ref="AR195" si="220">IF($AN$4="４週",AU196,AV196)</f>
        <v/>
      </c>
      <c r="AS195" s="700"/>
      <c r="AT195" s="709"/>
      <c r="AU195" s="325" t="s">
        <v>617</v>
      </c>
      <c r="AV195" s="325" t="s">
        <v>356</v>
      </c>
    </row>
    <row r="196" spans="1:48" s="205" customFormat="1" ht="12" customHeight="1">
      <c r="A196" s="711"/>
      <c r="B196" s="714"/>
      <c r="C196" s="732"/>
      <c r="D196" s="720"/>
      <c r="E196" s="402"/>
      <c r="F196" s="724"/>
      <c r="G196" s="725"/>
      <c r="H196" s="233" t="s">
        <v>357</v>
      </c>
      <c r="I196" s="234" t="str">
        <f>IFERROR(VLOOKUP(I195,'P1-1'!$B:$AP,41,FALSE),"")</f>
        <v/>
      </c>
      <c r="J196" s="234" t="str">
        <f>IFERROR(VLOOKUP(J195,'P1-1'!$B:$AP,41,FALSE),"")</f>
        <v/>
      </c>
      <c r="K196" s="234" t="str">
        <f>IFERROR(VLOOKUP(K195,'P1-1'!$B:$AP,41,FALSE),"")</f>
        <v/>
      </c>
      <c r="L196" s="234" t="str">
        <f>IFERROR(VLOOKUP(L195,'P1-1'!$B:$AP,41,FALSE),"")</f>
        <v/>
      </c>
      <c r="M196" s="234" t="str">
        <f>IFERROR(VLOOKUP(M195,'P1-1'!$B:$AP,41,FALSE),"")</f>
        <v/>
      </c>
      <c r="N196" s="234" t="str">
        <f>IFERROR(VLOOKUP(N195,'P1-1'!$B:$AP,41,FALSE),"")</f>
        <v/>
      </c>
      <c r="O196" s="234" t="str">
        <f>IFERROR(VLOOKUP(O195,'P1-1'!$B:$AP,41,FALSE),"")</f>
        <v/>
      </c>
      <c r="P196" s="234" t="str">
        <f>IFERROR(VLOOKUP(P195,'P1-1'!$B:$AP,41,FALSE),"")</f>
        <v/>
      </c>
      <c r="Q196" s="234" t="str">
        <f>IFERROR(VLOOKUP(Q195,'P1-1'!$B:$AP,41,FALSE),"")</f>
        <v/>
      </c>
      <c r="R196" s="234" t="str">
        <f>IFERROR(VLOOKUP(R195,'P1-1'!$B:$AP,41,FALSE),"")</f>
        <v/>
      </c>
      <c r="S196" s="234" t="str">
        <f>IFERROR(VLOOKUP(S195,'P1-1'!$B:$AP,41,FALSE),"")</f>
        <v/>
      </c>
      <c r="T196" s="234" t="str">
        <f>IFERROR(VLOOKUP(T195,'P1-1'!$B:$AP,41,FALSE),"")</f>
        <v/>
      </c>
      <c r="U196" s="234" t="str">
        <f>IFERROR(VLOOKUP(U195,'P1-1'!$B:$AP,41,FALSE),"")</f>
        <v/>
      </c>
      <c r="V196" s="234" t="str">
        <f>IFERROR(VLOOKUP(V195,'P1-1'!$B:$AP,41,FALSE),"")</f>
        <v/>
      </c>
      <c r="W196" s="234" t="str">
        <f>IFERROR(VLOOKUP(W195,'P1-1'!$B:$AP,41,FALSE),"")</f>
        <v/>
      </c>
      <c r="X196" s="234" t="str">
        <f>IFERROR(VLOOKUP(X195,'P1-1'!$B:$AP,41,FALSE),"")</f>
        <v/>
      </c>
      <c r="Y196" s="234" t="str">
        <f>IFERROR(VLOOKUP(Y195,'P1-1'!$B:$AP,41,FALSE),"")</f>
        <v/>
      </c>
      <c r="Z196" s="234" t="str">
        <f>IFERROR(VLOOKUP(Z195,'P1-1'!$B:$AP,41,FALSE),"")</f>
        <v/>
      </c>
      <c r="AA196" s="234" t="str">
        <f>IFERROR(VLOOKUP(AA195,'P1-1'!$B:$AP,41,FALSE),"")</f>
        <v/>
      </c>
      <c r="AB196" s="234" t="str">
        <f>IFERROR(VLOOKUP(AB195,'P1-1'!$B:$AP,41,FALSE),"")</f>
        <v/>
      </c>
      <c r="AC196" s="234" t="str">
        <f>IFERROR(VLOOKUP(AC195,'P1-1'!$B:$AP,41,FALSE),"")</f>
        <v/>
      </c>
      <c r="AD196" s="234" t="str">
        <f>IFERROR(VLOOKUP(AD195,'P1-1'!$B:$AP,41,FALSE),"")</f>
        <v/>
      </c>
      <c r="AE196" s="234" t="str">
        <f>IFERROR(VLOOKUP(AE195,'P1-1'!$B:$AP,41,FALSE),"")</f>
        <v/>
      </c>
      <c r="AF196" s="234" t="str">
        <f>IFERROR(VLOOKUP(AF195,'P1-1'!$B:$AP,41,FALSE),"")</f>
        <v/>
      </c>
      <c r="AG196" s="234" t="str">
        <f>IFERROR(VLOOKUP(AG195,'P1-1'!$B:$AP,41,FALSE),"")</f>
        <v/>
      </c>
      <c r="AH196" s="234" t="str">
        <f>IFERROR(VLOOKUP(AH195,'P1-1'!$B:$AP,41,FALSE),"")</f>
        <v/>
      </c>
      <c r="AI196" s="234" t="str">
        <f>IFERROR(VLOOKUP(AI195,'P1-1'!$B:$AP,41,FALSE),"")</f>
        <v/>
      </c>
      <c r="AJ196" s="234" t="str">
        <f>IFERROR(VLOOKUP(AJ195,'P1-1'!$B:$AP,41,FALSE),"")</f>
        <v/>
      </c>
      <c r="AK196" s="234" t="str">
        <f>IFERROR(VLOOKUP(AK195,'P1-1'!$B:$AP,41,FALSE),"")</f>
        <v/>
      </c>
      <c r="AL196" s="234" t="str">
        <f>IFERROR(VLOOKUP(AL195,'P1-1'!$B:$AP,41,FALSE),"")</f>
        <v/>
      </c>
      <c r="AM196" s="234" t="str">
        <f>IFERROR(VLOOKUP(AM195,'P1-1'!$B:$AP,41,FALSE),"")</f>
        <v/>
      </c>
      <c r="AN196" s="729"/>
      <c r="AO196" s="701"/>
      <c r="AP196" s="705"/>
      <c r="AQ196" s="706"/>
      <c r="AR196" s="701"/>
      <c r="AS196" s="701"/>
      <c r="AT196" s="709"/>
      <c r="AU196" s="326" t="str">
        <f t="shared" ref="AU196" si="221">IFERROR(IF($D195="□",($AO195/$AK$7),($AO195/$AK$9)),"")</f>
        <v/>
      </c>
      <c r="AV196" s="326" t="str">
        <f t="shared" ref="AV196" si="222">IFERROR(IF($D195="□",($AN195/$AO$7),($AN195/$AO$9)),"")</f>
        <v/>
      </c>
    </row>
    <row r="197" spans="1:48" s="205" customFormat="1" ht="12" customHeight="1">
      <c r="A197" s="712"/>
      <c r="B197" s="715"/>
      <c r="C197" s="733"/>
      <c r="D197" s="721"/>
      <c r="E197" s="402"/>
      <c r="F197" s="726"/>
      <c r="G197" s="727"/>
      <c r="H197" s="235" t="s">
        <v>358</v>
      </c>
      <c r="I197" s="234" t="str">
        <f>IFERROR(VLOOKUP(I195,'P1-1'!$B:$AP,31,FALSE),"")</f>
        <v/>
      </c>
      <c r="J197" s="234" t="str">
        <f>IFERROR(VLOOKUP(J195,'P1-1'!$B:$AP,31,FALSE),"")</f>
        <v/>
      </c>
      <c r="K197" s="234" t="str">
        <f>IFERROR(VLOOKUP(K195,'P1-1'!$B:$AP,31,FALSE),"")</f>
        <v/>
      </c>
      <c r="L197" s="234" t="str">
        <f>IFERROR(VLOOKUP(L195,'P1-1'!$B:$AP,31,FALSE),"")</f>
        <v/>
      </c>
      <c r="M197" s="234" t="str">
        <f>IFERROR(VLOOKUP(M195,'P1-1'!$B:$AP,31,FALSE),"")</f>
        <v/>
      </c>
      <c r="N197" s="234" t="str">
        <f>IFERROR(VLOOKUP(N195,'P1-1'!$B:$AP,31,FALSE),"")</f>
        <v/>
      </c>
      <c r="O197" s="234" t="str">
        <f>IFERROR(VLOOKUP(O195,'P1-1'!$B:$AP,31,FALSE),"")</f>
        <v/>
      </c>
      <c r="P197" s="234" t="str">
        <f>IFERROR(VLOOKUP(P195,'P1-1'!$B:$AP,31,FALSE),"")</f>
        <v/>
      </c>
      <c r="Q197" s="234" t="str">
        <f>IFERROR(VLOOKUP(Q195,'P1-1'!$B:$AP,31,FALSE),"")</f>
        <v/>
      </c>
      <c r="R197" s="234" t="str">
        <f>IFERROR(VLOOKUP(R195,'P1-1'!$B:$AP,31,FALSE),"")</f>
        <v/>
      </c>
      <c r="S197" s="234" t="str">
        <f>IFERROR(VLOOKUP(S195,'P1-1'!$B:$AP,31,FALSE),"")</f>
        <v/>
      </c>
      <c r="T197" s="234" t="str">
        <f>IFERROR(VLOOKUP(T195,'P1-1'!$B:$AP,31,FALSE),"")</f>
        <v/>
      </c>
      <c r="U197" s="234" t="str">
        <f>IFERROR(VLOOKUP(U195,'P1-1'!$B:$AP,31,FALSE),"")</f>
        <v/>
      </c>
      <c r="V197" s="234" t="str">
        <f>IFERROR(VLOOKUP(V195,'P1-1'!$B:$AP,31,FALSE),"")</f>
        <v/>
      </c>
      <c r="W197" s="234" t="str">
        <f>IFERROR(VLOOKUP(W195,'P1-1'!$B:$AP,31,FALSE),"")</f>
        <v/>
      </c>
      <c r="X197" s="234" t="str">
        <f>IFERROR(VLOOKUP(X195,'P1-1'!$B:$AP,31,FALSE),"")</f>
        <v/>
      </c>
      <c r="Y197" s="234" t="str">
        <f>IFERROR(VLOOKUP(Y195,'P1-1'!$B:$AP,31,FALSE),"")</f>
        <v/>
      </c>
      <c r="Z197" s="234" t="str">
        <f>IFERROR(VLOOKUP(Z195,'P1-1'!$B:$AP,31,FALSE),"")</f>
        <v/>
      </c>
      <c r="AA197" s="234" t="str">
        <f>IFERROR(VLOOKUP(AA195,'P1-1'!$B:$AP,31,FALSE),"")</f>
        <v/>
      </c>
      <c r="AB197" s="234" t="str">
        <f>IFERROR(VLOOKUP(AB195,'P1-1'!$B:$AP,31,FALSE),"")</f>
        <v/>
      </c>
      <c r="AC197" s="234" t="str">
        <f>IFERROR(VLOOKUP(AC195,'P1-1'!$B:$AP,31,FALSE),"")</f>
        <v/>
      </c>
      <c r="AD197" s="234" t="str">
        <f>IFERROR(VLOOKUP(AD195,'P1-1'!$B:$AP,31,FALSE),"")</f>
        <v/>
      </c>
      <c r="AE197" s="234" t="str">
        <f>IFERROR(VLOOKUP(AE195,'P1-1'!$B:$AP,31,FALSE),"")</f>
        <v/>
      </c>
      <c r="AF197" s="234" t="str">
        <f>IFERROR(VLOOKUP(AF195,'P1-1'!$B:$AP,31,FALSE),"")</f>
        <v/>
      </c>
      <c r="AG197" s="234" t="str">
        <f>IFERROR(VLOOKUP(AG195,'P1-1'!$B:$AP,31,FALSE),"")</f>
        <v/>
      </c>
      <c r="AH197" s="234" t="str">
        <f>IFERROR(VLOOKUP(AH195,'P1-1'!$B:$AP,31,FALSE),"")</f>
        <v/>
      </c>
      <c r="AI197" s="234" t="str">
        <f>IFERROR(VLOOKUP(AI195,'P1-1'!$B:$AP,31,FALSE),"")</f>
        <v/>
      </c>
      <c r="AJ197" s="234" t="str">
        <f>IFERROR(VLOOKUP(AJ195,'P1-1'!$B:$AP,31,FALSE),"")</f>
        <v/>
      </c>
      <c r="AK197" s="234" t="str">
        <f>IFERROR(VLOOKUP(AK195,'P1-1'!$B:$AP,31,FALSE),"")</f>
        <v/>
      </c>
      <c r="AL197" s="234" t="str">
        <f>IFERROR(VLOOKUP(AL195,'P1-1'!$B:$AP,31,FALSE),"")</f>
        <v/>
      </c>
      <c r="AM197" s="234" t="str">
        <f>IFERROR(VLOOKUP(AM195,'P1-1'!$B:$AP,31,FALSE),"")</f>
        <v/>
      </c>
      <c r="AN197" s="730"/>
      <c r="AO197" s="702"/>
      <c r="AP197" s="707"/>
      <c r="AQ197" s="708"/>
      <c r="AR197" s="702"/>
      <c r="AS197" s="702"/>
      <c r="AT197" s="709"/>
      <c r="AU197" s="327"/>
      <c r="AV197" s="327"/>
    </row>
    <row r="198" spans="1:48" s="205" customFormat="1" ht="12" customHeight="1">
      <c r="A198" s="710">
        <v>59</v>
      </c>
      <c r="B198" s="713"/>
      <c r="C198" s="731"/>
      <c r="D198" s="719" t="s">
        <v>231</v>
      </c>
      <c r="E198" s="401"/>
      <c r="F198" s="722"/>
      <c r="G198" s="723"/>
      <c r="H198" s="232" t="s">
        <v>355</v>
      </c>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4"/>
      <c r="AL198" s="324"/>
      <c r="AM198" s="324"/>
      <c r="AN198" s="728">
        <f t="shared" ref="AN198" si="223">IF(LEFT($AN$2,6)="共同生活援助",SUM(I199:AM199),SUM(I199:AM200))</f>
        <v>0</v>
      </c>
      <c r="AO198" s="700">
        <f>IF($AN$4="４週",AN198/4,AN198/(DAY(EOMONTH($I$22,0))/7))</f>
        <v>0</v>
      </c>
      <c r="AP198" s="703"/>
      <c r="AQ198" s="704"/>
      <c r="AR198" s="700" t="str">
        <f t="shared" ref="AR198" si="224">IF($AN$4="４週",AU199,AV199)</f>
        <v/>
      </c>
      <c r="AS198" s="700"/>
      <c r="AT198" s="709"/>
      <c r="AU198" s="325" t="s">
        <v>617</v>
      </c>
      <c r="AV198" s="325" t="s">
        <v>356</v>
      </c>
    </row>
    <row r="199" spans="1:48" s="205" customFormat="1" ht="12" customHeight="1">
      <c r="A199" s="711"/>
      <c r="B199" s="714"/>
      <c r="C199" s="732"/>
      <c r="D199" s="720"/>
      <c r="E199" s="402"/>
      <c r="F199" s="724"/>
      <c r="G199" s="725"/>
      <c r="H199" s="233" t="s">
        <v>357</v>
      </c>
      <c r="I199" s="234" t="str">
        <f>IFERROR(VLOOKUP(I198,'P1-1'!$B:$AP,41,FALSE),"")</f>
        <v/>
      </c>
      <c r="J199" s="234" t="str">
        <f>IFERROR(VLOOKUP(J198,'P1-1'!$B:$AP,41,FALSE),"")</f>
        <v/>
      </c>
      <c r="K199" s="234" t="str">
        <f>IFERROR(VLOOKUP(K198,'P1-1'!$B:$AP,41,FALSE),"")</f>
        <v/>
      </c>
      <c r="L199" s="234" t="str">
        <f>IFERROR(VLOOKUP(L198,'P1-1'!$B:$AP,41,FALSE),"")</f>
        <v/>
      </c>
      <c r="M199" s="234" t="str">
        <f>IFERROR(VLOOKUP(M198,'P1-1'!$B:$AP,41,FALSE),"")</f>
        <v/>
      </c>
      <c r="N199" s="234" t="str">
        <f>IFERROR(VLOOKUP(N198,'P1-1'!$B:$AP,41,FALSE),"")</f>
        <v/>
      </c>
      <c r="O199" s="234" t="str">
        <f>IFERROR(VLOOKUP(O198,'P1-1'!$B:$AP,41,FALSE),"")</f>
        <v/>
      </c>
      <c r="P199" s="234" t="str">
        <f>IFERROR(VLOOKUP(P198,'P1-1'!$B:$AP,41,FALSE),"")</f>
        <v/>
      </c>
      <c r="Q199" s="234" t="str">
        <f>IFERROR(VLOOKUP(Q198,'P1-1'!$B:$AP,41,FALSE),"")</f>
        <v/>
      </c>
      <c r="R199" s="234" t="str">
        <f>IFERROR(VLOOKUP(R198,'P1-1'!$B:$AP,41,FALSE),"")</f>
        <v/>
      </c>
      <c r="S199" s="234" t="str">
        <f>IFERROR(VLOOKUP(S198,'P1-1'!$B:$AP,41,FALSE),"")</f>
        <v/>
      </c>
      <c r="T199" s="234" t="str">
        <f>IFERROR(VLOOKUP(T198,'P1-1'!$B:$AP,41,FALSE),"")</f>
        <v/>
      </c>
      <c r="U199" s="234" t="str">
        <f>IFERROR(VLOOKUP(U198,'P1-1'!$B:$AP,41,FALSE),"")</f>
        <v/>
      </c>
      <c r="V199" s="234" t="str">
        <f>IFERROR(VLOOKUP(V198,'P1-1'!$B:$AP,41,FALSE),"")</f>
        <v/>
      </c>
      <c r="W199" s="234" t="str">
        <f>IFERROR(VLOOKUP(W198,'P1-1'!$B:$AP,41,FALSE),"")</f>
        <v/>
      </c>
      <c r="X199" s="234" t="str">
        <f>IFERROR(VLOOKUP(X198,'P1-1'!$B:$AP,41,FALSE),"")</f>
        <v/>
      </c>
      <c r="Y199" s="234" t="str">
        <f>IFERROR(VLOOKUP(Y198,'P1-1'!$B:$AP,41,FALSE),"")</f>
        <v/>
      </c>
      <c r="Z199" s="234" t="str">
        <f>IFERROR(VLOOKUP(Z198,'P1-1'!$B:$AP,41,FALSE),"")</f>
        <v/>
      </c>
      <c r="AA199" s="234" t="str">
        <f>IFERROR(VLOOKUP(AA198,'P1-1'!$B:$AP,41,FALSE),"")</f>
        <v/>
      </c>
      <c r="AB199" s="234" t="str">
        <f>IFERROR(VLOOKUP(AB198,'P1-1'!$B:$AP,41,FALSE),"")</f>
        <v/>
      </c>
      <c r="AC199" s="234" t="str">
        <f>IFERROR(VLOOKUP(AC198,'P1-1'!$B:$AP,41,FALSE),"")</f>
        <v/>
      </c>
      <c r="AD199" s="234" t="str">
        <f>IFERROR(VLOOKUP(AD198,'P1-1'!$B:$AP,41,FALSE),"")</f>
        <v/>
      </c>
      <c r="AE199" s="234" t="str">
        <f>IFERROR(VLOOKUP(AE198,'P1-1'!$B:$AP,41,FALSE),"")</f>
        <v/>
      </c>
      <c r="AF199" s="234" t="str">
        <f>IFERROR(VLOOKUP(AF198,'P1-1'!$B:$AP,41,FALSE),"")</f>
        <v/>
      </c>
      <c r="AG199" s="234" t="str">
        <f>IFERROR(VLOOKUP(AG198,'P1-1'!$B:$AP,41,FALSE),"")</f>
        <v/>
      </c>
      <c r="AH199" s="234" t="str">
        <f>IFERROR(VLOOKUP(AH198,'P1-1'!$B:$AP,41,FALSE),"")</f>
        <v/>
      </c>
      <c r="AI199" s="234" t="str">
        <f>IFERROR(VLOOKUP(AI198,'P1-1'!$B:$AP,41,FALSE),"")</f>
        <v/>
      </c>
      <c r="AJ199" s="234" t="str">
        <f>IFERROR(VLOOKUP(AJ198,'P1-1'!$B:$AP,41,FALSE),"")</f>
        <v/>
      </c>
      <c r="AK199" s="234" t="str">
        <f>IFERROR(VLOOKUP(AK198,'P1-1'!$B:$AP,41,FALSE),"")</f>
        <v/>
      </c>
      <c r="AL199" s="234" t="str">
        <f>IFERROR(VLOOKUP(AL198,'P1-1'!$B:$AP,41,FALSE),"")</f>
        <v/>
      </c>
      <c r="AM199" s="234" t="str">
        <f>IFERROR(VLOOKUP(AM198,'P1-1'!$B:$AP,41,FALSE),"")</f>
        <v/>
      </c>
      <c r="AN199" s="729"/>
      <c r="AO199" s="701"/>
      <c r="AP199" s="705"/>
      <c r="AQ199" s="706"/>
      <c r="AR199" s="701"/>
      <c r="AS199" s="701"/>
      <c r="AT199" s="709"/>
      <c r="AU199" s="326" t="str">
        <f t="shared" ref="AU199" si="225">IFERROR(IF($D198="□",($AO198/$AK$7),($AO198/$AK$9)),"")</f>
        <v/>
      </c>
      <c r="AV199" s="326" t="str">
        <f t="shared" ref="AV199" si="226">IFERROR(IF($D198="□",($AN198/$AO$7),($AN198/$AO$9)),"")</f>
        <v/>
      </c>
    </row>
    <row r="200" spans="1:48" s="205" customFormat="1" ht="12" customHeight="1">
      <c r="A200" s="712"/>
      <c r="B200" s="715"/>
      <c r="C200" s="733"/>
      <c r="D200" s="721"/>
      <c r="E200" s="402"/>
      <c r="F200" s="726"/>
      <c r="G200" s="727"/>
      <c r="H200" s="235" t="s">
        <v>358</v>
      </c>
      <c r="I200" s="234" t="str">
        <f>IFERROR(VLOOKUP(I198,'P1-1'!$B:$AP,31,FALSE),"")</f>
        <v/>
      </c>
      <c r="J200" s="234" t="str">
        <f>IFERROR(VLOOKUP(J198,'P1-1'!$B:$AP,31,FALSE),"")</f>
        <v/>
      </c>
      <c r="K200" s="234" t="str">
        <f>IFERROR(VLOOKUP(K198,'P1-1'!$B:$AP,31,FALSE),"")</f>
        <v/>
      </c>
      <c r="L200" s="234" t="str">
        <f>IFERROR(VLOOKUP(L198,'P1-1'!$B:$AP,31,FALSE),"")</f>
        <v/>
      </c>
      <c r="M200" s="234" t="str">
        <f>IFERROR(VLOOKUP(M198,'P1-1'!$B:$AP,31,FALSE),"")</f>
        <v/>
      </c>
      <c r="N200" s="234" t="str">
        <f>IFERROR(VLOOKUP(N198,'P1-1'!$B:$AP,31,FALSE),"")</f>
        <v/>
      </c>
      <c r="O200" s="234" t="str">
        <f>IFERROR(VLOOKUP(O198,'P1-1'!$B:$AP,31,FALSE),"")</f>
        <v/>
      </c>
      <c r="P200" s="234" t="str">
        <f>IFERROR(VLOOKUP(P198,'P1-1'!$B:$AP,31,FALSE),"")</f>
        <v/>
      </c>
      <c r="Q200" s="234" t="str">
        <f>IFERROR(VLOOKUP(Q198,'P1-1'!$B:$AP,31,FALSE),"")</f>
        <v/>
      </c>
      <c r="R200" s="234" t="str">
        <f>IFERROR(VLOOKUP(R198,'P1-1'!$B:$AP,31,FALSE),"")</f>
        <v/>
      </c>
      <c r="S200" s="234" t="str">
        <f>IFERROR(VLOOKUP(S198,'P1-1'!$B:$AP,31,FALSE),"")</f>
        <v/>
      </c>
      <c r="T200" s="234" t="str">
        <f>IFERROR(VLOOKUP(T198,'P1-1'!$B:$AP,31,FALSE),"")</f>
        <v/>
      </c>
      <c r="U200" s="234" t="str">
        <f>IFERROR(VLOOKUP(U198,'P1-1'!$B:$AP,31,FALSE),"")</f>
        <v/>
      </c>
      <c r="V200" s="234" t="str">
        <f>IFERROR(VLOOKUP(V198,'P1-1'!$B:$AP,31,FALSE),"")</f>
        <v/>
      </c>
      <c r="W200" s="234" t="str">
        <f>IFERROR(VLOOKUP(W198,'P1-1'!$B:$AP,31,FALSE),"")</f>
        <v/>
      </c>
      <c r="X200" s="234" t="str">
        <f>IFERROR(VLOOKUP(X198,'P1-1'!$B:$AP,31,FALSE),"")</f>
        <v/>
      </c>
      <c r="Y200" s="234" t="str">
        <f>IFERROR(VLOOKUP(Y198,'P1-1'!$B:$AP,31,FALSE),"")</f>
        <v/>
      </c>
      <c r="Z200" s="234" t="str">
        <f>IFERROR(VLOOKUP(Z198,'P1-1'!$B:$AP,31,FALSE),"")</f>
        <v/>
      </c>
      <c r="AA200" s="234" t="str">
        <f>IFERROR(VLOOKUP(AA198,'P1-1'!$B:$AP,31,FALSE),"")</f>
        <v/>
      </c>
      <c r="AB200" s="234" t="str">
        <f>IFERROR(VLOOKUP(AB198,'P1-1'!$B:$AP,31,FALSE),"")</f>
        <v/>
      </c>
      <c r="AC200" s="234" t="str">
        <f>IFERROR(VLOOKUP(AC198,'P1-1'!$B:$AP,31,FALSE),"")</f>
        <v/>
      </c>
      <c r="AD200" s="234" t="str">
        <f>IFERROR(VLOOKUP(AD198,'P1-1'!$B:$AP,31,FALSE),"")</f>
        <v/>
      </c>
      <c r="AE200" s="234" t="str">
        <f>IFERROR(VLOOKUP(AE198,'P1-1'!$B:$AP,31,FALSE),"")</f>
        <v/>
      </c>
      <c r="AF200" s="234" t="str">
        <f>IFERROR(VLOOKUP(AF198,'P1-1'!$B:$AP,31,FALSE),"")</f>
        <v/>
      </c>
      <c r="AG200" s="234" t="str">
        <f>IFERROR(VLOOKUP(AG198,'P1-1'!$B:$AP,31,FALSE),"")</f>
        <v/>
      </c>
      <c r="AH200" s="234" t="str">
        <f>IFERROR(VLOOKUP(AH198,'P1-1'!$B:$AP,31,FALSE),"")</f>
        <v/>
      </c>
      <c r="AI200" s="234" t="str">
        <f>IFERROR(VLOOKUP(AI198,'P1-1'!$B:$AP,31,FALSE),"")</f>
        <v/>
      </c>
      <c r="AJ200" s="234" t="str">
        <f>IFERROR(VLOOKUP(AJ198,'P1-1'!$B:$AP,31,FALSE),"")</f>
        <v/>
      </c>
      <c r="AK200" s="234" t="str">
        <f>IFERROR(VLOOKUP(AK198,'P1-1'!$B:$AP,31,FALSE),"")</f>
        <v/>
      </c>
      <c r="AL200" s="234" t="str">
        <f>IFERROR(VLOOKUP(AL198,'P1-1'!$B:$AP,31,FALSE),"")</f>
        <v/>
      </c>
      <c r="AM200" s="234" t="str">
        <f>IFERROR(VLOOKUP(AM198,'P1-1'!$B:$AP,31,FALSE),"")</f>
        <v/>
      </c>
      <c r="AN200" s="730"/>
      <c r="AO200" s="702"/>
      <c r="AP200" s="707"/>
      <c r="AQ200" s="708"/>
      <c r="AR200" s="702"/>
      <c r="AS200" s="702"/>
      <c r="AT200" s="709"/>
      <c r="AU200" s="327"/>
      <c r="AV200" s="327"/>
    </row>
    <row r="201" spans="1:48" s="205" customFormat="1" ht="12" customHeight="1">
      <c r="A201" s="710">
        <v>60</v>
      </c>
      <c r="B201" s="713"/>
      <c r="C201" s="731"/>
      <c r="D201" s="719" t="s">
        <v>231</v>
      </c>
      <c r="E201" s="401"/>
      <c r="F201" s="722"/>
      <c r="G201" s="723"/>
      <c r="H201" s="232" t="s">
        <v>355</v>
      </c>
      <c r="I201" s="324"/>
      <c r="J201" s="324"/>
      <c r="K201" s="324"/>
      <c r="L201" s="324"/>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4"/>
      <c r="AL201" s="324"/>
      <c r="AM201" s="324"/>
      <c r="AN201" s="728">
        <f t="shared" ref="AN201" si="227">IF(LEFT($AN$2,6)="共同生活援助",SUM(I202:AM202),SUM(I202:AM203))</f>
        <v>0</v>
      </c>
      <c r="AO201" s="700">
        <f>IF($AN$4="４週",AN201/4,AN201/(DAY(EOMONTH($I$22,0))/7))</f>
        <v>0</v>
      </c>
      <c r="AP201" s="703"/>
      <c r="AQ201" s="704"/>
      <c r="AR201" s="700" t="str">
        <f t="shared" ref="AR201" si="228">IF($AN$4="４週",AU202,AV202)</f>
        <v/>
      </c>
      <c r="AS201" s="700"/>
      <c r="AT201" s="709"/>
      <c r="AU201" s="325" t="s">
        <v>617</v>
      </c>
      <c r="AV201" s="325" t="s">
        <v>356</v>
      </c>
    </row>
    <row r="202" spans="1:48" s="205" customFormat="1" ht="12" customHeight="1">
      <c r="A202" s="711"/>
      <c r="B202" s="714"/>
      <c r="C202" s="732"/>
      <c r="D202" s="720"/>
      <c r="E202" s="402"/>
      <c r="F202" s="724"/>
      <c r="G202" s="725"/>
      <c r="H202" s="233" t="s">
        <v>357</v>
      </c>
      <c r="I202" s="234" t="str">
        <f>IFERROR(VLOOKUP(I201,'P1-1'!$B:$AP,41,FALSE),"")</f>
        <v/>
      </c>
      <c r="J202" s="234" t="str">
        <f>IFERROR(VLOOKUP(J201,'P1-1'!$B:$AP,41,FALSE),"")</f>
        <v/>
      </c>
      <c r="K202" s="234" t="str">
        <f>IFERROR(VLOOKUP(K201,'P1-1'!$B:$AP,41,FALSE),"")</f>
        <v/>
      </c>
      <c r="L202" s="234" t="str">
        <f>IFERROR(VLOOKUP(L201,'P1-1'!$B:$AP,41,FALSE),"")</f>
        <v/>
      </c>
      <c r="M202" s="234" t="str">
        <f>IFERROR(VLOOKUP(M201,'P1-1'!$B:$AP,41,FALSE),"")</f>
        <v/>
      </c>
      <c r="N202" s="234" t="str">
        <f>IFERROR(VLOOKUP(N201,'P1-1'!$B:$AP,41,FALSE),"")</f>
        <v/>
      </c>
      <c r="O202" s="234" t="str">
        <f>IFERROR(VLOOKUP(O201,'P1-1'!$B:$AP,41,FALSE),"")</f>
        <v/>
      </c>
      <c r="P202" s="234" t="str">
        <f>IFERROR(VLOOKUP(P201,'P1-1'!$B:$AP,41,FALSE),"")</f>
        <v/>
      </c>
      <c r="Q202" s="234" t="str">
        <f>IFERROR(VLOOKUP(Q201,'P1-1'!$B:$AP,41,FALSE),"")</f>
        <v/>
      </c>
      <c r="R202" s="234" t="str">
        <f>IFERROR(VLOOKUP(R201,'P1-1'!$B:$AP,41,FALSE),"")</f>
        <v/>
      </c>
      <c r="S202" s="234" t="str">
        <f>IFERROR(VLOOKUP(S201,'P1-1'!$B:$AP,41,FALSE),"")</f>
        <v/>
      </c>
      <c r="T202" s="234" t="str">
        <f>IFERROR(VLOOKUP(T201,'P1-1'!$B:$AP,41,FALSE),"")</f>
        <v/>
      </c>
      <c r="U202" s="234" t="str">
        <f>IFERROR(VLOOKUP(U201,'P1-1'!$B:$AP,41,FALSE),"")</f>
        <v/>
      </c>
      <c r="V202" s="234" t="str">
        <f>IFERROR(VLOOKUP(V201,'P1-1'!$B:$AP,41,FALSE),"")</f>
        <v/>
      </c>
      <c r="W202" s="234" t="str">
        <f>IFERROR(VLOOKUP(W201,'P1-1'!$B:$AP,41,FALSE),"")</f>
        <v/>
      </c>
      <c r="X202" s="234" t="str">
        <f>IFERROR(VLOOKUP(X201,'P1-1'!$B:$AP,41,FALSE),"")</f>
        <v/>
      </c>
      <c r="Y202" s="234" t="str">
        <f>IFERROR(VLOOKUP(Y201,'P1-1'!$B:$AP,41,FALSE),"")</f>
        <v/>
      </c>
      <c r="Z202" s="234" t="str">
        <f>IFERROR(VLOOKUP(Z201,'P1-1'!$B:$AP,41,FALSE),"")</f>
        <v/>
      </c>
      <c r="AA202" s="234" t="str">
        <f>IFERROR(VLOOKUP(AA201,'P1-1'!$B:$AP,41,FALSE),"")</f>
        <v/>
      </c>
      <c r="AB202" s="234" t="str">
        <f>IFERROR(VLOOKUP(AB201,'P1-1'!$B:$AP,41,FALSE),"")</f>
        <v/>
      </c>
      <c r="AC202" s="234" t="str">
        <f>IFERROR(VLOOKUP(AC201,'P1-1'!$B:$AP,41,FALSE),"")</f>
        <v/>
      </c>
      <c r="AD202" s="234" t="str">
        <f>IFERROR(VLOOKUP(AD201,'P1-1'!$B:$AP,41,FALSE),"")</f>
        <v/>
      </c>
      <c r="AE202" s="234" t="str">
        <f>IFERROR(VLOOKUP(AE201,'P1-1'!$B:$AP,41,FALSE),"")</f>
        <v/>
      </c>
      <c r="AF202" s="234" t="str">
        <f>IFERROR(VLOOKUP(AF201,'P1-1'!$B:$AP,41,FALSE),"")</f>
        <v/>
      </c>
      <c r="AG202" s="234" t="str">
        <f>IFERROR(VLOOKUP(AG201,'P1-1'!$B:$AP,41,FALSE),"")</f>
        <v/>
      </c>
      <c r="AH202" s="234" t="str">
        <f>IFERROR(VLOOKUP(AH201,'P1-1'!$B:$AP,41,FALSE),"")</f>
        <v/>
      </c>
      <c r="AI202" s="234" t="str">
        <f>IFERROR(VLOOKUP(AI201,'P1-1'!$B:$AP,41,FALSE),"")</f>
        <v/>
      </c>
      <c r="AJ202" s="234" t="str">
        <f>IFERROR(VLOOKUP(AJ201,'P1-1'!$B:$AP,41,FALSE),"")</f>
        <v/>
      </c>
      <c r="AK202" s="234" t="str">
        <f>IFERROR(VLOOKUP(AK201,'P1-1'!$B:$AP,41,FALSE),"")</f>
        <v/>
      </c>
      <c r="AL202" s="234" t="str">
        <f>IFERROR(VLOOKUP(AL201,'P1-1'!$B:$AP,41,FALSE),"")</f>
        <v/>
      </c>
      <c r="AM202" s="234" t="str">
        <f>IFERROR(VLOOKUP(AM201,'P1-1'!$B:$AP,41,FALSE),"")</f>
        <v/>
      </c>
      <c r="AN202" s="729"/>
      <c r="AO202" s="701"/>
      <c r="AP202" s="705"/>
      <c r="AQ202" s="706"/>
      <c r="AR202" s="701"/>
      <c r="AS202" s="701"/>
      <c r="AT202" s="709"/>
      <c r="AU202" s="326" t="str">
        <f t="shared" ref="AU202" si="229">IFERROR(IF($D201="□",($AO201/$AK$7),($AO201/$AK$9)),"")</f>
        <v/>
      </c>
      <c r="AV202" s="326" t="str">
        <f t="shared" ref="AV202" si="230">IFERROR(IF($D201="□",($AN201/$AO$7),($AN201/$AO$9)),"")</f>
        <v/>
      </c>
    </row>
    <row r="203" spans="1:48" s="205" customFormat="1" ht="12" customHeight="1">
      <c r="A203" s="712"/>
      <c r="B203" s="715"/>
      <c r="C203" s="733"/>
      <c r="D203" s="721"/>
      <c r="E203" s="402"/>
      <c r="F203" s="726"/>
      <c r="G203" s="727"/>
      <c r="H203" s="235" t="s">
        <v>358</v>
      </c>
      <c r="I203" s="234" t="str">
        <f>IFERROR(VLOOKUP(I201,'P1-1'!$B:$AP,31,FALSE),"")</f>
        <v/>
      </c>
      <c r="J203" s="234" t="str">
        <f>IFERROR(VLOOKUP(J201,'P1-1'!$B:$AP,31,FALSE),"")</f>
        <v/>
      </c>
      <c r="K203" s="234" t="str">
        <f>IFERROR(VLOOKUP(K201,'P1-1'!$B:$AP,31,FALSE),"")</f>
        <v/>
      </c>
      <c r="L203" s="234" t="str">
        <f>IFERROR(VLOOKUP(L201,'P1-1'!$B:$AP,31,FALSE),"")</f>
        <v/>
      </c>
      <c r="M203" s="234" t="str">
        <f>IFERROR(VLOOKUP(M201,'P1-1'!$B:$AP,31,FALSE),"")</f>
        <v/>
      </c>
      <c r="N203" s="234" t="str">
        <f>IFERROR(VLOOKUP(N201,'P1-1'!$B:$AP,31,FALSE),"")</f>
        <v/>
      </c>
      <c r="O203" s="234" t="str">
        <f>IFERROR(VLOOKUP(O201,'P1-1'!$B:$AP,31,FALSE),"")</f>
        <v/>
      </c>
      <c r="P203" s="234" t="str">
        <f>IFERROR(VLOOKUP(P201,'P1-1'!$B:$AP,31,FALSE),"")</f>
        <v/>
      </c>
      <c r="Q203" s="234" t="str">
        <f>IFERROR(VLOOKUP(Q201,'P1-1'!$B:$AP,31,FALSE),"")</f>
        <v/>
      </c>
      <c r="R203" s="234" t="str">
        <f>IFERROR(VLOOKUP(R201,'P1-1'!$B:$AP,31,FALSE),"")</f>
        <v/>
      </c>
      <c r="S203" s="234" t="str">
        <f>IFERROR(VLOOKUP(S201,'P1-1'!$B:$AP,31,FALSE),"")</f>
        <v/>
      </c>
      <c r="T203" s="234" t="str">
        <f>IFERROR(VLOOKUP(T201,'P1-1'!$B:$AP,31,FALSE),"")</f>
        <v/>
      </c>
      <c r="U203" s="234" t="str">
        <f>IFERROR(VLOOKUP(U201,'P1-1'!$B:$AP,31,FALSE),"")</f>
        <v/>
      </c>
      <c r="V203" s="234" t="str">
        <f>IFERROR(VLOOKUP(V201,'P1-1'!$B:$AP,31,FALSE),"")</f>
        <v/>
      </c>
      <c r="W203" s="234" t="str">
        <f>IFERROR(VLOOKUP(W201,'P1-1'!$B:$AP,31,FALSE),"")</f>
        <v/>
      </c>
      <c r="X203" s="234" t="str">
        <f>IFERROR(VLOOKUP(X201,'P1-1'!$B:$AP,31,FALSE),"")</f>
        <v/>
      </c>
      <c r="Y203" s="234" t="str">
        <f>IFERROR(VLOOKUP(Y201,'P1-1'!$B:$AP,31,FALSE),"")</f>
        <v/>
      </c>
      <c r="Z203" s="234" t="str">
        <f>IFERROR(VLOOKUP(Z201,'P1-1'!$B:$AP,31,FALSE),"")</f>
        <v/>
      </c>
      <c r="AA203" s="234" t="str">
        <f>IFERROR(VLOOKUP(AA201,'P1-1'!$B:$AP,31,FALSE),"")</f>
        <v/>
      </c>
      <c r="AB203" s="234" t="str">
        <f>IFERROR(VLOOKUP(AB201,'P1-1'!$B:$AP,31,FALSE),"")</f>
        <v/>
      </c>
      <c r="AC203" s="234" t="str">
        <f>IFERROR(VLOOKUP(AC201,'P1-1'!$B:$AP,31,FALSE),"")</f>
        <v/>
      </c>
      <c r="AD203" s="234" t="str">
        <f>IFERROR(VLOOKUP(AD201,'P1-1'!$B:$AP,31,FALSE),"")</f>
        <v/>
      </c>
      <c r="AE203" s="234" t="str">
        <f>IFERROR(VLOOKUP(AE201,'P1-1'!$B:$AP,31,FALSE),"")</f>
        <v/>
      </c>
      <c r="AF203" s="234" t="str">
        <f>IFERROR(VLOOKUP(AF201,'P1-1'!$B:$AP,31,FALSE),"")</f>
        <v/>
      </c>
      <c r="AG203" s="234" t="str">
        <f>IFERROR(VLOOKUP(AG201,'P1-1'!$B:$AP,31,FALSE),"")</f>
        <v/>
      </c>
      <c r="AH203" s="234" t="str">
        <f>IFERROR(VLOOKUP(AH201,'P1-1'!$B:$AP,31,FALSE),"")</f>
        <v/>
      </c>
      <c r="AI203" s="234" t="str">
        <f>IFERROR(VLOOKUP(AI201,'P1-1'!$B:$AP,31,FALSE),"")</f>
        <v/>
      </c>
      <c r="AJ203" s="234" t="str">
        <f>IFERROR(VLOOKUP(AJ201,'P1-1'!$B:$AP,31,FALSE),"")</f>
        <v/>
      </c>
      <c r="AK203" s="234" t="str">
        <f>IFERROR(VLOOKUP(AK201,'P1-1'!$B:$AP,31,FALSE),"")</f>
        <v/>
      </c>
      <c r="AL203" s="234" t="str">
        <f>IFERROR(VLOOKUP(AL201,'P1-1'!$B:$AP,31,FALSE),"")</f>
        <v/>
      </c>
      <c r="AM203" s="234" t="str">
        <f>IFERROR(VLOOKUP(AM201,'P1-1'!$B:$AP,31,FALSE),"")</f>
        <v/>
      </c>
      <c r="AN203" s="730"/>
      <c r="AO203" s="702"/>
      <c r="AP203" s="707"/>
      <c r="AQ203" s="708"/>
      <c r="AR203" s="702"/>
      <c r="AS203" s="702"/>
      <c r="AT203" s="709"/>
      <c r="AU203" s="327"/>
      <c r="AV203" s="327"/>
    </row>
    <row r="204" spans="1:48" s="205" customFormat="1" ht="12" customHeight="1">
      <c r="A204" s="710">
        <v>61</v>
      </c>
      <c r="B204" s="713"/>
      <c r="C204" s="731"/>
      <c r="D204" s="719" t="s">
        <v>231</v>
      </c>
      <c r="E204" s="401"/>
      <c r="F204" s="722"/>
      <c r="G204" s="723"/>
      <c r="H204" s="232" t="s">
        <v>355</v>
      </c>
      <c r="I204" s="324"/>
      <c r="J204" s="324"/>
      <c r="K204" s="324"/>
      <c r="L204" s="324"/>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4"/>
      <c r="AL204" s="324"/>
      <c r="AM204" s="324"/>
      <c r="AN204" s="728">
        <f t="shared" ref="AN204" si="231">IF(LEFT($AN$2,6)="共同生活援助",SUM(I205:AM205),SUM(I205:AM206))</f>
        <v>0</v>
      </c>
      <c r="AO204" s="700">
        <f>IF($AN$4="４週",AN204/4,AN204/(DAY(EOMONTH($I$22,0))/7))</f>
        <v>0</v>
      </c>
      <c r="AP204" s="703"/>
      <c r="AQ204" s="704"/>
      <c r="AR204" s="700" t="str">
        <f t="shared" ref="AR204" si="232">IF($AN$4="４週",AU205,AV205)</f>
        <v/>
      </c>
      <c r="AS204" s="700"/>
      <c r="AT204" s="709"/>
      <c r="AU204" s="325" t="s">
        <v>617</v>
      </c>
      <c r="AV204" s="325" t="s">
        <v>356</v>
      </c>
    </row>
    <row r="205" spans="1:48" s="205" customFormat="1" ht="12" customHeight="1">
      <c r="A205" s="711"/>
      <c r="B205" s="714"/>
      <c r="C205" s="732"/>
      <c r="D205" s="720"/>
      <c r="E205" s="402"/>
      <c r="F205" s="724"/>
      <c r="G205" s="725"/>
      <c r="H205" s="233" t="s">
        <v>357</v>
      </c>
      <c r="I205" s="234" t="str">
        <f>IFERROR(VLOOKUP(I204,'P1-1'!$B:$AP,41,FALSE),"")</f>
        <v/>
      </c>
      <c r="J205" s="234" t="str">
        <f>IFERROR(VLOOKUP(J204,'P1-1'!$B:$AP,41,FALSE),"")</f>
        <v/>
      </c>
      <c r="K205" s="234" t="str">
        <f>IFERROR(VLOOKUP(K204,'P1-1'!$B:$AP,41,FALSE),"")</f>
        <v/>
      </c>
      <c r="L205" s="234" t="str">
        <f>IFERROR(VLOOKUP(L204,'P1-1'!$B:$AP,41,FALSE),"")</f>
        <v/>
      </c>
      <c r="M205" s="234" t="str">
        <f>IFERROR(VLOOKUP(M204,'P1-1'!$B:$AP,41,FALSE),"")</f>
        <v/>
      </c>
      <c r="N205" s="234" t="str">
        <f>IFERROR(VLOOKUP(N204,'P1-1'!$B:$AP,41,FALSE),"")</f>
        <v/>
      </c>
      <c r="O205" s="234" t="str">
        <f>IFERROR(VLOOKUP(O204,'P1-1'!$B:$AP,41,FALSE),"")</f>
        <v/>
      </c>
      <c r="P205" s="234" t="str">
        <f>IFERROR(VLOOKUP(P204,'P1-1'!$B:$AP,41,FALSE),"")</f>
        <v/>
      </c>
      <c r="Q205" s="234" t="str">
        <f>IFERROR(VLOOKUP(Q204,'P1-1'!$B:$AP,41,FALSE),"")</f>
        <v/>
      </c>
      <c r="R205" s="234" t="str">
        <f>IFERROR(VLOOKUP(R204,'P1-1'!$B:$AP,41,FALSE),"")</f>
        <v/>
      </c>
      <c r="S205" s="234" t="str">
        <f>IFERROR(VLOOKUP(S204,'P1-1'!$B:$AP,41,FALSE),"")</f>
        <v/>
      </c>
      <c r="T205" s="234" t="str">
        <f>IFERROR(VLOOKUP(T204,'P1-1'!$B:$AP,41,FALSE),"")</f>
        <v/>
      </c>
      <c r="U205" s="234" t="str">
        <f>IFERROR(VLOOKUP(U204,'P1-1'!$B:$AP,41,FALSE),"")</f>
        <v/>
      </c>
      <c r="V205" s="234" t="str">
        <f>IFERROR(VLOOKUP(V204,'P1-1'!$B:$AP,41,FALSE),"")</f>
        <v/>
      </c>
      <c r="W205" s="234" t="str">
        <f>IFERROR(VLOOKUP(W204,'P1-1'!$B:$AP,41,FALSE),"")</f>
        <v/>
      </c>
      <c r="X205" s="234" t="str">
        <f>IFERROR(VLOOKUP(X204,'P1-1'!$B:$AP,41,FALSE),"")</f>
        <v/>
      </c>
      <c r="Y205" s="234" t="str">
        <f>IFERROR(VLOOKUP(Y204,'P1-1'!$B:$AP,41,FALSE),"")</f>
        <v/>
      </c>
      <c r="Z205" s="234" t="str">
        <f>IFERROR(VLOOKUP(Z204,'P1-1'!$B:$AP,41,FALSE),"")</f>
        <v/>
      </c>
      <c r="AA205" s="234" t="str">
        <f>IFERROR(VLOOKUP(AA204,'P1-1'!$B:$AP,41,FALSE),"")</f>
        <v/>
      </c>
      <c r="AB205" s="234" t="str">
        <f>IFERROR(VLOOKUP(AB204,'P1-1'!$B:$AP,41,FALSE),"")</f>
        <v/>
      </c>
      <c r="AC205" s="234" t="str">
        <f>IFERROR(VLOOKUP(AC204,'P1-1'!$B:$AP,41,FALSE),"")</f>
        <v/>
      </c>
      <c r="AD205" s="234" t="str">
        <f>IFERROR(VLOOKUP(AD204,'P1-1'!$B:$AP,41,FALSE),"")</f>
        <v/>
      </c>
      <c r="AE205" s="234" t="str">
        <f>IFERROR(VLOOKUP(AE204,'P1-1'!$B:$AP,41,FALSE),"")</f>
        <v/>
      </c>
      <c r="AF205" s="234" t="str">
        <f>IFERROR(VLOOKUP(AF204,'P1-1'!$B:$AP,41,FALSE),"")</f>
        <v/>
      </c>
      <c r="AG205" s="234" t="str">
        <f>IFERROR(VLOOKUP(AG204,'P1-1'!$B:$AP,41,FALSE),"")</f>
        <v/>
      </c>
      <c r="AH205" s="234" t="str">
        <f>IFERROR(VLOOKUP(AH204,'P1-1'!$B:$AP,41,FALSE),"")</f>
        <v/>
      </c>
      <c r="AI205" s="234" t="str">
        <f>IFERROR(VLOOKUP(AI204,'P1-1'!$B:$AP,41,FALSE),"")</f>
        <v/>
      </c>
      <c r="AJ205" s="234" t="str">
        <f>IFERROR(VLOOKUP(AJ204,'P1-1'!$B:$AP,41,FALSE),"")</f>
        <v/>
      </c>
      <c r="AK205" s="234" t="str">
        <f>IFERROR(VLOOKUP(AK204,'P1-1'!$B:$AP,41,FALSE),"")</f>
        <v/>
      </c>
      <c r="AL205" s="234" t="str">
        <f>IFERROR(VLOOKUP(AL204,'P1-1'!$B:$AP,41,FALSE),"")</f>
        <v/>
      </c>
      <c r="AM205" s="234" t="str">
        <f>IFERROR(VLOOKUP(AM204,'P1-1'!$B:$AP,41,FALSE),"")</f>
        <v/>
      </c>
      <c r="AN205" s="729"/>
      <c r="AO205" s="701"/>
      <c r="AP205" s="705"/>
      <c r="AQ205" s="706"/>
      <c r="AR205" s="701"/>
      <c r="AS205" s="701"/>
      <c r="AT205" s="709"/>
      <c r="AU205" s="326" t="str">
        <f t="shared" ref="AU205" si="233">IFERROR(IF($D204="□",($AO204/$AK$7),($AO204/$AK$9)),"")</f>
        <v/>
      </c>
      <c r="AV205" s="326" t="str">
        <f t="shared" ref="AV205" si="234">IFERROR(IF($D204="□",($AN204/$AO$7),($AN204/$AO$9)),"")</f>
        <v/>
      </c>
    </row>
    <row r="206" spans="1:48" s="205" customFormat="1" ht="12" customHeight="1">
      <c r="A206" s="712"/>
      <c r="B206" s="715"/>
      <c r="C206" s="733"/>
      <c r="D206" s="721"/>
      <c r="E206" s="402"/>
      <c r="F206" s="726"/>
      <c r="G206" s="727"/>
      <c r="H206" s="235" t="s">
        <v>358</v>
      </c>
      <c r="I206" s="234" t="str">
        <f>IFERROR(VLOOKUP(I204,'P1-1'!$B:$AP,31,FALSE),"")</f>
        <v/>
      </c>
      <c r="J206" s="234" t="str">
        <f>IFERROR(VLOOKUP(J204,'P1-1'!$B:$AP,31,FALSE),"")</f>
        <v/>
      </c>
      <c r="K206" s="234" t="str">
        <f>IFERROR(VLOOKUP(K204,'P1-1'!$B:$AP,31,FALSE),"")</f>
        <v/>
      </c>
      <c r="L206" s="234" t="str">
        <f>IFERROR(VLOOKUP(L204,'P1-1'!$B:$AP,31,FALSE),"")</f>
        <v/>
      </c>
      <c r="M206" s="234" t="str">
        <f>IFERROR(VLOOKUP(M204,'P1-1'!$B:$AP,31,FALSE),"")</f>
        <v/>
      </c>
      <c r="N206" s="234" t="str">
        <f>IFERROR(VLOOKUP(N204,'P1-1'!$B:$AP,31,FALSE),"")</f>
        <v/>
      </c>
      <c r="O206" s="234" t="str">
        <f>IFERROR(VLOOKUP(O204,'P1-1'!$B:$AP,31,FALSE),"")</f>
        <v/>
      </c>
      <c r="P206" s="234" t="str">
        <f>IFERROR(VLOOKUP(P204,'P1-1'!$B:$AP,31,FALSE),"")</f>
        <v/>
      </c>
      <c r="Q206" s="234" t="str">
        <f>IFERROR(VLOOKUP(Q204,'P1-1'!$B:$AP,31,FALSE),"")</f>
        <v/>
      </c>
      <c r="R206" s="234" t="str">
        <f>IFERROR(VLOOKUP(R204,'P1-1'!$B:$AP,31,FALSE),"")</f>
        <v/>
      </c>
      <c r="S206" s="234" t="str">
        <f>IFERROR(VLOOKUP(S204,'P1-1'!$B:$AP,31,FALSE),"")</f>
        <v/>
      </c>
      <c r="T206" s="234" t="str">
        <f>IFERROR(VLOOKUP(T204,'P1-1'!$B:$AP,31,FALSE),"")</f>
        <v/>
      </c>
      <c r="U206" s="234" t="str">
        <f>IFERROR(VLOOKUP(U204,'P1-1'!$B:$AP,31,FALSE),"")</f>
        <v/>
      </c>
      <c r="V206" s="234" t="str">
        <f>IFERROR(VLOOKUP(V204,'P1-1'!$B:$AP,31,FALSE),"")</f>
        <v/>
      </c>
      <c r="W206" s="234" t="str">
        <f>IFERROR(VLOOKUP(W204,'P1-1'!$B:$AP,31,FALSE),"")</f>
        <v/>
      </c>
      <c r="X206" s="234" t="str">
        <f>IFERROR(VLOOKUP(X204,'P1-1'!$B:$AP,31,FALSE),"")</f>
        <v/>
      </c>
      <c r="Y206" s="234" t="str">
        <f>IFERROR(VLOOKUP(Y204,'P1-1'!$B:$AP,31,FALSE),"")</f>
        <v/>
      </c>
      <c r="Z206" s="234" t="str">
        <f>IFERROR(VLOOKUP(Z204,'P1-1'!$B:$AP,31,FALSE),"")</f>
        <v/>
      </c>
      <c r="AA206" s="234" t="str">
        <f>IFERROR(VLOOKUP(AA204,'P1-1'!$B:$AP,31,FALSE),"")</f>
        <v/>
      </c>
      <c r="AB206" s="234" t="str">
        <f>IFERROR(VLOOKUP(AB204,'P1-1'!$B:$AP,31,FALSE),"")</f>
        <v/>
      </c>
      <c r="AC206" s="234" t="str">
        <f>IFERROR(VLOOKUP(AC204,'P1-1'!$B:$AP,31,FALSE),"")</f>
        <v/>
      </c>
      <c r="AD206" s="234" t="str">
        <f>IFERROR(VLOOKUP(AD204,'P1-1'!$B:$AP,31,FALSE),"")</f>
        <v/>
      </c>
      <c r="AE206" s="234" t="str">
        <f>IFERROR(VLOOKUP(AE204,'P1-1'!$B:$AP,31,FALSE),"")</f>
        <v/>
      </c>
      <c r="AF206" s="234" t="str">
        <f>IFERROR(VLOOKUP(AF204,'P1-1'!$B:$AP,31,FALSE),"")</f>
        <v/>
      </c>
      <c r="AG206" s="234" t="str">
        <f>IFERROR(VLOOKUP(AG204,'P1-1'!$B:$AP,31,FALSE),"")</f>
        <v/>
      </c>
      <c r="AH206" s="234" t="str">
        <f>IFERROR(VLOOKUP(AH204,'P1-1'!$B:$AP,31,FALSE),"")</f>
        <v/>
      </c>
      <c r="AI206" s="234" t="str">
        <f>IFERROR(VLOOKUP(AI204,'P1-1'!$B:$AP,31,FALSE),"")</f>
        <v/>
      </c>
      <c r="AJ206" s="234" t="str">
        <f>IFERROR(VLOOKUP(AJ204,'P1-1'!$B:$AP,31,FALSE),"")</f>
        <v/>
      </c>
      <c r="AK206" s="234" t="str">
        <f>IFERROR(VLOOKUP(AK204,'P1-1'!$B:$AP,31,FALSE),"")</f>
        <v/>
      </c>
      <c r="AL206" s="234" t="str">
        <f>IFERROR(VLOOKUP(AL204,'P1-1'!$B:$AP,31,FALSE),"")</f>
        <v/>
      </c>
      <c r="AM206" s="234" t="str">
        <f>IFERROR(VLOOKUP(AM204,'P1-1'!$B:$AP,31,FALSE),"")</f>
        <v/>
      </c>
      <c r="AN206" s="730"/>
      <c r="AO206" s="702"/>
      <c r="AP206" s="707"/>
      <c r="AQ206" s="708"/>
      <c r="AR206" s="702"/>
      <c r="AS206" s="702"/>
      <c r="AT206" s="709"/>
      <c r="AU206" s="327"/>
      <c r="AV206" s="327"/>
    </row>
    <row r="207" spans="1:48" s="205" customFormat="1" ht="12" customHeight="1">
      <c r="A207" s="710">
        <v>62</v>
      </c>
      <c r="B207" s="713"/>
      <c r="C207" s="731"/>
      <c r="D207" s="719" t="s">
        <v>231</v>
      </c>
      <c r="E207" s="401"/>
      <c r="F207" s="722"/>
      <c r="G207" s="723"/>
      <c r="H207" s="232" t="s">
        <v>355</v>
      </c>
      <c r="I207" s="324"/>
      <c r="J207" s="324"/>
      <c r="K207" s="324"/>
      <c r="L207" s="324"/>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4"/>
      <c r="AL207" s="324"/>
      <c r="AM207" s="324"/>
      <c r="AN207" s="728">
        <f t="shared" ref="AN207" si="235">IF(LEFT($AN$2,6)="共同生活援助",SUM(I208:AM208),SUM(I208:AM209))</f>
        <v>0</v>
      </c>
      <c r="AO207" s="700">
        <f>IF($AN$4="４週",AN207/4,AN207/(DAY(EOMONTH($I$22,0))/7))</f>
        <v>0</v>
      </c>
      <c r="AP207" s="703"/>
      <c r="AQ207" s="704"/>
      <c r="AR207" s="700" t="str">
        <f t="shared" ref="AR207" si="236">IF($AN$4="４週",AU208,AV208)</f>
        <v/>
      </c>
      <c r="AS207" s="700"/>
      <c r="AT207" s="709"/>
      <c r="AU207" s="325" t="s">
        <v>617</v>
      </c>
      <c r="AV207" s="325" t="s">
        <v>356</v>
      </c>
    </row>
    <row r="208" spans="1:48" s="205" customFormat="1" ht="12" customHeight="1">
      <c r="A208" s="711"/>
      <c r="B208" s="714"/>
      <c r="C208" s="732"/>
      <c r="D208" s="720"/>
      <c r="E208" s="402"/>
      <c r="F208" s="724"/>
      <c r="G208" s="725"/>
      <c r="H208" s="233" t="s">
        <v>357</v>
      </c>
      <c r="I208" s="234" t="str">
        <f>IFERROR(VLOOKUP(I207,'P1-1'!$B:$AP,41,FALSE),"")</f>
        <v/>
      </c>
      <c r="J208" s="234" t="str">
        <f>IFERROR(VLOOKUP(J207,'P1-1'!$B:$AP,41,FALSE),"")</f>
        <v/>
      </c>
      <c r="K208" s="234" t="str">
        <f>IFERROR(VLOOKUP(K207,'P1-1'!$B:$AP,41,FALSE),"")</f>
        <v/>
      </c>
      <c r="L208" s="234" t="str">
        <f>IFERROR(VLOOKUP(L207,'P1-1'!$B:$AP,41,FALSE),"")</f>
        <v/>
      </c>
      <c r="M208" s="234" t="str">
        <f>IFERROR(VLOOKUP(M207,'P1-1'!$B:$AP,41,FALSE),"")</f>
        <v/>
      </c>
      <c r="N208" s="234" t="str">
        <f>IFERROR(VLOOKUP(N207,'P1-1'!$B:$AP,41,FALSE),"")</f>
        <v/>
      </c>
      <c r="O208" s="234" t="str">
        <f>IFERROR(VLOOKUP(O207,'P1-1'!$B:$AP,41,FALSE),"")</f>
        <v/>
      </c>
      <c r="P208" s="234" t="str">
        <f>IFERROR(VLOOKUP(P207,'P1-1'!$B:$AP,41,FALSE),"")</f>
        <v/>
      </c>
      <c r="Q208" s="234" t="str">
        <f>IFERROR(VLOOKUP(Q207,'P1-1'!$B:$AP,41,FALSE),"")</f>
        <v/>
      </c>
      <c r="R208" s="234" t="str">
        <f>IFERROR(VLOOKUP(R207,'P1-1'!$B:$AP,41,FALSE),"")</f>
        <v/>
      </c>
      <c r="S208" s="234" t="str">
        <f>IFERROR(VLOOKUP(S207,'P1-1'!$B:$AP,41,FALSE),"")</f>
        <v/>
      </c>
      <c r="T208" s="234" t="str">
        <f>IFERROR(VLOOKUP(T207,'P1-1'!$B:$AP,41,FALSE),"")</f>
        <v/>
      </c>
      <c r="U208" s="234" t="str">
        <f>IFERROR(VLOOKUP(U207,'P1-1'!$B:$AP,41,FALSE),"")</f>
        <v/>
      </c>
      <c r="V208" s="234" t="str">
        <f>IFERROR(VLOOKUP(V207,'P1-1'!$B:$AP,41,FALSE),"")</f>
        <v/>
      </c>
      <c r="W208" s="234" t="str">
        <f>IFERROR(VLOOKUP(W207,'P1-1'!$B:$AP,41,FALSE),"")</f>
        <v/>
      </c>
      <c r="X208" s="234" t="str">
        <f>IFERROR(VLOOKUP(X207,'P1-1'!$B:$AP,41,FALSE),"")</f>
        <v/>
      </c>
      <c r="Y208" s="234" t="str">
        <f>IFERROR(VLOOKUP(Y207,'P1-1'!$B:$AP,41,FALSE),"")</f>
        <v/>
      </c>
      <c r="Z208" s="234" t="str">
        <f>IFERROR(VLOOKUP(Z207,'P1-1'!$B:$AP,41,FALSE),"")</f>
        <v/>
      </c>
      <c r="AA208" s="234" t="str">
        <f>IFERROR(VLOOKUP(AA207,'P1-1'!$B:$AP,41,FALSE),"")</f>
        <v/>
      </c>
      <c r="AB208" s="234" t="str">
        <f>IFERROR(VLOOKUP(AB207,'P1-1'!$B:$AP,41,FALSE),"")</f>
        <v/>
      </c>
      <c r="AC208" s="234" t="str">
        <f>IFERROR(VLOOKUP(AC207,'P1-1'!$B:$AP,41,FALSE),"")</f>
        <v/>
      </c>
      <c r="AD208" s="234" t="str">
        <f>IFERROR(VLOOKUP(AD207,'P1-1'!$B:$AP,41,FALSE),"")</f>
        <v/>
      </c>
      <c r="AE208" s="234" t="str">
        <f>IFERROR(VLOOKUP(AE207,'P1-1'!$B:$AP,41,FALSE),"")</f>
        <v/>
      </c>
      <c r="AF208" s="234" t="str">
        <f>IFERROR(VLOOKUP(AF207,'P1-1'!$B:$AP,41,FALSE),"")</f>
        <v/>
      </c>
      <c r="AG208" s="234" t="str">
        <f>IFERROR(VLOOKUP(AG207,'P1-1'!$B:$AP,41,FALSE),"")</f>
        <v/>
      </c>
      <c r="AH208" s="234" t="str">
        <f>IFERROR(VLOOKUP(AH207,'P1-1'!$B:$AP,41,FALSE),"")</f>
        <v/>
      </c>
      <c r="AI208" s="234" t="str">
        <f>IFERROR(VLOOKUP(AI207,'P1-1'!$B:$AP,41,FALSE),"")</f>
        <v/>
      </c>
      <c r="AJ208" s="234" t="str">
        <f>IFERROR(VLOOKUP(AJ207,'P1-1'!$B:$AP,41,FALSE),"")</f>
        <v/>
      </c>
      <c r="AK208" s="234" t="str">
        <f>IFERROR(VLOOKUP(AK207,'P1-1'!$B:$AP,41,FALSE),"")</f>
        <v/>
      </c>
      <c r="AL208" s="234" t="str">
        <f>IFERROR(VLOOKUP(AL207,'P1-1'!$B:$AP,41,FALSE),"")</f>
        <v/>
      </c>
      <c r="AM208" s="234" t="str">
        <f>IFERROR(VLOOKUP(AM207,'P1-1'!$B:$AP,41,FALSE),"")</f>
        <v/>
      </c>
      <c r="AN208" s="729"/>
      <c r="AO208" s="701"/>
      <c r="AP208" s="705"/>
      <c r="AQ208" s="706"/>
      <c r="AR208" s="701"/>
      <c r="AS208" s="701"/>
      <c r="AT208" s="709"/>
      <c r="AU208" s="326" t="str">
        <f t="shared" ref="AU208" si="237">IFERROR(IF($D207="□",($AO207/$AK$7),($AO207/$AK$9)),"")</f>
        <v/>
      </c>
      <c r="AV208" s="326" t="str">
        <f t="shared" ref="AV208" si="238">IFERROR(IF($D207="□",($AN207/$AO$7),($AN207/$AO$9)),"")</f>
        <v/>
      </c>
    </row>
    <row r="209" spans="1:48" s="205" customFormat="1" ht="12" customHeight="1">
      <c r="A209" s="712"/>
      <c r="B209" s="715"/>
      <c r="C209" s="733"/>
      <c r="D209" s="721"/>
      <c r="E209" s="402"/>
      <c r="F209" s="726"/>
      <c r="G209" s="727"/>
      <c r="H209" s="235" t="s">
        <v>358</v>
      </c>
      <c r="I209" s="234" t="str">
        <f>IFERROR(VLOOKUP(I207,'P1-1'!$B:$AP,31,FALSE),"")</f>
        <v/>
      </c>
      <c r="J209" s="234" t="str">
        <f>IFERROR(VLOOKUP(J207,'P1-1'!$B:$AP,31,FALSE),"")</f>
        <v/>
      </c>
      <c r="K209" s="234" t="str">
        <f>IFERROR(VLOOKUP(K207,'P1-1'!$B:$AP,31,FALSE),"")</f>
        <v/>
      </c>
      <c r="L209" s="234" t="str">
        <f>IFERROR(VLOOKUP(L207,'P1-1'!$B:$AP,31,FALSE),"")</f>
        <v/>
      </c>
      <c r="M209" s="234" t="str">
        <f>IFERROR(VLOOKUP(M207,'P1-1'!$B:$AP,31,FALSE),"")</f>
        <v/>
      </c>
      <c r="N209" s="234" t="str">
        <f>IFERROR(VLOOKUP(N207,'P1-1'!$B:$AP,31,FALSE),"")</f>
        <v/>
      </c>
      <c r="O209" s="234" t="str">
        <f>IFERROR(VLOOKUP(O207,'P1-1'!$B:$AP,31,FALSE),"")</f>
        <v/>
      </c>
      <c r="P209" s="234" t="str">
        <f>IFERROR(VLOOKUP(P207,'P1-1'!$B:$AP,31,FALSE),"")</f>
        <v/>
      </c>
      <c r="Q209" s="234" t="str">
        <f>IFERROR(VLOOKUP(Q207,'P1-1'!$B:$AP,31,FALSE),"")</f>
        <v/>
      </c>
      <c r="R209" s="234" t="str">
        <f>IFERROR(VLOOKUP(R207,'P1-1'!$B:$AP,31,FALSE),"")</f>
        <v/>
      </c>
      <c r="S209" s="234" t="str">
        <f>IFERROR(VLOOKUP(S207,'P1-1'!$B:$AP,31,FALSE),"")</f>
        <v/>
      </c>
      <c r="T209" s="234" t="str">
        <f>IFERROR(VLOOKUP(T207,'P1-1'!$B:$AP,31,FALSE),"")</f>
        <v/>
      </c>
      <c r="U209" s="234" t="str">
        <f>IFERROR(VLOOKUP(U207,'P1-1'!$B:$AP,31,FALSE),"")</f>
        <v/>
      </c>
      <c r="V209" s="234" t="str">
        <f>IFERROR(VLOOKUP(V207,'P1-1'!$B:$AP,31,FALSE),"")</f>
        <v/>
      </c>
      <c r="W209" s="234" t="str">
        <f>IFERROR(VLOOKUP(W207,'P1-1'!$B:$AP,31,FALSE),"")</f>
        <v/>
      </c>
      <c r="X209" s="234" t="str">
        <f>IFERROR(VLOOKUP(X207,'P1-1'!$B:$AP,31,FALSE),"")</f>
        <v/>
      </c>
      <c r="Y209" s="234" t="str">
        <f>IFERROR(VLOOKUP(Y207,'P1-1'!$B:$AP,31,FALSE),"")</f>
        <v/>
      </c>
      <c r="Z209" s="234" t="str">
        <f>IFERROR(VLOOKUP(Z207,'P1-1'!$B:$AP,31,FALSE),"")</f>
        <v/>
      </c>
      <c r="AA209" s="234" t="str">
        <f>IFERROR(VLOOKUP(AA207,'P1-1'!$B:$AP,31,FALSE),"")</f>
        <v/>
      </c>
      <c r="AB209" s="234" t="str">
        <f>IFERROR(VLOOKUP(AB207,'P1-1'!$B:$AP,31,FALSE),"")</f>
        <v/>
      </c>
      <c r="AC209" s="234" t="str">
        <f>IFERROR(VLOOKUP(AC207,'P1-1'!$B:$AP,31,FALSE),"")</f>
        <v/>
      </c>
      <c r="AD209" s="234" t="str">
        <f>IFERROR(VLOOKUP(AD207,'P1-1'!$B:$AP,31,FALSE),"")</f>
        <v/>
      </c>
      <c r="AE209" s="234" t="str">
        <f>IFERROR(VLOOKUP(AE207,'P1-1'!$B:$AP,31,FALSE),"")</f>
        <v/>
      </c>
      <c r="AF209" s="234" t="str">
        <f>IFERROR(VLOOKUP(AF207,'P1-1'!$B:$AP,31,FALSE),"")</f>
        <v/>
      </c>
      <c r="AG209" s="234" t="str">
        <f>IFERROR(VLOOKUP(AG207,'P1-1'!$B:$AP,31,FALSE),"")</f>
        <v/>
      </c>
      <c r="AH209" s="234" t="str">
        <f>IFERROR(VLOOKUP(AH207,'P1-1'!$B:$AP,31,FALSE),"")</f>
        <v/>
      </c>
      <c r="AI209" s="234" t="str">
        <f>IFERROR(VLOOKUP(AI207,'P1-1'!$B:$AP,31,FALSE),"")</f>
        <v/>
      </c>
      <c r="AJ209" s="234" t="str">
        <f>IFERROR(VLOOKUP(AJ207,'P1-1'!$B:$AP,31,FALSE),"")</f>
        <v/>
      </c>
      <c r="AK209" s="234" t="str">
        <f>IFERROR(VLOOKUP(AK207,'P1-1'!$B:$AP,31,FALSE),"")</f>
        <v/>
      </c>
      <c r="AL209" s="234" t="str">
        <f>IFERROR(VLOOKUP(AL207,'P1-1'!$B:$AP,31,FALSE),"")</f>
        <v/>
      </c>
      <c r="AM209" s="234" t="str">
        <f>IFERROR(VLOOKUP(AM207,'P1-1'!$B:$AP,31,FALSE),"")</f>
        <v/>
      </c>
      <c r="AN209" s="730"/>
      <c r="AO209" s="702"/>
      <c r="AP209" s="707"/>
      <c r="AQ209" s="708"/>
      <c r="AR209" s="702"/>
      <c r="AS209" s="702"/>
      <c r="AT209" s="709"/>
      <c r="AU209" s="327"/>
      <c r="AV209" s="327"/>
    </row>
    <row r="210" spans="1:48" s="205" customFormat="1" ht="12" customHeight="1">
      <c r="A210" s="710">
        <v>63</v>
      </c>
      <c r="B210" s="713"/>
      <c r="C210" s="731"/>
      <c r="D210" s="719" t="s">
        <v>231</v>
      </c>
      <c r="E210" s="401"/>
      <c r="F210" s="722"/>
      <c r="G210" s="723"/>
      <c r="H210" s="232" t="s">
        <v>355</v>
      </c>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4"/>
      <c r="AL210" s="324"/>
      <c r="AM210" s="324"/>
      <c r="AN210" s="728">
        <f t="shared" ref="AN210" si="239">IF(LEFT($AN$2,6)="共同生活援助",SUM(I211:AM211),SUM(I211:AM212))</f>
        <v>0</v>
      </c>
      <c r="AO210" s="700">
        <f>IF($AN$4="４週",AN210/4,AN210/(DAY(EOMONTH($I$22,0))/7))</f>
        <v>0</v>
      </c>
      <c r="AP210" s="703"/>
      <c r="AQ210" s="704"/>
      <c r="AR210" s="700" t="str">
        <f t="shared" ref="AR210" si="240">IF($AN$4="４週",AU211,AV211)</f>
        <v/>
      </c>
      <c r="AS210" s="700"/>
      <c r="AT210" s="709"/>
      <c r="AU210" s="325" t="s">
        <v>617</v>
      </c>
      <c r="AV210" s="325" t="s">
        <v>356</v>
      </c>
    </row>
    <row r="211" spans="1:48" s="205" customFormat="1" ht="12" customHeight="1">
      <c r="A211" s="711"/>
      <c r="B211" s="714"/>
      <c r="C211" s="732"/>
      <c r="D211" s="720"/>
      <c r="E211" s="402"/>
      <c r="F211" s="724"/>
      <c r="G211" s="725"/>
      <c r="H211" s="233" t="s">
        <v>357</v>
      </c>
      <c r="I211" s="234" t="str">
        <f>IFERROR(VLOOKUP(I210,'P1-1'!$B:$AP,41,FALSE),"")</f>
        <v/>
      </c>
      <c r="J211" s="234" t="str">
        <f>IFERROR(VLOOKUP(J210,'P1-1'!$B:$AP,41,FALSE),"")</f>
        <v/>
      </c>
      <c r="K211" s="234" t="str">
        <f>IFERROR(VLOOKUP(K210,'P1-1'!$B:$AP,41,FALSE),"")</f>
        <v/>
      </c>
      <c r="L211" s="234" t="str">
        <f>IFERROR(VLOOKUP(L210,'P1-1'!$B:$AP,41,FALSE),"")</f>
        <v/>
      </c>
      <c r="M211" s="234" t="str">
        <f>IFERROR(VLOOKUP(M210,'P1-1'!$B:$AP,41,FALSE),"")</f>
        <v/>
      </c>
      <c r="N211" s="234" t="str">
        <f>IFERROR(VLOOKUP(N210,'P1-1'!$B:$AP,41,FALSE),"")</f>
        <v/>
      </c>
      <c r="O211" s="234" t="str">
        <f>IFERROR(VLOOKUP(O210,'P1-1'!$B:$AP,41,FALSE),"")</f>
        <v/>
      </c>
      <c r="P211" s="234" t="str">
        <f>IFERROR(VLOOKUP(P210,'P1-1'!$B:$AP,41,FALSE),"")</f>
        <v/>
      </c>
      <c r="Q211" s="234" t="str">
        <f>IFERROR(VLOOKUP(Q210,'P1-1'!$B:$AP,41,FALSE),"")</f>
        <v/>
      </c>
      <c r="R211" s="234" t="str">
        <f>IFERROR(VLOOKUP(R210,'P1-1'!$B:$AP,41,FALSE),"")</f>
        <v/>
      </c>
      <c r="S211" s="234" t="str">
        <f>IFERROR(VLOOKUP(S210,'P1-1'!$B:$AP,41,FALSE),"")</f>
        <v/>
      </c>
      <c r="T211" s="234" t="str">
        <f>IFERROR(VLOOKUP(T210,'P1-1'!$B:$AP,41,FALSE),"")</f>
        <v/>
      </c>
      <c r="U211" s="234" t="str">
        <f>IFERROR(VLOOKUP(U210,'P1-1'!$B:$AP,41,FALSE),"")</f>
        <v/>
      </c>
      <c r="V211" s="234" t="str">
        <f>IFERROR(VLOOKUP(V210,'P1-1'!$B:$AP,41,FALSE),"")</f>
        <v/>
      </c>
      <c r="W211" s="234" t="str">
        <f>IFERROR(VLOOKUP(W210,'P1-1'!$B:$AP,41,FALSE),"")</f>
        <v/>
      </c>
      <c r="X211" s="234" t="str">
        <f>IFERROR(VLOOKUP(X210,'P1-1'!$B:$AP,41,FALSE),"")</f>
        <v/>
      </c>
      <c r="Y211" s="234" t="str">
        <f>IFERROR(VLOOKUP(Y210,'P1-1'!$B:$AP,41,FALSE),"")</f>
        <v/>
      </c>
      <c r="Z211" s="234" t="str">
        <f>IFERROR(VLOOKUP(Z210,'P1-1'!$B:$AP,41,FALSE),"")</f>
        <v/>
      </c>
      <c r="AA211" s="234" t="str">
        <f>IFERROR(VLOOKUP(AA210,'P1-1'!$B:$AP,41,FALSE),"")</f>
        <v/>
      </c>
      <c r="AB211" s="234" t="str">
        <f>IFERROR(VLOOKUP(AB210,'P1-1'!$B:$AP,41,FALSE),"")</f>
        <v/>
      </c>
      <c r="AC211" s="234" t="str">
        <f>IFERROR(VLOOKUP(AC210,'P1-1'!$B:$AP,41,FALSE),"")</f>
        <v/>
      </c>
      <c r="AD211" s="234" t="str">
        <f>IFERROR(VLOOKUP(AD210,'P1-1'!$B:$AP,41,FALSE),"")</f>
        <v/>
      </c>
      <c r="AE211" s="234" t="str">
        <f>IFERROR(VLOOKUP(AE210,'P1-1'!$B:$AP,41,FALSE),"")</f>
        <v/>
      </c>
      <c r="AF211" s="234" t="str">
        <f>IFERROR(VLOOKUP(AF210,'P1-1'!$B:$AP,41,FALSE),"")</f>
        <v/>
      </c>
      <c r="AG211" s="234" t="str">
        <f>IFERROR(VLOOKUP(AG210,'P1-1'!$B:$AP,41,FALSE),"")</f>
        <v/>
      </c>
      <c r="AH211" s="234" t="str">
        <f>IFERROR(VLOOKUP(AH210,'P1-1'!$B:$AP,41,FALSE),"")</f>
        <v/>
      </c>
      <c r="AI211" s="234" t="str">
        <f>IFERROR(VLOOKUP(AI210,'P1-1'!$B:$AP,41,FALSE),"")</f>
        <v/>
      </c>
      <c r="AJ211" s="234" t="str">
        <f>IFERROR(VLOOKUP(AJ210,'P1-1'!$B:$AP,41,FALSE),"")</f>
        <v/>
      </c>
      <c r="AK211" s="234" t="str">
        <f>IFERROR(VLOOKUP(AK210,'P1-1'!$B:$AP,41,FALSE),"")</f>
        <v/>
      </c>
      <c r="AL211" s="234" t="str">
        <f>IFERROR(VLOOKUP(AL210,'P1-1'!$B:$AP,41,FALSE),"")</f>
        <v/>
      </c>
      <c r="AM211" s="234" t="str">
        <f>IFERROR(VLOOKUP(AM210,'P1-1'!$B:$AP,41,FALSE),"")</f>
        <v/>
      </c>
      <c r="AN211" s="729"/>
      <c r="AO211" s="701"/>
      <c r="AP211" s="705"/>
      <c r="AQ211" s="706"/>
      <c r="AR211" s="701"/>
      <c r="AS211" s="701"/>
      <c r="AT211" s="709"/>
      <c r="AU211" s="326" t="str">
        <f t="shared" ref="AU211" si="241">IFERROR(IF($D210="□",($AO210/$AK$7),($AO210/$AK$9)),"")</f>
        <v/>
      </c>
      <c r="AV211" s="326" t="str">
        <f t="shared" ref="AV211" si="242">IFERROR(IF($D210="□",($AN210/$AO$7),($AN210/$AO$9)),"")</f>
        <v/>
      </c>
    </row>
    <row r="212" spans="1:48" s="205" customFormat="1" ht="12" customHeight="1">
      <c r="A212" s="712"/>
      <c r="B212" s="715"/>
      <c r="C212" s="733"/>
      <c r="D212" s="721"/>
      <c r="E212" s="402"/>
      <c r="F212" s="726"/>
      <c r="G212" s="727"/>
      <c r="H212" s="235" t="s">
        <v>358</v>
      </c>
      <c r="I212" s="234" t="str">
        <f>IFERROR(VLOOKUP(I210,'P1-1'!$B:$AP,31,FALSE),"")</f>
        <v/>
      </c>
      <c r="J212" s="234" t="str">
        <f>IFERROR(VLOOKUP(J210,'P1-1'!$B:$AP,31,FALSE),"")</f>
        <v/>
      </c>
      <c r="K212" s="234" t="str">
        <f>IFERROR(VLOOKUP(K210,'P1-1'!$B:$AP,31,FALSE),"")</f>
        <v/>
      </c>
      <c r="L212" s="234" t="str">
        <f>IFERROR(VLOOKUP(L210,'P1-1'!$B:$AP,31,FALSE),"")</f>
        <v/>
      </c>
      <c r="M212" s="234" t="str">
        <f>IFERROR(VLOOKUP(M210,'P1-1'!$B:$AP,31,FALSE),"")</f>
        <v/>
      </c>
      <c r="N212" s="234" t="str">
        <f>IFERROR(VLOOKUP(N210,'P1-1'!$B:$AP,31,FALSE),"")</f>
        <v/>
      </c>
      <c r="O212" s="234" t="str">
        <f>IFERROR(VLOOKUP(O210,'P1-1'!$B:$AP,31,FALSE),"")</f>
        <v/>
      </c>
      <c r="P212" s="234" t="str">
        <f>IFERROR(VLOOKUP(P210,'P1-1'!$B:$AP,31,FALSE),"")</f>
        <v/>
      </c>
      <c r="Q212" s="234" t="str">
        <f>IFERROR(VLOOKUP(Q210,'P1-1'!$B:$AP,31,FALSE),"")</f>
        <v/>
      </c>
      <c r="R212" s="234" t="str">
        <f>IFERROR(VLOOKUP(R210,'P1-1'!$B:$AP,31,FALSE),"")</f>
        <v/>
      </c>
      <c r="S212" s="234" t="str">
        <f>IFERROR(VLOOKUP(S210,'P1-1'!$B:$AP,31,FALSE),"")</f>
        <v/>
      </c>
      <c r="T212" s="234" t="str">
        <f>IFERROR(VLOOKUP(T210,'P1-1'!$B:$AP,31,FALSE),"")</f>
        <v/>
      </c>
      <c r="U212" s="234" t="str">
        <f>IFERROR(VLOOKUP(U210,'P1-1'!$B:$AP,31,FALSE),"")</f>
        <v/>
      </c>
      <c r="V212" s="234" t="str">
        <f>IFERROR(VLOOKUP(V210,'P1-1'!$B:$AP,31,FALSE),"")</f>
        <v/>
      </c>
      <c r="W212" s="234" t="str">
        <f>IFERROR(VLOOKUP(W210,'P1-1'!$B:$AP,31,FALSE),"")</f>
        <v/>
      </c>
      <c r="X212" s="234" t="str">
        <f>IFERROR(VLOOKUP(X210,'P1-1'!$B:$AP,31,FALSE),"")</f>
        <v/>
      </c>
      <c r="Y212" s="234" t="str">
        <f>IFERROR(VLOOKUP(Y210,'P1-1'!$B:$AP,31,FALSE),"")</f>
        <v/>
      </c>
      <c r="Z212" s="234" t="str">
        <f>IFERROR(VLOOKUP(Z210,'P1-1'!$B:$AP,31,FALSE),"")</f>
        <v/>
      </c>
      <c r="AA212" s="234" t="str">
        <f>IFERROR(VLOOKUP(AA210,'P1-1'!$B:$AP,31,FALSE),"")</f>
        <v/>
      </c>
      <c r="AB212" s="234" t="str">
        <f>IFERROR(VLOOKUP(AB210,'P1-1'!$B:$AP,31,FALSE),"")</f>
        <v/>
      </c>
      <c r="AC212" s="234" t="str">
        <f>IFERROR(VLOOKUP(AC210,'P1-1'!$B:$AP,31,FALSE),"")</f>
        <v/>
      </c>
      <c r="AD212" s="234" t="str">
        <f>IFERROR(VLOOKUP(AD210,'P1-1'!$B:$AP,31,FALSE),"")</f>
        <v/>
      </c>
      <c r="AE212" s="234" t="str">
        <f>IFERROR(VLOOKUP(AE210,'P1-1'!$B:$AP,31,FALSE),"")</f>
        <v/>
      </c>
      <c r="AF212" s="234" t="str">
        <f>IFERROR(VLOOKUP(AF210,'P1-1'!$B:$AP,31,FALSE),"")</f>
        <v/>
      </c>
      <c r="AG212" s="234" t="str">
        <f>IFERROR(VLOOKUP(AG210,'P1-1'!$B:$AP,31,FALSE),"")</f>
        <v/>
      </c>
      <c r="AH212" s="234" t="str">
        <f>IFERROR(VLOOKUP(AH210,'P1-1'!$B:$AP,31,FALSE),"")</f>
        <v/>
      </c>
      <c r="AI212" s="234" t="str">
        <f>IFERROR(VLOOKUP(AI210,'P1-1'!$B:$AP,31,FALSE),"")</f>
        <v/>
      </c>
      <c r="AJ212" s="234" t="str">
        <f>IFERROR(VLOOKUP(AJ210,'P1-1'!$B:$AP,31,FALSE),"")</f>
        <v/>
      </c>
      <c r="AK212" s="234" t="str">
        <f>IFERROR(VLOOKUP(AK210,'P1-1'!$B:$AP,31,FALSE),"")</f>
        <v/>
      </c>
      <c r="AL212" s="234" t="str">
        <f>IFERROR(VLOOKUP(AL210,'P1-1'!$B:$AP,31,FALSE),"")</f>
        <v/>
      </c>
      <c r="AM212" s="234" t="str">
        <f>IFERROR(VLOOKUP(AM210,'P1-1'!$B:$AP,31,FALSE),"")</f>
        <v/>
      </c>
      <c r="AN212" s="730"/>
      <c r="AO212" s="702"/>
      <c r="AP212" s="707"/>
      <c r="AQ212" s="708"/>
      <c r="AR212" s="702"/>
      <c r="AS212" s="702"/>
      <c r="AT212" s="709"/>
      <c r="AU212" s="327"/>
      <c r="AV212" s="327"/>
    </row>
    <row r="213" spans="1:48" s="205" customFormat="1" ht="12" customHeight="1">
      <c r="A213" s="710">
        <v>64</v>
      </c>
      <c r="B213" s="713"/>
      <c r="C213" s="731"/>
      <c r="D213" s="719" t="s">
        <v>231</v>
      </c>
      <c r="E213" s="401"/>
      <c r="F213" s="722"/>
      <c r="G213" s="723"/>
      <c r="H213" s="232" t="s">
        <v>355</v>
      </c>
      <c r="I213" s="324"/>
      <c r="J213" s="324"/>
      <c r="K213" s="324"/>
      <c r="L213" s="324"/>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4"/>
      <c r="AL213" s="324"/>
      <c r="AM213" s="324"/>
      <c r="AN213" s="728">
        <f t="shared" ref="AN213" si="243">IF(LEFT($AN$2,6)="共同生活援助",SUM(I214:AM214),SUM(I214:AM215))</f>
        <v>0</v>
      </c>
      <c r="AO213" s="700">
        <f>IF($AN$4="４週",AN213/4,AN213/(DAY(EOMONTH($I$22,0))/7))</f>
        <v>0</v>
      </c>
      <c r="AP213" s="703"/>
      <c r="AQ213" s="704"/>
      <c r="AR213" s="700" t="str">
        <f t="shared" ref="AR213" si="244">IF($AN$4="４週",AU214,AV214)</f>
        <v/>
      </c>
      <c r="AS213" s="700"/>
      <c r="AT213" s="709"/>
      <c r="AU213" s="325" t="s">
        <v>617</v>
      </c>
      <c r="AV213" s="325" t="s">
        <v>356</v>
      </c>
    </row>
    <row r="214" spans="1:48" s="205" customFormat="1" ht="12" customHeight="1">
      <c r="A214" s="711"/>
      <c r="B214" s="714"/>
      <c r="C214" s="732"/>
      <c r="D214" s="720"/>
      <c r="E214" s="402"/>
      <c r="F214" s="724"/>
      <c r="G214" s="725"/>
      <c r="H214" s="233" t="s">
        <v>357</v>
      </c>
      <c r="I214" s="234" t="str">
        <f>IFERROR(VLOOKUP(I213,'P1-1'!$B:$AP,41,FALSE),"")</f>
        <v/>
      </c>
      <c r="J214" s="234" t="str">
        <f>IFERROR(VLOOKUP(J213,'P1-1'!$B:$AP,41,FALSE),"")</f>
        <v/>
      </c>
      <c r="K214" s="234" t="str">
        <f>IFERROR(VLOOKUP(K213,'P1-1'!$B:$AP,41,FALSE),"")</f>
        <v/>
      </c>
      <c r="L214" s="234" t="str">
        <f>IFERROR(VLOOKUP(L213,'P1-1'!$B:$AP,41,FALSE),"")</f>
        <v/>
      </c>
      <c r="M214" s="234" t="str">
        <f>IFERROR(VLOOKUP(M213,'P1-1'!$B:$AP,41,FALSE),"")</f>
        <v/>
      </c>
      <c r="N214" s="234" t="str">
        <f>IFERROR(VLOOKUP(N213,'P1-1'!$B:$AP,41,FALSE),"")</f>
        <v/>
      </c>
      <c r="O214" s="234" t="str">
        <f>IFERROR(VLOOKUP(O213,'P1-1'!$B:$AP,41,FALSE),"")</f>
        <v/>
      </c>
      <c r="P214" s="234" t="str">
        <f>IFERROR(VLOOKUP(P213,'P1-1'!$B:$AP,41,FALSE),"")</f>
        <v/>
      </c>
      <c r="Q214" s="234" t="str">
        <f>IFERROR(VLOOKUP(Q213,'P1-1'!$B:$AP,41,FALSE),"")</f>
        <v/>
      </c>
      <c r="R214" s="234" t="str">
        <f>IFERROR(VLOOKUP(R213,'P1-1'!$B:$AP,41,FALSE),"")</f>
        <v/>
      </c>
      <c r="S214" s="234" t="str">
        <f>IFERROR(VLOOKUP(S213,'P1-1'!$B:$AP,41,FALSE),"")</f>
        <v/>
      </c>
      <c r="T214" s="234" t="str">
        <f>IFERROR(VLOOKUP(T213,'P1-1'!$B:$AP,41,FALSE),"")</f>
        <v/>
      </c>
      <c r="U214" s="234" t="str">
        <f>IFERROR(VLOOKUP(U213,'P1-1'!$B:$AP,41,FALSE),"")</f>
        <v/>
      </c>
      <c r="V214" s="234" t="str">
        <f>IFERROR(VLOOKUP(V213,'P1-1'!$B:$AP,41,FALSE),"")</f>
        <v/>
      </c>
      <c r="W214" s="234" t="str">
        <f>IFERROR(VLOOKUP(W213,'P1-1'!$B:$AP,41,FALSE),"")</f>
        <v/>
      </c>
      <c r="X214" s="234" t="str">
        <f>IFERROR(VLOOKUP(X213,'P1-1'!$B:$AP,41,FALSE),"")</f>
        <v/>
      </c>
      <c r="Y214" s="234" t="str">
        <f>IFERROR(VLOOKUP(Y213,'P1-1'!$B:$AP,41,FALSE),"")</f>
        <v/>
      </c>
      <c r="Z214" s="234" t="str">
        <f>IFERROR(VLOOKUP(Z213,'P1-1'!$B:$AP,41,FALSE),"")</f>
        <v/>
      </c>
      <c r="AA214" s="234" t="str">
        <f>IFERROR(VLOOKUP(AA213,'P1-1'!$B:$AP,41,FALSE),"")</f>
        <v/>
      </c>
      <c r="AB214" s="234" t="str">
        <f>IFERROR(VLOOKUP(AB213,'P1-1'!$B:$AP,41,FALSE),"")</f>
        <v/>
      </c>
      <c r="AC214" s="234" t="str">
        <f>IFERROR(VLOOKUP(AC213,'P1-1'!$B:$AP,41,FALSE),"")</f>
        <v/>
      </c>
      <c r="AD214" s="234" t="str">
        <f>IFERROR(VLOOKUP(AD213,'P1-1'!$B:$AP,41,FALSE),"")</f>
        <v/>
      </c>
      <c r="AE214" s="234" t="str">
        <f>IFERROR(VLOOKUP(AE213,'P1-1'!$B:$AP,41,FALSE),"")</f>
        <v/>
      </c>
      <c r="AF214" s="234" t="str">
        <f>IFERROR(VLOOKUP(AF213,'P1-1'!$B:$AP,41,FALSE),"")</f>
        <v/>
      </c>
      <c r="AG214" s="234" t="str">
        <f>IFERROR(VLOOKUP(AG213,'P1-1'!$B:$AP,41,FALSE),"")</f>
        <v/>
      </c>
      <c r="AH214" s="234" t="str">
        <f>IFERROR(VLOOKUP(AH213,'P1-1'!$B:$AP,41,FALSE),"")</f>
        <v/>
      </c>
      <c r="AI214" s="234" t="str">
        <f>IFERROR(VLOOKUP(AI213,'P1-1'!$B:$AP,41,FALSE),"")</f>
        <v/>
      </c>
      <c r="AJ214" s="234" t="str">
        <f>IFERROR(VLOOKUP(AJ213,'P1-1'!$B:$AP,41,FALSE),"")</f>
        <v/>
      </c>
      <c r="AK214" s="234" t="str">
        <f>IFERROR(VLOOKUP(AK213,'P1-1'!$B:$AP,41,FALSE),"")</f>
        <v/>
      </c>
      <c r="AL214" s="234" t="str">
        <f>IFERROR(VLOOKUP(AL213,'P1-1'!$B:$AP,41,FALSE),"")</f>
        <v/>
      </c>
      <c r="AM214" s="234" t="str">
        <f>IFERROR(VLOOKUP(AM213,'P1-1'!$B:$AP,41,FALSE),"")</f>
        <v/>
      </c>
      <c r="AN214" s="729"/>
      <c r="AO214" s="701"/>
      <c r="AP214" s="705"/>
      <c r="AQ214" s="706"/>
      <c r="AR214" s="701"/>
      <c r="AS214" s="701"/>
      <c r="AT214" s="709"/>
      <c r="AU214" s="326" t="str">
        <f t="shared" ref="AU214" si="245">IFERROR(IF($D213="□",($AO213/$AK$7),($AO213/$AK$9)),"")</f>
        <v/>
      </c>
      <c r="AV214" s="326" t="str">
        <f t="shared" ref="AV214" si="246">IFERROR(IF($D213="□",($AN213/$AO$7),($AN213/$AO$9)),"")</f>
        <v/>
      </c>
    </row>
    <row r="215" spans="1:48" s="205" customFormat="1" ht="12" customHeight="1">
      <c r="A215" s="712"/>
      <c r="B215" s="715"/>
      <c r="C215" s="733"/>
      <c r="D215" s="721"/>
      <c r="E215" s="402"/>
      <c r="F215" s="726"/>
      <c r="G215" s="727"/>
      <c r="H215" s="235" t="s">
        <v>358</v>
      </c>
      <c r="I215" s="234" t="str">
        <f>IFERROR(VLOOKUP(I213,'P1-1'!$B:$AP,31,FALSE),"")</f>
        <v/>
      </c>
      <c r="J215" s="234" t="str">
        <f>IFERROR(VLOOKUP(J213,'P1-1'!$B:$AP,31,FALSE),"")</f>
        <v/>
      </c>
      <c r="K215" s="234" t="str">
        <f>IFERROR(VLOOKUP(K213,'P1-1'!$B:$AP,31,FALSE),"")</f>
        <v/>
      </c>
      <c r="L215" s="234" t="str">
        <f>IFERROR(VLOOKUP(L213,'P1-1'!$B:$AP,31,FALSE),"")</f>
        <v/>
      </c>
      <c r="M215" s="234" t="str">
        <f>IFERROR(VLOOKUP(M213,'P1-1'!$B:$AP,31,FALSE),"")</f>
        <v/>
      </c>
      <c r="N215" s="234" t="str">
        <f>IFERROR(VLOOKUP(N213,'P1-1'!$B:$AP,31,FALSE),"")</f>
        <v/>
      </c>
      <c r="O215" s="234" t="str">
        <f>IFERROR(VLOOKUP(O213,'P1-1'!$B:$AP,31,FALSE),"")</f>
        <v/>
      </c>
      <c r="P215" s="234" t="str">
        <f>IFERROR(VLOOKUP(P213,'P1-1'!$B:$AP,31,FALSE),"")</f>
        <v/>
      </c>
      <c r="Q215" s="234" t="str">
        <f>IFERROR(VLOOKUP(Q213,'P1-1'!$B:$AP,31,FALSE),"")</f>
        <v/>
      </c>
      <c r="R215" s="234" t="str">
        <f>IFERROR(VLOOKUP(R213,'P1-1'!$B:$AP,31,FALSE),"")</f>
        <v/>
      </c>
      <c r="S215" s="234" t="str">
        <f>IFERROR(VLOOKUP(S213,'P1-1'!$B:$AP,31,FALSE),"")</f>
        <v/>
      </c>
      <c r="T215" s="234" t="str">
        <f>IFERROR(VLOOKUP(T213,'P1-1'!$B:$AP,31,FALSE),"")</f>
        <v/>
      </c>
      <c r="U215" s="234" t="str">
        <f>IFERROR(VLOOKUP(U213,'P1-1'!$B:$AP,31,FALSE),"")</f>
        <v/>
      </c>
      <c r="V215" s="234" t="str">
        <f>IFERROR(VLOOKUP(V213,'P1-1'!$B:$AP,31,FALSE),"")</f>
        <v/>
      </c>
      <c r="W215" s="234" t="str">
        <f>IFERROR(VLOOKUP(W213,'P1-1'!$B:$AP,31,FALSE),"")</f>
        <v/>
      </c>
      <c r="X215" s="234" t="str">
        <f>IFERROR(VLOOKUP(X213,'P1-1'!$B:$AP,31,FALSE),"")</f>
        <v/>
      </c>
      <c r="Y215" s="234" t="str">
        <f>IFERROR(VLOOKUP(Y213,'P1-1'!$B:$AP,31,FALSE),"")</f>
        <v/>
      </c>
      <c r="Z215" s="234" t="str">
        <f>IFERROR(VLOOKUP(Z213,'P1-1'!$B:$AP,31,FALSE),"")</f>
        <v/>
      </c>
      <c r="AA215" s="234" t="str">
        <f>IFERROR(VLOOKUP(AA213,'P1-1'!$B:$AP,31,FALSE),"")</f>
        <v/>
      </c>
      <c r="AB215" s="234" t="str">
        <f>IFERROR(VLOOKUP(AB213,'P1-1'!$B:$AP,31,FALSE),"")</f>
        <v/>
      </c>
      <c r="AC215" s="234" t="str">
        <f>IFERROR(VLOOKUP(AC213,'P1-1'!$B:$AP,31,FALSE),"")</f>
        <v/>
      </c>
      <c r="AD215" s="234" t="str">
        <f>IFERROR(VLOOKUP(AD213,'P1-1'!$B:$AP,31,FALSE),"")</f>
        <v/>
      </c>
      <c r="AE215" s="234" t="str">
        <f>IFERROR(VLOOKUP(AE213,'P1-1'!$B:$AP,31,FALSE),"")</f>
        <v/>
      </c>
      <c r="AF215" s="234" t="str">
        <f>IFERROR(VLOOKUP(AF213,'P1-1'!$B:$AP,31,FALSE),"")</f>
        <v/>
      </c>
      <c r="AG215" s="234" t="str">
        <f>IFERROR(VLOOKUP(AG213,'P1-1'!$B:$AP,31,FALSE),"")</f>
        <v/>
      </c>
      <c r="AH215" s="234" t="str">
        <f>IFERROR(VLOOKUP(AH213,'P1-1'!$B:$AP,31,FALSE),"")</f>
        <v/>
      </c>
      <c r="AI215" s="234" t="str">
        <f>IFERROR(VLOOKUP(AI213,'P1-1'!$B:$AP,31,FALSE),"")</f>
        <v/>
      </c>
      <c r="AJ215" s="234" t="str">
        <f>IFERROR(VLOOKUP(AJ213,'P1-1'!$B:$AP,31,FALSE),"")</f>
        <v/>
      </c>
      <c r="AK215" s="234" t="str">
        <f>IFERROR(VLOOKUP(AK213,'P1-1'!$B:$AP,31,FALSE),"")</f>
        <v/>
      </c>
      <c r="AL215" s="234" t="str">
        <f>IFERROR(VLOOKUP(AL213,'P1-1'!$B:$AP,31,FALSE),"")</f>
        <v/>
      </c>
      <c r="AM215" s="234" t="str">
        <f>IFERROR(VLOOKUP(AM213,'P1-1'!$B:$AP,31,FALSE),"")</f>
        <v/>
      </c>
      <c r="AN215" s="730"/>
      <c r="AO215" s="702"/>
      <c r="AP215" s="707"/>
      <c r="AQ215" s="708"/>
      <c r="AR215" s="702"/>
      <c r="AS215" s="702"/>
      <c r="AT215" s="709"/>
      <c r="AU215" s="327"/>
      <c r="AV215" s="327"/>
    </row>
    <row r="216" spans="1:48" s="205" customFormat="1" ht="12" customHeight="1">
      <c r="A216" s="710">
        <v>65</v>
      </c>
      <c r="B216" s="713"/>
      <c r="C216" s="731"/>
      <c r="D216" s="719" t="s">
        <v>231</v>
      </c>
      <c r="E216" s="401"/>
      <c r="F216" s="722"/>
      <c r="G216" s="723"/>
      <c r="H216" s="232" t="s">
        <v>355</v>
      </c>
      <c r="I216" s="324"/>
      <c r="J216" s="324"/>
      <c r="K216" s="324"/>
      <c r="L216" s="324"/>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4"/>
      <c r="AL216" s="324"/>
      <c r="AM216" s="324"/>
      <c r="AN216" s="728">
        <f t="shared" ref="AN216" si="247">IF(LEFT($AN$2,6)="共同生活援助",SUM(I217:AM217),SUM(I217:AM218))</f>
        <v>0</v>
      </c>
      <c r="AO216" s="700">
        <f>IF($AN$4="４週",AN216/4,AN216/(DAY(EOMONTH($I$22,0))/7))</f>
        <v>0</v>
      </c>
      <c r="AP216" s="703"/>
      <c r="AQ216" s="704"/>
      <c r="AR216" s="700" t="str">
        <f t="shared" ref="AR216" si="248">IF($AN$4="４週",AU217,AV217)</f>
        <v/>
      </c>
      <c r="AS216" s="700"/>
      <c r="AT216" s="709"/>
      <c r="AU216" s="325" t="s">
        <v>617</v>
      </c>
      <c r="AV216" s="325" t="s">
        <v>356</v>
      </c>
    </row>
    <row r="217" spans="1:48" s="205" customFormat="1" ht="12" customHeight="1">
      <c r="A217" s="711"/>
      <c r="B217" s="714"/>
      <c r="C217" s="732"/>
      <c r="D217" s="720"/>
      <c r="E217" s="402"/>
      <c r="F217" s="724"/>
      <c r="G217" s="725"/>
      <c r="H217" s="233" t="s">
        <v>357</v>
      </c>
      <c r="I217" s="234" t="str">
        <f>IFERROR(VLOOKUP(I216,'P1-1'!$B:$AP,41,FALSE),"")</f>
        <v/>
      </c>
      <c r="J217" s="234" t="str">
        <f>IFERROR(VLOOKUP(J216,'P1-1'!$B:$AP,41,FALSE),"")</f>
        <v/>
      </c>
      <c r="K217" s="234" t="str">
        <f>IFERROR(VLOOKUP(K216,'P1-1'!$B:$AP,41,FALSE),"")</f>
        <v/>
      </c>
      <c r="L217" s="234" t="str">
        <f>IFERROR(VLOOKUP(L216,'P1-1'!$B:$AP,41,FALSE),"")</f>
        <v/>
      </c>
      <c r="M217" s="234" t="str">
        <f>IFERROR(VLOOKUP(M216,'P1-1'!$B:$AP,41,FALSE),"")</f>
        <v/>
      </c>
      <c r="N217" s="234" t="str">
        <f>IFERROR(VLOOKUP(N216,'P1-1'!$B:$AP,41,FALSE),"")</f>
        <v/>
      </c>
      <c r="O217" s="234" t="str">
        <f>IFERROR(VLOOKUP(O216,'P1-1'!$B:$AP,41,FALSE),"")</f>
        <v/>
      </c>
      <c r="P217" s="234" t="str">
        <f>IFERROR(VLOOKUP(P216,'P1-1'!$B:$AP,41,FALSE),"")</f>
        <v/>
      </c>
      <c r="Q217" s="234" t="str">
        <f>IFERROR(VLOOKUP(Q216,'P1-1'!$B:$AP,41,FALSE),"")</f>
        <v/>
      </c>
      <c r="R217" s="234" t="str">
        <f>IFERROR(VLOOKUP(R216,'P1-1'!$B:$AP,41,FALSE),"")</f>
        <v/>
      </c>
      <c r="S217" s="234" t="str">
        <f>IFERROR(VLOOKUP(S216,'P1-1'!$B:$AP,41,FALSE),"")</f>
        <v/>
      </c>
      <c r="T217" s="234" t="str">
        <f>IFERROR(VLOOKUP(T216,'P1-1'!$B:$AP,41,FALSE),"")</f>
        <v/>
      </c>
      <c r="U217" s="234" t="str">
        <f>IFERROR(VLOOKUP(U216,'P1-1'!$B:$AP,41,FALSE),"")</f>
        <v/>
      </c>
      <c r="V217" s="234" t="str">
        <f>IFERROR(VLOOKUP(V216,'P1-1'!$B:$AP,41,FALSE),"")</f>
        <v/>
      </c>
      <c r="W217" s="234" t="str">
        <f>IFERROR(VLOOKUP(W216,'P1-1'!$B:$AP,41,FALSE),"")</f>
        <v/>
      </c>
      <c r="X217" s="234" t="str">
        <f>IFERROR(VLOOKUP(X216,'P1-1'!$B:$AP,41,FALSE),"")</f>
        <v/>
      </c>
      <c r="Y217" s="234" t="str">
        <f>IFERROR(VLOOKUP(Y216,'P1-1'!$B:$AP,41,FALSE),"")</f>
        <v/>
      </c>
      <c r="Z217" s="234" t="str">
        <f>IFERROR(VLOOKUP(Z216,'P1-1'!$B:$AP,41,FALSE),"")</f>
        <v/>
      </c>
      <c r="AA217" s="234" t="str">
        <f>IFERROR(VLOOKUP(AA216,'P1-1'!$B:$AP,41,FALSE),"")</f>
        <v/>
      </c>
      <c r="AB217" s="234" t="str">
        <f>IFERROR(VLOOKUP(AB216,'P1-1'!$B:$AP,41,FALSE),"")</f>
        <v/>
      </c>
      <c r="AC217" s="234" t="str">
        <f>IFERROR(VLOOKUP(AC216,'P1-1'!$B:$AP,41,FALSE),"")</f>
        <v/>
      </c>
      <c r="AD217" s="234" t="str">
        <f>IFERROR(VLOOKUP(AD216,'P1-1'!$B:$AP,41,FALSE),"")</f>
        <v/>
      </c>
      <c r="AE217" s="234" t="str">
        <f>IFERROR(VLOOKUP(AE216,'P1-1'!$B:$AP,41,FALSE),"")</f>
        <v/>
      </c>
      <c r="AF217" s="234" t="str">
        <f>IFERROR(VLOOKUP(AF216,'P1-1'!$B:$AP,41,FALSE),"")</f>
        <v/>
      </c>
      <c r="AG217" s="234" t="str">
        <f>IFERROR(VLOOKUP(AG216,'P1-1'!$B:$AP,41,FALSE),"")</f>
        <v/>
      </c>
      <c r="AH217" s="234" t="str">
        <f>IFERROR(VLOOKUP(AH216,'P1-1'!$B:$AP,41,FALSE),"")</f>
        <v/>
      </c>
      <c r="AI217" s="234" t="str">
        <f>IFERROR(VLOOKUP(AI216,'P1-1'!$B:$AP,41,FALSE),"")</f>
        <v/>
      </c>
      <c r="AJ217" s="234" t="str">
        <f>IFERROR(VLOOKUP(AJ216,'P1-1'!$B:$AP,41,FALSE),"")</f>
        <v/>
      </c>
      <c r="AK217" s="234" t="str">
        <f>IFERROR(VLOOKUP(AK216,'P1-1'!$B:$AP,41,FALSE),"")</f>
        <v/>
      </c>
      <c r="AL217" s="234" t="str">
        <f>IFERROR(VLOOKUP(AL216,'P1-1'!$B:$AP,41,FALSE),"")</f>
        <v/>
      </c>
      <c r="AM217" s="234" t="str">
        <f>IFERROR(VLOOKUP(AM216,'P1-1'!$B:$AP,41,FALSE),"")</f>
        <v/>
      </c>
      <c r="AN217" s="729"/>
      <c r="AO217" s="701"/>
      <c r="AP217" s="705"/>
      <c r="AQ217" s="706"/>
      <c r="AR217" s="701"/>
      <c r="AS217" s="701"/>
      <c r="AT217" s="709"/>
      <c r="AU217" s="326" t="str">
        <f t="shared" ref="AU217" si="249">IFERROR(IF($D216="□",($AO216/$AK$7),($AO216/$AK$9)),"")</f>
        <v/>
      </c>
      <c r="AV217" s="326" t="str">
        <f t="shared" ref="AV217" si="250">IFERROR(IF($D216="□",($AN216/$AO$7),($AN216/$AO$9)),"")</f>
        <v/>
      </c>
    </row>
    <row r="218" spans="1:48" s="205" customFormat="1" ht="12" customHeight="1">
      <c r="A218" s="712"/>
      <c r="B218" s="715"/>
      <c r="C218" s="733"/>
      <c r="D218" s="721"/>
      <c r="E218" s="402"/>
      <c r="F218" s="726"/>
      <c r="G218" s="727"/>
      <c r="H218" s="235" t="s">
        <v>358</v>
      </c>
      <c r="I218" s="236" t="str">
        <f>IFERROR(VLOOKUP(I216,'P1-1'!$B:$AP,31,FALSE),"")</f>
        <v/>
      </c>
      <c r="J218" s="234" t="str">
        <f>IFERROR(VLOOKUP(J216,'P1-1'!$B:$AP,31,FALSE),"")</f>
        <v/>
      </c>
      <c r="K218" s="234" t="str">
        <f>IFERROR(VLOOKUP(K216,'P1-1'!$B:$AP,31,FALSE),"")</f>
        <v/>
      </c>
      <c r="L218" s="234" t="str">
        <f>IFERROR(VLOOKUP(L216,'P1-1'!$B:$AP,31,FALSE),"")</f>
        <v/>
      </c>
      <c r="M218" s="234" t="str">
        <f>IFERROR(VLOOKUP(M216,'P1-1'!$B:$AP,31,FALSE),"")</f>
        <v/>
      </c>
      <c r="N218" s="234" t="str">
        <f>IFERROR(VLOOKUP(N216,'P1-1'!$B:$AP,31,FALSE),"")</f>
        <v/>
      </c>
      <c r="O218" s="234" t="str">
        <f>IFERROR(VLOOKUP(O216,'P1-1'!$B:$AP,31,FALSE),"")</f>
        <v/>
      </c>
      <c r="P218" s="234" t="str">
        <f>IFERROR(VLOOKUP(P216,'P1-1'!$B:$AP,31,FALSE),"")</f>
        <v/>
      </c>
      <c r="Q218" s="234" t="str">
        <f>IFERROR(VLOOKUP(Q216,'P1-1'!$B:$AP,31,FALSE),"")</f>
        <v/>
      </c>
      <c r="R218" s="234" t="str">
        <f>IFERROR(VLOOKUP(R216,'P1-1'!$B:$AP,31,FALSE),"")</f>
        <v/>
      </c>
      <c r="S218" s="234" t="str">
        <f>IFERROR(VLOOKUP(S216,'P1-1'!$B:$AP,31,FALSE),"")</f>
        <v/>
      </c>
      <c r="T218" s="234" t="str">
        <f>IFERROR(VLOOKUP(T216,'P1-1'!$B:$AP,31,FALSE),"")</f>
        <v/>
      </c>
      <c r="U218" s="234" t="str">
        <f>IFERROR(VLOOKUP(U216,'P1-1'!$B:$AP,31,FALSE),"")</f>
        <v/>
      </c>
      <c r="V218" s="234" t="str">
        <f>IFERROR(VLOOKUP(V216,'P1-1'!$B:$AP,31,FALSE),"")</f>
        <v/>
      </c>
      <c r="W218" s="234" t="str">
        <f>IFERROR(VLOOKUP(W216,'P1-1'!$B:$AP,31,FALSE),"")</f>
        <v/>
      </c>
      <c r="X218" s="234" t="str">
        <f>IFERROR(VLOOKUP(X216,'P1-1'!$B:$AP,31,FALSE),"")</f>
        <v/>
      </c>
      <c r="Y218" s="234" t="str">
        <f>IFERROR(VLOOKUP(Y216,'P1-1'!$B:$AP,31,FALSE),"")</f>
        <v/>
      </c>
      <c r="Z218" s="234" t="str">
        <f>IFERROR(VLOOKUP(Z216,'P1-1'!$B:$AP,31,FALSE),"")</f>
        <v/>
      </c>
      <c r="AA218" s="234" t="str">
        <f>IFERROR(VLOOKUP(AA216,'P1-1'!$B:$AP,31,FALSE),"")</f>
        <v/>
      </c>
      <c r="AB218" s="234" t="str">
        <f>IFERROR(VLOOKUP(AB216,'P1-1'!$B:$AP,31,FALSE),"")</f>
        <v/>
      </c>
      <c r="AC218" s="234" t="str">
        <f>IFERROR(VLOOKUP(AC216,'P1-1'!$B:$AP,31,FALSE),"")</f>
        <v/>
      </c>
      <c r="AD218" s="234" t="str">
        <f>IFERROR(VLOOKUP(AD216,'P1-1'!$B:$AP,31,FALSE),"")</f>
        <v/>
      </c>
      <c r="AE218" s="234" t="str">
        <f>IFERROR(VLOOKUP(AE216,'P1-1'!$B:$AP,31,FALSE),"")</f>
        <v/>
      </c>
      <c r="AF218" s="234" t="str">
        <f>IFERROR(VLOOKUP(AF216,'P1-1'!$B:$AP,31,FALSE),"")</f>
        <v/>
      </c>
      <c r="AG218" s="234" t="str">
        <f>IFERROR(VLOOKUP(AG216,'P1-1'!$B:$AP,31,FALSE),"")</f>
        <v/>
      </c>
      <c r="AH218" s="234" t="str">
        <f>IFERROR(VLOOKUP(AH216,'P1-1'!$B:$AP,31,FALSE),"")</f>
        <v/>
      </c>
      <c r="AI218" s="234" t="str">
        <f>IFERROR(VLOOKUP(AI216,'P1-1'!$B:$AP,31,FALSE),"")</f>
        <v/>
      </c>
      <c r="AJ218" s="234" t="str">
        <f>IFERROR(VLOOKUP(AJ216,'P1-1'!$B:$AP,31,FALSE),"")</f>
        <v/>
      </c>
      <c r="AK218" s="234" t="str">
        <f>IFERROR(VLOOKUP(AK216,'P1-1'!$B:$AP,31,FALSE),"")</f>
        <v/>
      </c>
      <c r="AL218" s="234" t="str">
        <f>IFERROR(VLOOKUP(AL216,'P1-1'!$B:$AP,31,FALSE),"")</f>
        <v/>
      </c>
      <c r="AM218" s="234" t="str">
        <f>IFERROR(VLOOKUP(AM216,'P1-1'!$B:$AP,31,FALSE),"")</f>
        <v/>
      </c>
      <c r="AN218" s="730"/>
      <c r="AO218" s="702"/>
      <c r="AP218" s="707"/>
      <c r="AQ218" s="708"/>
      <c r="AR218" s="702"/>
      <c r="AS218" s="702"/>
      <c r="AT218" s="709"/>
      <c r="AU218" s="327"/>
      <c r="AV218" s="327"/>
    </row>
    <row r="219" spans="1:48" s="205" customFormat="1" ht="12" customHeight="1">
      <c r="A219" s="710">
        <v>66</v>
      </c>
      <c r="B219" s="713"/>
      <c r="C219" s="731"/>
      <c r="D219" s="719" t="s">
        <v>231</v>
      </c>
      <c r="E219" s="401"/>
      <c r="F219" s="722"/>
      <c r="G219" s="723"/>
      <c r="H219" s="232" t="s">
        <v>355</v>
      </c>
      <c r="I219" s="324"/>
      <c r="J219" s="324"/>
      <c r="K219" s="324"/>
      <c r="L219" s="324"/>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4"/>
      <c r="AL219" s="324"/>
      <c r="AM219" s="324"/>
      <c r="AN219" s="728">
        <f t="shared" ref="AN219" si="251">IF(LEFT($AN$2,6)="共同生活援助",SUM(I220:AM220),SUM(I220:AM221))</f>
        <v>0</v>
      </c>
      <c r="AO219" s="700">
        <f>IF($AN$4="４週",AN219/4,AN219/(DAY(EOMONTH($I$22,0))/7))</f>
        <v>0</v>
      </c>
      <c r="AP219" s="703"/>
      <c r="AQ219" s="704"/>
      <c r="AR219" s="700" t="str">
        <f t="shared" ref="AR219" si="252">IF($AN$4="４週",AU220,AV220)</f>
        <v/>
      </c>
      <c r="AS219" s="700"/>
      <c r="AT219" s="709"/>
      <c r="AU219" s="325" t="s">
        <v>617</v>
      </c>
      <c r="AV219" s="325" t="s">
        <v>356</v>
      </c>
    </row>
    <row r="220" spans="1:48" s="205" customFormat="1" ht="12" customHeight="1">
      <c r="A220" s="711"/>
      <c r="B220" s="714"/>
      <c r="C220" s="732"/>
      <c r="D220" s="720"/>
      <c r="E220" s="402"/>
      <c r="F220" s="724"/>
      <c r="G220" s="725"/>
      <c r="H220" s="233" t="s">
        <v>357</v>
      </c>
      <c r="I220" s="234" t="str">
        <f>IFERROR(VLOOKUP(I219,'P1-1'!$B:$AP,41,FALSE),"")</f>
        <v/>
      </c>
      <c r="J220" s="234" t="str">
        <f>IFERROR(VLOOKUP(J219,'P1-1'!$B:$AP,41,FALSE),"")</f>
        <v/>
      </c>
      <c r="K220" s="234" t="str">
        <f>IFERROR(VLOOKUP(K219,'P1-1'!$B:$AP,41,FALSE),"")</f>
        <v/>
      </c>
      <c r="L220" s="234" t="str">
        <f>IFERROR(VLOOKUP(L219,'P1-1'!$B:$AP,41,FALSE),"")</f>
        <v/>
      </c>
      <c r="M220" s="234" t="str">
        <f>IFERROR(VLOOKUP(M219,'P1-1'!$B:$AP,41,FALSE),"")</f>
        <v/>
      </c>
      <c r="N220" s="234" t="str">
        <f>IFERROR(VLOOKUP(N219,'P1-1'!$B:$AP,41,FALSE),"")</f>
        <v/>
      </c>
      <c r="O220" s="234" t="str">
        <f>IFERROR(VLOOKUP(O219,'P1-1'!$B:$AP,41,FALSE),"")</f>
        <v/>
      </c>
      <c r="P220" s="234" t="str">
        <f>IFERROR(VLOOKUP(P219,'P1-1'!$B:$AP,41,FALSE),"")</f>
        <v/>
      </c>
      <c r="Q220" s="234" t="str">
        <f>IFERROR(VLOOKUP(Q219,'P1-1'!$B:$AP,41,FALSE),"")</f>
        <v/>
      </c>
      <c r="R220" s="234" t="str">
        <f>IFERROR(VLOOKUP(R219,'P1-1'!$B:$AP,41,FALSE),"")</f>
        <v/>
      </c>
      <c r="S220" s="234" t="str">
        <f>IFERROR(VLOOKUP(S219,'P1-1'!$B:$AP,41,FALSE),"")</f>
        <v/>
      </c>
      <c r="T220" s="234" t="str">
        <f>IFERROR(VLOOKUP(T219,'P1-1'!$B:$AP,41,FALSE),"")</f>
        <v/>
      </c>
      <c r="U220" s="234" t="str">
        <f>IFERROR(VLOOKUP(U219,'P1-1'!$B:$AP,41,FALSE),"")</f>
        <v/>
      </c>
      <c r="V220" s="234" t="str">
        <f>IFERROR(VLOOKUP(V219,'P1-1'!$B:$AP,41,FALSE),"")</f>
        <v/>
      </c>
      <c r="W220" s="234" t="str">
        <f>IFERROR(VLOOKUP(W219,'P1-1'!$B:$AP,41,FALSE),"")</f>
        <v/>
      </c>
      <c r="X220" s="234" t="str">
        <f>IFERROR(VLOOKUP(X219,'P1-1'!$B:$AP,41,FALSE),"")</f>
        <v/>
      </c>
      <c r="Y220" s="234" t="str">
        <f>IFERROR(VLOOKUP(Y219,'P1-1'!$B:$AP,41,FALSE),"")</f>
        <v/>
      </c>
      <c r="Z220" s="234" t="str">
        <f>IFERROR(VLOOKUP(Z219,'P1-1'!$B:$AP,41,FALSE),"")</f>
        <v/>
      </c>
      <c r="AA220" s="234" t="str">
        <f>IFERROR(VLOOKUP(AA219,'P1-1'!$B:$AP,41,FALSE),"")</f>
        <v/>
      </c>
      <c r="AB220" s="234" t="str">
        <f>IFERROR(VLOOKUP(AB219,'P1-1'!$B:$AP,41,FALSE),"")</f>
        <v/>
      </c>
      <c r="AC220" s="234" t="str">
        <f>IFERROR(VLOOKUP(AC219,'P1-1'!$B:$AP,41,FALSE),"")</f>
        <v/>
      </c>
      <c r="AD220" s="234" t="str">
        <f>IFERROR(VLOOKUP(AD219,'P1-1'!$B:$AP,41,FALSE),"")</f>
        <v/>
      </c>
      <c r="AE220" s="234" t="str">
        <f>IFERROR(VLOOKUP(AE219,'P1-1'!$B:$AP,41,FALSE),"")</f>
        <v/>
      </c>
      <c r="AF220" s="234" t="str">
        <f>IFERROR(VLOOKUP(AF219,'P1-1'!$B:$AP,41,FALSE),"")</f>
        <v/>
      </c>
      <c r="AG220" s="234" t="str">
        <f>IFERROR(VLOOKUP(AG219,'P1-1'!$B:$AP,41,FALSE),"")</f>
        <v/>
      </c>
      <c r="AH220" s="234" t="str">
        <f>IFERROR(VLOOKUP(AH219,'P1-1'!$B:$AP,41,FALSE),"")</f>
        <v/>
      </c>
      <c r="AI220" s="234" t="str">
        <f>IFERROR(VLOOKUP(AI219,'P1-1'!$B:$AP,41,FALSE),"")</f>
        <v/>
      </c>
      <c r="AJ220" s="234" t="str">
        <f>IFERROR(VLOOKUP(AJ219,'P1-1'!$B:$AP,41,FALSE),"")</f>
        <v/>
      </c>
      <c r="AK220" s="234" t="str">
        <f>IFERROR(VLOOKUP(AK219,'P1-1'!$B:$AP,41,FALSE),"")</f>
        <v/>
      </c>
      <c r="AL220" s="234" t="str">
        <f>IFERROR(VLOOKUP(AL219,'P1-1'!$B:$AP,41,FALSE),"")</f>
        <v/>
      </c>
      <c r="AM220" s="234" t="str">
        <f>IFERROR(VLOOKUP(AM219,'P1-1'!$B:$AP,41,FALSE),"")</f>
        <v/>
      </c>
      <c r="AN220" s="729"/>
      <c r="AO220" s="701"/>
      <c r="AP220" s="705"/>
      <c r="AQ220" s="706"/>
      <c r="AR220" s="701"/>
      <c r="AS220" s="701"/>
      <c r="AT220" s="709"/>
      <c r="AU220" s="326" t="str">
        <f t="shared" ref="AU220" si="253">IFERROR(IF($D219="□",($AO219/$AK$7),($AO219/$AK$9)),"")</f>
        <v/>
      </c>
      <c r="AV220" s="326" t="str">
        <f t="shared" ref="AV220" si="254">IFERROR(IF($D219="□",($AN219/$AO$7),($AN219/$AO$9)),"")</f>
        <v/>
      </c>
    </row>
    <row r="221" spans="1:48" s="205" customFormat="1" ht="12" customHeight="1">
      <c r="A221" s="712"/>
      <c r="B221" s="715"/>
      <c r="C221" s="733"/>
      <c r="D221" s="721"/>
      <c r="E221" s="402"/>
      <c r="F221" s="726"/>
      <c r="G221" s="727"/>
      <c r="H221" s="235" t="s">
        <v>358</v>
      </c>
      <c r="I221" s="234" t="str">
        <f>IFERROR(VLOOKUP(I219,'P1-1'!$B:$AP,31,FALSE),"")</f>
        <v/>
      </c>
      <c r="J221" s="234" t="str">
        <f>IFERROR(VLOOKUP(J219,'P1-1'!$B:$AP,31,FALSE),"")</f>
        <v/>
      </c>
      <c r="K221" s="234" t="str">
        <f>IFERROR(VLOOKUP(K219,'P1-1'!$B:$AP,31,FALSE),"")</f>
        <v/>
      </c>
      <c r="L221" s="234" t="str">
        <f>IFERROR(VLOOKUP(L219,'P1-1'!$B:$AP,31,FALSE),"")</f>
        <v/>
      </c>
      <c r="M221" s="234" t="str">
        <f>IFERROR(VLOOKUP(M219,'P1-1'!$B:$AP,31,FALSE),"")</f>
        <v/>
      </c>
      <c r="N221" s="234" t="str">
        <f>IFERROR(VLOOKUP(N219,'P1-1'!$B:$AP,31,FALSE),"")</f>
        <v/>
      </c>
      <c r="O221" s="234" t="str">
        <f>IFERROR(VLOOKUP(O219,'P1-1'!$B:$AP,31,FALSE),"")</f>
        <v/>
      </c>
      <c r="P221" s="234" t="str">
        <f>IFERROR(VLOOKUP(P219,'P1-1'!$B:$AP,31,FALSE),"")</f>
        <v/>
      </c>
      <c r="Q221" s="234" t="str">
        <f>IFERROR(VLOOKUP(Q219,'P1-1'!$B:$AP,31,FALSE),"")</f>
        <v/>
      </c>
      <c r="R221" s="234" t="str">
        <f>IFERROR(VLOOKUP(R219,'P1-1'!$B:$AP,31,FALSE),"")</f>
        <v/>
      </c>
      <c r="S221" s="234" t="str">
        <f>IFERROR(VLOOKUP(S219,'P1-1'!$B:$AP,31,FALSE),"")</f>
        <v/>
      </c>
      <c r="T221" s="234" t="str">
        <f>IFERROR(VLOOKUP(T219,'P1-1'!$B:$AP,31,FALSE),"")</f>
        <v/>
      </c>
      <c r="U221" s="234" t="str">
        <f>IFERROR(VLOOKUP(U219,'P1-1'!$B:$AP,31,FALSE),"")</f>
        <v/>
      </c>
      <c r="V221" s="234" t="str">
        <f>IFERROR(VLOOKUP(V219,'P1-1'!$B:$AP,31,FALSE),"")</f>
        <v/>
      </c>
      <c r="W221" s="234" t="str">
        <f>IFERROR(VLOOKUP(W219,'P1-1'!$B:$AP,31,FALSE),"")</f>
        <v/>
      </c>
      <c r="X221" s="234" t="str">
        <f>IFERROR(VLOOKUP(X219,'P1-1'!$B:$AP,31,FALSE),"")</f>
        <v/>
      </c>
      <c r="Y221" s="234" t="str">
        <f>IFERROR(VLOOKUP(Y219,'P1-1'!$B:$AP,31,FALSE),"")</f>
        <v/>
      </c>
      <c r="Z221" s="234" t="str">
        <f>IFERROR(VLOOKUP(Z219,'P1-1'!$B:$AP,31,FALSE),"")</f>
        <v/>
      </c>
      <c r="AA221" s="234" t="str">
        <f>IFERROR(VLOOKUP(AA219,'P1-1'!$B:$AP,31,FALSE),"")</f>
        <v/>
      </c>
      <c r="AB221" s="234" t="str">
        <f>IFERROR(VLOOKUP(AB219,'P1-1'!$B:$AP,31,FALSE),"")</f>
        <v/>
      </c>
      <c r="AC221" s="234" t="str">
        <f>IFERROR(VLOOKUP(AC219,'P1-1'!$B:$AP,31,FALSE),"")</f>
        <v/>
      </c>
      <c r="AD221" s="234" t="str">
        <f>IFERROR(VLOOKUP(AD219,'P1-1'!$B:$AP,31,FALSE),"")</f>
        <v/>
      </c>
      <c r="AE221" s="234" t="str">
        <f>IFERROR(VLOOKUP(AE219,'P1-1'!$B:$AP,31,FALSE),"")</f>
        <v/>
      </c>
      <c r="AF221" s="234" t="str">
        <f>IFERROR(VLOOKUP(AF219,'P1-1'!$B:$AP,31,FALSE),"")</f>
        <v/>
      </c>
      <c r="AG221" s="234" t="str">
        <f>IFERROR(VLOOKUP(AG219,'P1-1'!$B:$AP,31,FALSE),"")</f>
        <v/>
      </c>
      <c r="AH221" s="234" t="str">
        <f>IFERROR(VLOOKUP(AH219,'P1-1'!$B:$AP,31,FALSE),"")</f>
        <v/>
      </c>
      <c r="AI221" s="234" t="str">
        <f>IFERROR(VLOOKUP(AI219,'P1-1'!$B:$AP,31,FALSE),"")</f>
        <v/>
      </c>
      <c r="AJ221" s="234" t="str">
        <f>IFERROR(VLOOKUP(AJ219,'P1-1'!$B:$AP,31,FALSE),"")</f>
        <v/>
      </c>
      <c r="AK221" s="234" t="str">
        <f>IFERROR(VLOOKUP(AK219,'P1-1'!$B:$AP,31,FALSE),"")</f>
        <v/>
      </c>
      <c r="AL221" s="234" t="str">
        <f>IFERROR(VLOOKUP(AL219,'P1-1'!$B:$AP,31,FALSE),"")</f>
        <v/>
      </c>
      <c r="AM221" s="234" t="str">
        <f>IFERROR(VLOOKUP(AM219,'P1-1'!$B:$AP,31,FALSE),"")</f>
        <v/>
      </c>
      <c r="AN221" s="730"/>
      <c r="AO221" s="702"/>
      <c r="AP221" s="707"/>
      <c r="AQ221" s="708"/>
      <c r="AR221" s="702"/>
      <c r="AS221" s="702"/>
      <c r="AT221" s="709"/>
      <c r="AU221" s="327"/>
      <c r="AV221" s="327"/>
    </row>
    <row r="222" spans="1:48" s="205" customFormat="1" ht="12" customHeight="1">
      <c r="A222" s="710">
        <v>67</v>
      </c>
      <c r="B222" s="713"/>
      <c r="C222" s="731"/>
      <c r="D222" s="719" t="s">
        <v>231</v>
      </c>
      <c r="E222" s="401"/>
      <c r="F222" s="722"/>
      <c r="G222" s="723"/>
      <c r="H222" s="232" t="s">
        <v>355</v>
      </c>
      <c r="I222" s="324"/>
      <c r="J222" s="324"/>
      <c r="K222" s="324"/>
      <c r="L222" s="324"/>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4"/>
      <c r="AL222" s="324"/>
      <c r="AM222" s="324"/>
      <c r="AN222" s="728">
        <f t="shared" ref="AN222" si="255">IF(LEFT($AN$2,6)="共同生活援助",SUM(I223:AM223),SUM(I223:AM224))</f>
        <v>0</v>
      </c>
      <c r="AO222" s="700">
        <f>IF($AN$4="４週",AN222/4,AN222/(DAY(EOMONTH($I$22,0))/7))</f>
        <v>0</v>
      </c>
      <c r="AP222" s="703"/>
      <c r="AQ222" s="704"/>
      <c r="AR222" s="700" t="str">
        <f t="shared" ref="AR222" si="256">IF($AN$4="４週",AU223,AV223)</f>
        <v/>
      </c>
      <c r="AS222" s="700"/>
      <c r="AT222" s="709"/>
      <c r="AU222" s="325" t="s">
        <v>617</v>
      </c>
      <c r="AV222" s="325" t="s">
        <v>356</v>
      </c>
    </row>
    <row r="223" spans="1:48" s="205" customFormat="1" ht="12" customHeight="1">
      <c r="A223" s="711"/>
      <c r="B223" s="714"/>
      <c r="C223" s="732"/>
      <c r="D223" s="720"/>
      <c r="E223" s="402"/>
      <c r="F223" s="724"/>
      <c r="G223" s="725"/>
      <c r="H223" s="233" t="s">
        <v>357</v>
      </c>
      <c r="I223" s="234" t="str">
        <f>IFERROR(VLOOKUP(I222,'P1-1'!$B:$AP,41,FALSE),"")</f>
        <v/>
      </c>
      <c r="J223" s="234" t="str">
        <f>IFERROR(VLOOKUP(J222,'P1-1'!$B:$AP,41,FALSE),"")</f>
        <v/>
      </c>
      <c r="K223" s="234" t="str">
        <f>IFERROR(VLOOKUP(K222,'P1-1'!$B:$AP,41,FALSE),"")</f>
        <v/>
      </c>
      <c r="L223" s="234" t="str">
        <f>IFERROR(VLOOKUP(L222,'P1-1'!$B:$AP,41,FALSE),"")</f>
        <v/>
      </c>
      <c r="M223" s="234" t="str">
        <f>IFERROR(VLOOKUP(M222,'P1-1'!$B:$AP,41,FALSE),"")</f>
        <v/>
      </c>
      <c r="N223" s="234" t="str">
        <f>IFERROR(VLOOKUP(N222,'P1-1'!$B:$AP,41,FALSE),"")</f>
        <v/>
      </c>
      <c r="O223" s="234" t="str">
        <f>IFERROR(VLOOKUP(O222,'P1-1'!$B:$AP,41,FALSE),"")</f>
        <v/>
      </c>
      <c r="P223" s="234" t="str">
        <f>IFERROR(VLOOKUP(P222,'P1-1'!$B:$AP,41,FALSE),"")</f>
        <v/>
      </c>
      <c r="Q223" s="234" t="str">
        <f>IFERROR(VLOOKUP(Q222,'P1-1'!$B:$AP,41,FALSE),"")</f>
        <v/>
      </c>
      <c r="R223" s="234" t="str">
        <f>IFERROR(VLOOKUP(R222,'P1-1'!$B:$AP,41,FALSE),"")</f>
        <v/>
      </c>
      <c r="S223" s="234" t="str">
        <f>IFERROR(VLOOKUP(S222,'P1-1'!$B:$AP,41,FALSE),"")</f>
        <v/>
      </c>
      <c r="T223" s="234" t="str">
        <f>IFERROR(VLOOKUP(T222,'P1-1'!$B:$AP,41,FALSE),"")</f>
        <v/>
      </c>
      <c r="U223" s="234" t="str">
        <f>IFERROR(VLOOKUP(U222,'P1-1'!$B:$AP,41,FALSE),"")</f>
        <v/>
      </c>
      <c r="V223" s="234" t="str">
        <f>IFERROR(VLOOKUP(V222,'P1-1'!$B:$AP,41,FALSE),"")</f>
        <v/>
      </c>
      <c r="W223" s="234" t="str">
        <f>IFERROR(VLOOKUP(W222,'P1-1'!$B:$AP,41,FALSE),"")</f>
        <v/>
      </c>
      <c r="X223" s="234" t="str">
        <f>IFERROR(VLOOKUP(X222,'P1-1'!$B:$AP,41,FALSE),"")</f>
        <v/>
      </c>
      <c r="Y223" s="234" t="str">
        <f>IFERROR(VLOOKUP(Y222,'P1-1'!$B:$AP,41,FALSE),"")</f>
        <v/>
      </c>
      <c r="Z223" s="234" t="str">
        <f>IFERROR(VLOOKUP(Z222,'P1-1'!$B:$AP,41,FALSE),"")</f>
        <v/>
      </c>
      <c r="AA223" s="234" t="str">
        <f>IFERROR(VLOOKUP(AA222,'P1-1'!$B:$AP,41,FALSE),"")</f>
        <v/>
      </c>
      <c r="AB223" s="234" t="str">
        <f>IFERROR(VLOOKUP(AB222,'P1-1'!$B:$AP,41,FALSE),"")</f>
        <v/>
      </c>
      <c r="AC223" s="234" t="str">
        <f>IFERROR(VLOOKUP(AC222,'P1-1'!$B:$AP,41,FALSE),"")</f>
        <v/>
      </c>
      <c r="AD223" s="234" t="str">
        <f>IFERROR(VLOOKUP(AD222,'P1-1'!$B:$AP,41,FALSE),"")</f>
        <v/>
      </c>
      <c r="AE223" s="234" t="str">
        <f>IFERROR(VLOOKUP(AE222,'P1-1'!$B:$AP,41,FALSE),"")</f>
        <v/>
      </c>
      <c r="AF223" s="234" t="str">
        <f>IFERROR(VLOOKUP(AF222,'P1-1'!$B:$AP,41,FALSE),"")</f>
        <v/>
      </c>
      <c r="AG223" s="234" t="str">
        <f>IFERROR(VLOOKUP(AG222,'P1-1'!$B:$AP,41,FALSE),"")</f>
        <v/>
      </c>
      <c r="AH223" s="234" t="str">
        <f>IFERROR(VLOOKUP(AH222,'P1-1'!$B:$AP,41,FALSE),"")</f>
        <v/>
      </c>
      <c r="AI223" s="234" t="str">
        <f>IFERROR(VLOOKUP(AI222,'P1-1'!$B:$AP,41,FALSE),"")</f>
        <v/>
      </c>
      <c r="AJ223" s="234" t="str">
        <f>IFERROR(VLOOKUP(AJ222,'P1-1'!$B:$AP,41,FALSE),"")</f>
        <v/>
      </c>
      <c r="AK223" s="234" t="str">
        <f>IFERROR(VLOOKUP(AK222,'P1-1'!$B:$AP,41,FALSE),"")</f>
        <v/>
      </c>
      <c r="AL223" s="234" t="str">
        <f>IFERROR(VLOOKUP(AL222,'P1-1'!$B:$AP,41,FALSE),"")</f>
        <v/>
      </c>
      <c r="AM223" s="234" t="str">
        <f>IFERROR(VLOOKUP(AM222,'P1-1'!$B:$AP,41,FALSE),"")</f>
        <v/>
      </c>
      <c r="AN223" s="729"/>
      <c r="AO223" s="701"/>
      <c r="AP223" s="705"/>
      <c r="AQ223" s="706"/>
      <c r="AR223" s="701"/>
      <c r="AS223" s="701"/>
      <c r="AT223" s="709"/>
      <c r="AU223" s="326" t="str">
        <f t="shared" ref="AU223" si="257">IFERROR(IF($D222="□",($AO222/$AK$7),($AO222/$AK$9)),"")</f>
        <v/>
      </c>
      <c r="AV223" s="326" t="str">
        <f t="shared" ref="AV223" si="258">IFERROR(IF($D222="□",($AN222/$AO$7),($AN222/$AO$9)),"")</f>
        <v/>
      </c>
    </row>
    <row r="224" spans="1:48" s="205" customFormat="1" ht="12" customHeight="1">
      <c r="A224" s="712"/>
      <c r="B224" s="715"/>
      <c r="C224" s="733"/>
      <c r="D224" s="721"/>
      <c r="E224" s="402"/>
      <c r="F224" s="726"/>
      <c r="G224" s="727"/>
      <c r="H224" s="235" t="s">
        <v>358</v>
      </c>
      <c r="I224" s="234" t="str">
        <f>IFERROR(VLOOKUP(I222,'P1-1'!$B:$AP,31,FALSE),"")</f>
        <v/>
      </c>
      <c r="J224" s="234" t="str">
        <f>IFERROR(VLOOKUP(J222,'P1-1'!$B:$AP,31,FALSE),"")</f>
        <v/>
      </c>
      <c r="K224" s="234" t="str">
        <f>IFERROR(VLOOKUP(K222,'P1-1'!$B:$AP,31,FALSE),"")</f>
        <v/>
      </c>
      <c r="L224" s="234" t="str">
        <f>IFERROR(VLOOKUP(L222,'P1-1'!$B:$AP,31,FALSE),"")</f>
        <v/>
      </c>
      <c r="M224" s="234" t="str">
        <f>IFERROR(VLOOKUP(M222,'P1-1'!$B:$AP,31,FALSE),"")</f>
        <v/>
      </c>
      <c r="N224" s="234" t="str">
        <f>IFERROR(VLOOKUP(N222,'P1-1'!$B:$AP,31,FALSE),"")</f>
        <v/>
      </c>
      <c r="O224" s="234" t="str">
        <f>IFERROR(VLOOKUP(O222,'P1-1'!$B:$AP,31,FALSE),"")</f>
        <v/>
      </c>
      <c r="P224" s="234" t="str">
        <f>IFERROR(VLOOKUP(P222,'P1-1'!$B:$AP,31,FALSE),"")</f>
        <v/>
      </c>
      <c r="Q224" s="234" t="str">
        <f>IFERROR(VLOOKUP(Q222,'P1-1'!$B:$AP,31,FALSE),"")</f>
        <v/>
      </c>
      <c r="R224" s="234" t="str">
        <f>IFERROR(VLOOKUP(R222,'P1-1'!$B:$AP,31,FALSE),"")</f>
        <v/>
      </c>
      <c r="S224" s="234" t="str">
        <f>IFERROR(VLOOKUP(S222,'P1-1'!$B:$AP,31,FALSE),"")</f>
        <v/>
      </c>
      <c r="T224" s="234" t="str">
        <f>IFERROR(VLOOKUP(T222,'P1-1'!$B:$AP,31,FALSE),"")</f>
        <v/>
      </c>
      <c r="U224" s="234" t="str">
        <f>IFERROR(VLOOKUP(U222,'P1-1'!$B:$AP,31,FALSE),"")</f>
        <v/>
      </c>
      <c r="V224" s="234" t="str">
        <f>IFERROR(VLOOKUP(V222,'P1-1'!$B:$AP,31,FALSE),"")</f>
        <v/>
      </c>
      <c r="W224" s="234" t="str">
        <f>IFERROR(VLOOKUP(W222,'P1-1'!$B:$AP,31,FALSE),"")</f>
        <v/>
      </c>
      <c r="X224" s="234" t="str">
        <f>IFERROR(VLOOKUP(X222,'P1-1'!$B:$AP,31,FALSE),"")</f>
        <v/>
      </c>
      <c r="Y224" s="234" t="str">
        <f>IFERROR(VLOOKUP(Y222,'P1-1'!$B:$AP,31,FALSE),"")</f>
        <v/>
      </c>
      <c r="Z224" s="234" t="str">
        <f>IFERROR(VLOOKUP(Z222,'P1-1'!$B:$AP,31,FALSE),"")</f>
        <v/>
      </c>
      <c r="AA224" s="234" t="str">
        <f>IFERROR(VLOOKUP(AA222,'P1-1'!$B:$AP,31,FALSE),"")</f>
        <v/>
      </c>
      <c r="AB224" s="234" t="str">
        <f>IFERROR(VLOOKUP(AB222,'P1-1'!$B:$AP,31,FALSE),"")</f>
        <v/>
      </c>
      <c r="AC224" s="234" t="str">
        <f>IFERROR(VLOOKUP(AC222,'P1-1'!$B:$AP,31,FALSE),"")</f>
        <v/>
      </c>
      <c r="AD224" s="234" t="str">
        <f>IFERROR(VLOOKUP(AD222,'P1-1'!$B:$AP,31,FALSE),"")</f>
        <v/>
      </c>
      <c r="AE224" s="234" t="str">
        <f>IFERROR(VLOOKUP(AE222,'P1-1'!$B:$AP,31,FALSE),"")</f>
        <v/>
      </c>
      <c r="AF224" s="234" t="str">
        <f>IFERROR(VLOOKUP(AF222,'P1-1'!$B:$AP,31,FALSE),"")</f>
        <v/>
      </c>
      <c r="AG224" s="234" t="str">
        <f>IFERROR(VLOOKUP(AG222,'P1-1'!$B:$AP,31,FALSE),"")</f>
        <v/>
      </c>
      <c r="AH224" s="234" t="str">
        <f>IFERROR(VLOOKUP(AH222,'P1-1'!$B:$AP,31,FALSE),"")</f>
        <v/>
      </c>
      <c r="AI224" s="234" t="str">
        <f>IFERROR(VLOOKUP(AI222,'P1-1'!$B:$AP,31,FALSE),"")</f>
        <v/>
      </c>
      <c r="AJ224" s="234" t="str">
        <f>IFERROR(VLOOKUP(AJ222,'P1-1'!$B:$AP,31,FALSE),"")</f>
        <v/>
      </c>
      <c r="AK224" s="234" t="str">
        <f>IFERROR(VLOOKUP(AK222,'P1-1'!$B:$AP,31,FALSE),"")</f>
        <v/>
      </c>
      <c r="AL224" s="234" t="str">
        <f>IFERROR(VLOOKUP(AL222,'P1-1'!$B:$AP,31,FALSE),"")</f>
        <v/>
      </c>
      <c r="AM224" s="234" t="str">
        <f>IFERROR(VLOOKUP(AM222,'P1-1'!$B:$AP,31,FALSE),"")</f>
        <v/>
      </c>
      <c r="AN224" s="730"/>
      <c r="AO224" s="702"/>
      <c r="AP224" s="707"/>
      <c r="AQ224" s="708"/>
      <c r="AR224" s="702"/>
      <c r="AS224" s="702"/>
      <c r="AT224" s="709"/>
      <c r="AU224" s="327"/>
      <c r="AV224" s="327"/>
    </row>
    <row r="225" spans="1:48" s="205" customFormat="1" ht="12" customHeight="1">
      <c r="A225" s="710">
        <v>68</v>
      </c>
      <c r="B225" s="713"/>
      <c r="C225" s="716"/>
      <c r="D225" s="719" t="s">
        <v>231</v>
      </c>
      <c r="E225" s="401"/>
      <c r="F225" s="722"/>
      <c r="G225" s="723"/>
      <c r="H225" s="232" t="s">
        <v>355</v>
      </c>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728">
        <f t="shared" ref="AN225" si="259">IF(LEFT($AN$2,6)="共同生活援助",SUM(I226:AM226),SUM(I226:AM227))</f>
        <v>0</v>
      </c>
      <c r="AO225" s="700">
        <f>IF($AN$4="４週",AN225/4,AN225/(DAY(EOMONTH($I$22,0))/7))</f>
        <v>0</v>
      </c>
      <c r="AP225" s="703"/>
      <c r="AQ225" s="704"/>
      <c r="AR225" s="700" t="str">
        <f t="shared" ref="AR225" si="260">IF($AN$4="４週",AU226,AV226)</f>
        <v/>
      </c>
      <c r="AS225" s="700"/>
      <c r="AT225" s="709"/>
      <c r="AU225" s="325" t="s">
        <v>617</v>
      </c>
      <c r="AV225" s="325" t="s">
        <v>356</v>
      </c>
    </row>
    <row r="226" spans="1:48" s="205" customFormat="1" ht="12" customHeight="1">
      <c r="A226" s="711"/>
      <c r="B226" s="714"/>
      <c r="C226" s="717"/>
      <c r="D226" s="720"/>
      <c r="E226" s="402"/>
      <c r="F226" s="724"/>
      <c r="G226" s="725"/>
      <c r="H226" s="233" t="s">
        <v>357</v>
      </c>
      <c r="I226" s="234" t="str">
        <f>IFERROR(VLOOKUP(I225,'P1-1'!$B:$AP,41,FALSE),"")</f>
        <v/>
      </c>
      <c r="J226" s="234" t="str">
        <f>IFERROR(VLOOKUP(J225,'P1-1'!$B:$AP,41,FALSE),"")</f>
        <v/>
      </c>
      <c r="K226" s="234" t="str">
        <f>IFERROR(VLOOKUP(K225,'P1-1'!$B:$AP,41,FALSE),"")</f>
        <v/>
      </c>
      <c r="L226" s="234" t="str">
        <f>IFERROR(VLOOKUP(L225,'P1-1'!$B:$AP,41,FALSE),"")</f>
        <v/>
      </c>
      <c r="M226" s="234" t="str">
        <f>IFERROR(VLOOKUP(M225,'P1-1'!$B:$AP,41,FALSE),"")</f>
        <v/>
      </c>
      <c r="N226" s="234" t="str">
        <f>IFERROR(VLOOKUP(N225,'P1-1'!$B:$AP,41,FALSE),"")</f>
        <v/>
      </c>
      <c r="O226" s="234" t="str">
        <f>IFERROR(VLOOKUP(O225,'P1-1'!$B:$AP,41,FALSE),"")</f>
        <v/>
      </c>
      <c r="P226" s="234" t="str">
        <f>IFERROR(VLOOKUP(P225,'P1-1'!$B:$AP,41,FALSE),"")</f>
        <v/>
      </c>
      <c r="Q226" s="234" t="str">
        <f>IFERROR(VLOOKUP(Q225,'P1-1'!$B:$AP,41,FALSE),"")</f>
        <v/>
      </c>
      <c r="R226" s="234" t="str">
        <f>IFERROR(VLOOKUP(R225,'P1-1'!$B:$AP,41,FALSE),"")</f>
        <v/>
      </c>
      <c r="S226" s="234" t="str">
        <f>IFERROR(VLOOKUP(S225,'P1-1'!$B:$AP,41,FALSE),"")</f>
        <v/>
      </c>
      <c r="T226" s="234" t="str">
        <f>IFERROR(VLOOKUP(T225,'P1-1'!$B:$AP,41,FALSE),"")</f>
        <v/>
      </c>
      <c r="U226" s="234" t="str">
        <f>IFERROR(VLOOKUP(U225,'P1-1'!$B:$AP,41,FALSE),"")</f>
        <v/>
      </c>
      <c r="V226" s="234" t="str">
        <f>IFERROR(VLOOKUP(V225,'P1-1'!$B:$AP,41,FALSE),"")</f>
        <v/>
      </c>
      <c r="W226" s="234" t="str">
        <f>IFERROR(VLOOKUP(W225,'P1-1'!$B:$AP,41,FALSE),"")</f>
        <v/>
      </c>
      <c r="X226" s="234" t="str">
        <f>IFERROR(VLOOKUP(X225,'P1-1'!$B:$AP,41,FALSE),"")</f>
        <v/>
      </c>
      <c r="Y226" s="234" t="str">
        <f>IFERROR(VLOOKUP(Y225,'P1-1'!$B:$AP,41,FALSE),"")</f>
        <v/>
      </c>
      <c r="Z226" s="234" t="str">
        <f>IFERROR(VLOOKUP(Z225,'P1-1'!$B:$AP,41,FALSE),"")</f>
        <v/>
      </c>
      <c r="AA226" s="234" t="str">
        <f>IFERROR(VLOOKUP(AA225,'P1-1'!$B:$AP,41,FALSE),"")</f>
        <v/>
      </c>
      <c r="AB226" s="234" t="str">
        <f>IFERROR(VLOOKUP(AB225,'P1-1'!$B:$AP,41,FALSE),"")</f>
        <v/>
      </c>
      <c r="AC226" s="234" t="str">
        <f>IFERROR(VLOOKUP(AC225,'P1-1'!$B:$AP,41,FALSE),"")</f>
        <v/>
      </c>
      <c r="AD226" s="234" t="str">
        <f>IFERROR(VLOOKUP(AD225,'P1-1'!$B:$AP,41,FALSE),"")</f>
        <v/>
      </c>
      <c r="AE226" s="234" t="str">
        <f>IFERROR(VLOOKUP(AE225,'P1-1'!$B:$AP,41,FALSE),"")</f>
        <v/>
      </c>
      <c r="AF226" s="234" t="str">
        <f>IFERROR(VLOOKUP(AF225,'P1-1'!$B:$AP,41,FALSE),"")</f>
        <v/>
      </c>
      <c r="AG226" s="234" t="str">
        <f>IFERROR(VLOOKUP(AG225,'P1-1'!$B:$AP,41,FALSE),"")</f>
        <v/>
      </c>
      <c r="AH226" s="234" t="str">
        <f>IFERROR(VLOOKUP(AH225,'P1-1'!$B:$AP,41,FALSE),"")</f>
        <v/>
      </c>
      <c r="AI226" s="234" t="str">
        <f>IFERROR(VLOOKUP(AI225,'P1-1'!$B:$AP,41,FALSE),"")</f>
        <v/>
      </c>
      <c r="AJ226" s="234" t="str">
        <f>IFERROR(VLOOKUP(AJ225,'P1-1'!$B:$AP,41,FALSE),"")</f>
        <v/>
      </c>
      <c r="AK226" s="234" t="str">
        <f>IFERROR(VLOOKUP(AK225,'P1-1'!$B:$AP,41,FALSE),"")</f>
        <v/>
      </c>
      <c r="AL226" s="234" t="str">
        <f>IFERROR(VLOOKUP(AL225,'P1-1'!$B:$AP,41,FALSE),"")</f>
        <v/>
      </c>
      <c r="AM226" s="234" t="str">
        <f>IFERROR(VLOOKUP(AM225,'P1-1'!$B:$AP,41,FALSE),"")</f>
        <v/>
      </c>
      <c r="AN226" s="729"/>
      <c r="AO226" s="701"/>
      <c r="AP226" s="705"/>
      <c r="AQ226" s="706"/>
      <c r="AR226" s="701"/>
      <c r="AS226" s="701"/>
      <c r="AT226" s="709"/>
      <c r="AU226" s="326" t="str">
        <f t="shared" ref="AU226" si="261">IFERROR(IF($D225="□",($AO225/$AK$7),($AO225/$AK$9)),"")</f>
        <v/>
      </c>
      <c r="AV226" s="326" t="str">
        <f t="shared" ref="AV226" si="262">IFERROR(IF($D225="□",($AN225/$AO$7),($AN225/$AO$9)),"")</f>
        <v/>
      </c>
    </row>
    <row r="227" spans="1:48" s="205" customFormat="1" ht="12" customHeight="1">
      <c r="A227" s="712"/>
      <c r="B227" s="715"/>
      <c r="C227" s="718"/>
      <c r="D227" s="721"/>
      <c r="E227" s="402"/>
      <c r="F227" s="726"/>
      <c r="G227" s="727"/>
      <c r="H227" s="235" t="s">
        <v>358</v>
      </c>
      <c r="I227" s="234" t="str">
        <f>IFERROR(VLOOKUP(I225,'P1-1'!$B:$AP,31,FALSE),"")</f>
        <v/>
      </c>
      <c r="J227" s="234" t="str">
        <f>IFERROR(VLOOKUP(J225,'P1-1'!$B:$AP,31,FALSE),"")</f>
        <v/>
      </c>
      <c r="K227" s="234" t="str">
        <f>IFERROR(VLOOKUP(K225,'P1-1'!$B:$AP,31,FALSE),"")</f>
        <v/>
      </c>
      <c r="L227" s="234" t="str">
        <f>IFERROR(VLOOKUP(L225,'P1-1'!$B:$AP,31,FALSE),"")</f>
        <v/>
      </c>
      <c r="M227" s="234" t="str">
        <f>IFERROR(VLOOKUP(M225,'P1-1'!$B:$AP,31,FALSE),"")</f>
        <v/>
      </c>
      <c r="N227" s="234" t="str">
        <f>IFERROR(VLOOKUP(N225,'P1-1'!$B:$AP,31,FALSE),"")</f>
        <v/>
      </c>
      <c r="O227" s="234" t="str">
        <f>IFERROR(VLOOKUP(O225,'P1-1'!$B:$AP,31,FALSE),"")</f>
        <v/>
      </c>
      <c r="P227" s="234" t="str">
        <f>IFERROR(VLOOKUP(P225,'P1-1'!$B:$AP,31,FALSE),"")</f>
        <v/>
      </c>
      <c r="Q227" s="234" t="str">
        <f>IFERROR(VLOOKUP(Q225,'P1-1'!$B:$AP,31,FALSE),"")</f>
        <v/>
      </c>
      <c r="R227" s="234" t="str">
        <f>IFERROR(VLOOKUP(R225,'P1-1'!$B:$AP,31,FALSE),"")</f>
        <v/>
      </c>
      <c r="S227" s="234" t="str">
        <f>IFERROR(VLOOKUP(S225,'P1-1'!$B:$AP,31,FALSE),"")</f>
        <v/>
      </c>
      <c r="T227" s="234" t="str">
        <f>IFERROR(VLOOKUP(T225,'P1-1'!$B:$AP,31,FALSE),"")</f>
        <v/>
      </c>
      <c r="U227" s="234" t="str">
        <f>IFERROR(VLOOKUP(U225,'P1-1'!$B:$AP,31,FALSE),"")</f>
        <v/>
      </c>
      <c r="V227" s="234" t="str">
        <f>IFERROR(VLOOKUP(V225,'P1-1'!$B:$AP,31,FALSE),"")</f>
        <v/>
      </c>
      <c r="W227" s="234" t="str">
        <f>IFERROR(VLOOKUP(W225,'P1-1'!$B:$AP,31,FALSE),"")</f>
        <v/>
      </c>
      <c r="X227" s="234" t="str">
        <f>IFERROR(VLOOKUP(X225,'P1-1'!$B:$AP,31,FALSE),"")</f>
        <v/>
      </c>
      <c r="Y227" s="234" t="str">
        <f>IFERROR(VLOOKUP(Y225,'P1-1'!$B:$AP,31,FALSE),"")</f>
        <v/>
      </c>
      <c r="Z227" s="234" t="str">
        <f>IFERROR(VLOOKUP(Z225,'P1-1'!$B:$AP,31,FALSE),"")</f>
        <v/>
      </c>
      <c r="AA227" s="234" t="str">
        <f>IFERROR(VLOOKUP(AA225,'P1-1'!$B:$AP,31,FALSE),"")</f>
        <v/>
      </c>
      <c r="AB227" s="234" t="str">
        <f>IFERROR(VLOOKUP(AB225,'P1-1'!$B:$AP,31,FALSE),"")</f>
        <v/>
      </c>
      <c r="AC227" s="234" t="str">
        <f>IFERROR(VLOOKUP(AC225,'P1-1'!$B:$AP,31,FALSE),"")</f>
        <v/>
      </c>
      <c r="AD227" s="234" t="str">
        <f>IFERROR(VLOOKUP(AD225,'P1-1'!$B:$AP,31,FALSE),"")</f>
        <v/>
      </c>
      <c r="AE227" s="234" t="str">
        <f>IFERROR(VLOOKUP(AE225,'P1-1'!$B:$AP,31,FALSE),"")</f>
        <v/>
      </c>
      <c r="AF227" s="234" t="str">
        <f>IFERROR(VLOOKUP(AF225,'P1-1'!$B:$AP,31,FALSE),"")</f>
        <v/>
      </c>
      <c r="AG227" s="234" t="str">
        <f>IFERROR(VLOOKUP(AG225,'P1-1'!$B:$AP,31,FALSE),"")</f>
        <v/>
      </c>
      <c r="AH227" s="234" t="str">
        <f>IFERROR(VLOOKUP(AH225,'P1-1'!$B:$AP,31,FALSE),"")</f>
        <v/>
      </c>
      <c r="AI227" s="234" t="str">
        <f>IFERROR(VLOOKUP(AI225,'P1-1'!$B:$AP,31,FALSE),"")</f>
        <v/>
      </c>
      <c r="AJ227" s="234" t="str">
        <f>IFERROR(VLOOKUP(AJ225,'P1-1'!$B:$AP,31,FALSE),"")</f>
        <v/>
      </c>
      <c r="AK227" s="234" t="str">
        <f>IFERROR(VLOOKUP(AK225,'P1-1'!$B:$AP,31,FALSE),"")</f>
        <v/>
      </c>
      <c r="AL227" s="234" t="str">
        <f>IFERROR(VLOOKUP(AL225,'P1-1'!$B:$AP,31,FALSE),"")</f>
        <v/>
      </c>
      <c r="AM227" s="234" t="str">
        <f>IFERROR(VLOOKUP(AM225,'P1-1'!$B:$AP,31,FALSE),"")</f>
        <v/>
      </c>
      <c r="AN227" s="730"/>
      <c r="AO227" s="702"/>
      <c r="AP227" s="707"/>
      <c r="AQ227" s="708"/>
      <c r="AR227" s="702"/>
      <c r="AS227" s="702"/>
      <c r="AT227" s="709"/>
      <c r="AU227" s="327"/>
      <c r="AV227" s="327"/>
    </row>
    <row r="228" spans="1:48" s="205" customFormat="1" ht="12" customHeight="1">
      <c r="A228" s="710">
        <v>69</v>
      </c>
      <c r="B228" s="713"/>
      <c r="C228" s="731"/>
      <c r="D228" s="719" t="s">
        <v>231</v>
      </c>
      <c r="E228" s="401"/>
      <c r="F228" s="722"/>
      <c r="G228" s="723"/>
      <c r="H228" s="232" t="s">
        <v>355</v>
      </c>
      <c r="I228" s="324"/>
      <c r="J228" s="324"/>
      <c r="K228" s="324"/>
      <c r="L228" s="324"/>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4"/>
      <c r="AL228" s="324"/>
      <c r="AM228" s="324"/>
      <c r="AN228" s="728">
        <f t="shared" ref="AN228" si="263">IF(LEFT($AN$2,6)="共同生活援助",SUM(I229:AM229),SUM(I229:AM230))</f>
        <v>0</v>
      </c>
      <c r="AO228" s="700">
        <f>IF($AN$4="４週",AN228/4,AN228/(DAY(EOMONTH($I$22,0))/7))</f>
        <v>0</v>
      </c>
      <c r="AP228" s="703"/>
      <c r="AQ228" s="704"/>
      <c r="AR228" s="700" t="str">
        <f t="shared" ref="AR228" si="264">IF($AN$4="４週",AU229,AV229)</f>
        <v/>
      </c>
      <c r="AS228" s="700"/>
      <c r="AT228" s="709"/>
      <c r="AU228" s="325" t="s">
        <v>617</v>
      </c>
      <c r="AV228" s="325" t="s">
        <v>356</v>
      </c>
    </row>
    <row r="229" spans="1:48" s="205" customFormat="1" ht="12" customHeight="1">
      <c r="A229" s="711"/>
      <c r="B229" s="714"/>
      <c r="C229" s="732"/>
      <c r="D229" s="720"/>
      <c r="E229" s="402"/>
      <c r="F229" s="724"/>
      <c r="G229" s="725"/>
      <c r="H229" s="233" t="s">
        <v>357</v>
      </c>
      <c r="I229" s="234" t="str">
        <f>IFERROR(VLOOKUP(I228,'P1-1'!$B:$AP,41,FALSE),"")</f>
        <v/>
      </c>
      <c r="J229" s="234" t="str">
        <f>IFERROR(VLOOKUP(J228,'P1-1'!$B:$AP,41,FALSE),"")</f>
        <v/>
      </c>
      <c r="K229" s="234" t="str">
        <f>IFERROR(VLOOKUP(K228,'P1-1'!$B:$AP,41,FALSE),"")</f>
        <v/>
      </c>
      <c r="L229" s="234" t="str">
        <f>IFERROR(VLOOKUP(L228,'P1-1'!$B:$AP,41,FALSE),"")</f>
        <v/>
      </c>
      <c r="M229" s="234" t="str">
        <f>IFERROR(VLOOKUP(M228,'P1-1'!$B:$AP,41,FALSE),"")</f>
        <v/>
      </c>
      <c r="N229" s="234" t="str">
        <f>IFERROR(VLOOKUP(N228,'P1-1'!$B:$AP,41,FALSE),"")</f>
        <v/>
      </c>
      <c r="O229" s="234" t="str">
        <f>IFERROR(VLOOKUP(O228,'P1-1'!$B:$AP,41,FALSE),"")</f>
        <v/>
      </c>
      <c r="P229" s="234" t="str">
        <f>IFERROR(VLOOKUP(P228,'P1-1'!$B:$AP,41,FALSE),"")</f>
        <v/>
      </c>
      <c r="Q229" s="234" t="str">
        <f>IFERROR(VLOOKUP(Q228,'P1-1'!$B:$AP,41,FALSE),"")</f>
        <v/>
      </c>
      <c r="R229" s="234" t="str">
        <f>IFERROR(VLOOKUP(R228,'P1-1'!$B:$AP,41,FALSE),"")</f>
        <v/>
      </c>
      <c r="S229" s="234" t="str">
        <f>IFERROR(VLOOKUP(S228,'P1-1'!$B:$AP,41,FALSE),"")</f>
        <v/>
      </c>
      <c r="T229" s="234" t="str">
        <f>IFERROR(VLOOKUP(T228,'P1-1'!$B:$AP,41,FALSE),"")</f>
        <v/>
      </c>
      <c r="U229" s="234" t="str">
        <f>IFERROR(VLOOKUP(U228,'P1-1'!$B:$AP,41,FALSE),"")</f>
        <v/>
      </c>
      <c r="V229" s="234" t="str">
        <f>IFERROR(VLOOKUP(V228,'P1-1'!$B:$AP,41,FALSE),"")</f>
        <v/>
      </c>
      <c r="W229" s="234" t="str">
        <f>IFERROR(VLOOKUP(W228,'P1-1'!$B:$AP,41,FALSE),"")</f>
        <v/>
      </c>
      <c r="X229" s="234" t="str">
        <f>IFERROR(VLOOKUP(X228,'P1-1'!$B:$AP,41,FALSE),"")</f>
        <v/>
      </c>
      <c r="Y229" s="234" t="str">
        <f>IFERROR(VLOOKUP(Y228,'P1-1'!$B:$AP,41,FALSE),"")</f>
        <v/>
      </c>
      <c r="Z229" s="234" t="str">
        <f>IFERROR(VLOOKUP(Z228,'P1-1'!$B:$AP,41,FALSE),"")</f>
        <v/>
      </c>
      <c r="AA229" s="234" t="str">
        <f>IFERROR(VLOOKUP(AA228,'P1-1'!$B:$AP,41,FALSE),"")</f>
        <v/>
      </c>
      <c r="AB229" s="234" t="str">
        <f>IFERROR(VLOOKUP(AB228,'P1-1'!$B:$AP,41,FALSE),"")</f>
        <v/>
      </c>
      <c r="AC229" s="234" t="str">
        <f>IFERROR(VLOOKUP(AC228,'P1-1'!$B:$AP,41,FALSE),"")</f>
        <v/>
      </c>
      <c r="AD229" s="234" t="str">
        <f>IFERROR(VLOOKUP(AD228,'P1-1'!$B:$AP,41,FALSE),"")</f>
        <v/>
      </c>
      <c r="AE229" s="234" t="str">
        <f>IFERROR(VLOOKUP(AE228,'P1-1'!$B:$AP,41,FALSE),"")</f>
        <v/>
      </c>
      <c r="AF229" s="234" t="str">
        <f>IFERROR(VLOOKUP(AF228,'P1-1'!$B:$AP,41,FALSE),"")</f>
        <v/>
      </c>
      <c r="AG229" s="234" t="str">
        <f>IFERROR(VLOOKUP(AG228,'P1-1'!$B:$AP,41,FALSE),"")</f>
        <v/>
      </c>
      <c r="AH229" s="234" t="str">
        <f>IFERROR(VLOOKUP(AH228,'P1-1'!$B:$AP,41,FALSE),"")</f>
        <v/>
      </c>
      <c r="AI229" s="234" t="str">
        <f>IFERROR(VLOOKUP(AI228,'P1-1'!$B:$AP,41,FALSE),"")</f>
        <v/>
      </c>
      <c r="AJ229" s="234" t="str">
        <f>IFERROR(VLOOKUP(AJ228,'P1-1'!$B:$AP,41,FALSE),"")</f>
        <v/>
      </c>
      <c r="AK229" s="234" t="str">
        <f>IFERROR(VLOOKUP(AK228,'P1-1'!$B:$AP,41,FALSE),"")</f>
        <v/>
      </c>
      <c r="AL229" s="234" t="str">
        <f>IFERROR(VLOOKUP(AL228,'P1-1'!$B:$AP,41,FALSE),"")</f>
        <v/>
      </c>
      <c r="AM229" s="234" t="str">
        <f>IFERROR(VLOOKUP(AM228,'P1-1'!$B:$AP,41,FALSE),"")</f>
        <v/>
      </c>
      <c r="AN229" s="729"/>
      <c r="AO229" s="701"/>
      <c r="AP229" s="705"/>
      <c r="AQ229" s="706"/>
      <c r="AR229" s="701"/>
      <c r="AS229" s="701"/>
      <c r="AT229" s="709"/>
      <c r="AU229" s="326" t="str">
        <f t="shared" ref="AU229" si="265">IFERROR(IF($D228="□",($AO228/$AK$7),($AO228/$AK$9)),"")</f>
        <v/>
      </c>
      <c r="AV229" s="326" t="str">
        <f t="shared" ref="AV229" si="266">IFERROR(IF($D228="□",($AN228/$AO$7),($AN228/$AO$9)),"")</f>
        <v/>
      </c>
    </row>
    <row r="230" spans="1:48" s="205" customFormat="1" ht="12" customHeight="1">
      <c r="A230" s="712"/>
      <c r="B230" s="715"/>
      <c r="C230" s="733"/>
      <c r="D230" s="721"/>
      <c r="E230" s="402"/>
      <c r="F230" s="726"/>
      <c r="G230" s="727"/>
      <c r="H230" s="235" t="s">
        <v>358</v>
      </c>
      <c r="I230" s="234" t="str">
        <f>IFERROR(VLOOKUP(I228,'P1-1'!$B:$AP,31,FALSE),"")</f>
        <v/>
      </c>
      <c r="J230" s="234" t="str">
        <f>IFERROR(VLOOKUP(J228,'P1-1'!$B:$AP,31,FALSE),"")</f>
        <v/>
      </c>
      <c r="K230" s="234" t="str">
        <f>IFERROR(VLOOKUP(K228,'P1-1'!$B:$AP,31,FALSE),"")</f>
        <v/>
      </c>
      <c r="L230" s="234" t="str">
        <f>IFERROR(VLOOKUP(L228,'P1-1'!$B:$AP,31,FALSE),"")</f>
        <v/>
      </c>
      <c r="M230" s="234" t="str">
        <f>IFERROR(VLOOKUP(M228,'P1-1'!$B:$AP,31,FALSE),"")</f>
        <v/>
      </c>
      <c r="N230" s="234" t="str">
        <f>IFERROR(VLOOKUP(N228,'P1-1'!$B:$AP,31,FALSE),"")</f>
        <v/>
      </c>
      <c r="O230" s="234" t="str">
        <f>IFERROR(VLOOKUP(O228,'P1-1'!$B:$AP,31,FALSE),"")</f>
        <v/>
      </c>
      <c r="P230" s="234" t="str">
        <f>IFERROR(VLOOKUP(P228,'P1-1'!$B:$AP,31,FALSE),"")</f>
        <v/>
      </c>
      <c r="Q230" s="234" t="str">
        <f>IFERROR(VLOOKUP(Q228,'P1-1'!$B:$AP,31,FALSE),"")</f>
        <v/>
      </c>
      <c r="R230" s="234" t="str">
        <f>IFERROR(VLOOKUP(R228,'P1-1'!$B:$AP,31,FALSE),"")</f>
        <v/>
      </c>
      <c r="S230" s="234" t="str">
        <f>IFERROR(VLOOKUP(S228,'P1-1'!$B:$AP,31,FALSE),"")</f>
        <v/>
      </c>
      <c r="T230" s="234" t="str">
        <f>IFERROR(VLOOKUP(T228,'P1-1'!$B:$AP,31,FALSE),"")</f>
        <v/>
      </c>
      <c r="U230" s="234" t="str">
        <f>IFERROR(VLOOKUP(U228,'P1-1'!$B:$AP,31,FALSE),"")</f>
        <v/>
      </c>
      <c r="V230" s="234" t="str">
        <f>IFERROR(VLOOKUP(V228,'P1-1'!$B:$AP,31,FALSE),"")</f>
        <v/>
      </c>
      <c r="W230" s="234" t="str">
        <f>IFERROR(VLOOKUP(W228,'P1-1'!$B:$AP,31,FALSE),"")</f>
        <v/>
      </c>
      <c r="X230" s="234" t="str">
        <f>IFERROR(VLOOKUP(X228,'P1-1'!$B:$AP,31,FALSE),"")</f>
        <v/>
      </c>
      <c r="Y230" s="234" t="str">
        <f>IFERROR(VLOOKUP(Y228,'P1-1'!$B:$AP,31,FALSE),"")</f>
        <v/>
      </c>
      <c r="Z230" s="234" t="str">
        <f>IFERROR(VLOOKUP(Z228,'P1-1'!$B:$AP,31,FALSE),"")</f>
        <v/>
      </c>
      <c r="AA230" s="234" t="str">
        <f>IFERROR(VLOOKUP(AA228,'P1-1'!$B:$AP,31,FALSE),"")</f>
        <v/>
      </c>
      <c r="AB230" s="234" t="str">
        <f>IFERROR(VLOOKUP(AB228,'P1-1'!$B:$AP,31,FALSE),"")</f>
        <v/>
      </c>
      <c r="AC230" s="234" t="str">
        <f>IFERROR(VLOOKUP(AC228,'P1-1'!$B:$AP,31,FALSE),"")</f>
        <v/>
      </c>
      <c r="AD230" s="234" t="str">
        <f>IFERROR(VLOOKUP(AD228,'P1-1'!$B:$AP,31,FALSE),"")</f>
        <v/>
      </c>
      <c r="AE230" s="234" t="str">
        <f>IFERROR(VLOOKUP(AE228,'P1-1'!$B:$AP,31,FALSE),"")</f>
        <v/>
      </c>
      <c r="AF230" s="234" t="str">
        <f>IFERROR(VLOOKUP(AF228,'P1-1'!$B:$AP,31,FALSE),"")</f>
        <v/>
      </c>
      <c r="AG230" s="234" t="str">
        <f>IFERROR(VLOOKUP(AG228,'P1-1'!$B:$AP,31,FALSE),"")</f>
        <v/>
      </c>
      <c r="AH230" s="234" t="str">
        <f>IFERROR(VLOOKUP(AH228,'P1-1'!$B:$AP,31,FALSE),"")</f>
        <v/>
      </c>
      <c r="AI230" s="234" t="str">
        <f>IFERROR(VLOOKUP(AI228,'P1-1'!$B:$AP,31,FALSE),"")</f>
        <v/>
      </c>
      <c r="AJ230" s="234" t="str">
        <f>IFERROR(VLOOKUP(AJ228,'P1-1'!$B:$AP,31,FALSE),"")</f>
        <v/>
      </c>
      <c r="AK230" s="234" t="str">
        <f>IFERROR(VLOOKUP(AK228,'P1-1'!$B:$AP,31,FALSE),"")</f>
        <v/>
      </c>
      <c r="AL230" s="234" t="str">
        <f>IFERROR(VLOOKUP(AL228,'P1-1'!$B:$AP,31,FALSE),"")</f>
        <v/>
      </c>
      <c r="AM230" s="234" t="str">
        <f>IFERROR(VLOOKUP(AM228,'P1-1'!$B:$AP,31,FALSE),"")</f>
        <v/>
      </c>
      <c r="AN230" s="730"/>
      <c r="AO230" s="702"/>
      <c r="AP230" s="707"/>
      <c r="AQ230" s="708"/>
      <c r="AR230" s="702"/>
      <c r="AS230" s="702"/>
      <c r="AT230" s="709"/>
      <c r="AU230" s="327"/>
      <c r="AV230" s="327"/>
    </row>
    <row r="231" spans="1:48" s="205" customFormat="1" ht="12" customHeight="1">
      <c r="A231" s="710">
        <v>70</v>
      </c>
      <c r="B231" s="713"/>
      <c r="C231" s="731"/>
      <c r="D231" s="719" t="s">
        <v>231</v>
      </c>
      <c r="E231" s="401"/>
      <c r="F231" s="722"/>
      <c r="G231" s="723"/>
      <c r="H231" s="232" t="s">
        <v>355</v>
      </c>
      <c r="I231" s="324"/>
      <c r="J231" s="324"/>
      <c r="K231" s="324"/>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728">
        <f t="shared" ref="AN231" si="267">IF(LEFT($AN$2,6)="共同生活援助",SUM(I232:AM232),SUM(I232:AM233))</f>
        <v>0</v>
      </c>
      <c r="AO231" s="700">
        <f>IF($AN$4="４週",AN231/4,AN231/(DAY(EOMONTH($I$22,0))/7))</f>
        <v>0</v>
      </c>
      <c r="AP231" s="703"/>
      <c r="AQ231" s="704"/>
      <c r="AR231" s="700" t="str">
        <f t="shared" ref="AR231" si="268">IF($AN$4="４週",AU232,AV232)</f>
        <v/>
      </c>
      <c r="AS231" s="700"/>
      <c r="AT231" s="709"/>
      <c r="AU231" s="325" t="s">
        <v>617</v>
      </c>
      <c r="AV231" s="325" t="s">
        <v>356</v>
      </c>
    </row>
    <row r="232" spans="1:48" s="205" customFormat="1" ht="12" customHeight="1">
      <c r="A232" s="711"/>
      <c r="B232" s="714"/>
      <c r="C232" s="732"/>
      <c r="D232" s="720"/>
      <c r="E232" s="402"/>
      <c r="F232" s="724"/>
      <c r="G232" s="725"/>
      <c r="H232" s="233" t="s">
        <v>357</v>
      </c>
      <c r="I232" s="234" t="str">
        <f>IFERROR(VLOOKUP(I231,'P1-1'!$B:$AP,41,FALSE),"")</f>
        <v/>
      </c>
      <c r="J232" s="234" t="str">
        <f>IFERROR(VLOOKUP(J231,'P1-1'!$B:$AP,41,FALSE),"")</f>
        <v/>
      </c>
      <c r="K232" s="234" t="str">
        <f>IFERROR(VLOOKUP(K231,'P1-1'!$B:$AP,41,FALSE),"")</f>
        <v/>
      </c>
      <c r="L232" s="234" t="str">
        <f>IFERROR(VLOOKUP(L231,'P1-1'!$B:$AP,41,FALSE),"")</f>
        <v/>
      </c>
      <c r="M232" s="234" t="str">
        <f>IFERROR(VLOOKUP(M231,'P1-1'!$B:$AP,41,FALSE),"")</f>
        <v/>
      </c>
      <c r="N232" s="234" t="str">
        <f>IFERROR(VLOOKUP(N231,'P1-1'!$B:$AP,41,FALSE),"")</f>
        <v/>
      </c>
      <c r="O232" s="234" t="str">
        <f>IFERROR(VLOOKUP(O231,'P1-1'!$B:$AP,41,FALSE),"")</f>
        <v/>
      </c>
      <c r="P232" s="234" t="str">
        <f>IFERROR(VLOOKUP(P231,'P1-1'!$B:$AP,41,FALSE),"")</f>
        <v/>
      </c>
      <c r="Q232" s="234" t="str">
        <f>IFERROR(VLOOKUP(Q231,'P1-1'!$B:$AP,41,FALSE),"")</f>
        <v/>
      </c>
      <c r="R232" s="234" t="str">
        <f>IFERROR(VLOOKUP(R231,'P1-1'!$B:$AP,41,FALSE),"")</f>
        <v/>
      </c>
      <c r="S232" s="234" t="str">
        <f>IFERROR(VLOOKUP(S231,'P1-1'!$B:$AP,41,FALSE),"")</f>
        <v/>
      </c>
      <c r="T232" s="234" t="str">
        <f>IFERROR(VLOOKUP(T231,'P1-1'!$B:$AP,41,FALSE),"")</f>
        <v/>
      </c>
      <c r="U232" s="234" t="str">
        <f>IFERROR(VLOOKUP(U231,'P1-1'!$B:$AP,41,FALSE),"")</f>
        <v/>
      </c>
      <c r="V232" s="234" t="str">
        <f>IFERROR(VLOOKUP(V231,'P1-1'!$B:$AP,41,FALSE),"")</f>
        <v/>
      </c>
      <c r="W232" s="234" t="str">
        <f>IFERROR(VLOOKUP(W231,'P1-1'!$B:$AP,41,FALSE),"")</f>
        <v/>
      </c>
      <c r="X232" s="234" t="str">
        <f>IFERROR(VLOOKUP(X231,'P1-1'!$B:$AP,41,FALSE),"")</f>
        <v/>
      </c>
      <c r="Y232" s="234" t="str">
        <f>IFERROR(VLOOKUP(Y231,'P1-1'!$B:$AP,41,FALSE),"")</f>
        <v/>
      </c>
      <c r="Z232" s="234" t="str">
        <f>IFERROR(VLOOKUP(Z231,'P1-1'!$B:$AP,41,FALSE),"")</f>
        <v/>
      </c>
      <c r="AA232" s="234" t="str">
        <f>IFERROR(VLOOKUP(AA231,'P1-1'!$B:$AP,41,FALSE),"")</f>
        <v/>
      </c>
      <c r="AB232" s="234" t="str">
        <f>IFERROR(VLOOKUP(AB231,'P1-1'!$B:$AP,41,FALSE),"")</f>
        <v/>
      </c>
      <c r="AC232" s="234" t="str">
        <f>IFERROR(VLOOKUP(AC231,'P1-1'!$B:$AP,41,FALSE),"")</f>
        <v/>
      </c>
      <c r="AD232" s="234" t="str">
        <f>IFERROR(VLOOKUP(AD231,'P1-1'!$B:$AP,41,FALSE),"")</f>
        <v/>
      </c>
      <c r="AE232" s="234" t="str">
        <f>IFERROR(VLOOKUP(AE231,'P1-1'!$B:$AP,41,FALSE),"")</f>
        <v/>
      </c>
      <c r="AF232" s="234" t="str">
        <f>IFERROR(VLOOKUP(AF231,'P1-1'!$B:$AP,41,FALSE),"")</f>
        <v/>
      </c>
      <c r="AG232" s="234" t="str">
        <f>IFERROR(VLOOKUP(AG231,'P1-1'!$B:$AP,41,FALSE),"")</f>
        <v/>
      </c>
      <c r="AH232" s="234" t="str">
        <f>IFERROR(VLOOKUP(AH231,'P1-1'!$B:$AP,41,FALSE),"")</f>
        <v/>
      </c>
      <c r="AI232" s="234" t="str">
        <f>IFERROR(VLOOKUP(AI231,'P1-1'!$B:$AP,41,FALSE),"")</f>
        <v/>
      </c>
      <c r="AJ232" s="234" t="str">
        <f>IFERROR(VLOOKUP(AJ231,'P1-1'!$B:$AP,41,FALSE),"")</f>
        <v/>
      </c>
      <c r="AK232" s="234" t="str">
        <f>IFERROR(VLOOKUP(AK231,'P1-1'!$B:$AP,41,FALSE),"")</f>
        <v/>
      </c>
      <c r="AL232" s="234" t="str">
        <f>IFERROR(VLOOKUP(AL231,'P1-1'!$B:$AP,41,FALSE),"")</f>
        <v/>
      </c>
      <c r="AM232" s="234" t="str">
        <f>IFERROR(VLOOKUP(AM231,'P1-1'!$B:$AP,41,FALSE),"")</f>
        <v/>
      </c>
      <c r="AN232" s="729"/>
      <c r="AO232" s="701"/>
      <c r="AP232" s="705"/>
      <c r="AQ232" s="706"/>
      <c r="AR232" s="701"/>
      <c r="AS232" s="701"/>
      <c r="AT232" s="709"/>
      <c r="AU232" s="326" t="str">
        <f t="shared" ref="AU232" si="269">IFERROR(IF($D231="□",($AO231/$AK$7),($AO231/$AK$9)),"")</f>
        <v/>
      </c>
      <c r="AV232" s="326" t="str">
        <f t="shared" ref="AV232" si="270">IFERROR(IF($D231="□",($AN231/$AO$7),($AN231/$AO$9)),"")</f>
        <v/>
      </c>
    </row>
    <row r="233" spans="1:48" s="205" customFormat="1" ht="12" customHeight="1">
      <c r="A233" s="712"/>
      <c r="B233" s="715"/>
      <c r="C233" s="733"/>
      <c r="D233" s="721"/>
      <c r="E233" s="402"/>
      <c r="F233" s="726"/>
      <c r="G233" s="727"/>
      <c r="H233" s="235" t="s">
        <v>358</v>
      </c>
      <c r="I233" s="234" t="str">
        <f>IFERROR(VLOOKUP(I231,'P1-1'!$B:$AP,31,FALSE),"")</f>
        <v/>
      </c>
      <c r="J233" s="234" t="str">
        <f>IFERROR(VLOOKUP(J231,'P1-1'!$B:$AP,31,FALSE),"")</f>
        <v/>
      </c>
      <c r="K233" s="234" t="str">
        <f>IFERROR(VLOOKUP(K231,'P1-1'!$B:$AP,31,FALSE),"")</f>
        <v/>
      </c>
      <c r="L233" s="234" t="str">
        <f>IFERROR(VLOOKUP(L231,'P1-1'!$B:$AP,31,FALSE),"")</f>
        <v/>
      </c>
      <c r="M233" s="234" t="str">
        <f>IFERROR(VLOOKUP(M231,'P1-1'!$B:$AP,31,FALSE),"")</f>
        <v/>
      </c>
      <c r="N233" s="234" t="str">
        <f>IFERROR(VLOOKUP(N231,'P1-1'!$B:$AP,31,FALSE),"")</f>
        <v/>
      </c>
      <c r="O233" s="234" t="str">
        <f>IFERROR(VLOOKUP(O231,'P1-1'!$B:$AP,31,FALSE),"")</f>
        <v/>
      </c>
      <c r="P233" s="234" t="str">
        <f>IFERROR(VLOOKUP(P231,'P1-1'!$B:$AP,31,FALSE),"")</f>
        <v/>
      </c>
      <c r="Q233" s="234" t="str">
        <f>IFERROR(VLOOKUP(Q231,'P1-1'!$B:$AP,31,FALSE),"")</f>
        <v/>
      </c>
      <c r="R233" s="234" t="str">
        <f>IFERROR(VLOOKUP(R231,'P1-1'!$B:$AP,31,FALSE),"")</f>
        <v/>
      </c>
      <c r="S233" s="234" t="str">
        <f>IFERROR(VLOOKUP(S231,'P1-1'!$B:$AP,31,FALSE),"")</f>
        <v/>
      </c>
      <c r="T233" s="234" t="str">
        <f>IFERROR(VLOOKUP(T231,'P1-1'!$B:$AP,31,FALSE),"")</f>
        <v/>
      </c>
      <c r="U233" s="234" t="str">
        <f>IFERROR(VLOOKUP(U231,'P1-1'!$B:$AP,31,FALSE),"")</f>
        <v/>
      </c>
      <c r="V233" s="234" t="str">
        <f>IFERROR(VLOOKUP(V231,'P1-1'!$B:$AP,31,FALSE),"")</f>
        <v/>
      </c>
      <c r="W233" s="234" t="str">
        <f>IFERROR(VLOOKUP(W231,'P1-1'!$B:$AP,31,FALSE),"")</f>
        <v/>
      </c>
      <c r="X233" s="234" t="str">
        <f>IFERROR(VLOOKUP(X231,'P1-1'!$B:$AP,31,FALSE),"")</f>
        <v/>
      </c>
      <c r="Y233" s="234" t="str">
        <f>IFERROR(VLOOKUP(Y231,'P1-1'!$B:$AP,31,FALSE),"")</f>
        <v/>
      </c>
      <c r="Z233" s="234" t="str">
        <f>IFERROR(VLOOKUP(Z231,'P1-1'!$B:$AP,31,FALSE),"")</f>
        <v/>
      </c>
      <c r="AA233" s="234" t="str">
        <f>IFERROR(VLOOKUP(AA231,'P1-1'!$B:$AP,31,FALSE),"")</f>
        <v/>
      </c>
      <c r="AB233" s="234" t="str">
        <f>IFERROR(VLOOKUP(AB231,'P1-1'!$B:$AP,31,FALSE),"")</f>
        <v/>
      </c>
      <c r="AC233" s="234" t="str">
        <f>IFERROR(VLOOKUP(AC231,'P1-1'!$B:$AP,31,FALSE),"")</f>
        <v/>
      </c>
      <c r="AD233" s="234" t="str">
        <f>IFERROR(VLOOKUP(AD231,'P1-1'!$B:$AP,31,FALSE),"")</f>
        <v/>
      </c>
      <c r="AE233" s="234" t="str">
        <f>IFERROR(VLOOKUP(AE231,'P1-1'!$B:$AP,31,FALSE),"")</f>
        <v/>
      </c>
      <c r="AF233" s="234" t="str">
        <f>IFERROR(VLOOKUP(AF231,'P1-1'!$B:$AP,31,FALSE),"")</f>
        <v/>
      </c>
      <c r="AG233" s="234" t="str">
        <f>IFERROR(VLOOKUP(AG231,'P1-1'!$B:$AP,31,FALSE),"")</f>
        <v/>
      </c>
      <c r="AH233" s="234" t="str">
        <f>IFERROR(VLOOKUP(AH231,'P1-1'!$B:$AP,31,FALSE),"")</f>
        <v/>
      </c>
      <c r="AI233" s="234" t="str">
        <f>IFERROR(VLOOKUP(AI231,'P1-1'!$B:$AP,31,FALSE),"")</f>
        <v/>
      </c>
      <c r="AJ233" s="234" t="str">
        <f>IFERROR(VLOOKUP(AJ231,'P1-1'!$B:$AP,31,FALSE),"")</f>
        <v/>
      </c>
      <c r="AK233" s="234" t="str">
        <f>IFERROR(VLOOKUP(AK231,'P1-1'!$B:$AP,31,FALSE),"")</f>
        <v/>
      </c>
      <c r="AL233" s="234" t="str">
        <f>IFERROR(VLOOKUP(AL231,'P1-1'!$B:$AP,31,FALSE),"")</f>
        <v/>
      </c>
      <c r="AM233" s="234" t="str">
        <f>IFERROR(VLOOKUP(AM231,'P1-1'!$B:$AP,31,FALSE),"")</f>
        <v/>
      </c>
      <c r="AN233" s="730"/>
      <c r="AO233" s="702"/>
      <c r="AP233" s="707"/>
      <c r="AQ233" s="708"/>
      <c r="AR233" s="702"/>
      <c r="AS233" s="702"/>
      <c r="AT233" s="709"/>
      <c r="AU233" s="327"/>
      <c r="AV233" s="327"/>
    </row>
    <row r="234" spans="1:48" s="205" customFormat="1" ht="12" customHeight="1">
      <c r="A234" s="710">
        <v>71</v>
      </c>
      <c r="B234" s="713"/>
      <c r="C234" s="731"/>
      <c r="D234" s="719" t="s">
        <v>231</v>
      </c>
      <c r="E234" s="401"/>
      <c r="F234" s="722"/>
      <c r="G234" s="723"/>
      <c r="H234" s="232" t="s">
        <v>355</v>
      </c>
      <c r="I234" s="324"/>
      <c r="J234" s="324"/>
      <c r="K234" s="324"/>
      <c r="L234" s="324"/>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4"/>
      <c r="AL234" s="324"/>
      <c r="AM234" s="324"/>
      <c r="AN234" s="728">
        <f t="shared" ref="AN234" si="271">IF(LEFT($AN$2,6)="共同生活援助",SUM(I235:AM235),SUM(I235:AM236))</f>
        <v>0</v>
      </c>
      <c r="AO234" s="700">
        <f>IF($AN$4="４週",AN234/4,AN234/(DAY(EOMONTH($I$22,0))/7))</f>
        <v>0</v>
      </c>
      <c r="AP234" s="703"/>
      <c r="AQ234" s="704"/>
      <c r="AR234" s="700" t="str">
        <f t="shared" ref="AR234" si="272">IF($AN$4="４週",AU235,AV235)</f>
        <v/>
      </c>
      <c r="AS234" s="700"/>
      <c r="AT234" s="709"/>
      <c r="AU234" s="325" t="s">
        <v>617</v>
      </c>
      <c r="AV234" s="325" t="s">
        <v>356</v>
      </c>
    </row>
    <row r="235" spans="1:48" s="205" customFormat="1" ht="12" customHeight="1">
      <c r="A235" s="711"/>
      <c r="B235" s="714"/>
      <c r="C235" s="732"/>
      <c r="D235" s="720"/>
      <c r="E235" s="402"/>
      <c r="F235" s="724"/>
      <c r="G235" s="725"/>
      <c r="H235" s="233" t="s">
        <v>357</v>
      </c>
      <c r="I235" s="234" t="str">
        <f>IFERROR(VLOOKUP(I234,'P1-1'!$B:$AP,41,FALSE),"")</f>
        <v/>
      </c>
      <c r="J235" s="234" t="str">
        <f>IFERROR(VLOOKUP(J234,'P1-1'!$B:$AP,41,FALSE),"")</f>
        <v/>
      </c>
      <c r="K235" s="234" t="str">
        <f>IFERROR(VLOOKUP(K234,'P1-1'!$B:$AP,41,FALSE),"")</f>
        <v/>
      </c>
      <c r="L235" s="234" t="str">
        <f>IFERROR(VLOOKUP(L234,'P1-1'!$B:$AP,41,FALSE),"")</f>
        <v/>
      </c>
      <c r="M235" s="234" t="str">
        <f>IFERROR(VLOOKUP(M234,'P1-1'!$B:$AP,41,FALSE),"")</f>
        <v/>
      </c>
      <c r="N235" s="234" t="str">
        <f>IFERROR(VLOOKUP(N234,'P1-1'!$B:$AP,41,FALSE),"")</f>
        <v/>
      </c>
      <c r="O235" s="234" t="str">
        <f>IFERROR(VLOOKUP(O234,'P1-1'!$B:$AP,41,FALSE),"")</f>
        <v/>
      </c>
      <c r="P235" s="234" t="str">
        <f>IFERROR(VLOOKUP(P234,'P1-1'!$B:$AP,41,FALSE),"")</f>
        <v/>
      </c>
      <c r="Q235" s="234" t="str">
        <f>IFERROR(VLOOKUP(Q234,'P1-1'!$B:$AP,41,FALSE),"")</f>
        <v/>
      </c>
      <c r="R235" s="234" t="str">
        <f>IFERROR(VLOOKUP(R234,'P1-1'!$B:$AP,41,FALSE),"")</f>
        <v/>
      </c>
      <c r="S235" s="234" t="str">
        <f>IFERROR(VLOOKUP(S234,'P1-1'!$B:$AP,41,FALSE),"")</f>
        <v/>
      </c>
      <c r="T235" s="234" t="str">
        <f>IFERROR(VLOOKUP(T234,'P1-1'!$B:$AP,41,FALSE),"")</f>
        <v/>
      </c>
      <c r="U235" s="234" t="str">
        <f>IFERROR(VLOOKUP(U234,'P1-1'!$B:$AP,41,FALSE),"")</f>
        <v/>
      </c>
      <c r="V235" s="234" t="str">
        <f>IFERROR(VLOOKUP(V234,'P1-1'!$B:$AP,41,FALSE),"")</f>
        <v/>
      </c>
      <c r="W235" s="234" t="str">
        <f>IFERROR(VLOOKUP(W234,'P1-1'!$B:$AP,41,FALSE),"")</f>
        <v/>
      </c>
      <c r="X235" s="234" t="str">
        <f>IFERROR(VLOOKUP(X234,'P1-1'!$B:$AP,41,FALSE),"")</f>
        <v/>
      </c>
      <c r="Y235" s="234" t="str">
        <f>IFERROR(VLOOKUP(Y234,'P1-1'!$B:$AP,41,FALSE),"")</f>
        <v/>
      </c>
      <c r="Z235" s="234" t="str">
        <f>IFERROR(VLOOKUP(Z234,'P1-1'!$B:$AP,41,FALSE),"")</f>
        <v/>
      </c>
      <c r="AA235" s="234" t="str">
        <f>IFERROR(VLOOKUP(AA234,'P1-1'!$B:$AP,41,FALSE),"")</f>
        <v/>
      </c>
      <c r="AB235" s="234" t="str">
        <f>IFERROR(VLOOKUP(AB234,'P1-1'!$B:$AP,41,FALSE),"")</f>
        <v/>
      </c>
      <c r="AC235" s="234" t="str">
        <f>IFERROR(VLOOKUP(AC234,'P1-1'!$B:$AP,41,FALSE),"")</f>
        <v/>
      </c>
      <c r="AD235" s="234" t="str">
        <f>IFERROR(VLOOKUP(AD234,'P1-1'!$B:$AP,41,FALSE),"")</f>
        <v/>
      </c>
      <c r="AE235" s="234" t="str">
        <f>IFERROR(VLOOKUP(AE234,'P1-1'!$B:$AP,41,FALSE),"")</f>
        <v/>
      </c>
      <c r="AF235" s="234" t="str">
        <f>IFERROR(VLOOKUP(AF234,'P1-1'!$B:$AP,41,FALSE),"")</f>
        <v/>
      </c>
      <c r="AG235" s="234" t="str">
        <f>IFERROR(VLOOKUP(AG234,'P1-1'!$B:$AP,41,FALSE),"")</f>
        <v/>
      </c>
      <c r="AH235" s="234" t="str">
        <f>IFERROR(VLOOKUP(AH234,'P1-1'!$B:$AP,41,FALSE),"")</f>
        <v/>
      </c>
      <c r="AI235" s="234" t="str">
        <f>IFERROR(VLOOKUP(AI234,'P1-1'!$B:$AP,41,FALSE),"")</f>
        <v/>
      </c>
      <c r="AJ235" s="234" t="str">
        <f>IFERROR(VLOOKUP(AJ234,'P1-1'!$B:$AP,41,FALSE),"")</f>
        <v/>
      </c>
      <c r="AK235" s="234" t="str">
        <f>IFERROR(VLOOKUP(AK234,'P1-1'!$B:$AP,41,FALSE),"")</f>
        <v/>
      </c>
      <c r="AL235" s="234" t="str">
        <f>IFERROR(VLOOKUP(AL234,'P1-1'!$B:$AP,41,FALSE),"")</f>
        <v/>
      </c>
      <c r="AM235" s="234" t="str">
        <f>IFERROR(VLOOKUP(AM234,'P1-1'!$B:$AP,41,FALSE),"")</f>
        <v/>
      </c>
      <c r="AN235" s="729"/>
      <c r="AO235" s="701"/>
      <c r="AP235" s="705"/>
      <c r="AQ235" s="706"/>
      <c r="AR235" s="701"/>
      <c r="AS235" s="701"/>
      <c r="AT235" s="709"/>
      <c r="AU235" s="326" t="str">
        <f t="shared" ref="AU235" si="273">IFERROR(IF($D234="□",($AO234/$AK$7),($AO234/$AK$9)),"")</f>
        <v/>
      </c>
      <c r="AV235" s="326" t="str">
        <f t="shared" ref="AV235" si="274">IFERROR(IF($D234="□",($AN234/$AO$7),($AN234/$AO$9)),"")</f>
        <v/>
      </c>
    </row>
    <row r="236" spans="1:48" s="205" customFormat="1" ht="12" customHeight="1">
      <c r="A236" s="712"/>
      <c r="B236" s="715"/>
      <c r="C236" s="733"/>
      <c r="D236" s="721"/>
      <c r="E236" s="402"/>
      <c r="F236" s="726"/>
      <c r="G236" s="727"/>
      <c r="H236" s="235" t="s">
        <v>358</v>
      </c>
      <c r="I236" s="234" t="str">
        <f>IFERROR(VLOOKUP(I234,'P1-1'!$B:$AP,31,FALSE),"")</f>
        <v/>
      </c>
      <c r="J236" s="234" t="str">
        <f>IFERROR(VLOOKUP(J234,'P1-1'!$B:$AP,31,FALSE),"")</f>
        <v/>
      </c>
      <c r="K236" s="234" t="str">
        <f>IFERROR(VLOOKUP(K234,'P1-1'!$B:$AP,31,FALSE),"")</f>
        <v/>
      </c>
      <c r="L236" s="234" t="str">
        <f>IFERROR(VLOOKUP(L234,'P1-1'!$B:$AP,31,FALSE),"")</f>
        <v/>
      </c>
      <c r="M236" s="234" t="str">
        <f>IFERROR(VLOOKUP(M234,'P1-1'!$B:$AP,31,FALSE),"")</f>
        <v/>
      </c>
      <c r="N236" s="234" t="str">
        <f>IFERROR(VLOOKUP(N234,'P1-1'!$B:$AP,31,FALSE),"")</f>
        <v/>
      </c>
      <c r="O236" s="234" t="str">
        <f>IFERROR(VLOOKUP(O234,'P1-1'!$B:$AP,31,FALSE),"")</f>
        <v/>
      </c>
      <c r="P236" s="234" t="str">
        <f>IFERROR(VLOOKUP(P234,'P1-1'!$B:$AP,31,FALSE),"")</f>
        <v/>
      </c>
      <c r="Q236" s="234" t="str">
        <f>IFERROR(VLOOKUP(Q234,'P1-1'!$B:$AP,31,FALSE),"")</f>
        <v/>
      </c>
      <c r="R236" s="234" t="str">
        <f>IFERROR(VLOOKUP(R234,'P1-1'!$B:$AP,31,FALSE),"")</f>
        <v/>
      </c>
      <c r="S236" s="234" t="str">
        <f>IFERROR(VLOOKUP(S234,'P1-1'!$B:$AP,31,FALSE),"")</f>
        <v/>
      </c>
      <c r="T236" s="234" t="str">
        <f>IFERROR(VLOOKUP(T234,'P1-1'!$B:$AP,31,FALSE),"")</f>
        <v/>
      </c>
      <c r="U236" s="234" t="str">
        <f>IFERROR(VLOOKUP(U234,'P1-1'!$B:$AP,31,FALSE),"")</f>
        <v/>
      </c>
      <c r="V236" s="234" t="str">
        <f>IFERROR(VLOOKUP(V234,'P1-1'!$B:$AP,31,FALSE),"")</f>
        <v/>
      </c>
      <c r="W236" s="234" t="str">
        <f>IFERROR(VLOOKUP(W234,'P1-1'!$B:$AP,31,FALSE),"")</f>
        <v/>
      </c>
      <c r="X236" s="234" t="str">
        <f>IFERROR(VLOOKUP(X234,'P1-1'!$B:$AP,31,FALSE),"")</f>
        <v/>
      </c>
      <c r="Y236" s="234" t="str">
        <f>IFERROR(VLOOKUP(Y234,'P1-1'!$B:$AP,31,FALSE),"")</f>
        <v/>
      </c>
      <c r="Z236" s="234" t="str">
        <f>IFERROR(VLOOKUP(Z234,'P1-1'!$B:$AP,31,FALSE),"")</f>
        <v/>
      </c>
      <c r="AA236" s="234" t="str">
        <f>IFERROR(VLOOKUP(AA234,'P1-1'!$B:$AP,31,FALSE),"")</f>
        <v/>
      </c>
      <c r="AB236" s="234" t="str">
        <f>IFERROR(VLOOKUP(AB234,'P1-1'!$B:$AP,31,FALSE),"")</f>
        <v/>
      </c>
      <c r="AC236" s="234" t="str">
        <f>IFERROR(VLOOKUP(AC234,'P1-1'!$B:$AP,31,FALSE),"")</f>
        <v/>
      </c>
      <c r="AD236" s="234" t="str">
        <f>IFERROR(VLOOKUP(AD234,'P1-1'!$B:$AP,31,FALSE),"")</f>
        <v/>
      </c>
      <c r="AE236" s="234" t="str">
        <f>IFERROR(VLOOKUP(AE234,'P1-1'!$B:$AP,31,FALSE),"")</f>
        <v/>
      </c>
      <c r="AF236" s="234" t="str">
        <f>IFERROR(VLOOKUP(AF234,'P1-1'!$B:$AP,31,FALSE),"")</f>
        <v/>
      </c>
      <c r="AG236" s="234" t="str">
        <f>IFERROR(VLOOKUP(AG234,'P1-1'!$B:$AP,31,FALSE),"")</f>
        <v/>
      </c>
      <c r="AH236" s="234" t="str">
        <f>IFERROR(VLOOKUP(AH234,'P1-1'!$B:$AP,31,FALSE),"")</f>
        <v/>
      </c>
      <c r="AI236" s="234" t="str">
        <f>IFERROR(VLOOKUP(AI234,'P1-1'!$B:$AP,31,FALSE),"")</f>
        <v/>
      </c>
      <c r="AJ236" s="234" t="str">
        <f>IFERROR(VLOOKUP(AJ234,'P1-1'!$B:$AP,31,FALSE),"")</f>
        <v/>
      </c>
      <c r="AK236" s="234" t="str">
        <f>IFERROR(VLOOKUP(AK234,'P1-1'!$B:$AP,31,FALSE),"")</f>
        <v/>
      </c>
      <c r="AL236" s="234" t="str">
        <f>IFERROR(VLOOKUP(AL234,'P1-1'!$B:$AP,31,FALSE),"")</f>
        <v/>
      </c>
      <c r="AM236" s="234" t="str">
        <f>IFERROR(VLOOKUP(AM234,'P1-1'!$B:$AP,31,FALSE),"")</f>
        <v/>
      </c>
      <c r="AN236" s="730"/>
      <c r="AO236" s="702"/>
      <c r="AP236" s="707"/>
      <c r="AQ236" s="708"/>
      <c r="AR236" s="702"/>
      <c r="AS236" s="702"/>
      <c r="AT236" s="709"/>
      <c r="AU236" s="327"/>
      <c r="AV236" s="327"/>
    </row>
    <row r="237" spans="1:48" s="203" customFormat="1" ht="12" customHeight="1">
      <c r="A237" s="710">
        <v>72</v>
      </c>
      <c r="B237" s="713"/>
      <c r="C237" s="731"/>
      <c r="D237" s="719" t="s">
        <v>231</v>
      </c>
      <c r="E237" s="401"/>
      <c r="F237" s="722"/>
      <c r="G237" s="723"/>
      <c r="H237" s="232" t="s">
        <v>355</v>
      </c>
      <c r="I237" s="324"/>
      <c r="J237" s="324"/>
      <c r="K237" s="324"/>
      <c r="L237" s="324"/>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4"/>
      <c r="AL237" s="324"/>
      <c r="AM237" s="324"/>
      <c r="AN237" s="728">
        <f t="shared" ref="AN237" si="275">IF(LEFT($AN$2,6)="共同生活援助",SUM(I238:AM238),SUM(I238:AM239))</f>
        <v>0</v>
      </c>
      <c r="AO237" s="700">
        <f>IF($AN$4="４週",AN237/4,AN237/(DAY(EOMONTH($I$22,0))/7))</f>
        <v>0</v>
      </c>
      <c r="AP237" s="703"/>
      <c r="AQ237" s="704"/>
      <c r="AR237" s="700" t="str">
        <f t="shared" ref="AR237" si="276">IF($AN$4="４週",AU238,AV238)</f>
        <v/>
      </c>
      <c r="AS237" s="700"/>
      <c r="AT237" s="709"/>
      <c r="AU237" s="325" t="s">
        <v>617</v>
      </c>
      <c r="AV237" s="325" t="s">
        <v>356</v>
      </c>
    </row>
    <row r="238" spans="1:48" s="203" customFormat="1" ht="12" customHeight="1">
      <c r="A238" s="711"/>
      <c r="B238" s="714"/>
      <c r="C238" s="732"/>
      <c r="D238" s="720"/>
      <c r="E238" s="402"/>
      <c r="F238" s="724"/>
      <c r="G238" s="725"/>
      <c r="H238" s="233" t="s">
        <v>357</v>
      </c>
      <c r="I238" s="234" t="str">
        <f>IFERROR(VLOOKUP(I237,'P1-1'!$B:$AP,41,FALSE),"")</f>
        <v/>
      </c>
      <c r="J238" s="234" t="str">
        <f>IFERROR(VLOOKUP(J237,'P1-1'!$B:$AP,41,FALSE),"")</f>
        <v/>
      </c>
      <c r="K238" s="234" t="str">
        <f>IFERROR(VLOOKUP(K237,'P1-1'!$B:$AP,41,FALSE),"")</f>
        <v/>
      </c>
      <c r="L238" s="234" t="str">
        <f>IFERROR(VLOOKUP(L237,'P1-1'!$B:$AP,41,FALSE),"")</f>
        <v/>
      </c>
      <c r="M238" s="234" t="str">
        <f>IFERROR(VLOOKUP(M237,'P1-1'!$B:$AP,41,FALSE),"")</f>
        <v/>
      </c>
      <c r="N238" s="234" t="str">
        <f>IFERROR(VLOOKUP(N237,'P1-1'!$B:$AP,41,FALSE),"")</f>
        <v/>
      </c>
      <c r="O238" s="234" t="str">
        <f>IFERROR(VLOOKUP(O237,'P1-1'!$B:$AP,41,FALSE),"")</f>
        <v/>
      </c>
      <c r="P238" s="234" t="str">
        <f>IFERROR(VLOOKUP(P237,'P1-1'!$B:$AP,41,FALSE),"")</f>
        <v/>
      </c>
      <c r="Q238" s="234" t="str">
        <f>IFERROR(VLOOKUP(Q237,'P1-1'!$B:$AP,41,FALSE),"")</f>
        <v/>
      </c>
      <c r="R238" s="234" t="str">
        <f>IFERROR(VLOOKUP(R237,'P1-1'!$B:$AP,41,FALSE),"")</f>
        <v/>
      </c>
      <c r="S238" s="234" t="str">
        <f>IFERROR(VLOOKUP(S237,'P1-1'!$B:$AP,41,FALSE),"")</f>
        <v/>
      </c>
      <c r="T238" s="234" t="str">
        <f>IFERROR(VLOOKUP(T237,'P1-1'!$B:$AP,41,FALSE),"")</f>
        <v/>
      </c>
      <c r="U238" s="234" t="str">
        <f>IFERROR(VLOOKUP(U237,'P1-1'!$B:$AP,41,FALSE),"")</f>
        <v/>
      </c>
      <c r="V238" s="234" t="str">
        <f>IFERROR(VLOOKUP(V237,'P1-1'!$B:$AP,41,FALSE),"")</f>
        <v/>
      </c>
      <c r="W238" s="234" t="str">
        <f>IFERROR(VLOOKUP(W237,'P1-1'!$B:$AP,41,FALSE),"")</f>
        <v/>
      </c>
      <c r="X238" s="234" t="str">
        <f>IFERROR(VLOOKUP(X237,'P1-1'!$B:$AP,41,FALSE),"")</f>
        <v/>
      </c>
      <c r="Y238" s="234" t="str">
        <f>IFERROR(VLOOKUP(Y237,'P1-1'!$B:$AP,41,FALSE),"")</f>
        <v/>
      </c>
      <c r="Z238" s="234" t="str">
        <f>IFERROR(VLOOKUP(Z237,'P1-1'!$B:$AP,41,FALSE),"")</f>
        <v/>
      </c>
      <c r="AA238" s="234" t="str">
        <f>IFERROR(VLOOKUP(AA237,'P1-1'!$B:$AP,41,FALSE),"")</f>
        <v/>
      </c>
      <c r="AB238" s="234" t="str">
        <f>IFERROR(VLOOKUP(AB237,'P1-1'!$B:$AP,41,FALSE),"")</f>
        <v/>
      </c>
      <c r="AC238" s="234" t="str">
        <f>IFERROR(VLOOKUP(AC237,'P1-1'!$B:$AP,41,FALSE),"")</f>
        <v/>
      </c>
      <c r="AD238" s="234" t="str">
        <f>IFERROR(VLOOKUP(AD237,'P1-1'!$B:$AP,41,FALSE),"")</f>
        <v/>
      </c>
      <c r="AE238" s="234" t="str">
        <f>IFERROR(VLOOKUP(AE237,'P1-1'!$B:$AP,41,FALSE),"")</f>
        <v/>
      </c>
      <c r="AF238" s="234" t="str">
        <f>IFERROR(VLOOKUP(AF237,'P1-1'!$B:$AP,41,FALSE),"")</f>
        <v/>
      </c>
      <c r="AG238" s="234" t="str">
        <f>IFERROR(VLOOKUP(AG237,'P1-1'!$B:$AP,41,FALSE),"")</f>
        <v/>
      </c>
      <c r="AH238" s="234" t="str">
        <f>IFERROR(VLOOKUP(AH237,'P1-1'!$B:$AP,41,FALSE),"")</f>
        <v/>
      </c>
      <c r="AI238" s="234" t="str">
        <f>IFERROR(VLOOKUP(AI237,'P1-1'!$B:$AP,41,FALSE),"")</f>
        <v/>
      </c>
      <c r="AJ238" s="234" t="str">
        <f>IFERROR(VLOOKUP(AJ237,'P1-1'!$B:$AP,41,FALSE),"")</f>
        <v/>
      </c>
      <c r="AK238" s="234" t="str">
        <f>IFERROR(VLOOKUP(AK237,'P1-1'!$B:$AP,41,FALSE),"")</f>
        <v/>
      </c>
      <c r="AL238" s="234" t="str">
        <f>IFERROR(VLOOKUP(AL237,'P1-1'!$B:$AP,41,FALSE),"")</f>
        <v/>
      </c>
      <c r="AM238" s="234" t="str">
        <f>IFERROR(VLOOKUP(AM237,'P1-1'!$B:$AP,41,FALSE),"")</f>
        <v/>
      </c>
      <c r="AN238" s="729"/>
      <c r="AO238" s="701"/>
      <c r="AP238" s="705"/>
      <c r="AQ238" s="706"/>
      <c r="AR238" s="701"/>
      <c r="AS238" s="701"/>
      <c r="AT238" s="709"/>
      <c r="AU238" s="326" t="str">
        <f>IFERROR(IF($D237="□",($AO237/$AK$7),($AO237/$AK$9)),"")</f>
        <v/>
      </c>
      <c r="AV238" s="326" t="str">
        <f>IFERROR(IF($D237="□",($AN237/$AO$7),($AN237/$AO$9)),"")</f>
        <v/>
      </c>
    </row>
    <row r="239" spans="1:48" s="203" customFormat="1" ht="12" customHeight="1">
      <c r="A239" s="712"/>
      <c r="B239" s="715"/>
      <c r="C239" s="733"/>
      <c r="D239" s="721"/>
      <c r="E239" s="402"/>
      <c r="F239" s="726"/>
      <c r="G239" s="727"/>
      <c r="H239" s="235" t="s">
        <v>358</v>
      </c>
      <c r="I239" s="234" t="str">
        <f>IFERROR(VLOOKUP(I237,'P1-1'!$B:$AP,31,FALSE),"")</f>
        <v/>
      </c>
      <c r="J239" s="234" t="str">
        <f>IFERROR(VLOOKUP(J237,'P1-1'!$B:$AP,31,FALSE),"")</f>
        <v/>
      </c>
      <c r="K239" s="234" t="str">
        <f>IFERROR(VLOOKUP(K237,'P1-1'!$B:$AP,31,FALSE),"")</f>
        <v/>
      </c>
      <c r="L239" s="234" t="str">
        <f>IFERROR(VLOOKUP(L237,'P1-1'!$B:$AP,31,FALSE),"")</f>
        <v/>
      </c>
      <c r="M239" s="234" t="str">
        <f>IFERROR(VLOOKUP(M237,'P1-1'!$B:$AP,31,FALSE),"")</f>
        <v/>
      </c>
      <c r="N239" s="234" t="str">
        <f>IFERROR(VLOOKUP(N237,'P1-1'!$B:$AP,31,FALSE),"")</f>
        <v/>
      </c>
      <c r="O239" s="234" t="str">
        <f>IFERROR(VLOOKUP(O237,'P1-1'!$B:$AP,31,FALSE),"")</f>
        <v/>
      </c>
      <c r="P239" s="234" t="str">
        <f>IFERROR(VLOOKUP(P237,'P1-1'!$B:$AP,31,FALSE),"")</f>
        <v/>
      </c>
      <c r="Q239" s="234" t="str">
        <f>IFERROR(VLOOKUP(Q237,'P1-1'!$B:$AP,31,FALSE),"")</f>
        <v/>
      </c>
      <c r="R239" s="234" t="str">
        <f>IFERROR(VLOOKUP(R237,'P1-1'!$B:$AP,31,FALSE),"")</f>
        <v/>
      </c>
      <c r="S239" s="234" t="str">
        <f>IFERROR(VLOOKUP(S237,'P1-1'!$B:$AP,31,FALSE),"")</f>
        <v/>
      </c>
      <c r="T239" s="234" t="str">
        <f>IFERROR(VLOOKUP(T237,'P1-1'!$B:$AP,31,FALSE),"")</f>
        <v/>
      </c>
      <c r="U239" s="234" t="str">
        <f>IFERROR(VLOOKUP(U237,'P1-1'!$B:$AP,31,FALSE),"")</f>
        <v/>
      </c>
      <c r="V239" s="234" t="str">
        <f>IFERROR(VLOOKUP(V237,'P1-1'!$B:$AP,31,FALSE),"")</f>
        <v/>
      </c>
      <c r="W239" s="234" t="str">
        <f>IFERROR(VLOOKUP(W237,'P1-1'!$B:$AP,31,FALSE),"")</f>
        <v/>
      </c>
      <c r="X239" s="234" t="str">
        <f>IFERROR(VLOOKUP(X237,'P1-1'!$B:$AP,31,FALSE),"")</f>
        <v/>
      </c>
      <c r="Y239" s="234" t="str">
        <f>IFERROR(VLOOKUP(Y237,'P1-1'!$B:$AP,31,FALSE),"")</f>
        <v/>
      </c>
      <c r="Z239" s="234" t="str">
        <f>IFERROR(VLOOKUP(Z237,'P1-1'!$B:$AP,31,FALSE),"")</f>
        <v/>
      </c>
      <c r="AA239" s="234" t="str">
        <f>IFERROR(VLOOKUP(AA237,'P1-1'!$B:$AP,31,FALSE),"")</f>
        <v/>
      </c>
      <c r="AB239" s="234" t="str">
        <f>IFERROR(VLOOKUP(AB237,'P1-1'!$B:$AP,31,FALSE),"")</f>
        <v/>
      </c>
      <c r="AC239" s="234" t="str">
        <f>IFERROR(VLOOKUP(AC237,'P1-1'!$B:$AP,31,FALSE),"")</f>
        <v/>
      </c>
      <c r="AD239" s="234" t="str">
        <f>IFERROR(VLOOKUP(AD237,'P1-1'!$B:$AP,31,FALSE),"")</f>
        <v/>
      </c>
      <c r="AE239" s="234" t="str">
        <f>IFERROR(VLOOKUP(AE237,'P1-1'!$B:$AP,31,FALSE),"")</f>
        <v/>
      </c>
      <c r="AF239" s="234" t="str">
        <f>IFERROR(VLOOKUP(AF237,'P1-1'!$B:$AP,31,FALSE),"")</f>
        <v/>
      </c>
      <c r="AG239" s="234" t="str">
        <f>IFERROR(VLOOKUP(AG237,'P1-1'!$B:$AP,31,FALSE),"")</f>
        <v/>
      </c>
      <c r="AH239" s="234" t="str">
        <f>IFERROR(VLOOKUP(AH237,'P1-1'!$B:$AP,31,FALSE),"")</f>
        <v/>
      </c>
      <c r="AI239" s="234" t="str">
        <f>IFERROR(VLOOKUP(AI237,'P1-1'!$B:$AP,31,FALSE),"")</f>
        <v/>
      </c>
      <c r="AJ239" s="234" t="str">
        <f>IFERROR(VLOOKUP(AJ237,'P1-1'!$B:$AP,31,FALSE),"")</f>
        <v/>
      </c>
      <c r="AK239" s="234" t="str">
        <f>IFERROR(VLOOKUP(AK237,'P1-1'!$B:$AP,31,FALSE),"")</f>
        <v/>
      </c>
      <c r="AL239" s="234" t="str">
        <f>IFERROR(VLOOKUP(AL237,'P1-1'!$B:$AP,31,FALSE),"")</f>
        <v/>
      </c>
      <c r="AM239" s="234" t="str">
        <f>IFERROR(VLOOKUP(AM237,'P1-1'!$B:$AP,31,FALSE),"")</f>
        <v/>
      </c>
      <c r="AN239" s="730"/>
      <c r="AO239" s="702"/>
      <c r="AP239" s="707"/>
      <c r="AQ239" s="708"/>
      <c r="AR239" s="702"/>
      <c r="AS239" s="702"/>
      <c r="AT239" s="709"/>
      <c r="AU239" s="327"/>
      <c r="AV239" s="327"/>
    </row>
    <row r="240" spans="1:48" s="205" customFormat="1" ht="12" customHeight="1">
      <c r="A240" s="710">
        <v>73</v>
      </c>
      <c r="B240" s="713"/>
      <c r="C240" s="731"/>
      <c r="D240" s="719" t="s">
        <v>231</v>
      </c>
      <c r="E240" s="401"/>
      <c r="F240" s="722"/>
      <c r="G240" s="723"/>
      <c r="H240" s="232" t="s">
        <v>355</v>
      </c>
      <c r="I240" s="324"/>
      <c r="J240" s="324"/>
      <c r="K240" s="324"/>
      <c r="L240" s="324"/>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4"/>
      <c r="AL240" s="324"/>
      <c r="AM240" s="324"/>
      <c r="AN240" s="728">
        <f t="shared" ref="AN240" si="277">IF(LEFT($AN$2,6)="共同生活援助",SUM(I241:AM241),SUM(I241:AM242))</f>
        <v>0</v>
      </c>
      <c r="AO240" s="700">
        <f>IF($AN$4="４週",AN240/4,AN240/(DAY(EOMONTH($I$22,0))/7))</f>
        <v>0</v>
      </c>
      <c r="AP240" s="703"/>
      <c r="AQ240" s="704"/>
      <c r="AR240" s="700" t="str">
        <f t="shared" ref="AR240" si="278">IF($AN$4="４週",AU241,AV241)</f>
        <v/>
      </c>
      <c r="AS240" s="700"/>
      <c r="AT240" s="709"/>
      <c r="AU240" s="325" t="s">
        <v>617</v>
      </c>
      <c r="AV240" s="325" t="s">
        <v>356</v>
      </c>
    </row>
    <row r="241" spans="1:48" s="205" customFormat="1" ht="12" customHeight="1">
      <c r="A241" s="711"/>
      <c r="B241" s="714"/>
      <c r="C241" s="732"/>
      <c r="D241" s="720"/>
      <c r="E241" s="402"/>
      <c r="F241" s="724"/>
      <c r="G241" s="725"/>
      <c r="H241" s="233" t="s">
        <v>357</v>
      </c>
      <c r="I241" s="234" t="str">
        <f>IFERROR(VLOOKUP(I240,'P1-1'!$B:$AP,41,FALSE),"")</f>
        <v/>
      </c>
      <c r="J241" s="234" t="str">
        <f>IFERROR(VLOOKUP(J240,'P1-1'!$B:$AP,41,FALSE),"")</f>
        <v/>
      </c>
      <c r="K241" s="234" t="str">
        <f>IFERROR(VLOOKUP(K240,'P1-1'!$B:$AP,41,FALSE),"")</f>
        <v/>
      </c>
      <c r="L241" s="234" t="str">
        <f>IFERROR(VLOOKUP(L240,'P1-1'!$B:$AP,41,FALSE),"")</f>
        <v/>
      </c>
      <c r="M241" s="234" t="str">
        <f>IFERROR(VLOOKUP(M240,'P1-1'!$B:$AP,41,FALSE),"")</f>
        <v/>
      </c>
      <c r="N241" s="234" t="str">
        <f>IFERROR(VLOOKUP(N240,'P1-1'!$B:$AP,41,FALSE),"")</f>
        <v/>
      </c>
      <c r="O241" s="234" t="str">
        <f>IFERROR(VLOOKUP(O240,'P1-1'!$B:$AP,41,FALSE),"")</f>
        <v/>
      </c>
      <c r="P241" s="234" t="str">
        <f>IFERROR(VLOOKUP(P240,'P1-1'!$B:$AP,41,FALSE),"")</f>
        <v/>
      </c>
      <c r="Q241" s="234" t="str">
        <f>IFERROR(VLOOKUP(Q240,'P1-1'!$B:$AP,41,FALSE),"")</f>
        <v/>
      </c>
      <c r="R241" s="234" t="str">
        <f>IFERROR(VLOOKUP(R240,'P1-1'!$B:$AP,41,FALSE),"")</f>
        <v/>
      </c>
      <c r="S241" s="234" t="str">
        <f>IFERROR(VLOOKUP(S240,'P1-1'!$B:$AP,41,FALSE),"")</f>
        <v/>
      </c>
      <c r="T241" s="234" t="str">
        <f>IFERROR(VLOOKUP(T240,'P1-1'!$B:$AP,41,FALSE),"")</f>
        <v/>
      </c>
      <c r="U241" s="234" t="str">
        <f>IFERROR(VLOOKUP(U240,'P1-1'!$B:$AP,41,FALSE),"")</f>
        <v/>
      </c>
      <c r="V241" s="234" t="str">
        <f>IFERROR(VLOOKUP(V240,'P1-1'!$B:$AP,41,FALSE),"")</f>
        <v/>
      </c>
      <c r="W241" s="234" t="str">
        <f>IFERROR(VLOOKUP(W240,'P1-1'!$B:$AP,41,FALSE),"")</f>
        <v/>
      </c>
      <c r="X241" s="234" t="str">
        <f>IFERROR(VLOOKUP(X240,'P1-1'!$B:$AP,41,FALSE),"")</f>
        <v/>
      </c>
      <c r="Y241" s="234" t="str">
        <f>IFERROR(VLOOKUP(Y240,'P1-1'!$B:$AP,41,FALSE),"")</f>
        <v/>
      </c>
      <c r="Z241" s="234" t="str">
        <f>IFERROR(VLOOKUP(Z240,'P1-1'!$B:$AP,41,FALSE),"")</f>
        <v/>
      </c>
      <c r="AA241" s="234" t="str">
        <f>IFERROR(VLOOKUP(AA240,'P1-1'!$B:$AP,41,FALSE),"")</f>
        <v/>
      </c>
      <c r="AB241" s="234" t="str">
        <f>IFERROR(VLOOKUP(AB240,'P1-1'!$B:$AP,41,FALSE),"")</f>
        <v/>
      </c>
      <c r="AC241" s="234" t="str">
        <f>IFERROR(VLOOKUP(AC240,'P1-1'!$B:$AP,41,FALSE),"")</f>
        <v/>
      </c>
      <c r="AD241" s="234" t="str">
        <f>IFERROR(VLOOKUP(AD240,'P1-1'!$B:$AP,41,FALSE),"")</f>
        <v/>
      </c>
      <c r="AE241" s="234" t="str">
        <f>IFERROR(VLOOKUP(AE240,'P1-1'!$B:$AP,41,FALSE),"")</f>
        <v/>
      </c>
      <c r="AF241" s="234" t="str">
        <f>IFERROR(VLOOKUP(AF240,'P1-1'!$B:$AP,41,FALSE),"")</f>
        <v/>
      </c>
      <c r="AG241" s="234" t="str">
        <f>IFERROR(VLOOKUP(AG240,'P1-1'!$B:$AP,41,FALSE),"")</f>
        <v/>
      </c>
      <c r="AH241" s="234" t="str">
        <f>IFERROR(VLOOKUP(AH240,'P1-1'!$B:$AP,41,FALSE),"")</f>
        <v/>
      </c>
      <c r="AI241" s="234" t="str">
        <f>IFERROR(VLOOKUP(AI240,'P1-1'!$B:$AP,41,FALSE),"")</f>
        <v/>
      </c>
      <c r="AJ241" s="234" t="str">
        <f>IFERROR(VLOOKUP(AJ240,'P1-1'!$B:$AP,41,FALSE),"")</f>
        <v/>
      </c>
      <c r="AK241" s="234" t="str">
        <f>IFERROR(VLOOKUP(AK240,'P1-1'!$B:$AP,41,FALSE),"")</f>
        <v/>
      </c>
      <c r="AL241" s="234" t="str">
        <f>IFERROR(VLOOKUP(AL240,'P1-1'!$B:$AP,41,FALSE),"")</f>
        <v/>
      </c>
      <c r="AM241" s="234" t="str">
        <f>IFERROR(VLOOKUP(AM240,'P1-1'!$B:$AP,41,FALSE),"")</f>
        <v/>
      </c>
      <c r="AN241" s="729"/>
      <c r="AO241" s="701"/>
      <c r="AP241" s="705"/>
      <c r="AQ241" s="706"/>
      <c r="AR241" s="701"/>
      <c r="AS241" s="701"/>
      <c r="AT241" s="709"/>
      <c r="AU241" s="326" t="str">
        <f t="shared" ref="AU241" si="279">IFERROR(IF($D240="□",($AO240/$AK$7),($AO240/$AK$9)),"")</f>
        <v/>
      </c>
      <c r="AV241" s="326" t="str">
        <f t="shared" ref="AV241" si="280">IFERROR(IF($D240="□",($AN240/$AO$7),($AN240/$AO$9)),"")</f>
        <v/>
      </c>
    </row>
    <row r="242" spans="1:48" s="205" customFormat="1" ht="12" customHeight="1">
      <c r="A242" s="712"/>
      <c r="B242" s="715"/>
      <c r="C242" s="733"/>
      <c r="D242" s="721"/>
      <c r="E242" s="402"/>
      <c r="F242" s="726"/>
      <c r="G242" s="727"/>
      <c r="H242" s="235" t="s">
        <v>358</v>
      </c>
      <c r="I242" s="234" t="str">
        <f>IFERROR(VLOOKUP(I240,'P1-1'!$B:$AP,31,FALSE),"")</f>
        <v/>
      </c>
      <c r="J242" s="234" t="str">
        <f>IFERROR(VLOOKUP(J240,'P1-1'!$B:$AP,31,FALSE),"")</f>
        <v/>
      </c>
      <c r="K242" s="234" t="str">
        <f>IFERROR(VLOOKUP(K240,'P1-1'!$B:$AP,31,FALSE),"")</f>
        <v/>
      </c>
      <c r="L242" s="234" t="str">
        <f>IFERROR(VLOOKUP(L240,'P1-1'!$B:$AP,31,FALSE),"")</f>
        <v/>
      </c>
      <c r="M242" s="234" t="str">
        <f>IFERROR(VLOOKUP(M240,'P1-1'!$B:$AP,31,FALSE),"")</f>
        <v/>
      </c>
      <c r="N242" s="234" t="str">
        <f>IFERROR(VLOOKUP(N240,'P1-1'!$B:$AP,31,FALSE),"")</f>
        <v/>
      </c>
      <c r="O242" s="234" t="str">
        <f>IFERROR(VLOOKUP(O240,'P1-1'!$B:$AP,31,FALSE),"")</f>
        <v/>
      </c>
      <c r="P242" s="234" t="str">
        <f>IFERROR(VLOOKUP(P240,'P1-1'!$B:$AP,31,FALSE),"")</f>
        <v/>
      </c>
      <c r="Q242" s="234" t="str">
        <f>IFERROR(VLOOKUP(Q240,'P1-1'!$B:$AP,31,FALSE),"")</f>
        <v/>
      </c>
      <c r="R242" s="234" t="str">
        <f>IFERROR(VLOOKUP(R240,'P1-1'!$B:$AP,31,FALSE),"")</f>
        <v/>
      </c>
      <c r="S242" s="234" t="str">
        <f>IFERROR(VLOOKUP(S240,'P1-1'!$B:$AP,31,FALSE),"")</f>
        <v/>
      </c>
      <c r="T242" s="234" t="str">
        <f>IFERROR(VLOOKUP(T240,'P1-1'!$B:$AP,31,FALSE),"")</f>
        <v/>
      </c>
      <c r="U242" s="234" t="str">
        <f>IFERROR(VLOOKUP(U240,'P1-1'!$B:$AP,31,FALSE),"")</f>
        <v/>
      </c>
      <c r="V242" s="234" t="str">
        <f>IFERROR(VLOOKUP(V240,'P1-1'!$B:$AP,31,FALSE),"")</f>
        <v/>
      </c>
      <c r="W242" s="234" t="str">
        <f>IFERROR(VLOOKUP(W240,'P1-1'!$B:$AP,31,FALSE),"")</f>
        <v/>
      </c>
      <c r="X242" s="234" t="str">
        <f>IFERROR(VLOOKUP(X240,'P1-1'!$B:$AP,31,FALSE),"")</f>
        <v/>
      </c>
      <c r="Y242" s="234" t="str">
        <f>IFERROR(VLOOKUP(Y240,'P1-1'!$B:$AP,31,FALSE),"")</f>
        <v/>
      </c>
      <c r="Z242" s="234" t="str">
        <f>IFERROR(VLOOKUP(Z240,'P1-1'!$B:$AP,31,FALSE),"")</f>
        <v/>
      </c>
      <c r="AA242" s="234" t="str">
        <f>IFERROR(VLOOKUP(AA240,'P1-1'!$B:$AP,31,FALSE),"")</f>
        <v/>
      </c>
      <c r="AB242" s="234" t="str">
        <f>IFERROR(VLOOKUP(AB240,'P1-1'!$B:$AP,31,FALSE),"")</f>
        <v/>
      </c>
      <c r="AC242" s="234" t="str">
        <f>IFERROR(VLOOKUP(AC240,'P1-1'!$B:$AP,31,FALSE),"")</f>
        <v/>
      </c>
      <c r="AD242" s="234" t="str">
        <f>IFERROR(VLOOKUP(AD240,'P1-1'!$B:$AP,31,FALSE),"")</f>
        <v/>
      </c>
      <c r="AE242" s="234" t="str">
        <f>IFERROR(VLOOKUP(AE240,'P1-1'!$B:$AP,31,FALSE),"")</f>
        <v/>
      </c>
      <c r="AF242" s="234" t="str">
        <f>IFERROR(VLOOKUP(AF240,'P1-1'!$B:$AP,31,FALSE),"")</f>
        <v/>
      </c>
      <c r="AG242" s="234" t="str">
        <f>IFERROR(VLOOKUP(AG240,'P1-1'!$B:$AP,31,FALSE),"")</f>
        <v/>
      </c>
      <c r="AH242" s="234" t="str">
        <f>IFERROR(VLOOKUP(AH240,'P1-1'!$B:$AP,31,FALSE),"")</f>
        <v/>
      </c>
      <c r="AI242" s="234" t="str">
        <f>IFERROR(VLOOKUP(AI240,'P1-1'!$B:$AP,31,FALSE),"")</f>
        <v/>
      </c>
      <c r="AJ242" s="234" t="str">
        <f>IFERROR(VLOOKUP(AJ240,'P1-1'!$B:$AP,31,FALSE),"")</f>
        <v/>
      </c>
      <c r="AK242" s="234" t="str">
        <f>IFERROR(VLOOKUP(AK240,'P1-1'!$B:$AP,31,FALSE),"")</f>
        <v/>
      </c>
      <c r="AL242" s="234" t="str">
        <f>IFERROR(VLOOKUP(AL240,'P1-1'!$B:$AP,31,FALSE),"")</f>
        <v/>
      </c>
      <c r="AM242" s="234" t="str">
        <f>IFERROR(VLOOKUP(AM240,'P1-1'!$B:$AP,31,FALSE),"")</f>
        <v/>
      </c>
      <c r="AN242" s="730"/>
      <c r="AO242" s="702"/>
      <c r="AP242" s="707"/>
      <c r="AQ242" s="708"/>
      <c r="AR242" s="702"/>
      <c r="AS242" s="702"/>
      <c r="AT242" s="709"/>
      <c r="AU242" s="327"/>
      <c r="AV242" s="327"/>
    </row>
    <row r="243" spans="1:48" s="205" customFormat="1" ht="12" customHeight="1">
      <c r="A243" s="710">
        <v>74</v>
      </c>
      <c r="B243" s="713"/>
      <c r="C243" s="731"/>
      <c r="D243" s="719" t="s">
        <v>231</v>
      </c>
      <c r="E243" s="401"/>
      <c r="F243" s="722"/>
      <c r="G243" s="723"/>
      <c r="H243" s="232" t="s">
        <v>355</v>
      </c>
      <c r="I243" s="324"/>
      <c r="J243" s="324"/>
      <c r="K243" s="324"/>
      <c r="L243" s="324"/>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4"/>
      <c r="AL243" s="324"/>
      <c r="AM243" s="324"/>
      <c r="AN243" s="728">
        <f t="shared" ref="AN243" si="281">IF(LEFT($AN$2,6)="共同生活援助",SUM(I244:AM244),SUM(I244:AM245))</f>
        <v>0</v>
      </c>
      <c r="AO243" s="700">
        <f>IF($AN$4="４週",AN243/4,AN243/(DAY(EOMONTH($I$22,0))/7))</f>
        <v>0</v>
      </c>
      <c r="AP243" s="703"/>
      <c r="AQ243" s="704"/>
      <c r="AR243" s="700" t="str">
        <f t="shared" ref="AR243" si="282">IF($AN$4="４週",AU244,AV244)</f>
        <v/>
      </c>
      <c r="AS243" s="700"/>
      <c r="AT243" s="709"/>
      <c r="AU243" s="325" t="s">
        <v>617</v>
      </c>
      <c r="AV243" s="325" t="s">
        <v>356</v>
      </c>
    </row>
    <row r="244" spans="1:48" s="205" customFormat="1" ht="12" customHeight="1">
      <c r="A244" s="711"/>
      <c r="B244" s="714"/>
      <c r="C244" s="732"/>
      <c r="D244" s="720"/>
      <c r="E244" s="402"/>
      <c r="F244" s="724"/>
      <c r="G244" s="725"/>
      <c r="H244" s="233" t="s">
        <v>357</v>
      </c>
      <c r="I244" s="234" t="str">
        <f>IFERROR(VLOOKUP(I243,'P1-1'!$B:$AP,41,FALSE),"")</f>
        <v/>
      </c>
      <c r="J244" s="234" t="str">
        <f>IFERROR(VLOOKUP(J243,'P1-1'!$B:$AP,41,FALSE),"")</f>
        <v/>
      </c>
      <c r="K244" s="234" t="str">
        <f>IFERROR(VLOOKUP(K243,'P1-1'!$B:$AP,41,FALSE),"")</f>
        <v/>
      </c>
      <c r="L244" s="234" t="str">
        <f>IFERROR(VLOOKUP(L243,'P1-1'!$B:$AP,41,FALSE),"")</f>
        <v/>
      </c>
      <c r="M244" s="234" t="str">
        <f>IFERROR(VLOOKUP(M243,'P1-1'!$B:$AP,41,FALSE),"")</f>
        <v/>
      </c>
      <c r="N244" s="234" t="str">
        <f>IFERROR(VLOOKUP(N243,'P1-1'!$B:$AP,41,FALSE),"")</f>
        <v/>
      </c>
      <c r="O244" s="234" t="str">
        <f>IFERROR(VLOOKUP(O243,'P1-1'!$B:$AP,41,FALSE),"")</f>
        <v/>
      </c>
      <c r="P244" s="234" t="str">
        <f>IFERROR(VLOOKUP(P243,'P1-1'!$B:$AP,41,FALSE),"")</f>
        <v/>
      </c>
      <c r="Q244" s="234" t="str">
        <f>IFERROR(VLOOKUP(Q243,'P1-1'!$B:$AP,41,FALSE),"")</f>
        <v/>
      </c>
      <c r="R244" s="234" t="str">
        <f>IFERROR(VLOOKUP(R243,'P1-1'!$B:$AP,41,FALSE),"")</f>
        <v/>
      </c>
      <c r="S244" s="234" t="str">
        <f>IFERROR(VLOOKUP(S243,'P1-1'!$B:$AP,41,FALSE),"")</f>
        <v/>
      </c>
      <c r="T244" s="234" t="str">
        <f>IFERROR(VLOOKUP(T243,'P1-1'!$B:$AP,41,FALSE),"")</f>
        <v/>
      </c>
      <c r="U244" s="234" t="str">
        <f>IFERROR(VLOOKUP(U243,'P1-1'!$B:$AP,41,FALSE),"")</f>
        <v/>
      </c>
      <c r="V244" s="234" t="str">
        <f>IFERROR(VLOOKUP(V243,'P1-1'!$B:$AP,41,FALSE),"")</f>
        <v/>
      </c>
      <c r="W244" s="234" t="str">
        <f>IFERROR(VLOOKUP(W243,'P1-1'!$B:$AP,41,FALSE),"")</f>
        <v/>
      </c>
      <c r="X244" s="234" t="str">
        <f>IFERROR(VLOOKUP(X243,'P1-1'!$B:$AP,41,FALSE),"")</f>
        <v/>
      </c>
      <c r="Y244" s="234" t="str">
        <f>IFERROR(VLOOKUP(Y243,'P1-1'!$B:$AP,41,FALSE),"")</f>
        <v/>
      </c>
      <c r="Z244" s="234" t="str">
        <f>IFERROR(VLOOKUP(Z243,'P1-1'!$B:$AP,41,FALSE),"")</f>
        <v/>
      </c>
      <c r="AA244" s="234" t="str">
        <f>IFERROR(VLOOKUP(AA243,'P1-1'!$B:$AP,41,FALSE),"")</f>
        <v/>
      </c>
      <c r="AB244" s="234" t="str">
        <f>IFERROR(VLOOKUP(AB243,'P1-1'!$B:$AP,41,FALSE),"")</f>
        <v/>
      </c>
      <c r="AC244" s="234" t="str">
        <f>IFERROR(VLOOKUP(AC243,'P1-1'!$B:$AP,41,FALSE),"")</f>
        <v/>
      </c>
      <c r="AD244" s="234" t="str">
        <f>IFERROR(VLOOKUP(AD243,'P1-1'!$B:$AP,41,FALSE),"")</f>
        <v/>
      </c>
      <c r="AE244" s="234" t="str">
        <f>IFERROR(VLOOKUP(AE243,'P1-1'!$B:$AP,41,FALSE),"")</f>
        <v/>
      </c>
      <c r="AF244" s="234" t="str">
        <f>IFERROR(VLOOKUP(AF243,'P1-1'!$B:$AP,41,FALSE),"")</f>
        <v/>
      </c>
      <c r="AG244" s="234" t="str">
        <f>IFERROR(VLOOKUP(AG243,'P1-1'!$B:$AP,41,FALSE),"")</f>
        <v/>
      </c>
      <c r="AH244" s="234" t="str">
        <f>IFERROR(VLOOKUP(AH243,'P1-1'!$B:$AP,41,FALSE),"")</f>
        <v/>
      </c>
      <c r="AI244" s="234" t="str">
        <f>IFERROR(VLOOKUP(AI243,'P1-1'!$B:$AP,41,FALSE),"")</f>
        <v/>
      </c>
      <c r="AJ244" s="234" t="str">
        <f>IFERROR(VLOOKUP(AJ243,'P1-1'!$B:$AP,41,FALSE),"")</f>
        <v/>
      </c>
      <c r="AK244" s="234" t="str">
        <f>IFERROR(VLOOKUP(AK243,'P1-1'!$B:$AP,41,FALSE),"")</f>
        <v/>
      </c>
      <c r="AL244" s="234" t="str">
        <f>IFERROR(VLOOKUP(AL243,'P1-1'!$B:$AP,41,FALSE),"")</f>
        <v/>
      </c>
      <c r="AM244" s="234" t="str">
        <f>IFERROR(VLOOKUP(AM243,'P1-1'!$B:$AP,41,FALSE),"")</f>
        <v/>
      </c>
      <c r="AN244" s="729"/>
      <c r="AO244" s="701"/>
      <c r="AP244" s="705"/>
      <c r="AQ244" s="706"/>
      <c r="AR244" s="701"/>
      <c r="AS244" s="701"/>
      <c r="AT244" s="709"/>
      <c r="AU244" s="326" t="str">
        <f t="shared" ref="AU244" si="283">IFERROR(IF($D243="□",($AO243/$AK$7),($AO243/$AK$9)),"")</f>
        <v/>
      </c>
      <c r="AV244" s="326" t="str">
        <f t="shared" ref="AV244" si="284">IFERROR(IF($D243="□",($AN243/$AO$7),($AN243/$AO$9)),"")</f>
        <v/>
      </c>
    </row>
    <row r="245" spans="1:48" s="205" customFormat="1" ht="12" customHeight="1">
      <c r="A245" s="712"/>
      <c r="B245" s="715"/>
      <c r="C245" s="733"/>
      <c r="D245" s="721"/>
      <c r="E245" s="402"/>
      <c r="F245" s="726"/>
      <c r="G245" s="727"/>
      <c r="H245" s="235" t="s">
        <v>358</v>
      </c>
      <c r="I245" s="234" t="str">
        <f>IFERROR(VLOOKUP(I243,'P1-1'!$B:$AP,31,FALSE),"")</f>
        <v/>
      </c>
      <c r="J245" s="234" t="str">
        <f>IFERROR(VLOOKUP(J243,'P1-1'!$B:$AP,31,FALSE),"")</f>
        <v/>
      </c>
      <c r="K245" s="234" t="str">
        <f>IFERROR(VLOOKUP(K243,'P1-1'!$B:$AP,31,FALSE),"")</f>
        <v/>
      </c>
      <c r="L245" s="234" t="str">
        <f>IFERROR(VLOOKUP(L243,'P1-1'!$B:$AP,31,FALSE),"")</f>
        <v/>
      </c>
      <c r="M245" s="234" t="str">
        <f>IFERROR(VLOOKUP(M243,'P1-1'!$B:$AP,31,FALSE),"")</f>
        <v/>
      </c>
      <c r="N245" s="234" t="str">
        <f>IFERROR(VLOOKUP(N243,'P1-1'!$B:$AP,31,FALSE),"")</f>
        <v/>
      </c>
      <c r="O245" s="234" t="str">
        <f>IFERROR(VLOOKUP(O243,'P1-1'!$B:$AP,31,FALSE),"")</f>
        <v/>
      </c>
      <c r="P245" s="234" t="str">
        <f>IFERROR(VLOOKUP(P243,'P1-1'!$B:$AP,31,FALSE),"")</f>
        <v/>
      </c>
      <c r="Q245" s="234" t="str">
        <f>IFERROR(VLOOKUP(Q243,'P1-1'!$B:$AP,31,FALSE),"")</f>
        <v/>
      </c>
      <c r="R245" s="234" t="str">
        <f>IFERROR(VLOOKUP(R243,'P1-1'!$B:$AP,31,FALSE),"")</f>
        <v/>
      </c>
      <c r="S245" s="234" t="str">
        <f>IFERROR(VLOOKUP(S243,'P1-1'!$B:$AP,31,FALSE),"")</f>
        <v/>
      </c>
      <c r="T245" s="234" t="str">
        <f>IFERROR(VLOOKUP(T243,'P1-1'!$B:$AP,31,FALSE),"")</f>
        <v/>
      </c>
      <c r="U245" s="234" t="str">
        <f>IFERROR(VLOOKUP(U243,'P1-1'!$B:$AP,31,FALSE),"")</f>
        <v/>
      </c>
      <c r="V245" s="234" t="str">
        <f>IFERROR(VLOOKUP(V243,'P1-1'!$B:$AP,31,FALSE),"")</f>
        <v/>
      </c>
      <c r="W245" s="234" t="str">
        <f>IFERROR(VLOOKUP(W243,'P1-1'!$B:$AP,31,FALSE),"")</f>
        <v/>
      </c>
      <c r="X245" s="234" t="str">
        <f>IFERROR(VLOOKUP(X243,'P1-1'!$B:$AP,31,FALSE),"")</f>
        <v/>
      </c>
      <c r="Y245" s="234" t="str">
        <f>IFERROR(VLOOKUP(Y243,'P1-1'!$B:$AP,31,FALSE),"")</f>
        <v/>
      </c>
      <c r="Z245" s="234" t="str">
        <f>IFERROR(VLOOKUP(Z243,'P1-1'!$B:$AP,31,FALSE),"")</f>
        <v/>
      </c>
      <c r="AA245" s="234" t="str">
        <f>IFERROR(VLOOKUP(AA243,'P1-1'!$B:$AP,31,FALSE),"")</f>
        <v/>
      </c>
      <c r="AB245" s="234" t="str">
        <f>IFERROR(VLOOKUP(AB243,'P1-1'!$B:$AP,31,FALSE),"")</f>
        <v/>
      </c>
      <c r="AC245" s="234" t="str">
        <f>IFERROR(VLOOKUP(AC243,'P1-1'!$B:$AP,31,FALSE),"")</f>
        <v/>
      </c>
      <c r="AD245" s="234" t="str">
        <f>IFERROR(VLOOKUP(AD243,'P1-1'!$B:$AP,31,FALSE),"")</f>
        <v/>
      </c>
      <c r="AE245" s="234" t="str">
        <f>IFERROR(VLOOKUP(AE243,'P1-1'!$B:$AP,31,FALSE),"")</f>
        <v/>
      </c>
      <c r="AF245" s="234" t="str">
        <f>IFERROR(VLOOKUP(AF243,'P1-1'!$B:$AP,31,FALSE),"")</f>
        <v/>
      </c>
      <c r="AG245" s="234" t="str">
        <f>IFERROR(VLOOKUP(AG243,'P1-1'!$B:$AP,31,FALSE),"")</f>
        <v/>
      </c>
      <c r="AH245" s="234" t="str">
        <f>IFERROR(VLOOKUP(AH243,'P1-1'!$B:$AP,31,FALSE),"")</f>
        <v/>
      </c>
      <c r="AI245" s="234" t="str">
        <f>IFERROR(VLOOKUP(AI243,'P1-1'!$B:$AP,31,FALSE),"")</f>
        <v/>
      </c>
      <c r="AJ245" s="234" t="str">
        <f>IFERROR(VLOOKUP(AJ243,'P1-1'!$B:$AP,31,FALSE),"")</f>
        <v/>
      </c>
      <c r="AK245" s="234" t="str">
        <f>IFERROR(VLOOKUP(AK243,'P1-1'!$B:$AP,31,FALSE),"")</f>
        <v/>
      </c>
      <c r="AL245" s="234" t="str">
        <f>IFERROR(VLOOKUP(AL243,'P1-1'!$B:$AP,31,FALSE),"")</f>
        <v/>
      </c>
      <c r="AM245" s="234" t="str">
        <f>IFERROR(VLOOKUP(AM243,'P1-1'!$B:$AP,31,FALSE),"")</f>
        <v/>
      </c>
      <c r="AN245" s="730"/>
      <c r="AO245" s="702"/>
      <c r="AP245" s="707"/>
      <c r="AQ245" s="708"/>
      <c r="AR245" s="702"/>
      <c r="AS245" s="702"/>
      <c r="AT245" s="709"/>
      <c r="AU245" s="327"/>
      <c r="AV245" s="327"/>
    </row>
    <row r="246" spans="1:48" s="205" customFormat="1" ht="12" customHeight="1">
      <c r="A246" s="710">
        <v>75</v>
      </c>
      <c r="B246" s="713"/>
      <c r="C246" s="731"/>
      <c r="D246" s="719" t="s">
        <v>231</v>
      </c>
      <c r="E246" s="401"/>
      <c r="F246" s="722"/>
      <c r="G246" s="723"/>
      <c r="H246" s="232" t="s">
        <v>355</v>
      </c>
      <c r="I246" s="324"/>
      <c r="J246" s="324"/>
      <c r="K246" s="324"/>
      <c r="L246" s="324"/>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4"/>
      <c r="AL246" s="324"/>
      <c r="AM246" s="324"/>
      <c r="AN246" s="728">
        <f t="shared" ref="AN246" si="285">IF(LEFT($AN$2,6)="共同生活援助",SUM(I247:AM247),SUM(I247:AM248))</f>
        <v>0</v>
      </c>
      <c r="AO246" s="700">
        <f>IF($AN$4="４週",AN246/4,AN246/(DAY(EOMONTH($I$22,0))/7))</f>
        <v>0</v>
      </c>
      <c r="AP246" s="703"/>
      <c r="AQ246" s="704"/>
      <c r="AR246" s="700" t="str">
        <f t="shared" ref="AR246" si="286">IF($AN$4="４週",AU247,AV247)</f>
        <v/>
      </c>
      <c r="AS246" s="700"/>
      <c r="AT246" s="709"/>
      <c r="AU246" s="325" t="s">
        <v>617</v>
      </c>
      <c r="AV246" s="325" t="s">
        <v>356</v>
      </c>
    </row>
    <row r="247" spans="1:48" s="205" customFormat="1" ht="12" customHeight="1">
      <c r="A247" s="711"/>
      <c r="B247" s="714"/>
      <c r="C247" s="732"/>
      <c r="D247" s="720"/>
      <c r="E247" s="402"/>
      <c r="F247" s="724"/>
      <c r="G247" s="725"/>
      <c r="H247" s="233" t="s">
        <v>357</v>
      </c>
      <c r="I247" s="234" t="str">
        <f>IFERROR(VLOOKUP(I246,'P1-1'!$B:$AP,41,FALSE),"")</f>
        <v/>
      </c>
      <c r="J247" s="236" t="str">
        <f>IFERROR(VLOOKUP(J246,'P1-1'!$B:$AP,41,FALSE),"")</f>
        <v/>
      </c>
      <c r="K247" s="234" t="str">
        <f>IFERROR(VLOOKUP(K246,'P1-1'!$B:$AP,41,FALSE),"")</f>
        <v/>
      </c>
      <c r="L247" s="234" t="str">
        <f>IFERROR(VLOOKUP(L246,'P1-1'!$B:$AP,41,FALSE),"")</f>
        <v/>
      </c>
      <c r="M247" s="234" t="str">
        <f>IFERROR(VLOOKUP(M246,'P1-1'!$B:$AP,41,FALSE),"")</f>
        <v/>
      </c>
      <c r="N247" s="234" t="str">
        <f>IFERROR(VLOOKUP(N246,'P1-1'!$B:$AP,41,FALSE),"")</f>
        <v/>
      </c>
      <c r="O247" s="234" t="str">
        <f>IFERROR(VLOOKUP(O246,'P1-1'!$B:$AP,41,FALSE),"")</f>
        <v/>
      </c>
      <c r="P247" s="234" t="str">
        <f>IFERROR(VLOOKUP(P246,'P1-1'!$B:$AP,41,FALSE),"")</f>
        <v/>
      </c>
      <c r="Q247" s="234" t="str">
        <f>IFERROR(VLOOKUP(Q246,'P1-1'!$B:$AP,41,FALSE),"")</f>
        <v/>
      </c>
      <c r="R247" s="234" t="str">
        <f>IFERROR(VLOOKUP(R246,'P1-1'!$B:$AP,41,FALSE),"")</f>
        <v/>
      </c>
      <c r="S247" s="234" t="str">
        <f>IFERROR(VLOOKUP(S246,'P1-1'!$B:$AP,41,FALSE),"")</f>
        <v/>
      </c>
      <c r="T247" s="234" t="str">
        <f>IFERROR(VLOOKUP(T246,'P1-1'!$B:$AP,41,FALSE),"")</f>
        <v/>
      </c>
      <c r="U247" s="234" t="str">
        <f>IFERROR(VLOOKUP(U246,'P1-1'!$B:$AP,41,FALSE),"")</f>
        <v/>
      </c>
      <c r="V247" s="234" t="str">
        <f>IFERROR(VLOOKUP(V246,'P1-1'!$B:$AP,41,FALSE),"")</f>
        <v/>
      </c>
      <c r="W247" s="234" t="str">
        <f>IFERROR(VLOOKUP(W246,'P1-1'!$B:$AP,41,FALSE),"")</f>
        <v/>
      </c>
      <c r="X247" s="234" t="str">
        <f>IFERROR(VLOOKUP(X246,'P1-1'!$B:$AP,41,FALSE),"")</f>
        <v/>
      </c>
      <c r="Y247" s="234" t="str">
        <f>IFERROR(VLOOKUP(Y246,'P1-1'!$B:$AP,41,FALSE),"")</f>
        <v/>
      </c>
      <c r="Z247" s="234" t="str">
        <f>IFERROR(VLOOKUP(Z246,'P1-1'!$B:$AP,41,FALSE),"")</f>
        <v/>
      </c>
      <c r="AA247" s="234" t="str">
        <f>IFERROR(VLOOKUP(AA246,'P1-1'!$B:$AP,41,FALSE),"")</f>
        <v/>
      </c>
      <c r="AB247" s="234" t="str">
        <f>IFERROR(VLOOKUP(AB246,'P1-1'!$B:$AP,41,FALSE),"")</f>
        <v/>
      </c>
      <c r="AC247" s="234" t="str">
        <f>IFERROR(VLOOKUP(AC246,'P1-1'!$B:$AP,41,FALSE),"")</f>
        <v/>
      </c>
      <c r="AD247" s="234" t="str">
        <f>IFERROR(VLOOKUP(AD246,'P1-1'!$B:$AP,41,FALSE),"")</f>
        <v/>
      </c>
      <c r="AE247" s="234" t="str">
        <f>IFERROR(VLOOKUP(AE246,'P1-1'!$B:$AP,41,FALSE),"")</f>
        <v/>
      </c>
      <c r="AF247" s="234" t="str">
        <f>IFERROR(VLOOKUP(AF246,'P1-1'!$B:$AP,41,FALSE),"")</f>
        <v/>
      </c>
      <c r="AG247" s="234" t="str">
        <f>IFERROR(VLOOKUP(AG246,'P1-1'!$B:$AP,41,FALSE),"")</f>
        <v/>
      </c>
      <c r="AH247" s="234" t="str">
        <f>IFERROR(VLOOKUP(AH246,'P1-1'!$B:$AP,41,FALSE),"")</f>
        <v/>
      </c>
      <c r="AI247" s="234" t="str">
        <f>IFERROR(VLOOKUP(AI246,'P1-1'!$B:$AP,41,FALSE),"")</f>
        <v/>
      </c>
      <c r="AJ247" s="234" t="str">
        <f>IFERROR(VLOOKUP(AJ246,'P1-1'!$B:$AP,41,FALSE),"")</f>
        <v/>
      </c>
      <c r="AK247" s="234" t="str">
        <f>IFERROR(VLOOKUP(AK246,'P1-1'!$B:$AP,41,FALSE),"")</f>
        <v/>
      </c>
      <c r="AL247" s="234" t="str">
        <f>IFERROR(VLOOKUP(AL246,'P1-1'!$B:$AP,41,FALSE),"")</f>
        <v/>
      </c>
      <c r="AM247" s="234" t="str">
        <f>IFERROR(VLOOKUP(AM246,'P1-1'!$B:$AP,41,FALSE),"")</f>
        <v/>
      </c>
      <c r="AN247" s="729"/>
      <c r="AO247" s="701"/>
      <c r="AP247" s="705"/>
      <c r="AQ247" s="706"/>
      <c r="AR247" s="701"/>
      <c r="AS247" s="701"/>
      <c r="AT247" s="709"/>
      <c r="AU247" s="326" t="str">
        <f t="shared" ref="AU247" si="287">IFERROR(IF($D246="□",($AO246/$AK$7),($AO246/$AK$9)),"")</f>
        <v/>
      </c>
      <c r="AV247" s="326" t="str">
        <f t="shared" ref="AV247" si="288">IFERROR(IF($D246="□",($AN246/$AO$7),($AN246/$AO$9)),"")</f>
        <v/>
      </c>
    </row>
    <row r="248" spans="1:48" s="205" customFormat="1" ht="12" customHeight="1">
      <c r="A248" s="712"/>
      <c r="B248" s="715"/>
      <c r="C248" s="733"/>
      <c r="D248" s="721"/>
      <c r="E248" s="402"/>
      <c r="F248" s="726"/>
      <c r="G248" s="727"/>
      <c r="H248" s="235" t="s">
        <v>358</v>
      </c>
      <c r="I248" s="234" t="str">
        <f>IFERROR(VLOOKUP(I246,'P1-1'!$B:$AP,31,FALSE),"")</f>
        <v/>
      </c>
      <c r="J248" s="234" t="str">
        <f>IFERROR(VLOOKUP(J246,'P1-1'!$B:$AP,31,FALSE),"")</f>
        <v/>
      </c>
      <c r="K248" s="234" t="str">
        <f>IFERROR(VLOOKUP(K246,'P1-1'!$B:$AP,31,FALSE),"")</f>
        <v/>
      </c>
      <c r="L248" s="234" t="str">
        <f>IFERROR(VLOOKUP(L246,'P1-1'!$B:$AP,31,FALSE),"")</f>
        <v/>
      </c>
      <c r="M248" s="234" t="str">
        <f>IFERROR(VLOOKUP(M246,'P1-1'!$B:$AP,31,FALSE),"")</f>
        <v/>
      </c>
      <c r="N248" s="234" t="str">
        <f>IFERROR(VLOOKUP(N246,'P1-1'!$B:$AP,31,FALSE),"")</f>
        <v/>
      </c>
      <c r="O248" s="234" t="str">
        <f>IFERROR(VLOOKUP(O246,'P1-1'!$B:$AP,31,FALSE),"")</f>
        <v/>
      </c>
      <c r="P248" s="234" t="str">
        <f>IFERROR(VLOOKUP(P246,'P1-1'!$B:$AP,31,FALSE),"")</f>
        <v/>
      </c>
      <c r="Q248" s="234" t="str">
        <f>IFERROR(VLOOKUP(Q246,'P1-1'!$B:$AP,31,FALSE),"")</f>
        <v/>
      </c>
      <c r="R248" s="234" t="str">
        <f>IFERROR(VLOOKUP(R246,'P1-1'!$B:$AP,31,FALSE),"")</f>
        <v/>
      </c>
      <c r="S248" s="234" t="str">
        <f>IFERROR(VLOOKUP(S246,'P1-1'!$B:$AP,31,FALSE),"")</f>
        <v/>
      </c>
      <c r="T248" s="234" t="str">
        <f>IFERROR(VLOOKUP(T246,'P1-1'!$B:$AP,31,FALSE),"")</f>
        <v/>
      </c>
      <c r="U248" s="234" t="str">
        <f>IFERROR(VLOOKUP(U246,'P1-1'!$B:$AP,31,FALSE),"")</f>
        <v/>
      </c>
      <c r="V248" s="234" t="str">
        <f>IFERROR(VLOOKUP(V246,'P1-1'!$B:$AP,31,FALSE),"")</f>
        <v/>
      </c>
      <c r="W248" s="234" t="str">
        <f>IFERROR(VLOOKUP(W246,'P1-1'!$B:$AP,31,FALSE),"")</f>
        <v/>
      </c>
      <c r="X248" s="234" t="str">
        <f>IFERROR(VLOOKUP(X246,'P1-1'!$B:$AP,31,FALSE),"")</f>
        <v/>
      </c>
      <c r="Y248" s="234" t="str">
        <f>IFERROR(VLOOKUP(Y246,'P1-1'!$B:$AP,31,FALSE),"")</f>
        <v/>
      </c>
      <c r="Z248" s="234" t="str">
        <f>IFERROR(VLOOKUP(Z246,'P1-1'!$B:$AP,31,FALSE),"")</f>
        <v/>
      </c>
      <c r="AA248" s="234" t="str">
        <f>IFERROR(VLOOKUP(AA246,'P1-1'!$B:$AP,31,FALSE),"")</f>
        <v/>
      </c>
      <c r="AB248" s="234" t="str">
        <f>IFERROR(VLOOKUP(AB246,'P1-1'!$B:$AP,31,FALSE),"")</f>
        <v/>
      </c>
      <c r="AC248" s="234" t="str">
        <f>IFERROR(VLOOKUP(AC246,'P1-1'!$B:$AP,31,FALSE),"")</f>
        <v/>
      </c>
      <c r="AD248" s="234" t="str">
        <f>IFERROR(VLOOKUP(AD246,'P1-1'!$B:$AP,31,FALSE),"")</f>
        <v/>
      </c>
      <c r="AE248" s="234" t="str">
        <f>IFERROR(VLOOKUP(AE246,'P1-1'!$B:$AP,31,FALSE),"")</f>
        <v/>
      </c>
      <c r="AF248" s="234" t="str">
        <f>IFERROR(VLOOKUP(AF246,'P1-1'!$B:$AP,31,FALSE),"")</f>
        <v/>
      </c>
      <c r="AG248" s="234" t="str">
        <f>IFERROR(VLOOKUP(AG246,'P1-1'!$B:$AP,31,FALSE),"")</f>
        <v/>
      </c>
      <c r="AH248" s="234" t="str">
        <f>IFERROR(VLOOKUP(AH246,'P1-1'!$B:$AP,31,FALSE),"")</f>
        <v/>
      </c>
      <c r="AI248" s="234" t="str">
        <f>IFERROR(VLOOKUP(AI246,'P1-1'!$B:$AP,31,FALSE),"")</f>
        <v/>
      </c>
      <c r="AJ248" s="234" t="str">
        <f>IFERROR(VLOOKUP(AJ246,'P1-1'!$B:$AP,31,FALSE),"")</f>
        <v/>
      </c>
      <c r="AK248" s="234" t="str">
        <f>IFERROR(VLOOKUP(AK246,'P1-1'!$B:$AP,31,FALSE),"")</f>
        <v/>
      </c>
      <c r="AL248" s="234" t="str">
        <f>IFERROR(VLOOKUP(AL246,'P1-1'!$B:$AP,31,FALSE),"")</f>
        <v/>
      </c>
      <c r="AM248" s="234" t="str">
        <f>IFERROR(VLOOKUP(AM246,'P1-1'!$B:$AP,31,FALSE),"")</f>
        <v/>
      </c>
      <c r="AN248" s="730"/>
      <c r="AO248" s="702"/>
      <c r="AP248" s="707"/>
      <c r="AQ248" s="708"/>
      <c r="AR248" s="702"/>
      <c r="AS248" s="702"/>
      <c r="AT248" s="709"/>
      <c r="AU248" s="327"/>
      <c r="AV248" s="327"/>
    </row>
    <row r="249" spans="1:48" s="205" customFormat="1" ht="12" customHeight="1">
      <c r="A249" s="710">
        <v>76</v>
      </c>
      <c r="B249" s="713"/>
      <c r="C249" s="731"/>
      <c r="D249" s="719" t="s">
        <v>231</v>
      </c>
      <c r="E249" s="401"/>
      <c r="F249" s="722"/>
      <c r="G249" s="723"/>
      <c r="H249" s="232" t="s">
        <v>355</v>
      </c>
      <c r="I249" s="324"/>
      <c r="J249" s="324"/>
      <c r="K249" s="324"/>
      <c r="L249" s="324"/>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4"/>
      <c r="AL249" s="324"/>
      <c r="AM249" s="324"/>
      <c r="AN249" s="728">
        <f t="shared" ref="AN249" si="289">IF(LEFT($AN$2,6)="共同生活援助",SUM(I250:AM250),SUM(I250:AM251))</f>
        <v>0</v>
      </c>
      <c r="AO249" s="700">
        <f>IF($AN$4="４週",AN249/4,AN249/(DAY(EOMONTH($I$22,0))/7))</f>
        <v>0</v>
      </c>
      <c r="AP249" s="703"/>
      <c r="AQ249" s="704"/>
      <c r="AR249" s="700" t="str">
        <f t="shared" ref="AR249" si="290">IF($AN$4="４週",AU250,AV250)</f>
        <v/>
      </c>
      <c r="AS249" s="700"/>
      <c r="AT249" s="709"/>
      <c r="AU249" s="325" t="s">
        <v>617</v>
      </c>
      <c r="AV249" s="325" t="s">
        <v>356</v>
      </c>
    </row>
    <row r="250" spans="1:48" s="205" customFormat="1" ht="12" customHeight="1">
      <c r="A250" s="711"/>
      <c r="B250" s="714"/>
      <c r="C250" s="732"/>
      <c r="D250" s="720"/>
      <c r="E250" s="402"/>
      <c r="F250" s="724"/>
      <c r="G250" s="725"/>
      <c r="H250" s="233" t="s">
        <v>357</v>
      </c>
      <c r="I250" s="234" t="str">
        <f>IFERROR(VLOOKUP(I249,'P1-1'!$B:$AP,41,FALSE),"")</f>
        <v/>
      </c>
      <c r="J250" s="234" t="str">
        <f>IFERROR(VLOOKUP(J249,'P1-1'!$B:$AP,41,FALSE),"")</f>
        <v/>
      </c>
      <c r="K250" s="234" t="str">
        <f>IFERROR(VLOOKUP(K249,'P1-1'!$B:$AP,41,FALSE),"")</f>
        <v/>
      </c>
      <c r="L250" s="234" t="str">
        <f>IFERROR(VLOOKUP(L249,'P1-1'!$B:$AP,41,FALSE),"")</f>
        <v/>
      </c>
      <c r="M250" s="234" t="str">
        <f>IFERROR(VLOOKUP(M249,'P1-1'!$B:$AP,41,FALSE),"")</f>
        <v/>
      </c>
      <c r="N250" s="234" t="str">
        <f>IFERROR(VLOOKUP(N249,'P1-1'!$B:$AP,41,FALSE),"")</f>
        <v/>
      </c>
      <c r="O250" s="234" t="str">
        <f>IFERROR(VLOOKUP(O249,'P1-1'!$B:$AP,41,FALSE),"")</f>
        <v/>
      </c>
      <c r="P250" s="234" t="str">
        <f>IFERROR(VLOOKUP(P249,'P1-1'!$B:$AP,41,FALSE),"")</f>
        <v/>
      </c>
      <c r="Q250" s="234" t="str">
        <f>IFERROR(VLOOKUP(Q249,'P1-1'!$B:$AP,41,FALSE),"")</f>
        <v/>
      </c>
      <c r="R250" s="234" t="str">
        <f>IFERROR(VLOOKUP(R249,'P1-1'!$B:$AP,41,FALSE),"")</f>
        <v/>
      </c>
      <c r="S250" s="234" t="str">
        <f>IFERROR(VLOOKUP(S249,'P1-1'!$B:$AP,41,FALSE),"")</f>
        <v/>
      </c>
      <c r="T250" s="234" t="str">
        <f>IFERROR(VLOOKUP(T249,'P1-1'!$B:$AP,41,FALSE),"")</f>
        <v/>
      </c>
      <c r="U250" s="234" t="str">
        <f>IFERROR(VLOOKUP(U249,'P1-1'!$B:$AP,41,FALSE),"")</f>
        <v/>
      </c>
      <c r="V250" s="234" t="str">
        <f>IFERROR(VLOOKUP(V249,'P1-1'!$B:$AP,41,FALSE),"")</f>
        <v/>
      </c>
      <c r="W250" s="234" t="str">
        <f>IFERROR(VLOOKUP(W249,'P1-1'!$B:$AP,41,FALSE),"")</f>
        <v/>
      </c>
      <c r="X250" s="234" t="str">
        <f>IFERROR(VLOOKUP(X249,'P1-1'!$B:$AP,41,FALSE),"")</f>
        <v/>
      </c>
      <c r="Y250" s="234" t="str">
        <f>IFERROR(VLOOKUP(Y249,'P1-1'!$B:$AP,41,FALSE),"")</f>
        <v/>
      </c>
      <c r="Z250" s="234" t="str">
        <f>IFERROR(VLOOKUP(Z249,'P1-1'!$B:$AP,41,FALSE),"")</f>
        <v/>
      </c>
      <c r="AA250" s="234" t="str">
        <f>IFERROR(VLOOKUP(AA249,'P1-1'!$B:$AP,41,FALSE),"")</f>
        <v/>
      </c>
      <c r="AB250" s="234" t="str">
        <f>IFERROR(VLOOKUP(AB249,'P1-1'!$B:$AP,41,FALSE),"")</f>
        <v/>
      </c>
      <c r="AC250" s="234" t="str">
        <f>IFERROR(VLOOKUP(AC249,'P1-1'!$B:$AP,41,FALSE),"")</f>
        <v/>
      </c>
      <c r="AD250" s="234" t="str">
        <f>IFERROR(VLOOKUP(AD249,'P1-1'!$B:$AP,41,FALSE),"")</f>
        <v/>
      </c>
      <c r="AE250" s="234" t="str">
        <f>IFERROR(VLOOKUP(AE249,'P1-1'!$B:$AP,41,FALSE),"")</f>
        <v/>
      </c>
      <c r="AF250" s="234" t="str">
        <f>IFERROR(VLOOKUP(AF249,'P1-1'!$B:$AP,41,FALSE),"")</f>
        <v/>
      </c>
      <c r="AG250" s="234" t="str">
        <f>IFERROR(VLOOKUP(AG249,'P1-1'!$B:$AP,41,FALSE),"")</f>
        <v/>
      </c>
      <c r="AH250" s="234" t="str">
        <f>IFERROR(VLOOKUP(AH249,'P1-1'!$B:$AP,41,FALSE),"")</f>
        <v/>
      </c>
      <c r="AI250" s="234" t="str">
        <f>IFERROR(VLOOKUP(AI249,'P1-1'!$B:$AP,41,FALSE),"")</f>
        <v/>
      </c>
      <c r="AJ250" s="234" t="str">
        <f>IFERROR(VLOOKUP(AJ249,'P1-1'!$B:$AP,41,FALSE),"")</f>
        <v/>
      </c>
      <c r="AK250" s="234" t="str">
        <f>IFERROR(VLOOKUP(AK249,'P1-1'!$B:$AP,41,FALSE),"")</f>
        <v/>
      </c>
      <c r="AL250" s="234" t="str">
        <f>IFERROR(VLOOKUP(AL249,'P1-1'!$B:$AP,41,FALSE),"")</f>
        <v/>
      </c>
      <c r="AM250" s="234" t="str">
        <f>IFERROR(VLOOKUP(AM249,'P1-1'!$B:$AP,41,FALSE),"")</f>
        <v/>
      </c>
      <c r="AN250" s="729"/>
      <c r="AO250" s="701"/>
      <c r="AP250" s="705"/>
      <c r="AQ250" s="706"/>
      <c r="AR250" s="701"/>
      <c r="AS250" s="701"/>
      <c r="AT250" s="709"/>
      <c r="AU250" s="326" t="str">
        <f t="shared" ref="AU250" si="291">IFERROR(IF($D249="□",($AO249/$AK$7),($AO249/$AK$9)),"")</f>
        <v/>
      </c>
      <c r="AV250" s="326" t="str">
        <f t="shared" ref="AV250" si="292">IFERROR(IF($D249="□",($AN249/$AO$7),($AN249/$AO$9)),"")</f>
        <v/>
      </c>
    </row>
    <row r="251" spans="1:48" s="205" customFormat="1" ht="12" customHeight="1">
      <c r="A251" s="712"/>
      <c r="B251" s="715"/>
      <c r="C251" s="733"/>
      <c r="D251" s="721"/>
      <c r="E251" s="402"/>
      <c r="F251" s="726"/>
      <c r="G251" s="727"/>
      <c r="H251" s="235" t="s">
        <v>358</v>
      </c>
      <c r="I251" s="234" t="str">
        <f>IFERROR(VLOOKUP(I249,'P1-1'!$B:$AP,31,FALSE),"")</f>
        <v/>
      </c>
      <c r="J251" s="234" t="str">
        <f>IFERROR(VLOOKUP(J249,'P1-1'!$B:$AP,31,FALSE),"")</f>
        <v/>
      </c>
      <c r="K251" s="234" t="str">
        <f>IFERROR(VLOOKUP(K249,'P1-1'!$B:$AP,31,FALSE),"")</f>
        <v/>
      </c>
      <c r="L251" s="234" t="str">
        <f>IFERROR(VLOOKUP(L249,'P1-1'!$B:$AP,31,FALSE),"")</f>
        <v/>
      </c>
      <c r="M251" s="234" t="str">
        <f>IFERROR(VLOOKUP(M249,'P1-1'!$B:$AP,31,FALSE),"")</f>
        <v/>
      </c>
      <c r="N251" s="234" t="str">
        <f>IFERROR(VLOOKUP(N249,'P1-1'!$B:$AP,31,FALSE),"")</f>
        <v/>
      </c>
      <c r="O251" s="234" t="str">
        <f>IFERROR(VLOOKUP(O249,'P1-1'!$B:$AP,31,FALSE),"")</f>
        <v/>
      </c>
      <c r="P251" s="234" t="str">
        <f>IFERROR(VLOOKUP(P249,'P1-1'!$B:$AP,31,FALSE),"")</f>
        <v/>
      </c>
      <c r="Q251" s="234" t="str">
        <f>IFERROR(VLOOKUP(Q249,'P1-1'!$B:$AP,31,FALSE),"")</f>
        <v/>
      </c>
      <c r="R251" s="234" t="str">
        <f>IFERROR(VLOOKUP(R249,'P1-1'!$B:$AP,31,FALSE),"")</f>
        <v/>
      </c>
      <c r="S251" s="234" t="str">
        <f>IFERROR(VLOOKUP(S249,'P1-1'!$B:$AP,31,FALSE),"")</f>
        <v/>
      </c>
      <c r="T251" s="234" t="str">
        <f>IFERROR(VLOOKUP(T249,'P1-1'!$B:$AP,31,FALSE),"")</f>
        <v/>
      </c>
      <c r="U251" s="234" t="str">
        <f>IFERROR(VLOOKUP(U249,'P1-1'!$B:$AP,31,FALSE),"")</f>
        <v/>
      </c>
      <c r="V251" s="234" t="str">
        <f>IFERROR(VLOOKUP(V249,'P1-1'!$B:$AP,31,FALSE),"")</f>
        <v/>
      </c>
      <c r="W251" s="234" t="str">
        <f>IFERROR(VLOOKUP(W249,'P1-1'!$B:$AP,31,FALSE),"")</f>
        <v/>
      </c>
      <c r="X251" s="234" t="str">
        <f>IFERROR(VLOOKUP(X249,'P1-1'!$B:$AP,31,FALSE),"")</f>
        <v/>
      </c>
      <c r="Y251" s="234" t="str">
        <f>IFERROR(VLOOKUP(Y249,'P1-1'!$B:$AP,31,FALSE),"")</f>
        <v/>
      </c>
      <c r="Z251" s="234" t="str">
        <f>IFERROR(VLOOKUP(Z249,'P1-1'!$B:$AP,31,FALSE),"")</f>
        <v/>
      </c>
      <c r="AA251" s="234" t="str">
        <f>IFERROR(VLOOKUP(AA249,'P1-1'!$B:$AP,31,FALSE),"")</f>
        <v/>
      </c>
      <c r="AB251" s="234" t="str">
        <f>IFERROR(VLOOKUP(AB249,'P1-1'!$B:$AP,31,FALSE),"")</f>
        <v/>
      </c>
      <c r="AC251" s="234" t="str">
        <f>IFERROR(VLOOKUP(AC249,'P1-1'!$B:$AP,31,FALSE),"")</f>
        <v/>
      </c>
      <c r="AD251" s="234" t="str">
        <f>IFERROR(VLOOKUP(AD249,'P1-1'!$B:$AP,31,FALSE),"")</f>
        <v/>
      </c>
      <c r="AE251" s="234" t="str">
        <f>IFERROR(VLOOKUP(AE249,'P1-1'!$B:$AP,31,FALSE),"")</f>
        <v/>
      </c>
      <c r="AF251" s="234" t="str">
        <f>IFERROR(VLOOKUP(AF249,'P1-1'!$B:$AP,31,FALSE),"")</f>
        <v/>
      </c>
      <c r="AG251" s="234" t="str">
        <f>IFERROR(VLOOKUP(AG249,'P1-1'!$B:$AP,31,FALSE),"")</f>
        <v/>
      </c>
      <c r="AH251" s="234" t="str">
        <f>IFERROR(VLOOKUP(AH249,'P1-1'!$B:$AP,31,FALSE),"")</f>
        <v/>
      </c>
      <c r="AI251" s="234" t="str">
        <f>IFERROR(VLOOKUP(AI249,'P1-1'!$B:$AP,31,FALSE),"")</f>
        <v/>
      </c>
      <c r="AJ251" s="234" t="str">
        <f>IFERROR(VLOOKUP(AJ249,'P1-1'!$B:$AP,31,FALSE),"")</f>
        <v/>
      </c>
      <c r="AK251" s="234" t="str">
        <f>IFERROR(VLOOKUP(AK249,'P1-1'!$B:$AP,31,FALSE),"")</f>
        <v/>
      </c>
      <c r="AL251" s="234" t="str">
        <f>IFERROR(VLOOKUP(AL249,'P1-1'!$B:$AP,31,FALSE),"")</f>
        <v/>
      </c>
      <c r="AM251" s="234" t="str">
        <f>IFERROR(VLOOKUP(AM249,'P1-1'!$B:$AP,31,FALSE),"")</f>
        <v/>
      </c>
      <c r="AN251" s="730"/>
      <c r="AO251" s="702"/>
      <c r="AP251" s="707"/>
      <c r="AQ251" s="708"/>
      <c r="AR251" s="702"/>
      <c r="AS251" s="702"/>
      <c r="AT251" s="709"/>
      <c r="AU251" s="327"/>
      <c r="AV251" s="327"/>
    </row>
    <row r="252" spans="1:48" s="205" customFormat="1" ht="12" customHeight="1">
      <c r="A252" s="710">
        <v>77</v>
      </c>
      <c r="B252" s="713"/>
      <c r="C252" s="731"/>
      <c r="D252" s="719" t="s">
        <v>231</v>
      </c>
      <c r="E252" s="401"/>
      <c r="F252" s="722"/>
      <c r="G252" s="723"/>
      <c r="H252" s="232" t="s">
        <v>355</v>
      </c>
      <c r="I252" s="324"/>
      <c r="J252" s="324"/>
      <c r="K252" s="324"/>
      <c r="L252" s="324"/>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4"/>
      <c r="AL252" s="324"/>
      <c r="AM252" s="324"/>
      <c r="AN252" s="728">
        <f t="shared" ref="AN252" si="293">IF(LEFT($AN$2,6)="共同生活援助",SUM(I253:AM253),SUM(I253:AM254))</f>
        <v>0</v>
      </c>
      <c r="AO252" s="700">
        <f>IF($AN$4="４週",AN252/4,AN252/(DAY(EOMONTH($I$22,0))/7))</f>
        <v>0</v>
      </c>
      <c r="AP252" s="703"/>
      <c r="AQ252" s="704"/>
      <c r="AR252" s="700" t="str">
        <f t="shared" ref="AR252" si="294">IF($AN$4="４週",AU253,AV253)</f>
        <v/>
      </c>
      <c r="AS252" s="700"/>
      <c r="AT252" s="709"/>
      <c r="AU252" s="325" t="s">
        <v>617</v>
      </c>
      <c r="AV252" s="325" t="s">
        <v>356</v>
      </c>
    </row>
    <row r="253" spans="1:48" s="205" customFormat="1" ht="12" customHeight="1">
      <c r="A253" s="711"/>
      <c r="B253" s="714"/>
      <c r="C253" s="732"/>
      <c r="D253" s="720"/>
      <c r="E253" s="402"/>
      <c r="F253" s="724"/>
      <c r="G253" s="725"/>
      <c r="H253" s="233" t="s">
        <v>357</v>
      </c>
      <c r="I253" s="234" t="str">
        <f>IFERROR(VLOOKUP(I252,'P1-1'!$B:$AP,41,FALSE),"")</f>
        <v/>
      </c>
      <c r="J253" s="234" t="str">
        <f>IFERROR(VLOOKUP(J252,'P1-1'!$B:$AP,41,FALSE),"")</f>
        <v/>
      </c>
      <c r="K253" s="234" t="str">
        <f>IFERROR(VLOOKUP(K252,'P1-1'!$B:$AP,41,FALSE),"")</f>
        <v/>
      </c>
      <c r="L253" s="234" t="str">
        <f>IFERROR(VLOOKUP(L252,'P1-1'!$B:$AP,41,FALSE),"")</f>
        <v/>
      </c>
      <c r="M253" s="234" t="str">
        <f>IFERROR(VLOOKUP(M252,'P1-1'!$B:$AP,41,FALSE),"")</f>
        <v/>
      </c>
      <c r="N253" s="234" t="str">
        <f>IFERROR(VLOOKUP(N252,'P1-1'!$B:$AP,41,FALSE),"")</f>
        <v/>
      </c>
      <c r="O253" s="234" t="str">
        <f>IFERROR(VLOOKUP(O252,'P1-1'!$B:$AP,41,FALSE),"")</f>
        <v/>
      </c>
      <c r="P253" s="234" t="str">
        <f>IFERROR(VLOOKUP(P252,'P1-1'!$B:$AP,41,FALSE),"")</f>
        <v/>
      </c>
      <c r="Q253" s="234" t="str">
        <f>IFERROR(VLOOKUP(Q252,'P1-1'!$B:$AP,41,FALSE),"")</f>
        <v/>
      </c>
      <c r="R253" s="234" t="str">
        <f>IFERROR(VLOOKUP(R252,'P1-1'!$B:$AP,41,FALSE),"")</f>
        <v/>
      </c>
      <c r="S253" s="234" t="str">
        <f>IFERROR(VLOOKUP(S252,'P1-1'!$B:$AP,41,FALSE),"")</f>
        <v/>
      </c>
      <c r="T253" s="234" t="str">
        <f>IFERROR(VLOOKUP(T252,'P1-1'!$B:$AP,41,FALSE),"")</f>
        <v/>
      </c>
      <c r="U253" s="234" t="str">
        <f>IFERROR(VLOOKUP(U252,'P1-1'!$B:$AP,41,FALSE),"")</f>
        <v/>
      </c>
      <c r="V253" s="234" t="str">
        <f>IFERROR(VLOOKUP(V252,'P1-1'!$B:$AP,41,FALSE),"")</f>
        <v/>
      </c>
      <c r="W253" s="234" t="str">
        <f>IFERROR(VLOOKUP(W252,'P1-1'!$B:$AP,41,FALSE),"")</f>
        <v/>
      </c>
      <c r="X253" s="234" t="str">
        <f>IFERROR(VLOOKUP(X252,'P1-1'!$B:$AP,41,FALSE),"")</f>
        <v/>
      </c>
      <c r="Y253" s="234" t="str">
        <f>IFERROR(VLOOKUP(Y252,'P1-1'!$B:$AP,41,FALSE),"")</f>
        <v/>
      </c>
      <c r="Z253" s="234" t="str">
        <f>IFERROR(VLOOKUP(Z252,'P1-1'!$B:$AP,41,FALSE),"")</f>
        <v/>
      </c>
      <c r="AA253" s="234" t="str">
        <f>IFERROR(VLOOKUP(AA252,'P1-1'!$B:$AP,41,FALSE),"")</f>
        <v/>
      </c>
      <c r="AB253" s="234" t="str">
        <f>IFERROR(VLOOKUP(AB252,'P1-1'!$B:$AP,41,FALSE),"")</f>
        <v/>
      </c>
      <c r="AC253" s="234" t="str">
        <f>IFERROR(VLOOKUP(AC252,'P1-1'!$B:$AP,41,FALSE),"")</f>
        <v/>
      </c>
      <c r="AD253" s="234" t="str">
        <f>IFERROR(VLOOKUP(AD252,'P1-1'!$B:$AP,41,FALSE),"")</f>
        <v/>
      </c>
      <c r="AE253" s="234" t="str">
        <f>IFERROR(VLOOKUP(AE252,'P1-1'!$B:$AP,41,FALSE),"")</f>
        <v/>
      </c>
      <c r="AF253" s="234" t="str">
        <f>IFERROR(VLOOKUP(AF252,'P1-1'!$B:$AP,41,FALSE),"")</f>
        <v/>
      </c>
      <c r="AG253" s="234" t="str">
        <f>IFERROR(VLOOKUP(AG252,'P1-1'!$B:$AP,41,FALSE),"")</f>
        <v/>
      </c>
      <c r="AH253" s="234" t="str">
        <f>IFERROR(VLOOKUP(AH252,'P1-1'!$B:$AP,41,FALSE),"")</f>
        <v/>
      </c>
      <c r="AI253" s="234" t="str">
        <f>IFERROR(VLOOKUP(AI252,'P1-1'!$B:$AP,41,FALSE),"")</f>
        <v/>
      </c>
      <c r="AJ253" s="234" t="str">
        <f>IFERROR(VLOOKUP(AJ252,'P1-1'!$B:$AP,41,FALSE),"")</f>
        <v/>
      </c>
      <c r="AK253" s="234" t="str">
        <f>IFERROR(VLOOKUP(AK252,'P1-1'!$B:$AP,41,FALSE),"")</f>
        <v/>
      </c>
      <c r="AL253" s="234" t="str">
        <f>IFERROR(VLOOKUP(AL252,'P1-1'!$B:$AP,41,FALSE),"")</f>
        <v/>
      </c>
      <c r="AM253" s="234" t="str">
        <f>IFERROR(VLOOKUP(AM252,'P1-1'!$B:$AP,41,FALSE),"")</f>
        <v/>
      </c>
      <c r="AN253" s="729"/>
      <c r="AO253" s="701"/>
      <c r="AP253" s="705"/>
      <c r="AQ253" s="706"/>
      <c r="AR253" s="701"/>
      <c r="AS253" s="701"/>
      <c r="AT253" s="709"/>
      <c r="AU253" s="326" t="str">
        <f t="shared" ref="AU253" si="295">IFERROR(IF($D252="□",($AO252/$AK$7),($AO252/$AK$9)),"")</f>
        <v/>
      </c>
      <c r="AV253" s="326" t="str">
        <f t="shared" ref="AV253" si="296">IFERROR(IF($D252="□",($AN252/$AO$7),($AN252/$AO$9)),"")</f>
        <v/>
      </c>
    </row>
    <row r="254" spans="1:48" s="205" customFormat="1" ht="12" customHeight="1">
      <c r="A254" s="712"/>
      <c r="B254" s="715"/>
      <c r="C254" s="733"/>
      <c r="D254" s="721"/>
      <c r="E254" s="402"/>
      <c r="F254" s="726"/>
      <c r="G254" s="727"/>
      <c r="H254" s="235" t="s">
        <v>358</v>
      </c>
      <c r="I254" s="234" t="str">
        <f>IFERROR(VLOOKUP(I252,'P1-1'!$B:$AP,31,FALSE),"")</f>
        <v/>
      </c>
      <c r="J254" s="234" t="str">
        <f>IFERROR(VLOOKUP(J252,'P1-1'!$B:$AP,31,FALSE),"")</f>
        <v/>
      </c>
      <c r="K254" s="234" t="str">
        <f>IFERROR(VLOOKUP(K252,'P1-1'!$B:$AP,31,FALSE),"")</f>
        <v/>
      </c>
      <c r="L254" s="234" t="str">
        <f>IFERROR(VLOOKUP(L252,'P1-1'!$B:$AP,31,FALSE),"")</f>
        <v/>
      </c>
      <c r="M254" s="234" t="str">
        <f>IFERROR(VLOOKUP(M252,'P1-1'!$B:$AP,31,FALSE),"")</f>
        <v/>
      </c>
      <c r="N254" s="234" t="str">
        <f>IFERROR(VLOOKUP(N252,'P1-1'!$B:$AP,31,FALSE),"")</f>
        <v/>
      </c>
      <c r="O254" s="234" t="str">
        <f>IFERROR(VLOOKUP(O252,'P1-1'!$B:$AP,31,FALSE),"")</f>
        <v/>
      </c>
      <c r="P254" s="234" t="str">
        <f>IFERROR(VLOOKUP(P252,'P1-1'!$B:$AP,31,FALSE),"")</f>
        <v/>
      </c>
      <c r="Q254" s="234" t="str">
        <f>IFERROR(VLOOKUP(Q252,'P1-1'!$B:$AP,31,FALSE),"")</f>
        <v/>
      </c>
      <c r="R254" s="234" t="str">
        <f>IFERROR(VLOOKUP(R252,'P1-1'!$B:$AP,31,FALSE),"")</f>
        <v/>
      </c>
      <c r="S254" s="234" t="str">
        <f>IFERROR(VLOOKUP(S252,'P1-1'!$B:$AP,31,FALSE),"")</f>
        <v/>
      </c>
      <c r="T254" s="234" t="str">
        <f>IFERROR(VLOOKUP(T252,'P1-1'!$B:$AP,31,FALSE),"")</f>
        <v/>
      </c>
      <c r="U254" s="234" t="str">
        <f>IFERROR(VLOOKUP(U252,'P1-1'!$B:$AP,31,FALSE),"")</f>
        <v/>
      </c>
      <c r="V254" s="234" t="str">
        <f>IFERROR(VLOOKUP(V252,'P1-1'!$B:$AP,31,FALSE),"")</f>
        <v/>
      </c>
      <c r="W254" s="234" t="str">
        <f>IFERROR(VLOOKUP(W252,'P1-1'!$B:$AP,31,FALSE),"")</f>
        <v/>
      </c>
      <c r="X254" s="234" t="str">
        <f>IFERROR(VLOOKUP(X252,'P1-1'!$B:$AP,31,FALSE),"")</f>
        <v/>
      </c>
      <c r="Y254" s="234" t="str">
        <f>IFERROR(VLOOKUP(Y252,'P1-1'!$B:$AP,31,FALSE),"")</f>
        <v/>
      </c>
      <c r="Z254" s="234" t="str">
        <f>IFERROR(VLOOKUP(Z252,'P1-1'!$B:$AP,31,FALSE),"")</f>
        <v/>
      </c>
      <c r="AA254" s="234" t="str">
        <f>IFERROR(VLOOKUP(AA252,'P1-1'!$B:$AP,31,FALSE),"")</f>
        <v/>
      </c>
      <c r="AB254" s="234" t="str">
        <f>IFERROR(VLOOKUP(AB252,'P1-1'!$B:$AP,31,FALSE),"")</f>
        <v/>
      </c>
      <c r="AC254" s="234" t="str">
        <f>IFERROR(VLOOKUP(AC252,'P1-1'!$B:$AP,31,FALSE),"")</f>
        <v/>
      </c>
      <c r="AD254" s="234" t="str">
        <f>IFERROR(VLOOKUP(AD252,'P1-1'!$B:$AP,31,FALSE),"")</f>
        <v/>
      </c>
      <c r="AE254" s="234" t="str">
        <f>IFERROR(VLOOKUP(AE252,'P1-1'!$B:$AP,31,FALSE),"")</f>
        <v/>
      </c>
      <c r="AF254" s="234" t="str">
        <f>IFERROR(VLOOKUP(AF252,'P1-1'!$B:$AP,31,FALSE),"")</f>
        <v/>
      </c>
      <c r="AG254" s="234" t="str">
        <f>IFERROR(VLOOKUP(AG252,'P1-1'!$B:$AP,31,FALSE),"")</f>
        <v/>
      </c>
      <c r="AH254" s="234" t="str">
        <f>IFERROR(VLOOKUP(AH252,'P1-1'!$B:$AP,31,FALSE),"")</f>
        <v/>
      </c>
      <c r="AI254" s="234" t="str">
        <f>IFERROR(VLOOKUP(AI252,'P1-1'!$B:$AP,31,FALSE),"")</f>
        <v/>
      </c>
      <c r="AJ254" s="234" t="str">
        <f>IFERROR(VLOOKUP(AJ252,'P1-1'!$B:$AP,31,FALSE),"")</f>
        <v/>
      </c>
      <c r="AK254" s="234" t="str">
        <f>IFERROR(VLOOKUP(AK252,'P1-1'!$B:$AP,31,FALSE),"")</f>
        <v/>
      </c>
      <c r="AL254" s="234" t="str">
        <f>IFERROR(VLOOKUP(AL252,'P1-1'!$B:$AP,31,FALSE),"")</f>
        <v/>
      </c>
      <c r="AM254" s="234" t="str">
        <f>IFERROR(VLOOKUP(AM252,'P1-1'!$B:$AP,31,FALSE),"")</f>
        <v/>
      </c>
      <c r="AN254" s="730"/>
      <c r="AO254" s="702"/>
      <c r="AP254" s="707"/>
      <c r="AQ254" s="708"/>
      <c r="AR254" s="702"/>
      <c r="AS254" s="702"/>
      <c r="AT254" s="709"/>
      <c r="AU254" s="327"/>
      <c r="AV254" s="327"/>
    </row>
    <row r="255" spans="1:48" s="205" customFormat="1" ht="12" customHeight="1">
      <c r="A255" s="710">
        <v>78</v>
      </c>
      <c r="B255" s="713"/>
      <c r="C255" s="731"/>
      <c r="D255" s="719" t="s">
        <v>231</v>
      </c>
      <c r="E255" s="401"/>
      <c r="F255" s="722"/>
      <c r="G255" s="723"/>
      <c r="H255" s="232" t="s">
        <v>355</v>
      </c>
      <c r="I255" s="324"/>
      <c r="J255" s="324"/>
      <c r="K255" s="324"/>
      <c r="L255" s="324"/>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4"/>
      <c r="AL255" s="324"/>
      <c r="AM255" s="324"/>
      <c r="AN255" s="728">
        <f t="shared" ref="AN255" si="297">IF(LEFT($AN$2,6)="共同生活援助",SUM(I256:AM256),SUM(I256:AM257))</f>
        <v>0</v>
      </c>
      <c r="AO255" s="700">
        <f>IF($AN$4="４週",AN255/4,AN255/(DAY(EOMONTH($I$22,0))/7))</f>
        <v>0</v>
      </c>
      <c r="AP255" s="703"/>
      <c r="AQ255" s="704"/>
      <c r="AR255" s="700" t="str">
        <f t="shared" ref="AR255" si="298">IF($AN$4="４週",AU256,AV256)</f>
        <v/>
      </c>
      <c r="AS255" s="700"/>
      <c r="AT255" s="709"/>
      <c r="AU255" s="325" t="s">
        <v>617</v>
      </c>
      <c r="AV255" s="325" t="s">
        <v>356</v>
      </c>
    </row>
    <row r="256" spans="1:48" s="205" customFormat="1" ht="12" customHeight="1">
      <c r="A256" s="711"/>
      <c r="B256" s="714"/>
      <c r="C256" s="732"/>
      <c r="D256" s="720"/>
      <c r="E256" s="402"/>
      <c r="F256" s="724"/>
      <c r="G256" s="725"/>
      <c r="H256" s="233" t="s">
        <v>357</v>
      </c>
      <c r="I256" s="234" t="str">
        <f>IFERROR(VLOOKUP(I255,'P1-1'!$B:$AP,41,FALSE),"")</f>
        <v/>
      </c>
      <c r="J256" s="234" t="str">
        <f>IFERROR(VLOOKUP(J255,'P1-1'!$B:$AP,41,FALSE),"")</f>
        <v/>
      </c>
      <c r="K256" s="234" t="str">
        <f>IFERROR(VLOOKUP(K255,'P1-1'!$B:$AP,41,FALSE),"")</f>
        <v/>
      </c>
      <c r="L256" s="234" t="str">
        <f>IFERROR(VLOOKUP(L255,'P1-1'!$B:$AP,41,FALSE),"")</f>
        <v/>
      </c>
      <c r="M256" s="234" t="str">
        <f>IFERROR(VLOOKUP(M255,'P1-1'!$B:$AP,41,FALSE),"")</f>
        <v/>
      </c>
      <c r="N256" s="234" t="str">
        <f>IFERROR(VLOOKUP(N255,'P1-1'!$B:$AP,41,FALSE),"")</f>
        <v/>
      </c>
      <c r="O256" s="234" t="str">
        <f>IFERROR(VLOOKUP(O255,'P1-1'!$B:$AP,41,FALSE),"")</f>
        <v/>
      </c>
      <c r="P256" s="234" t="str">
        <f>IFERROR(VLOOKUP(P255,'P1-1'!$B:$AP,41,FALSE),"")</f>
        <v/>
      </c>
      <c r="Q256" s="234" t="str">
        <f>IFERROR(VLOOKUP(Q255,'P1-1'!$B:$AP,41,FALSE),"")</f>
        <v/>
      </c>
      <c r="R256" s="234" t="str">
        <f>IFERROR(VLOOKUP(R255,'P1-1'!$B:$AP,41,FALSE),"")</f>
        <v/>
      </c>
      <c r="S256" s="234" t="str">
        <f>IFERROR(VLOOKUP(S255,'P1-1'!$B:$AP,41,FALSE),"")</f>
        <v/>
      </c>
      <c r="T256" s="234" t="str">
        <f>IFERROR(VLOOKUP(T255,'P1-1'!$B:$AP,41,FALSE),"")</f>
        <v/>
      </c>
      <c r="U256" s="234" t="str">
        <f>IFERROR(VLOOKUP(U255,'P1-1'!$B:$AP,41,FALSE),"")</f>
        <v/>
      </c>
      <c r="V256" s="234" t="str">
        <f>IFERROR(VLOOKUP(V255,'P1-1'!$B:$AP,41,FALSE),"")</f>
        <v/>
      </c>
      <c r="W256" s="234" t="str">
        <f>IFERROR(VLOOKUP(W255,'P1-1'!$B:$AP,41,FALSE),"")</f>
        <v/>
      </c>
      <c r="X256" s="234" t="str">
        <f>IFERROR(VLOOKUP(X255,'P1-1'!$B:$AP,41,FALSE),"")</f>
        <v/>
      </c>
      <c r="Y256" s="234" t="str">
        <f>IFERROR(VLOOKUP(Y255,'P1-1'!$B:$AP,41,FALSE),"")</f>
        <v/>
      </c>
      <c r="Z256" s="234" t="str">
        <f>IFERROR(VLOOKUP(Z255,'P1-1'!$B:$AP,41,FALSE),"")</f>
        <v/>
      </c>
      <c r="AA256" s="234" t="str">
        <f>IFERROR(VLOOKUP(AA255,'P1-1'!$B:$AP,41,FALSE),"")</f>
        <v/>
      </c>
      <c r="AB256" s="234" t="str">
        <f>IFERROR(VLOOKUP(AB255,'P1-1'!$B:$AP,41,FALSE),"")</f>
        <v/>
      </c>
      <c r="AC256" s="234" t="str">
        <f>IFERROR(VLOOKUP(AC255,'P1-1'!$B:$AP,41,FALSE),"")</f>
        <v/>
      </c>
      <c r="AD256" s="234" t="str">
        <f>IFERROR(VLOOKUP(AD255,'P1-1'!$B:$AP,41,FALSE),"")</f>
        <v/>
      </c>
      <c r="AE256" s="234" t="str">
        <f>IFERROR(VLOOKUP(AE255,'P1-1'!$B:$AP,41,FALSE),"")</f>
        <v/>
      </c>
      <c r="AF256" s="234" t="str">
        <f>IFERROR(VLOOKUP(AF255,'P1-1'!$B:$AP,41,FALSE),"")</f>
        <v/>
      </c>
      <c r="AG256" s="234" t="str">
        <f>IFERROR(VLOOKUP(AG255,'P1-1'!$B:$AP,41,FALSE),"")</f>
        <v/>
      </c>
      <c r="AH256" s="234" t="str">
        <f>IFERROR(VLOOKUP(AH255,'P1-1'!$B:$AP,41,FALSE),"")</f>
        <v/>
      </c>
      <c r="AI256" s="234" t="str">
        <f>IFERROR(VLOOKUP(AI255,'P1-1'!$B:$AP,41,FALSE),"")</f>
        <v/>
      </c>
      <c r="AJ256" s="234" t="str">
        <f>IFERROR(VLOOKUP(AJ255,'P1-1'!$B:$AP,41,FALSE),"")</f>
        <v/>
      </c>
      <c r="AK256" s="234" t="str">
        <f>IFERROR(VLOOKUP(AK255,'P1-1'!$B:$AP,41,FALSE),"")</f>
        <v/>
      </c>
      <c r="AL256" s="234" t="str">
        <f>IFERROR(VLOOKUP(AL255,'P1-1'!$B:$AP,41,FALSE),"")</f>
        <v/>
      </c>
      <c r="AM256" s="234" t="str">
        <f>IFERROR(VLOOKUP(AM255,'P1-1'!$B:$AP,41,FALSE),"")</f>
        <v/>
      </c>
      <c r="AN256" s="729"/>
      <c r="AO256" s="701"/>
      <c r="AP256" s="705"/>
      <c r="AQ256" s="706"/>
      <c r="AR256" s="701"/>
      <c r="AS256" s="701"/>
      <c r="AT256" s="709"/>
      <c r="AU256" s="326" t="str">
        <f t="shared" ref="AU256" si="299">IFERROR(IF($D255="□",($AO255/$AK$7),($AO255/$AK$9)),"")</f>
        <v/>
      </c>
      <c r="AV256" s="326" t="str">
        <f t="shared" ref="AV256" si="300">IFERROR(IF($D255="□",($AN255/$AO$7),($AN255/$AO$9)),"")</f>
        <v/>
      </c>
    </row>
    <row r="257" spans="1:48" s="205" customFormat="1" ht="12" customHeight="1">
      <c r="A257" s="712"/>
      <c r="B257" s="715"/>
      <c r="C257" s="733"/>
      <c r="D257" s="721"/>
      <c r="E257" s="402"/>
      <c r="F257" s="726"/>
      <c r="G257" s="727"/>
      <c r="H257" s="235" t="s">
        <v>358</v>
      </c>
      <c r="I257" s="234" t="str">
        <f>IFERROR(VLOOKUP(I255,'P1-1'!$B:$AP,31,FALSE),"")</f>
        <v/>
      </c>
      <c r="J257" s="234" t="str">
        <f>IFERROR(VLOOKUP(J255,'P1-1'!$B:$AP,31,FALSE),"")</f>
        <v/>
      </c>
      <c r="K257" s="234" t="str">
        <f>IFERROR(VLOOKUP(K255,'P1-1'!$B:$AP,31,FALSE),"")</f>
        <v/>
      </c>
      <c r="L257" s="234" t="str">
        <f>IFERROR(VLOOKUP(L255,'P1-1'!$B:$AP,31,FALSE),"")</f>
        <v/>
      </c>
      <c r="M257" s="234" t="str">
        <f>IFERROR(VLOOKUP(M255,'P1-1'!$B:$AP,31,FALSE),"")</f>
        <v/>
      </c>
      <c r="N257" s="234" t="str">
        <f>IFERROR(VLOOKUP(N255,'P1-1'!$B:$AP,31,FALSE),"")</f>
        <v/>
      </c>
      <c r="O257" s="234" t="str">
        <f>IFERROR(VLOOKUP(O255,'P1-1'!$B:$AP,31,FALSE),"")</f>
        <v/>
      </c>
      <c r="P257" s="234" t="str">
        <f>IFERROR(VLOOKUP(P255,'P1-1'!$B:$AP,31,FALSE),"")</f>
        <v/>
      </c>
      <c r="Q257" s="234" t="str">
        <f>IFERROR(VLOOKUP(Q255,'P1-1'!$B:$AP,31,FALSE),"")</f>
        <v/>
      </c>
      <c r="R257" s="234" t="str">
        <f>IFERROR(VLOOKUP(R255,'P1-1'!$B:$AP,31,FALSE),"")</f>
        <v/>
      </c>
      <c r="S257" s="234" t="str">
        <f>IFERROR(VLOOKUP(S255,'P1-1'!$B:$AP,31,FALSE),"")</f>
        <v/>
      </c>
      <c r="T257" s="234" t="str">
        <f>IFERROR(VLOOKUP(T255,'P1-1'!$B:$AP,31,FALSE),"")</f>
        <v/>
      </c>
      <c r="U257" s="234" t="str">
        <f>IFERROR(VLOOKUP(U255,'P1-1'!$B:$AP,31,FALSE),"")</f>
        <v/>
      </c>
      <c r="V257" s="234" t="str">
        <f>IFERROR(VLOOKUP(V255,'P1-1'!$B:$AP,31,FALSE),"")</f>
        <v/>
      </c>
      <c r="W257" s="234" t="str">
        <f>IFERROR(VLOOKUP(W255,'P1-1'!$B:$AP,31,FALSE),"")</f>
        <v/>
      </c>
      <c r="X257" s="234" t="str">
        <f>IFERROR(VLOOKUP(X255,'P1-1'!$B:$AP,31,FALSE),"")</f>
        <v/>
      </c>
      <c r="Y257" s="234" t="str">
        <f>IFERROR(VLOOKUP(Y255,'P1-1'!$B:$AP,31,FALSE),"")</f>
        <v/>
      </c>
      <c r="Z257" s="234" t="str">
        <f>IFERROR(VLOOKUP(Z255,'P1-1'!$B:$AP,31,FALSE),"")</f>
        <v/>
      </c>
      <c r="AA257" s="234" t="str">
        <f>IFERROR(VLOOKUP(AA255,'P1-1'!$B:$AP,31,FALSE),"")</f>
        <v/>
      </c>
      <c r="AB257" s="234" t="str">
        <f>IFERROR(VLOOKUP(AB255,'P1-1'!$B:$AP,31,FALSE),"")</f>
        <v/>
      </c>
      <c r="AC257" s="234" t="str">
        <f>IFERROR(VLOOKUP(AC255,'P1-1'!$B:$AP,31,FALSE),"")</f>
        <v/>
      </c>
      <c r="AD257" s="234" t="str">
        <f>IFERROR(VLOOKUP(AD255,'P1-1'!$B:$AP,31,FALSE),"")</f>
        <v/>
      </c>
      <c r="AE257" s="234" t="str">
        <f>IFERROR(VLOOKUP(AE255,'P1-1'!$B:$AP,31,FALSE),"")</f>
        <v/>
      </c>
      <c r="AF257" s="234" t="str">
        <f>IFERROR(VLOOKUP(AF255,'P1-1'!$B:$AP,31,FALSE),"")</f>
        <v/>
      </c>
      <c r="AG257" s="234" t="str">
        <f>IFERROR(VLOOKUP(AG255,'P1-1'!$B:$AP,31,FALSE),"")</f>
        <v/>
      </c>
      <c r="AH257" s="234" t="str">
        <f>IFERROR(VLOOKUP(AH255,'P1-1'!$B:$AP,31,FALSE),"")</f>
        <v/>
      </c>
      <c r="AI257" s="234" t="str">
        <f>IFERROR(VLOOKUP(AI255,'P1-1'!$B:$AP,31,FALSE),"")</f>
        <v/>
      </c>
      <c r="AJ257" s="234" t="str">
        <f>IFERROR(VLOOKUP(AJ255,'P1-1'!$B:$AP,31,FALSE),"")</f>
        <v/>
      </c>
      <c r="AK257" s="234" t="str">
        <f>IFERROR(VLOOKUP(AK255,'P1-1'!$B:$AP,31,FALSE),"")</f>
        <v/>
      </c>
      <c r="AL257" s="234" t="str">
        <f>IFERROR(VLOOKUP(AL255,'P1-1'!$B:$AP,31,FALSE),"")</f>
        <v/>
      </c>
      <c r="AM257" s="234" t="str">
        <f>IFERROR(VLOOKUP(AM255,'P1-1'!$B:$AP,31,FALSE),"")</f>
        <v/>
      </c>
      <c r="AN257" s="730"/>
      <c r="AO257" s="702"/>
      <c r="AP257" s="707"/>
      <c r="AQ257" s="708"/>
      <c r="AR257" s="702"/>
      <c r="AS257" s="702"/>
      <c r="AT257" s="709"/>
      <c r="AU257" s="327"/>
      <c r="AV257" s="327"/>
    </row>
    <row r="258" spans="1:48" s="205" customFormat="1" ht="12" customHeight="1">
      <c r="A258" s="710">
        <v>79</v>
      </c>
      <c r="B258" s="713"/>
      <c r="C258" s="731"/>
      <c r="D258" s="719" t="s">
        <v>231</v>
      </c>
      <c r="E258" s="401"/>
      <c r="F258" s="722"/>
      <c r="G258" s="723"/>
      <c r="H258" s="232" t="s">
        <v>355</v>
      </c>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4"/>
      <c r="AL258" s="324"/>
      <c r="AM258" s="324"/>
      <c r="AN258" s="728">
        <f t="shared" ref="AN258" si="301">IF(LEFT($AN$2,6)="共同生活援助",SUM(I259:AM259),SUM(I259:AM260))</f>
        <v>0</v>
      </c>
      <c r="AO258" s="700">
        <f>IF($AN$4="４週",AN258/4,AN258/(DAY(EOMONTH($I$22,0))/7))</f>
        <v>0</v>
      </c>
      <c r="AP258" s="703"/>
      <c r="AQ258" s="704"/>
      <c r="AR258" s="700" t="str">
        <f t="shared" ref="AR258" si="302">IF($AN$4="４週",AU259,AV259)</f>
        <v/>
      </c>
      <c r="AS258" s="700"/>
      <c r="AT258" s="709"/>
      <c r="AU258" s="325" t="s">
        <v>617</v>
      </c>
      <c r="AV258" s="325" t="s">
        <v>356</v>
      </c>
    </row>
    <row r="259" spans="1:48" s="205" customFormat="1" ht="12" customHeight="1">
      <c r="A259" s="711"/>
      <c r="B259" s="714"/>
      <c r="C259" s="732"/>
      <c r="D259" s="720"/>
      <c r="E259" s="402"/>
      <c r="F259" s="724"/>
      <c r="G259" s="725"/>
      <c r="H259" s="233" t="s">
        <v>357</v>
      </c>
      <c r="I259" s="234" t="str">
        <f>IFERROR(VLOOKUP(I258,'P1-1'!$B:$AP,41,FALSE),"")</f>
        <v/>
      </c>
      <c r="J259" s="234" t="str">
        <f>IFERROR(VLOOKUP(J258,'P1-1'!$B:$AP,41,FALSE),"")</f>
        <v/>
      </c>
      <c r="K259" s="234" t="str">
        <f>IFERROR(VLOOKUP(K258,'P1-1'!$B:$AP,41,FALSE),"")</f>
        <v/>
      </c>
      <c r="L259" s="234" t="str">
        <f>IFERROR(VLOOKUP(L258,'P1-1'!$B:$AP,41,FALSE),"")</f>
        <v/>
      </c>
      <c r="M259" s="234" t="str">
        <f>IFERROR(VLOOKUP(M258,'P1-1'!$B:$AP,41,FALSE),"")</f>
        <v/>
      </c>
      <c r="N259" s="234" t="str">
        <f>IFERROR(VLOOKUP(N258,'P1-1'!$B:$AP,41,FALSE),"")</f>
        <v/>
      </c>
      <c r="O259" s="234" t="str">
        <f>IFERROR(VLOOKUP(O258,'P1-1'!$B:$AP,41,FALSE),"")</f>
        <v/>
      </c>
      <c r="P259" s="234" t="str">
        <f>IFERROR(VLOOKUP(P258,'P1-1'!$B:$AP,41,FALSE),"")</f>
        <v/>
      </c>
      <c r="Q259" s="234" t="str">
        <f>IFERROR(VLOOKUP(Q258,'P1-1'!$B:$AP,41,FALSE),"")</f>
        <v/>
      </c>
      <c r="R259" s="234" t="str">
        <f>IFERROR(VLOOKUP(R258,'P1-1'!$B:$AP,41,FALSE),"")</f>
        <v/>
      </c>
      <c r="S259" s="234" t="str">
        <f>IFERROR(VLOOKUP(S258,'P1-1'!$B:$AP,41,FALSE),"")</f>
        <v/>
      </c>
      <c r="T259" s="234" t="str">
        <f>IFERROR(VLOOKUP(T258,'P1-1'!$B:$AP,41,FALSE),"")</f>
        <v/>
      </c>
      <c r="U259" s="234" t="str">
        <f>IFERROR(VLOOKUP(U258,'P1-1'!$B:$AP,41,FALSE),"")</f>
        <v/>
      </c>
      <c r="V259" s="234" t="str">
        <f>IFERROR(VLOOKUP(V258,'P1-1'!$B:$AP,41,FALSE),"")</f>
        <v/>
      </c>
      <c r="W259" s="234" t="str">
        <f>IFERROR(VLOOKUP(W258,'P1-1'!$B:$AP,41,FALSE),"")</f>
        <v/>
      </c>
      <c r="X259" s="234" t="str">
        <f>IFERROR(VLOOKUP(X258,'P1-1'!$B:$AP,41,FALSE),"")</f>
        <v/>
      </c>
      <c r="Y259" s="234" t="str">
        <f>IFERROR(VLOOKUP(Y258,'P1-1'!$B:$AP,41,FALSE),"")</f>
        <v/>
      </c>
      <c r="Z259" s="234" t="str">
        <f>IFERROR(VLOOKUP(Z258,'P1-1'!$B:$AP,41,FALSE),"")</f>
        <v/>
      </c>
      <c r="AA259" s="234" t="str">
        <f>IFERROR(VLOOKUP(AA258,'P1-1'!$B:$AP,41,FALSE),"")</f>
        <v/>
      </c>
      <c r="AB259" s="234" t="str">
        <f>IFERROR(VLOOKUP(AB258,'P1-1'!$B:$AP,41,FALSE),"")</f>
        <v/>
      </c>
      <c r="AC259" s="234" t="str">
        <f>IFERROR(VLOOKUP(AC258,'P1-1'!$B:$AP,41,FALSE),"")</f>
        <v/>
      </c>
      <c r="AD259" s="234" t="str">
        <f>IFERROR(VLOOKUP(AD258,'P1-1'!$B:$AP,41,FALSE),"")</f>
        <v/>
      </c>
      <c r="AE259" s="234" t="str">
        <f>IFERROR(VLOOKUP(AE258,'P1-1'!$B:$AP,41,FALSE),"")</f>
        <v/>
      </c>
      <c r="AF259" s="234" t="str">
        <f>IFERROR(VLOOKUP(AF258,'P1-1'!$B:$AP,41,FALSE),"")</f>
        <v/>
      </c>
      <c r="AG259" s="234" t="str">
        <f>IFERROR(VLOOKUP(AG258,'P1-1'!$B:$AP,41,FALSE),"")</f>
        <v/>
      </c>
      <c r="AH259" s="234" t="str">
        <f>IFERROR(VLOOKUP(AH258,'P1-1'!$B:$AP,41,FALSE),"")</f>
        <v/>
      </c>
      <c r="AI259" s="234" t="str">
        <f>IFERROR(VLOOKUP(AI258,'P1-1'!$B:$AP,41,FALSE),"")</f>
        <v/>
      </c>
      <c r="AJ259" s="234" t="str">
        <f>IFERROR(VLOOKUP(AJ258,'P1-1'!$B:$AP,41,FALSE),"")</f>
        <v/>
      </c>
      <c r="AK259" s="234" t="str">
        <f>IFERROR(VLOOKUP(AK258,'P1-1'!$B:$AP,41,FALSE),"")</f>
        <v/>
      </c>
      <c r="AL259" s="234" t="str">
        <f>IFERROR(VLOOKUP(AL258,'P1-1'!$B:$AP,41,FALSE),"")</f>
        <v/>
      </c>
      <c r="AM259" s="234" t="str">
        <f>IFERROR(VLOOKUP(AM258,'P1-1'!$B:$AP,41,FALSE),"")</f>
        <v/>
      </c>
      <c r="AN259" s="729"/>
      <c r="AO259" s="701"/>
      <c r="AP259" s="705"/>
      <c r="AQ259" s="706"/>
      <c r="AR259" s="701"/>
      <c r="AS259" s="701"/>
      <c r="AT259" s="709"/>
      <c r="AU259" s="326" t="str">
        <f t="shared" ref="AU259" si="303">IFERROR(IF($D258="□",($AO258/$AK$7),($AO258/$AK$9)),"")</f>
        <v/>
      </c>
      <c r="AV259" s="326" t="str">
        <f t="shared" ref="AV259" si="304">IFERROR(IF($D258="□",($AN258/$AO$7),($AN258/$AO$9)),"")</f>
        <v/>
      </c>
    </row>
    <row r="260" spans="1:48" s="205" customFormat="1" ht="12" customHeight="1">
      <c r="A260" s="712"/>
      <c r="B260" s="715"/>
      <c r="C260" s="733"/>
      <c r="D260" s="721"/>
      <c r="E260" s="402"/>
      <c r="F260" s="726"/>
      <c r="G260" s="727"/>
      <c r="H260" s="235" t="s">
        <v>358</v>
      </c>
      <c r="I260" s="234" t="str">
        <f>IFERROR(VLOOKUP(I258,'P1-1'!$B:$AP,31,FALSE),"")</f>
        <v/>
      </c>
      <c r="J260" s="234" t="str">
        <f>IFERROR(VLOOKUP(J258,'P1-1'!$B:$AP,31,FALSE),"")</f>
        <v/>
      </c>
      <c r="K260" s="234" t="str">
        <f>IFERROR(VLOOKUP(K258,'P1-1'!$B:$AP,31,FALSE),"")</f>
        <v/>
      </c>
      <c r="L260" s="234" t="str">
        <f>IFERROR(VLOOKUP(L258,'P1-1'!$B:$AP,31,FALSE),"")</f>
        <v/>
      </c>
      <c r="M260" s="234" t="str">
        <f>IFERROR(VLOOKUP(M258,'P1-1'!$B:$AP,31,FALSE),"")</f>
        <v/>
      </c>
      <c r="N260" s="234" t="str">
        <f>IFERROR(VLOOKUP(N258,'P1-1'!$B:$AP,31,FALSE),"")</f>
        <v/>
      </c>
      <c r="O260" s="234" t="str">
        <f>IFERROR(VLOOKUP(O258,'P1-1'!$B:$AP,31,FALSE),"")</f>
        <v/>
      </c>
      <c r="P260" s="234" t="str">
        <f>IFERROR(VLOOKUP(P258,'P1-1'!$B:$AP,31,FALSE),"")</f>
        <v/>
      </c>
      <c r="Q260" s="234" t="str">
        <f>IFERROR(VLOOKUP(Q258,'P1-1'!$B:$AP,31,FALSE),"")</f>
        <v/>
      </c>
      <c r="R260" s="234" t="str">
        <f>IFERROR(VLOOKUP(R258,'P1-1'!$B:$AP,31,FALSE),"")</f>
        <v/>
      </c>
      <c r="S260" s="234" t="str">
        <f>IFERROR(VLOOKUP(S258,'P1-1'!$B:$AP,31,FALSE),"")</f>
        <v/>
      </c>
      <c r="T260" s="234" t="str">
        <f>IFERROR(VLOOKUP(T258,'P1-1'!$B:$AP,31,FALSE),"")</f>
        <v/>
      </c>
      <c r="U260" s="234" t="str">
        <f>IFERROR(VLOOKUP(U258,'P1-1'!$B:$AP,31,FALSE),"")</f>
        <v/>
      </c>
      <c r="V260" s="234" t="str">
        <f>IFERROR(VLOOKUP(V258,'P1-1'!$B:$AP,31,FALSE),"")</f>
        <v/>
      </c>
      <c r="W260" s="234" t="str">
        <f>IFERROR(VLOOKUP(W258,'P1-1'!$B:$AP,31,FALSE),"")</f>
        <v/>
      </c>
      <c r="X260" s="234" t="str">
        <f>IFERROR(VLOOKUP(X258,'P1-1'!$B:$AP,31,FALSE),"")</f>
        <v/>
      </c>
      <c r="Y260" s="234" t="str">
        <f>IFERROR(VLOOKUP(Y258,'P1-1'!$B:$AP,31,FALSE),"")</f>
        <v/>
      </c>
      <c r="Z260" s="234" t="str">
        <f>IFERROR(VLOOKUP(Z258,'P1-1'!$B:$AP,31,FALSE),"")</f>
        <v/>
      </c>
      <c r="AA260" s="234" t="str">
        <f>IFERROR(VLOOKUP(AA258,'P1-1'!$B:$AP,31,FALSE),"")</f>
        <v/>
      </c>
      <c r="AB260" s="234" t="str">
        <f>IFERROR(VLOOKUP(AB258,'P1-1'!$B:$AP,31,FALSE),"")</f>
        <v/>
      </c>
      <c r="AC260" s="234" t="str">
        <f>IFERROR(VLOOKUP(AC258,'P1-1'!$B:$AP,31,FALSE),"")</f>
        <v/>
      </c>
      <c r="AD260" s="234" t="str">
        <f>IFERROR(VLOOKUP(AD258,'P1-1'!$B:$AP,31,FALSE),"")</f>
        <v/>
      </c>
      <c r="AE260" s="234" t="str">
        <f>IFERROR(VLOOKUP(AE258,'P1-1'!$B:$AP,31,FALSE),"")</f>
        <v/>
      </c>
      <c r="AF260" s="234" t="str">
        <f>IFERROR(VLOOKUP(AF258,'P1-1'!$B:$AP,31,FALSE),"")</f>
        <v/>
      </c>
      <c r="AG260" s="234" t="str">
        <f>IFERROR(VLOOKUP(AG258,'P1-1'!$B:$AP,31,FALSE),"")</f>
        <v/>
      </c>
      <c r="AH260" s="234" t="str">
        <f>IFERROR(VLOOKUP(AH258,'P1-1'!$B:$AP,31,FALSE),"")</f>
        <v/>
      </c>
      <c r="AI260" s="234" t="str">
        <f>IFERROR(VLOOKUP(AI258,'P1-1'!$B:$AP,31,FALSE),"")</f>
        <v/>
      </c>
      <c r="AJ260" s="234" t="str">
        <f>IFERROR(VLOOKUP(AJ258,'P1-1'!$B:$AP,31,FALSE),"")</f>
        <v/>
      </c>
      <c r="AK260" s="234" t="str">
        <f>IFERROR(VLOOKUP(AK258,'P1-1'!$B:$AP,31,FALSE),"")</f>
        <v/>
      </c>
      <c r="AL260" s="234" t="str">
        <f>IFERROR(VLOOKUP(AL258,'P1-1'!$B:$AP,31,FALSE),"")</f>
        <v/>
      </c>
      <c r="AM260" s="234" t="str">
        <f>IFERROR(VLOOKUP(AM258,'P1-1'!$B:$AP,31,FALSE),"")</f>
        <v/>
      </c>
      <c r="AN260" s="730"/>
      <c r="AO260" s="702"/>
      <c r="AP260" s="707"/>
      <c r="AQ260" s="708"/>
      <c r="AR260" s="702"/>
      <c r="AS260" s="702"/>
      <c r="AT260" s="709"/>
      <c r="AU260" s="327"/>
      <c r="AV260" s="327"/>
    </row>
    <row r="261" spans="1:48" s="205" customFormat="1" ht="12" customHeight="1">
      <c r="A261" s="710">
        <v>80</v>
      </c>
      <c r="B261" s="713"/>
      <c r="C261" s="731"/>
      <c r="D261" s="719" t="s">
        <v>231</v>
      </c>
      <c r="E261" s="401"/>
      <c r="F261" s="722"/>
      <c r="G261" s="723"/>
      <c r="H261" s="232" t="s">
        <v>355</v>
      </c>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4"/>
      <c r="AL261" s="324"/>
      <c r="AM261" s="324"/>
      <c r="AN261" s="728">
        <f t="shared" ref="AN261" si="305">IF(LEFT($AN$2,6)="共同生活援助",SUM(I262:AM262),SUM(I262:AM263))</f>
        <v>0</v>
      </c>
      <c r="AO261" s="700">
        <f>IF($AN$4="４週",AN261/4,AN261/(DAY(EOMONTH($I$22,0))/7))</f>
        <v>0</v>
      </c>
      <c r="AP261" s="703"/>
      <c r="AQ261" s="704"/>
      <c r="AR261" s="700" t="str">
        <f t="shared" ref="AR261" si="306">IF($AN$4="４週",AU262,AV262)</f>
        <v/>
      </c>
      <c r="AS261" s="700"/>
      <c r="AT261" s="709"/>
      <c r="AU261" s="325" t="s">
        <v>617</v>
      </c>
      <c r="AV261" s="325" t="s">
        <v>356</v>
      </c>
    </row>
    <row r="262" spans="1:48" s="205" customFormat="1" ht="12" customHeight="1">
      <c r="A262" s="711"/>
      <c r="B262" s="714"/>
      <c r="C262" s="732"/>
      <c r="D262" s="720"/>
      <c r="E262" s="402"/>
      <c r="F262" s="724"/>
      <c r="G262" s="725"/>
      <c r="H262" s="233" t="s">
        <v>357</v>
      </c>
      <c r="I262" s="234" t="str">
        <f>IFERROR(VLOOKUP(I261,'P1-1'!$B:$AP,41,FALSE),"")</f>
        <v/>
      </c>
      <c r="J262" s="234" t="str">
        <f>IFERROR(VLOOKUP(J261,'P1-1'!$B:$AP,41,FALSE),"")</f>
        <v/>
      </c>
      <c r="K262" s="234" t="str">
        <f>IFERROR(VLOOKUP(K261,'P1-1'!$B:$AP,41,FALSE),"")</f>
        <v/>
      </c>
      <c r="L262" s="234" t="str">
        <f>IFERROR(VLOOKUP(L261,'P1-1'!$B:$AP,41,FALSE),"")</f>
        <v/>
      </c>
      <c r="M262" s="234" t="str">
        <f>IFERROR(VLOOKUP(M261,'P1-1'!$B:$AP,41,FALSE),"")</f>
        <v/>
      </c>
      <c r="N262" s="234" t="str">
        <f>IFERROR(VLOOKUP(N261,'P1-1'!$B:$AP,41,FALSE),"")</f>
        <v/>
      </c>
      <c r="O262" s="234" t="str">
        <f>IFERROR(VLOOKUP(O261,'P1-1'!$B:$AP,41,FALSE),"")</f>
        <v/>
      </c>
      <c r="P262" s="234" t="str">
        <f>IFERROR(VLOOKUP(P261,'P1-1'!$B:$AP,41,FALSE),"")</f>
        <v/>
      </c>
      <c r="Q262" s="234" t="str">
        <f>IFERROR(VLOOKUP(Q261,'P1-1'!$B:$AP,41,FALSE),"")</f>
        <v/>
      </c>
      <c r="R262" s="234" t="str">
        <f>IFERROR(VLOOKUP(R261,'P1-1'!$B:$AP,41,FALSE),"")</f>
        <v/>
      </c>
      <c r="S262" s="234" t="str">
        <f>IFERROR(VLOOKUP(S261,'P1-1'!$B:$AP,41,FALSE),"")</f>
        <v/>
      </c>
      <c r="T262" s="234" t="str">
        <f>IFERROR(VLOOKUP(T261,'P1-1'!$B:$AP,41,FALSE),"")</f>
        <v/>
      </c>
      <c r="U262" s="234" t="str">
        <f>IFERROR(VLOOKUP(U261,'P1-1'!$B:$AP,41,FALSE),"")</f>
        <v/>
      </c>
      <c r="V262" s="234" t="str">
        <f>IFERROR(VLOOKUP(V261,'P1-1'!$B:$AP,41,FALSE),"")</f>
        <v/>
      </c>
      <c r="W262" s="234" t="str">
        <f>IFERROR(VLOOKUP(W261,'P1-1'!$B:$AP,41,FALSE),"")</f>
        <v/>
      </c>
      <c r="X262" s="234" t="str">
        <f>IFERROR(VLOOKUP(X261,'P1-1'!$B:$AP,41,FALSE),"")</f>
        <v/>
      </c>
      <c r="Y262" s="234" t="str">
        <f>IFERROR(VLOOKUP(Y261,'P1-1'!$B:$AP,41,FALSE),"")</f>
        <v/>
      </c>
      <c r="Z262" s="234" t="str">
        <f>IFERROR(VLOOKUP(Z261,'P1-1'!$B:$AP,41,FALSE),"")</f>
        <v/>
      </c>
      <c r="AA262" s="234" t="str">
        <f>IFERROR(VLOOKUP(AA261,'P1-1'!$B:$AP,41,FALSE),"")</f>
        <v/>
      </c>
      <c r="AB262" s="234" t="str">
        <f>IFERROR(VLOOKUP(AB261,'P1-1'!$B:$AP,41,FALSE),"")</f>
        <v/>
      </c>
      <c r="AC262" s="234" t="str">
        <f>IFERROR(VLOOKUP(AC261,'P1-1'!$B:$AP,41,FALSE),"")</f>
        <v/>
      </c>
      <c r="AD262" s="234" t="str">
        <f>IFERROR(VLOOKUP(AD261,'P1-1'!$B:$AP,41,FALSE),"")</f>
        <v/>
      </c>
      <c r="AE262" s="234" t="str">
        <f>IFERROR(VLOOKUP(AE261,'P1-1'!$B:$AP,41,FALSE),"")</f>
        <v/>
      </c>
      <c r="AF262" s="234" t="str">
        <f>IFERROR(VLOOKUP(AF261,'P1-1'!$B:$AP,41,FALSE),"")</f>
        <v/>
      </c>
      <c r="AG262" s="234" t="str">
        <f>IFERROR(VLOOKUP(AG261,'P1-1'!$B:$AP,41,FALSE),"")</f>
        <v/>
      </c>
      <c r="AH262" s="234" t="str">
        <f>IFERROR(VLOOKUP(AH261,'P1-1'!$B:$AP,41,FALSE),"")</f>
        <v/>
      </c>
      <c r="AI262" s="234" t="str">
        <f>IFERROR(VLOOKUP(AI261,'P1-1'!$B:$AP,41,FALSE),"")</f>
        <v/>
      </c>
      <c r="AJ262" s="234" t="str">
        <f>IFERROR(VLOOKUP(AJ261,'P1-1'!$B:$AP,41,FALSE),"")</f>
        <v/>
      </c>
      <c r="AK262" s="234" t="str">
        <f>IFERROR(VLOOKUP(AK261,'P1-1'!$B:$AP,41,FALSE),"")</f>
        <v/>
      </c>
      <c r="AL262" s="234" t="str">
        <f>IFERROR(VLOOKUP(AL261,'P1-1'!$B:$AP,41,FALSE),"")</f>
        <v/>
      </c>
      <c r="AM262" s="234" t="str">
        <f>IFERROR(VLOOKUP(AM261,'P1-1'!$B:$AP,41,FALSE),"")</f>
        <v/>
      </c>
      <c r="AN262" s="729"/>
      <c r="AO262" s="701"/>
      <c r="AP262" s="705"/>
      <c r="AQ262" s="706"/>
      <c r="AR262" s="701"/>
      <c r="AS262" s="701"/>
      <c r="AT262" s="709"/>
      <c r="AU262" s="326" t="str">
        <f t="shared" ref="AU262" si="307">IFERROR(IF($D261="□",($AO261/$AK$7),($AO261/$AK$9)),"")</f>
        <v/>
      </c>
      <c r="AV262" s="326" t="str">
        <f t="shared" ref="AV262" si="308">IFERROR(IF($D261="□",($AN261/$AO$7),($AN261/$AO$9)),"")</f>
        <v/>
      </c>
    </row>
    <row r="263" spans="1:48" s="205" customFormat="1" ht="12" customHeight="1">
      <c r="A263" s="712"/>
      <c r="B263" s="715"/>
      <c r="C263" s="733"/>
      <c r="D263" s="721"/>
      <c r="E263" s="402"/>
      <c r="F263" s="726"/>
      <c r="G263" s="727"/>
      <c r="H263" s="235" t="s">
        <v>358</v>
      </c>
      <c r="I263" s="234" t="str">
        <f>IFERROR(VLOOKUP(I261,'P1-1'!$B:$AP,31,FALSE),"")</f>
        <v/>
      </c>
      <c r="J263" s="234" t="str">
        <f>IFERROR(VLOOKUP(J261,'P1-1'!$B:$AP,31,FALSE),"")</f>
        <v/>
      </c>
      <c r="K263" s="234" t="str">
        <f>IFERROR(VLOOKUP(K261,'P1-1'!$B:$AP,31,FALSE),"")</f>
        <v/>
      </c>
      <c r="L263" s="234" t="str">
        <f>IFERROR(VLOOKUP(L261,'P1-1'!$B:$AP,31,FALSE),"")</f>
        <v/>
      </c>
      <c r="M263" s="234" t="str">
        <f>IFERROR(VLOOKUP(M261,'P1-1'!$B:$AP,31,FALSE),"")</f>
        <v/>
      </c>
      <c r="N263" s="234" t="str">
        <f>IFERROR(VLOOKUP(N261,'P1-1'!$B:$AP,31,FALSE),"")</f>
        <v/>
      </c>
      <c r="O263" s="234" t="str">
        <f>IFERROR(VLOOKUP(O261,'P1-1'!$B:$AP,31,FALSE),"")</f>
        <v/>
      </c>
      <c r="P263" s="234" t="str">
        <f>IFERROR(VLOOKUP(P261,'P1-1'!$B:$AP,31,FALSE),"")</f>
        <v/>
      </c>
      <c r="Q263" s="234" t="str">
        <f>IFERROR(VLOOKUP(Q261,'P1-1'!$B:$AP,31,FALSE),"")</f>
        <v/>
      </c>
      <c r="R263" s="234" t="str">
        <f>IFERROR(VLOOKUP(R261,'P1-1'!$B:$AP,31,FALSE),"")</f>
        <v/>
      </c>
      <c r="S263" s="234" t="str">
        <f>IFERROR(VLOOKUP(S261,'P1-1'!$B:$AP,31,FALSE),"")</f>
        <v/>
      </c>
      <c r="T263" s="234" t="str">
        <f>IFERROR(VLOOKUP(T261,'P1-1'!$B:$AP,31,FALSE),"")</f>
        <v/>
      </c>
      <c r="U263" s="234" t="str">
        <f>IFERROR(VLOOKUP(U261,'P1-1'!$B:$AP,31,FALSE),"")</f>
        <v/>
      </c>
      <c r="V263" s="234" t="str">
        <f>IFERROR(VLOOKUP(V261,'P1-1'!$B:$AP,31,FALSE),"")</f>
        <v/>
      </c>
      <c r="W263" s="234" t="str">
        <f>IFERROR(VLOOKUP(W261,'P1-1'!$B:$AP,31,FALSE),"")</f>
        <v/>
      </c>
      <c r="X263" s="234" t="str">
        <f>IFERROR(VLOOKUP(X261,'P1-1'!$B:$AP,31,FALSE),"")</f>
        <v/>
      </c>
      <c r="Y263" s="234" t="str">
        <f>IFERROR(VLOOKUP(Y261,'P1-1'!$B:$AP,31,FALSE),"")</f>
        <v/>
      </c>
      <c r="Z263" s="234" t="str">
        <f>IFERROR(VLOOKUP(Z261,'P1-1'!$B:$AP,31,FALSE),"")</f>
        <v/>
      </c>
      <c r="AA263" s="234" t="str">
        <f>IFERROR(VLOOKUP(AA261,'P1-1'!$B:$AP,31,FALSE),"")</f>
        <v/>
      </c>
      <c r="AB263" s="234" t="str">
        <f>IFERROR(VLOOKUP(AB261,'P1-1'!$B:$AP,31,FALSE),"")</f>
        <v/>
      </c>
      <c r="AC263" s="234" t="str">
        <f>IFERROR(VLOOKUP(AC261,'P1-1'!$B:$AP,31,FALSE),"")</f>
        <v/>
      </c>
      <c r="AD263" s="234" t="str">
        <f>IFERROR(VLOOKUP(AD261,'P1-1'!$B:$AP,31,FALSE),"")</f>
        <v/>
      </c>
      <c r="AE263" s="234" t="str">
        <f>IFERROR(VLOOKUP(AE261,'P1-1'!$B:$AP,31,FALSE),"")</f>
        <v/>
      </c>
      <c r="AF263" s="234" t="str">
        <f>IFERROR(VLOOKUP(AF261,'P1-1'!$B:$AP,31,FALSE),"")</f>
        <v/>
      </c>
      <c r="AG263" s="234" t="str">
        <f>IFERROR(VLOOKUP(AG261,'P1-1'!$B:$AP,31,FALSE),"")</f>
        <v/>
      </c>
      <c r="AH263" s="234" t="str">
        <f>IFERROR(VLOOKUP(AH261,'P1-1'!$B:$AP,31,FALSE),"")</f>
        <v/>
      </c>
      <c r="AI263" s="234" t="str">
        <f>IFERROR(VLOOKUP(AI261,'P1-1'!$B:$AP,31,FALSE),"")</f>
        <v/>
      </c>
      <c r="AJ263" s="234" t="str">
        <f>IFERROR(VLOOKUP(AJ261,'P1-1'!$B:$AP,31,FALSE),"")</f>
        <v/>
      </c>
      <c r="AK263" s="234" t="str">
        <f>IFERROR(VLOOKUP(AK261,'P1-1'!$B:$AP,31,FALSE),"")</f>
        <v/>
      </c>
      <c r="AL263" s="234" t="str">
        <f>IFERROR(VLOOKUP(AL261,'P1-1'!$B:$AP,31,FALSE),"")</f>
        <v/>
      </c>
      <c r="AM263" s="234" t="str">
        <f>IFERROR(VLOOKUP(AM261,'P1-1'!$B:$AP,31,FALSE),"")</f>
        <v/>
      </c>
      <c r="AN263" s="730"/>
      <c r="AO263" s="702"/>
      <c r="AP263" s="707"/>
      <c r="AQ263" s="708"/>
      <c r="AR263" s="702"/>
      <c r="AS263" s="702"/>
      <c r="AT263" s="709"/>
      <c r="AU263" s="327"/>
      <c r="AV263" s="327"/>
    </row>
    <row r="264" spans="1:48" s="205" customFormat="1" ht="12" customHeight="1">
      <c r="A264" s="710">
        <v>81</v>
      </c>
      <c r="B264" s="713"/>
      <c r="C264" s="731"/>
      <c r="D264" s="719" t="s">
        <v>231</v>
      </c>
      <c r="E264" s="401"/>
      <c r="F264" s="722"/>
      <c r="G264" s="723"/>
      <c r="H264" s="232" t="s">
        <v>355</v>
      </c>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4"/>
      <c r="AL264" s="324"/>
      <c r="AM264" s="324"/>
      <c r="AN264" s="728">
        <f t="shared" ref="AN264" si="309">IF(LEFT($AN$2,6)="共同生活援助",SUM(I265:AM265),SUM(I265:AM266))</f>
        <v>0</v>
      </c>
      <c r="AO264" s="700">
        <f>IF($AN$4="４週",AN264/4,AN264/(DAY(EOMONTH($I$22,0))/7))</f>
        <v>0</v>
      </c>
      <c r="AP264" s="703"/>
      <c r="AQ264" s="704"/>
      <c r="AR264" s="700" t="str">
        <f t="shared" ref="AR264" si="310">IF($AN$4="４週",AU265,AV265)</f>
        <v/>
      </c>
      <c r="AS264" s="700"/>
      <c r="AT264" s="709"/>
      <c r="AU264" s="325" t="s">
        <v>617</v>
      </c>
      <c r="AV264" s="325" t="s">
        <v>356</v>
      </c>
    </row>
    <row r="265" spans="1:48" s="205" customFormat="1" ht="12" customHeight="1">
      <c r="A265" s="711"/>
      <c r="B265" s="714"/>
      <c r="C265" s="732"/>
      <c r="D265" s="720"/>
      <c r="E265" s="402"/>
      <c r="F265" s="724"/>
      <c r="G265" s="725"/>
      <c r="H265" s="233" t="s">
        <v>357</v>
      </c>
      <c r="I265" s="234" t="str">
        <f>IFERROR(VLOOKUP(I264,'P1-1'!$B:$AP,41,FALSE),"")</f>
        <v/>
      </c>
      <c r="J265" s="234" t="str">
        <f>IFERROR(VLOOKUP(J264,'P1-1'!$B:$AP,41,FALSE),"")</f>
        <v/>
      </c>
      <c r="K265" s="234" t="str">
        <f>IFERROR(VLOOKUP(K264,'P1-1'!$B:$AP,41,FALSE),"")</f>
        <v/>
      </c>
      <c r="L265" s="234" t="str">
        <f>IFERROR(VLOOKUP(L264,'P1-1'!$B:$AP,41,FALSE),"")</f>
        <v/>
      </c>
      <c r="M265" s="234" t="str">
        <f>IFERROR(VLOOKUP(M264,'P1-1'!$B:$AP,41,FALSE),"")</f>
        <v/>
      </c>
      <c r="N265" s="234" t="str">
        <f>IFERROR(VLOOKUP(N264,'P1-1'!$B:$AP,41,FALSE),"")</f>
        <v/>
      </c>
      <c r="O265" s="234" t="str">
        <f>IFERROR(VLOOKUP(O264,'P1-1'!$B:$AP,41,FALSE),"")</f>
        <v/>
      </c>
      <c r="P265" s="234" t="str">
        <f>IFERROR(VLOOKUP(P264,'P1-1'!$B:$AP,41,FALSE),"")</f>
        <v/>
      </c>
      <c r="Q265" s="234" t="str">
        <f>IFERROR(VLOOKUP(Q264,'P1-1'!$B:$AP,41,FALSE),"")</f>
        <v/>
      </c>
      <c r="R265" s="234" t="str">
        <f>IFERROR(VLOOKUP(R264,'P1-1'!$B:$AP,41,FALSE),"")</f>
        <v/>
      </c>
      <c r="S265" s="234" t="str">
        <f>IFERROR(VLOOKUP(S264,'P1-1'!$B:$AP,41,FALSE),"")</f>
        <v/>
      </c>
      <c r="T265" s="234" t="str">
        <f>IFERROR(VLOOKUP(T264,'P1-1'!$B:$AP,41,FALSE),"")</f>
        <v/>
      </c>
      <c r="U265" s="234" t="str">
        <f>IFERROR(VLOOKUP(U264,'P1-1'!$B:$AP,41,FALSE),"")</f>
        <v/>
      </c>
      <c r="V265" s="234" t="str">
        <f>IFERROR(VLOOKUP(V264,'P1-1'!$B:$AP,41,FALSE),"")</f>
        <v/>
      </c>
      <c r="W265" s="234" t="str">
        <f>IFERROR(VLOOKUP(W264,'P1-1'!$B:$AP,41,FALSE),"")</f>
        <v/>
      </c>
      <c r="X265" s="234" t="str">
        <f>IFERROR(VLOOKUP(X264,'P1-1'!$B:$AP,41,FALSE),"")</f>
        <v/>
      </c>
      <c r="Y265" s="234" t="str">
        <f>IFERROR(VLOOKUP(Y264,'P1-1'!$B:$AP,41,FALSE),"")</f>
        <v/>
      </c>
      <c r="Z265" s="234" t="str">
        <f>IFERROR(VLOOKUP(Z264,'P1-1'!$B:$AP,41,FALSE),"")</f>
        <v/>
      </c>
      <c r="AA265" s="234" t="str">
        <f>IFERROR(VLOOKUP(AA264,'P1-1'!$B:$AP,41,FALSE),"")</f>
        <v/>
      </c>
      <c r="AB265" s="234" t="str">
        <f>IFERROR(VLOOKUP(AB264,'P1-1'!$B:$AP,41,FALSE),"")</f>
        <v/>
      </c>
      <c r="AC265" s="234" t="str">
        <f>IFERROR(VLOOKUP(AC264,'P1-1'!$B:$AP,41,FALSE),"")</f>
        <v/>
      </c>
      <c r="AD265" s="234" t="str">
        <f>IFERROR(VLOOKUP(AD264,'P1-1'!$B:$AP,41,FALSE),"")</f>
        <v/>
      </c>
      <c r="AE265" s="234" t="str">
        <f>IFERROR(VLOOKUP(AE264,'P1-1'!$B:$AP,41,FALSE),"")</f>
        <v/>
      </c>
      <c r="AF265" s="234" t="str">
        <f>IFERROR(VLOOKUP(AF264,'P1-1'!$B:$AP,41,FALSE),"")</f>
        <v/>
      </c>
      <c r="AG265" s="234" t="str">
        <f>IFERROR(VLOOKUP(AG264,'P1-1'!$B:$AP,41,FALSE),"")</f>
        <v/>
      </c>
      <c r="AH265" s="234" t="str">
        <f>IFERROR(VLOOKUP(AH264,'P1-1'!$B:$AP,41,FALSE),"")</f>
        <v/>
      </c>
      <c r="AI265" s="234" t="str">
        <f>IFERROR(VLOOKUP(AI264,'P1-1'!$B:$AP,41,FALSE),"")</f>
        <v/>
      </c>
      <c r="AJ265" s="234" t="str">
        <f>IFERROR(VLOOKUP(AJ264,'P1-1'!$B:$AP,41,FALSE),"")</f>
        <v/>
      </c>
      <c r="AK265" s="234" t="str">
        <f>IFERROR(VLOOKUP(AK264,'P1-1'!$B:$AP,41,FALSE),"")</f>
        <v/>
      </c>
      <c r="AL265" s="234" t="str">
        <f>IFERROR(VLOOKUP(AL264,'P1-1'!$B:$AP,41,FALSE),"")</f>
        <v/>
      </c>
      <c r="AM265" s="234" t="str">
        <f>IFERROR(VLOOKUP(AM264,'P1-1'!$B:$AP,41,FALSE),"")</f>
        <v/>
      </c>
      <c r="AN265" s="729"/>
      <c r="AO265" s="701"/>
      <c r="AP265" s="705"/>
      <c r="AQ265" s="706"/>
      <c r="AR265" s="701"/>
      <c r="AS265" s="701"/>
      <c r="AT265" s="709"/>
      <c r="AU265" s="326" t="str">
        <f t="shared" ref="AU265" si="311">IFERROR(IF($D264="□",($AO264/$AK$7),($AO264/$AK$9)),"")</f>
        <v/>
      </c>
      <c r="AV265" s="326" t="str">
        <f t="shared" ref="AV265" si="312">IFERROR(IF($D264="□",($AN264/$AO$7),($AN264/$AO$9)),"")</f>
        <v/>
      </c>
    </row>
    <row r="266" spans="1:48" s="205" customFormat="1" ht="12" customHeight="1">
      <c r="A266" s="712"/>
      <c r="B266" s="715"/>
      <c r="C266" s="733"/>
      <c r="D266" s="721"/>
      <c r="E266" s="402"/>
      <c r="F266" s="726"/>
      <c r="G266" s="727"/>
      <c r="H266" s="235" t="s">
        <v>358</v>
      </c>
      <c r="I266" s="234" t="str">
        <f>IFERROR(VLOOKUP(I264,'P1-1'!$B:$AP,31,FALSE),"")</f>
        <v/>
      </c>
      <c r="J266" s="234" t="str">
        <f>IFERROR(VLOOKUP(J264,'P1-1'!$B:$AP,31,FALSE),"")</f>
        <v/>
      </c>
      <c r="K266" s="234" t="str">
        <f>IFERROR(VLOOKUP(K264,'P1-1'!$B:$AP,31,FALSE),"")</f>
        <v/>
      </c>
      <c r="L266" s="234" t="str">
        <f>IFERROR(VLOOKUP(L264,'P1-1'!$B:$AP,31,FALSE),"")</f>
        <v/>
      </c>
      <c r="M266" s="234" t="str">
        <f>IFERROR(VLOOKUP(M264,'P1-1'!$B:$AP,31,FALSE),"")</f>
        <v/>
      </c>
      <c r="N266" s="234" t="str">
        <f>IFERROR(VLOOKUP(N264,'P1-1'!$B:$AP,31,FALSE),"")</f>
        <v/>
      </c>
      <c r="O266" s="234" t="str">
        <f>IFERROR(VLOOKUP(O264,'P1-1'!$B:$AP,31,FALSE),"")</f>
        <v/>
      </c>
      <c r="P266" s="234" t="str">
        <f>IFERROR(VLOOKUP(P264,'P1-1'!$B:$AP,31,FALSE),"")</f>
        <v/>
      </c>
      <c r="Q266" s="234" t="str">
        <f>IFERROR(VLOOKUP(Q264,'P1-1'!$B:$AP,31,FALSE),"")</f>
        <v/>
      </c>
      <c r="R266" s="234" t="str">
        <f>IFERROR(VLOOKUP(R264,'P1-1'!$B:$AP,31,FALSE),"")</f>
        <v/>
      </c>
      <c r="S266" s="234" t="str">
        <f>IFERROR(VLOOKUP(S264,'P1-1'!$B:$AP,31,FALSE),"")</f>
        <v/>
      </c>
      <c r="T266" s="234" t="str">
        <f>IFERROR(VLOOKUP(T264,'P1-1'!$B:$AP,31,FALSE),"")</f>
        <v/>
      </c>
      <c r="U266" s="234" t="str">
        <f>IFERROR(VLOOKUP(U264,'P1-1'!$B:$AP,31,FALSE),"")</f>
        <v/>
      </c>
      <c r="V266" s="234" t="str">
        <f>IFERROR(VLOOKUP(V264,'P1-1'!$B:$AP,31,FALSE),"")</f>
        <v/>
      </c>
      <c r="W266" s="234" t="str">
        <f>IFERROR(VLOOKUP(W264,'P1-1'!$B:$AP,31,FALSE),"")</f>
        <v/>
      </c>
      <c r="X266" s="234" t="str">
        <f>IFERROR(VLOOKUP(X264,'P1-1'!$B:$AP,31,FALSE),"")</f>
        <v/>
      </c>
      <c r="Y266" s="234" t="str">
        <f>IFERROR(VLOOKUP(Y264,'P1-1'!$B:$AP,31,FALSE),"")</f>
        <v/>
      </c>
      <c r="Z266" s="234" t="str">
        <f>IFERROR(VLOOKUP(Z264,'P1-1'!$B:$AP,31,FALSE),"")</f>
        <v/>
      </c>
      <c r="AA266" s="234" t="str">
        <f>IFERROR(VLOOKUP(AA264,'P1-1'!$B:$AP,31,FALSE),"")</f>
        <v/>
      </c>
      <c r="AB266" s="234" t="str">
        <f>IFERROR(VLOOKUP(AB264,'P1-1'!$B:$AP,31,FALSE),"")</f>
        <v/>
      </c>
      <c r="AC266" s="234" t="str">
        <f>IFERROR(VLOOKUP(AC264,'P1-1'!$B:$AP,31,FALSE),"")</f>
        <v/>
      </c>
      <c r="AD266" s="234" t="str">
        <f>IFERROR(VLOOKUP(AD264,'P1-1'!$B:$AP,31,FALSE),"")</f>
        <v/>
      </c>
      <c r="AE266" s="234" t="str">
        <f>IFERROR(VLOOKUP(AE264,'P1-1'!$B:$AP,31,FALSE),"")</f>
        <v/>
      </c>
      <c r="AF266" s="234" t="str">
        <f>IFERROR(VLOOKUP(AF264,'P1-1'!$B:$AP,31,FALSE),"")</f>
        <v/>
      </c>
      <c r="AG266" s="234" t="str">
        <f>IFERROR(VLOOKUP(AG264,'P1-1'!$B:$AP,31,FALSE),"")</f>
        <v/>
      </c>
      <c r="AH266" s="234" t="str">
        <f>IFERROR(VLOOKUP(AH264,'P1-1'!$B:$AP,31,FALSE),"")</f>
        <v/>
      </c>
      <c r="AI266" s="234" t="str">
        <f>IFERROR(VLOOKUP(AI264,'P1-1'!$B:$AP,31,FALSE),"")</f>
        <v/>
      </c>
      <c r="AJ266" s="234" t="str">
        <f>IFERROR(VLOOKUP(AJ264,'P1-1'!$B:$AP,31,FALSE),"")</f>
        <v/>
      </c>
      <c r="AK266" s="234" t="str">
        <f>IFERROR(VLOOKUP(AK264,'P1-1'!$B:$AP,31,FALSE),"")</f>
        <v/>
      </c>
      <c r="AL266" s="234" t="str">
        <f>IFERROR(VLOOKUP(AL264,'P1-1'!$B:$AP,31,FALSE),"")</f>
        <v/>
      </c>
      <c r="AM266" s="234" t="str">
        <f>IFERROR(VLOOKUP(AM264,'P1-1'!$B:$AP,31,FALSE),"")</f>
        <v/>
      </c>
      <c r="AN266" s="730"/>
      <c r="AO266" s="702"/>
      <c r="AP266" s="707"/>
      <c r="AQ266" s="708"/>
      <c r="AR266" s="702"/>
      <c r="AS266" s="702"/>
      <c r="AT266" s="709"/>
      <c r="AU266" s="327"/>
      <c r="AV266" s="327"/>
    </row>
    <row r="267" spans="1:48" s="205" customFormat="1" ht="12" customHeight="1">
      <c r="A267" s="710">
        <v>82</v>
      </c>
      <c r="B267" s="713"/>
      <c r="C267" s="731"/>
      <c r="D267" s="719" t="s">
        <v>231</v>
      </c>
      <c r="E267" s="401"/>
      <c r="F267" s="722"/>
      <c r="G267" s="723"/>
      <c r="H267" s="232" t="s">
        <v>355</v>
      </c>
      <c r="I267" s="324"/>
      <c r="J267" s="324"/>
      <c r="K267" s="324"/>
      <c r="L267" s="324"/>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4"/>
      <c r="AL267" s="324"/>
      <c r="AM267" s="324"/>
      <c r="AN267" s="728">
        <f t="shared" ref="AN267" si="313">IF(LEFT($AN$2,6)="共同生活援助",SUM(I268:AM268),SUM(I268:AM269))</f>
        <v>0</v>
      </c>
      <c r="AO267" s="700">
        <f>IF($AN$4="４週",AN267/4,AN267/(DAY(EOMONTH($I$22,0))/7))</f>
        <v>0</v>
      </c>
      <c r="AP267" s="703"/>
      <c r="AQ267" s="704"/>
      <c r="AR267" s="700" t="str">
        <f t="shared" ref="AR267" si="314">IF($AN$4="４週",AU268,AV268)</f>
        <v/>
      </c>
      <c r="AS267" s="700"/>
      <c r="AT267" s="709"/>
      <c r="AU267" s="325" t="s">
        <v>617</v>
      </c>
      <c r="AV267" s="325" t="s">
        <v>356</v>
      </c>
    </row>
    <row r="268" spans="1:48" s="205" customFormat="1" ht="12" customHeight="1">
      <c r="A268" s="711"/>
      <c r="B268" s="714"/>
      <c r="C268" s="732"/>
      <c r="D268" s="720"/>
      <c r="E268" s="402"/>
      <c r="F268" s="724"/>
      <c r="G268" s="725"/>
      <c r="H268" s="233" t="s">
        <v>357</v>
      </c>
      <c r="I268" s="234" t="str">
        <f>IFERROR(VLOOKUP(I267,'P1-1'!$B:$AP,41,FALSE),"")</f>
        <v/>
      </c>
      <c r="J268" s="234" t="str">
        <f>IFERROR(VLOOKUP(J267,'P1-1'!$B:$AP,41,FALSE),"")</f>
        <v/>
      </c>
      <c r="K268" s="234" t="str">
        <f>IFERROR(VLOOKUP(K267,'P1-1'!$B:$AP,41,FALSE),"")</f>
        <v/>
      </c>
      <c r="L268" s="234" t="str">
        <f>IFERROR(VLOOKUP(L267,'P1-1'!$B:$AP,41,FALSE),"")</f>
        <v/>
      </c>
      <c r="M268" s="234" t="str">
        <f>IFERROR(VLOOKUP(M267,'P1-1'!$B:$AP,41,FALSE),"")</f>
        <v/>
      </c>
      <c r="N268" s="234" t="str">
        <f>IFERROR(VLOOKUP(N267,'P1-1'!$B:$AP,41,FALSE),"")</f>
        <v/>
      </c>
      <c r="O268" s="234" t="str">
        <f>IFERROR(VLOOKUP(O267,'P1-1'!$B:$AP,41,FALSE),"")</f>
        <v/>
      </c>
      <c r="P268" s="234" t="str">
        <f>IFERROR(VLOOKUP(P267,'P1-1'!$B:$AP,41,FALSE),"")</f>
        <v/>
      </c>
      <c r="Q268" s="234" t="str">
        <f>IFERROR(VLOOKUP(Q267,'P1-1'!$B:$AP,41,FALSE),"")</f>
        <v/>
      </c>
      <c r="R268" s="234" t="str">
        <f>IFERROR(VLOOKUP(R267,'P1-1'!$B:$AP,41,FALSE),"")</f>
        <v/>
      </c>
      <c r="S268" s="234" t="str">
        <f>IFERROR(VLOOKUP(S267,'P1-1'!$B:$AP,41,FALSE),"")</f>
        <v/>
      </c>
      <c r="T268" s="234" t="str">
        <f>IFERROR(VLOOKUP(T267,'P1-1'!$B:$AP,41,FALSE),"")</f>
        <v/>
      </c>
      <c r="U268" s="234" t="str">
        <f>IFERROR(VLOOKUP(U267,'P1-1'!$B:$AP,41,FALSE),"")</f>
        <v/>
      </c>
      <c r="V268" s="234" t="str">
        <f>IFERROR(VLOOKUP(V267,'P1-1'!$B:$AP,41,FALSE),"")</f>
        <v/>
      </c>
      <c r="W268" s="234" t="str">
        <f>IFERROR(VLOOKUP(W267,'P1-1'!$B:$AP,41,FALSE),"")</f>
        <v/>
      </c>
      <c r="X268" s="234" t="str">
        <f>IFERROR(VLOOKUP(X267,'P1-1'!$B:$AP,41,FALSE),"")</f>
        <v/>
      </c>
      <c r="Y268" s="234" t="str">
        <f>IFERROR(VLOOKUP(Y267,'P1-1'!$B:$AP,41,FALSE),"")</f>
        <v/>
      </c>
      <c r="Z268" s="234" t="str">
        <f>IFERROR(VLOOKUP(Z267,'P1-1'!$B:$AP,41,FALSE),"")</f>
        <v/>
      </c>
      <c r="AA268" s="234" t="str">
        <f>IFERROR(VLOOKUP(AA267,'P1-1'!$B:$AP,41,FALSE),"")</f>
        <v/>
      </c>
      <c r="AB268" s="234" t="str">
        <f>IFERROR(VLOOKUP(AB267,'P1-1'!$B:$AP,41,FALSE),"")</f>
        <v/>
      </c>
      <c r="AC268" s="234" t="str">
        <f>IFERROR(VLOOKUP(AC267,'P1-1'!$B:$AP,41,FALSE),"")</f>
        <v/>
      </c>
      <c r="AD268" s="234" t="str">
        <f>IFERROR(VLOOKUP(AD267,'P1-1'!$B:$AP,41,FALSE),"")</f>
        <v/>
      </c>
      <c r="AE268" s="234" t="str">
        <f>IFERROR(VLOOKUP(AE267,'P1-1'!$B:$AP,41,FALSE),"")</f>
        <v/>
      </c>
      <c r="AF268" s="234" t="str">
        <f>IFERROR(VLOOKUP(AF267,'P1-1'!$B:$AP,41,FALSE),"")</f>
        <v/>
      </c>
      <c r="AG268" s="234" t="str">
        <f>IFERROR(VLOOKUP(AG267,'P1-1'!$B:$AP,41,FALSE),"")</f>
        <v/>
      </c>
      <c r="AH268" s="234" t="str">
        <f>IFERROR(VLOOKUP(AH267,'P1-1'!$B:$AP,41,FALSE),"")</f>
        <v/>
      </c>
      <c r="AI268" s="234" t="str">
        <f>IFERROR(VLOOKUP(AI267,'P1-1'!$B:$AP,41,FALSE),"")</f>
        <v/>
      </c>
      <c r="AJ268" s="234" t="str">
        <f>IFERROR(VLOOKUP(AJ267,'P1-1'!$B:$AP,41,FALSE),"")</f>
        <v/>
      </c>
      <c r="AK268" s="234" t="str">
        <f>IFERROR(VLOOKUP(AK267,'P1-1'!$B:$AP,41,FALSE),"")</f>
        <v/>
      </c>
      <c r="AL268" s="234" t="str">
        <f>IFERROR(VLOOKUP(AL267,'P1-1'!$B:$AP,41,FALSE),"")</f>
        <v/>
      </c>
      <c r="AM268" s="234" t="str">
        <f>IFERROR(VLOOKUP(AM267,'P1-1'!$B:$AP,41,FALSE),"")</f>
        <v/>
      </c>
      <c r="AN268" s="729"/>
      <c r="AO268" s="701"/>
      <c r="AP268" s="705"/>
      <c r="AQ268" s="706"/>
      <c r="AR268" s="701"/>
      <c r="AS268" s="701"/>
      <c r="AT268" s="709"/>
      <c r="AU268" s="326" t="str">
        <f t="shared" ref="AU268" si="315">IFERROR(IF($D267="□",($AO267/$AK$7),($AO267/$AK$9)),"")</f>
        <v/>
      </c>
      <c r="AV268" s="326" t="str">
        <f t="shared" ref="AV268" si="316">IFERROR(IF($D267="□",($AN267/$AO$7),($AN267/$AO$9)),"")</f>
        <v/>
      </c>
    </row>
    <row r="269" spans="1:48" s="205" customFormat="1" ht="12" customHeight="1">
      <c r="A269" s="712"/>
      <c r="B269" s="715"/>
      <c r="C269" s="733"/>
      <c r="D269" s="721"/>
      <c r="E269" s="402"/>
      <c r="F269" s="726"/>
      <c r="G269" s="727"/>
      <c r="H269" s="235" t="s">
        <v>358</v>
      </c>
      <c r="I269" s="234" t="str">
        <f>IFERROR(VLOOKUP(I267,'P1-1'!$B:$AP,31,FALSE),"")</f>
        <v/>
      </c>
      <c r="J269" s="234" t="str">
        <f>IFERROR(VLOOKUP(J267,'P1-1'!$B:$AP,31,FALSE),"")</f>
        <v/>
      </c>
      <c r="K269" s="234" t="str">
        <f>IFERROR(VLOOKUP(K267,'P1-1'!$B:$AP,31,FALSE),"")</f>
        <v/>
      </c>
      <c r="L269" s="234" t="str">
        <f>IFERROR(VLOOKUP(L267,'P1-1'!$B:$AP,31,FALSE),"")</f>
        <v/>
      </c>
      <c r="M269" s="234" t="str">
        <f>IFERROR(VLOOKUP(M267,'P1-1'!$B:$AP,31,FALSE),"")</f>
        <v/>
      </c>
      <c r="N269" s="234" t="str">
        <f>IFERROR(VLOOKUP(N267,'P1-1'!$B:$AP,31,FALSE),"")</f>
        <v/>
      </c>
      <c r="O269" s="234" t="str">
        <f>IFERROR(VLOOKUP(O267,'P1-1'!$B:$AP,31,FALSE),"")</f>
        <v/>
      </c>
      <c r="P269" s="234" t="str">
        <f>IFERROR(VLOOKUP(P267,'P1-1'!$B:$AP,31,FALSE),"")</f>
        <v/>
      </c>
      <c r="Q269" s="234" t="str">
        <f>IFERROR(VLOOKUP(Q267,'P1-1'!$B:$AP,31,FALSE),"")</f>
        <v/>
      </c>
      <c r="R269" s="234" t="str">
        <f>IFERROR(VLOOKUP(R267,'P1-1'!$B:$AP,31,FALSE),"")</f>
        <v/>
      </c>
      <c r="S269" s="234" t="str">
        <f>IFERROR(VLOOKUP(S267,'P1-1'!$B:$AP,31,FALSE),"")</f>
        <v/>
      </c>
      <c r="T269" s="234" t="str">
        <f>IFERROR(VLOOKUP(T267,'P1-1'!$B:$AP,31,FALSE),"")</f>
        <v/>
      </c>
      <c r="U269" s="234" t="str">
        <f>IFERROR(VLOOKUP(U267,'P1-1'!$B:$AP,31,FALSE),"")</f>
        <v/>
      </c>
      <c r="V269" s="234" t="str">
        <f>IFERROR(VLOOKUP(V267,'P1-1'!$B:$AP,31,FALSE),"")</f>
        <v/>
      </c>
      <c r="W269" s="234" t="str">
        <f>IFERROR(VLOOKUP(W267,'P1-1'!$B:$AP,31,FALSE),"")</f>
        <v/>
      </c>
      <c r="X269" s="234" t="str">
        <f>IFERROR(VLOOKUP(X267,'P1-1'!$B:$AP,31,FALSE),"")</f>
        <v/>
      </c>
      <c r="Y269" s="234" t="str">
        <f>IFERROR(VLOOKUP(Y267,'P1-1'!$B:$AP,31,FALSE),"")</f>
        <v/>
      </c>
      <c r="Z269" s="234" t="str">
        <f>IFERROR(VLOOKUP(Z267,'P1-1'!$B:$AP,31,FALSE),"")</f>
        <v/>
      </c>
      <c r="AA269" s="234" t="str">
        <f>IFERROR(VLOOKUP(AA267,'P1-1'!$B:$AP,31,FALSE),"")</f>
        <v/>
      </c>
      <c r="AB269" s="234" t="str">
        <f>IFERROR(VLOOKUP(AB267,'P1-1'!$B:$AP,31,FALSE),"")</f>
        <v/>
      </c>
      <c r="AC269" s="234" t="str">
        <f>IFERROR(VLOOKUP(AC267,'P1-1'!$B:$AP,31,FALSE),"")</f>
        <v/>
      </c>
      <c r="AD269" s="234" t="str">
        <f>IFERROR(VLOOKUP(AD267,'P1-1'!$B:$AP,31,FALSE),"")</f>
        <v/>
      </c>
      <c r="AE269" s="234" t="str">
        <f>IFERROR(VLOOKUP(AE267,'P1-1'!$B:$AP,31,FALSE),"")</f>
        <v/>
      </c>
      <c r="AF269" s="234" t="str">
        <f>IFERROR(VLOOKUP(AF267,'P1-1'!$B:$AP,31,FALSE),"")</f>
        <v/>
      </c>
      <c r="AG269" s="234" t="str">
        <f>IFERROR(VLOOKUP(AG267,'P1-1'!$B:$AP,31,FALSE),"")</f>
        <v/>
      </c>
      <c r="AH269" s="234" t="str">
        <f>IFERROR(VLOOKUP(AH267,'P1-1'!$B:$AP,31,FALSE),"")</f>
        <v/>
      </c>
      <c r="AI269" s="234" t="str">
        <f>IFERROR(VLOOKUP(AI267,'P1-1'!$B:$AP,31,FALSE),"")</f>
        <v/>
      </c>
      <c r="AJ269" s="234" t="str">
        <f>IFERROR(VLOOKUP(AJ267,'P1-1'!$B:$AP,31,FALSE),"")</f>
        <v/>
      </c>
      <c r="AK269" s="234" t="str">
        <f>IFERROR(VLOOKUP(AK267,'P1-1'!$B:$AP,31,FALSE),"")</f>
        <v/>
      </c>
      <c r="AL269" s="234" t="str">
        <f>IFERROR(VLOOKUP(AL267,'P1-1'!$B:$AP,31,FALSE),"")</f>
        <v/>
      </c>
      <c r="AM269" s="234" t="str">
        <f>IFERROR(VLOOKUP(AM267,'P1-1'!$B:$AP,31,FALSE),"")</f>
        <v/>
      </c>
      <c r="AN269" s="730"/>
      <c r="AO269" s="702"/>
      <c r="AP269" s="707"/>
      <c r="AQ269" s="708"/>
      <c r="AR269" s="702"/>
      <c r="AS269" s="702"/>
      <c r="AT269" s="709"/>
      <c r="AU269" s="327"/>
      <c r="AV269" s="327"/>
    </row>
    <row r="270" spans="1:48" s="205" customFormat="1" ht="12" customHeight="1">
      <c r="A270" s="710">
        <v>83</v>
      </c>
      <c r="B270" s="713"/>
      <c r="C270" s="731"/>
      <c r="D270" s="719" t="s">
        <v>231</v>
      </c>
      <c r="E270" s="401"/>
      <c r="F270" s="722"/>
      <c r="G270" s="723"/>
      <c r="H270" s="232" t="s">
        <v>355</v>
      </c>
      <c r="I270" s="324"/>
      <c r="J270" s="324"/>
      <c r="K270" s="324"/>
      <c r="L270" s="324"/>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4"/>
      <c r="AL270" s="324"/>
      <c r="AM270" s="324"/>
      <c r="AN270" s="728">
        <f t="shared" ref="AN270" si="317">IF(LEFT($AN$2,6)="共同生活援助",SUM(I271:AM271),SUM(I271:AM272))</f>
        <v>0</v>
      </c>
      <c r="AO270" s="700">
        <f>IF($AN$4="４週",AN270/4,AN270/(DAY(EOMONTH($I$22,0))/7))</f>
        <v>0</v>
      </c>
      <c r="AP270" s="703"/>
      <c r="AQ270" s="704"/>
      <c r="AR270" s="700" t="str">
        <f t="shared" ref="AR270" si="318">IF($AN$4="４週",AU271,AV271)</f>
        <v/>
      </c>
      <c r="AS270" s="700"/>
      <c r="AT270" s="709"/>
      <c r="AU270" s="325" t="s">
        <v>617</v>
      </c>
      <c r="AV270" s="325" t="s">
        <v>356</v>
      </c>
    </row>
    <row r="271" spans="1:48" s="205" customFormat="1" ht="12" customHeight="1">
      <c r="A271" s="711"/>
      <c r="B271" s="714"/>
      <c r="C271" s="732"/>
      <c r="D271" s="720"/>
      <c r="E271" s="402"/>
      <c r="F271" s="724"/>
      <c r="G271" s="725"/>
      <c r="H271" s="233" t="s">
        <v>357</v>
      </c>
      <c r="I271" s="234" t="str">
        <f>IFERROR(VLOOKUP(I270,'P1-1'!$B:$AP,41,FALSE),"")</f>
        <v/>
      </c>
      <c r="J271" s="234" t="str">
        <f>IFERROR(VLOOKUP(J270,'P1-1'!$B:$AP,41,FALSE),"")</f>
        <v/>
      </c>
      <c r="K271" s="234" t="str">
        <f>IFERROR(VLOOKUP(K270,'P1-1'!$B:$AP,41,FALSE),"")</f>
        <v/>
      </c>
      <c r="L271" s="234" t="str">
        <f>IFERROR(VLOOKUP(L270,'P1-1'!$B:$AP,41,FALSE),"")</f>
        <v/>
      </c>
      <c r="M271" s="234" t="str">
        <f>IFERROR(VLOOKUP(M270,'P1-1'!$B:$AP,41,FALSE),"")</f>
        <v/>
      </c>
      <c r="N271" s="234" t="str">
        <f>IFERROR(VLOOKUP(N270,'P1-1'!$B:$AP,41,FALSE),"")</f>
        <v/>
      </c>
      <c r="O271" s="234" t="str">
        <f>IFERROR(VLOOKUP(O270,'P1-1'!$B:$AP,41,FALSE),"")</f>
        <v/>
      </c>
      <c r="P271" s="234" t="str">
        <f>IFERROR(VLOOKUP(P270,'P1-1'!$B:$AP,41,FALSE),"")</f>
        <v/>
      </c>
      <c r="Q271" s="234" t="str">
        <f>IFERROR(VLOOKUP(Q270,'P1-1'!$B:$AP,41,FALSE),"")</f>
        <v/>
      </c>
      <c r="R271" s="234" t="str">
        <f>IFERROR(VLOOKUP(R270,'P1-1'!$B:$AP,41,FALSE),"")</f>
        <v/>
      </c>
      <c r="S271" s="234" t="str">
        <f>IFERROR(VLOOKUP(S270,'P1-1'!$B:$AP,41,FALSE),"")</f>
        <v/>
      </c>
      <c r="T271" s="234" t="str">
        <f>IFERROR(VLOOKUP(T270,'P1-1'!$B:$AP,41,FALSE),"")</f>
        <v/>
      </c>
      <c r="U271" s="234" t="str">
        <f>IFERROR(VLOOKUP(U270,'P1-1'!$B:$AP,41,FALSE),"")</f>
        <v/>
      </c>
      <c r="V271" s="234" t="str">
        <f>IFERROR(VLOOKUP(V270,'P1-1'!$B:$AP,41,FALSE),"")</f>
        <v/>
      </c>
      <c r="W271" s="234" t="str">
        <f>IFERROR(VLOOKUP(W270,'P1-1'!$B:$AP,41,FALSE),"")</f>
        <v/>
      </c>
      <c r="X271" s="234" t="str">
        <f>IFERROR(VLOOKUP(X270,'P1-1'!$B:$AP,41,FALSE),"")</f>
        <v/>
      </c>
      <c r="Y271" s="234" t="str">
        <f>IFERROR(VLOOKUP(Y270,'P1-1'!$B:$AP,41,FALSE),"")</f>
        <v/>
      </c>
      <c r="Z271" s="234" t="str">
        <f>IFERROR(VLOOKUP(Z270,'P1-1'!$B:$AP,41,FALSE),"")</f>
        <v/>
      </c>
      <c r="AA271" s="234" t="str">
        <f>IFERROR(VLOOKUP(AA270,'P1-1'!$B:$AP,41,FALSE),"")</f>
        <v/>
      </c>
      <c r="AB271" s="234" t="str">
        <f>IFERROR(VLOOKUP(AB270,'P1-1'!$B:$AP,41,FALSE),"")</f>
        <v/>
      </c>
      <c r="AC271" s="234" t="str">
        <f>IFERROR(VLOOKUP(AC270,'P1-1'!$B:$AP,41,FALSE),"")</f>
        <v/>
      </c>
      <c r="AD271" s="234" t="str">
        <f>IFERROR(VLOOKUP(AD270,'P1-1'!$B:$AP,41,FALSE),"")</f>
        <v/>
      </c>
      <c r="AE271" s="234" t="str">
        <f>IFERROR(VLOOKUP(AE270,'P1-1'!$B:$AP,41,FALSE),"")</f>
        <v/>
      </c>
      <c r="AF271" s="234" t="str">
        <f>IFERROR(VLOOKUP(AF270,'P1-1'!$B:$AP,41,FALSE),"")</f>
        <v/>
      </c>
      <c r="AG271" s="234" t="str">
        <f>IFERROR(VLOOKUP(AG270,'P1-1'!$B:$AP,41,FALSE),"")</f>
        <v/>
      </c>
      <c r="AH271" s="234" t="str">
        <f>IFERROR(VLOOKUP(AH270,'P1-1'!$B:$AP,41,FALSE),"")</f>
        <v/>
      </c>
      <c r="AI271" s="234" t="str">
        <f>IFERROR(VLOOKUP(AI270,'P1-1'!$B:$AP,41,FALSE),"")</f>
        <v/>
      </c>
      <c r="AJ271" s="234" t="str">
        <f>IFERROR(VLOOKUP(AJ270,'P1-1'!$B:$AP,41,FALSE),"")</f>
        <v/>
      </c>
      <c r="AK271" s="234" t="str">
        <f>IFERROR(VLOOKUP(AK270,'P1-1'!$B:$AP,41,FALSE),"")</f>
        <v/>
      </c>
      <c r="AL271" s="234" t="str">
        <f>IFERROR(VLOOKUP(AL270,'P1-1'!$B:$AP,41,FALSE),"")</f>
        <v/>
      </c>
      <c r="AM271" s="234" t="str">
        <f>IFERROR(VLOOKUP(AM270,'P1-1'!$B:$AP,41,FALSE),"")</f>
        <v/>
      </c>
      <c r="AN271" s="729"/>
      <c r="AO271" s="701"/>
      <c r="AP271" s="705"/>
      <c r="AQ271" s="706"/>
      <c r="AR271" s="701"/>
      <c r="AS271" s="701"/>
      <c r="AT271" s="709"/>
      <c r="AU271" s="326" t="str">
        <f t="shared" ref="AU271" si="319">IFERROR(IF($D270="□",($AO270/$AK$7),($AO270/$AK$9)),"")</f>
        <v/>
      </c>
      <c r="AV271" s="326" t="str">
        <f t="shared" ref="AV271" si="320">IFERROR(IF($D270="□",($AN270/$AO$7),($AN270/$AO$9)),"")</f>
        <v/>
      </c>
    </row>
    <row r="272" spans="1:48" s="205" customFormat="1" ht="12" customHeight="1">
      <c r="A272" s="712"/>
      <c r="B272" s="715"/>
      <c r="C272" s="733"/>
      <c r="D272" s="721"/>
      <c r="E272" s="402"/>
      <c r="F272" s="726"/>
      <c r="G272" s="727"/>
      <c r="H272" s="235" t="s">
        <v>358</v>
      </c>
      <c r="I272" s="234" t="str">
        <f>IFERROR(VLOOKUP(I270,'P1-1'!$B:$AP,31,FALSE),"")</f>
        <v/>
      </c>
      <c r="J272" s="234" t="str">
        <f>IFERROR(VLOOKUP(J270,'P1-1'!$B:$AP,31,FALSE),"")</f>
        <v/>
      </c>
      <c r="K272" s="234" t="str">
        <f>IFERROR(VLOOKUP(K270,'P1-1'!$B:$AP,31,FALSE),"")</f>
        <v/>
      </c>
      <c r="L272" s="234" t="str">
        <f>IFERROR(VLOOKUP(L270,'P1-1'!$B:$AP,31,FALSE),"")</f>
        <v/>
      </c>
      <c r="M272" s="234" t="str">
        <f>IFERROR(VLOOKUP(M270,'P1-1'!$B:$AP,31,FALSE),"")</f>
        <v/>
      </c>
      <c r="N272" s="234" t="str">
        <f>IFERROR(VLOOKUP(N270,'P1-1'!$B:$AP,31,FALSE),"")</f>
        <v/>
      </c>
      <c r="O272" s="234" t="str">
        <f>IFERROR(VLOOKUP(O270,'P1-1'!$B:$AP,31,FALSE),"")</f>
        <v/>
      </c>
      <c r="P272" s="234" t="str">
        <f>IFERROR(VLOOKUP(P270,'P1-1'!$B:$AP,31,FALSE),"")</f>
        <v/>
      </c>
      <c r="Q272" s="234" t="str">
        <f>IFERROR(VLOOKUP(Q270,'P1-1'!$B:$AP,31,FALSE),"")</f>
        <v/>
      </c>
      <c r="R272" s="234" t="str">
        <f>IFERROR(VLOOKUP(R270,'P1-1'!$B:$AP,31,FALSE),"")</f>
        <v/>
      </c>
      <c r="S272" s="234" t="str">
        <f>IFERROR(VLOOKUP(S270,'P1-1'!$B:$AP,31,FALSE),"")</f>
        <v/>
      </c>
      <c r="T272" s="234" t="str">
        <f>IFERROR(VLOOKUP(T270,'P1-1'!$B:$AP,31,FALSE),"")</f>
        <v/>
      </c>
      <c r="U272" s="234" t="str">
        <f>IFERROR(VLOOKUP(U270,'P1-1'!$B:$AP,31,FALSE),"")</f>
        <v/>
      </c>
      <c r="V272" s="234" t="str">
        <f>IFERROR(VLOOKUP(V270,'P1-1'!$B:$AP,31,FALSE),"")</f>
        <v/>
      </c>
      <c r="W272" s="234" t="str">
        <f>IFERROR(VLOOKUP(W270,'P1-1'!$B:$AP,31,FALSE),"")</f>
        <v/>
      </c>
      <c r="X272" s="234" t="str">
        <f>IFERROR(VLOOKUP(X270,'P1-1'!$B:$AP,31,FALSE),"")</f>
        <v/>
      </c>
      <c r="Y272" s="234" t="str">
        <f>IFERROR(VLOOKUP(Y270,'P1-1'!$B:$AP,31,FALSE),"")</f>
        <v/>
      </c>
      <c r="Z272" s="234" t="str">
        <f>IFERROR(VLOOKUP(Z270,'P1-1'!$B:$AP,31,FALSE),"")</f>
        <v/>
      </c>
      <c r="AA272" s="234" t="str">
        <f>IFERROR(VLOOKUP(AA270,'P1-1'!$B:$AP,31,FALSE),"")</f>
        <v/>
      </c>
      <c r="AB272" s="234" t="str">
        <f>IFERROR(VLOOKUP(AB270,'P1-1'!$B:$AP,31,FALSE),"")</f>
        <v/>
      </c>
      <c r="AC272" s="234" t="str">
        <f>IFERROR(VLOOKUP(AC270,'P1-1'!$B:$AP,31,FALSE),"")</f>
        <v/>
      </c>
      <c r="AD272" s="234" t="str">
        <f>IFERROR(VLOOKUP(AD270,'P1-1'!$B:$AP,31,FALSE),"")</f>
        <v/>
      </c>
      <c r="AE272" s="234" t="str">
        <f>IFERROR(VLOOKUP(AE270,'P1-1'!$B:$AP,31,FALSE),"")</f>
        <v/>
      </c>
      <c r="AF272" s="234" t="str">
        <f>IFERROR(VLOOKUP(AF270,'P1-1'!$B:$AP,31,FALSE),"")</f>
        <v/>
      </c>
      <c r="AG272" s="234" t="str">
        <f>IFERROR(VLOOKUP(AG270,'P1-1'!$B:$AP,31,FALSE),"")</f>
        <v/>
      </c>
      <c r="AH272" s="234" t="str">
        <f>IFERROR(VLOOKUP(AH270,'P1-1'!$B:$AP,31,FALSE),"")</f>
        <v/>
      </c>
      <c r="AI272" s="234" t="str">
        <f>IFERROR(VLOOKUP(AI270,'P1-1'!$B:$AP,31,FALSE),"")</f>
        <v/>
      </c>
      <c r="AJ272" s="234" t="str">
        <f>IFERROR(VLOOKUP(AJ270,'P1-1'!$B:$AP,31,FALSE),"")</f>
        <v/>
      </c>
      <c r="AK272" s="234" t="str">
        <f>IFERROR(VLOOKUP(AK270,'P1-1'!$B:$AP,31,FALSE),"")</f>
        <v/>
      </c>
      <c r="AL272" s="234" t="str">
        <f>IFERROR(VLOOKUP(AL270,'P1-1'!$B:$AP,31,FALSE),"")</f>
        <v/>
      </c>
      <c r="AM272" s="234" t="str">
        <f>IFERROR(VLOOKUP(AM270,'P1-1'!$B:$AP,31,FALSE),"")</f>
        <v/>
      </c>
      <c r="AN272" s="730"/>
      <c r="AO272" s="702"/>
      <c r="AP272" s="707"/>
      <c r="AQ272" s="708"/>
      <c r="AR272" s="702"/>
      <c r="AS272" s="702"/>
      <c r="AT272" s="709"/>
      <c r="AU272" s="327"/>
      <c r="AV272" s="327"/>
    </row>
    <row r="273" spans="1:48" s="205" customFormat="1" ht="12" customHeight="1">
      <c r="A273" s="710">
        <v>84</v>
      </c>
      <c r="B273" s="713"/>
      <c r="C273" s="731"/>
      <c r="D273" s="719" t="s">
        <v>231</v>
      </c>
      <c r="E273" s="401"/>
      <c r="F273" s="722"/>
      <c r="G273" s="723"/>
      <c r="H273" s="232" t="s">
        <v>355</v>
      </c>
      <c r="I273" s="324"/>
      <c r="J273" s="324"/>
      <c r="K273" s="324"/>
      <c r="L273" s="324"/>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4"/>
      <c r="AL273" s="324"/>
      <c r="AM273" s="324"/>
      <c r="AN273" s="728">
        <f t="shared" ref="AN273" si="321">IF(LEFT($AN$2,6)="共同生活援助",SUM(I274:AM274),SUM(I274:AM275))</f>
        <v>0</v>
      </c>
      <c r="AO273" s="700">
        <f>IF($AN$4="４週",AN273/4,AN273/(DAY(EOMONTH($I$22,0))/7))</f>
        <v>0</v>
      </c>
      <c r="AP273" s="703"/>
      <c r="AQ273" s="704"/>
      <c r="AR273" s="700" t="str">
        <f t="shared" ref="AR273" si="322">IF($AN$4="４週",AU274,AV274)</f>
        <v/>
      </c>
      <c r="AS273" s="700"/>
      <c r="AT273" s="709"/>
      <c r="AU273" s="325" t="s">
        <v>617</v>
      </c>
      <c r="AV273" s="325" t="s">
        <v>356</v>
      </c>
    </row>
    <row r="274" spans="1:48" s="205" customFormat="1" ht="12" customHeight="1">
      <c r="A274" s="711"/>
      <c r="B274" s="714"/>
      <c r="C274" s="732"/>
      <c r="D274" s="720"/>
      <c r="E274" s="402"/>
      <c r="F274" s="724"/>
      <c r="G274" s="725"/>
      <c r="H274" s="233" t="s">
        <v>357</v>
      </c>
      <c r="I274" s="234" t="str">
        <f>IFERROR(VLOOKUP(I273,'P1-1'!$B:$AP,41,FALSE),"")</f>
        <v/>
      </c>
      <c r="J274" s="234" t="str">
        <f>IFERROR(VLOOKUP(J273,'P1-1'!$B:$AP,41,FALSE),"")</f>
        <v/>
      </c>
      <c r="K274" s="234" t="str">
        <f>IFERROR(VLOOKUP(K273,'P1-1'!$B:$AP,41,FALSE),"")</f>
        <v/>
      </c>
      <c r="L274" s="234" t="str">
        <f>IFERROR(VLOOKUP(L273,'P1-1'!$B:$AP,41,FALSE),"")</f>
        <v/>
      </c>
      <c r="M274" s="234" t="str">
        <f>IFERROR(VLOOKUP(M273,'P1-1'!$B:$AP,41,FALSE),"")</f>
        <v/>
      </c>
      <c r="N274" s="234" t="str">
        <f>IFERROR(VLOOKUP(N273,'P1-1'!$B:$AP,41,FALSE),"")</f>
        <v/>
      </c>
      <c r="O274" s="234" t="str">
        <f>IFERROR(VLOOKUP(O273,'P1-1'!$B:$AP,41,FALSE),"")</f>
        <v/>
      </c>
      <c r="P274" s="234" t="str">
        <f>IFERROR(VLOOKUP(P273,'P1-1'!$B:$AP,41,FALSE),"")</f>
        <v/>
      </c>
      <c r="Q274" s="234" t="str">
        <f>IFERROR(VLOOKUP(Q273,'P1-1'!$B:$AP,41,FALSE),"")</f>
        <v/>
      </c>
      <c r="R274" s="234" t="str">
        <f>IFERROR(VLOOKUP(R273,'P1-1'!$B:$AP,41,FALSE),"")</f>
        <v/>
      </c>
      <c r="S274" s="234" t="str">
        <f>IFERROR(VLOOKUP(S273,'P1-1'!$B:$AP,41,FALSE),"")</f>
        <v/>
      </c>
      <c r="T274" s="234" t="str">
        <f>IFERROR(VLOOKUP(T273,'P1-1'!$B:$AP,41,FALSE),"")</f>
        <v/>
      </c>
      <c r="U274" s="234" t="str">
        <f>IFERROR(VLOOKUP(U273,'P1-1'!$B:$AP,41,FALSE),"")</f>
        <v/>
      </c>
      <c r="V274" s="234" t="str">
        <f>IFERROR(VLOOKUP(V273,'P1-1'!$B:$AP,41,FALSE),"")</f>
        <v/>
      </c>
      <c r="W274" s="234" t="str">
        <f>IFERROR(VLOOKUP(W273,'P1-1'!$B:$AP,41,FALSE),"")</f>
        <v/>
      </c>
      <c r="X274" s="234" t="str">
        <f>IFERROR(VLOOKUP(X273,'P1-1'!$B:$AP,41,FALSE),"")</f>
        <v/>
      </c>
      <c r="Y274" s="234" t="str">
        <f>IFERROR(VLOOKUP(Y273,'P1-1'!$B:$AP,41,FALSE),"")</f>
        <v/>
      </c>
      <c r="Z274" s="234" t="str">
        <f>IFERROR(VLOOKUP(Z273,'P1-1'!$B:$AP,41,FALSE),"")</f>
        <v/>
      </c>
      <c r="AA274" s="234" t="str">
        <f>IFERROR(VLOOKUP(AA273,'P1-1'!$B:$AP,41,FALSE),"")</f>
        <v/>
      </c>
      <c r="AB274" s="234" t="str">
        <f>IFERROR(VLOOKUP(AB273,'P1-1'!$B:$AP,41,FALSE),"")</f>
        <v/>
      </c>
      <c r="AC274" s="234" t="str">
        <f>IFERROR(VLOOKUP(AC273,'P1-1'!$B:$AP,41,FALSE),"")</f>
        <v/>
      </c>
      <c r="AD274" s="234" t="str">
        <f>IFERROR(VLOOKUP(AD273,'P1-1'!$B:$AP,41,FALSE),"")</f>
        <v/>
      </c>
      <c r="AE274" s="234" t="str">
        <f>IFERROR(VLOOKUP(AE273,'P1-1'!$B:$AP,41,FALSE),"")</f>
        <v/>
      </c>
      <c r="AF274" s="234" t="str">
        <f>IFERROR(VLOOKUP(AF273,'P1-1'!$B:$AP,41,FALSE),"")</f>
        <v/>
      </c>
      <c r="AG274" s="234" t="str">
        <f>IFERROR(VLOOKUP(AG273,'P1-1'!$B:$AP,41,FALSE),"")</f>
        <v/>
      </c>
      <c r="AH274" s="234" t="str">
        <f>IFERROR(VLOOKUP(AH273,'P1-1'!$B:$AP,41,FALSE),"")</f>
        <v/>
      </c>
      <c r="AI274" s="234" t="str">
        <f>IFERROR(VLOOKUP(AI273,'P1-1'!$B:$AP,41,FALSE),"")</f>
        <v/>
      </c>
      <c r="AJ274" s="234" t="str">
        <f>IFERROR(VLOOKUP(AJ273,'P1-1'!$B:$AP,41,FALSE),"")</f>
        <v/>
      </c>
      <c r="AK274" s="234" t="str">
        <f>IFERROR(VLOOKUP(AK273,'P1-1'!$B:$AP,41,FALSE),"")</f>
        <v/>
      </c>
      <c r="AL274" s="234" t="str">
        <f>IFERROR(VLOOKUP(AL273,'P1-1'!$B:$AP,41,FALSE),"")</f>
        <v/>
      </c>
      <c r="AM274" s="234" t="str">
        <f>IFERROR(VLOOKUP(AM273,'P1-1'!$B:$AP,41,FALSE),"")</f>
        <v/>
      </c>
      <c r="AN274" s="729"/>
      <c r="AO274" s="701"/>
      <c r="AP274" s="705"/>
      <c r="AQ274" s="706"/>
      <c r="AR274" s="701"/>
      <c r="AS274" s="701"/>
      <c r="AT274" s="709"/>
      <c r="AU274" s="326" t="str">
        <f t="shared" ref="AU274" si="323">IFERROR(IF($D273="□",($AO273/$AK$7),($AO273/$AK$9)),"")</f>
        <v/>
      </c>
      <c r="AV274" s="326" t="str">
        <f t="shared" ref="AV274" si="324">IFERROR(IF($D273="□",($AN273/$AO$7),($AN273/$AO$9)),"")</f>
        <v/>
      </c>
    </row>
    <row r="275" spans="1:48" s="205" customFormat="1" ht="12" customHeight="1">
      <c r="A275" s="712"/>
      <c r="B275" s="715"/>
      <c r="C275" s="733"/>
      <c r="D275" s="721"/>
      <c r="E275" s="402"/>
      <c r="F275" s="726"/>
      <c r="G275" s="727"/>
      <c r="H275" s="235" t="s">
        <v>358</v>
      </c>
      <c r="I275" s="234" t="str">
        <f>IFERROR(VLOOKUP(I273,'P1-1'!$B:$AP,31,FALSE),"")</f>
        <v/>
      </c>
      <c r="J275" s="234" t="str">
        <f>IFERROR(VLOOKUP(J273,'P1-1'!$B:$AP,31,FALSE),"")</f>
        <v/>
      </c>
      <c r="K275" s="234" t="str">
        <f>IFERROR(VLOOKUP(K273,'P1-1'!$B:$AP,31,FALSE),"")</f>
        <v/>
      </c>
      <c r="L275" s="234" t="str">
        <f>IFERROR(VLOOKUP(L273,'P1-1'!$B:$AP,31,FALSE),"")</f>
        <v/>
      </c>
      <c r="M275" s="234" t="str">
        <f>IFERROR(VLOOKUP(M273,'P1-1'!$B:$AP,31,FALSE),"")</f>
        <v/>
      </c>
      <c r="N275" s="234" t="str">
        <f>IFERROR(VLOOKUP(N273,'P1-1'!$B:$AP,31,FALSE),"")</f>
        <v/>
      </c>
      <c r="O275" s="234" t="str">
        <f>IFERROR(VLOOKUP(O273,'P1-1'!$B:$AP,31,FALSE),"")</f>
        <v/>
      </c>
      <c r="P275" s="234" t="str">
        <f>IFERROR(VLOOKUP(P273,'P1-1'!$B:$AP,31,FALSE),"")</f>
        <v/>
      </c>
      <c r="Q275" s="234" t="str">
        <f>IFERROR(VLOOKUP(Q273,'P1-1'!$B:$AP,31,FALSE),"")</f>
        <v/>
      </c>
      <c r="R275" s="234" t="str">
        <f>IFERROR(VLOOKUP(R273,'P1-1'!$B:$AP,31,FALSE),"")</f>
        <v/>
      </c>
      <c r="S275" s="234" t="str">
        <f>IFERROR(VLOOKUP(S273,'P1-1'!$B:$AP,31,FALSE),"")</f>
        <v/>
      </c>
      <c r="T275" s="234" t="str">
        <f>IFERROR(VLOOKUP(T273,'P1-1'!$B:$AP,31,FALSE),"")</f>
        <v/>
      </c>
      <c r="U275" s="234" t="str">
        <f>IFERROR(VLOOKUP(U273,'P1-1'!$B:$AP,31,FALSE),"")</f>
        <v/>
      </c>
      <c r="V275" s="234" t="str">
        <f>IFERROR(VLOOKUP(V273,'P1-1'!$B:$AP,31,FALSE),"")</f>
        <v/>
      </c>
      <c r="W275" s="234" t="str">
        <f>IFERROR(VLOOKUP(W273,'P1-1'!$B:$AP,31,FALSE),"")</f>
        <v/>
      </c>
      <c r="X275" s="234" t="str">
        <f>IFERROR(VLOOKUP(X273,'P1-1'!$B:$AP,31,FALSE),"")</f>
        <v/>
      </c>
      <c r="Y275" s="234" t="str">
        <f>IFERROR(VLOOKUP(Y273,'P1-1'!$B:$AP,31,FALSE),"")</f>
        <v/>
      </c>
      <c r="Z275" s="234" t="str">
        <f>IFERROR(VLOOKUP(Z273,'P1-1'!$B:$AP,31,FALSE),"")</f>
        <v/>
      </c>
      <c r="AA275" s="234" t="str">
        <f>IFERROR(VLOOKUP(AA273,'P1-1'!$B:$AP,31,FALSE),"")</f>
        <v/>
      </c>
      <c r="AB275" s="234" t="str">
        <f>IFERROR(VLOOKUP(AB273,'P1-1'!$B:$AP,31,FALSE),"")</f>
        <v/>
      </c>
      <c r="AC275" s="234" t="str">
        <f>IFERROR(VLOOKUP(AC273,'P1-1'!$B:$AP,31,FALSE),"")</f>
        <v/>
      </c>
      <c r="AD275" s="234" t="str">
        <f>IFERROR(VLOOKUP(AD273,'P1-1'!$B:$AP,31,FALSE),"")</f>
        <v/>
      </c>
      <c r="AE275" s="234" t="str">
        <f>IFERROR(VLOOKUP(AE273,'P1-1'!$B:$AP,31,FALSE),"")</f>
        <v/>
      </c>
      <c r="AF275" s="234" t="str">
        <f>IFERROR(VLOOKUP(AF273,'P1-1'!$B:$AP,31,FALSE),"")</f>
        <v/>
      </c>
      <c r="AG275" s="234" t="str">
        <f>IFERROR(VLOOKUP(AG273,'P1-1'!$B:$AP,31,FALSE),"")</f>
        <v/>
      </c>
      <c r="AH275" s="234" t="str">
        <f>IFERROR(VLOOKUP(AH273,'P1-1'!$B:$AP,31,FALSE),"")</f>
        <v/>
      </c>
      <c r="AI275" s="234" t="str">
        <f>IFERROR(VLOOKUP(AI273,'P1-1'!$B:$AP,31,FALSE),"")</f>
        <v/>
      </c>
      <c r="AJ275" s="234" t="str">
        <f>IFERROR(VLOOKUP(AJ273,'P1-1'!$B:$AP,31,FALSE),"")</f>
        <v/>
      </c>
      <c r="AK275" s="234" t="str">
        <f>IFERROR(VLOOKUP(AK273,'P1-1'!$B:$AP,31,FALSE),"")</f>
        <v/>
      </c>
      <c r="AL275" s="234" t="str">
        <f>IFERROR(VLOOKUP(AL273,'P1-1'!$B:$AP,31,FALSE),"")</f>
        <v/>
      </c>
      <c r="AM275" s="234" t="str">
        <f>IFERROR(VLOOKUP(AM273,'P1-1'!$B:$AP,31,FALSE),"")</f>
        <v/>
      </c>
      <c r="AN275" s="730"/>
      <c r="AO275" s="702"/>
      <c r="AP275" s="707"/>
      <c r="AQ275" s="708"/>
      <c r="AR275" s="702"/>
      <c r="AS275" s="702"/>
      <c r="AT275" s="709"/>
      <c r="AU275" s="327"/>
      <c r="AV275" s="327"/>
    </row>
    <row r="276" spans="1:48" s="205" customFormat="1" ht="12" customHeight="1">
      <c r="A276" s="710">
        <v>85</v>
      </c>
      <c r="B276" s="713"/>
      <c r="C276" s="731"/>
      <c r="D276" s="719" t="s">
        <v>231</v>
      </c>
      <c r="E276" s="401"/>
      <c r="F276" s="722"/>
      <c r="G276" s="723"/>
      <c r="H276" s="232" t="s">
        <v>355</v>
      </c>
      <c r="I276" s="324"/>
      <c r="J276" s="324"/>
      <c r="K276" s="324"/>
      <c r="L276" s="324"/>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4"/>
      <c r="AL276" s="324"/>
      <c r="AM276" s="324"/>
      <c r="AN276" s="728">
        <f t="shared" ref="AN276" si="325">IF(LEFT($AN$2,6)="共同生活援助",SUM(I277:AM277),SUM(I277:AM278))</f>
        <v>0</v>
      </c>
      <c r="AO276" s="700">
        <f>IF($AN$4="４週",AN276/4,AN276/(DAY(EOMONTH($I$22,0))/7))</f>
        <v>0</v>
      </c>
      <c r="AP276" s="703"/>
      <c r="AQ276" s="704"/>
      <c r="AR276" s="700" t="str">
        <f t="shared" ref="AR276" si="326">IF($AN$4="４週",AU277,AV277)</f>
        <v/>
      </c>
      <c r="AS276" s="700"/>
      <c r="AT276" s="709"/>
      <c r="AU276" s="325" t="s">
        <v>617</v>
      </c>
      <c r="AV276" s="325" t="s">
        <v>356</v>
      </c>
    </row>
    <row r="277" spans="1:48" s="205" customFormat="1" ht="12" customHeight="1">
      <c r="A277" s="711"/>
      <c r="B277" s="714"/>
      <c r="C277" s="732"/>
      <c r="D277" s="720"/>
      <c r="E277" s="402"/>
      <c r="F277" s="724"/>
      <c r="G277" s="725"/>
      <c r="H277" s="233" t="s">
        <v>357</v>
      </c>
      <c r="I277" s="234" t="str">
        <f>IFERROR(VLOOKUP(I276,'P1-1'!$B:$AP,41,FALSE),"")</f>
        <v/>
      </c>
      <c r="J277" s="234" t="str">
        <f>IFERROR(VLOOKUP(J276,'P1-1'!$B:$AP,41,FALSE),"")</f>
        <v/>
      </c>
      <c r="K277" s="234" t="str">
        <f>IFERROR(VLOOKUP(K276,'P1-1'!$B:$AP,41,FALSE),"")</f>
        <v/>
      </c>
      <c r="L277" s="234" t="str">
        <f>IFERROR(VLOOKUP(L276,'P1-1'!$B:$AP,41,FALSE),"")</f>
        <v/>
      </c>
      <c r="M277" s="234" t="str">
        <f>IFERROR(VLOOKUP(M276,'P1-1'!$B:$AP,41,FALSE),"")</f>
        <v/>
      </c>
      <c r="N277" s="234" t="str">
        <f>IFERROR(VLOOKUP(N276,'P1-1'!$B:$AP,41,FALSE),"")</f>
        <v/>
      </c>
      <c r="O277" s="234" t="str">
        <f>IFERROR(VLOOKUP(O276,'P1-1'!$B:$AP,41,FALSE),"")</f>
        <v/>
      </c>
      <c r="P277" s="234" t="str">
        <f>IFERROR(VLOOKUP(P276,'P1-1'!$B:$AP,41,FALSE),"")</f>
        <v/>
      </c>
      <c r="Q277" s="234" t="str">
        <f>IFERROR(VLOOKUP(Q276,'P1-1'!$B:$AP,41,FALSE),"")</f>
        <v/>
      </c>
      <c r="R277" s="234" t="str">
        <f>IFERROR(VLOOKUP(R276,'P1-1'!$B:$AP,41,FALSE),"")</f>
        <v/>
      </c>
      <c r="S277" s="234" t="str">
        <f>IFERROR(VLOOKUP(S276,'P1-1'!$B:$AP,41,FALSE),"")</f>
        <v/>
      </c>
      <c r="T277" s="234" t="str">
        <f>IFERROR(VLOOKUP(T276,'P1-1'!$B:$AP,41,FALSE),"")</f>
        <v/>
      </c>
      <c r="U277" s="234" t="str">
        <f>IFERROR(VLOOKUP(U276,'P1-1'!$B:$AP,41,FALSE),"")</f>
        <v/>
      </c>
      <c r="V277" s="234" t="str">
        <f>IFERROR(VLOOKUP(V276,'P1-1'!$B:$AP,41,FALSE),"")</f>
        <v/>
      </c>
      <c r="W277" s="234" t="str">
        <f>IFERROR(VLOOKUP(W276,'P1-1'!$B:$AP,41,FALSE),"")</f>
        <v/>
      </c>
      <c r="X277" s="234" t="str">
        <f>IFERROR(VLOOKUP(X276,'P1-1'!$B:$AP,41,FALSE),"")</f>
        <v/>
      </c>
      <c r="Y277" s="234" t="str">
        <f>IFERROR(VLOOKUP(Y276,'P1-1'!$B:$AP,41,FALSE),"")</f>
        <v/>
      </c>
      <c r="Z277" s="234" t="str">
        <f>IFERROR(VLOOKUP(Z276,'P1-1'!$B:$AP,41,FALSE),"")</f>
        <v/>
      </c>
      <c r="AA277" s="234" t="str">
        <f>IFERROR(VLOOKUP(AA276,'P1-1'!$B:$AP,41,FALSE),"")</f>
        <v/>
      </c>
      <c r="AB277" s="234" t="str">
        <f>IFERROR(VLOOKUP(AB276,'P1-1'!$B:$AP,41,FALSE),"")</f>
        <v/>
      </c>
      <c r="AC277" s="234" t="str">
        <f>IFERROR(VLOOKUP(AC276,'P1-1'!$B:$AP,41,FALSE),"")</f>
        <v/>
      </c>
      <c r="AD277" s="234" t="str">
        <f>IFERROR(VLOOKUP(AD276,'P1-1'!$B:$AP,41,FALSE),"")</f>
        <v/>
      </c>
      <c r="AE277" s="234" t="str">
        <f>IFERROR(VLOOKUP(AE276,'P1-1'!$B:$AP,41,FALSE),"")</f>
        <v/>
      </c>
      <c r="AF277" s="234" t="str">
        <f>IFERROR(VLOOKUP(AF276,'P1-1'!$B:$AP,41,FALSE),"")</f>
        <v/>
      </c>
      <c r="AG277" s="234" t="str">
        <f>IFERROR(VLOOKUP(AG276,'P1-1'!$B:$AP,41,FALSE),"")</f>
        <v/>
      </c>
      <c r="AH277" s="234" t="str">
        <f>IFERROR(VLOOKUP(AH276,'P1-1'!$B:$AP,41,FALSE),"")</f>
        <v/>
      </c>
      <c r="AI277" s="234" t="str">
        <f>IFERROR(VLOOKUP(AI276,'P1-1'!$B:$AP,41,FALSE),"")</f>
        <v/>
      </c>
      <c r="AJ277" s="234" t="str">
        <f>IFERROR(VLOOKUP(AJ276,'P1-1'!$B:$AP,41,FALSE),"")</f>
        <v/>
      </c>
      <c r="AK277" s="234" t="str">
        <f>IFERROR(VLOOKUP(AK276,'P1-1'!$B:$AP,41,FALSE),"")</f>
        <v/>
      </c>
      <c r="AL277" s="234" t="str">
        <f>IFERROR(VLOOKUP(AL276,'P1-1'!$B:$AP,41,FALSE),"")</f>
        <v/>
      </c>
      <c r="AM277" s="234" t="str">
        <f>IFERROR(VLOOKUP(AM276,'P1-1'!$B:$AP,41,FALSE),"")</f>
        <v/>
      </c>
      <c r="AN277" s="729"/>
      <c r="AO277" s="701"/>
      <c r="AP277" s="705"/>
      <c r="AQ277" s="706"/>
      <c r="AR277" s="701"/>
      <c r="AS277" s="701"/>
      <c r="AT277" s="709"/>
      <c r="AU277" s="326" t="str">
        <f t="shared" ref="AU277" si="327">IFERROR(IF($D276="□",($AO276/$AK$7),($AO276/$AK$9)),"")</f>
        <v/>
      </c>
      <c r="AV277" s="326" t="str">
        <f t="shared" ref="AV277" si="328">IFERROR(IF($D276="□",($AN276/$AO$7),($AN276/$AO$9)),"")</f>
        <v/>
      </c>
    </row>
    <row r="278" spans="1:48" s="205" customFormat="1" ht="12" customHeight="1">
      <c r="A278" s="712"/>
      <c r="B278" s="715"/>
      <c r="C278" s="733"/>
      <c r="D278" s="721"/>
      <c r="E278" s="402"/>
      <c r="F278" s="726"/>
      <c r="G278" s="727"/>
      <c r="H278" s="235" t="s">
        <v>358</v>
      </c>
      <c r="I278" s="236" t="str">
        <f>IFERROR(VLOOKUP(I276,'P1-1'!$B:$AP,31,FALSE),"")</f>
        <v/>
      </c>
      <c r="J278" s="234" t="str">
        <f>IFERROR(VLOOKUP(J276,'P1-1'!$B:$AP,31,FALSE),"")</f>
        <v/>
      </c>
      <c r="K278" s="234" t="str">
        <f>IFERROR(VLOOKUP(K276,'P1-1'!$B:$AP,31,FALSE),"")</f>
        <v/>
      </c>
      <c r="L278" s="234" t="str">
        <f>IFERROR(VLOOKUP(L276,'P1-1'!$B:$AP,31,FALSE),"")</f>
        <v/>
      </c>
      <c r="M278" s="234" t="str">
        <f>IFERROR(VLOOKUP(M276,'P1-1'!$B:$AP,31,FALSE),"")</f>
        <v/>
      </c>
      <c r="N278" s="234" t="str">
        <f>IFERROR(VLOOKUP(N276,'P1-1'!$B:$AP,31,FALSE),"")</f>
        <v/>
      </c>
      <c r="O278" s="234" t="str">
        <f>IFERROR(VLOOKUP(O276,'P1-1'!$B:$AP,31,FALSE),"")</f>
        <v/>
      </c>
      <c r="P278" s="234" t="str">
        <f>IFERROR(VLOOKUP(P276,'P1-1'!$B:$AP,31,FALSE),"")</f>
        <v/>
      </c>
      <c r="Q278" s="234" t="str">
        <f>IFERROR(VLOOKUP(Q276,'P1-1'!$B:$AP,31,FALSE),"")</f>
        <v/>
      </c>
      <c r="R278" s="234" t="str">
        <f>IFERROR(VLOOKUP(R276,'P1-1'!$B:$AP,31,FALSE),"")</f>
        <v/>
      </c>
      <c r="S278" s="234" t="str">
        <f>IFERROR(VLOOKUP(S276,'P1-1'!$B:$AP,31,FALSE),"")</f>
        <v/>
      </c>
      <c r="T278" s="234" t="str">
        <f>IFERROR(VLOOKUP(T276,'P1-1'!$B:$AP,31,FALSE),"")</f>
        <v/>
      </c>
      <c r="U278" s="234" t="str">
        <f>IFERROR(VLOOKUP(U276,'P1-1'!$B:$AP,31,FALSE),"")</f>
        <v/>
      </c>
      <c r="V278" s="234" t="str">
        <f>IFERROR(VLOOKUP(V276,'P1-1'!$B:$AP,31,FALSE),"")</f>
        <v/>
      </c>
      <c r="W278" s="234" t="str">
        <f>IFERROR(VLOOKUP(W276,'P1-1'!$B:$AP,31,FALSE),"")</f>
        <v/>
      </c>
      <c r="X278" s="234" t="str">
        <f>IFERROR(VLOOKUP(X276,'P1-1'!$B:$AP,31,FALSE),"")</f>
        <v/>
      </c>
      <c r="Y278" s="234" t="str">
        <f>IFERROR(VLOOKUP(Y276,'P1-1'!$B:$AP,31,FALSE),"")</f>
        <v/>
      </c>
      <c r="Z278" s="234" t="str">
        <f>IFERROR(VLOOKUP(Z276,'P1-1'!$B:$AP,31,FALSE),"")</f>
        <v/>
      </c>
      <c r="AA278" s="234" t="str">
        <f>IFERROR(VLOOKUP(AA276,'P1-1'!$B:$AP,31,FALSE),"")</f>
        <v/>
      </c>
      <c r="AB278" s="234" t="str">
        <f>IFERROR(VLOOKUP(AB276,'P1-1'!$B:$AP,31,FALSE),"")</f>
        <v/>
      </c>
      <c r="AC278" s="234" t="str">
        <f>IFERROR(VLOOKUP(AC276,'P1-1'!$B:$AP,31,FALSE),"")</f>
        <v/>
      </c>
      <c r="AD278" s="234" t="str">
        <f>IFERROR(VLOOKUP(AD276,'P1-1'!$B:$AP,31,FALSE),"")</f>
        <v/>
      </c>
      <c r="AE278" s="234" t="str">
        <f>IFERROR(VLOOKUP(AE276,'P1-1'!$B:$AP,31,FALSE),"")</f>
        <v/>
      </c>
      <c r="AF278" s="234" t="str">
        <f>IFERROR(VLOOKUP(AF276,'P1-1'!$B:$AP,31,FALSE),"")</f>
        <v/>
      </c>
      <c r="AG278" s="234" t="str">
        <f>IFERROR(VLOOKUP(AG276,'P1-1'!$B:$AP,31,FALSE),"")</f>
        <v/>
      </c>
      <c r="AH278" s="234" t="str">
        <f>IFERROR(VLOOKUP(AH276,'P1-1'!$B:$AP,31,FALSE),"")</f>
        <v/>
      </c>
      <c r="AI278" s="234" t="str">
        <f>IFERROR(VLOOKUP(AI276,'P1-1'!$B:$AP,31,FALSE),"")</f>
        <v/>
      </c>
      <c r="AJ278" s="234" t="str">
        <f>IFERROR(VLOOKUP(AJ276,'P1-1'!$B:$AP,31,FALSE),"")</f>
        <v/>
      </c>
      <c r="AK278" s="234" t="str">
        <f>IFERROR(VLOOKUP(AK276,'P1-1'!$B:$AP,31,FALSE),"")</f>
        <v/>
      </c>
      <c r="AL278" s="234" t="str">
        <f>IFERROR(VLOOKUP(AL276,'P1-1'!$B:$AP,31,FALSE),"")</f>
        <v/>
      </c>
      <c r="AM278" s="234" t="str">
        <f>IFERROR(VLOOKUP(AM276,'P1-1'!$B:$AP,31,FALSE),"")</f>
        <v/>
      </c>
      <c r="AN278" s="730"/>
      <c r="AO278" s="702"/>
      <c r="AP278" s="707"/>
      <c r="AQ278" s="708"/>
      <c r="AR278" s="702"/>
      <c r="AS278" s="702"/>
      <c r="AT278" s="709"/>
      <c r="AU278" s="327"/>
      <c r="AV278" s="327"/>
    </row>
    <row r="279" spans="1:48" s="205" customFormat="1" ht="12" customHeight="1">
      <c r="A279" s="710">
        <v>86</v>
      </c>
      <c r="B279" s="713"/>
      <c r="C279" s="731"/>
      <c r="D279" s="719" t="s">
        <v>231</v>
      </c>
      <c r="E279" s="401"/>
      <c r="F279" s="722"/>
      <c r="G279" s="723"/>
      <c r="H279" s="232" t="s">
        <v>355</v>
      </c>
      <c r="I279" s="324"/>
      <c r="J279" s="324"/>
      <c r="K279" s="324"/>
      <c r="L279" s="324"/>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4"/>
      <c r="AL279" s="324"/>
      <c r="AM279" s="324"/>
      <c r="AN279" s="728">
        <f t="shared" ref="AN279" si="329">IF(LEFT($AN$2,6)="共同生活援助",SUM(I280:AM280),SUM(I280:AM281))</f>
        <v>0</v>
      </c>
      <c r="AO279" s="700">
        <f>IF($AN$4="４週",AN279/4,AN279/(DAY(EOMONTH($I$22,0))/7))</f>
        <v>0</v>
      </c>
      <c r="AP279" s="703"/>
      <c r="AQ279" s="704"/>
      <c r="AR279" s="700" t="str">
        <f t="shared" ref="AR279" si="330">IF($AN$4="４週",AU280,AV280)</f>
        <v/>
      </c>
      <c r="AS279" s="700"/>
      <c r="AT279" s="709"/>
      <c r="AU279" s="325" t="s">
        <v>617</v>
      </c>
      <c r="AV279" s="325" t="s">
        <v>356</v>
      </c>
    </row>
    <row r="280" spans="1:48" s="205" customFormat="1" ht="12" customHeight="1">
      <c r="A280" s="711"/>
      <c r="B280" s="714"/>
      <c r="C280" s="732"/>
      <c r="D280" s="720"/>
      <c r="E280" s="402"/>
      <c r="F280" s="724"/>
      <c r="G280" s="725"/>
      <c r="H280" s="233" t="s">
        <v>357</v>
      </c>
      <c r="I280" s="234" t="str">
        <f>IFERROR(VLOOKUP(I279,'P1-1'!$B:$AP,41,FALSE),"")</f>
        <v/>
      </c>
      <c r="J280" s="234" t="str">
        <f>IFERROR(VLOOKUP(J279,'P1-1'!$B:$AP,41,FALSE),"")</f>
        <v/>
      </c>
      <c r="K280" s="234" t="str">
        <f>IFERROR(VLOOKUP(K279,'P1-1'!$B:$AP,41,FALSE),"")</f>
        <v/>
      </c>
      <c r="L280" s="234" t="str">
        <f>IFERROR(VLOOKUP(L279,'P1-1'!$B:$AP,41,FALSE),"")</f>
        <v/>
      </c>
      <c r="M280" s="234" t="str">
        <f>IFERROR(VLOOKUP(M279,'P1-1'!$B:$AP,41,FALSE),"")</f>
        <v/>
      </c>
      <c r="N280" s="234" t="str">
        <f>IFERROR(VLOOKUP(N279,'P1-1'!$B:$AP,41,FALSE),"")</f>
        <v/>
      </c>
      <c r="O280" s="234" t="str">
        <f>IFERROR(VLOOKUP(O279,'P1-1'!$B:$AP,41,FALSE),"")</f>
        <v/>
      </c>
      <c r="P280" s="234" t="str">
        <f>IFERROR(VLOOKUP(P279,'P1-1'!$B:$AP,41,FALSE),"")</f>
        <v/>
      </c>
      <c r="Q280" s="234" t="str">
        <f>IFERROR(VLOOKUP(Q279,'P1-1'!$B:$AP,41,FALSE),"")</f>
        <v/>
      </c>
      <c r="R280" s="234" t="str">
        <f>IFERROR(VLOOKUP(R279,'P1-1'!$B:$AP,41,FALSE),"")</f>
        <v/>
      </c>
      <c r="S280" s="234" t="str">
        <f>IFERROR(VLOOKUP(S279,'P1-1'!$B:$AP,41,FALSE),"")</f>
        <v/>
      </c>
      <c r="T280" s="234" t="str">
        <f>IFERROR(VLOOKUP(T279,'P1-1'!$B:$AP,41,FALSE),"")</f>
        <v/>
      </c>
      <c r="U280" s="234" t="str">
        <f>IFERROR(VLOOKUP(U279,'P1-1'!$B:$AP,41,FALSE),"")</f>
        <v/>
      </c>
      <c r="V280" s="234" t="str">
        <f>IFERROR(VLOOKUP(V279,'P1-1'!$B:$AP,41,FALSE),"")</f>
        <v/>
      </c>
      <c r="W280" s="234" t="str">
        <f>IFERROR(VLOOKUP(W279,'P1-1'!$B:$AP,41,FALSE),"")</f>
        <v/>
      </c>
      <c r="X280" s="234" t="str">
        <f>IFERROR(VLOOKUP(X279,'P1-1'!$B:$AP,41,FALSE),"")</f>
        <v/>
      </c>
      <c r="Y280" s="234" t="str">
        <f>IFERROR(VLOOKUP(Y279,'P1-1'!$B:$AP,41,FALSE),"")</f>
        <v/>
      </c>
      <c r="Z280" s="234" t="str">
        <f>IFERROR(VLOOKUP(Z279,'P1-1'!$B:$AP,41,FALSE),"")</f>
        <v/>
      </c>
      <c r="AA280" s="234" t="str">
        <f>IFERROR(VLOOKUP(AA279,'P1-1'!$B:$AP,41,FALSE),"")</f>
        <v/>
      </c>
      <c r="AB280" s="234" t="str">
        <f>IFERROR(VLOOKUP(AB279,'P1-1'!$B:$AP,41,FALSE),"")</f>
        <v/>
      </c>
      <c r="AC280" s="234" t="str">
        <f>IFERROR(VLOOKUP(AC279,'P1-1'!$B:$AP,41,FALSE),"")</f>
        <v/>
      </c>
      <c r="AD280" s="234" t="str">
        <f>IFERROR(VLOOKUP(AD279,'P1-1'!$B:$AP,41,FALSE),"")</f>
        <v/>
      </c>
      <c r="AE280" s="234" t="str">
        <f>IFERROR(VLOOKUP(AE279,'P1-1'!$B:$AP,41,FALSE),"")</f>
        <v/>
      </c>
      <c r="AF280" s="234" t="str">
        <f>IFERROR(VLOOKUP(AF279,'P1-1'!$B:$AP,41,FALSE),"")</f>
        <v/>
      </c>
      <c r="AG280" s="234" t="str">
        <f>IFERROR(VLOOKUP(AG279,'P1-1'!$B:$AP,41,FALSE),"")</f>
        <v/>
      </c>
      <c r="AH280" s="234" t="str">
        <f>IFERROR(VLOOKUP(AH279,'P1-1'!$B:$AP,41,FALSE),"")</f>
        <v/>
      </c>
      <c r="AI280" s="234" t="str">
        <f>IFERROR(VLOOKUP(AI279,'P1-1'!$B:$AP,41,FALSE),"")</f>
        <v/>
      </c>
      <c r="AJ280" s="234" t="str">
        <f>IFERROR(VLOOKUP(AJ279,'P1-1'!$B:$AP,41,FALSE),"")</f>
        <v/>
      </c>
      <c r="AK280" s="234" t="str">
        <f>IFERROR(VLOOKUP(AK279,'P1-1'!$B:$AP,41,FALSE),"")</f>
        <v/>
      </c>
      <c r="AL280" s="234" t="str">
        <f>IFERROR(VLOOKUP(AL279,'P1-1'!$B:$AP,41,FALSE),"")</f>
        <v/>
      </c>
      <c r="AM280" s="234" t="str">
        <f>IFERROR(VLOOKUP(AM279,'P1-1'!$B:$AP,41,FALSE),"")</f>
        <v/>
      </c>
      <c r="AN280" s="729"/>
      <c r="AO280" s="701"/>
      <c r="AP280" s="705"/>
      <c r="AQ280" s="706"/>
      <c r="AR280" s="701"/>
      <c r="AS280" s="701"/>
      <c r="AT280" s="709"/>
      <c r="AU280" s="326" t="str">
        <f t="shared" ref="AU280" si="331">IFERROR(IF($D279="□",($AO279/$AK$7),($AO279/$AK$9)),"")</f>
        <v/>
      </c>
      <c r="AV280" s="326" t="str">
        <f t="shared" ref="AV280" si="332">IFERROR(IF($D279="□",($AN279/$AO$7),($AN279/$AO$9)),"")</f>
        <v/>
      </c>
    </row>
    <row r="281" spans="1:48" s="205" customFormat="1" ht="12" customHeight="1">
      <c r="A281" s="712"/>
      <c r="B281" s="715"/>
      <c r="C281" s="733"/>
      <c r="D281" s="721"/>
      <c r="E281" s="402"/>
      <c r="F281" s="726"/>
      <c r="G281" s="727"/>
      <c r="H281" s="235" t="s">
        <v>358</v>
      </c>
      <c r="I281" s="234" t="str">
        <f>IFERROR(VLOOKUP(I279,'P1-1'!$B:$AP,31,FALSE),"")</f>
        <v/>
      </c>
      <c r="J281" s="234" t="str">
        <f>IFERROR(VLOOKUP(J279,'P1-1'!$B:$AP,31,FALSE),"")</f>
        <v/>
      </c>
      <c r="K281" s="234" t="str">
        <f>IFERROR(VLOOKUP(K279,'P1-1'!$B:$AP,31,FALSE),"")</f>
        <v/>
      </c>
      <c r="L281" s="234" t="str">
        <f>IFERROR(VLOOKUP(L279,'P1-1'!$B:$AP,31,FALSE),"")</f>
        <v/>
      </c>
      <c r="M281" s="234" t="str">
        <f>IFERROR(VLOOKUP(M279,'P1-1'!$B:$AP,31,FALSE),"")</f>
        <v/>
      </c>
      <c r="N281" s="234" t="str">
        <f>IFERROR(VLOOKUP(N279,'P1-1'!$B:$AP,31,FALSE),"")</f>
        <v/>
      </c>
      <c r="O281" s="234" t="str">
        <f>IFERROR(VLOOKUP(O279,'P1-1'!$B:$AP,31,FALSE),"")</f>
        <v/>
      </c>
      <c r="P281" s="234" t="str">
        <f>IFERROR(VLOOKUP(P279,'P1-1'!$B:$AP,31,FALSE),"")</f>
        <v/>
      </c>
      <c r="Q281" s="234" t="str">
        <f>IFERROR(VLOOKUP(Q279,'P1-1'!$B:$AP,31,FALSE),"")</f>
        <v/>
      </c>
      <c r="R281" s="234" t="str">
        <f>IFERROR(VLOOKUP(R279,'P1-1'!$B:$AP,31,FALSE),"")</f>
        <v/>
      </c>
      <c r="S281" s="234" t="str">
        <f>IFERROR(VLOOKUP(S279,'P1-1'!$B:$AP,31,FALSE),"")</f>
        <v/>
      </c>
      <c r="T281" s="234" t="str">
        <f>IFERROR(VLOOKUP(T279,'P1-1'!$B:$AP,31,FALSE),"")</f>
        <v/>
      </c>
      <c r="U281" s="234" t="str">
        <f>IFERROR(VLOOKUP(U279,'P1-1'!$B:$AP,31,FALSE),"")</f>
        <v/>
      </c>
      <c r="V281" s="234" t="str">
        <f>IFERROR(VLOOKUP(V279,'P1-1'!$B:$AP,31,FALSE),"")</f>
        <v/>
      </c>
      <c r="W281" s="234" t="str">
        <f>IFERROR(VLOOKUP(W279,'P1-1'!$B:$AP,31,FALSE),"")</f>
        <v/>
      </c>
      <c r="X281" s="234" t="str">
        <f>IFERROR(VLOOKUP(X279,'P1-1'!$B:$AP,31,FALSE),"")</f>
        <v/>
      </c>
      <c r="Y281" s="234" t="str">
        <f>IFERROR(VLOOKUP(Y279,'P1-1'!$B:$AP,31,FALSE),"")</f>
        <v/>
      </c>
      <c r="Z281" s="234" t="str">
        <f>IFERROR(VLOOKUP(Z279,'P1-1'!$B:$AP,31,FALSE),"")</f>
        <v/>
      </c>
      <c r="AA281" s="234" t="str">
        <f>IFERROR(VLOOKUP(AA279,'P1-1'!$B:$AP,31,FALSE),"")</f>
        <v/>
      </c>
      <c r="AB281" s="234" t="str">
        <f>IFERROR(VLOOKUP(AB279,'P1-1'!$B:$AP,31,FALSE),"")</f>
        <v/>
      </c>
      <c r="AC281" s="234" t="str">
        <f>IFERROR(VLOOKUP(AC279,'P1-1'!$B:$AP,31,FALSE),"")</f>
        <v/>
      </c>
      <c r="AD281" s="234" t="str">
        <f>IFERROR(VLOOKUP(AD279,'P1-1'!$B:$AP,31,FALSE),"")</f>
        <v/>
      </c>
      <c r="AE281" s="234" t="str">
        <f>IFERROR(VLOOKUP(AE279,'P1-1'!$B:$AP,31,FALSE),"")</f>
        <v/>
      </c>
      <c r="AF281" s="234" t="str">
        <f>IFERROR(VLOOKUP(AF279,'P1-1'!$B:$AP,31,FALSE),"")</f>
        <v/>
      </c>
      <c r="AG281" s="234" t="str">
        <f>IFERROR(VLOOKUP(AG279,'P1-1'!$B:$AP,31,FALSE),"")</f>
        <v/>
      </c>
      <c r="AH281" s="234" t="str">
        <f>IFERROR(VLOOKUP(AH279,'P1-1'!$B:$AP,31,FALSE),"")</f>
        <v/>
      </c>
      <c r="AI281" s="234" t="str">
        <f>IFERROR(VLOOKUP(AI279,'P1-1'!$B:$AP,31,FALSE),"")</f>
        <v/>
      </c>
      <c r="AJ281" s="234" t="str">
        <f>IFERROR(VLOOKUP(AJ279,'P1-1'!$B:$AP,31,FALSE),"")</f>
        <v/>
      </c>
      <c r="AK281" s="234" t="str">
        <f>IFERROR(VLOOKUP(AK279,'P1-1'!$B:$AP,31,FALSE),"")</f>
        <v/>
      </c>
      <c r="AL281" s="234" t="str">
        <f>IFERROR(VLOOKUP(AL279,'P1-1'!$B:$AP,31,FALSE),"")</f>
        <v/>
      </c>
      <c r="AM281" s="234" t="str">
        <f>IFERROR(VLOOKUP(AM279,'P1-1'!$B:$AP,31,FALSE),"")</f>
        <v/>
      </c>
      <c r="AN281" s="730"/>
      <c r="AO281" s="702"/>
      <c r="AP281" s="707"/>
      <c r="AQ281" s="708"/>
      <c r="AR281" s="702"/>
      <c r="AS281" s="702"/>
      <c r="AT281" s="709"/>
      <c r="AU281" s="327"/>
      <c r="AV281" s="327"/>
    </row>
    <row r="282" spans="1:48" s="205" customFormat="1" ht="12" customHeight="1">
      <c r="A282" s="710">
        <v>87</v>
      </c>
      <c r="B282" s="713"/>
      <c r="C282" s="731"/>
      <c r="D282" s="719" t="s">
        <v>231</v>
      </c>
      <c r="E282" s="401"/>
      <c r="F282" s="722"/>
      <c r="G282" s="723"/>
      <c r="H282" s="232" t="s">
        <v>355</v>
      </c>
      <c r="I282" s="324"/>
      <c r="J282" s="324"/>
      <c r="K282" s="324"/>
      <c r="L282" s="324"/>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4"/>
      <c r="AL282" s="324"/>
      <c r="AM282" s="324"/>
      <c r="AN282" s="728">
        <f t="shared" ref="AN282" si="333">IF(LEFT($AN$2,6)="共同生活援助",SUM(I283:AM283),SUM(I283:AM284))</f>
        <v>0</v>
      </c>
      <c r="AO282" s="700">
        <f>IF($AN$4="４週",AN282/4,AN282/(DAY(EOMONTH($I$22,0))/7))</f>
        <v>0</v>
      </c>
      <c r="AP282" s="703"/>
      <c r="AQ282" s="704"/>
      <c r="AR282" s="700" t="str">
        <f t="shared" ref="AR282" si="334">IF($AN$4="４週",AU283,AV283)</f>
        <v/>
      </c>
      <c r="AS282" s="700"/>
      <c r="AT282" s="709"/>
      <c r="AU282" s="325" t="s">
        <v>617</v>
      </c>
      <c r="AV282" s="325" t="s">
        <v>356</v>
      </c>
    </row>
    <row r="283" spans="1:48" s="205" customFormat="1" ht="12" customHeight="1">
      <c r="A283" s="711"/>
      <c r="B283" s="714"/>
      <c r="C283" s="732"/>
      <c r="D283" s="720"/>
      <c r="E283" s="402"/>
      <c r="F283" s="724"/>
      <c r="G283" s="725"/>
      <c r="H283" s="233" t="s">
        <v>357</v>
      </c>
      <c r="I283" s="234" t="str">
        <f>IFERROR(VLOOKUP(I282,'P1-1'!$B:$AP,41,FALSE),"")</f>
        <v/>
      </c>
      <c r="J283" s="234" t="str">
        <f>IFERROR(VLOOKUP(J282,'P1-1'!$B:$AP,41,FALSE),"")</f>
        <v/>
      </c>
      <c r="K283" s="234" t="str">
        <f>IFERROR(VLOOKUP(K282,'P1-1'!$B:$AP,41,FALSE),"")</f>
        <v/>
      </c>
      <c r="L283" s="234" t="str">
        <f>IFERROR(VLOOKUP(L282,'P1-1'!$B:$AP,41,FALSE),"")</f>
        <v/>
      </c>
      <c r="M283" s="234" t="str">
        <f>IFERROR(VLOOKUP(M282,'P1-1'!$B:$AP,41,FALSE),"")</f>
        <v/>
      </c>
      <c r="N283" s="234" t="str">
        <f>IFERROR(VLOOKUP(N282,'P1-1'!$B:$AP,41,FALSE),"")</f>
        <v/>
      </c>
      <c r="O283" s="234" t="str">
        <f>IFERROR(VLOOKUP(O282,'P1-1'!$B:$AP,41,FALSE),"")</f>
        <v/>
      </c>
      <c r="P283" s="234" t="str">
        <f>IFERROR(VLOOKUP(P282,'P1-1'!$B:$AP,41,FALSE),"")</f>
        <v/>
      </c>
      <c r="Q283" s="234" t="str">
        <f>IFERROR(VLOOKUP(Q282,'P1-1'!$B:$AP,41,FALSE),"")</f>
        <v/>
      </c>
      <c r="R283" s="234" t="str">
        <f>IFERROR(VLOOKUP(R282,'P1-1'!$B:$AP,41,FALSE),"")</f>
        <v/>
      </c>
      <c r="S283" s="234" t="str">
        <f>IFERROR(VLOOKUP(S282,'P1-1'!$B:$AP,41,FALSE),"")</f>
        <v/>
      </c>
      <c r="T283" s="234" t="str">
        <f>IFERROR(VLOOKUP(T282,'P1-1'!$B:$AP,41,FALSE),"")</f>
        <v/>
      </c>
      <c r="U283" s="234" t="str">
        <f>IFERROR(VLOOKUP(U282,'P1-1'!$B:$AP,41,FALSE),"")</f>
        <v/>
      </c>
      <c r="V283" s="234" t="str">
        <f>IFERROR(VLOOKUP(V282,'P1-1'!$B:$AP,41,FALSE),"")</f>
        <v/>
      </c>
      <c r="W283" s="234" t="str">
        <f>IFERROR(VLOOKUP(W282,'P1-1'!$B:$AP,41,FALSE),"")</f>
        <v/>
      </c>
      <c r="X283" s="234" t="str">
        <f>IFERROR(VLOOKUP(X282,'P1-1'!$B:$AP,41,FALSE),"")</f>
        <v/>
      </c>
      <c r="Y283" s="234" t="str">
        <f>IFERROR(VLOOKUP(Y282,'P1-1'!$B:$AP,41,FALSE),"")</f>
        <v/>
      </c>
      <c r="Z283" s="234" t="str">
        <f>IFERROR(VLOOKUP(Z282,'P1-1'!$B:$AP,41,FALSE),"")</f>
        <v/>
      </c>
      <c r="AA283" s="234" t="str">
        <f>IFERROR(VLOOKUP(AA282,'P1-1'!$B:$AP,41,FALSE),"")</f>
        <v/>
      </c>
      <c r="AB283" s="234" t="str">
        <f>IFERROR(VLOOKUP(AB282,'P1-1'!$B:$AP,41,FALSE),"")</f>
        <v/>
      </c>
      <c r="AC283" s="234" t="str">
        <f>IFERROR(VLOOKUP(AC282,'P1-1'!$B:$AP,41,FALSE),"")</f>
        <v/>
      </c>
      <c r="AD283" s="234" t="str">
        <f>IFERROR(VLOOKUP(AD282,'P1-1'!$B:$AP,41,FALSE),"")</f>
        <v/>
      </c>
      <c r="AE283" s="234" t="str">
        <f>IFERROR(VLOOKUP(AE282,'P1-1'!$B:$AP,41,FALSE),"")</f>
        <v/>
      </c>
      <c r="AF283" s="234" t="str">
        <f>IFERROR(VLOOKUP(AF282,'P1-1'!$B:$AP,41,FALSE),"")</f>
        <v/>
      </c>
      <c r="AG283" s="234" t="str">
        <f>IFERROR(VLOOKUP(AG282,'P1-1'!$B:$AP,41,FALSE),"")</f>
        <v/>
      </c>
      <c r="AH283" s="234" t="str">
        <f>IFERROR(VLOOKUP(AH282,'P1-1'!$B:$AP,41,FALSE),"")</f>
        <v/>
      </c>
      <c r="AI283" s="234" t="str">
        <f>IFERROR(VLOOKUP(AI282,'P1-1'!$B:$AP,41,FALSE),"")</f>
        <v/>
      </c>
      <c r="AJ283" s="234" t="str">
        <f>IFERROR(VLOOKUP(AJ282,'P1-1'!$B:$AP,41,FALSE),"")</f>
        <v/>
      </c>
      <c r="AK283" s="234" t="str">
        <f>IFERROR(VLOOKUP(AK282,'P1-1'!$B:$AP,41,FALSE),"")</f>
        <v/>
      </c>
      <c r="AL283" s="234" t="str">
        <f>IFERROR(VLOOKUP(AL282,'P1-1'!$B:$AP,41,FALSE),"")</f>
        <v/>
      </c>
      <c r="AM283" s="234" t="str">
        <f>IFERROR(VLOOKUP(AM282,'P1-1'!$B:$AP,41,FALSE),"")</f>
        <v/>
      </c>
      <c r="AN283" s="729"/>
      <c r="AO283" s="701"/>
      <c r="AP283" s="705"/>
      <c r="AQ283" s="706"/>
      <c r="AR283" s="701"/>
      <c r="AS283" s="701"/>
      <c r="AT283" s="709"/>
      <c r="AU283" s="326" t="str">
        <f t="shared" ref="AU283" si="335">IFERROR(IF($D282="□",($AO282/$AK$7),($AO282/$AK$9)),"")</f>
        <v/>
      </c>
      <c r="AV283" s="326" t="str">
        <f t="shared" ref="AV283" si="336">IFERROR(IF($D282="□",($AN282/$AO$7),($AN282/$AO$9)),"")</f>
        <v/>
      </c>
    </row>
    <row r="284" spans="1:48" s="205" customFormat="1" ht="12" customHeight="1">
      <c r="A284" s="712"/>
      <c r="B284" s="715"/>
      <c r="C284" s="733"/>
      <c r="D284" s="721"/>
      <c r="E284" s="402"/>
      <c r="F284" s="726"/>
      <c r="G284" s="727"/>
      <c r="H284" s="235" t="s">
        <v>358</v>
      </c>
      <c r="I284" s="234" t="str">
        <f>IFERROR(VLOOKUP(I282,'P1-1'!$B:$AP,31,FALSE),"")</f>
        <v/>
      </c>
      <c r="J284" s="234" t="str">
        <f>IFERROR(VLOOKUP(J282,'P1-1'!$B:$AP,31,FALSE),"")</f>
        <v/>
      </c>
      <c r="K284" s="234" t="str">
        <f>IFERROR(VLOOKUP(K282,'P1-1'!$B:$AP,31,FALSE),"")</f>
        <v/>
      </c>
      <c r="L284" s="234" t="str">
        <f>IFERROR(VLOOKUP(L282,'P1-1'!$B:$AP,31,FALSE),"")</f>
        <v/>
      </c>
      <c r="M284" s="234" t="str">
        <f>IFERROR(VLOOKUP(M282,'P1-1'!$B:$AP,31,FALSE),"")</f>
        <v/>
      </c>
      <c r="N284" s="234" t="str">
        <f>IFERROR(VLOOKUP(N282,'P1-1'!$B:$AP,31,FALSE),"")</f>
        <v/>
      </c>
      <c r="O284" s="234" t="str">
        <f>IFERROR(VLOOKUP(O282,'P1-1'!$B:$AP,31,FALSE),"")</f>
        <v/>
      </c>
      <c r="P284" s="234" t="str">
        <f>IFERROR(VLOOKUP(P282,'P1-1'!$B:$AP,31,FALSE),"")</f>
        <v/>
      </c>
      <c r="Q284" s="234" t="str">
        <f>IFERROR(VLOOKUP(Q282,'P1-1'!$B:$AP,31,FALSE),"")</f>
        <v/>
      </c>
      <c r="R284" s="234" t="str">
        <f>IFERROR(VLOOKUP(R282,'P1-1'!$B:$AP,31,FALSE),"")</f>
        <v/>
      </c>
      <c r="S284" s="234" t="str">
        <f>IFERROR(VLOOKUP(S282,'P1-1'!$B:$AP,31,FALSE),"")</f>
        <v/>
      </c>
      <c r="T284" s="234" t="str">
        <f>IFERROR(VLOOKUP(T282,'P1-1'!$B:$AP,31,FALSE),"")</f>
        <v/>
      </c>
      <c r="U284" s="234" t="str">
        <f>IFERROR(VLOOKUP(U282,'P1-1'!$B:$AP,31,FALSE),"")</f>
        <v/>
      </c>
      <c r="V284" s="234" t="str">
        <f>IFERROR(VLOOKUP(V282,'P1-1'!$B:$AP,31,FALSE),"")</f>
        <v/>
      </c>
      <c r="W284" s="234" t="str">
        <f>IFERROR(VLOOKUP(W282,'P1-1'!$B:$AP,31,FALSE),"")</f>
        <v/>
      </c>
      <c r="X284" s="234" t="str">
        <f>IFERROR(VLOOKUP(X282,'P1-1'!$B:$AP,31,FALSE),"")</f>
        <v/>
      </c>
      <c r="Y284" s="234" t="str">
        <f>IFERROR(VLOOKUP(Y282,'P1-1'!$B:$AP,31,FALSE),"")</f>
        <v/>
      </c>
      <c r="Z284" s="234" t="str">
        <f>IFERROR(VLOOKUP(Z282,'P1-1'!$B:$AP,31,FALSE),"")</f>
        <v/>
      </c>
      <c r="AA284" s="234" t="str">
        <f>IFERROR(VLOOKUP(AA282,'P1-1'!$B:$AP,31,FALSE),"")</f>
        <v/>
      </c>
      <c r="AB284" s="234" t="str">
        <f>IFERROR(VLOOKUP(AB282,'P1-1'!$B:$AP,31,FALSE),"")</f>
        <v/>
      </c>
      <c r="AC284" s="234" t="str">
        <f>IFERROR(VLOOKUP(AC282,'P1-1'!$B:$AP,31,FALSE),"")</f>
        <v/>
      </c>
      <c r="AD284" s="234" t="str">
        <f>IFERROR(VLOOKUP(AD282,'P1-1'!$B:$AP,31,FALSE),"")</f>
        <v/>
      </c>
      <c r="AE284" s="234" t="str">
        <f>IFERROR(VLOOKUP(AE282,'P1-1'!$B:$AP,31,FALSE),"")</f>
        <v/>
      </c>
      <c r="AF284" s="234" t="str">
        <f>IFERROR(VLOOKUP(AF282,'P1-1'!$B:$AP,31,FALSE),"")</f>
        <v/>
      </c>
      <c r="AG284" s="234" t="str">
        <f>IFERROR(VLOOKUP(AG282,'P1-1'!$B:$AP,31,FALSE),"")</f>
        <v/>
      </c>
      <c r="AH284" s="234" t="str">
        <f>IFERROR(VLOOKUP(AH282,'P1-1'!$B:$AP,31,FALSE),"")</f>
        <v/>
      </c>
      <c r="AI284" s="234" t="str">
        <f>IFERROR(VLOOKUP(AI282,'P1-1'!$B:$AP,31,FALSE),"")</f>
        <v/>
      </c>
      <c r="AJ284" s="234" t="str">
        <f>IFERROR(VLOOKUP(AJ282,'P1-1'!$B:$AP,31,FALSE),"")</f>
        <v/>
      </c>
      <c r="AK284" s="234" t="str">
        <f>IFERROR(VLOOKUP(AK282,'P1-1'!$B:$AP,31,FALSE),"")</f>
        <v/>
      </c>
      <c r="AL284" s="234" t="str">
        <f>IFERROR(VLOOKUP(AL282,'P1-1'!$B:$AP,31,FALSE),"")</f>
        <v/>
      </c>
      <c r="AM284" s="234" t="str">
        <f>IFERROR(VLOOKUP(AM282,'P1-1'!$B:$AP,31,FALSE),"")</f>
        <v/>
      </c>
      <c r="AN284" s="730"/>
      <c r="AO284" s="702"/>
      <c r="AP284" s="707"/>
      <c r="AQ284" s="708"/>
      <c r="AR284" s="702"/>
      <c r="AS284" s="702"/>
      <c r="AT284" s="709"/>
      <c r="AU284" s="327"/>
      <c r="AV284" s="327"/>
    </row>
    <row r="285" spans="1:48" s="205" customFormat="1" ht="12" customHeight="1">
      <c r="A285" s="710">
        <v>88</v>
      </c>
      <c r="B285" s="713"/>
      <c r="C285" s="716"/>
      <c r="D285" s="719" t="s">
        <v>231</v>
      </c>
      <c r="E285" s="401"/>
      <c r="F285" s="722"/>
      <c r="G285" s="723"/>
      <c r="H285" s="232" t="s">
        <v>355</v>
      </c>
      <c r="I285" s="324"/>
      <c r="J285" s="324"/>
      <c r="K285" s="324"/>
      <c r="L285" s="324"/>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4"/>
      <c r="AL285" s="324"/>
      <c r="AM285" s="324"/>
      <c r="AN285" s="728">
        <f t="shared" ref="AN285" si="337">IF(LEFT($AN$2,6)="共同生活援助",SUM(I286:AM286),SUM(I286:AM287))</f>
        <v>0</v>
      </c>
      <c r="AO285" s="700">
        <f>IF($AN$4="４週",AN285/4,AN285/(DAY(EOMONTH($I$22,0))/7))</f>
        <v>0</v>
      </c>
      <c r="AP285" s="703"/>
      <c r="AQ285" s="704"/>
      <c r="AR285" s="700" t="str">
        <f t="shared" ref="AR285" si="338">IF($AN$4="４週",AU286,AV286)</f>
        <v/>
      </c>
      <c r="AS285" s="700"/>
      <c r="AT285" s="709"/>
      <c r="AU285" s="325" t="s">
        <v>617</v>
      </c>
      <c r="AV285" s="325" t="s">
        <v>356</v>
      </c>
    </row>
    <row r="286" spans="1:48" s="205" customFormat="1" ht="12" customHeight="1">
      <c r="A286" s="711"/>
      <c r="B286" s="714"/>
      <c r="C286" s="717"/>
      <c r="D286" s="720"/>
      <c r="E286" s="402"/>
      <c r="F286" s="724"/>
      <c r="G286" s="725"/>
      <c r="H286" s="233" t="s">
        <v>357</v>
      </c>
      <c r="I286" s="234" t="str">
        <f>IFERROR(VLOOKUP(I285,'P1-1'!$B:$AP,41,FALSE),"")</f>
        <v/>
      </c>
      <c r="J286" s="234" t="str">
        <f>IFERROR(VLOOKUP(J285,'P1-1'!$B:$AP,41,FALSE),"")</f>
        <v/>
      </c>
      <c r="K286" s="234" t="str">
        <f>IFERROR(VLOOKUP(K285,'P1-1'!$B:$AP,41,FALSE),"")</f>
        <v/>
      </c>
      <c r="L286" s="234" t="str">
        <f>IFERROR(VLOOKUP(L285,'P1-1'!$B:$AP,41,FALSE),"")</f>
        <v/>
      </c>
      <c r="M286" s="234" t="str">
        <f>IFERROR(VLOOKUP(M285,'P1-1'!$B:$AP,41,FALSE),"")</f>
        <v/>
      </c>
      <c r="N286" s="234" t="str">
        <f>IFERROR(VLOOKUP(N285,'P1-1'!$B:$AP,41,FALSE),"")</f>
        <v/>
      </c>
      <c r="O286" s="234" t="str">
        <f>IFERROR(VLOOKUP(O285,'P1-1'!$B:$AP,41,FALSE),"")</f>
        <v/>
      </c>
      <c r="P286" s="234" t="str">
        <f>IFERROR(VLOOKUP(P285,'P1-1'!$B:$AP,41,FALSE),"")</f>
        <v/>
      </c>
      <c r="Q286" s="234" t="str">
        <f>IFERROR(VLOOKUP(Q285,'P1-1'!$B:$AP,41,FALSE),"")</f>
        <v/>
      </c>
      <c r="R286" s="234" t="str">
        <f>IFERROR(VLOOKUP(R285,'P1-1'!$B:$AP,41,FALSE),"")</f>
        <v/>
      </c>
      <c r="S286" s="234" t="str">
        <f>IFERROR(VLOOKUP(S285,'P1-1'!$B:$AP,41,FALSE),"")</f>
        <v/>
      </c>
      <c r="T286" s="234" t="str">
        <f>IFERROR(VLOOKUP(T285,'P1-1'!$B:$AP,41,FALSE),"")</f>
        <v/>
      </c>
      <c r="U286" s="234" t="str">
        <f>IFERROR(VLOOKUP(U285,'P1-1'!$B:$AP,41,FALSE),"")</f>
        <v/>
      </c>
      <c r="V286" s="234" t="str">
        <f>IFERROR(VLOOKUP(V285,'P1-1'!$B:$AP,41,FALSE),"")</f>
        <v/>
      </c>
      <c r="W286" s="234" t="str">
        <f>IFERROR(VLOOKUP(W285,'P1-1'!$B:$AP,41,FALSE),"")</f>
        <v/>
      </c>
      <c r="X286" s="234" t="str">
        <f>IFERROR(VLOOKUP(X285,'P1-1'!$B:$AP,41,FALSE),"")</f>
        <v/>
      </c>
      <c r="Y286" s="234" t="str">
        <f>IFERROR(VLOOKUP(Y285,'P1-1'!$B:$AP,41,FALSE),"")</f>
        <v/>
      </c>
      <c r="Z286" s="234" t="str">
        <f>IFERROR(VLOOKUP(Z285,'P1-1'!$B:$AP,41,FALSE),"")</f>
        <v/>
      </c>
      <c r="AA286" s="234" t="str">
        <f>IFERROR(VLOOKUP(AA285,'P1-1'!$B:$AP,41,FALSE),"")</f>
        <v/>
      </c>
      <c r="AB286" s="234" t="str">
        <f>IFERROR(VLOOKUP(AB285,'P1-1'!$B:$AP,41,FALSE),"")</f>
        <v/>
      </c>
      <c r="AC286" s="234" t="str">
        <f>IFERROR(VLOOKUP(AC285,'P1-1'!$B:$AP,41,FALSE),"")</f>
        <v/>
      </c>
      <c r="AD286" s="234" t="str">
        <f>IFERROR(VLOOKUP(AD285,'P1-1'!$B:$AP,41,FALSE),"")</f>
        <v/>
      </c>
      <c r="AE286" s="234" t="str">
        <f>IFERROR(VLOOKUP(AE285,'P1-1'!$B:$AP,41,FALSE),"")</f>
        <v/>
      </c>
      <c r="AF286" s="234" t="str">
        <f>IFERROR(VLOOKUP(AF285,'P1-1'!$B:$AP,41,FALSE),"")</f>
        <v/>
      </c>
      <c r="AG286" s="234" t="str">
        <f>IFERROR(VLOOKUP(AG285,'P1-1'!$B:$AP,41,FALSE),"")</f>
        <v/>
      </c>
      <c r="AH286" s="234" t="str">
        <f>IFERROR(VLOOKUP(AH285,'P1-1'!$B:$AP,41,FALSE),"")</f>
        <v/>
      </c>
      <c r="AI286" s="234" t="str">
        <f>IFERROR(VLOOKUP(AI285,'P1-1'!$B:$AP,41,FALSE),"")</f>
        <v/>
      </c>
      <c r="AJ286" s="234" t="str">
        <f>IFERROR(VLOOKUP(AJ285,'P1-1'!$B:$AP,41,FALSE),"")</f>
        <v/>
      </c>
      <c r="AK286" s="234" t="str">
        <f>IFERROR(VLOOKUP(AK285,'P1-1'!$B:$AP,41,FALSE),"")</f>
        <v/>
      </c>
      <c r="AL286" s="234" t="str">
        <f>IFERROR(VLOOKUP(AL285,'P1-1'!$B:$AP,41,FALSE),"")</f>
        <v/>
      </c>
      <c r="AM286" s="234" t="str">
        <f>IFERROR(VLOOKUP(AM285,'P1-1'!$B:$AP,41,FALSE),"")</f>
        <v/>
      </c>
      <c r="AN286" s="729"/>
      <c r="AO286" s="701"/>
      <c r="AP286" s="705"/>
      <c r="AQ286" s="706"/>
      <c r="AR286" s="701"/>
      <c r="AS286" s="701"/>
      <c r="AT286" s="709"/>
      <c r="AU286" s="326" t="str">
        <f t="shared" ref="AU286" si="339">IFERROR(IF($D285="□",($AO285/$AK$7),($AO285/$AK$9)),"")</f>
        <v/>
      </c>
      <c r="AV286" s="326" t="str">
        <f t="shared" ref="AV286" si="340">IFERROR(IF($D285="□",($AN285/$AO$7),($AN285/$AO$9)),"")</f>
        <v/>
      </c>
    </row>
    <row r="287" spans="1:48" s="205" customFormat="1" ht="12" customHeight="1">
      <c r="A287" s="712"/>
      <c r="B287" s="715"/>
      <c r="C287" s="718"/>
      <c r="D287" s="721"/>
      <c r="E287" s="402"/>
      <c r="F287" s="726"/>
      <c r="G287" s="727"/>
      <c r="H287" s="235" t="s">
        <v>358</v>
      </c>
      <c r="I287" s="234" t="str">
        <f>IFERROR(VLOOKUP(I285,'P1-1'!$B:$AP,31,FALSE),"")</f>
        <v/>
      </c>
      <c r="J287" s="234" t="str">
        <f>IFERROR(VLOOKUP(J285,'P1-1'!$B:$AP,31,FALSE),"")</f>
        <v/>
      </c>
      <c r="K287" s="234" t="str">
        <f>IFERROR(VLOOKUP(K285,'P1-1'!$B:$AP,31,FALSE),"")</f>
        <v/>
      </c>
      <c r="L287" s="234" t="str">
        <f>IFERROR(VLOOKUP(L285,'P1-1'!$B:$AP,31,FALSE),"")</f>
        <v/>
      </c>
      <c r="M287" s="234" t="str">
        <f>IFERROR(VLOOKUP(M285,'P1-1'!$B:$AP,31,FALSE),"")</f>
        <v/>
      </c>
      <c r="N287" s="234" t="str">
        <f>IFERROR(VLOOKUP(N285,'P1-1'!$B:$AP,31,FALSE),"")</f>
        <v/>
      </c>
      <c r="O287" s="234" t="str">
        <f>IFERROR(VLOOKUP(O285,'P1-1'!$B:$AP,31,FALSE),"")</f>
        <v/>
      </c>
      <c r="P287" s="234" t="str">
        <f>IFERROR(VLOOKUP(P285,'P1-1'!$B:$AP,31,FALSE),"")</f>
        <v/>
      </c>
      <c r="Q287" s="234" t="str">
        <f>IFERROR(VLOOKUP(Q285,'P1-1'!$B:$AP,31,FALSE),"")</f>
        <v/>
      </c>
      <c r="R287" s="234" t="str">
        <f>IFERROR(VLOOKUP(R285,'P1-1'!$B:$AP,31,FALSE),"")</f>
        <v/>
      </c>
      <c r="S287" s="234" t="str">
        <f>IFERROR(VLOOKUP(S285,'P1-1'!$B:$AP,31,FALSE),"")</f>
        <v/>
      </c>
      <c r="T287" s="234" t="str">
        <f>IFERROR(VLOOKUP(T285,'P1-1'!$B:$AP,31,FALSE),"")</f>
        <v/>
      </c>
      <c r="U287" s="234" t="str">
        <f>IFERROR(VLOOKUP(U285,'P1-1'!$B:$AP,31,FALSE),"")</f>
        <v/>
      </c>
      <c r="V287" s="234" t="str">
        <f>IFERROR(VLOOKUP(V285,'P1-1'!$B:$AP,31,FALSE),"")</f>
        <v/>
      </c>
      <c r="W287" s="234" t="str">
        <f>IFERROR(VLOOKUP(W285,'P1-1'!$B:$AP,31,FALSE),"")</f>
        <v/>
      </c>
      <c r="X287" s="234" t="str">
        <f>IFERROR(VLOOKUP(X285,'P1-1'!$B:$AP,31,FALSE),"")</f>
        <v/>
      </c>
      <c r="Y287" s="234" t="str">
        <f>IFERROR(VLOOKUP(Y285,'P1-1'!$B:$AP,31,FALSE),"")</f>
        <v/>
      </c>
      <c r="Z287" s="234" t="str">
        <f>IFERROR(VLOOKUP(Z285,'P1-1'!$B:$AP,31,FALSE),"")</f>
        <v/>
      </c>
      <c r="AA287" s="234" t="str">
        <f>IFERROR(VLOOKUP(AA285,'P1-1'!$B:$AP,31,FALSE),"")</f>
        <v/>
      </c>
      <c r="AB287" s="234" t="str">
        <f>IFERROR(VLOOKUP(AB285,'P1-1'!$B:$AP,31,FALSE),"")</f>
        <v/>
      </c>
      <c r="AC287" s="234" t="str">
        <f>IFERROR(VLOOKUP(AC285,'P1-1'!$B:$AP,31,FALSE),"")</f>
        <v/>
      </c>
      <c r="AD287" s="234" t="str">
        <f>IFERROR(VLOOKUP(AD285,'P1-1'!$B:$AP,31,FALSE),"")</f>
        <v/>
      </c>
      <c r="AE287" s="234" t="str">
        <f>IFERROR(VLOOKUP(AE285,'P1-1'!$B:$AP,31,FALSE),"")</f>
        <v/>
      </c>
      <c r="AF287" s="234" t="str">
        <f>IFERROR(VLOOKUP(AF285,'P1-1'!$B:$AP,31,FALSE),"")</f>
        <v/>
      </c>
      <c r="AG287" s="234" t="str">
        <f>IFERROR(VLOOKUP(AG285,'P1-1'!$B:$AP,31,FALSE),"")</f>
        <v/>
      </c>
      <c r="AH287" s="234" t="str">
        <f>IFERROR(VLOOKUP(AH285,'P1-1'!$B:$AP,31,FALSE),"")</f>
        <v/>
      </c>
      <c r="AI287" s="234" t="str">
        <f>IFERROR(VLOOKUP(AI285,'P1-1'!$B:$AP,31,FALSE),"")</f>
        <v/>
      </c>
      <c r="AJ287" s="234" t="str">
        <f>IFERROR(VLOOKUP(AJ285,'P1-1'!$B:$AP,31,FALSE),"")</f>
        <v/>
      </c>
      <c r="AK287" s="234" t="str">
        <f>IFERROR(VLOOKUP(AK285,'P1-1'!$B:$AP,31,FALSE),"")</f>
        <v/>
      </c>
      <c r="AL287" s="234" t="str">
        <f>IFERROR(VLOOKUP(AL285,'P1-1'!$B:$AP,31,FALSE),"")</f>
        <v/>
      </c>
      <c r="AM287" s="234" t="str">
        <f>IFERROR(VLOOKUP(AM285,'P1-1'!$B:$AP,31,FALSE),"")</f>
        <v/>
      </c>
      <c r="AN287" s="730"/>
      <c r="AO287" s="702"/>
      <c r="AP287" s="707"/>
      <c r="AQ287" s="708"/>
      <c r="AR287" s="702"/>
      <c r="AS287" s="702"/>
      <c r="AT287" s="709"/>
      <c r="AU287" s="327"/>
      <c r="AV287" s="327"/>
    </row>
    <row r="288" spans="1:48" s="205" customFormat="1" ht="12" customHeight="1">
      <c r="A288" s="710">
        <v>89</v>
      </c>
      <c r="B288" s="713"/>
      <c r="C288" s="731"/>
      <c r="D288" s="719" t="s">
        <v>231</v>
      </c>
      <c r="E288" s="401"/>
      <c r="F288" s="722"/>
      <c r="G288" s="723"/>
      <c r="H288" s="232" t="s">
        <v>355</v>
      </c>
      <c r="I288" s="324"/>
      <c r="J288" s="324"/>
      <c r="K288" s="324"/>
      <c r="L288" s="324"/>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4"/>
      <c r="AL288" s="324"/>
      <c r="AM288" s="324"/>
      <c r="AN288" s="728">
        <f t="shared" ref="AN288" si="341">IF(LEFT($AN$2,6)="共同生活援助",SUM(I289:AM289),SUM(I289:AM290))</f>
        <v>0</v>
      </c>
      <c r="AO288" s="700">
        <f>IF($AN$4="４週",AN288/4,AN288/(DAY(EOMONTH($I$22,0))/7))</f>
        <v>0</v>
      </c>
      <c r="AP288" s="703"/>
      <c r="AQ288" s="704"/>
      <c r="AR288" s="700" t="str">
        <f t="shared" ref="AR288" si="342">IF($AN$4="４週",AU289,AV289)</f>
        <v/>
      </c>
      <c r="AS288" s="700"/>
      <c r="AT288" s="709"/>
      <c r="AU288" s="325" t="s">
        <v>617</v>
      </c>
      <c r="AV288" s="325" t="s">
        <v>356</v>
      </c>
    </row>
    <row r="289" spans="1:48" s="205" customFormat="1" ht="12" customHeight="1">
      <c r="A289" s="711"/>
      <c r="B289" s="714"/>
      <c r="C289" s="732"/>
      <c r="D289" s="720"/>
      <c r="E289" s="402"/>
      <c r="F289" s="724"/>
      <c r="G289" s="725"/>
      <c r="H289" s="233" t="s">
        <v>357</v>
      </c>
      <c r="I289" s="234" t="str">
        <f>IFERROR(VLOOKUP(I288,'P1-1'!$B:$AP,41,FALSE),"")</f>
        <v/>
      </c>
      <c r="J289" s="234" t="str">
        <f>IFERROR(VLOOKUP(J288,'P1-1'!$B:$AP,41,FALSE),"")</f>
        <v/>
      </c>
      <c r="K289" s="234" t="str">
        <f>IFERROR(VLOOKUP(K288,'P1-1'!$B:$AP,41,FALSE),"")</f>
        <v/>
      </c>
      <c r="L289" s="234" t="str">
        <f>IFERROR(VLOOKUP(L288,'P1-1'!$B:$AP,41,FALSE),"")</f>
        <v/>
      </c>
      <c r="M289" s="234" t="str">
        <f>IFERROR(VLOOKUP(M288,'P1-1'!$B:$AP,41,FALSE),"")</f>
        <v/>
      </c>
      <c r="N289" s="234" t="str">
        <f>IFERROR(VLOOKUP(N288,'P1-1'!$B:$AP,41,FALSE),"")</f>
        <v/>
      </c>
      <c r="O289" s="234" t="str">
        <f>IFERROR(VLOOKUP(O288,'P1-1'!$B:$AP,41,FALSE),"")</f>
        <v/>
      </c>
      <c r="P289" s="234" t="str">
        <f>IFERROR(VLOOKUP(P288,'P1-1'!$B:$AP,41,FALSE),"")</f>
        <v/>
      </c>
      <c r="Q289" s="234" t="str">
        <f>IFERROR(VLOOKUP(Q288,'P1-1'!$B:$AP,41,FALSE),"")</f>
        <v/>
      </c>
      <c r="R289" s="234" t="str">
        <f>IFERROR(VLOOKUP(R288,'P1-1'!$B:$AP,41,FALSE),"")</f>
        <v/>
      </c>
      <c r="S289" s="234" t="str">
        <f>IFERROR(VLOOKUP(S288,'P1-1'!$B:$AP,41,FALSE),"")</f>
        <v/>
      </c>
      <c r="T289" s="234" t="str">
        <f>IFERROR(VLOOKUP(T288,'P1-1'!$B:$AP,41,FALSE),"")</f>
        <v/>
      </c>
      <c r="U289" s="234" t="str">
        <f>IFERROR(VLOOKUP(U288,'P1-1'!$B:$AP,41,FALSE),"")</f>
        <v/>
      </c>
      <c r="V289" s="234" t="str">
        <f>IFERROR(VLOOKUP(V288,'P1-1'!$B:$AP,41,FALSE),"")</f>
        <v/>
      </c>
      <c r="W289" s="234" t="str">
        <f>IFERROR(VLOOKUP(W288,'P1-1'!$B:$AP,41,FALSE),"")</f>
        <v/>
      </c>
      <c r="X289" s="234" t="str">
        <f>IFERROR(VLOOKUP(X288,'P1-1'!$B:$AP,41,FALSE),"")</f>
        <v/>
      </c>
      <c r="Y289" s="234" t="str">
        <f>IFERROR(VLOOKUP(Y288,'P1-1'!$B:$AP,41,FALSE),"")</f>
        <v/>
      </c>
      <c r="Z289" s="234" t="str">
        <f>IFERROR(VLOOKUP(Z288,'P1-1'!$B:$AP,41,FALSE),"")</f>
        <v/>
      </c>
      <c r="AA289" s="234" t="str">
        <f>IFERROR(VLOOKUP(AA288,'P1-1'!$B:$AP,41,FALSE),"")</f>
        <v/>
      </c>
      <c r="AB289" s="234" t="str">
        <f>IFERROR(VLOOKUP(AB288,'P1-1'!$B:$AP,41,FALSE),"")</f>
        <v/>
      </c>
      <c r="AC289" s="234" t="str">
        <f>IFERROR(VLOOKUP(AC288,'P1-1'!$B:$AP,41,FALSE),"")</f>
        <v/>
      </c>
      <c r="AD289" s="234" t="str">
        <f>IFERROR(VLOOKUP(AD288,'P1-1'!$B:$AP,41,FALSE),"")</f>
        <v/>
      </c>
      <c r="AE289" s="234" t="str">
        <f>IFERROR(VLOOKUP(AE288,'P1-1'!$B:$AP,41,FALSE),"")</f>
        <v/>
      </c>
      <c r="AF289" s="234" t="str">
        <f>IFERROR(VLOOKUP(AF288,'P1-1'!$B:$AP,41,FALSE),"")</f>
        <v/>
      </c>
      <c r="AG289" s="234" t="str">
        <f>IFERROR(VLOOKUP(AG288,'P1-1'!$B:$AP,41,FALSE),"")</f>
        <v/>
      </c>
      <c r="AH289" s="234" t="str">
        <f>IFERROR(VLOOKUP(AH288,'P1-1'!$B:$AP,41,FALSE),"")</f>
        <v/>
      </c>
      <c r="AI289" s="234" t="str">
        <f>IFERROR(VLOOKUP(AI288,'P1-1'!$B:$AP,41,FALSE),"")</f>
        <v/>
      </c>
      <c r="AJ289" s="234" t="str">
        <f>IFERROR(VLOOKUP(AJ288,'P1-1'!$B:$AP,41,FALSE),"")</f>
        <v/>
      </c>
      <c r="AK289" s="234" t="str">
        <f>IFERROR(VLOOKUP(AK288,'P1-1'!$B:$AP,41,FALSE),"")</f>
        <v/>
      </c>
      <c r="AL289" s="234" t="str">
        <f>IFERROR(VLOOKUP(AL288,'P1-1'!$B:$AP,41,FALSE),"")</f>
        <v/>
      </c>
      <c r="AM289" s="234" t="str">
        <f>IFERROR(VLOOKUP(AM288,'P1-1'!$B:$AP,41,FALSE),"")</f>
        <v/>
      </c>
      <c r="AN289" s="729"/>
      <c r="AO289" s="701"/>
      <c r="AP289" s="705"/>
      <c r="AQ289" s="706"/>
      <c r="AR289" s="701"/>
      <c r="AS289" s="701"/>
      <c r="AT289" s="709"/>
      <c r="AU289" s="326" t="str">
        <f t="shared" ref="AU289" si="343">IFERROR(IF($D288="□",($AO288/$AK$7),($AO288/$AK$9)),"")</f>
        <v/>
      </c>
      <c r="AV289" s="326" t="str">
        <f t="shared" ref="AV289" si="344">IFERROR(IF($D288="□",($AN288/$AO$7),($AN288/$AO$9)),"")</f>
        <v/>
      </c>
    </row>
    <row r="290" spans="1:48" s="205" customFormat="1" ht="12" customHeight="1">
      <c r="A290" s="712"/>
      <c r="B290" s="715"/>
      <c r="C290" s="733"/>
      <c r="D290" s="721"/>
      <c r="E290" s="402"/>
      <c r="F290" s="726"/>
      <c r="G290" s="727"/>
      <c r="H290" s="235" t="s">
        <v>358</v>
      </c>
      <c r="I290" s="234" t="str">
        <f>IFERROR(VLOOKUP(I288,'P1-1'!$B:$AP,31,FALSE),"")</f>
        <v/>
      </c>
      <c r="J290" s="234" t="str">
        <f>IFERROR(VLOOKUP(J288,'P1-1'!$B:$AP,31,FALSE),"")</f>
        <v/>
      </c>
      <c r="K290" s="234" t="str">
        <f>IFERROR(VLOOKUP(K288,'P1-1'!$B:$AP,31,FALSE),"")</f>
        <v/>
      </c>
      <c r="L290" s="234" t="str">
        <f>IFERROR(VLOOKUP(L288,'P1-1'!$B:$AP,31,FALSE),"")</f>
        <v/>
      </c>
      <c r="M290" s="234" t="str">
        <f>IFERROR(VLOOKUP(M288,'P1-1'!$B:$AP,31,FALSE),"")</f>
        <v/>
      </c>
      <c r="N290" s="234" t="str">
        <f>IFERROR(VLOOKUP(N288,'P1-1'!$B:$AP,31,FALSE),"")</f>
        <v/>
      </c>
      <c r="O290" s="234" t="str">
        <f>IFERROR(VLOOKUP(O288,'P1-1'!$B:$AP,31,FALSE),"")</f>
        <v/>
      </c>
      <c r="P290" s="234" t="str">
        <f>IFERROR(VLOOKUP(P288,'P1-1'!$B:$AP,31,FALSE),"")</f>
        <v/>
      </c>
      <c r="Q290" s="234" t="str">
        <f>IFERROR(VLOOKUP(Q288,'P1-1'!$B:$AP,31,FALSE),"")</f>
        <v/>
      </c>
      <c r="R290" s="234" t="str">
        <f>IFERROR(VLOOKUP(R288,'P1-1'!$B:$AP,31,FALSE),"")</f>
        <v/>
      </c>
      <c r="S290" s="234" t="str">
        <f>IFERROR(VLOOKUP(S288,'P1-1'!$B:$AP,31,FALSE),"")</f>
        <v/>
      </c>
      <c r="T290" s="234" t="str">
        <f>IFERROR(VLOOKUP(T288,'P1-1'!$B:$AP,31,FALSE),"")</f>
        <v/>
      </c>
      <c r="U290" s="234" t="str">
        <f>IFERROR(VLOOKUP(U288,'P1-1'!$B:$AP,31,FALSE),"")</f>
        <v/>
      </c>
      <c r="V290" s="234" t="str">
        <f>IFERROR(VLOOKUP(V288,'P1-1'!$B:$AP,31,FALSE),"")</f>
        <v/>
      </c>
      <c r="W290" s="234" t="str">
        <f>IFERROR(VLOOKUP(W288,'P1-1'!$B:$AP,31,FALSE),"")</f>
        <v/>
      </c>
      <c r="X290" s="234" t="str">
        <f>IFERROR(VLOOKUP(X288,'P1-1'!$B:$AP,31,FALSE),"")</f>
        <v/>
      </c>
      <c r="Y290" s="234" t="str">
        <f>IFERROR(VLOOKUP(Y288,'P1-1'!$B:$AP,31,FALSE),"")</f>
        <v/>
      </c>
      <c r="Z290" s="234" t="str">
        <f>IFERROR(VLOOKUP(Z288,'P1-1'!$B:$AP,31,FALSE),"")</f>
        <v/>
      </c>
      <c r="AA290" s="234" t="str">
        <f>IFERROR(VLOOKUP(AA288,'P1-1'!$B:$AP,31,FALSE),"")</f>
        <v/>
      </c>
      <c r="AB290" s="234" t="str">
        <f>IFERROR(VLOOKUP(AB288,'P1-1'!$B:$AP,31,FALSE),"")</f>
        <v/>
      </c>
      <c r="AC290" s="234" t="str">
        <f>IFERROR(VLOOKUP(AC288,'P1-1'!$B:$AP,31,FALSE),"")</f>
        <v/>
      </c>
      <c r="AD290" s="234" t="str">
        <f>IFERROR(VLOOKUP(AD288,'P1-1'!$B:$AP,31,FALSE),"")</f>
        <v/>
      </c>
      <c r="AE290" s="234" t="str">
        <f>IFERROR(VLOOKUP(AE288,'P1-1'!$B:$AP,31,FALSE),"")</f>
        <v/>
      </c>
      <c r="AF290" s="234" t="str">
        <f>IFERROR(VLOOKUP(AF288,'P1-1'!$B:$AP,31,FALSE),"")</f>
        <v/>
      </c>
      <c r="AG290" s="234" t="str">
        <f>IFERROR(VLOOKUP(AG288,'P1-1'!$B:$AP,31,FALSE),"")</f>
        <v/>
      </c>
      <c r="AH290" s="234" t="str">
        <f>IFERROR(VLOOKUP(AH288,'P1-1'!$B:$AP,31,FALSE),"")</f>
        <v/>
      </c>
      <c r="AI290" s="234" t="str">
        <f>IFERROR(VLOOKUP(AI288,'P1-1'!$B:$AP,31,FALSE),"")</f>
        <v/>
      </c>
      <c r="AJ290" s="234" t="str">
        <f>IFERROR(VLOOKUP(AJ288,'P1-1'!$B:$AP,31,FALSE),"")</f>
        <v/>
      </c>
      <c r="AK290" s="234" t="str">
        <f>IFERROR(VLOOKUP(AK288,'P1-1'!$B:$AP,31,FALSE),"")</f>
        <v/>
      </c>
      <c r="AL290" s="234" t="str">
        <f>IFERROR(VLOOKUP(AL288,'P1-1'!$B:$AP,31,FALSE),"")</f>
        <v/>
      </c>
      <c r="AM290" s="234" t="str">
        <f>IFERROR(VLOOKUP(AM288,'P1-1'!$B:$AP,31,FALSE),"")</f>
        <v/>
      </c>
      <c r="AN290" s="730"/>
      <c r="AO290" s="702"/>
      <c r="AP290" s="707"/>
      <c r="AQ290" s="708"/>
      <c r="AR290" s="702"/>
      <c r="AS290" s="702"/>
      <c r="AT290" s="709"/>
      <c r="AU290" s="327"/>
      <c r="AV290" s="327"/>
    </row>
    <row r="291" spans="1:48" s="205" customFormat="1" ht="12" customHeight="1">
      <c r="A291" s="710">
        <v>90</v>
      </c>
      <c r="B291" s="713"/>
      <c r="C291" s="731"/>
      <c r="D291" s="719" t="s">
        <v>231</v>
      </c>
      <c r="E291" s="401"/>
      <c r="F291" s="722"/>
      <c r="G291" s="723"/>
      <c r="H291" s="232" t="s">
        <v>355</v>
      </c>
      <c r="I291" s="324"/>
      <c r="J291" s="324"/>
      <c r="K291" s="324"/>
      <c r="L291" s="324"/>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4"/>
      <c r="AL291" s="324"/>
      <c r="AM291" s="324"/>
      <c r="AN291" s="728">
        <f t="shared" ref="AN291" si="345">IF(LEFT($AN$2,6)="共同生活援助",SUM(I292:AM292),SUM(I292:AM293))</f>
        <v>0</v>
      </c>
      <c r="AO291" s="700">
        <f>IF($AN$4="４週",AN291/4,AN291/(DAY(EOMONTH($I$22,0))/7))</f>
        <v>0</v>
      </c>
      <c r="AP291" s="703"/>
      <c r="AQ291" s="704"/>
      <c r="AR291" s="700" t="str">
        <f t="shared" ref="AR291" si="346">IF($AN$4="４週",AU292,AV292)</f>
        <v/>
      </c>
      <c r="AS291" s="700"/>
      <c r="AT291" s="709"/>
      <c r="AU291" s="325" t="s">
        <v>617</v>
      </c>
      <c r="AV291" s="325" t="s">
        <v>356</v>
      </c>
    </row>
    <row r="292" spans="1:48" s="205" customFormat="1" ht="12" customHeight="1">
      <c r="A292" s="711"/>
      <c r="B292" s="714"/>
      <c r="C292" s="732"/>
      <c r="D292" s="720"/>
      <c r="E292" s="402"/>
      <c r="F292" s="724"/>
      <c r="G292" s="725"/>
      <c r="H292" s="233" t="s">
        <v>357</v>
      </c>
      <c r="I292" s="234" t="str">
        <f>IFERROR(VLOOKUP(I291,'P1-1'!$B:$AP,41,FALSE),"")</f>
        <v/>
      </c>
      <c r="J292" s="234" t="str">
        <f>IFERROR(VLOOKUP(J291,'P1-1'!$B:$AP,41,FALSE),"")</f>
        <v/>
      </c>
      <c r="K292" s="234" t="str">
        <f>IFERROR(VLOOKUP(K291,'P1-1'!$B:$AP,41,FALSE),"")</f>
        <v/>
      </c>
      <c r="L292" s="234" t="str">
        <f>IFERROR(VLOOKUP(L291,'P1-1'!$B:$AP,41,FALSE),"")</f>
        <v/>
      </c>
      <c r="M292" s="234" t="str">
        <f>IFERROR(VLOOKUP(M291,'P1-1'!$B:$AP,41,FALSE),"")</f>
        <v/>
      </c>
      <c r="N292" s="234" t="str">
        <f>IFERROR(VLOOKUP(N291,'P1-1'!$B:$AP,41,FALSE),"")</f>
        <v/>
      </c>
      <c r="O292" s="234" t="str">
        <f>IFERROR(VLOOKUP(O291,'P1-1'!$B:$AP,41,FALSE),"")</f>
        <v/>
      </c>
      <c r="P292" s="234" t="str">
        <f>IFERROR(VLOOKUP(P291,'P1-1'!$B:$AP,41,FALSE),"")</f>
        <v/>
      </c>
      <c r="Q292" s="234" t="str">
        <f>IFERROR(VLOOKUP(Q291,'P1-1'!$B:$AP,41,FALSE),"")</f>
        <v/>
      </c>
      <c r="R292" s="234" t="str">
        <f>IFERROR(VLOOKUP(R291,'P1-1'!$B:$AP,41,FALSE),"")</f>
        <v/>
      </c>
      <c r="S292" s="234" t="str">
        <f>IFERROR(VLOOKUP(S291,'P1-1'!$B:$AP,41,FALSE),"")</f>
        <v/>
      </c>
      <c r="T292" s="234" t="str">
        <f>IFERROR(VLOOKUP(T291,'P1-1'!$B:$AP,41,FALSE),"")</f>
        <v/>
      </c>
      <c r="U292" s="234" t="str">
        <f>IFERROR(VLOOKUP(U291,'P1-1'!$B:$AP,41,FALSE),"")</f>
        <v/>
      </c>
      <c r="V292" s="234" t="str">
        <f>IFERROR(VLOOKUP(V291,'P1-1'!$B:$AP,41,FALSE),"")</f>
        <v/>
      </c>
      <c r="W292" s="234" t="str">
        <f>IFERROR(VLOOKUP(W291,'P1-1'!$B:$AP,41,FALSE),"")</f>
        <v/>
      </c>
      <c r="X292" s="234" t="str">
        <f>IFERROR(VLOOKUP(X291,'P1-1'!$B:$AP,41,FALSE),"")</f>
        <v/>
      </c>
      <c r="Y292" s="234" t="str">
        <f>IFERROR(VLOOKUP(Y291,'P1-1'!$B:$AP,41,FALSE),"")</f>
        <v/>
      </c>
      <c r="Z292" s="234" t="str">
        <f>IFERROR(VLOOKUP(Z291,'P1-1'!$B:$AP,41,FALSE),"")</f>
        <v/>
      </c>
      <c r="AA292" s="234" t="str">
        <f>IFERROR(VLOOKUP(AA291,'P1-1'!$B:$AP,41,FALSE),"")</f>
        <v/>
      </c>
      <c r="AB292" s="234" t="str">
        <f>IFERROR(VLOOKUP(AB291,'P1-1'!$B:$AP,41,FALSE),"")</f>
        <v/>
      </c>
      <c r="AC292" s="234" t="str">
        <f>IFERROR(VLOOKUP(AC291,'P1-1'!$B:$AP,41,FALSE),"")</f>
        <v/>
      </c>
      <c r="AD292" s="234" t="str">
        <f>IFERROR(VLOOKUP(AD291,'P1-1'!$B:$AP,41,FALSE),"")</f>
        <v/>
      </c>
      <c r="AE292" s="234" t="str">
        <f>IFERROR(VLOOKUP(AE291,'P1-1'!$B:$AP,41,FALSE),"")</f>
        <v/>
      </c>
      <c r="AF292" s="234" t="str">
        <f>IFERROR(VLOOKUP(AF291,'P1-1'!$B:$AP,41,FALSE),"")</f>
        <v/>
      </c>
      <c r="AG292" s="234" t="str">
        <f>IFERROR(VLOOKUP(AG291,'P1-1'!$B:$AP,41,FALSE),"")</f>
        <v/>
      </c>
      <c r="AH292" s="234" t="str">
        <f>IFERROR(VLOOKUP(AH291,'P1-1'!$B:$AP,41,FALSE),"")</f>
        <v/>
      </c>
      <c r="AI292" s="234" t="str">
        <f>IFERROR(VLOOKUP(AI291,'P1-1'!$B:$AP,41,FALSE),"")</f>
        <v/>
      </c>
      <c r="AJ292" s="234" t="str">
        <f>IFERROR(VLOOKUP(AJ291,'P1-1'!$B:$AP,41,FALSE),"")</f>
        <v/>
      </c>
      <c r="AK292" s="234" t="str">
        <f>IFERROR(VLOOKUP(AK291,'P1-1'!$B:$AP,41,FALSE),"")</f>
        <v/>
      </c>
      <c r="AL292" s="234" t="str">
        <f>IFERROR(VLOOKUP(AL291,'P1-1'!$B:$AP,41,FALSE),"")</f>
        <v/>
      </c>
      <c r="AM292" s="234" t="str">
        <f>IFERROR(VLOOKUP(AM291,'P1-1'!$B:$AP,41,FALSE),"")</f>
        <v/>
      </c>
      <c r="AN292" s="729"/>
      <c r="AO292" s="701"/>
      <c r="AP292" s="705"/>
      <c r="AQ292" s="706"/>
      <c r="AR292" s="701"/>
      <c r="AS292" s="701"/>
      <c r="AT292" s="709"/>
      <c r="AU292" s="326" t="str">
        <f t="shared" ref="AU292" si="347">IFERROR(IF($D291="□",($AO291/$AK$7),($AO291/$AK$9)),"")</f>
        <v/>
      </c>
      <c r="AV292" s="326" t="str">
        <f t="shared" ref="AV292" si="348">IFERROR(IF($D291="□",($AN291/$AO$7),($AN291/$AO$9)),"")</f>
        <v/>
      </c>
    </row>
    <row r="293" spans="1:48" s="205" customFormat="1" ht="12" customHeight="1">
      <c r="A293" s="712"/>
      <c r="B293" s="715"/>
      <c r="C293" s="733"/>
      <c r="D293" s="721"/>
      <c r="E293" s="402"/>
      <c r="F293" s="726"/>
      <c r="G293" s="727"/>
      <c r="H293" s="235" t="s">
        <v>358</v>
      </c>
      <c r="I293" s="234" t="str">
        <f>IFERROR(VLOOKUP(I291,'P1-1'!$B:$AP,31,FALSE),"")</f>
        <v/>
      </c>
      <c r="J293" s="234" t="str">
        <f>IFERROR(VLOOKUP(J291,'P1-1'!$B:$AP,31,FALSE),"")</f>
        <v/>
      </c>
      <c r="K293" s="234" t="str">
        <f>IFERROR(VLOOKUP(K291,'P1-1'!$B:$AP,31,FALSE),"")</f>
        <v/>
      </c>
      <c r="L293" s="234" t="str">
        <f>IFERROR(VLOOKUP(L291,'P1-1'!$B:$AP,31,FALSE),"")</f>
        <v/>
      </c>
      <c r="M293" s="234" t="str">
        <f>IFERROR(VLOOKUP(M291,'P1-1'!$B:$AP,31,FALSE),"")</f>
        <v/>
      </c>
      <c r="N293" s="234" t="str">
        <f>IFERROR(VLOOKUP(N291,'P1-1'!$B:$AP,31,FALSE),"")</f>
        <v/>
      </c>
      <c r="O293" s="234" t="str">
        <f>IFERROR(VLOOKUP(O291,'P1-1'!$B:$AP,31,FALSE),"")</f>
        <v/>
      </c>
      <c r="P293" s="234" t="str">
        <f>IFERROR(VLOOKUP(P291,'P1-1'!$B:$AP,31,FALSE),"")</f>
        <v/>
      </c>
      <c r="Q293" s="234" t="str">
        <f>IFERROR(VLOOKUP(Q291,'P1-1'!$B:$AP,31,FALSE),"")</f>
        <v/>
      </c>
      <c r="R293" s="234" t="str">
        <f>IFERROR(VLOOKUP(R291,'P1-1'!$B:$AP,31,FALSE),"")</f>
        <v/>
      </c>
      <c r="S293" s="234" t="str">
        <f>IFERROR(VLOOKUP(S291,'P1-1'!$B:$AP,31,FALSE),"")</f>
        <v/>
      </c>
      <c r="T293" s="234" t="str">
        <f>IFERROR(VLOOKUP(T291,'P1-1'!$B:$AP,31,FALSE),"")</f>
        <v/>
      </c>
      <c r="U293" s="234" t="str">
        <f>IFERROR(VLOOKUP(U291,'P1-1'!$B:$AP,31,FALSE),"")</f>
        <v/>
      </c>
      <c r="V293" s="234" t="str">
        <f>IFERROR(VLOOKUP(V291,'P1-1'!$B:$AP,31,FALSE),"")</f>
        <v/>
      </c>
      <c r="W293" s="234" t="str">
        <f>IFERROR(VLOOKUP(W291,'P1-1'!$B:$AP,31,FALSE),"")</f>
        <v/>
      </c>
      <c r="X293" s="234" t="str">
        <f>IFERROR(VLOOKUP(X291,'P1-1'!$B:$AP,31,FALSE),"")</f>
        <v/>
      </c>
      <c r="Y293" s="234" t="str">
        <f>IFERROR(VLOOKUP(Y291,'P1-1'!$B:$AP,31,FALSE),"")</f>
        <v/>
      </c>
      <c r="Z293" s="234" t="str">
        <f>IFERROR(VLOOKUP(Z291,'P1-1'!$B:$AP,31,FALSE),"")</f>
        <v/>
      </c>
      <c r="AA293" s="234" t="str">
        <f>IFERROR(VLOOKUP(AA291,'P1-1'!$B:$AP,31,FALSE),"")</f>
        <v/>
      </c>
      <c r="AB293" s="234" t="str">
        <f>IFERROR(VLOOKUP(AB291,'P1-1'!$B:$AP,31,FALSE),"")</f>
        <v/>
      </c>
      <c r="AC293" s="234" t="str">
        <f>IFERROR(VLOOKUP(AC291,'P1-1'!$B:$AP,31,FALSE),"")</f>
        <v/>
      </c>
      <c r="AD293" s="234" t="str">
        <f>IFERROR(VLOOKUP(AD291,'P1-1'!$B:$AP,31,FALSE),"")</f>
        <v/>
      </c>
      <c r="AE293" s="234" t="str">
        <f>IFERROR(VLOOKUP(AE291,'P1-1'!$B:$AP,31,FALSE),"")</f>
        <v/>
      </c>
      <c r="AF293" s="234" t="str">
        <f>IFERROR(VLOOKUP(AF291,'P1-1'!$B:$AP,31,FALSE),"")</f>
        <v/>
      </c>
      <c r="AG293" s="234" t="str">
        <f>IFERROR(VLOOKUP(AG291,'P1-1'!$B:$AP,31,FALSE),"")</f>
        <v/>
      </c>
      <c r="AH293" s="234" t="str">
        <f>IFERROR(VLOOKUP(AH291,'P1-1'!$B:$AP,31,FALSE),"")</f>
        <v/>
      </c>
      <c r="AI293" s="234" t="str">
        <f>IFERROR(VLOOKUP(AI291,'P1-1'!$B:$AP,31,FALSE),"")</f>
        <v/>
      </c>
      <c r="AJ293" s="234" t="str">
        <f>IFERROR(VLOOKUP(AJ291,'P1-1'!$B:$AP,31,FALSE),"")</f>
        <v/>
      </c>
      <c r="AK293" s="234" t="str">
        <f>IFERROR(VLOOKUP(AK291,'P1-1'!$B:$AP,31,FALSE),"")</f>
        <v/>
      </c>
      <c r="AL293" s="234" t="str">
        <f>IFERROR(VLOOKUP(AL291,'P1-1'!$B:$AP,31,FALSE),"")</f>
        <v/>
      </c>
      <c r="AM293" s="234" t="str">
        <f>IFERROR(VLOOKUP(AM291,'P1-1'!$B:$AP,31,FALSE),"")</f>
        <v/>
      </c>
      <c r="AN293" s="730"/>
      <c r="AO293" s="702"/>
      <c r="AP293" s="707"/>
      <c r="AQ293" s="708"/>
      <c r="AR293" s="702"/>
      <c r="AS293" s="702"/>
      <c r="AT293" s="709"/>
      <c r="AU293" s="327"/>
      <c r="AV293" s="327"/>
    </row>
    <row r="294" spans="1:48" s="205" customFormat="1" ht="12" customHeight="1">
      <c r="A294" s="710">
        <v>91</v>
      </c>
      <c r="B294" s="713"/>
      <c r="C294" s="731"/>
      <c r="D294" s="719" t="s">
        <v>231</v>
      </c>
      <c r="E294" s="401"/>
      <c r="F294" s="722"/>
      <c r="G294" s="723"/>
      <c r="H294" s="232" t="s">
        <v>355</v>
      </c>
      <c r="I294" s="324"/>
      <c r="J294" s="324"/>
      <c r="K294" s="324"/>
      <c r="L294" s="324"/>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4"/>
      <c r="AL294" s="324"/>
      <c r="AM294" s="324"/>
      <c r="AN294" s="728">
        <f t="shared" ref="AN294" si="349">IF(LEFT($AN$2,6)="共同生活援助",SUM(I295:AM295),SUM(I295:AM296))</f>
        <v>0</v>
      </c>
      <c r="AO294" s="700">
        <f>IF($AN$4="４週",AN294/4,AN294/(DAY(EOMONTH($I$22,0))/7))</f>
        <v>0</v>
      </c>
      <c r="AP294" s="703"/>
      <c r="AQ294" s="704"/>
      <c r="AR294" s="700" t="str">
        <f t="shared" ref="AR294" si="350">IF($AN$4="４週",AU295,AV295)</f>
        <v/>
      </c>
      <c r="AS294" s="700"/>
      <c r="AT294" s="709"/>
      <c r="AU294" s="325" t="s">
        <v>617</v>
      </c>
      <c r="AV294" s="325" t="s">
        <v>356</v>
      </c>
    </row>
    <row r="295" spans="1:48" s="205" customFormat="1" ht="12" customHeight="1">
      <c r="A295" s="711"/>
      <c r="B295" s="714"/>
      <c r="C295" s="732"/>
      <c r="D295" s="720"/>
      <c r="E295" s="402"/>
      <c r="F295" s="724"/>
      <c r="G295" s="725"/>
      <c r="H295" s="233" t="s">
        <v>357</v>
      </c>
      <c r="I295" s="234" t="str">
        <f>IFERROR(VLOOKUP(I294,'P1-1'!$B:$AP,41,FALSE),"")</f>
        <v/>
      </c>
      <c r="J295" s="234" t="str">
        <f>IFERROR(VLOOKUP(J294,'P1-1'!$B:$AP,41,FALSE),"")</f>
        <v/>
      </c>
      <c r="K295" s="234" t="str">
        <f>IFERROR(VLOOKUP(K294,'P1-1'!$B:$AP,41,FALSE),"")</f>
        <v/>
      </c>
      <c r="L295" s="234" t="str">
        <f>IFERROR(VLOOKUP(L294,'P1-1'!$B:$AP,41,FALSE),"")</f>
        <v/>
      </c>
      <c r="M295" s="234" t="str">
        <f>IFERROR(VLOOKUP(M294,'P1-1'!$B:$AP,41,FALSE),"")</f>
        <v/>
      </c>
      <c r="N295" s="234" t="str">
        <f>IFERROR(VLOOKUP(N294,'P1-1'!$B:$AP,41,FALSE),"")</f>
        <v/>
      </c>
      <c r="O295" s="234" t="str">
        <f>IFERROR(VLOOKUP(O294,'P1-1'!$B:$AP,41,FALSE),"")</f>
        <v/>
      </c>
      <c r="P295" s="234" t="str">
        <f>IFERROR(VLOOKUP(P294,'P1-1'!$B:$AP,41,FALSE),"")</f>
        <v/>
      </c>
      <c r="Q295" s="234" t="str">
        <f>IFERROR(VLOOKUP(Q294,'P1-1'!$B:$AP,41,FALSE),"")</f>
        <v/>
      </c>
      <c r="R295" s="234" t="str">
        <f>IFERROR(VLOOKUP(R294,'P1-1'!$B:$AP,41,FALSE),"")</f>
        <v/>
      </c>
      <c r="S295" s="234" t="str">
        <f>IFERROR(VLOOKUP(S294,'P1-1'!$B:$AP,41,FALSE),"")</f>
        <v/>
      </c>
      <c r="T295" s="234" t="str">
        <f>IFERROR(VLOOKUP(T294,'P1-1'!$B:$AP,41,FALSE),"")</f>
        <v/>
      </c>
      <c r="U295" s="234" t="str">
        <f>IFERROR(VLOOKUP(U294,'P1-1'!$B:$AP,41,FALSE),"")</f>
        <v/>
      </c>
      <c r="V295" s="234" t="str">
        <f>IFERROR(VLOOKUP(V294,'P1-1'!$B:$AP,41,FALSE),"")</f>
        <v/>
      </c>
      <c r="W295" s="234" t="str">
        <f>IFERROR(VLOOKUP(W294,'P1-1'!$B:$AP,41,FALSE),"")</f>
        <v/>
      </c>
      <c r="X295" s="234" t="str">
        <f>IFERROR(VLOOKUP(X294,'P1-1'!$B:$AP,41,FALSE),"")</f>
        <v/>
      </c>
      <c r="Y295" s="234" t="str">
        <f>IFERROR(VLOOKUP(Y294,'P1-1'!$B:$AP,41,FALSE),"")</f>
        <v/>
      </c>
      <c r="Z295" s="234" t="str">
        <f>IFERROR(VLOOKUP(Z294,'P1-1'!$B:$AP,41,FALSE),"")</f>
        <v/>
      </c>
      <c r="AA295" s="234" t="str">
        <f>IFERROR(VLOOKUP(AA294,'P1-1'!$B:$AP,41,FALSE),"")</f>
        <v/>
      </c>
      <c r="AB295" s="234" t="str">
        <f>IFERROR(VLOOKUP(AB294,'P1-1'!$B:$AP,41,FALSE),"")</f>
        <v/>
      </c>
      <c r="AC295" s="234" t="str">
        <f>IFERROR(VLOOKUP(AC294,'P1-1'!$B:$AP,41,FALSE),"")</f>
        <v/>
      </c>
      <c r="AD295" s="234" t="str">
        <f>IFERROR(VLOOKUP(AD294,'P1-1'!$B:$AP,41,FALSE),"")</f>
        <v/>
      </c>
      <c r="AE295" s="234" t="str">
        <f>IFERROR(VLOOKUP(AE294,'P1-1'!$B:$AP,41,FALSE),"")</f>
        <v/>
      </c>
      <c r="AF295" s="234" t="str">
        <f>IFERROR(VLOOKUP(AF294,'P1-1'!$B:$AP,41,FALSE),"")</f>
        <v/>
      </c>
      <c r="AG295" s="234" t="str">
        <f>IFERROR(VLOOKUP(AG294,'P1-1'!$B:$AP,41,FALSE),"")</f>
        <v/>
      </c>
      <c r="AH295" s="234" t="str">
        <f>IFERROR(VLOOKUP(AH294,'P1-1'!$B:$AP,41,FALSE),"")</f>
        <v/>
      </c>
      <c r="AI295" s="234" t="str">
        <f>IFERROR(VLOOKUP(AI294,'P1-1'!$B:$AP,41,FALSE),"")</f>
        <v/>
      </c>
      <c r="AJ295" s="234" t="str">
        <f>IFERROR(VLOOKUP(AJ294,'P1-1'!$B:$AP,41,FALSE),"")</f>
        <v/>
      </c>
      <c r="AK295" s="234" t="str">
        <f>IFERROR(VLOOKUP(AK294,'P1-1'!$B:$AP,41,FALSE),"")</f>
        <v/>
      </c>
      <c r="AL295" s="234" t="str">
        <f>IFERROR(VLOOKUP(AL294,'P1-1'!$B:$AP,41,FALSE),"")</f>
        <v/>
      </c>
      <c r="AM295" s="234" t="str">
        <f>IFERROR(VLOOKUP(AM294,'P1-1'!$B:$AP,41,FALSE),"")</f>
        <v/>
      </c>
      <c r="AN295" s="729"/>
      <c r="AO295" s="701"/>
      <c r="AP295" s="705"/>
      <c r="AQ295" s="706"/>
      <c r="AR295" s="701"/>
      <c r="AS295" s="701"/>
      <c r="AT295" s="709"/>
      <c r="AU295" s="326" t="str">
        <f t="shared" ref="AU295" si="351">IFERROR(IF($D294="□",($AO294/$AK$7),($AO294/$AK$9)),"")</f>
        <v/>
      </c>
      <c r="AV295" s="326" t="str">
        <f t="shared" ref="AV295" si="352">IFERROR(IF($D294="□",($AN294/$AO$7),($AN294/$AO$9)),"")</f>
        <v/>
      </c>
    </row>
    <row r="296" spans="1:48" s="205" customFormat="1" ht="12" customHeight="1">
      <c r="A296" s="712"/>
      <c r="B296" s="715"/>
      <c r="C296" s="733"/>
      <c r="D296" s="721"/>
      <c r="E296" s="402"/>
      <c r="F296" s="726"/>
      <c r="G296" s="727"/>
      <c r="H296" s="235" t="s">
        <v>358</v>
      </c>
      <c r="I296" s="234" t="str">
        <f>IFERROR(VLOOKUP(I294,'P1-1'!$B:$AP,31,FALSE),"")</f>
        <v/>
      </c>
      <c r="J296" s="234" t="str">
        <f>IFERROR(VLOOKUP(J294,'P1-1'!$B:$AP,31,FALSE),"")</f>
        <v/>
      </c>
      <c r="K296" s="234" t="str">
        <f>IFERROR(VLOOKUP(K294,'P1-1'!$B:$AP,31,FALSE),"")</f>
        <v/>
      </c>
      <c r="L296" s="234" t="str">
        <f>IFERROR(VLOOKUP(L294,'P1-1'!$B:$AP,31,FALSE),"")</f>
        <v/>
      </c>
      <c r="M296" s="234" t="str">
        <f>IFERROR(VLOOKUP(M294,'P1-1'!$B:$AP,31,FALSE),"")</f>
        <v/>
      </c>
      <c r="N296" s="234" t="str">
        <f>IFERROR(VLOOKUP(N294,'P1-1'!$B:$AP,31,FALSE),"")</f>
        <v/>
      </c>
      <c r="O296" s="234" t="str">
        <f>IFERROR(VLOOKUP(O294,'P1-1'!$B:$AP,31,FALSE),"")</f>
        <v/>
      </c>
      <c r="P296" s="234" t="str">
        <f>IFERROR(VLOOKUP(P294,'P1-1'!$B:$AP,31,FALSE),"")</f>
        <v/>
      </c>
      <c r="Q296" s="234" t="str">
        <f>IFERROR(VLOOKUP(Q294,'P1-1'!$B:$AP,31,FALSE),"")</f>
        <v/>
      </c>
      <c r="R296" s="234" t="str">
        <f>IFERROR(VLOOKUP(R294,'P1-1'!$B:$AP,31,FALSE),"")</f>
        <v/>
      </c>
      <c r="S296" s="234" t="str">
        <f>IFERROR(VLOOKUP(S294,'P1-1'!$B:$AP,31,FALSE),"")</f>
        <v/>
      </c>
      <c r="T296" s="234" t="str">
        <f>IFERROR(VLOOKUP(T294,'P1-1'!$B:$AP,31,FALSE),"")</f>
        <v/>
      </c>
      <c r="U296" s="234" t="str">
        <f>IFERROR(VLOOKUP(U294,'P1-1'!$B:$AP,31,FALSE),"")</f>
        <v/>
      </c>
      <c r="V296" s="234" t="str">
        <f>IFERROR(VLOOKUP(V294,'P1-1'!$B:$AP,31,FALSE),"")</f>
        <v/>
      </c>
      <c r="W296" s="234" t="str">
        <f>IFERROR(VLOOKUP(W294,'P1-1'!$B:$AP,31,FALSE),"")</f>
        <v/>
      </c>
      <c r="X296" s="234" t="str">
        <f>IFERROR(VLOOKUP(X294,'P1-1'!$B:$AP,31,FALSE),"")</f>
        <v/>
      </c>
      <c r="Y296" s="234" t="str">
        <f>IFERROR(VLOOKUP(Y294,'P1-1'!$B:$AP,31,FALSE),"")</f>
        <v/>
      </c>
      <c r="Z296" s="234" t="str">
        <f>IFERROR(VLOOKUP(Z294,'P1-1'!$B:$AP,31,FALSE),"")</f>
        <v/>
      </c>
      <c r="AA296" s="234" t="str">
        <f>IFERROR(VLOOKUP(AA294,'P1-1'!$B:$AP,31,FALSE),"")</f>
        <v/>
      </c>
      <c r="AB296" s="234" t="str">
        <f>IFERROR(VLOOKUP(AB294,'P1-1'!$B:$AP,31,FALSE),"")</f>
        <v/>
      </c>
      <c r="AC296" s="234" t="str">
        <f>IFERROR(VLOOKUP(AC294,'P1-1'!$B:$AP,31,FALSE),"")</f>
        <v/>
      </c>
      <c r="AD296" s="234" t="str">
        <f>IFERROR(VLOOKUP(AD294,'P1-1'!$B:$AP,31,FALSE),"")</f>
        <v/>
      </c>
      <c r="AE296" s="234" t="str">
        <f>IFERROR(VLOOKUP(AE294,'P1-1'!$B:$AP,31,FALSE),"")</f>
        <v/>
      </c>
      <c r="AF296" s="234" t="str">
        <f>IFERROR(VLOOKUP(AF294,'P1-1'!$B:$AP,31,FALSE),"")</f>
        <v/>
      </c>
      <c r="AG296" s="234" t="str">
        <f>IFERROR(VLOOKUP(AG294,'P1-1'!$B:$AP,31,FALSE),"")</f>
        <v/>
      </c>
      <c r="AH296" s="234" t="str">
        <f>IFERROR(VLOOKUP(AH294,'P1-1'!$B:$AP,31,FALSE),"")</f>
        <v/>
      </c>
      <c r="AI296" s="234" t="str">
        <f>IFERROR(VLOOKUP(AI294,'P1-1'!$B:$AP,31,FALSE),"")</f>
        <v/>
      </c>
      <c r="AJ296" s="234" t="str">
        <f>IFERROR(VLOOKUP(AJ294,'P1-1'!$B:$AP,31,FALSE),"")</f>
        <v/>
      </c>
      <c r="AK296" s="234" t="str">
        <f>IFERROR(VLOOKUP(AK294,'P1-1'!$B:$AP,31,FALSE),"")</f>
        <v/>
      </c>
      <c r="AL296" s="234" t="str">
        <f>IFERROR(VLOOKUP(AL294,'P1-1'!$B:$AP,31,FALSE),"")</f>
        <v/>
      </c>
      <c r="AM296" s="234" t="str">
        <f>IFERROR(VLOOKUP(AM294,'P1-1'!$B:$AP,31,FALSE),"")</f>
        <v/>
      </c>
      <c r="AN296" s="730"/>
      <c r="AO296" s="702"/>
      <c r="AP296" s="707"/>
      <c r="AQ296" s="708"/>
      <c r="AR296" s="702"/>
      <c r="AS296" s="702"/>
      <c r="AT296" s="709"/>
      <c r="AU296" s="327"/>
      <c r="AV296" s="327"/>
    </row>
    <row r="297" spans="1:48" s="205" customFormat="1" ht="12" customHeight="1">
      <c r="A297" s="710">
        <v>92</v>
      </c>
      <c r="B297" s="713"/>
      <c r="C297" s="731"/>
      <c r="D297" s="719" t="s">
        <v>231</v>
      </c>
      <c r="E297" s="401"/>
      <c r="F297" s="722"/>
      <c r="G297" s="723"/>
      <c r="H297" s="232" t="s">
        <v>355</v>
      </c>
      <c r="I297" s="324"/>
      <c r="J297" s="324"/>
      <c r="K297" s="324"/>
      <c r="L297" s="324"/>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4"/>
      <c r="AL297" s="324"/>
      <c r="AM297" s="324"/>
      <c r="AN297" s="728">
        <f t="shared" ref="AN297" si="353">IF(LEFT($AN$2,6)="共同生活援助",SUM(I298:AM298),SUM(I298:AM299))</f>
        <v>0</v>
      </c>
      <c r="AO297" s="700">
        <f>IF($AN$4="４週",AN297/4,AN297/(DAY(EOMONTH($I$22,0))/7))</f>
        <v>0</v>
      </c>
      <c r="AP297" s="703"/>
      <c r="AQ297" s="704"/>
      <c r="AR297" s="700" t="str">
        <f t="shared" ref="AR297" si="354">IF($AN$4="４週",AU298,AV298)</f>
        <v/>
      </c>
      <c r="AS297" s="700"/>
      <c r="AT297" s="709"/>
      <c r="AU297" s="325" t="s">
        <v>617</v>
      </c>
      <c r="AV297" s="325" t="s">
        <v>356</v>
      </c>
    </row>
    <row r="298" spans="1:48" s="205" customFormat="1" ht="12" customHeight="1">
      <c r="A298" s="711"/>
      <c r="B298" s="714"/>
      <c r="C298" s="732"/>
      <c r="D298" s="720"/>
      <c r="E298" s="402"/>
      <c r="F298" s="724"/>
      <c r="G298" s="725"/>
      <c r="H298" s="233" t="s">
        <v>357</v>
      </c>
      <c r="I298" s="234" t="str">
        <f>IFERROR(VLOOKUP(I297,'P1-1'!$B:$AP,41,FALSE),"")</f>
        <v/>
      </c>
      <c r="J298" s="234" t="str">
        <f>IFERROR(VLOOKUP(J297,'P1-1'!$B:$AP,41,FALSE),"")</f>
        <v/>
      </c>
      <c r="K298" s="234" t="str">
        <f>IFERROR(VLOOKUP(K297,'P1-1'!$B:$AP,41,FALSE),"")</f>
        <v/>
      </c>
      <c r="L298" s="234" t="str">
        <f>IFERROR(VLOOKUP(L297,'P1-1'!$B:$AP,41,FALSE),"")</f>
        <v/>
      </c>
      <c r="M298" s="234" t="str">
        <f>IFERROR(VLOOKUP(M297,'P1-1'!$B:$AP,41,FALSE),"")</f>
        <v/>
      </c>
      <c r="N298" s="234" t="str">
        <f>IFERROR(VLOOKUP(N297,'P1-1'!$B:$AP,41,FALSE),"")</f>
        <v/>
      </c>
      <c r="O298" s="234" t="str">
        <f>IFERROR(VLOOKUP(O297,'P1-1'!$B:$AP,41,FALSE),"")</f>
        <v/>
      </c>
      <c r="P298" s="234" t="str">
        <f>IFERROR(VLOOKUP(P297,'P1-1'!$B:$AP,41,FALSE),"")</f>
        <v/>
      </c>
      <c r="Q298" s="234" t="str">
        <f>IFERROR(VLOOKUP(Q297,'P1-1'!$B:$AP,41,FALSE),"")</f>
        <v/>
      </c>
      <c r="R298" s="234" t="str">
        <f>IFERROR(VLOOKUP(R297,'P1-1'!$B:$AP,41,FALSE),"")</f>
        <v/>
      </c>
      <c r="S298" s="234" t="str">
        <f>IFERROR(VLOOKUP(S297,'P1-1'!$B:$AP,41,FALSE),"")</f>
        <v/>
      </c>
      <c r="T298" s="234" t="str">
        <f>IFERROR(VLOOKUP(T297,'P1-1'!$B:$AP,41,FALSE),"")</f>
        <v/>
      </c>
      <c r="U298" s="234" t="str">
        <f>IFERROR(VLOOKUP(U297,'P1-1'!$B:$AP,41,FALSE),"")</f>
        <v/>
      </c>
      <c r="V298" s="234" t="str">
        <f>IFERROR(VLOOKUP(V297,'P1-1'!$B:$AP,41,FALSE),"")</f>
        <v/>
      </c>
      <c r="W298" s="234" t="str">
        <f>IFERROR(VLOOKUP(W297,'P1-1'!$B:$AP,41,FALSE),"")</f>
        <v/>
      </c>
      <c r="X298" s="234" t="str">
        <f>IFERROR(VLOOKUP(X297,'P1-1'!$B:$AP,41,FALSE),"")</f>
        <v/>
      </c>
      <c r="Y298" s="234" t="str">
        <f>IFERROR(VLOOKUP(Y297,'P1-1'!$B:$AP,41,FALSE),"")</f>
        <v/>
      </c>
      <c r="Z298" s="234" t="str">
        <f>IFERROR(VLOOKUP(Z297,'P1-1'!$B:$AP,41,FALSE),"")</f>
        <v/>
      </c>
      <c r="AA298" s="234" t="str">
        <f>IFERROR(VLOOKUP(AA297,'P1-1'!$B:$AP,41,FALSE),"")</f>
        <v/>
      </c>
      <c r="AB298" s="234" t="str">
        <f>IFERROR(VLOOKUP(AB297,'P1-1'!$B:$AP,41,FALSE),"")</f>
        <v/>
      </c>
      <c r="AC298" s="234" t="str">
        <f>IFERROR(VLOOKUP(AC297,'P1-1'!$B:$AP,41,FALSE),"")</f>
        <v/>
      </c>
      <c r="AD298" s="234" t="str">
        <f>IFERROR(VLOOKUP(AD297,'P1-1'!$B:$AP,41,FALSE),"")</f>
        <v/>
      </c>
      <c r="AE298" s="234" t="str">
        <f>IFERROR(VLOOKUP(AE297,'P1-1'!$B:$AP,41,FALSE),"")</f>
        <v/>
      </c>
      <c r="AF298" s="234" t="str">
        <f>IFERROR(VLOOKUP(AF297,'P1-1'!$B:$AP,41,FALSE),"")</f>
        <v/>
      </c>
      <c r="AG298" s="234" t="str">
        <f>IFERROR(VLOOKUP(AG297,'P1-1'!$B:$AP,41,FALSE),"")</f>
        <v/>
      </c>
      <c r="AH298" s="234" t="str">
        <f>IFERROR(VLOOKUP(AH297,'P1-1'!$B:$AP,41,FALSE),"")</f>
        <v/>
      </c>
      <c r="AI298" s="234" t="str">
        <f>IFERROR(VLOOKUP(AI297,'P1-1'!$B:$AP,41,FALSE),"")</f>
        <v/>
      </c>
      <c r="AJ298" s="234" t="str">
        <f>IFERROR(VLOOKUP(AJ297,'P1-1'!$B:$AP,41,FALSE),"")</f>
        <v/>
      </c>
      <c r="AK298" s="234" t="str">
        <f>IFERROR(VLOOKUP(AK297,'P1-1'!$B:$AP,41,FALSE),"")</f>
        <v/>
      </c>
      <c r="AL298" s="234" t="str">
        <f>IFERROR(VLOOKUP(AL297,'P1-1'!$B:$AP,41,FALSE),"")</f>
        <v/>
      </c>
      <c r="AM298" s="234" t="str">
        <f>IFERROR(VLOOKUP(AM297,'P1-1'!$B:$AP,41,FALSE),"")</f>
        <v/>
      </c>
      <c r="AN298" s="729"/>
      <c r="AO298" s="701"/>
      <c r="AP298" s="705"/>
      <c r="AQ298" s="706"/>
      <c r="AR298" s="701"/>
      <c r="AS298" s="701"/>
      <c r="AT298" s="709"/>
      <c r="AU298" s="326" t="str">
        <f t="shared" ref="AU298" si="355">IFERROR(IF($D297="□",($AO297/$AK$7),($AO297/$AK$9)),"")</f>
        <v/>
      </c>
      <c r="AV298" s="326" t="str">
        <f t="shared" ref="AV298" si="356">IFERROR(IF($D297="□",($AN297/$AO$7),($AN297/$AO$9)),"")</f>
        <v/>
      </c>
    </row>
    <row r="299" spans="1:48" s="205" customFormat="1" ht="12" customHeight="1">
      <c r="A299" s="712"/>
      <c r="B299" s="715"/>
      <c r="C299" s="733"/>
      <c r="D299" s="721"/>
      <c r="E299" s="402"/>
      <c r="F299" s="726"/>
      <c r="G299" s="727"/>
      <c r="H299" s="235" t="s">
        <v>358</v>
      </c>
      <c r="I299" s="234" t="str">
        <f>IFERROR(VLOOKUP(I297,'P1-1'!$B:$AP,31,FALSE),"")</f>
        <v/>
      </c>
      <c r="J299" s="234" t="str">
        <f>IFERROR(VLOOKUP(J297,'P1-1'!$B:$AP,31,FALSE),"")</f>
        <v/>
      </c>
      <c r="K299" s="234" t="str">
        <f>IFERROR(VLOOKUP(K297,'P1-1'!$B:$AP,31,FALSE),"")</f>
        <v/>
      </c>
      <c r="L299" s="234" t="str">
        <f>IFERROR(VLOOKUP(L297,'P1-1'!$B:$AP,31,FALSE),"")</f>
        <v/>
      </c>
      <c r="M299" s="234" t="str">
        <f>IFERROR(VLOOKUP(M297,'P1-1'!$B:$AP,31,FALSE),"")</f>
        <v/>
      </c>
      <c r="N299" s="234" t="str">
        <f>IFERROR(VLOOKUP(N297,'P1-1'!$B:$AP,31,FALSE),"")</f>
        <v/>
      </c>
      <c r="O299" s="234" t="str">
        <f>IFERROR(VLOOKUP(O297,'P1-1'!$B:$AP,31,FALSE),"")</f>
        <v/>
      </c>
      <c r="P299" s="234" t="str">
        <f>IFERROR(VLOOKUP(P297,'P1-1'!$B:$AP,31,FALSE),"")</f>
        <v/>
      </c>
      <c r="Q299" s="234" t="str">
        <f>IFERROR(VLOOKUP(Q297,'P1-1'!$B:$AP,31,FALSE),"")</f>
        <v/>
      </c>
      <c r="R299" s="234" t="str">
        <f>IFERROR(VLOOKUP(R297,'P1-1'!$B:$AP,31,FALSE),"")</f>
        <v/>
      </c>
      <c r="S299" s="234" t="str">
        <f>IFERROR(VLOOKUP(S297,'P1-1'!$B:$AP,31,FALSE),"")</f>
        <v/>
      </c>
      <c r="T299" s="234" t="str">
        <f>IFERROR(VLOOKUP(T297,'P1-1'!$B:$AP,31,FALSE),"")</f>
        <v/>
      </c>
      <c r="U299" s="234" t="str">
        <f>IFERROR(VLOOKUP(U297,'P1-1'!$B:$AP,31,FALSE),"")</f>
        <v/>
      </c>
      <c r="V299" s="234" t="str">
        <f>IFERROR(VLOOKUP(V297,'P1-1'!$B:$AP,31,FALSE),"")</f>
        <v/>
      </c>
      <c r="W299" s="234" t="str">
        <f>IFERROR(VLOOKUP(W297,'P1-1'!$B:$AP,31,FALSE),"")</f>
        <v/>
      </c>
      <c r="X299" s="234" t="str">
        <f>IFERROR(VLOOKUP(X297,'P1-1'!$B:$AP,31,FALSE),"")</f>
        <v/>
      </c>
      <c r="Y299" s="234" t="str">
        <f>IFERROR(VLOOKUP(Y297,'P1-1'!$B:$AP,31,FALSE),"")</f>
        <v/>
      </c>
      <c r="Z299" s="234" t="str">
        <f>IFERROR(VLOOKUP(Z297,'P1-1'!$B:$AP,31,FALSE),"")</f>
        <v/>
      </c>
      <c r="AA299" s="234" t="str">
        <f>IFERROR(VLOOKUP(AA297,'P1-1'!$B:$AP,31,FALSE),"")</f>
        <v/>
      </c>
      <c r="AB299" s="234" t="str">
        <f>IFERROR(VLOOKUP(AB297,'P1-1'!$B:$AP,31,FALSE),"")</f>
        <v/>
      </c>
      <c r="AC299" s="234" t="str">
        <f>IFERROR(VLOOKUP(AC297,'P1-1'!$B:$AP,31,FALSE),"")</f>
        <v/>
      </c>
      <c r="AD299" s="234" t="str">
        <f>IFERROR(VLOOKUP(AD297,'P1-1'!$B:$AP,31,FALSE),"")</f>
        <v/>
      </c>
      <c r="AE299" s="234" t="str">
        <f>IFERROR(VLOOKUP(AE297,'P1-1'!$B:$AP,31,FALSE),"")</f>
        <v/>
      </c>
      <c r="AF299" s="234" t="str">
        <f>IFERROR(VLOOKUP(AF297,'P1-1'!$B:$AP,31,FALSE),"")</f>
        <v/>
      </c>
      <c r="AG299" s="234" t="str">
        <f>IFERROR(VLOOKUP(AG297,'P1-1'!$B:$AP,31,FALSE),"")</f>
        <v/>
      </c>
      <c r="AH299" s="234" t="str">
        <f>IFERROR(VLOOKUP(AH297,'P1-1'!$B:$AP,31,FALSE),"")</f>
        <v/>
      </c>
      <c r="AI299" s="234" t="str">
        <f>IFERROR(VLOOKUP(AI297,'P1-1'!$B:$AP,31,FALSE),"")</f>
        <v/>
      </c>
      <c r="AJ299" s="234" t="str">
        <f>IFERROR(VLOOKUP(AJ297,'P1-1'!$B:$AP,31,FALSE),"")</f>
        <v/>
      </c>
      <c r="AK299" s="234" t="str">
        <f>IFERROR(VLOOKUP(AK297,'P1-1'!$B:$AP,31,FALSE),"")</f>
        <v/>
      </c>
      <c r="AL299" s="234" t="str">
        <f>IFERROR(VLOOKUP(AL297,'P1-1'!$B:$AP,31,FALSE),"")</f>
        <v/>
      </c>
      <c r="AM299" s="234" t="str">
        <f>IFERROR(VLOOKUP(AM297,'P1-1'!$B:$AP,31,FALSE),"")</f>
        <v/>
      </c>
      <c r="AN299" s="730"/>
      <c r="AO299" s="702"/>
      <c r="AP299" s="707"/>
      <c r="AQ299" s="708"/>
      <c r="AR299" s="702"/>
      <c r="AS299" s="702"/>
      <c r="AT299" s="709"/>
      <c r="AU299" s="327"/>
      <c r="AV299" s="327"/>
    </row>
    <row r="300" spans="1:48" s="205" customFormat="1" ht="12" customHeight="1">
      <c r="A300" s="710">
        <v>93</v>
      </c>
      <c r="B300" s="713"/>
      <c r="C300" s="731"/>
      <c r="D300" s="719" t="s">
        <v>231</v>
      </c>
      <c r="E300" s="401"/>
      <c r="F300" s="722"/>
      <c r="G300" s="723"/>
      <c r="H300" s="232" t="s">
        <v>355</v>
      </c>
      <c r="I300" s="324"/>
      <c r="J300" s="324"/>
      <c r="K300" s="324"/>
      <c r="L300" s="324"/>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4"/>
      <c r="AL300" s="324"/>
      <c r="AM300" s="324"/>
      <c r="AN300" s="728">
        <f t="shared" ref="AN300" si="357">IF(LEFT($AN$2,6)="共同生活援助",SUM(I301:AM301),SUM(I301:AM302))</f>
        <v>0</v>
      </c>
      <c r="AO300" s="700">
        <f>IF($AN$4="４週",AN300/4,AN300/(DAY(EOMONTH($I$22,0))/7))</f>
        <v>0</v>
      </c>
      <c r="AP300" s="703"/>
      <c r="AQ300" s="704"/>
      <c r="AR300" s="700" t="str">
        <f t="shared" ref="AR300" si="358">IF($AN$4="４週",AU301,AV301)</f>
        <v/>
      </c>
      <c r="AS300" s="700"/>
      <c r="AT300" s="709"/>
      <c r="AU300" s="325" t="s">
        <v>617</v>
      </c>
      <c r="AV300" s="325" t="s">
        <v>356</v>
      </c>
    </row>
    <row r="301" spans="1:48" s="205" customFormat="1" ht="12" customHeight="1">
      <c r="A301" s="711"/>
      <c r="B301" s="714"/>
      <c r="C301" s="732"/>
      <c r="D301" s="720"/>
      <c r="E301" s="402"/>
      <c r="F301" s="724"/>
      <c r="G301" s="725"/>
      <c r="H301" s="233" t="s">
        <v>357</v>
      </c>
      <c r="I301" s="234" t="str">
        <f>IFERROR(VLOOKUP(I300,'P1-1'!$B:$AP,41,FALSE),"")</f>
        <v/>
      </c>
      <c r="J301" s="234" t="str">
        <f>IFERROR(VLOOKUP(J300,'P1-1'!$B:$AP,41,FALSE),"")</f>
        <v/>
      </c>
      <c r="K301" s="234" t="str">
        <f>IFERROR(VLOOKUP(K300,'P1-1'!$B:$AP,41,FALSE),"")</f>
        <v/>
      </c>
      <c r="L301" s="234" t="str">
        <f>IFERROR(VLOOKUP(L300,'P1-1'!$B:$AP,41,FALSE),"")</f>
        <v/>
      </c>
      <c r="M301" s="234" t="str">
        <f>IFERROR(VLOOKUP(M300,'P1-1'!$B:$AP,41,FALSE),"")</f>
        <v/>
      </c>
      <c r="N301" s="234" t="str">
        <f>IFERROR(VLOOKUP(N300,'P1-1'!$B:$AP,41,FALSE),"")</f>
        <v/>
      </c>
      <c r="O301" s="234" t="str">
        <f>IFERROR(VLOOKUP(O300,'P1-1'!$B:$AP,41,FALSE),"")</f>
        <v/>
      </c>
      <c r="P301" s="234" t="str">
        <f>IFERROR(VLOOKUP(P300,'P1-1'!$B:$AP,41,FALSE),"")</f>
        <v/>
      </c>
      <c r="Q301" s="234" t="str">
        <f>IFERROR(VLOOKUP(Q300,'P1-1'!$B:$AP,41,FALSE),"")</f>
        <v/>
      </c>
      <c r="R301" s="234" t="str">
        <f>IFERROR(VLOOKUP(R300,'P1-1'!$B:$AP,41,FALSE),"")</f>
        <v/>
      </c>
      <c r="S301" s="234" t="str">
        <f>IFERROR(VLOOKUP(S300,'P1-1'!$B:$AP,41,FALSE),"")</f>
        <v/>
      </c>
      <c r="T301" s="234" t="str">
        <f>IFERROR(VLOOKUP(T300,'P1-1'!$B:$AP,41,FALSE),"")</f>
        <v/>
      </c>
      <c r="U301" s="234" t="str">
        <f>IFERROR(VLOOKUP(U300,'P1-1'!$B:$AP,41,FALSE),"")</f>
        <v/>
      </c>
      <c r="V301" s="234" t="str">
        <f>IFERROR(VLOOKUP(V300,'P1-1'!$B:$AP,41,FALSE),"")</f>
        <v/>
      </c>
      <c r="W301" s="234" t="str">
        <f>IFERROR(VLOOKUP(W300,'P1-1'!$B:$AP,41,FALSE),"")</f>
        <v/>
      </c>
      <c r="X301" s="234" t="str">
        <f>IFERROR(VLOOKUP(X300,'P1-1'!$B:$AP,41,FALSE),"")</f>
        <v/>
      </c>
      <c r="Y301" s="234" t="str">
        <f>IFERROR(VLOOKUP(Y300,'P1-1'!$B:$AP,41,FALSE),"")</f>
        <v/>
      </c>
      <c r="Z301" s="234" t="str">
        <f>IFERROR(VLOOKUP(Z300,'P1-1'!$B:$AP,41,FALSE),"")</f>
        <v/>
      </c>
      <c r="AA301" s="234" t="str">
        <f>IFERROR(VLOOKUP(AA300,'P1-1'!$B:$AP,41,FALSE),"")</f>
        <v/>
      </c>
      <c r="AB301" s="234" t="str">
        <f>IFERROR(VLOOKUP(AB300,'P1-1'!$B:$AP,41,FALSE),"")</f>
        <v/>
      </c>
      <c r="AC301" s="234" t="str">
        <f>IFERROR(VLOOKUP(AC300,'P1-1'!$B:$AP,41,FALSE),"")</f>
        <v/>
      </c>
      <c r="AD301" s="234" t="str">
        <f>IFERROR(VLOOKUP(AD300,'P1-1'!$B:$AP,41,FALSE),"")</f>
        <v/>
      </c>
      <c r="AE301" s="234" t="str">
        <f>IFERROR(VLOOKUP(AE300,'P1-1'!$B:$AP,41,FALSE),"")</f>
        <v/>
      </c>
      <c r="AF301" s="234" t="str">
        <f>IFERROR(VLOOKUP(AF300,'P1-1'!$B:$AP,41,FALSE),"")</f>
        <v/>
      </c>
      <c r="AG301" s="234" t="str">
        <f>IFERROR(VLOOKUP(AG300,'P1-1'!$B:$AP,41,FALSE),"")</f>
        <v/>
      </c>
      <c r="AH301" s="234" t="str">
        <f>IFERROR(VLOOKUP(AH300,'P1-1'!$B:$AP,41,FALSE),"")</f>
        <v/>
      </c>
      <c r="AI301" s="234" t="str">
        <f>IFERROR(VLOOKUP(AI300,'P1-1'!$B:$AP,41,FALSE),"")</f>
        <v/>
      </c>
      <c r="AJ301" s="234" t="str">
        <f>IFERROR(VLOOKUP(AJ300,'P1-1'!$B:$AP,41,FALSE),"")</f>
        <v/>
      </c>
      <c r="AK301" s="234" t="str">
        <f>IFERROR(VLOOKUP(AK300,'P1-1'!$B:$AP,41,FALSE),"")</f>
        <v/>
      </c>
      <c r="AL301" s="234" t="str">
        <f>IFERROR(VLOOKUP(AL300,'P1-1'!$B:$AP,41,FALSE),"")</f>
        <v/>
      </c>
      <c r="AM301" s="234" t="str">
        <f>IFERROR(VLOOKUP(AM300,'P1-1'!$B:$AP,41,FALSE),"")</f>
        <v/>
      </c>
      <c r="AN301" s="729"/>
      <c r="AO301" s="701"/>
      <c r="AP301" s="705"/>
      <c r="AQ301" s="706"/>
      <c r="AR301" s="701"/>
      <c r="AS301" s="701"/>
      <c r="AT301" s="709"/>
      <c r="AU301" s="326" t="str">
        <f t="shared" ref="AU301" si="359">IFERROR(IF($D300="□",($AO300/$AK$7),($AO300/$AK$9)),"")</f>
        <v/>
      </c>
      <c r="AV301" s="326" t="str">
        <f t="shared" ref="AV301" si="360">IFERROR(IF($D300="□",($AN300/$AO$7),($AN300/$AO$9)),"")</f>
        <v/>
      </c>
    </row>
    <row r="302" spans="1:48" s="205" customFormat="1" ht="12" customHeight="1">
      <c r="A302" s="712"/>
      <c r="B302" s="715"/>
      <c r="C302" s="733"/>
      <c r="D302" s="721"/>
      <c r="E302" s="402"/>
      <c r="F302" s="726"/>
      <c r="G302" s="727"/>
      <c r="H302" s="235" t="s">
        <v>358</v>
      </c>
      <c r="I302" s="234" t="str">
        <f>IFERROR(VLOOKUP(I300,'P1-1'!$B:$AP,31,FALSE),"")</f>
        <v/>
      </c>
      <c r="J302" s="234" t="str">
        <f>IFERROR(VLOOKUP(J300,'P1-1'!$B:$AP,31,FALSE),"")</f>
        <v/>
      </c>
      <c r="K302" s="234" t="str">
        <f>IFERROR(VLOOKUP(K300,'P1-1'!$B:$AP,31,FALSE),"")</f>
        <v/>
      </c>
      <c r="L302" s="234" t="str">
        <f>IFERROR(VLOOKUP(L300,'P1-1'!$B:$AP,31,FALSE),"")</f>
        <v/>
      </c>
      <c r="M302" s="234" t="str">
        <f>IFERROR(VLOOKUP(M300,'P1-1'!$B:$AP,31,FALSE),"")</f>
        <v/>
      </c>
      <c r="N302" s="234" t="str">
        <f>IFERROR(VLOOKUP(N300,'P1-1'!$B:$AP,31,FALSE),"")</f>
        <v/>
      </c>
      <c r="O302" s="234" t="str">
        <f>IFERROR(VLOOKUP(O300,'P1-1'!$B:$AP,31,FALSE),"")</f>
        <v/>
      </c>
      <c r="P302" s="234" t="str">
        <f>IFERROR(VLOOKUP(P300,'P1-1'!$B:$AP,31,FALSE),"")</f>
        <v/>
      </c>
      <c r="Q302" s="234" t="str">
        <f>IFERROR(VLOOKUP(Q300,'P1-1'!$B:$AP,31,FALSE),"")</f>
        <v/>
      </c>
      <c r="R302" s="234" t="str">
        <f>IFERROR(VLOOKUP(R300,'P1-1'!$B:$AP,31,FALSE),"")</f>
        <v/>
      </c>
      <c r="S302" s="234" t="str">
        <f>IFERROR(VLOOKUP(S300,'P1-1'!$B:$AP,31,FALSE),"")</f>
        <v/>
      </c>
      <c r="T302" s="234" t="str">
        <f>IFERROR(VLOOKUP(T300,'P1-1'!$B:$AP,31,FALSE),"")</f>
        <v/>
      </c>
      <c r="U302" s="234" t="str">
        <f>IFERROR(VLOOKUP(U300,'P1-1'!$B:$AP,31,FALSE),"")</f>
        <v/>
      </c>
      <c r="V302" s="234" t="str">
        <f>IFERROR(VLOOKUP(V300,'P1-1'!$B:$AP,31,FALSE),"")</f>
        <v/>
      </c>
      <c r="W302" s="234" t="str">
        <f>IFERROR(VLOOKUP(W300,'P1-1'!$B:$AP,31,FALSE),"")</f>
        <v/>
      </c>
      <c r="X302" s="234" t="str">
        <f>IFERROR(VLOOKUP(X300,'P1-1'!$B:$AP,31,FALSE),"")</f>
        <v/>
      </c>
      <c r="Y302" s="234" t="str">
        <f>IFERROR(VLOOKUP(Y300,'P1-1'!$B:$AP,31,FALSE),"")</f>
        <v/>
      </c>
      <c r="Z302" s="234" t="str">
        <f>IFERROR(VLOOKUP(Z300,'P1-1'!$B:$AP,31,FALSE),"")</f>
        <v/>
      </c>
      <c r="AA302" s="234" t="str">
        <f>IFERROR(VLOOKUP(AA300,'P1-1'!$B:$AP,31,FALSE),"")</f>
        <v/>
      </c>
      <c r="AB302" s="234" t="str">
        <f>IFERROR(VLOOKUP(AB300,'P1-1'!$B:$AP,31,FALSE),"")</f>
        <v/>
      </c>
      <c r="AC302" s="234" t="str">
        <f>IFERROR(VLOOKUP(AC300,'P1-1'!$B:$AP,31,FALSE),"")</f>
        <v/>
      </c>
      <c r="AD302" s="234" t="str">
        <f>IFERROR(VLOOKUP(AD300,'P1-1'!$B:$AP,31,FALSE),"")</f>
        <v/>
      </c>
      <c r="AE302" s="234" t="str">
        <f>IFERROR(VLOOKUP(AE300,'P1-1'!$B:$AP,31,FALSE),"")</f>
        <v/>
      </c>
      <c r="AF302" s="234" t="str">
        <f>IFERROR(VLOOKUP(AF300,'P1-1'!$B:$AP,31,FALSE),"")</f>
        <v/>
      </c>
      <c r="AG302" s="234" t="str">
        <f>IFERROR(VLOOKUP(AG300,'P1-1'!$B:$AP,31,FALSE),"")</f>
        <v/>
      </c>
      <c r="AH302" s="234" t="str">
        <f>IFERROR(VLOOKUP(AH300,'P1-1'!$B:$AP,31,FALSE),"")</f>
        <v/>
      </c>
      <c r="AI302" s="234" t="str">
        <f>IFERROR(VLOOKUP(AI300,'P1-1'!$B:$AP,31,FALSE),"")</f>
        <v/>
      </c>
      <c r="AJ302" s="234" t="str">
        <f>IFERROR(VLOOKUP(AJ300,'P1-1'!$B:$AP,31,FALSE),"")</f>
        <v/>
      </c>
      <c r="AK302" s="234" t="str">
        <f>IFERROR(VLOOKUP(AK300,'P1-1'!$B:$AP,31,FALSE),"")</f>
        <v/>
      </c>
      <c r="AL302" s="234" t="str">
        <f>IFERROR(VLOOKUP(AL300,'P1-1'!$B:$AP,31,FALSE),"")</f>
        <v/>
      </c>
      <c r="AM302" s="234" t="str">
        <f>IFERROR(VLOOKUP(AM300,'P1-1'!$B:$AP,31,FALSE),"")</f>
        <v/>
      </c>
      <c r="AN302" s="730"/>
      <c r="AO302" s="702"/>
      <c r="AP302" s="707"/>
      <c r="AQ302" s="708"/>
      <c r="AR302" s="702"/>
      <c r="AS302" s="702"/>
      <c r="AT302" s="709"/>
      <c r="AU302" s="327"/>
      <c r="AV302" s="327"/>
    </row>
    <row r="303" spans="1:48" s="205" customFormat="1" ht="12" customHeight="1">
      <c r="A303" s="710">
        <v>94</v>
      </c>
      <c r="B303" s="713"/>
      <c r="C303" s="731"/>
      <c r="D303" s="719" t="s">
        <v>231</v>
      </c>
      <c r="E303" s="401"/>
      <c r="F303" s="722"/>
      <c r="G303" s="723"/>
      <c r="H303" s="232" t="s">
        <v>355</v>
      </c>
      <c r="I303" s="324"/>
      <c r="J303" s="324"/>
      <c r="K303" s="324"/>
      <c r="L303" s="324"/>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4"/>
      <c r="AL303" s="324"/>
      <c r="AM303" s="324"/>
      <c r="AN303" s="728">
        <f t="shared" ref="AN303" si="361">IF(LEFT($AN$2,6)="共同生活援助",SUM(I304:AM304),SUM(I304:AM305))</f>
        <v>0</v>
      </c>
      <c r="AO303" s="700">
        <f>IF($AN$4="４週",AN303/4,AN303/(DAY(EOMONTH($I$22,0))/7))</f>
        <v>0</v>
      </c>
      <c r="AP303" s="703"/>
      <c r="AQ303" s="704"/>
      <c r="AR303" s="700" t="str">
        <f t="shared" ref="AR303" si="362">IF($AN$4="４週",AU304,AV304)</f>
        <v/>
      </c>
      <c r="AS303" s="700"/>
      <c r="AT303" s="709"/>
      <c r="AU303" s="325" t="s">
        <v>617</v>
      </c>
      <c r="AV303" s="325" t="s">
        <v>356</v>
      </c>
    </row>
    <row r="304" spans="1:48" s="205" customFormat="1" ht="12" customHeight="1">
      <c r="A304" s="711"/>
      <c r="B304" s="714"/>
      <c r="C304" s="732"/>
      <c r="D304" s="720"/>
      <c r="E304" s="402"/>
      <c r="F304" s="724"/>
      <c r="G304" s="725"/>
      <c r="H304" s="233" t="s">
        <v>357</v>
      </c>
      <c r="I304" s="234" t="str">
        <f>IFERROR(VLOOKUP(I303,'P1-1'!$B:$AP,41,FALSE),"")</f>
        <v/>
      </c>
      <c r="J304" s="234" t="str">
        <f>IFERROR(VLOOKUP(J303,'P1-1'!$B:$AP,41,FALSE),"")</f>
        <v/>
      </c>
      <c r="K304" s="234" t="str">
        <f>IFERROR(VLOOKUP(K303,'P1-1'!$B:$AP,41,FALSE),"")</f>
        <v/>
      </c>
      <c r="L304" s="234" t="str">
        <f>IFERROR(VLOOKUP(L303,'P1-1'!$B:$AP,41,FALSE),"")</f>
        <v/>
      </c>
      <c r="M304" s="234" t="str">
        <f>IFERROR(VLOOKUP(M303,'P1-1'!$B:$AP,41,FALSE),"")</f>
        <v/>
      </c>
      <c r="N304" s="234" t="str">
        <f>IFERROR(VLOOKUP(N303,'P1-1'!$B:$AP,41,FALSE),"")</f>
        <v/>
      </c>
      <c r="O304" s="234" t="str">
        <f>IFERROR(VLOOKUP(O303,'P1-1'!$B:$AP,41,FALSE),"")</f>
        <v/>
      </c>
      <c r="P304" s="234" t="str">
        <f>IFERROR(VLOOKUP(P303,'P1-1'!$B:$AP,41,FALSE),"")</f>
        <v/>
      </c>
      <c r="Q304" s="234" t="str">
        <f>IFERROR(VLOOKUP(Q303,'P1-1'!$B:$AP,41,FALSE),"")</f>
        <v/>
      </c>
      <c r="R304" s="234" t="str">
        <f>IFERROR(VLOOKUP(R303,'P1-1'!$B:$AP,41,FALSE),"")</f>
        <v/>
      </c>
      <c r="S304" s="234" t="str">
        <f>IFERROR(VLOOKUP(S303,'P1-1'!$B:$AP,41,FALSE),"")</f>
        <v/>
      </c>
      <c r="T304" s="234" t="str">
        <f>IFERROR(VLOOKUP(T303,'P1-1'!$B:$AP,41,FALSE),"")</f>
        <v/>
      </c>
      <c r="U304" s="234" t="str">
        <f>IFERROR(VLOOKUP(U303,'P1-1'!$B:$AP,41,FALSE),"")</f>
        <v/>
      </c>
      <c r="V304" s="234" t="str">
        <f>IFERROR(VLOOKUP(V303,'P1-1'!$B:$AP,41,FALSE),"")</f>
        <v/>
      </c>
      <c r="W304" s="234" t="str">
        <f>IFERROR(VLOOKUP(W303,'P1-1'!$B:$AP,41,FALSE),"")</f>
        <v/>
      </c>
      <c r="X304" s="234" t="str">
        <f>IFERROR(VLOOKUP(X303,'P1-1'!$B:$AP,41,FALSE),"")</f>
        <v/>
      </c>
      <c r="Y304" s="234" t="str">
        <f>IFERROR(VLOOKUP(Y303,'P1-1'!$B:$AP,41,FALSE),"")</f>
        <v/>
      </c>
      <c r="Z304" s="234" t="str">
        <f>IFERROR(VLOOKUP(Z303,'P1-1'!$B:$AP,41,FALSE),"")</f>
        <v/>
      </c>
      <c r="AA304" s="234" t="str">
        <f>IFERROR(VLOOKUP(AA303,'P1-1'!$B:$AP,41,FALSE),"")</f>
        <v/>
      </c>
      <c r="AB304" s="234" t="str">
        <f>IFERROR(VLOOKUP(AB303,'P1-1'!$B:$AP,41,FALSE),"")</f>
        <v/>
      </c>
      <c r="AC304" s="234" t="str">
        <f>IFERROR(VLOOKUP(AC303,'P1-1'!$B:$AP,41,FALSE),"")</f>
        <v/>
      </c>
      <c r="AD304" s="234" t="str">
        <f>IFERROR(VLOOKUP(AD303,'P1-1'!$B:$AP,41,FALSE),"")</f>
        <v/>
      </c>
      <c r="AE304" s="234" t="str">
        <f>IFERROR(VLOOKUP(AE303,'P1-1'!$B:$AP,41,FALSE),"")</f>
        <v/>
      </c>
      <c r="AF304" s="234" t="str">
        <f>IFERROR(VLOOKUP(AF303,'P1-1'!$B:$AP,41,FALSE),"")</f>
        <v/>
      </c>
      <c r="AG304" s="234" t="str">
        <f>IFERROR(VLOOKUP(AG303,'P1-1'!$B:$AP,41,FALSE),"")</f>
        <v/>
      </c>
      <c r="AH304" s="234" t="str">
        <f>IFERROR(VLOOKUP(AH303,'P1-1'!$B:$AP,41,FALSE),"")</f>
        <v/>
      </c>
      <c r="AI304" s="234" t="str">
        <f>IFERROR(VLOOKUP(AI303,'P1-1'!$B:$AP,41,FALSE),"")</f>
        <v/>
      </c>
      <c r="AJ304" s="234" t="str">
        <f>IFERROR(VLOOKUP(AJ303,'P1-1'!$B:$AP,41,FALSE),"")</f>
        <v/>
      </c>
      <c r="AK304" s="234" t="str">
        <f>IFERROR(VLOOKUP(AK303,'P1-1'!$B:$AP,41,FALSE),"")</f>
        <v/>
      </c>
      <c r="AL304" s="234" t="str">
        <f>IFERROR(VLOOKUP(AL303,'P1-1'!$B:$AP,41,FALSE),"")</f>
        <v/>
      </c>
      <c r="AM304" s="234" t="str">
        <f>IFERROR(VLOOKUP(AM303,'P1-1'!$B:$AP,41,FALSE),"")</f>
        <v/>
      </c>
      <c r="AN304" s="729"/>
      <c r="AO304" s="701"/>
      <c r="AP304" s="705"/>
      <c r="AQ304" s="706"/>
      <c r="AR304" s="701"/>
      <c r="AS304" s="701"/>
      <c r="AT304" s="709"/>
      <c r="AU304" s="326" t="str">
        <f t="shared" ref="AU304" si="363">IFERROR(IF($D303="□",($AO303/$AK$7),($AO303/$AK$9)),"")</f>
        <v/>
      </c>
      <c r="AV304" s="326" t="str">
        <f t="shared" ref="AV304" si="364">IFERROR(IF($D303="□",($AN303/$AO$7),($AN303/$AO$9)),"")</f>
        <v/>
      </c>
    </row>
    <row r="305" spans="1:48" s="205" customFormat="1" ht="12" customHeight="1">
      <c r="A305" s="712"/>
      <c r="B305" s="715"/>
      <c r="C305" s="733"/>
      <c r="D305" s="721"/>
      <c r="E305" s="402"/>
      <c r="F305" s="726"/>
      <c r="G305" s="727"/>
      <c r="H305" s="235" t="s">
        <v>358</v>
      </c>
      <c r="I305" s="234" t="str">
        <f>IFERROR(VLOOKUP(I303,'P1-1'!$B:$AP,31,FALSE),"")</f>
        <v/>
      </c>
      <c r="J305" s="234" t="str">
        <f>IFERROR(VLOOKUP(J303,'P1-1'!$B:$AP,31,FALSE),"")</f>
        <v/>
      </c>
      <c r="K305" s="234" t="str">
        <f>IFERROR(VLOOKUP(K303,'P1-1'!$B:$AP,31,FALSE),"")</f>
        <v/>
      </c>
      <c r="L305" s="234" t="str">
        <f>IFERROR(VLOOKUP(L303,'P1-1'!$B:$AP,31,FALSE),"")</f>
        <v/>
      </c>
      <c r="M305" s="234" t="str">
        <f>IFERROR(VLOOKUP(M303,'P1-1'!$B:$AP,31,FALSE),"")</f>
        <v/>
      </c>
      <c r="N305" s="234" t="str">
        <f>IFERROR(VLOOKUP(N303,'P1-1'!$B:$AP,31,FALSE),"")</f>
        <v/>
      </c>
      <c r="O305" s="234" t="str">
        <f>IFERROR(VLOOKUP(O303,'P1-1'!$B:$AP,31,FALSE),"")</f>
        <v/>
      </c>
      <c r="P305" s="234" t="str">
        <f>IFERROR(VLOOKUP(P303,'P1-1'!$B:$AP,31,FALSE),"")</f>
        <v/>
      </c>
      <c r="Q305" s="234" t="str">
        <f>IFERROR(VLOOKUP(Q303,'P1-1'!$B:$AP,31,FALSE),"")</f>
        <v/>
      </c>
      <c r="R305" s="234" t="str">
        <f>IFERROR(VLOOKUP(R303,'P1-1'!$B:$AP,31,FALSE),"")</f>
        <v/>
      </c>
      <c r="S305" s="234" t="str">
        <f>IFERROR(VLOOKUP(S303,'P1-1'!$B:$AP,31,FALSE),"")</f>
        <v/>
      </c>
      <c r="T305" s="234" t="str">
        <f>IFERROR(VLOOKUP(T303,'P1-1'!$B:$AP,31,FALSE),"")</f>
        <v/>
      </c>
      <c r="U305" s="234" t="str">
        <f>IFERROR(VLOOKUP(U303,'P1-1'!$B:$AP,31,FALSE),"")</f>
        <v/>
      </c>
      <c r="V305" s="234" t="str">
        <f>IFERROR(VLOOKUP(V303,'P1-1'!$B:$AP,31,FALSE),"")</f>
        <v/>
      </c>
      <c r="W305" s="234" t="str">
        <f>IFERROR(VLOOKUP(W303,'P1-1'!$B:$AP,31,FALSE),"")</f>
        <v/>
      </c>
      <c r="X305" s="234" t="str">
        <f>IFERROR(VLOOKUP(X303,'P1-1'!$B:$AP,31,FALSE),"")</f>
        <v/>
      </c>
      <c r="Y305" s="234" t="str">
        <f>IFERROR(VLOOKUP(Y303,'P1-1'!$B:$AP,31,FALSE),"")</f>
        <v/>
      </c>
      <c r="Z305" s="234" t="str">
        <f>IFERROR(VLOOKUP(Z303,'P1-1'!$B:$AP,31,FALSE),"")</f>
        <v/>
      </c>
      <c r="AA305" s="234" t="str">
        <f>IFERROR(VLOOKUP(AA303,'P1-1'!$B:$AP,31,FALSE),"")</f>
        <v/>
      </c>
      <c r="AB305" s="234" t="str">
        <f>IFERROR(VLOOKUP(AB303,'P1-1'!$B:$AP,31,FALSE),"")</f>
        <v/>
      </c>
      <c r="AC305" s="234" t="str">
        <f>IFERROR(VLOOKUP(AC303,'P1-1'!$B:$AP,31,FALSE),"")</f>
        <v/>
      </c>
      <c r="AD305" s="234" t="str">
        <f>IFERROR(VLOOKUP(AD303,'P1-1'!$B:$AP,31,FALSE),"")</f>
        <v/>
      </c>
      <c r="AE305" s="234" t="str">
        <f>IFERROR(VLOOKUP(AE303,'P1-1'!$B:$AP,31,FALSE),"")</f>
        <v/>
      </c>
      <c r="AF305" s="234" t="str">
        <f>IFERROR(VLOOKUP(AF303,'P1-1'!$B:$AP,31,FALSE),"")</f>
        <v/>
      </c>
      <c r="AG305" s="234" t="str">
        <f>IFERROR(VLOOKUP(AG303,'P1-1'!$B:$AP,31,FALSE),"")</f>
        <v/>
      </c>
      <c r="AH305" s="234" t="str">
        <f>IFERROR(VLOOKUP(AH303,'P1-1'!$B:$AP,31,FALSE),"")</f>
        <v/>
      </c>
      <c r="AI305" s="234" t="str">
        <f>IFERROR(VLOOKUP(AI303,'P1-1'!$B:$AP,31,FALSE),"")</f>
        <v/>
      </c>
      <c r="AJ305" s="234" t="str">
        <f>IFERROR(VLOOKUP(AJ303,'P1-1'!$B:$AP,31,FALSE),"")</f>
        <v/>
      </c>
      <c r="AK305" s="234" t="str">
        <f>IFERROR(VLOOKUP(AK303,'P1-1'!$B:$AP,31,FALSE),"")</f>
        <v/>
      </c>
      <c r="AL305" s="234" t="str">
        <f>IFERROR(VLOOKUP(AL303,'P1-1'!$B:$AP,31,FALSE),"")</f>
        <v/>
      </c>
      <c r="AM305" s="234" t="str">
        <f>IFERROR(VLOOKUP(AM303,'P1-1'!$B:$AP,31,FALSE),"")</f>
        <v/>
      </c>
      <c r="AN305" s="730"/>
      <c r="AO305" s="702"/>
      <c r="AP305" s="707"/>
      <c r="AQ305" s="708"/>
      <c r="AR305" s="702"/>
      <c r="AS305" s="702"/>
      <c r="AT305" s="709"/>
      <c r="AU305" s="327"/>
      <c r="AV305" s="327"/>
    </row>
    <row r="306" spans="1:48" s="205" customFormat="1" ht="12" customHeight="1">
      <c r="A306" s="710">
        <v>95</v>
      </c>
      <c r="B306" s="713"/>
      <c r="C306" s="731"/>
      <c r="D306" s="719" t="s">
        <v>231</v>
      </c>
      <c r="E306" s="401"/>
      <c r="F306" s="722"/>
      <c r="G306" s="723"/>
      <c r="H306" s="232" t="s">
        <v>355</v>
      </c>
      <c r="I306" s="324"/>
      <c r="J306" s="324"/>
      <c r="K306" s="324"/>
      <c r="L306" s="324"/>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4"/>
      <c r="AL306" s="324"/>
      <c r="AM306" s="324"/>
      <c r="AN306" s="728">
        <f t="shared" ref="AN306" si="365">IF(LEFT($AN$2,6)="共同生活援助",SUM(I307:AM307),SUM(I307:AM308))</f>
        <v>0</v>
      </c>
      <c r="AO306" s="700">
        <f>IF($AN$4="４週",AN306/4,AN306/(DAY(EOMONTH($I$22,0))/7))</f>
        <v>0</v>
      </c>
      <c r="AP306" s="703"/>
      <c r="AQ306" s="704"/>
      <c r="AR306" s="700" t="str">
        <f t="shared" ref="AR306" si="366">IF($AN$4="４週",AU307,AV307)</f>
        <v/>
      </c>
      <c r="AS306" s="700"/>
      <c r="AT306" s="709"/>
      <c r="AU306" s="325" t="s">
        <v>617</v>
      </c>
      <c r="AV306" s="325" t="s">
        <v>356</v>
      </c>
    </row>
    <row r="307" spans="1:48" s="205" customFormat="1" ht="12" customHeight="1">
      <c r="A307" s="711"/>
      <c r="B307" s="714"/>
      <c r="C307" s="732"/>
      <c r="D307" s="720"/>
      <c r="E307" s="402"/>
      <c r="F307" s="724"/>
      <c r="G307" s="725"/>
      <c r="H307" s="233" t="s">
        <v>357</v>
      </c>
      <c r="I307" s="234" t="str">
        <f>IFERROR(VLOOKUP(I306,'P1-1'!$B:$AP,41,FALSE),"")</f>
        <v/>
      </c>
      <c r="J307" s="234" t="str">
        <f>IFERROR(VLOOKUP(J306,'P1-1'!$B:$AP,41,FALSE),"")</f>
        <v/>
      </c>
      <c r="K307" s="234" t="str">
        <f>IFERROR(VLOOKUP(K306,'P1-1'!$B:$AP,41,FALSE),"")</f>
        <v/>
      </c>
      <c r="L307" s="234" t="str">
        <f>IFERROR(VLOOKUP(L306,'P1-1'!$B:$AP,41,FALSE),"")</f>
        <v/>
      </c>
      <c r="M307" s="234" t="str">
        <f>IFERROR(VLOOKUP(M306,'P1-1'!$B:$AP,41,FALSE),"")</f>
        <v/>
      </c>
      <c r="N307" s="234" t="str">
        <f>IFERROR(VLOOKUP(N306,'P1-1'!$B:$AP,41,FALSE),"")</f>
        <v/>
      </c>
      <c r="O307" s="234" t="str">
        <f>IFERROR(VLOOKUP(O306,'P1-1'!$B:$AP,41,FALSE),"")</f>
        <v/>
      </c>
      <c r="P307" s="234" t="str">
        <f>IFERROR(VLOOKUP(P306,'P1-1'!$B:$AP,41,FALSE),"")</f>
        <v/>
      </c>
      <c r="Q307" s="234" t="str">
        <f>IFERROR(VLOOKUP(Q306,'P1-1'!$B:$AP,41,FALSE),"")</f>
        <v/>
      </c>
      <c r="R307" s="234" t="str">
        <f>IFERROR(VLOOKUP(R306,'P1-1'!$B:$AP,41,FALSE),"")</f>
        <v/>
      </c>
      <c r="S307" s="234" t="str">
        <f>IFERROR(VLOOKUP(S306,'P1-1'!$B:$AP,41,FALSE),"")</f>
        <v/>
      </c>
      <c r="T307" s="234" t="str">
        <f>IFERROR(VLOOKUP(T306,'P1-1'!$B:$AP,41,FALSE),"")</f>
        <v/>
      </c>
      <c r="U307" s="234" t="str">
        <f>IFERROR(VLOOKUP(U306,'P1-1'!$B:$AP,41,FALSE),"")</f>
        <v/>
      </c>
      <c r="V307" s="234" t="str">
        <f>IFERROR(VLOOKUP(V306,'P1-1'!$B:$AP,41,FALSE),"")</f>
        <v/>
      </c>
      <c r="W307" s="234" t="str">
        <f>IFERROR(VLOOKUP(W306,'P1-1'!$B:$AP,41,FALSE),"")</f>
        <v/>
      </c>
      <c r="X307" s="234" t="str">
        <f>IFERROR(VLOOKUP(X306,'P1-1'!$B:$AP,41,FALSE),"")</f>
        <v/>
      </c>
      <c r="Y307" s="234" t="str">
        <f>IFERROR(VLOOKUP(Y306,'P1-1'!$B:$AP,41,FALSE),"")</f>
        <v/>
      </c>
      <c r="Z307" s="234" t="str">
        <f>IFERROR(VLOOKUP(Z306,'P1-1'!$B:$AP,41,FALSE),"")</f>
        <v/>
      </c>
      <c r="AA307" s="234" t="str">
        <f>IFERROR(VLOOKUP(AA306,'P1-1'!$B:$AP,41,FALSE),"")</f>
        <v/>
      </c>
      <c r="AB307" s="234" t="str">
        <f>IFERROR(VLOOKUP(AB306,'P1-1'!$B:$AP,41,FALSE),"")</f>
        <v/>
      </c>
      <c r="AC307" s="234" t="str">
        <f>IFERROR(VLOOKUP(AC306,'P1-1'!$B:$AP,41,FALSE),"")</f>
        <v/>
      </c>
      <c r="AD307" s="234" t="str">
        <f>IFERROR(VLOOKUP(AD306,'P1-1'!$B:$AP,41,FALSE),"")</f>
        <v/>
      </c>
      <c r="AE307" s="234" t="str">
        <f>IFERROR(VLOOKUP(AE306,'P1-1'!$B:$AP,41,FALSE),"")</f>
        <v/>
      </c>
      <c r="AF307" s="234" t="str">
        <f>IFERROR(VLOOKUP(AF306,'P1-1'!$B:$AP,41,FALSE),"")</f>
        <v/>
      </c>
      <c r="AG307" s="234" t="str">
        <f>IFERROR(VLOOKUP(AG306,'P1-1'!$B:$AP,41,FALSE),"")</f>
        <v/>
      </c>
      <c r="AH307" s="234" t="str">
        <f>IFERROR(VLOOKUP(AH306,'P1-1'!$B:$AP,41,FALSE),"")</f>
        <v/>
      </c>
      <c r="AI307" s="234" t="str">
        <f>IFERROR(VLOOKUP(AI306,'P1-1'!$B:$AP,41,FALSE),"")</f>
        <v/>
      </c>
      <c r="AJ307" s="234" t="str">
        <f>IFERROR(VLOOKUP(AJ306,'P1-1'!$B:$AP,41,FALSE),"")</f>
        <v/>
      </c>
      <c r="AK307" s="234" t="str">
        <f>IFERROR(VLOOKUP(AK306,'P1-1'!$B:$AP,41,FALSE),"")</f>
        <v/>
      </c>
      <c r="AL307" s="234" t="str">
        <f>IFERROR(VLOOKUP(AL306,'P1-1'!$B:$AP,41,FALSE),"")</f>
        <v/>
      </c>
      <c r="AM307" s="234" t="str">
        <f>IFERROR(VLOOKUP(AM306,'P1-1'!$B:$AP,41,FALSE),"")</f>
        <v/>
      </c>
      <c r="AN307" s="729"/>
      <c r="AO307" s="701"/>
      <c r="AP307" s="705"/>
      <c r="AQ307" s="706"/>
      <c r="AR307" s="701"/>
      <c r="AS307" s="701"/>
      <c r="AT307" s="709"/>
      <c r="AU307" s="326" t="str">
        <f t="shared" ref="AU307" si="367">IFERROR(IF($D306="□",($AO306/$AK$7),($AO306/$AK$9)),"")</f>
        <v/>
      </c>
      <c r="AV307" s="326" t="str">
        <f t="shared" ref="AV307" si="368">IFERROR(IF($D306="□",($AN306/$AO$7),($AN306/$AO$9)),"")</f>
        <v/>
      </c>
    </row>
    <row r="308" spans="1:48" s="205" customFormat="1" ht="12" customHeight="1">
      <c r="A308" s="712"/>
      <c r="B308" s="715"/>
      <c r="C308" s="733"/>
      <c r="D308" s="721"/>
      <c r="E308" s="402"/>
      <c r="F308" s="726"/>
      <c r="G308" s="727"/>
      <c r="H308" s="235" t="s">
        <v>358</v>
      </c>
      <c r="I308" s="234" t="str">
        <f>IFERROR(VLOOKUP(I306,'P1-1'!$B:$AP,31,FALSE),"")</f>
        <v/>
      </c>
      <c r="J308" s="234" t="str">
        <f>IFERROR(VLOOKUP(J306,'P1-1'!$B:$AP,31,FALSE),"")</f>
        <v/>
      </c>
      <c r="K308" s="234" t="str">
        <f>IFERROR(VLOOKUP(K306,'P1-1'!$B:$AP,31,FALSE),"")</f>
        <v/>
      </c>
      <c r="L308" s="234" t="str">
        <f>IFERROR(VLOOKUP(L306,'P1-1'!$B:$AP,31,FALSE),"")</f>
        <v/>
      </c>
      <c r="M308" s="234" t="str">
        <f>IFERROR(VLOOKUP(M306,'P1-1'!$B:$AP,31,FALSE),"")</f>
        <v/>
      </c>
      <c r="N308" s="234" t="str">
        <f>IFERROR(VLOOKUP(N306,'P1-1'!$B:$AP,31,FALSE),"")</f>
        <v/>
      </c>
      <c r="O308" s="234" t="str">
        <f>IFERROR(VLOOKUP(O306,'P1-1'!$B:$AP,31,FALSE),"")</f>
        <v/>
      </c>
      <c r="P308" s="234" t="str">
        <f>IFERROR(VLOOKUP(P306,'P1-1'!$B:$AP,31,FALSE),"")</f>
        <v/>
      </c>
      <c r="Q308" s="234" t="str">
        <f>IFERROR(VLOOKUP(Q306,'P1-1'!$B:$AP,31,FALSE),"")</f>
        <v/>
      </c>
      <c r="R308" s="234" t="str">
        <f>IFERROR(VLOOKUP(R306,'P1-1'!$B:$AP,31,FALSE),"")</f>
        <v/>
      </c>
      <c r="S308" s="234" t="str">
        <f>IFERROR(VLOOKUP(S306,'P1-1'!$B:$AP,31,FALSE),"")</f>
        <v/>
      </c>
      <c r="T308" s="234" t="str">
        <f>IFERROR(VLOOKUP(T306,'P1-1'!$B:$AP,31,FALSE),"")</f>
        <v/>
      </c>
      <c r="U308" s="234" t="str">
        <f>IFERROR(VLOOKUP(U306,'P1-1'!$B:$AP,31,FALSE),"")</f>
        <v/>
      </c>
      <c r="V308" s="234" t="str">
        <f>IFERROR(VLOOKUP(V306,'P1-1'!$B:$AP,31,FALSE),"")</f>
        <v/>
      </c>
      <c r="W308" s="234" t="str">
        <f>IFERROR(VLOOKUP(W306,'P1-1'!$B:$AP,31,FALSE),"")</f>
        <v/>
      </c>
      <c r="X308" s="234" t="str">
        <f>IFERROR(VLOOKUP(X306,'P1-1'!$B:$AP,31,FALSE),"")</f>
        <v/>
      </c>
      <c r="Y308" s="234" t="str">
        <f>IFERROR(VLOOKUP(Y306,'P1-1'!$B:$AP,31,FALSE),"")</f>
        <v/>
      </c>
      <c r="Z308" s="234" t="str">
        <f>IFERROR(VLOOKUP(Z306,'P1-1'!$B:$AP,31,FALSE),"")</f>
        <v/>
      </c>
      <c r="AA308" s="234" t="str">
        <f>IFERROR(VLOOKUP(AA306,'P1-1'!$B:$AP,31,FALSE),"")</f>
        <v/>
      </c>
      <c r="AB308" s="234" t="str">
        <f>IFERROR(VLOOKUP(AB306,'P1-1'!$B:$AP,31,FALSE),"")</f>
        <v/>
      </c>
      <c r="AC308" s="234" t="str">
        <f>IFERROR(VLOOKUP(AC306,'P1-1'!$B:$AP,31,FALSE),"")</f>
        <v/>
      </c>
      <c r="AD308" s="234" t="str">
        <f>IFERROR(VLOOKUP(AD306,'P1-1'!$B:$AP,31,FALSE),"")</f>
        <v/>
      </c>
      <c r="AE308" s="234" t="str">
        <f>IFERROR(VLOOKUP(AE306,'P1-1'!$B:$AP,31,FALSE),"")</f>
        <v/>
      </c>
      <c r="AF308" s="234" t="str">
        <f>IFERROR(VLOOKUP(AF306,'P1-1'!$B:$AP,31,FALSE),"")</f>
        <v/>
      </c>
      <c r="AG308" s="234" t="str">
        <f>IFERROR(VLOOKUP(AG306,'P1-1'!$B:$AP,31,FALSE),"")</f>
        <v/>
      </c>
      <c r="AH308" s="234" t="str">
        <f>IFERROR(VLOOKUP(AH306,'P1-1'!$B:$AP,31,FALSE),"")</f>
        <v/>
      </c>
      <c r="AI308" s="234" t="str">
        <f>IFERROR(VLOOKUP(AI306,'P1-1'!$B:$AP,31,FALSE),"")</f>
        <v/>
      </c>
      <c r="AJ308" s="234" t="str">
        <f>IFERROR(VLOOKUP(AJ306,'P1-1'!$B:$AP,31,FALSE),"")</f>
        <v/>
      </c>
      <c r="AK308" s="234" t="str">
        <f>IFERROR(VLOOKUP(AK306,'P1-1'!$B:$AP,31,FALSE),"")</f>
        <v/>
      </c>
      <c r="AL308" s="234" t="str">
        <f>IFERROR(VLOOKUP(AL306,'P1-1'!$B:$AP,31,FALSE),"")</f>
        <v/>
      </c>
      <c r="AM308" s="234" t="str">
        <f>IFERROR(VLOOKUP(AM306,'P1-1'!$B:$AP,31,FALSE),"")</f>
        <v/>
      </c>
      <c r="AN308" s="730"/>
      <c r="AO308" s="702"/>
      <c r="AP308" s="707"/>
      <c r="AQ308" s="708"/>
      <c r="AR308" s="702"/>
      <c r="AS308" s="702"/>
      <c r="AT308" s="709"/>
      <c r="AU308" s="327"/>
      <c r="AV308" s="327"/>
    </row>
    <row r="309" spans="1:48" s="205" customFormat="1" ht="12" customHeight="1">
      <c r="A309" s="710">
        <v>96</v>
      </c>
      <c r="B309" s="713"/>
      <c r="C309" s="731"/>
      <c r="D309" s="719" t="s">
        <v>231</v>
      </c>
      <c r="E309" s="401"/>
      <c r="F309" s="722"/>
      <c r="G309" s="723"/>
      <c r="H309" s="232" t="s">
        <v>355</v>
      </c>
      <c r="I309" s="324"/>
      <c r="J309" s="324"/>
      <c r="K309" s="324"/>
      <c r="L309" s="324"/>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4"/>
      <c r="AL309" s="324"/>
      <c r="AM309" s="324"/>
      <c r="AN309" s="728">
        <f t="shared" ref="AN309" si="369">IF(LEFT($AN$2,6)="共同生活援助",SUM(I310:AM310),SUM(I310:AM311))</f>
        <v>0</v>
      </c>
      <c r="AO309" s="700">
        <f>IF($AN$4="４週",AN309/4,AN309/(DAY(EOMONTH($I$22,0))/7))</f>
        <v>0</v>
      </c>
      <c r="AP309" s="703"/>
      <c r="AQ309" s="704"/>
      <c r="AR309" s="700" t="str">
        <f t="shared" ref="AR309" si="370">IF($AN$4="４週",AU310,AV310)</f>
        <v/>
      </c>
      <c r="AS309" s="700"/>
      <c r="AT309" s="709"/>
      <c r="AU309" s="325" t="s">
        <v>617</v>
      </c>
      <c r="AV309" s="325" t="s">
        <v>356</v>
      </c>
    </row>
    <row r="310" spans="1:48" s="205" customFormat="1" ht="12" customHeight="1">
      <c r="A310" s="711"/>
      <c r="B310" s="714"/>
      <c r="C310" s="732"/>
      <c r="D310" s="720"/>
      <c r="E310" s="402"/>
      <c r="F310" s="724"/>
      <c r="G310" s="725"/>
      <c r="H310" s="233" t="s">
        <v>357</v>
      </c>
      <c r="I310" s="234" t="str">
        <f>IFERROR(VLOOKUP(I309,'P1-1'!$B:$AP,41,FALSE),"")</f>
        <v/>
      </c>
      <c r="J310" s="234" t="str">
        <f>IFERROR(VLOOKUP(J309,'P1-1'!$B:$AP,41,FALSE),"")</f>
        <v/>
      </c>
      <c r="K310" s="234" t="str">
        <f>IFERROR(VLOOKUP(K309,'P1-1'!$B:$AP,41,FALSE),"")</f>
        <v/>
      </c>
      <c r="L310" s="234" t="str">
        <f>IFERROR(VLOOKUP(L309,'P1-1'!$B:$AP,41,FALSE),"")</f>
        <v/>
      </c>
      <c r="M310" s="234" t="str">
        <f>IFERROR(VLOOKUP(M309,'P1-1'!$B:$AP,41,FALSE),"")</f>
        <v/>
      </c>
      <c r="N310" s="234" t="str">
        <f>IFERROR(VLOOKUP(N309,'P1-1'!$B:$AP,41,FALSE),"")</f>
        <v/>
      </c>
      <c r="O310" s="234" t="str">
        <f>IFERROR(VLOOKUP(O309,'P1-1'!$B:$AP,41,FALSE),"")</f>
        <v/>
      </c>
      <c r="P310" s="234" t="str">
        <f>IFERROR(VLOOKUP(P309,'P1-1'!$B:$AP,41,FALSE),"")</f>
        <v/>
      </c>
      <c r="Q310" s="234" t="str">
        <f>IFERROR(VLOOKUP(Q309,'P1-1'!$B:$AP,41,FALSE),"")</f>
        <v/>
      </c>
      <c r="R310" s="234" t="str">
        <f>IFERROR(VLOOKUP(R309,'P1-1'!$B:$AP,41,FALSE),"")</f>
        <v/>
      </c>
      <c r="S310" s="234" t="str">
        <f>IFERROR(VLOOKUP(S309,'P1-1'!$B:$AP,41,FALSE),"")</f>
        <v/>
      </c>
      <c r="T310" s="234" t="str">
        <f>IFERROR(VLOOKUP(T309,'P1-1'!$B:$AP,41,FALSE),"")</f>
        <v/>
      </c>
      <c r="U310" s="234" t="str">
        <f>IFERROR(VLOOKUP(U309,'P1-1'!$B:$AP,41,FALSE),"")</f>
        <v/>
      </c>
      <c r="V310" s="234" t="str">
        <f>IFERROR(VLOOKUP(V309,'P1-1'!$B:$AP,41,FALSE),"")</f>
        <v/>
      </c>
      <c r="W310" s="234" t="str">
        <f>IFERROR(VLOOKUP(W309,'P1-1'!$B:$AP,41,FALSE),"")</f>
        <v/>
      </c>
      <c r="X310" s="234" t="str">
        <f>IFERROR(VLOOKUP(X309,'P1-1'!$B:$AP,41,FALSE),"")</f>
        <v/>
      </c>
      <c r="Y310" s="234" t="str">
        <f>IFERROR(VLOOKUP(Y309,'P1-1'!$B:$AP,41,FALSE),"")</f>
        <v/>
      </c>
      <c r="Z310" s="234" t="str">
        <f>IFERROR(VLOOKUP(Z309,'P1-1'!$B:$AP,41,FALSE),"")</f>
        <v/>
      </c>
      <c r="AA310" s="234" t="str">
        <f>IFERROR(VLOOKUP(AA309,'P1-1'!$B:$AP,41,FALSE),"")</f>
        <v/>
      </c>
      <c r="AB310" s="234" t="str">
        <f>IFERROR(VLOOKUP(AB309,'P1-1'!$B:$AP,41,FALSE),"")</f>
        <v/>
      </c>
      <c r="AC310" s="234" t="str">
        <f>IFERROR(VLOOKUP(AC309,'P1-1'!$B:$AP,41,FALSE),"")</f>
        <v/>
      </c>
      <c r="AD310" s="234" t="str">
        <f>IFERROR(VLOOKUP(AD309,'P1-1'!$B:$AP,41,FALSE),"")</f>
        <v/>
      </c>
      <c r="AE310" s="234" t="str">
        <f>IFERROR(VLOOKUP(AE309,'P1-1'!$B:$AP,41,FALSE),"")</f>
        <v/>
      </c>
      <c r="AF310" s="234" t="str">
        <f>IFERROR(VLOOKUP(AF309,'P1-1'!$B:$AP,41,FALSE),"")</f>
        <v/>
      </c>
      <c r="AG310" s="234" t="str">
        <f>IFERROR(VLOOKUP(AG309,'P1-1'!$B:$AP,41,FALSE),"")</f>
        <v/>
      </c>
      <c r="AH310" s="234" t="str">
        <f>IFERROR(VLOOKUP(AH309,'P1-1'!$B:$AP,41,FALSE),"")</f>
        <v/>
      </c>
      <c r="AI310" s="234" t="str">
        <f>IFERROR(VLOOKUP(AI309,'P1-1'!$B:$AP,41,FALSE),"")</f>
        <v/>
      </c>
      <c r="AJ310" s="234" t="str">
        <f>IFERROR(VLOOKUP(AJ309,'P1-1'!$B:$AP,41,FALSE),"")</f>
        <v/>
      </c>
      <c r="AK310" s="234" t="str">
        <f>IFERROR(VLOOKUP(AK309,'P1-1'!$B:$AP,41,FALSE),"")</f>
        <v/>
      </c>
      <c r="AL310" s="234" t="str">
        <f>IFERROR(VLOOKUP(AL309,'P1-1'!$B:$AP,41,FALSE),"")</f>
        <v/>
      </c>
      <c r="AM310" s="234" t="str">
        <f>IFERROR(VLOOKUP(AM309,'P1-1'!$B:$AP,41,FALSE),"")</f>
        <v/>
      </c>
      <c r="AN310" s="729"/>
      <c r="AO310" s="701"/>
      <c r="AP310" s="705"/>
      <c r="AQ310" s="706"/>
      <c r="AR310" s="701"/>
      <c r="AS310" s="701"/>
      <c r="AT310" s="709"/>
      <c r="AU310" s="326" t="str">
        <f t="shared" ref="AU310" si="371">IFERROR(IF($D309="□",($AO309/$AK$7),($AO309/$AK$9)),"")</f>
        <v/>
      </c>
      <c r="AV310" s="326" t="str">
        <f t="shared" ref="AV310" si="372">IFERROR(IF($D309="□",($AN309/$AO$7),($AN309/$AO$9)),"")</f>
        <v/>
      </c>
    </row>
    <row r="311" spans="1:48" s="205" customFormat="1" ht="12" customHeight="1">
      <c r="A311" s="712"/>
      <c r="B311" s="715"/>
      <c r="C311" s="733"/>
      <c r="D311" s="721"/>
      <c r="E311" s="402"/>
      <c r="F311" s="726"/>
      <c r="G311" s="727"/>
      <c r="H311" s="235" t="s">
        <v>358</v>
      </c>
      <c r="I311" s="236" t="str">
        <f>IFERROR(VLOOKUP(I309,'P1-1'!$B:$AP,31,FALSE),"")</f>
        <v/>
      </c>
      <c r="J311" s="234" t="str">
        <f>IFERROR(VLOOKUP(J309,'P1-1'!$B:$AP,31,FALSE),"")</f>
        <v/>
      </c>
      <c r="K311" s="234" t="str">
        <f>IFERROR(VLOOKUP(K309,'P1-1'!$B:$AP,31,FALSE),"")</f>
        <v/>
      </c>
      <c r="L311" s="234" t="str">
        <f>IFERROR(VLOOKUP(L309,'P1-1'!$B:$AP,31,FALSE),"")</f>
        <v/>
      </c>
      <c r="M311" s="234" t="str">
        <f>IFERROR(VLOOKUP(M309,'P1-1'!$B:$AP,31,FALSE),"")</f>
        <v/>
      </c>
      <c r="N311" s="234" t="str">
        <f>IFERROR(VLOOKUP(N309,'P1-1'!$B:$AP,31,FALSE),"")</f>
        <v/>
      </c>
      <c r="O311" s="234" t="str">
        <f>IFERROR(VLOOKUP(O309,'P1-1'!$B:$AP,31,FALSE),"")</f>
        <v/>
      </c>
      <c r="P311" s="234" t="str">
        <f>IFERROR(VLOOKUP(P309,'P1-1'!$B:$AP,31,FALSE),"")</f>
        <v/>
      </c>
      <c r="Q311" s="234" t="str">
        <f>IFERROR(VLOOKUP(Q309,'P1-1'!$B:$AP,31,FALSE),"")</f>
        <v/>
      </c>
      <c r="R311" s="234" t="str">
        <f>IFERROR(VLOOKUP(R309,'P1-1'!$B:$AP,31,FALSE),"")</f>
        <v/>
      </c>
      <c r="S311" s="234" t="str">
        <f>IFERROR(VLOOKUP(S309,'P1-1'!$B:$AP,31,FALSE),"")</f>
        <v/>
      </c>
      <c r="T311" s="234" t="str">
        <f>IFERROR(VLOOKUP(T309,'P1-1'!$B:$AP,31,FALSE),"")</f>
        <v/>
      </c>
      <c r="U311" s="234" t="str">
        <f>IFERROR(VLOOKUP(U309,'P1-1'!$B:$AP,31,FALSE),"")</f>
        <v/>
      </c>
      <c r="V311" s="234" t="str">
        <f>IFERROR(VLOOKUP(V309,'P1-1'!$B:$AP,31,FALSE),"")</f>
        <v/>
      </c>
      <c r="W311" s="234" t="str">
        <f>IFERROR(VLOOKUP(W309,'P1-1'!$B:$AP,31,FALSE),"")</f>
        <v/>
      </c>
      <c r="X311" s="234" t="str">
        <f>IFERROR(VLOOKUP(X309,'P1-1'!$B:$AP,31,FALSE),"")</f>
        <v/>
      </c>
      <c r="Y311" s="234" t="str">
        <f>IFERROR(VLOOKUP(Y309,'P1-1'!$B:$AP,31,FALSE),"")</f>
        <v/>
      </c>
      <c r="Z311" s="234" t="str">
        <f>IFERROR(VLOOKUP(Z309,'P1-1'!$B:$AP,31,FALSE),"")</f>
        <v/>
      </c>
      <c r="AA311" s="234" t="str">
        <f>IFERROR(VLOOKUP(AA309,'P1-1'!$B:$AP,31,FALSE),"")</f>
        <v/>
      </c>
      <c r="AB311" s="234" t="str">
        <f>IFERROR(VLOOKUP(AB309,'P1-1'!$B:$AP,31,FALSE),"")</f>
        <v/>
      </c>
      <c r="AC311" s="234" t="str">
        <f>IFERROR(VLOOKUP(AC309,'P1-1'!$B:$AP,31,FALSE),"")</f>
        <v/>
      </c>
      <c r="AD311" s="234" t="str">
        <f>IFERROR(VLOOKUP(AD309,'P1-1'!$B:$AP,31,FALSE),"")</f>
        <v/>
      </c>
      <c r="AE311" s="234" t="str">
        <f>IFERROR(VLOOKUP(AE309,'P1-1'!$B:$AP,31,FALSE),"")</f>
        <v/>
      </c>
      <c r="AF311" s="234" t="str">
        <f>IFERROR(VLOOKUP(AF309,'P1-1'!$B:$AP,31,FALSE),"")</f>
        <v/>
      </c>
      <c r="AG311" s="234" t="str">
        <f>IFERROR(VLOOKUP(AG309,'P1-1'!$B:$AP,31,FALSE),"")</f>
        <v/>
      </c>
      <c r="AH311" s="234" t="str">
        <f>IFERROR(VLOOKUP(AH309,'P1-1'!$B:$AP,31,FALSE),"")</f>
        <v/>
      </c>
      <c r="AI311" s="234" t="str">
        <f>IFERROR(VLOOKUP(AI309,'P1-1'!$B:$AP,31,FALSE),"")</f>
        <v/>
      </c>
      <c r="AJ311" s="234" t="str">
        <f>IFERROR(VLOOKUP(AJ309,'P1-1'!$B:$AP,31,FALSE),"")</f>
        <v/>
      </c>
      <c r="AK311" s="234" t="str">
        <f>IFERROR(VLOOKUP(AK309,'P1-1'!$B:$AP,31,FALSE),"")</f>
        <v/>
      </c>
      <c r="AL311" s="234" t="str">
        <f>IFERROR(VLOOKUP(AL309,'P1-1'!$B:$AP,31,FALSE),"")</f>
        <v/>
      </c>
      <c r="AM311" s="234" t="str">
        <f>IFERROR(VLOOKUP(AM309,'P1-1'!$B:$AP,31,FALSE),"")</f>
        <v/>
      </c>
      <c r="AN311" s="730"/>
      <c r="AO311" s="702"/>
      <c r="AP311" s="707"/>
      <c r="AQ311" s="708"/>
      <c r="AR311" s="702"/>
      <c r="AS311" s="702"/>
      <c r="AT311" s="709"/>
      <c r="AU311" s="327"/>
      <c r="AV311" s="327"/>
    </row>
    <row r="312" spans="1:48" s="205" customFormat="1" ht="12" customHeight="1">
      <c r="A312" s="710">
        <v>97</v>
      </c>
      <c r="B312" s="713"/>
      <c r="C312" s="731"/>
      <c r="D312" s="719" t="s">
        <v>231</v>
      </c>
      <c r="E312" s="401"/>
      <c r="F312" s="722"/>
      <c r="G312" s="723"/>
      <c r="H312" s="232" t="s">
        <v>355</v>
      </c>
      <c r="I312" s="324"/>
      <c r="J312" s="324"/>
      <c r="K312" s="324"/>
      <c r="L312" s="324"/>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4"/>
      <c r="AL312" s="324"/>
      <c r="AM312" s="324"/>
      <c r="AN312" s="728">
        <f t="shared" ref="AN312" si="373">IF(LEFT($AN$2,6)="共同生活援助",SUM(I313:AM313),SUM(I313:AM314))</f>
        <v>0</v>
      </c>
      <c r="AO312" s="700">
        <f>IF($AN$4="４週",AN312/4,AN312/(DAY(EOMONTH($I$22,0))/7))</f>
        <v>0</v>
      </c>
      <c r="AP312" s="703"/>
      <c r="AQ312" s="704"/>
      <c r="AR312" s="700" t="str">
        <f t="shared" ref="AR312" si="374">IF($AN$4="４週",AU313,AV313)</f>
        <v/>
      </c>
      <c r="AS312" s="700"/>
      <c r="AT312" s="709"/>
      <c r="AU312" s="325" t="s">
        <v>617</v>
      </c>
      <c r="AV312" s="325" t="s">
        <v>356</v>
      </c>
    </row>
    <row r="313" spans="1:48" s="205" customFormat="1" ht="12" customHeight="1">
      <c r="A313" s="711"/>
      <c r="B313" s="714"/>
      <c r="C313" s="732"/>
      <c r="D313" s="720"/>
      <c r="E313" s="402"/>
      <c r="F313" s="724"/>
      <c r="G313" s="725"/>
      <c r="H313" s="233" t="s">
        <v>357</v>
      </c>
      <c r="I313" s="234" t="str">
        <f>IFERROR(VLOOKUP(I312,'P1-1'!$B:$AP,41,FALSE),"")</f>
        <v/>
      </c>
      <c r="J313" s="234" t="str">
        <f>IFERROR(VLOOKUP(J312,'P1-1'!$B:$AP,41,FALSE),"")</f>
        <v/>
      </c>
      <c r="K313" s="234" t="str">
        <f>IFERROR(VLOOKUP(K312,'P1-1'!$B:$AP,41,FALSE),"")</f>
        <v/>
      </c>
      <c r="L313" s="234" t="str">
        <f>IFERROR(VLOOKUP(L312,'P1-1'!$B:$AP,41,FALSE),"")</f>
        <v/>
      </c>
      <c r="M313" s="234" t="str">
        <f>IFERROR(VLOOKUP(M312,'P1-1'!$B:$AP,41,FALSE),"")</f>
        <v/>
      </c>
      <c r="N313" s="234" t="str">
        <f>IFERROR(VLOOKUP(N312,'P1-1'!$B:$AP,41,FALSE),"")</f>
        <v/>
      </c>
      <c r="O313" s="234" t="str">
        <f>IFERROR(VLOOKUP(O312,'P1-1'!$B:$AP,41,FALSE),"")</f>
        <v/>
      </c>
      <c r="P313" s="234" t="str">
        <f>IFERROR(VLOOKUP(P312,'P1-1'!$B:$AP,41,FALSE),"")</f>
        <v/>
      </c>
      <c r="Q313" s="234" t="str">
        <f>IFERROR(VLOOKUP(Q312,'P1-1'!$B:$AP,41,FALSE),"")</f>
        <v/>
      </c>
      <c r="R313" s="234" t="str">
        <f>IFERROR(VLOOKUP(R312,'P1-1'!$B:$AP,41,FALSE),"")</f>
        <v/>
      </c>
      <c r="S313" s="234" t="str">
        <f>IFERROR(VLOOKUP(S312,'P1-1'!$B:$AP,41,FALSE),"")</f>
        <v/>
      </c>
      <c r="T313" s="234" t="str">
        <f>IFERROR(VLOOKUP(T312,'P1-1'!$B:$AP,41,FALSE),"")</f>
        <v/>
      </c>
      <c r="U313" s="234" t="str">
        <f>IFERROR(VLOOKUP(U312,'P1-1'!$B:$AP,41,FALSE),"")</f>
        <v/>
      </c>
      <c r="V313" s="234" t="str">
        <f>IFERROR(VLOOKUP(V312,'P1-1'!$B:$AP,41,FALSE),"")</f>
        <v/>
      </c>
      <c r="W313" s="234" t="str">
        <f>IFERROR(VLOOKUP(W312,'P1-1'!$B:$AP,41,FALSE),"")</f>
        <v/>
      </c>
      <c r="X313" s="234" t="str">
        <f>IFERROR(VLOOKUP(X312,'P1-1'!$B:$AP,41,FALSE),"")</f>
        <v/>
      </c>
      <c r="Y313" s="234" t="str">
        <f>IFERROR(VLOOKUP(Y312,'P1-1'!$B:$AP,41,FALSE),"")</f>
        <v/>
      </c>
      <c r="Z313" s="234" t="str">
        <f>IFERROR(VLOOKUP(Z312,'P1-1'!$B:$AP,41,FALSE),"")</f>
        <v/>
      </c>
      <c r="AA313" s="234" t="str">
        <f>IFERROR(VLOOKUP(AA312,'P1-1'!$B:$AP,41,FALSE),"")</f>
        <v/>
      </c>
      <c r="AB313" s="234" t="str">
        <f>IFERROR(VLOOKUP(AB312,'P1-1'!$B:$AP,41,FALSE),"")</f>
        <v/>
      </c>
      <c r="AC313" s="234" t="str">
        <f>IFERROR(VLOOKUP(AC312,'P1-1'!$B:$AP,41,FALSE),"")</f>
        <v/>
      </c>
      <c r="AD313" s="234" t="str">
        <f>IFERROR(VLOOKUP(AD312,'P1-1'!$B:$AP,41,FALSE),"")</f>
        <v/>
      </c>
      <c r="AE313" s="234" t="str">
        <f>IFERROR(VLOOKUP(AE312,'P1-1'!$B:$AP,41,FALSE),"")</f>
        <v/>
      </c>
      <c r="AF313" s="234" t="str">
        <f>IFERROR(VLOOKUP(AF312,'P1-1'!$B:$AP,41,FALSE),"")</f>
        <v/>
      </c>
      <c r="AG313" s="234" t="str">
        <f>IFERROR(VLOOKUP(AG312,'P1-1'!$B:$AP,41,FALSE),"")</f>
        <v/>
      </c>
      <c r="AH313" s="234" t="str">
        <f>IFERROR(VLOOKUP(AH312,'P1-1'!$B:$AP,41,FALSE),"")</f>
        <v/>
      </c>
      <c r="AI313" s="234" t="str">
        <f>IFERROR(VLOOKUP(AI312,'P1-1'!$B:$AP,41,FALSE),"")</f>
        <v/>
      </c>
      <c r="AJ313" s="234" t="str">
        <f>IFERROR(VLOOKUP(AJ312,'P1-1'!$B:$AP,41,FALSE),"")</f>
        <v/>
      </c>
      <c r="AK313" s="234" t="str">
        <f>IFERROR(VLOOKUP(AK312,'P1-1'!$B:$AP,41,FALSE),"")</f>
        <v/>
      </c>
      <c r="AL313" s="234" t="str">
        <f>IFERROR(VLOOKUP(AL312,'P1-1'!$B:$AP,41,FALSE),"")</f>
        <v/>
      </c>
      <c r="AM313" s="234" t="str">
        <f>IFERROR(VLOOKUP(AM312,'P1-1'!$B:$AP,41,FALSE),"")</f>
        <v/>
      </c>
      <c r="AN313" s="729"/>
      <c r="AO313" s="701"/>
      <c r="AP313" s="705"/>
      <c r="AQ313" s="706"/>
      <c r="AR313" s="701"/>
      <c r="AS313" s="701"/>
      <c r="AT313" s="709"/>
      <c r="AU313" s="326" t="str">
        <f t="shared" ref="AU313" si="375">IFERROR(IF($D312="□",($AO312/$AK$7),($AO312/$AK$9)),"")</f>
        <v/>
      </c>
      <c r="AV313" s="326" t="str">
        <f t="shared" ref="AV313" si="376">IFERROR(IF($D312="□",($AN312/$AO$7),($AN312/$AO$9)),"")</f>
        <v/>
      </c>
    </row>
    <row r="314" spans="1:48" s="205" customFormat="1" ht="12" customHeight="1">
      <c r="A314" s="712"/>
      <c r="B314" s="715"/>
      <c r="C314" s="733"/>
      <c r="D314" s="721"/>
      <c r="E314" s="402"/>
      <c r="F314" s="726"/>
      <c r="G314" s="727"/>
      <c r="H314" s="235" t="s">
        <v>358</v>
      </c>
      <c r="I314" s="234" t="str">
        <f>IFERROR(VLOOKUP(I312,'P1-1'!$B:$AP,31,FALSE),"")</f>
        <v/>
      </c>
      <c r="J314" s="234" t="str">
        <f>IFERROR(VLOOKUP(J312,'P1-1'!$B:$AP,31,FALSE),"")</f>
        <v/>
      </c>
      <c r="K314" s="234" t="str">
        <f>IFERROR(VLOOKUP(K312,'P1-1'!$B:$AP,31,FALSE),"")</f>
        <v/>
      </c>
      <c r="L314" s="234" t="str">
        <f>IFERROR(VLOOKUP(L312,'P1-1'!$B:$AP,31,FALSE),"")</f>
        <v/>
      </c>
      <c r="M314" s="234" t="str">
        <f>IFERROR(VLOOKUP(M312,'P1-1'!$B:$AP,31,FALSE),"")</f>
        <v/>
      </c>
      <c r="N314" s="234" t="str">
        <f>IFERROR(VLOOKUP(N312,'P1-1'!$B:$AP,31,FALSE),"")</f>
        <v/>
      </c>
      <c r="O314" s="234" t="str">
        <f>IFERROR(VLOOKUP(O312,'P1-1'!$B:$AP,31,FALSE),"")</f>
        <v/>
      </c>
      <c r="P314" s="234" t="str">
        <f>IFERROR(VLOOKUP(P312,'P1-1'!$B:$AP,31,FALSE),"")</f>
        <v/>
      </c>
      <c r="Q314" s="234" t="str">
        <f>IFERROR(VLOOKUP(Q312,'P1-1'!$B:$AP,31,FALSE),"")</f>
        <v/>
      </c>
      <c r="R314" s="234" t="str">
        <f>IFERROR(VLOOKUP(R312,'P1-1'!$B:$AP,31,FALSE),"")</f>
        <v/>
      </c>
      <c r="S314" s="234" t="str">
        <f>IFERROR(VLOOKUP(S312,'P1-1'!$B:$AP,31,FALSE),"")</f>
        <v/>
      </c>
      <c r="T314" s="234" t="str">
        <f>IFERROR(VLOOKUP(T312,'P1-1'!$B:$AP,31,FALSE),"")</f>
        <v/>
      </c>
      <c r="U314" s="234" t="str">
        <f>IFERROR(VLOOKUP(U312,'P1-1'!$B:$AP,31,FALSE),"")</f>
        <v/>
      </c>
      <c r="V314" s="234" t="str">
        <f>IFERROR(VLOOKUP(V312,'P1-1'!$B:$AP,31,FALSE),"")</f>
        <v/>
      </c>
      <c r="W314" s="234" t="str">
        <f>IFERROR(VLOOKUP(W312,'P1-1'!$B:$AP,31,FALSE),"")</f>
        <v/>
      </c>
      <c r="X314" s="234" t="str">
        <f>IFERROR(VLOOKUP(X312,'P1-1'!$B:$AP,31,FALSE),"")</f>
        <v/>
      </c>
      <c r="Y314" s="234" t="str">
        <f>IFERROR(VLOOKUP(Y312,'P1-1'!$B:$AP,31,FALSE),"")</f>
        <v/>
      </c>
      <c r="Z314" s="234" t="str">
        <f>IFERROR(VLOOKUP(Z312,'P1-1'!$B:$AP,31,FALSE),"")</f>
        <v/>
      </c>
      <c r="AA314" s="234" t="str">
        <f>IFERROR(VLOOKUP(AA312,'P1-1'!$B:$AP,31,FALSE),"")</f>
        <v/>
      </c>
      <c r="AB314" s="234" t="str">
        <f>IFERROR(VLOOKUP(AB312,'P1-1'!$B:$AP,31,FALSE),"")</f>
        <v/>
      </c>
      <c r="AC314" s="234" t="str">
        <f>IFERROR(VLOOKUP(AC312,'P1-1'!$B:$AP,31,FALSE),"")</f>
        <v/>
      </c>
      <c r="AD314" s="234" t="str">
        <f>IFERROR(VLOOKUP(AD312,'P1-1'!$B:$AP,31,FALSE),"")</f>
        <v/>
      </c>
      <c r="AE314" s="234" t="str">
        <f>IFERROR(VLOOKUP(AE312,'P1-1'!$B:$AP,31,FALSE),"")</f>
        <v/>
      </c>
      <c r="AF314" s="234" t="str">
        <f>IFERROR(VLOOKUP(AF312,'P1-1'!$B:$AP,31,FALSE),"")</f>
        <v/>
      </c>
      <c r="AG314" s="234" t="str">
        <f>IFERROR(VLOOKUP(AG312,'P1-1'!$B:$AP,31,FALSE),"")</f>
        <v/>
      </c>
      <c r="AH314" s="234" t="str">
        <f>IFERROR(VLOOKUP(AH312,'P1-1'!$B:$AP,31,FALSE),"")</f>
        <v/>
      </c>
      <c r="AI314" s="234" t="str">
        <f>IFERROR(VLOOKUP(AI312,'P1-1'!$B:$AP,31,FALSE),"")</f>
        <v/>
      </c>
      <c r="AJ314" s="234" t="str">
        <f>IFERROR(VLOOKUP(AJ312,'P1-1'!$B:$AP,31,FALSE),"")</f>
        <v/>
      </c>
      <c r="AK314" s="234" t="str">
        <f>IFERROR(VLOOKUP(AK312,'P1-1'!$B:$AP,31,FALSE),"")</f>
        <v/>
      </c>
      <c r="AL314" s="234" t="str">
        <f>IFERROR(VLOOKUP(AL312,'P1-1'!$B:$AP,31,FALSE),"")</f>
        <v/>
      </c>
      <c r="AM314" s="234" t="str">
        <f>IFERROR(VLOOKUP(AM312,'P1-1'!$B:$AP,31,FALSE),"")</f>
        <v/>
      </c>
      <c r="AN314" s="730"/>
      <c r="AO314" s="702"/>
      <c r="AP314" s="707"/>
      <c r="AQ314" s="708"/>
      <c r="AR314" s="702"/>
      <c r="AS314" s="702"/>
      <c r="AT314" s="709"/>
      <c r="AU314" s="327"/>
      <c r="AV314" s="327"/>
    </row>
    <row r="315" spans="1:48" s="205" customFormat="1" ht="12" customHeight="1">
      <c r="A315" s="710">
        <v>98</v>
      </c>
      <c r="B315" s="713"/>
      <c r="C315" s="731"/>
      <c r="D315" s="719" t="s">
        <v>231</v>
      </c>
      <c r="E315" s="401"/>
      <c r="F315" s="722"/>
      <c r="G315" s="723"/>
      <c r="H315" s="232" t="s">
        <v>355</v>
      </c>
      <c r="I315" s="324"/>
      <c r="J315" s="324"/>
      <c r="K315" s="324"/>
      <c r="L315" s="324"/>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4"/>
      <c r="AL315" s="324"/>
      <c r="AM315" s="324"/>
      <c r="AN315" s="728">
        <f t="shared" ref="AN315" si="377">IF(LEFT($AN$2,6)="共同生活援助",SUM(I316:AM316),SUM(I316:AM317))</f>
        <v>0</v>
      </c>
      <c r="AO315" s="700">
        <f>IF($AN$4="４週",AN315/4,AN315/(DAY(EOMONTH($I$22,0))/7))</f>
        <v>0</v>
      </c>
      <c r="AP315" s="703"/>
      <c r="AQ315" s="704"/>
      <c r="AR315" s="700" t="str">
        <f t="shared" ref="AR315" si="378">IF($AN$4="４週",AU316,AV316)</f>
        <v/>
      </c>
      <c r="AS315" s="700"/>
      <c r="AT315" s="709"/>
      <c r="AU315" s="325" t="s">
        <v>617</v>
      </c>
      <c r="AV315" s="325" t="s">
        <v>356</v>
      </c>
    </row>
    <row r="316" spans="1:48" s="205" customFormat="1" ht="12" customHeight="1">
      <c r="A316" s="711"/>
      <c r="B316" s="714"/>
      <c r="C316" s="732"/>
      <c r="D316" s="720"/>
      <c r="E316" s="402"/>
      <c r="F316" s="724"/>
      <c r="G316" s="725"/>
      <c r="H316" s="233" t="s">
        <v>357</v>
      </c>
      <c r="I316" s="234" t="str">
        <f>IFERROR(VLOOKUP(I315,'P1-1'!$B:$AP,41,FALSE),"")</f>
        <v/>
      </c>
      <c r="J316" s="234" t="str">
        <f>IFERROR(VLOOKUP(J315,'P1-1'!$B:$AP,41,FALSE),"")</f>
        <v/>
      </c>
      <c r="K316" s="234" t="str">
        <f>IFERROR(VLOOKUP(K315,'P1-1'!$B:$AP,41,FALSE),"")</f>
        <v/>
      </c>
      <c r="L316" s="234" t="str">
        <f>IFERROR(VLOOKUP(L315,'P1-1'!$B:$AP,41,FALSE),"")</f>
        <v/>
      </c>
      <c r="M316" s="234" t="str">
        <f>IFERROR(VLOOKUP(M315,'P1-1'!$B:$AP,41,FALSE),"")</f>
        <v/>
      </c>
      <c r="N316" s="234" t="str">
        <f>IFERROR(VLOOKUP(N315,'P1-1'!$B:$AP,41,FALSE),"")</f>
        <v/>
      </c>
      <c r="O316" s="234" t="str">
        <f>IFERROR(VLOOKUP(O315,'P1-1'!$B:$AP,41,FALSE),"")</f>
        <v/>
      </c>
      <c r="P316" s="234" t="str">
        <f>IFERROR(VLOOKUP(P315,'P1-1'!$B:$AP,41,FALSE),"")</f>
        <v/>
      </c>
      <c r="Q316" s="234" t="str">
        <f>IFERROR(VLOOKUP(Q315,'P1-1'!$B:$AP,41,FALSE),"")</f>
        <v/>
      </c>
      <c r="R316" s="234" t="str">
        <f>IFERROR(VLOOKUP(R315,'P1-1'!$B:$AP,41,FALSE),"")</f>
        <v/>
      </c>
      <c r="S316" s="234" t="str">
        <f>IFERROR(VLOOKUP(S315,'P1-1'!$B:$AP,41,FALSE),"")</f>
        <v/>
      </c>
      <c r="T316" s="234" t="str">
        <f>IFERROR(VLOOKUP(T315,'P1-1'!$B:$AP,41,FALSE),"")</f>
        <v/>
      </c>
      <c r="U316" s="234" t="str">
        <f>IFERROR(VLOOKUP(U315,'P1-1'!$B:$AP,41,FALSE),"")</f>
        <v/>
      </c>
      <c r="V316" s="234" t="str">
        <f>IFERROR(VLOOKUP(V315,'P1-1'!$B:$AP,41,FALSE),"")</f>
        <v/>
      </c>
      <c r="W316" s="234" t="str">
        <f>IFERROR(VLOOKUP(W315,'P1-1'!$B:$AP,41,FALSE),"")</f>
        <v/>
      </c>
      <c r="X316" s="234" t="str">
        <f>IFERROR(VLOOKUP(X315,'P1-1'!$B:$AP,41,FALSE),"")</f>
        <v/>
      </c>
      <c r="Y316" s="234" t="str">
        <f>IFERROR(VLOOKUP(Y315,'P1-1'!$B:$AP,41,FALSE),"")</f>
        <v/>
      </c>
      <c r="Z316" s="234" t="str">
        <f>IFERROR(VLOOKUP(Z315,'P1-1'!$B:$AP,41,FALSE),"")</f>
        <v/>
      </c>
      <c r="AA316" s="234" t="str">
        <f>IFERROR(VLOOKUP(AA315,'P1-1'!$B:$AP,41,FALSE),"")</f>
        <v/>
      </c>
      <c r="AB316" s="234" t="str">
        <f>IFERROR(VLOOKUP(AB315,'P1-1'!$B:$AP,41,FALSE),"")</f>
        <v/>
      </c>
      <c r="AC316" s="234" t="str">
        <f>IFERROR(VLOOKUP(AC315,'P1-1'!$B:$AP,41,FALSE),"")</f>
        <v/>
      </c>
      <c r="AD316" s="234" t="str">
        <f>IFERROR(VLOOKUP(AD315,'P1-1'!$B:$AP,41,FALSE),"")</f>
        <v/>
      </c>
      <c r="AE316" s="234" t="str">
        <f>IFERROR(VLOOKUP(AE315,'P1-1'!$B:$AP,41,FALSE),"")</f>
        <v/>
      </c>
      <c r="AF316" s="234" t="str">
        <f>IFERROR(VLOOKUP(AF315,'P1-1'!$B:$AP,41,FALSE),"")</f>
        <v/>
      </c>
      <c r="AG316" s="234" t="str">
        <f>IFERROR(VLOOKUP(AG315,'P1-1'!$B:$AP,41,FALSE),"")</f>
        <v/>
      </c>
      <c r="AH316" s="234" t="str">
        <f>IFERROR(VLOOKUP(AH315,'P1-1'!$B:$AP,41,FALSE),"")</f>
        <v/>
      </c>
      <c r="AI316" s="234" t="str">
        <f>IFERROR(VLOOKUP(AI315,'P1-1'!$B:$AP,41,FALSE),"")</f>
        <v/>
      </c>
      <c r="AJ316" s="234" t="str">
        <f>IFERROR(VLOOKUP(AJ315,'P1-1'!$B:$AP,41,FALSE),"")</f>
        <v/>
      </c>
      <c r="AK316" s="234" t="str">
        <f>IFERROR(VLOOKUP(AK315,'P1-1'!$B:$AP,41,FALSE),"")</f>
        <v/>
      </c>
      <c r="AL316" s="234" t="str">
        <f>IFERROR(VLOOKUP(AL315,'P1-1'!$B:$AP,41,FALSE),"")</f>
        <v/>
      </c>
      <c r="AM316" s="234" t="str">
        <f>IFERROR(VLOOKUP(AM315,'P1-1'!$B:$AP,41,FALSE),"")</f>
        <v/>
      </c>
      <c r="AN316" s="729"/>
      <c r="AO316" s="701"/>
      <c r="AP316" s="705"/>
      <c r="AQ316" s="706"/>
      <c r="AR316" s="701"/>
      <c r="AS316" s="701"/>
      <c r="AT316" s="709"/>
      <c r="AU316" s="326" t="str">
        <f t="shared" ref="AU316" si="379">IFERROR(IF($D315="□",($AO315/$AK$7),($AO315/$AK$9)),"")</f>
        <v/>
      </c>
      <c r="AV316" s="326" t="str">
        <f t="shared" ref="AV316" si="380">IFERROR(IF($D315="□",($AN315/$AO$7),($AN315/$AO$9)),"")</f>
        <v/>
      </c>
    </row>
    <row r="317" spans="1:48" s="205" customFormat="1" ht="12" customHeight="1">
      <c r="A317" s="712"/>
      <c r="B317" s="715"/>
      <c r="C317" s="733"/>
      <c r="D317" s="721"/>
      <c r="E317" s="402"/>
      <c r="F317" s="726"/>
      <c r="G317" s="727"/>
      <c r="H317" s="235" t="s">
        <v>358</v>
      </c>
      <c r="I317" s="234" t="str">
        <f>IFERROR(VLOOKUP(I315,'P1-1'!$B:$AP,31,FALSE),"")</f>
        <v/>
      </c>
      <c r="J317" s="234" t="str">
        <f>IFERROR(VLOOKUP(J315,'P1-1'!$B:$AP,31,FALSE),"")</f>
        <v/>
      </c>
      <c r="K317" s="234" t="str">
        <f>IFERROR(VLOOKUP(K315,'P1-1'!$B:$AP,31,FALSE),"")</f>
        <v/>
      </c>
      <c r="L317" s="234" t="str">
        <f>IFERROR(VLOOKUP(L315,'P1-1'!$B:$AP,31,FALSE),"")</f>
        <v/>
      </c>
      <c r="M317" s="234" t="str">
        <f>IFERROR(VLOOKUP(M315,'P1-1'!$B:$AP,31,FALSE),"")</f>
        <v/>
      </c>
      <c r="N317" s="234" t="str">
        <f>IFERROR(VLOOKUP(N315,'P1-1'!$B:$AP,31,FALSE),"")</f>
        <v/>
      </c>
      <c r="O317" s="234" t="str">
        <f>IFERROR(VLOOKUP(O315,'P1-1'!$B:$AP,31,FALSE),"")</f>
        <v/>
      </c>
      <c r="P317" s="234" t="str">
        <f>IFERROR(VLOOKUP(P315,'P1-1'!$B:$AP,31,FALSE),"")</f>
        <v/>
      </c>
      <c r="Q317" s="234" t="str">
        <f>IFERROR(VLOOKUP(Q315,'P1-1'!$B:$AP,31,FALSE),"")</f>
        <v/>
      </c>
      <c r="R317" s="234" t="str">
        <f>IFERROR(VLOOKUP(R315,'P1-1'!$B:$AP,31,FALSE),"")</f>
        <v/>
      </c>
      <c r="S317" s="234" t="str">
        <f>IFERROR(VLOOKUP(S315,'P1-1'!$B:$AP,31,FALSE),"")</f>
        <v/>
      </c>
      <c r="T317" s="234" t="str">
        <f>IFERROR(VLOOKUP(T315,'P1-1'!$B:$AP,31,FALSE),"")</f>
        <v/>
      </c>
      <c r="U317" s="234" t="str">
        <f>IFERROR(VLOOKUP(U315,'P1-1'!$B:$AP,31,FALSE),"")</f>
        <v/>
      </c>
      <c r="V317" s="234" t="str">
        <f>IFERROR(VLOOKUP(V315,'P1-1'!$B:$AP,31,FALSE),"")</f>
        <v/>
      </c>
      <c r="W317" s="234" t="str">
        <f>IFERROR(VLOOKUP(W315,'P1-1'!$B:$AP,31,FALSE),"")</f>
        <v/>
      </c>
      <c r="X317" s="234" t="str">
        <f>IFERROR(VLOOKUP(X315,'P1-1'!$B:$AP,31,FALSE),"")</f>
        <v/>
      </c>
      <c r="Y317" s="234" t="str">
        <f>IFERROR(VLOOKUP(Y315,'P1-1'!$B:$AP,31,FALSE),"")</f>
        <v/>
      </c>
      <c r="Z317" s="234" t="str">
        <f>IFERROR(VLOOKUP(Z315,'P1-1'!$B:$AP,31,FALSE),"")</f>
        <v/>
      </c>
      <c r="AA317" s="234" t="str">
        <f>IFERROR(VLOOKUP(AA315,'P1-1'!$B:$AP,31,FALSE),"")</f>
        <v/>
      </c>
      <c r="AB317" s="234" t="str">
        <f>IFERROR(VLOOKUP(AB315,'P1-1'!$B:$AP,31,FALSE),"")</f>
        <v/>
      </c>
      <c r="AC317" s="234" t="str">
        <f>IFERROR(VLOOKUP(AC315,'P1-1'!$B:$AP,31,FALSE),"")</f>
        <v/>
      </c>
      <c r="AD317" s="234" t="str">
        <f>IFERROR(VLOOKUP(AD315,'P1-1'!$B:$AP,31,FALSE),"")</f>
        <v/>
      </c>
      <c r="AE317" s="234" t="str">
        <f>IFERROR(VLOOKUP(AE315,'P1-1'!$B:$AP,31,FALSE),"")</f>
        <v/>
      </c>
      <c r="AF317" s="234" t="str">
        <f>IFERROR(VLOOKUP(AF315,'P1-1'!$B:$AP,31,FALSE),"")</f>
        <v/>
      </c>
      <c r="AG317" s="234" t="str">
        <f>IFERROR(VLOOKUP(AG315,'P1-1'!$B:$AP,31,FALSE),"")</f>
        <v/>
      </c>
      <c r="AH317" s="234" t="str">
        <f>IFERROR(VLOOKUP(AH315,'P1-1'!$B:$AP,31,FALSE),"")</f>
        <v/>
      </c>
      <c r="AI317" s="234" t="str">
        <f>IFERROR(VLOOKUP(AI315,'P1-1'!$B:$AP,31,FALSE),"")</f>
        <v/>
      </c>
      <c r="AJ317" s="234" t="str">
        <f>IFERROR(VLOOKUP(AJ315,'P1-1'!$B:$AP,31,FALSE),"")</f>
        <v/>
      </c>
      <c r="AK317" s="234" t="str">
        <f>IFERROR(VLOOKUP(AK315,'P1-1'!$B:$AP,31,FALSE),"")</f>
        <v/>
      </c>
      <c r="AL317" s="234" t="str">
        <f>IFERROR(VLOOKUP(AL315,'P1-1'!$B:$AP,31,FALSE),"")</f>
        <v/>
      </c>
      <c r="AM317" s="234" t="str">
        <f>IFERROR(VLOOKUP(AM315,'P1-1'!$B:$AP,31,FALSE),"")</f>
        <v/>
      </c>
      <c r="AN317" s="730"/>
      <c r="AO317" s="702"/>
      <c r="AP317" s="707"/>
      <c r="AQ317" s="708"/>
      <c r="AR317" s="702"/>
      <c r="AS317" s="702"/>
      <c r="AT317" s="709"/>
      <c r="AU317" s="327"/>
      <c r="AV317" s="327"/>
    </row>
    <row r="318" spans="1:48" s="205" customFormat="1" ht="12" customHeight="1">
      <c r="A318" s="710">
        <v>99</v>
      </c>
      <c r="B318" s="713"/>
      <c r="C318" s="716"/>
      <c r="D318" s="719" t="s">
        <v>231</v>
      </c>
      <c r="E318" s="401"/>
      <c r="F318" s="722"/>
      <c r="G318" s="723"/>
      <c r="H318" s="232" t="s">
        <v>355</v>
      </c>
      <c r="I318" s="324"/>
      <c r="J318" s="324"/>
      <c r="K318" s="324"/>
      <c r="L318" s="324"/>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4"/>
      <c r="AL318" s="324"/>
      <c r="AM318" s="324"/>
      <c r="AN318" s="728">
        <f t="shared" ref="AN318" si="381">IF(LEFT($AN$2,6)="共同生活援助",SUM(I319:AM319),SUM(I319:AM320))</f>
        <v>0</v>
      </c>
      <c r="AO318" s="700">
        <f>IF($AN$4="４週",AN318/4,AN318/(DAY(EOMONTH($I$22,0))/7))</f>
        <v>0</v>
      </c>
      <c r="AP318" s="703"/>
      <c r="AQ318" s="704"/>
      <c r="AR318" s="700" t="str">
        <f t="shared" ref="AR318" si="382">IF($AN$4="４週",AU319,AV319)</f>
        <v/>
      </c>
      <c r="AS318" s="700"/>
      <c r="AT318" s="709"/>
      <c r="AU318" s="325" t="s">
        <v>617</v>
      </c>
      <c r="AV318" s="325" t="s">
        <v>356</v>
      </c>
    </row>
    <row r="319" spans="1:48" s="205" customFormat="1" ht="12" customHeight="1">
      <c r="A319" s="711"/>
      <c r="B319" s="714"/>
      <c r="C319" s="717"/>
      <c r="D319" s="720"/>
      <c r="E319" s="402"/>
      <c r="F319" s="724"/>
      <c r="G319" s="725"/>
      <c r="H319" s="233" t="s">
        <v>357</v>
      </c>
      <c r="I319" s="234" t="str">
        <f>IFERROR(VLOOKUP(I318,'P1-1'!$B:$AP,41,FALSE),"")</f>
        <v/>
      </c>
      <c r="J319" s="234" t="str">
        <f>IFERROR(VLOOKUP(J318,'P1-1'!$B:$AP,41,FALSE),"")</f>
        <v/>
      </c>
      <c r="K319" s="234" t="str">
        <f>IFERROR(VLOOKUP(K318,'P1-1'!$B:$AP,41,FALSE),"")</f>
        <v/>
      </c>
      <c r="L319" s="234" t="str">
        <f>IFERROR(VLOOKUP(L318,'P1-1'!$B:$AP,41,FALSE),"")</f>
        <v/>
      </c>
      <c r="M319" s="234" t="str">
        <f>IFERROR(VLOOKUP(M318,'P1-1'!$B:$AP,41,FALSE),"")</f>
        <v/>
      </c>
      <c r="N319" s="234" t="str">
        <f>IFERROR(VLOOKUP(N318,'P1-1'!$B:$AP,41,FALSE),"")</f>
        <v/>
      </c>
      <c r="O319" s="234" t="str">
        <f>IFERROR(VLOOKUP(O318,'P1-1'!$B:$AP,41,FALSE),"")</f>
        <v/>
      </c>
      <c r="P319" s="234" t="str">
        <f>IFERROR(VLOOKUP(P318,'P1-1'!$B:$AP,41,FALSE),"")</f>
        <v/>
      </c>
      <c r="Q319" s="234" t="str">
        <f>IFERROR(VLOOKUP(Q318,'P1-1'!$B:$AP,41,FALSE),"")</f>
        <v/>
      </c>
      <c r="R319" s="234" t="str">
        <f>IFERROR(VLOOKUP(R318,'P1-1'!$B:$AP,41,FALSE),"")</f>
        <v/>
      </c>
      <c r="S319" s="234" t="str">
        <f>IFERROR(VLOOKUP(S318,'P1-1'!$B:$AP,41,FALSE),"")</f>
        <v/>
      </c>
      <c r="T319" s="234" t="str">
        <f>IFERROR(VLOOKUP(T318,'P1-1'!$B:$AP,41,FALSE),"")</f>
        <v/>
      </c>
      <c r="U319" s="234" t="str">
        <f>IFERROR(VLOOKUP(U318,'P1-1'!$B:$AP,41,FALSE),"")</f>
        <v/>
      </c>
      <c r="V319" s="234" t="str">
        <f>IFERROR(VLOOKUP(V318,'P1-1'!$B:$AP,41,FALSE),"")</f>
        <v/>
      </c>
      <c r="W319" s="234" t="str">
        <f>IFERROR(VLOOKUP(W318,'P1-1'!$B:$AP,41,FALSE),"")</f>
        <v/>
      </c>
      <c r="X319" s="234" t="str">
        <f>IFERROR(VLOOKUP(X318,'P1-1'!$B:$AP,41,FALSE),"")</f>
        <v/>
      </c>
      <c r="Y319" s="234" t="str">
        <f>IFERROR(VLOOKUP(Y318,'P1-1'!$B:$AP,41,FALSE),"")</f>
        <v/>
      </c>
      <c r="Z319" s="234" t="str">
        <f>IFERROR(VLOOKUP(Z318,'P1-1'!$B:$AP,41,FALSE),"")</f>
        <v/>
      </c>
      <c r="AA319" s="234" t="str">
        <f>IFERROR(VLOOKUP(AA318,'P1-1'!$B:$AP,41,FALSE),"")</f>
        <v/>
      </c>
      <c r="AB319" s="234" t="str">
        <f>IFERROR(VLOOKUP(AB318,'P1-1'!$B:$AP,41,FALSE),"")</f>
        <v/>
      </c>
      <c r="AC319" s="234" t="str">
        <f>IFERROR(VLOOKUP(AC318,'P1-1'!$B:$AP,41,FALSE),"")</f>
        <v/>
      </c>
      <c r="AD319" s="234" t="str">
        <f>IFERROR(VLOOKUP(AD318,'P1-1'!$B:$AP,41,FALSE),"")</f>
        <v/>
      </c>
      <c r="AE319" s="234" t="str">
        <f>IFERROR(VLOOKUP(AE318,'P1-1'!$B:$AP,41,FALSE),"")</f>
        <v/>
      </c>
      <c r="AF319" s="234" t="str">
        <f>IFERROR(VLOOKUP(AF318,'P1-1'!$B:$AP,41,FALSE),"")</f>
        <v/>
      </c>
      <c r="AG319" s="234" t="str">
        <f>IFERROR(VLOOKUP(AG318,'P1-1'!$B:$AP,41,FALSE),"")</f>
        <v/>
      </c>
      <c r="AH319" s="234" t="str">
        <f>IFERROR(VLOOKUP(AH318,'P1-1'!$B:$AP,41,FALSE),"")</f>
        <v/>
      </c>
      <c r="AI319" s="234" t="str">
        <f>IFERROR(VLOOKUP(AI318,'P1-1'!$B:$AP,41,FALSE),"")</f>
        <v/>
      </c>
      <c r="AJ319" s="234" t="str">
        <f>IFERROR(VLOOKUP(AJ318,'P1-1'!$B:$AP,41,FALSE),"")</f>
        <v/>
      </c>
      <c r="AK319" s="234" t="str">
        <f>IFERROR(VLOOKUP(AK318,'P1-1'!$B:$AP,41,FALSE),"")</f>
        <v/>
      </c>
      <c r="AL319" s="234" t="str">
        <f>IFERROR(VLOOKUP(AL318,'P1-1'!$B:$AP,41,FALSE),"")</f>
        <v/>
      </c>
      <c r="AM319" s="234" t="str">
        <f>IFERROR(VLOOKUP(AM318,'P1-1'!$B:$AP,41,FALSE),"")</f>
        <v/>
      </c>
      <c r="AN319" s="729"/>
      <c r="AO319" s="701"/>
      <c r="AP319" s="705"/>
      <c r="AQ319" s="706"/>
      <c r="AR319" s="701"/>
      <c r="AS319" s="701"/>
      <c r="AT319" s="709"/>
      <c r="AU319" s="326" t="str">
        <f t="shared" ref="AU319" si="383">IFERROR(IF($D318="□",($AO318/$AK$7),($AO318/$AK$9)),"")</f>
        <v/>
      </c>
      <c r="AV319" s="326" t="str">
        <f t="shared" ref="AV319" si="384">IFERROR(IF($D318="□",($AN318/$AO$7),($AN318/$AO$9)),"")</f>
        <v/>
      </c>
    </row>
    <row r="320" spans="1:48" s="205" customFormat="1" ht="12" customHeight="1">
      <c r="A320" s="712"/>
      <c r="B320" s="715"/>
      <c r="C320" s="718"/>
      <c r="D320" s="721"/>
      <c r="E320" s="402"/>
      <c r="F320" s="726"/>
      <c r="G320" s="727"/>
      <c r="H320" s="235" t="s">
        <v>358</v>
      </c>
      <c r="I320" s="234" t="str">
        <f>IFERROR(VLOOKUP(I318,'P1-1'!$B:$AP,31,FALSE),"")</f>
        <v/>
      </c>
      <c r="J320" s="234" t="str">
        <f>IFERROR(VLOOKUP(J318,'P1-1'!$B:$AP,31,FALSE),"")</f>
        <v/>
      </c>
      <c r="K320" s="234" t="str">
        <f>IFERROR(VLOOKUP(K318,'P1-1'!$B:$AP,31,FALSE),"")</f>
        <v/>
      </c>
      <c r="L320" s="234" t="str">
        <f>IFERROR(VLOOKUP(L318,'P1-1'!$B:$AP,31,FALSE),"")</f>
        <v/>
      </c>
      <c r="M320" s="234" t="str">
        <f>IFERROR(VLOOKUP(M318,'P1-1'!$B:$AP,31,FALSE),"")</f>
        <v/>
      </c>
      <c r="N320" s="234" t="str">
        <f>IFERROR(VLOOKUP(N318,'P1-1'!$B:$AP,31,FALSE),"")</f>
        <v/>
      </c>
      <c r="O320" s="234" t="str">
        <f>IFERROR(VLOOKUP(O318,'P1-1'!$B:$AP,31,FALSE),"")</f>
        <v/>
      </c>
      <c r="P320" s="234" t="str">
        <f>IFERROR(VLOOKUP(P318,'P1-1'!$B:$AP,31,FALSE),"")</f>
        <v/>
      </c>
      <c r="Q320" s="234" t="str">
        <f>IFERROR(VLOOKUP(Q318,'P1-1'!$B:$AP,31,FALSE),"")</f>
        <v/>
      </c>
      <c r="R320" s="234" t="str">
        <f>IFERROR(VLOOKUP(R318,'P1-1'!$B:$AP,31,FALSE),"")</f>
        <v/>
      </c>
      <c r="S320" s="234" t="str">
        <f>IFERROR(VLOOKUP(S318,'P1-1'!$B:$AP,31,FALSE),"")</f>
        <v/>
      </c>
      <c r="T320" s="234" t="str">
        <f>IFERROR(VLOOKUP(T318,'P1-1'!$B:$AP,31,FALSE),"")</f>
        <v/>
      </c>
      <c r="U320" s="234" t="str">
        <f>IFERROR(VLOOKUP(U318,'P1-1'!$B:$AP,31,FALSE),"")</f>
        <v/>
      </c>
      <c r="V320" s="234" t="str">
        <f>IFERROR(VLOOKUP(V318,'P1-1'!$B:$AP,31,FALSE),"")</f>
        <v/>
      </c>
      <c r="W320" s="234" t="str">
        <f>IFERROR(VLOOKUP(W318,'P1-1'!$B:$AP,31,FALSE),"")</f>
        <v/>
      </c>
      <c r="X320" s="234" t="str">
        <f>IFERROR(VLOOKUP(X318,'P1-1'!$B:$AP,31,FALSE),"")</f>
        <v/>
      </c>
      <c r="Y320" s="234" t="str">
        <f>IFERROR(VLOOKUP(Y318,'P1-1'!$B:$AP,31,FALSE),"")</f>
        <v/>
      </c>
      <c r="Z320" s="234" t="str">
        <f>IFERROR(VLOOKUP(Z318,'P1-1'!$B:$AP,31,FALSE),"")</f>
        <v/>
      </c>
      <c r="AA320" s="234" t="str">
        <f>IFERROR(VLOOKUP(AA318,'P1-1'!$B:$AP,31,FALSE),"")</f>
        <v/>
      </c>
      <c r="AB320" s="234" t="str">
        <f>IFERROR(VLOOKUP(AB318,'P1-1'!$B:$AP,31,FALSE),"")</f>
        <v/>
      </c>
      <c r="AC320" s="234" t="str">
        <f>IFERROR(VLOOKUP(AC318,'P1-1'!$B:$AP,31,FALSE),"")</f>
        <v/>
      </c>
      <c r="AD320" s="234" t="str">
        <f>IFERROR(VLOOKUP(AD318,'P1-1'!$B:$AP,31,FALSE),"")</f>
        <v/>
      </c>
      <c r="AE320" s="234" t="str">
        <f>IFERROR(VLOOKUP(AE318,'P1-1'!$B:$AP,31,FALSE),"")</f>
        <v/>
      </c>
      <c r="AF320" s="234" t="str">
        <f>IFERROR(VLOOKUP(AF318,'P1-1'!$B:$AP,31,FALSE),"")</f>
        <v/>
      </c>
      <c r="AG320" s="234" t="str">
        <f>IFERROR(VLOOKUP(AG318,'P1-1'!$B:$AP,31,FALSE),"")</f>
        <v/>
      </c>
      <c r="AH320" s="234" t="str">
        <f>IFERROR(VLOOKUP(AH318,'P1-1'!$B:$AP,31,FALSE),"")</f>
        <v/>
      </c>
      <c r="AI320" s="234" t="str">
        <f>IFERROR(VLOOKUP(AI318,'P1-1'!$B:$AP,31,FALSE),"")</f>
        <v/>
      </c>
      <c r="AJ320" s="234" t="str">
        <f>IFERROR(VLOOKUP(AJ318,'P1-1'!$B:$AP,31,FALSE),"")</f>
        <v/>
      </c>
      <c r="AK320" s="234" t="str">
        <f>IFERROR(VLOOKUP(AK318,'P1-1'!$B:$AP,31,FALSE),"")</f>
        <v/>
      </c>
      <c r="AL320" s="234" t="str">
        <f>IFERROR(VLOOKUP(AL318,'P1-1'!$B:$AP,31,FALSE),"")</f>
        <v/>
      </c>
      <c r="AM320" s="234" t="str">
        <f>IFERROR(VLOOKUP(AM318,'P1-1'!$B:$AP,31,FALSE),"")</f>
        <v/>
      </c>
      <c r="AN320" s="730"/>
      <c r="AO320" s="702"/>
      <c r="AP320" s="707"/>
      <c r="AQ320" s="708"/>
      <c r="AR320" s="702"/>
      <c r="AS320" s="702"/>
      <c r="AT320" s="709"/>
      <c r="AU320" s="327"/>
      <c r="AV320" s="327"/>
    </row>
    <row r="321" spans="1:48" ht="12" customHeight="1">
      <c r="A321" s="404"/>
      <c r="B321" s="405"/>
      <c r="C321" s="405"/>
      <c r="D321" s="406"/>
      <c r="E321" s="407"/>
      <c r="F321" s="408"/>
      <c r="G321" s="408"/>
      <c r="H321" s="409"/>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1"/>
      <c r="AO321" s="412"/>
      <c r="AP321" s="413"/>
      <c r="AQ321" s="413"/>
      <c r="AR321" s="412"/>
      <c r="AS321" s="412"/>
      <c r="AT321" s="414"/>
      <c r="AU321" s="415"/>
      <c r="AV321" s="415"/>
    </row>
    <row r="322" spans="1:48" ht="15" customHeight="1">
      <c r="A322" s="417" t="s">
        <v>359</v>
      </c>
      <c r="B322" s="418"/>
      <c r="C322" s="419"/>
      <c r="D322" s="419"/>
      <c r="E322" s="419"/>
      <c r="F322" s="419"/>
      <c r="G322" s="419"/>
      <c r="H322" s="419"/>
      <c r="I322" s="420"/>
      <c r="J322" s="419"/>
      <c r="K322" s="421"/>
      <c r="L322" s="421"/>
      <c r="M322" s="421"/>
      <c r="N322" s="421"/>
      <c r="O322" s="421"/>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2"/>
      <c r="AK322" s="422"/>
      <c r="AL322" s="422"/>
      <c r="AM322" s="422"/>
      <c r="AN322" s="423"/>
      <c r="AO322" s="423"/>
      <c r="AP322" s="423"/>
      <c r="AQ322" s="424"/>
    </row>
    <row r="323" spans="1:48" ht="15" customHeight="1">
      <c r="A323" s="417" t="s">
        <v>360</v>
      </c>
      <c r="B323" s="427"/>
      <c r="C323" s="427"/>
      <c r="D323" s="427"/>
      <c r="E323" s="427"/>
      <c r="F323" s="427"/>
      <c r="G323" s="427"/>
      <c r="H323" s="427"/>
      <c r="I323" s="427"/>
      <c r="J323" s="427"/>
      <c r="K323" s="428"/>
      <c r="L323" s="428"/>
      <c r="M323" s="428"/>
      <c r="N323" s="428"/>
      <c r="O323" s="428"/>
      <c r="P323" s="428"/>
      <c r="Q323" s="428"/>
      <c r="R323" s="428"/>
      <c r="S323" s="428"/>
      <c r="T323" s="428"/>
      <c r="U323" s="428"/>
      <c r="V323" s="428"/>
      <c r="W323" s="428"/>
      <c r="X323" s="428"/>
      <c r="Y323" s="428"/>
      <c r="Z323" s="428"/>
      <c r="AA323" s="428"/>
      <c r="AB323" s="428"/>
      <c r="AC323" s="428"/>
      <c r="AD323" s="428"/>
      <c r="AE323" s="428"/>
      <c r="AF323" s="428"/>
      <c r="AG323" s="428"/>
      <c r="AH323" s="428"/>
      <c r="AI323" s="428"/>
      <c r="AJ323" s="428"/>
      <c r="AK323" s="428"/>
      <c r="AL323" s="428"/>
      <c r="AM323" s="428"/>
      <c r="AN323" s="428"/>
      <c r="AO323" s="428"/>
      <c r="AP323" s="428"/>
      <c r="AQ323" s="428"/>
      <c r="AR323" s="416"/>
      <c r="AS323" s="416"/>
    </row>
    <row r="324" spans="1:48" ht="15" customHeight="1">
      <c r="A324" s="417" t="s">
        <v>361</v>
      </c>
      <c r="B324" s="427"/>
      <c r="C324" s="427"/>
      <c r="D324" s="427"/>
      <c r="E324" s="427"/>
      <c r="F324" s="427"/>
      <c r="G324" s="427"/>
      <c r="H324" s="427"/>
      <c r="I324" s="427"/>
      <c r="J324" s="427"/>
      <c r="K324" s="428"/>
      <c r="L324" s="428"/>
      <c r="M324" s="428"/>
      <c r="N324" s="428"/>
      <c r="O324" s="428"/>
      <c r="P324" s="428"/>
      <c r="Q324" s="428"/>
      <c r="R324" s="428"/>
      <c r="S324" s="428"/>
      <c r="T324" s="428"/>
      <c r="U324" s="428"/>
      <c r="V324" s="428"/>
      <c r="W324" s="428"/>
      <c r="X324" s="428"/>
      <c r="Y324" s="428"/>
      <c r="Z324" s="428"/>
      <c r="AA324" s="428"/>
      <c r="AB324" s="428"/>
      <c r="AC324" s="428"/>
      <c r="AD324" s="428"/>
      <c r="AE324" s="428"/>
      <c r="AF324" s="428"/>
      <c r="AG324" s="428"/>
      <c r="AH324" s="428"/>
      <c r="AI324" s="428"/>
      <c r="AJ324" s="428"/>
      <c r="AK324" s="428"/>
      <c r="AL324" s="428"/>
      <c r="AM324" s="428"/>
      <c r="AN324" s="428"/>
      <c r="AO324" s="428"/>
      <c r="AP324" s="428"/>
      <c r="AQ324" s="428"/>
      <c r="AR324" s="416"/>
      <c r="AS324" s="416"/>
    </row>
    <row r="325" spans="1:48" ht="15" customHeight="1">
      <c r="A325" s="417" t="s">
        <v>362</v>
      </c>
      <c r="B325" s="427"/>
      <c r="C325" s="427"/>
      <c r="D325" s="427"/>
      <c r="E325" s="427"/>
      <c r="F325" s="427"/>
      <c r="G325" s="427"/>
      <c r="H325" s="427"/>
      <c r="I325" s="427"/>
      <c r="J325" s="427"/>
      <c r="K325" s="428"/>
      <c r="L325" s="428"/>
      <c r="M325" s="428"/>
      <c r="N325" s="428"/>
      <c r="O325" s="428"/>
      <c r="P325" s="428"/>
      <c r="Q325" s="428"/>
      <c r="R325" s="428"/>
      <c r="S325" s="428"/>
      <c r="T325" s="428"/>
      <c r="U325" s="428"/>
      <c r="V325" s="428"/>
      <c r="W325" s="428"/>
      <c r="X325" s="428"/>
      <c r="Y325" s="428"/>
      <c r="Z325" s="428"/>
      <c r="AA325" s="428"/>
      <c r="AB325" s="428"/>
      <c r="AC325" s="428"/>
      <c r="AD325" s="428"/>
      <c r="AE325" s="428"/>
      <c r="AF325" s="428"/>
      <c r="AG325" s="428"/>
      <c r="AH325" s="428"/>
      <c r="AI325" s="428"/>
      <c r="AJ325" s="428"/>
      <c r="AK325" s="428"/>
      <c r="AL325" s="428"/>
      <c r="AM325" s="428"/>
      <c r="AN325" s="428"/>
      <c r="AO325" s="428"/>
      <c r="AP325" s="428"/>
      <c r="AQ325" s="428"/>
      <c r="AR325" s="416"/>
      <c r="AS325" s="416"/>
    </row>
    <row r="326" spans="1:48" ht="15" customHeight="1">
      <c r="A326" s="417" t="s">
        <v>363</v>
      </c>
      <c r="B326" s="427"/>
      <c r="C326" s="427"/>
      <c r="D326" s="427"/>
      <c r="E326" s="427"/>
      <c r="F326" s="427"/>
      <c r="G326" s="427"/>
      <c r="H326" s="427"/>
      <c r="I326" s="427"/>
      <c r="J326" s="427"/>
      <c r="K326" s="428"/>
      <c r="L326" s="428"/>
      <c r="M326" s="428"/>
      <c r="N326" s="428"/>
      <c r="O326" s="428"/>
      <c r="P326" s="428"/>
      <c r="Q326" s="428"/>
      <c r="R326" s="428"/>
      <c r="S326" s="428"/>
      <c r="T326" s="428"/>
      <c r="U326" s="428"/>
      <c r="V326" s="428"/>
      <c r="W326" s="428"/>
      <c r="X326" s="428"/>
      <c r="Y326" s="428"/>
      <c r="Z326" s="428"/>
      <c r="AA326" s="428"/>
      <c r="AB326" s="428"/>
      <c r="AC326" s="428"/>
      <c r="AD326" s="428"/>
      <c r="AE326" s="428"/>
      <c r="AF326" s="428"/>
      <c r="AG326" s="428"/>
      <c r="AH326" s="428"/>
      <c r="AI326" s="428"/>
      <c r="AJ326" s="428"/>
      <c r="AK326" s="428"/>
      <c r="AL326" s="428"/>
      <c r="AM326" s="428"/>
      <c r="AN326" s="428"/>
      <c r="AO326" s="428"/>
      <c r="AP326" s="428"/>
      <c r="AQ326" s="428"/>
      <c r="AR326" s="416"/>
      <c r="AS326" s="416"/>
    </row>
    <row r="327" spans="1:48" ht="15" customHeight="1">
      <c r="A327" s="416" t="s">
        <v>364</v>
      </c>
      <c r="B327" s="429"/>
      <c r="C327" s="416"/>
      <c r="D327" s="416"/>
      <c r="E327" s="416"/>
      <c r="F327" s="416"/>
      <c r="G327" s="416"/>
      <c r="H327" s="416"/>
      <c r="I327" s="416"/>
      <c r="J327" s="416"/>
    </row>
    <row r="328" spans="1:48" ht="15" customHeight="1">
      <c r="A328" s="416" t="s">
        <v>365</v>
      </c>
      <c r="B328" s="429"/>
      <c r="C328" s="416"/>
      <c r="D328" s="416"/>
      <c r="E328" s="416"/>
      <c r="F328" s="416"/>
      <c r="G328" s="416"/>
      <c r="H328" s="416"/>
      <c r="I328" s="416"/>
      <c r="J328" s="416"/>
    </row>
    <row r="329" spans="1:48" ht="15" customHeight="1">
      <c r="A329" s="416"/>
      <c r="B329" s="430" t="s">
        <v>366</v>
      </c>
      <c r="C329" s="697" t="s">
        <v>367</v>
      </c>
      <c r="D329" s="698"/>
      <c r="E329" s="699"/>
      <c r="F329" s="411"/>
      <c r="G329" s="411"/>
      <c r="H329" s="416"/>
      <c r="I329" s="416"/>
      <c r="AS329" s="416"/>
    </row>
    <row r="330" spans="1:48" ht="15" customHeight="1">
      <c r="A330" s="416"/>
      <c r="B330" s="431" t="s">
        <v>368</v>
      </c>
      <c r="C330" s="697" t="s">
        <v>369</v>
      </c>
      <c r="D330" s="698"/>
      <c r="E330" s="699"/>
      <c r="F330" s="415"/>
      <c r="G330" s="415"/>
      <c r="H330" s="416"/>
      <c r="I330" s="416"/>
      <c r="AS330" s="416"/>
    </row>
    <row r="331" spans="1:48" ht="15" customHeight="1">
      <c r="A331" s="416"/>
      <c r="B331" s="431" t="s">
        <v>370</v>
      </c>
      <c r="C331" s="697" t="s">
        <v>371</v>
      </c>
      <c r="D331" s="698"/>
      <c r="E331" s="699"/>
      <c r="F331" s="415"/>
      <c r="G331" s="415"/>
      <c r="H331" s="416"/>
      <c r="I331" s="416"/>
      <c r="AS331" s="416"/>
    </row>
    <row r="332" spans="1:48" ht="15" customHeight="1">
      <c r="A332" s="416"/>
      <c r="B332" s="431" t="s">
        <v>372</v>
      </c>
      <c r="C332" s="697" t="s">
        <v>373</v>
      </c>
      <c r="D332" s="698"/>
      <c r="E332" s="699"/>
      <c r="F332" s="415"/>
      <c r="G332" s="415"/>
      <c r="H332" s="416"/>
      <c r="I332" s="416"/>
      <c r="AS332" s="416"/>
    </row>
    <row r="333" spans="1:48" ht="15" customHeight="1">
      <c r="A333" s="416"/>
      <c r="B333" s="431" t="s">
        <v>374</v>
      </c>
      <c r="C333" s="697" t="s">
        <v>375</v>
      </c>
      <c r="D333" s="698"/>
      <c r="E333" s="699"/>
      <c r="F333" s="415"/>
      <c r="G333" s="415"/>
      <c r="H333" s="416"/>
      <c r="I333" s="416"/>
      <c r="AS333" s="416"/>
    </row>
    <row r="334" spans="1:48" ht="15" customHeight="1">
      <c r="A334" s="416"/>
      <c r="B334" s="417" t="s">
        <v>376</v>
      </c>
      <c r="C334" s="416"/>
      <c r="D334" s="416"/>
      <c r="E334" s="416"/>
      <c r="F334" s="416"/>
      <c r="G334" s="416"/>
      <c r="H334" s="416"/>
      <c r="I334" s="416"/>
      <c r="J334" s="416"/>
    </row>
    <row r="335" spans="1:48" ht="15" customHeight="1">
      <c r="A335" s="416"/>
      <c r="B335" s="417" t="s">
        <v>377</v>
      </c>
      <c r="C335" s="416"/>
      <c r="D335" s="416"/>
      <c r="E335" s="416"/>
      <c r="F335" s="416"/>
      <c r="G335" s="416"/>
      <c r="H335" s="416"/>
      <c r="I335" s="416"/>
      <c r="J335" s="416"/>
    </row>
    <row r="336" spans="1:48" ht="15" customHeight="1">
      <c r="A336" s="416"/>
      <c r="B336" s="417" t="s">
        <v>378</v>
      </c>
      <c r="C336" s="416"/>
      <c r="D336" s="416"/>
      <c r="E336" s="416"/>
      <c r="F336" s="416"/>
      <c r="G336" s="416"/>
      <c r="H336" s="416"/>
      <c r="I336" s="416"/>
      <c r="J336" s="416"/>
      <c r="K336" s="416"/>
      <c r="L336" s="416"/>
      <c r="M336" s="416"/>
      <c r="N336" s="416"/>
      <c r="O336" s="416"/>
      <c r="P336" s="416"/>
      <c r="Q336" s="416"/>
      <c r="R336" s="416"/>
      <c r="S336" s="416"/>
      <c r="T336" s="416"/>
      <c r="U336" s="416"/>
      <c r="V336" s="416"/>
      <c r="W336" s="416"/>
      <c r="X336" s="416"/>
      <c r="Y336" s="416"/>
      <c r="Z336" s="416"/>
      <c r="AA336" s="416"/>
      <c r="AB336" s="416"/>
      <c r="AC336" s="416"/>
      <c r="AD336" s="416"/>
      <c r="AE336" s="416"/>
      <c r="AF336" s="416"/>
      <c r="AG336" s="416"/>
      <c r="AH336" s="416"/>
      <c r="AI336" s="416"/>
      <c r="AJ336" s="416"/>
      <c r="AK336" s="416"/>
      <c r="AL336" s="416"/>
      <c r="AM336" s="416"/>
      <c r="AN336" s="416"/>
      <c r="AO336" s="416"/>
      <c r="AP336" s="416"/>
      <c r="AQ336" s="416"/>
      <c r="AR336" s="416"/>
      <c r="AS336" s="416"/>
      <c r="AT336" s="416"/>
    </row>
    <row r="337" spans="1:46" ht="15" customHeight="1">
      <c r="A337" s="416" t="s">
        <v>379</v>
      </c>
      <c r="B337" s="429"/>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6"/>
      <c r="AD337" s="416"/>
      <c r="AE337" s="416"/>
      <c r="AF337" s="416"/>
      <c r="AG337" s="416"/>
      <c r="AH337" s="416"/>
      <c r="AI337" s="416"/>
      <c r="AJ337" s="416"/>
      <c r="AK337" s="416"/>
      <c r="AL337" s="416"/>
      <c r="AM337" s="416"/>
      <c r="AN337" s="416"/>
      <c r="AO337" s="416"/>
      <c r="AP337" s="416"/>
      <c r="AQ337" s="416"/>
      <c r="AR337" s="416"/>
      <c r="AS337" s="416"/>
      <c r="AT337" s="416"/>
    </row>
    <row r="338" spans="1:46" ht="15" customHeight="1">
      <c r="A338" s="416" t="s">
        <v>380</v>
      </c>
      <c r="B338" s="429"/>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6"/>
      <c r="AD338" s="416"/>
      <c r="AE338" s="416"/>
      <c r="AF338" s="416"/>
      <c r="AG338" s="416"/>
      <c r="AH338" s="416"/>
      <c r="AI338" s="416"/>
      <c r="AJ338" s="416"/>
      <c r="AK338" s="416"/>
      <c r="AL338" s="416"/>
      <c r="AM338" s="416"/>
      <c r="AN338" s="416"/>
      <c r="AO338" s="416"/>
      <c r="AP338" s="416"/>
      <c r="AQ338" s="416"/>
      <c r="AR338" s="416"/>
      <c r="AS338" s="416"/>
      <c r="AT338" s="416"/>
    </row>
    <row r="339" spans="1:46" ht="15" customHeight="1">
      <c r="A339" s="416" t="s">
        <v>381</v>
      </c>
      <c r="B339" s="429"/>
      <c r="C339" s="416"/>
      <c r="D339" s="416"/>
      <c r="E339" s="416"/>
      <c r="F339" s="416"/>
      <c r="G339" s="416"/>
      <c r="H339" s="416"/>
      <c r="I339" s="416"/>
      <c r="J339" s="416"/>
      <c r="K339" s="416"/>
      <c r="L339" s="416"/>
      <c r="M339" s="416"/>
      <c r="N339" s="416"/>
      <c r="O339" s="416"/>
      <c r="P339" s="416"/>
      <c r="Q339" s="416"/>
      <c r="R339" s="416"/>
      <c r="S339" s="416"/>
      <c r="T339" s="416"/>
      <c r="U339" s="416"/>
      <c r="V339" s="416"/>
      <c r="W339" s="416"/>
      <c r="X339" s="416"/>
      <c r="Y339" s="416"/>
      <c r="Z339" s="416"/>
      <c r="AA339" s="416"/>
      <c r="AB339" s="416"/>
      <c r="AC339" s="416"/>
      <c r="AD339" s="416"/>
      <c r="AE339" s="416"/>
      <c r="AF339" s="416"/>
      <c r="AG339" s="416"/>
      <c r="AH339" s="416"/>
      <c r="AI339" s="416"/>
      <c r="AJ339" s="416"/>
      <c r="AK339" s="416"/>
      <c r="AL339" s="416"/>
      <c r="AM339" s="416"/>
      <c r="AN339" s="416"/>
      <c r="AO339" s="416"/>
      <c r="AP339" s="416"/>
      <c r="AQ339" s="416"/>
      <c r="AR339" s="416"/>
      <c r="AS339" s="416"/>
      <c r="AT339" s="416"/>
    </row>
    <row r="340" spans="1:46" ht="15" customHeight="1">
      <c r="A340" s="416" t="s">
        <v>382</v>
      </c>
      <c r="B340" s="429"/>
      <c r="C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c r="Z340" s="416"/>
      <c r="AA340" s="416"/>
      <c r="AB340" s="416"/>
      <c r="AC340" s="416"/>
      <c r="AD340" s="416"/>
      <c r="AE340" s="416"/>
      <c r="AF340" s="416"/>
      <c r="AG340" s="416"/>
      <c r="AH340" s="416"/>
      <c r="AI340" s="416"/>
      <c r="AJ340" s="416"/>
      <c r="AK340" s="416"/>
      <c r="AL340" s="416"/>
      <c r="AM340" s="416"/>
      <c r="AN340" s="416"/>
      <c r="AO340" s="416"/>
      <c r="AP340" s="416"/>
      <c r="AQ340" s="416"/>
      <c r="AR340" s="416"/>
      <c r="AS340" s="416"/>
      <c r="AT340" s="416"/>
    </row>
    <row r="341" spans="1:46" ht="15" customHeight="1">
      <c r="A341" s="416" t="s">
        <v>383</v>
      </c>
      <c r="B341" s="429"/>
      <c r="C341" s="416"/>
      <c r="D341" s="416"/>
      <c r="E341" s="416"/>
      <c r="F341" s="416"/>
      <c r="G341" s="416"/>
      <c r="H341" s="416"/>
      <c r="I341" s="416"/>
      <c r="J341" s="416"/>
      <c r="K341" s="416"/>
      <c r="L341" s="416"/>
      <c r="M341" s="416"/>
      <c r="N341" s="416"/>
      <c r="O341" s="416"/>
      <c r="P341" s="416"/>
      <c r="Q341" s="416"/>
      <c r="R341" s="416"/>
      <c r="S341" s="416"/>
      <c r="T341" s="416"/>
      <c r="U341" s="416"/>
      <c r="V341" s="416"/>
      <c r="W341" s="416"/>
      <c r="X341" s="416"/>
      <c r="Y341" s="416"/>
      <c r="Z341" s="416"/>
      <c r="AA341" s="416"/>
      <c r="AB341" s="416"/>
      <c r="AC341" s="416"/>
      <c r="AD341" s="416"/>
      <c r="AE341" s="416"/>
      <c r="AF341" s="416"/>
      <c r="AG341" s="416"/>
      <c r="AH341" s="416"/>
      <c r="AI341" s="416"/>
      <c r="AJ341" s="416"/>
      <c r="AK341" s="416"/>
      <c r="AL341" s="416"/>
      <c r="AM341" s="416"/>
      <c r="AN341" s="416"/>
      <c r="AO341" s="416"/>
      <c r="AP341" s="416"/>
      <c r="AQ341" s="416"/>
      <c r="AR341" s="416"/>
      <c r="AS341" s="416"/>
      <c r="AT341" s="416"/>
    </row>
    <row r="342" spans="1:46" ht="15" customHeight="1">
      <c r="A342" s="416" t="s">
        <v>384</v>
      </c>
      <c r="B342" s="429"/>
      <c r="C342" s="416"/>
      <c r="D342" s="416"/>
      <c r="E342" s="416"/>
      <c r="F342" s="416"/>
      <c r="G342" s="416"/>
      <c r="H342" s="416"/>
      <c r="I342" s="416"/>
      <c r="J342" s="416"/>
      <c r="K342" s="416"/>
      <c r="L342" s="416"/>
      <c r="M342" s="416"/>
      <c r="N342" s="416"/>
      <c r="O342" s="416"/>
      <c r="P342" s="416"/>
      <c r="Q342" s="416"/>
      <c r="R342" s="416"/>
      <c r="S342" s="416"/>
      <c r="T342" s="416"/>
      <c r="U342" s="416"/>
      <c r="V342" s="416"/>
      <c r="W342" s="416"/>
      <c r="X342" s="416"/>
      <c r="Y342" s="416"/>
      <c r="Z342" s="416"/>
      <c r="AA342" s="416"/>
      <c r="AB342" s="416"/>
      <c r="AC342" s="416"/>
      <c r="AD342" s="416"/>
      <c r="AE342" s="416"/>
      <c r="AF342" s="416"/>
      <c r="AG342" s="416"/>
      <c r="AH342" s="416"/>
      <c r="AI342" s="416"/>
      <c r="AJ342" s="416"/>
      <c r="AK342" s="416"/>
      <c r="AL342" s="416"/>
      <c r="AM342" s="416"/>
      <c r="AN342" s="416"/>
      <c r="AO342" s="416"/>
      <c r="AP342" s="416"/>
      <c r="AQ342" s="416"/>
      <c r="AR342" s="416"/>
      <c r="AS342" s="416"/>
      <c r="AT342" s="416"/>
    </row>
    <row r="343" spans="1:46" ht="15" customHeight="1">
      <c r="A343" s="416" t="s">
        <v>385</v>
      </c>
      <c r="B343" s="429"/>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6"/>
      <c r="AD343" s="416"/>
      <c r="AE343" s="416"/>
      <c r="AF343" s="416"/>
      <c r="AG343" s="416"/>
      <c r="AH343" s="416"/>
      <c r="AI343" s="416"/>
      <c r="AJ343" s="416"/>
      <c r="AK343" s="416"/>
      <c r="AL343" s="416"/>
      <c r="AM343" s="416"/>
      <c r="AN343" s="416"/>
      <c r="AO343" s="416"/>
      <c r="AP343" s="416"/>
      <c r="AQ343" s="416"/>
      <c r="AR343" s="416"/>
      <c r="AS343" s="416"/>
      <c r="AT343" s="416"/>
    </row>
    <row r="344" spans="1:46" ht="15" customHeight="1">
      <c r="A344" s="416" t="s">
        <v>386</v>
      </c>
      <c r="B344" s="429"/>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6"/>
      <c r="AD344" s="416"/>
      <c r="AE344" s="416"/>
      <c r="AF344" s="416"/>
      <c r="AG344" s="416"/>
      <c r="AH344" s="416"/>
      <c r="AI344" s="416"/>
      <c r="AJ344" s="416"/>
      <c r="AK344" s="416"/>
      <c r="AL344" s="416"/>
      <c r="AM344" s="416"/>
      <c r="AN344" s="416"/>
      <c r="AO344" s="416"/>
      <c r="AP344" s="416"/>
      <c r="AQ344" s="416"/>
      <c r="AR344" s="416"/>
      <c r="AS344" s="416"/>
      <c r="AT344" s="416"/>
    </row>
    <row r="345" spans="1:46" ht="15" customHeight="1">
      <c r="A345" s="416" t="s">
        <v>387</v>
      </c>
      <c r="B345" s="429"/>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6"/>
      <c r="AD345" s="416"/>
      <c r="AE345" s="416"/>
      <c r="AF345" s="416"/>
      <c r="AG345" s="416"/>
      <c r="AH345" s="416"/>
      <c r="AI345" s="416"/>
      <c r="AJ345" s="416"/>
      <c r="AK345" s="416"/>
      <c r="AL345" s="416"/>
      <c r="AM345" s="416"/>
      <c r="AN345" s="416"/>
      <c r="AO345" s="416"/>
      <c r="AP345" s="416"/>
      <c r="AQ345" s="416"/>
      <c r="AR345" s="416"/>
      <c r="AS345" s="416"/>
      <c r="AT345" s="416"/>
    </row>
    <row r="346" spans="1:46" ht="15" customHeight="1">
      <c r="A346" s="416" t="s">
        <v>388</v>
      </c>
      <c r="B346" s="429"/>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6"/>
      <c r="AD346" s="416"/>
      <c r="AE346" s="416"/>
      <c r="AF346" s="416"/>
      <c r="AG346" s="416"/>
      <c r="AH346" s="416"/>
      <c r="AI346" s="416"/>
      <c r="AJ346" s="416"/>
      <c r="AK346" s="416"/>
      <c r="AL346" s="416"/>
      <c r="AM346" s="416"/>
      <c r="AN346" s="416"/>
      <c r="AO346" s="416"/>
      <c r="AP346" s="416"/>
      <c r="AQ346" s="416"/>
      <c r="AR346" s="416"/>
      <c r="AS346" s="416"/>
      <c r="AT346" s="416"/>
    </row>
    <row r="347" spans="1:46" ht="15" customHeight="1">
      <c r="A347" s="416" t="s">
        <v>389</v>
      </c>
      <c r="B347" s="429"/>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6"/>
      <c r="AD347" s="416"/>
      <c r="AE347" s="416"/>
      <c r="AF347" s="416"/>
      <c r="AG347" s="416"/>
      <c r="AH347" s="416"/>
      <c r="AI347" s="416"/>
      <c r="AJ347" s="416"/>
      <c r="AK347" s="416"/>
      <c r="AL347" s="416"/>
      <c r="AM347" s="416"/>
      <c r="AN347" s="416"/>
      <c r="AO347" s="416"/>
      <c r="AP347" s="416"/>
      <c r="AQ347" s="416"/>
      <c r="AR347" s="416"/>
      <c r="AS347" s="416"/>
      <c r="AT347" s="416"/>
    </row>
    <row r="348" spans="1:46" ht="15" customHeight="1">
      <c r="A348" s="416" t="s">
        <v>390</v>
      </c>
      <c r="B348" s="429"/>
      <c r="C348" s="416"/>
      <c r="D348" s="416"/>
      <c r="E348" s="416"/>
      <c r="F348" s="416"/>
      <c r="G348" s="416"/>
      <c r="H348" s="416"/>
      <c r="I348" s="416"/>
      <c r="J348" s="416"/>
      <c r="K348" s="416"/>
      <c r="L348" s="416"/>
      <c r="M348" s="416"/>
      <c r="N348" s="416"/>
      <c r="O348" s="416"/>
      <c r="P348" s="416"/>
      <c r="Q348" s="416"/>
      <c r="R348" s="416"/>
      <c r="S348" s="416"/>
      <c r="T348" s="416"/>
      <c r="U348" s="416"/>
      <c r="V348" s="416"/>
      <c r="W348" s="416"/>
      <c r="X348" s="416"/>
      <c r="Y348" s="416"/>
      <c r="Z348" s="416"/>
      <c r="AA348" s="416"/>
      <c r="AB348" s="416"/>
      <c r="AC348" s="416"/>
      <c r="AD348" s="416"/>
      <c r="AE348" s="416"/>
      <c r="AF348" s="416"/>
      <c r="AG348" s="416"/>
      <c r="AH348" s="416"/>
      <c r="AI348" s="416"/>
      <c r="AJ348" s="416"/>
      <c r="AK348" s="416"/>
      <c r="AL348" s="416"/>
      <c r="AM348" s="416"/>
      <c r="AN348" s="416"/>
      <c r="AO348" s="416"/>
      <c r="AP348" s="416"/>
      <c r="AQ348" s="416"/>
      <c r="AR348" s="416"/>
      <c r="AS348" s="416"/>
      <c r="AT348" s="416"/>
    </row>
    <row r="349" spans="1:46" ht="15" customHeight="1">
      <c r="A349" s="416" t="s">
        <v>391</v>
      </c>
      <c r="B349" s="429"/>
      <c r="C349" s="416"/>
      <c r="D349" s="416"/>
      <c r="E349" s="416"/>
      <c r="F349" s="416"/>
      <c r="G349" s="416"/>
      <c r="H349" s="416"/>
      <c r="I349" s="416"/>
      <c r="J349" s="416"/>
      <c r="K349" s="416"/>
      <c r="L349" s="416"/>
      <c r="M349" s="416"/>
      <c r="N349" s="416"/>
      <c r="O349" s="416"/>
      <c r="P349" s="416"/>
      <c r="Q349" s="416"/>
      <c r="R349" s="416"/>
      <c r="S349" s="416"/>
      <c r="T349" s="416"/>
      <c r="U349" s="416"/>
      <c r="V349" s="416"/>
      <c r="W349" s="416"/>
      <c r="X349" s="416"/>
      <c r="Y349" s="416"/>
      <c r="Z349" s="416"/>
      <c r="AA349" s="416"/>
      <c r="AB349" s="416"/>
      <c r="AC349" s="416"/>
      <c r="AD349" s="416"/>
      <c r="AE349" s="416"/>
      <c r="AF349" s="416"/>
      <c r="AG349" s="416"/>
      <c r="AH349" s="416"/>
      <c r="AI349" s="416"/>
      <c r="AJ349" s="416"/>
      <c r="AK349" s="416"/>
      <c r="AL349" s="416"/>
      <c r="AM349" s="416"/>
      <c r="AN349" s="416"/>
      <c r="AO349" s="416"/>
      <c r="AP349" s="416"/>
      <c r="AQ349" s="416"/>
      <c r="AR349" s="416"/>
      <c r="AS349" s="416"/>
      <c r="AT349" s="416"/>
    </row>
  </sheetData>
  <sheetProtection password="CF57" sheet="1" formatRows="0" insertRows="0" deleteRows="0" selectLockedCells="1"/>
  <mergeCells count="1202">
    <mergeCell ref="B1:L1"/>
    <mergeCell ref="AN2:AQ2"/>
    <mergeCell ref="P3:S3"/>
    <mergeCell ref="T3:U3"/>
    <mergeCell ref="V3:W3"/>
    <mergeCell ref="X3:Y3"/>
    <mergeCell ref="AN3:AQ3"/>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 ref="AB11:AG11"/>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V13:X13"/>
    <mergeCell ref="V12:AA12"/>
    <mergeCell ref="AB12:AG12"/>
    <mergeCell ref="AH12:AM12"/>
    <mergeCell ref="AE15:AG15"/>
    <mergeCell ref="AH15:AJ15"/>
    <mergeCell ref="AK15:AM15"/>
    <mergeCell ref="C16:D16"/>
    <mergeCell ref="E16:F16"/>
    <mergeCell ref="G16:I16"/>
    <mergeCell ref="J16:O16"/>
    <mergeCell ref="P16:U16"/>
    <mergeCell ref="V16:AA16"/>
    <mergeCell ref="AB16:AG16"/>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E20:E23"/>
    <mergeCell ref="F20:H23"/>
    <mergeCell ref="I20:AM20"/>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R24:AR26"/>
    <mergeCell ref="AS24:AS26"/>
    <mergeCell ref="AT24:AT26"/>
    <mergeCell ref="A27:A29"/>
    <mergeCell ref="B27:B29"/>
    <mergeCell ref="C27:C29"/>
    <mergeCell ref="D27:D29"/>
    <mergeCell ref="F27:G29"/>
    <mergeCell ref="AN27:AN29"/>
    <mergeCell ref="AO27:AO29"/>
    <mergeCell ref="AU23:AV23"/>
    <mergeCell ref="A24:A26"/>
    <mergeCell ref="B24:B26"/>
    <mergeCell ref="C24:C26"/>
    <mergeCell ref="D24:D26"/>
    <mergeCell ref="F24:G26"/>
    <mergeCell ref="AN24:AN26"/>
    <mergeCell ref="AO24:AO26"/>
    <mergeCell ref="AP24:AQ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AO30:AO32"/>
    <mergeCell ref="AP30:AQ32"/>
    <mergeCell ref="AR30:AR32"/>
    <mergeCell ref="AS30:AS32"/>
    <mergeCell ref="AT30:AT32"/>
    <mergeCell ref="A33:A35"/>
    <mergeCell ref="B33:B35"/>
    <mergeCell ref="C33:C35"/>
    <mergeCell ref="D33:D35"/>
    <mergeCell ref="F33:G35"/>
    <mergeCell ref="AP27:AQ29"/>
    <mergeCell ref="AR27:AR29"/>
    <mergeCell ref="AS27:AS29"/>
    <mergeCell ref="AT27:AT29"/>
    <mergeCell ref="A30:A32"/>
    <mergeCell ref="B30:B32"/>
    <mergeCell ref="C30:C32"/>
    <mergeCell ref="D30:D32"/>
    <mergeCell ref="F30:G32"/>
    <mergeCell ref="AN30:AN32"/>
    <mergeCell ref="AO36:AO38"/>
    <mergeCell ref="AP36:AQ38"/>
    <mergeCell ref="AR36:AR38"/>
    <mergeCell ref="AS36:AS38"/>
    <mergeCell ref="AT36:AT38"/>
    <mergeCell ref="A39:A41"/>
    <mergeCell ref="B39:B41"/>
    <mergeCell ref="C39:C41"/>
    <mergeCell ref="D39:D41"/>
    <mergeCell ref="F39:G41"/>
    <mergeCell ref="A36:A38"/>
    <mergeCell ref="B36:B38"/>
    <mergeCell ref="C36:C38"/>
    <mergeCell ref="D36:D38"/>
    <mergeCell ref="F36:G38"/>
    <mergeCell ref="AN36:AN38"/>
    <mergeCell ref="AN33:AN35"/>
    <mergeCell ref="AO33:AO35"/>
    <mergeCell ref="AP33:AQ35"/>
    <mergeCell ref="AR33:AR35"/>
    <mergeCell ref="AS33:AS35"/>
    <mergeCell ref="AT33:AT35"/>
    <mergeCell ref="AO42:AO44"/>
    <mergeCell ref="AP42:AQ44"/>
    <mergeCell ref="AR42:AR44"/>
    <mergeCell ref="AS42:AS44"/>
    <mergeCell ref="AT42:AT44"/>
    <mergeCell ref="A45:A47"/>
    <mergeCell ref="B45:B47"/>
    <mergeCell ref="C45:C47"/>
    <mergeCell ref="D45:D47"/>
    <mergeCell ref="F45:G47"/>
    <mergeCell ref="A42:A44"/>
    <mergeCell ref="B42:B44"/>
    <mergeCell ref="C42:C44"/>
    <mergeCell ref="D42:D44"/>
    <mergeCell ref="F42:G44"/>
    <mergeCell ref="AN42:AN44"/>
    <mergeCell ref="AN39:AN41"/>
    <mergeCell ref="AO39:AO41"/>
    <mergeCell ref="AP39:AQ41"/>
    <mergeCell ref="AR39:AR41"/>
    <mergeCell ref="AS39:AS41"/>
    <mergeCell ref="AT39:AT41"/>
    <mergeCell ref="AO48:AO50"/>
    <mergeCell ref="AP48:AQ50"/>
    <mergeCell ref="AR48:AR50"/>
    <mergeCell ref="AS48:AS50"/>
    <mergeCell ref="AT48:AT50"/>
    <mergeCell ref="A51:A53"/>
    <mergeCell ref="B51:B53"/>
    <mergeCell ref="C51:C53"/>
    <mergeCell ref="D51:D53"/>
    <mergeCell ref="F51:G53"/>
    <mergeCell ref="A48:A50"/>
    <mergeCell ref="B48:B50"/>
    <mergeCell ref="C48:C50"/>
    <mergeCell ref="D48:D50"/>
    <mergeCell ref="F48:G50"/>
    <mergeCell ref="AN48:AN50"/>
    <mergeCell ref="AN45:AN47"/>
    <mergeCell ref="AO45:AO47"/>
    <mergeCell ref="AP45:AQ47"/>
    <mergeCell ref="AR45:AR47"/>
    <mergeCell ref="AS45:AS47"/>
    <mergeCell ref="AT45:AT47"/>
    <mergeCell ref="AO54:AO56"/>
    <mergeCell ref="AP54:AQ56"/>
    <mergeCell ref="AR54:AR56"/>
    <mergeCell ref="AS54:AS56"/>
    <mergeCell ref="AT54:AT56"/>
    <mergeCell ref="A57:A59"/>
    <mergeCell ref="B57:B59"/>
    <mergeCell ref="C57:C59"/>
    <mergeCell ref="D57:D59"/>
    <mergeCell ref="F57:G59"/>
    <mergeCell ref="A54:A56"/>
    <mergeCell ref="B54:B56"/>
    <mergeCell ref="C54:C56"/>
    <mergeCell ref="D54:D56"/>
    <mergeCell ref="F54:G56"/>
    <mergeCell ref="AN54:AN56"/>
    <mergeCell ref="AN51:AN53"/>
    <mergeCell ref="AO51:AO53"/>
    <mergeCell ref="AP51:AQ53"/>
    <mergeCell ref="AR51:AR53"/>
    <mergeCell ref="AS51:AS53"/>
    <mergeCell ref="AT51:AT53"/>
    <mergeCell ref="AO60:AO62"/>
    <mergeCell ref="AP60:AQ62"/>
    <mergeCell ref="AR60:AR62"/>
    <mergeCell ref="AS60:AS62"/>
    <mergeCell ref="AT60:AT62"/>
    <mergeCell ref="A63:A65"/>
    <mergeCell ref="B63:B65"/>
    <mergeCell ref="C63:C65"/>
    <mergeCell ref="D63:D65"/>
    <mergeCell ref="F63:G65"/>
    <mergeCell ref="A60:A62"/>
    <mergeCell ref="B60:B62"/>
    <mergeCell ref="C60:C62"/>
    <mergeCell ref="D60:D62"/>
    <mergeCell ref="F60:G62"/>
    <mergeCell ref="AN60:AN62"/>
    <mergeCell ref="AN57:AN59"/>
    <mergeCell ref="AO57:AO59"/>
    <mergeCell ref="AP57:AQ59"/>
    <mergeCell ref="AR57:AR59"/>
    <mergeCell ref="AS57:AS59"/>
    <mergeCell ref="AT57:AT59"/>
    <mergeCell ref="AO66:AO68"/>
    <mergeCell ref="AP66:AQ68"/>
    <mergeCell ref="AR66:AR68"/>
    <mergeCell ref="AS66:AS68"/>
    <mergeCell ref="AT66:AT68"/>
    <mergeCell ref="A69:A71"/>
    <mergeCell ref="B69:B71"/>
    <mergeCell ref="C69:C71"/>
    <mergeCell ref="D69:D71"/>
    <mergeCell ref="F69:G71"/>
    <mergeCell ref="A66:A68"/>
    <mergeCell ref="B66:B68"/>
    <mergeCell ref="C66:C68"/>
    <mergeCell ref="D66:D68"/>
    <mergeCell ref="F66:G68"/>
    <mergeCell ref="AN66:AN68"/>
    <mergeCell ref="AN63:AN65"/>
    <mergeCell ref="AO63:AO65"/>
    <mergeCell ref="AP63:AQ65"/>
    <mergeCell ref="AR63:AR65"/>
    <mergeCell ref="AS63:AS65"/>
    <mergeCell ref="AT63:AT65"/>
    <mergeCell ref="AO72:AO74"/>
    <mergeCell ref="AP72:AQ74"/>
    <mergeCell ref="AR72:AR74"/>
    <mergeCell ref="AS72:AS74"/>
    <mergeCell ref="AT72:AT74"/>
    <mergeCell ref="A75:A77"/>
    <mergeCell ref="B75:B77"/>
    <mergeCell ref="C75:C77"/>
    <mergeCell ref="D75:D77"/>
    <mergeCell ref="F75:G77"/>
    <mergeCell ref="A72:A74"/>
    <mergeCell ref="B72:B74"/>
    <mergeCell ref="C72:C74"/>
    <mergeCell ref="D72:D74"/>
    <mergeCell ref="F72:G74"/>
    <mergeCell ref="AN72:AN74"/>
    <mergeCell ref="AN69:AN71"/>
    <mergeCell ref="AO69:AO71"/>
    <mergeCell ref="AP69:AQ71"/>
    <mergeCell ref="AR69:AR71"/>
    <mergeCell ref="AS69:AS71"/>
    <mergeCell ref="AT69:AT71"/>
    <mergeCell ref="AO78:AO80"/>
    <mergeCell ref="AP78:AQ80"/>
    <mergeCell ref="AR78:AR80"/>
    <mergeCell ref="AS78:AS80"/>
    <mergeCell ref="AT78:AT80"/>
    <mergeCell ref="A81:A83"/>
    <mergeCell ref="B81:B83"/>
    <mergeCell ref="C81:C83"/>
    <mergeCell ref="D81:D83"/>
    <mergeCell ref="F81:G83"/>
    <mergeCell ref="A78:A80"/>
    <mergeCell ref="B78:B80"/>
    <mergeCell ref="C78:C80"/>
    <mergeCell ref="D78:D80"/>
    <mergeCell ref="F78:G80"/>
    <mergeCell ref="AN78:AN80"/>
    <mergeCell ref="AN75:AN77"/>
    <mergeCell ref="AO75:AO77"/>
    <mergeCell ref="AP75:AQ77"/>
    <mergeCell ref="AR75:AR77"/>
    <mergeCell ref="AS75:AS77"/>
    <mergeCell ref="AT75:AT77"/>
    <mergeCell ref="AO84:AO86"/>
    <mergeCell ref="AP84:AQ86"/>
    <mergeCell ref="AR84:AR86"/>
    <mergeCell ref="AS84:AS86"/>
    <mergeCell ref="AT84:AT86"/>
    <mergeCell ref="A87:A89"/>
    <mergeCell ref="B87:B89"/>
    <mergeCell ref="C87:C89"/>
    <mergeCell ref="D87:D89"/>
    <mergeCell ref="F87:G89"/>
    <mergeCell ref="A84:A86"/>
    <mergeCell ref="B84:B86"/>
    <mergeCell ref="C84:C86"/>
    <mergeCell ref="D84:D86"/>
    <mergeCell ref="F84:G86"/>
    <mergeCell ref="AN84:AN86"/>
    <mergeCell ref="AN81:AN83"/>
    <mergeCell ref="AO81:AO83"/>
    <mergeCell ref="AP81:AQ83"/>
    <mergeCell ref="AR81:AR83"/>
    <mergeCell ref="AS81:AS83"/>
    <mergeCell ref="AT81:AT83"/>
    <mergeCell ref="AO90:AO92"/>
    <mergeCell ref="AP90:AQ92"/>
    <mergeCell ref="AR90:AR92"/>
    <mergeCell ref="AS90:AS92"/>
    <mergeCell ref="AT90:AT92"/>
    <mergeCell ref="A93:A95"/>
    <mergeCell ref="B93:B95"/>
    <mergeCell ref="C93:C95"/>
    <mergeCell ref="D93:D95"/>
    <mergeCell ref="F93:G95"/>
    <mergeCell ref="A90:A92"/>
    <mergeCell ref="B90:B92"/>
    <mergeCell ref="C90:C92"/>
    <mergeCell ref="D90:D92"/>
    <mergeCell ref="F90:G92"/>
    <mergeCell ref="AN90:AN92"/>
    <mergeCell ref="AN87:AN89"/>
    <mergeCell ref="AO87:AO89"/>
    <mergeCell ref="AP87:AQ89"/>
    <mergeCell ref="AR87:AR89"/>
    <mergeCell ref="AS87:AS89"/>
    <mergeCell ref="AT87:AT89"/>
    <mergeCell ref="AO96:AO98"/>
    <mergeCell ref="AP96:AQ98"/>
    <mergeCell ref="AR96:AR98"/>
    <mergeCell ref="AS96:AS98"/>
    <mergeCell ref="AT96:AT98"/>
    <mergeCell ref="A99:A101"/>
    <mergeCell ref="B99:B101"/>
    <mergeCell ref="C99:C101"/>
    <mergeCell ref="D99:D101"/>
    <mergeCell ref="F99:G101"/>
    <mergeCell ref="A96:A98"/>
    <mergeCell ref="B96:B98"/>
    <mergeCell ref="C96:C98"/>
    <mergeCell ref="D96:D98"/>
    <mergeCell ref="F96:G98"/>
    <mergeCell ref="AN96:AN98"/>
    <mergeCell ref="AN93:AN95"/>
    <mergeCell ref="AO93:AO95"/>
    <mergeCell ref="AP93:AQ95"/>
    <mergeCell ref="AR93:AR95"/>
    <mergeCell ref="AS93:AS95"/>
    <mergeCell ref="AT93:AT95"/>
    <mergeCell ref="AO102:AO104"/>
    <mergeCell ref="AP102:AQ104"/>
    <mergeCell ref="AR102:AR104"/>
    <mergeCell ref="AS102:AS104"/>
    <mergeCell ref="AT102:AT104"/>
    <mergeCell ref="A105:A107"/>
    <mergeCell ref="B105:B107"/>
    <mergeCell ref="C105:C107"/>
    <mergeCell ref="D105:D107"/>
    <mergeCell ref="F105:G107"/>
    <mergeCell ref="A102:A104"/>
    <mergeCell ref="B102:B104"/>
    <mergeCell ref="C102:C104"/>
    <mergeCell ref="D102:D104"/>
    <mergeCell ref="F102:G104"/>
    <mergeCell ref="AN102:AN104"/>
    <mergeCell ref="AN99:AN101"/>
    <mergeCell ref="AO99:AO101"/>
    <mergeCell ref="AP99:AQ101"/>
    <mergeCell ref="AR99:AR101"/>
    <mergeCell ref="AS99:AS101"/>
    <mergeCell ref="AT99:AT101"/>
    <mergeCell ref="AO108:AO110"/>
    <mergeCell ref="AP108:AQ110"/>
    <mergeCell ref="AR108:AR110"/>
    <mergeCell ref="AS108:AS110"/>
    <mergeCell ref="AT108:AT110"/>
    <mergeCell ref="A111:A113"/>
    <mergeCell ref="B111:B113"/>
    <mergeCell ref="C111:C113"/>
    <mergeCell ref="D111:D113"/>
    <mergeCell ref="F111:G113"/>
    <mergeCell ref="A108:A110"/>
    <mergeCell ref="B108:B110"/>
    <mergeCell ref="C108:C110"/>
    <mergeCell ref="D108:D110"/>
    <mergeCell ref="F108:G110"/>
    <mergeCell ref="AN108:AN110"/>
    <mergeCell ref="AN105:AN107"/>
    <mergeCell ref="AO105:AO107"/>
    <mergeCell ref="AP105:AQ107"/>
    <mergeCell ref="AR105:AR107"/>
    <mergeCell ref="AS105:AS107"/>
    <mergeCell ref="AT105:AT107"/>
    <mergeCell ref="AO114:AO116"/>
    <mergeCell ref="AP114:AQ116"/>
    <mergeCell ref="AR114:AR116"/>
    <mergeCell ref="AS114:AS116"/>
    <mergeCell ref="AT114:AT116"/>
    <mergeCell ref="A117:A119"/>
    <mergeCell ref="B117:B119"/>
    <mergeCell ref="C117:C119"/>
    <mergeCell ref="D117:D119"/>
    <mergeCell ref="F117:G119"/>
    <mergeCell ref="A114:A116"/>
    <mergeCell ref="B114:B116"/>
    <mergeCell ref="C114:C116"/>
    <mergeCell ref="D114:D116"/>
    <mergeCell ref="F114:G116"/>
    <mergeCell ref="AN114:AN116"/>
    <mergeCell ref="AN111:AN113"/>
    <mergeCell ref="AO111:AO113"/>
    <mergeCell ref="AP111:AQ113"/>
    <mergeCell ref="AR111:AR113"/>
    <mergeCell ref="AS111:AS113"/>
    <mergeCell ref="AT111:AT113"/>
    <mergeCell ref="AO120:AO122"/>
    <mergeCell ref="AP120:AQ122"/>
    <mergeCell ref="AR120:AR122"/>
    <mergeCell ref="AS120:AS122"/>
    <mergeCell ref="AT120:AT122"/>
    <mergeCell ref="A123:A125"/>
    <mergeCell ref="B123:B125"/>
    <mergeCell ref="C123:C125"/>
    <mergeCell ref="D123:D125"/>
    <mergeCell ref="F123:G125"/>
    <mergeCell ref="A120:A122"/>
    <mergeCell ref="B120:B122"/>
    <mergeCell ref="C120:C122"/>
    <mergeCell ref="D120:D122"/>
    <mergeCell ref="F120:G122"/>
    <mergeCell ref="AN120:AN122"/>
    <mergeCell ref="AN117:AN119"/>
    <mergeCell ref="AO117:AO119"/>
    <mergeCell ref="AP117:AQ119"/>
    <mergeCell ref="AR117:AR119"/>
    <mergeCell ref="AS117:AS119"/>
    <mergeCell ref="AT117:AT119"/>
    <mergeCell ref="AO126:AO128"/>
    <mergeCell ref="AP126:AQ128"/>
    <mergeCell ref="AR126:AR128"/>
    <mergeCell ref="AS126:AS128"/>
    <mergeCell ref="AT126:AT128"/>
    <mergeCell ref="A129:A131"/>
    <mergeCell ref="B129:B131"/>
    <mergeCell ref="C129:C131"/>
    <mergeCell ref="D129:D131"/>
    <mergeCell ref="F129:G131"/>
    <mergeCell ref="A126:A128"/>
    <mergeCell ref="B126:B128"/>
    <mergeCell ref="C126:C128"/>
    <mergeCell ref="D126:D128"/>
    <mergeCell ref="F126:G128"/>
    <mergeCell ref="AN126:AN128"/>
    <mergeCell ref="AN123:AN125"/>
    <mergeCell ref="AO123:AO125"/>
    <mergeCell ref="AP123:AQ125"/>
    <mergeCell ref="AR123:AR125"/>
    <mergeCell ref="AS123:AS125"/>
    <mergeCell ref="AT123:AT125"/>
    <mergeCell ref="AO132:AO134"/>
    <mergeCell ref="AP132:AQ134"/>
    <mergeCell ref="AR132:AR134"/>
    <mergeCell ref="AS132:AS134"/>
    <mergeCell ref="AT132:AT134"/>
    <mergeCell ref="A135:A137"/>
    <mergeCell ref="B135:B137"/>
    <mergeCell ref="C135:C137"/>
    <mergeCell ref="D135:D137"/>
    <mergeCell ref="F135:G137"/>
    <mergeCell ref="A132:A134"/>
    <mergeCell ref="B132:B134"/>
    <mergeCell ref="C132:C134"/>
    <mergeCell ref="D132:D134"/>
    <mergeCell ref="F132:G134"/>
    <mergeCell ref="AN132:AN134"/>
    <mergeCell ref="AN129:AN131"/>
    <mergeCell ref="AO129:AO131"/>
    <mergeCell ref="AP129:AQ131"/>
    <mergeCell ref="AR129:AR131"/>
    <mergeCell ref="AS129:AS131"/>
    <mergeCell ref="AT129:AT131"/>
    <mergeCell ref="AO138:AO140"/>
    <mergeCell ref="AP138:AQ140"/>
    <mergeCell ref="AR138:AR140"/>
    <mergeCell ref="AS138:AS140"/>
    <mergeCell ref="AT138:AT140"/>
    <mergeCell ref="A141:A143"/>
    <mergeCell ref="B141:B143"/>
    <mergeCell ref="C141:C143"/>
    <mergeCell ref="D141:D143"/>
    <mergeCell ref="F141:G143"/>
    <mergeCell ref="A138:A140"/>
    <mergeCell ref="B138:B140"/>
    <mergeCell ref="C138:C140"/>
    <mergeCell ref="D138:D140"/>
    <mergeCell ref="F138:G140"/>
    <mergeCell ref="AN138:AN140"/>
    <mergeCell ref="AN135:AN137"/>
    <mergeCell ref="AO135:AO137"/>
    <mergeCell ref="AP135:AQ137"/>
    <mergeCell ref="AR135:AR137"/>
    <mergeCell ref="AS135:AS137"/>
    <mergeCell ref="AT135:AT137"/>
    <mergeCell ref="AO144:AO146"/>
    <mergeCell ref="AP144:AQ146"/>
    <mergeCell ref="AR144:AR146"/>
    <mergeCell ref="AS144:AS146"/>
    <mergeCell ref="AT144:AT146"/>
    <mergeCell ref="A147:A149"/>
    <mergeCell ref="B147:B149"/>
    <mergeCell ref="C147:C149"/>
    <mergeCell ref="D147:D149"/>
    <mergeCell ref="F147:G149"/>
    <mergeCell ref="A144:A146"/>
    <mergeCell ref="B144:B146"/>
    <mergeCell ref="C144:C146"/>
    <mergeCell ref="D144:D146"/>
    <mergeCell ref="F144:G146"/>
    <mergeCell ref="AN144:AN146"/>
    <mergeCell ref="AN141:AN143"/>
    <mergeCell ref="AO141:AO143"/>
    <mergeCell ref="AP141:AQ143"/>
    <mergeCell ref="AR141:AR143"/>
    <mergeCell ref="AS141:AS143"/>
    <mergeCell ref="AT141:AT143"/>
    <mergeCell ref="AO150:AO152"/>
    <mergeCell ref="AP150:AQ152"/>
    <mergeCell ref="AR150:AR152"/>
    <mergeCell ref="AS150:AS152"/>
    <mergeCell ref="AT150:AT152"/>
    <mergeCell ref="A153:A155"/>
    <mergeCell ref="B153:B155"/>
    <mergeCell ref="C153:C155"/>
    <mergeCell ref="D153:D155"/>
    <mergeCell ref="F153:G155"/>
    <mergeCell ref="A150:A152"/>
    <mergeCell ref="B150:B152"/>
    <mergeCell ref="C150:C152"/>
    <mergeCell ref="D150:D152"/>
    <mergeCell ref="F150:G152"/>
    <mergeCell ref="AN150:AN152"/>
    <mergeCell ref="AN147:AN149"/>
    <mergeCell ref="AO147:AO149"/>
    <mergeCell ref="AP147:AQ149"/>
    <mergeCell ref="AR147:AR149"/>
    <mergeCell ref="AS147:AS149"/>
    <mergeCell ref="AT147:AT149"/>
    <mergeCell ref="AO156:AO158"/>
    <mergeCell ref="AP156:AQ158"/>
    <mergeCell ref="AR156:AR158"/>
    <mergeCell ref="AS156:AS158"/>
    <mergeCell ref="AT156:AT158"/>
    <mergeCell ref="A159:A161"/>
    <mergeCell ref="B159:B161"/>
    <mergeCell ref="C159:C161"/>
    <mergeCell ref="D159:D161"/>
    <mergeCell ref="F159:G161"/>
    <mergeCell ref="A156:A158"/>
    <mergeCell ref="B156:B158"/>
    <mergeCell ref="C156:C158"/>
    <mergeCell ref="D156:D158"/>
    <mergeCell ref="F156:G158"/>
    <mergeCell ref="AN156:AN158"/>
    <mergeCell ref="AN153:AN155"/>
    <mergeCell ref="AO153:AO155"/>
    <mergeCell ref="AP153:AQ155"/>
    <mergeCell ref="AR153:AR155"/>
    <mergeCell ref="AS153:AS155"/>
    <mergeCell ref="AT153:AT155"/>
    <mergeCell ref="AO162:AO164"/>
    <mergeCell ref="AP162:AQ164"/>
    <mergeCell ref="AR162:AR164"/>
    <mergeCell ref="AS162:AS164"/>
    <mergeCell ref="AT162:AT164"/>
    <mergeCell ref="A165:A167"/>
    <mergeCell ref="B165:B167"/>
    <mergeCell ref="C165:C167"/>
    <mergeCell ref="D165:D167"/>
    <mergeCell ref="F165:G167"/>
    <mergeCell ref="A162:A164"/>
    <mergeCell ref="B162:B164"/>
    <mergeCell ref="C162:C164"/>
    <mergeCell ref="D162:D164"/>
    <mergeCell ref="F162:G164"/>
    <mergeCell ref="AN162:AN164"/>
    <mergeCell ref="AN159:AN161"/>
    <mergeCell ref="AO159:AO161"/>
    <mergeCell ref="AP159:AQ161"/>
    <mergeCell ref="AR159:AR161"/>
    <mergeCell ref="AS159:AS161"/>
    <mergeCell ref="AT159:AT161"/>
    <mergeCell ref="AO168:AO170"/>
    <mergeCell ref="AP168:AQ170"/>
    <mergeCell ref="AR168:AR170"/>
    <mergeCell ref="AS168:AS170"/>
    <mergeCell ref="AT168:AT170"/>
    <mergeCell ref="A171:A173"/>
    <mergeCell ref="B171:B173"/>
    <mergeCell ref="C171:C173"/>
    <mergeCell ref="D171:D173"/>
    <mergeCell ref="F171:G173"/>
    <mergeCell ref="A168:A170"/>
    <mergeCell ref="B168:B170"/>
    <mergeCell ref="C168:C170"/>
    <mergeCell ref="D168:D170"/>
    <mergeCell ref="F168:G170"/>
    <mergeCell ref="AN168:AN170"/>
    <mergeCell ref="AN165:AN167"/>
    <mergeCell ref="AO165:AO167"/>
    <mergeCell ref="AP165:AQ167"/>
    <mergeCell ref="AR165:AR167"/>
    <mergeCell ref="AS165:AS167"/>
    <mergeCell ref="AT165:AT167"/>
    <mergeCell ref="AO174:AO176"/>
    <mergeCell ref="AP174:AQ176"/>
    <mergeCell ref="AR174:AR176"/>
    <mergeCell ref="AS174:AS176"/>
    <mergeCell ref="AT174:AT176"/>
    <mergeCell ref="A177:A179"/>
    <mergeCell ref="B177:B179"/>
    <mergeCell ref="C177:C179"/>
    <mergeCell ref="D177:D179"/>
    <mergeCell ref="F177:G179"/>
    <mergeCell ref="A174:A176"/>
    <mergeCell ref="B174:B176"/>
    <mergeCell ref="C174:C176"/>
    <mergeCell ref="D174:D176"/>
    <mergeCell ref="F174:G176"/>
    <mergeCell ref="AN174:AN176"/>
    <mergeCell ref="AN171:AN173"/>
    <mergeCell ref="AO171:AO173"/>
    <mergeCell ref="AP171:AQ173"/>
    <mergeCell ref="AR171:AR173"/>
    <mergeCell ref="AS171:AS173"/>
    <mergeCell ref="AT171:AT173"/>
    <mergeCell ref="AO180:AO182"/>
    <mergeCell ref="AP180:AQ182"/>
    <mergeCell ref="AR180:AR182"/>
    <mergeCell ref="AS180:AS182"/>
    <mergeCell ref="AT180:AT182"/>
    <mergeCell ref="A183:A185"/>
    <mergeCell ref="B183:B185"/>
    <mergeCell ref="C183:C185"/>
    <mergeCell ref="D183:D185"/>
    <mergeCell ref="F183:G185"/>
    <mergeCell ref="A180:A182"/>
    <mergeCell ref="B180:B182"/>
    <mergeCell ref="C180:C182"/>
    <mergeCell ref="D180:D182"/>
    <mergeCell ref="F180:G182"/>
    <mergeCell ref="AN180:AN182"/>
    <mergeCell ref="AN177:AN179"/>
    <mergeCell ref="AO177:AO179"/>
    <mergeCell ref="AP177:AQ179"/>
    <mergeCell ref="AR177:AR179"/>
    <mergeCell ref="AS177:AS179"/>
    <mergeCell ref="AT177:AT179"/>
    <mergeCell ref="AO186:AO188"/>
    <mergeCell ref="AP186:AQ188"/>
    <mergeCell ref="AR186:AR188"/>
    <mergeCell ref="AS186:AS188"/>
    <mergeCell ref="AT186:AT188"/>
    <mergeCell ref="A189:A191"/>
    <mergeCell ref="B189:B191"/>
    <mergeCell ref="C189:C191"/>
    <mergeCell ref="D189:D191"/>
    <mergeCell ref="F189:G191"/>
    <mergeCell ref="A186:A188"/>
    <mergeCell ref="B186:B188"/>
    <mergeCell ref="C186:C188"/>
    <mergeCell ref="D186:D188"/>
    <mergeCell ref="F186:G188"/>
    <mergeCell ref="AN186:AN188"/>
    <mergeCell ref="AN183:AN185"/>
    <mergeCell ref="AO183:AO185"/>
    <mergeCell ref="AP183:AQ185"/>
    <mergeCell ref="AR183:AR185"/>
    <mergeCell ref="AS183:AS185"/>
    <mergeCell ref="AT183:AT185"/>
    <mergeCell ref="AO192:AO194"/>
    <mergeCell ref="AP192:AQ194"/>
    <mergeCell ref="AR192:AR194"/>
    <mergeCell ref="AS192:AS194"/>
    <mergeCell ref="AT192:AT194"/>
    <mergeCell ref="A195:A197"/>
    <mergeCell ref="B195:B197"/>
    <mergeCell ref="C195:C197"/>
    <mergeCell ref="D195:D197"/>
    <mergeCell ref="F195:G197"/>
    <mergeCell ref="A192:A194"/>
    <mergeCell ref="B192:B194"/>
    <mergeCell ref="C192:C194"/>
    <mergeCell ref="D192:D194"/>
    <mergeCell ref="F192:G194"/>
    <mergeCell ref="AN192:AN194"/>
    <mergeCell ref="AN189:AN191"/>
    <mergeCell ref="AO189:AO191"/>
    <mergeCell ref="AP189:AQ191"/>
    <mergeCell ref="AR189:AR191"/>
    <mergeCell ref="AS189:AS191"/>
    <mergeCell ref="AT189:AT191"/>
    <mergeCell ref="AO198:AO200"/>
    <mergeCell ref="AP198:AQ200"/>
    <mergeCell ref="AR198:AR200"/>
    <mergeCell ref="AS198:AS200"/>
    <mergeCell ref="AT198:AT200"/>
    <mergeCell ref="A201:A203"/>
    <mergeCell ref="B201:B203"/>
    <mergeCell ref="C201:C203"/>
    <mergeCell ref="D201:D203"/>
    <mergeCell ref="F201:G203"/>
    <mergeCell ref="A198:A200"/>
    <mergeCell ref="B198:B200"/>
    <mergeCell ref="C198:C200"/>
    <mergeCell ref="D198:D200"/>
    <mergeCell ref="F198:G200"/>
    <mergeCell ref="AN198:AN200"/>
    <mergeCell ref="AN195:AN197"/>
    <mergeCell ref="AO195:AO197"/>
    <mergeCell ref="AP195:AQ197"/>
    <mergeCell ref="AR195:AR197"/>
    <mergeCell ref="AS195:AS197"/>
    <mergeCell ref="AT195:AT197"/>
    <mergeCell ref="AO204:AO206"/>
    <mergeCell ref="AP204:AQ206"/>
    <mergeCell ref="AR204:AR206"/>
    <mergeCell ref="AS204:AS206"/>
    <mergeCell ref="AT204:AT206"/>
    <mergeCell ref="A207:A209"/>
    <mergeCell ref="B207:B209"/>
    <mergeCell ref="C207:C209"/>
    <mergeCell ref="D207:D209"/>
    <mergeCell ref="F207:G209"/>
    <mergeCell ref="A204:A206"/>
    <mergeCell ref="B204:B206"/>
    <mergeCell ref="C204:C206"/>
    <mergeCell ref="D204:D206"/>
    <mergeCell ref="F204:G206"/>
    <mergeCell ref="AN204:AN206"/>
    <mergeCell ref="AN201:AN203"/>
    <mergeCell ref="AO201:AO203"/>
    <mergeCell ref="AP201:AQ203"/>
    <mergeCell ref="AR201:AR203"/>
    <mergeCell ref="AS201:AS203"/>
    <mergeCell ref="AT201:AT203"/>
    <mergeCell ref="AO210:AO212"/>
    <mergeCell ref="AP210:AQ212"/>
    <mergeCell ref="AR210:AR212"/>
    <mergeCell ref="AS210:AS212"/>
    <mergeCell ref="AT210:AT212"/>
    <mergeCell ref="A213:A215"/>
    <mergeCell ref="B213:B215"/>
    <mergeCell ref="C213:C215"/>
    <mergeCell ref="D213:D215"/>
    <mergeCell ref="F213:G215"/>
    <mergeCell ref="A210:A212"/>
    <mergeCell ref="B210:B212"/>
    <mergeCell ref="C210:C212"/>
    <mergeCell ref="D210:D212"/>
    <mergeCell ref="F210:G212"/>
    <mergeCell ref="AN210:AN212"/>
    <mergeCell ref="AN207:AN209"/>
    <mergeCell ref="AO207:AO209"/>
    <mergeCell ref="AP207:AQ209"/>
    <mergeCell ref="AR207:AR209"/>
    <mergeCell ref="AS207:AS209"/>
    <mergeCell ref="AT207:AT209"/>
    <mergeCell ref="AO216:AO218"/>
    <mergeCell ref="AP216:AQ218"/>
    <mergeCell ref="AR216:AR218"/>
    <mergeCell ref="AS216:AS218"/>
    <mergeCell ref="AT216:AT218"/>
    <mergeCell ref="A219:A221"/>
    <mergeCell ref="B219:B221"/>
    <mergeCell ref="C219:C221"/>
    <mergeCell ref="D219:D221"/>
    <mergeCell ref="F219:G221"/>
    <mergeCell ref="A216:A218"/>
    <mergeCell ref="B216:B218"/>
    <mergeCell ref="C216:C218"/>
    <mergeCell ref="D216:D218"/>
    <mergeCell ref="F216:G218"/>
    <mergeCell ref="AN216:AN218"/>
    <mergeCell ref="AN213:AN215"/>
    <mergeCell ref="AO213:AO215"/>
    <mergeCell ref="AP213:AQ215"/>
    <mergeCell ref="AR213:AR215"/>
    <mergeCell ref="AS213:AS215"/>
    <mergeCell ref="AT213:AT215"/>
    <mergeCell ref="AO222:AO224"/>
    <mergeCell ref="AP222:AQ224"/>
    <mergeCell ref="AR222:AR224"/>
    <mergeCell ref="AS222:AS224"/>
    <mergeCell ref="AT222:AT224"/>
    <mergeCell ref="A225:A227"/>
    <mergeCell ref="B225:B227"/>
    <mergeCell ref="C225:C227"/>
    <mergeCell ref="D225:D227"/>
    <mergeCell ref="F225:G227"/>
    <mergeCell ref="A222:A224"/>
    <mergeCell ref="B222:B224"/>
    <mergeCell ref="C222:C224"/>
    <mergeCell ref="D222:D224"/>
    <mergeCell ref="F222:G224"/>
    <mergeCell ref="AN222:AN224"/>
    <mergeCell ref="AN219:AN221"/>
    <mergeCell ref="AO219:AO221"/>
    <mergeCell ref="AP219:AQ221"/>
    <mergeCell ref="AR219:AR221"/>
    <mergeCell ref="AS219:AS221"/>
    <mergeCell ref="AT219:AT221"/>
    <mergeCell ref="AO228:AO230"/>
    <mergeCell ref="AP228:AQ230"/>
    <mergeCell ref="AR228:AR230"/>
    <mergeCell ref="AS228:AS230"/>
    <mergeCell ref="AT228:AT230"/>
    <mergeCell ref="A231:A233"/>
    <mergeCell ref="B231:B233"/>
    <mergeCell ref="C231:C233"/>
    <mergeCell ref="D231:D233"/>
    <mergeCell ref="F231:G233"/>
    <mergeCell ref="A228:A230"/>
    <mergeCell ref="B228:B230"/>
    <mergeCell ref="C228:C230"/>
    <mergeCell ref="D228:D230"/>
    <mergeCell ref="F228:G230"/>
    <mergeCell ref="AN228:AN230"/>
    <mergeCell ref="AN225:AN227"/>
    <mergeCell ref="AO225:AO227"/>
    <mergeCell ref="AP225:AQ227"/>
    <mergeCell ref="AR225:AR227"/>
    <mergeCell ref="AS225:AS227"/>
    <mergeCell ref="AT225:AT227"/>
    <mergeCell ref="AO234:AO236"/>
    <mergeCell ref="AP234:AQ236"/>
    <mergeCell ref="AR234:AR236"/>
    <mergeCell ref="AS234:AS236"/>
    <mergeCell ref="AT234:AT236"/>
    <mergeCell ref="A237:A239"/>
    <mergeCell ref="B237:B239"/>
    <mergeCell ref="C237:C239"/>
    <mergeCell ref="D237:D239"/>
    <mergeCell ref="F237:G239"/>
    <mergeCell ref="A234:A236"/>
    <mergeCell ref="B234:B236"/>
    <mergeCell ref="C234:C236"/>
    <mergeCell ref="D234:D236"/>
    <mergeCell ref="F234:G236"/>
    <mergeCell ref="AN234:AN236"/>
    <mergeCell ref="AN231:AN233"/>
    <mergeCell ref="AO231:AO233"/>
    <mergeCell ref="AP231:AQ233"/>
    <mergeCell ref="AR231:AR233"/>
    <mergeCell ref="AS231:AS233"/>
    <mergeCell ref="AT231:AT233"/>
    <mergeCell ref="AO240:AO242"/>
    <mergeCell ref="AP240:AQ242"/>
    <mergeCell ref="AR240:AR242"/>
    <mergeCell ref="AS240:AS242"/>
    <mergeCell ref="AT240:AT242"/>
    <mergeCell ref="A243:A245"/>
    <mergeCell ref="B243:B245"/>
    <mergeCell ref="C243:C245"/>
    <mergeCell ref="D243:D245"/>
    <mergeCell ref="F243:G245"/>
    <mergeCell ref="A240:A242"/>
    <mergeCell ref="B240:B242"/>
    <mergeCell ref="C240:C242"/>
    <mergeCell ref="D240:D242"/>
    <mergeCell ref="F240:G242"/>
    <mergeCell ref="AN240:AN242"/>
    <mergeCell ref="AN237:AN239"/>
    <mergeCell ref="AO237:AO239"/>
    <mergeCell ref="AP237:AQ239"/>
    <mergeCell ref="AR237:AR239"/>
    <mergeCell ref="AS237:AS239"/>
    <mergeCell ref="AT237:AT239"/>
    <mergeCell ref="AO246:AO248"/>
    <mergeCell ref="AP246:AQ248"/>
    <mergeCell ref="AR246:AR248"/>
    <mergeCell ref="AS246:AS248"/>
    <mergeCell ref="AT246:AT248"/>
    <mergeCell ref="A249:A251"/>
    <mergeCell ref="B249:B251"/>
    <mergeCell ref="C249:C251"/>
    <mergeCell ref="D249:D251"/>
    <mergeCell ref="F249:G251"/>
    <mergeCell ref="A246:A248"/>
    <mergeCell ref="B246:B248"/>
    <mergeCell ref="C246:C248"/>
    <mergeCell ref="D246:D248"/>
    <mergeCell ref="F246:G248"/>
    <mergeCell ref="AN246:AN248"/>
    <mergeCell ref="AN243:AN245"/>
    <mergeCell ref="AO243:AO245"/>
    <mergeCell ref="AP243:AQ245"/>
    <mergeCell ref="AR243:AR245"/>
    <mergeCell ref="AS243:AS245"/>
    <mergeCell ref="AT243:AT245"/>
    <mergeCell ref="AO252:AO254"/>
    <mergeCell ref="AP252:AQ254"/>
    <mergeCell ref="AR252:AR254"/>
    <mergeCell ref="AS252:AS254"/>
    <mergeCell ref="AT252:AT254"/>
    <mergeCell ref="A255:A257"/>
    <mergeCell ref="B255:B257"/>
    <mergeCell ref="C255:C257"/>
    <mergeCell ref="D255:D257"/>
    <mergeCell ref="F255:G257"/>
    <mergeCell ref="A252:A254"/>
    <mergeCell ref="B252:B254"/>
    <mergeCell ref="C252:C254"/>
    <mergeCell ref="D252:D254"/>
    <mergeCell ref="F252:G254"/>
    <mergeCell ref="AN252:AN254"/>
    <mergeCell ref="AN249:AN251"/>
    <mergeCell ref="AO249:AO251"/>
    <mergeCell ref="AP249:AQ251"/>
    <mergeCell ref="AR249:AR251"/>
    <mergeCell ref="AS249:AS251"/>
    <mergeCell ref="AT249:AT251"/>
    <mergeCell ref="AO258:AO260"/>
    <mergeCell ref="AP258:AQ260"/>
    <mergeCell ref="AR258:AR260"/>
    <mergeCell ref="AS258:AS260"/>
    <mergeCell ref="AT258:AT260"/>
    <mergeCell ref="A261:A263"/>
    <mergeCell ref="B261:B263"/>
    <mergeCell ref="C261:C263"/>
    <mergeCell ref="D261:D263"/>
    <mergeCell ref="F261:G263"/>
    <mergeCell ref="A258:A260"/>
    <mergeCell ref="B258:B260"/>
    <mergeCell ref="C258:C260"/>
    <mergeCell ref="D258:D260"/>
    <mergeCell ref="F258:G260"/>
    <mergeCell ref="AN258:AN260"/>
    <mergeCell ref="AN255:AN257"/>
    <mergeCell ref="AO255:AO257"/>
    <mergeCell ref="AP255:AQ257"/>
    <mergeCell ref="AR255:AR257"/>
    <mergeCell ref="AS255:AS257"/>
    <mergeCell ref="AT255:AT257"/>
    <mergeCell ref="AO264:AO266"/>
    <mergeCell ref="AP264:AQ266"/>
    <mergeCell ref="AR264:AR266"/>
    <mergeCell ref="AS264:AS266"/>
    <mergeCell ref="AT264:AT266"/>
    <mergeCell ref="A267:A269"/>
    <mergeCell ref="B267:B269"/>
    <mergeCell ref="C267:C269"/>
    <mergeCell ref="D267:D269"/>
    <mergeCell ref="F267:G269"/>
    <mergeCell ref="A264:A266"/>
    <mergeCell ref="B264:B266"/>
    <mergeCell ref="C264:C266"/>
    <mergeCell ref="D264:D266"/>
    <mergeCell ref="F264:G266"/>
    <mergeCell ref="AN264:AN266"/>
    <mergeCell ref="AN261:AN263"/>
    <mergeCell ref="AO261:AO263"/>
    <mergeCell ref="AP261:AQ263"/>
    <mergeCell ref="AR261:AR263"/>
    <mergeCell ref="AS261:AS263"/>
    <mergeCell ref="AT261:AT263"/>
    <mergeCell ref="AO270:AO272"/>
    <mergeCell ref="AP270:AQ272"/>
    <mergeCell ref="AR270:AR272"/>
    <mergeCell ref="AS270:AS272"/>
    <mergeCell ref="AT270:AT272"/>
    <mergeCell ref="A273:A275"/>
    <mergeCell ref="B273:B275"/>
    <mergeCell ref="C273:C275"/>
    <mergeCell ref="D273:D275"/>
    <mergeCell ref="F273:G275"/>
    <mergeCell ref="A270:A272"/>
    <mergeCell ref="B270:B272"/>
    <mergeCell ref="C270:C272"/>
    <mergeCell ref="D270:D272"/>
    <mergeCell ref="F270:G272"/>
    <mergeCell ref="AN270:AN272"/>
    <mergeCell ref="AN267:AN269"/>
    <mergeCell ref="AO267:AO269"/>
    <mergeCell ref="AP267:AQ269"/>
    <mergeCell ref="AR267:AR269"/>
    <mergeCell ref="AS267:AS269"/>
    <mergeCell ref="AT267:AT269"/>
    <mergeCell ref="AO276:AO278"/>
    <mergeCell ref="AP276:AQ278"/>
    <mergeCell ref="AR276:AR278"/>
    <mergeCell ref="AS276:AS278"/>
    <mergeCell ref="AT276:AT278"/>
    <mergeCell ref="A279:A281"/>
    <mergeCell ref="B279:B281"/>
    <mergeCell ref="C279:C281"/>
    <mergeCell ref="D279:D281"/>
    <mergeCell ref="F279:G281"/>
    <mergeCell ref="A276:A278"/>
    <mergeCell ref="B276:B278"/>
    <mergeCell ref="C276:C278"/>
    <mergeCell ref="D276:D278"/>
    <mergeCell ref="F276:G278"/>
    <mergeCell ref="AN276:AN278"/>
    <mergeCell ref="AN273:AN275"/>
    <mergeCell ref="AO273:AO275"/>
    <mergeCell ref="AP273:AQ275"/>
    <mergeCell ref="AR273:AR275"/>
    <mergeCell ref="AS273:AS275"/>
    <mergeCell ref="AT273:AT275"/>
    <mergeCell ref="AO282:AO284"/>
    <mergeCell ref="AP282:AQ284"/>
    <mergeCell ref="AR282:AR284"/>
    <mergeCell ref="AS282:AS284"/>
    <mergeCell ref="AT282:AT284"/>
    <mergeCell ref="A285:A287"/>
    <mergeCell ref="B285:B287"/>
    <mergeCell ref="C285:C287"/>
    <mergeCell ref="D285:D287"/>
    <mergeCell ref="F285:G287"/>
    <mergeCell ref="A282:A284"/>
    <mergeCell ref="B282:B284"/>
    <mergeCell ref="C282:C284"/>
    <mergeCell ref="D282:D284"/>
    <mergeCell ref="F282:G284"/>
    <mergeCell ref="AN282:AN284"/>
    <mergeCell ref="AN279:AN281"/>
    <mergeCell ref="AO279:AO281"/>
    <mergeCell ref="AP279:AQ281"/>
    <mergeCell ref="AR279:AR281"/>
    <mergeCell ref="AS279:AS281"/>
    <mergeCell ref="AT279:AT281"/>
    <mergeCell ref="AO288:AO290"/>
    <mergeCell ref="AP288:AQ290"/>
    <mergeCell ref="AR288:AR290"/>
    <mergeCell ref="AS288:AS290"/>
    <mergeCell ref="AT288:AT290"/>
    <mergeCell ref="A291:A293"/>
    <mergeCell ref="B291:B293"/>
    <mergeCell ref="C291:C293"/>
    <mergeCell ref="D291:D293"/>
    <mergeCell ref="F291:G293"/>
    <mergeCell ref="A288:A290"/>
    <mergeCell ref="B288:B290"/>
    <mergeCell ref="C288:C290"/>
    <mergeCell ref="D288:D290"/>
    <mergeCell ref="F288:G290"/>
    <mergeCell ref="AN288:AN290"/>
    <mergeCell ref="AN285:AN287"/>
    <mergeCell ref="AO285:AO287"/>
    <mergeCell ref="AP285:AQ287"/>
    <mergeCell ref="AR285:AR287"/>
    <mergeCell ref="AS285:AS287"/>
    <mergeCell ref="AT285:AT287"/>
    <mergeCell ref="AO294:AO296"/>
    <mergeCell ref="AP294:AQ296"/>
    <mergeCell ref="AR294:AR296"/>
    <mergeCell ref="AS294:AS296"/>
    <mergeCell ref="AT294:AT296"/>
    <mergeCell ref="A297:A299"/>
    <mergeCell ref="B297:B299"/>
    <mergeCell ref="C297:C299"/>
    <mergeCell ref="D297:D299"/>
    <mergeCell ref="F297:G299"/>
    <mergeCell ref="A294:A296"/>
    <mergeCell ref="B294:B296"/>
    <mergeCell ref="C294:C296"/>
    <mergeCell ref="D294:D296"/>
    <mergeCell ref="F294:G296"/>
    <mergeCell ref="AN294:AN296"/>
    <mergeCell ref="AN291:AN293"/>
    <mergeCell ref="AO291:AO293"/>
    <mergeCell ref="AP291:AQ293"/>
    <mergeCell ref="AR291:AR293"/>
    <mergeCell ref="AS291:AS293"/>
    <mergeCell ref="AT291:AT293"/>
    <mergeCell ref="AO300:AO302"/>
    <mergeCell ref="AP300:AQ302"/>
    <mergeCell ref="AR300:AR302"/>
    <mergeCell ref="AS300:AS302"/>
    <mergeCell ref="AT300:AT302"/>
    <mergeCell ref="A303:A305"/>
    <mergeCell ref="B303:B305"/>
    <mergeCell ref="C303:C305"/>
    <mergeCell ref="D303:D305"/>
    <mergeCell ref="F303:G305"/>
    <mergeCell ref="A300:A302"/>
    <mergeCell ref="B300:B302"/>
    <mergeCell ref="C300:C302"/>
    <mergeCell ref="D300:D302"/>
    <mergeCell ref="F300:G302"/>
    <mergeCell ref="AN300:AN302"/>
    <mergeCell ref="AN297:AN299"/>
    <mergeCell ref="AO297:AO299"/>
    <mergeCell ref="AP297:AQ299"/>
    <mergeCell ref="AR297:AR299"/>
    <mergeCell ref="AS297:AS299"/>
    <mergeCell ref="AT297:AT299"/>
    <mergeCell ref="AO306:AO308"/>
    <mergeCell ref="AP306:AQ308"/>
    <mergeCell ref="AR306:AR308"/>
    <mergeCell ref="AS306:AS308"/>
    <mergeCell ref="AT306:AT308"/>
    <mergeCell ref="A309:A311"/>
    <mergeCell ref="B309:B311"/>
    <mergeCell ref="C309:C311"/>
    <mergeCell ref="D309:D311"/>
    <mergeCell ref="F309:G311"/>
    <mergeCell ref="A306:A308"/>
    <mergeCell ref="B306:B308"/>
    <mergeCell ref="C306:C308"/>
    <mergeCell ref="D306:D308"/>
    <mergeCell ref="F306:G308"/>
    <mergeCell ref="AN306:AN308"/>
    <mergeCell ref="AN303:AN305"/>
    <mergeCell ref="AO303:AO305"/>
    <mergeCell ref="AP303:AQ305"/>
    <mergeCell ref="AR303:AR305"/>
    <mergeCell ref="AS303:AS305"/>
    <mergeCell ref="AT303:AT305"/>
    <mergeCell ref="AO312:AO314"/>
    <mergeCell ref="AP312:AQ314"/>
    <mergeCell ref="AR312:AR314"/>
    <mergeCell ref="AS312:AS314"/>
    <mergeCell ref="AT312:AT314"/>
    <mergeCell ref="A315:A317"/>
    <mergeCell ref="B315:B317"/>
    <mergeCell ref="C315:C317"/>
    <mergeCell ref="D315:D317"/>
    <mergeCell ref="F315:G317"/>
    <mergeCell ref="A312:A314"/>
    <mergeCell ref="B312:B314"/>
    <mergeCell ref="C312:C314"/>
    <mergeCell ref="D312:D314"/>
    <mergeCell ref="F312:G314"/>
    <mergeCell ref="AN312:AN314"/>
    <mergeCell ref="AN309:AN311"/>
    <mergeCell ref="AO309:AO311"/>
    <mergeCell ref="AP309:AQ311"/>
    <mergeCell ref="AR309:AR311"/>
    <mergeCell ref="AS309:AS311"/>
    <mergeCell ref="AT309:AT311"/>
    <mergeCell ref="C330:E330"/>
    <mergeCell ref="C331:E331"/>
    <mergeCell ref="C332:E332"/>
    <mergeCell ref="C333:E333"/>
    <mergeCell ref="AO318:AO320"/>
    <mergeCell ref="AP318:AQ320"/>
    <mergeCell ref="AR318:AR320"/>
    <mergeCell ref="AS318:AS320"/>
    <mergeCell ref="AT318:AT320"/>
    <mergeCell ref="C329:E329"/>
    <mergeCell ref="A318:A320"/>
    <mergeCell ref="B318:B320"/>
    <mergeCell ref="C318:C320"/>
    <mergeCell ref="D318:D320"/>
    <mergeCell ref="F318:G320"/>
    <mergeCell ref="AN318:AN320"/>
    <mergeCell ref="AN315:AN317"/>
    <mergeCell ref="AO315:AO317"/>
    <mergeCell ref="AP315:AQ317"/>
    <mergeCell ref="AR315:AR317"/>
    <mergeCell ref="AS315:AS317"/>
    <mergeCell ref="AT315:AT317"/>
  </mergeCells>
  <phoneticPr fontId="4"/>
  <conditionalFormatting sqref="J17:O17">
    <cfRule type="expression" dxfId="17" priority="2">
      <formula>OR($AN$2="就労継続支援Ａ型", $AN$2="就労継続支援Ｂ型", $AN$2="就労移行支援")</formula>
    </cfRule>
  </conditionalFormatting>
  <conditionalFormatting sqref="AN2:AQ2">
    <cfRule type="expression" dxfId="16" priority="1">
      <formula>$AN$2="プルダウンからサービスを選択"</formula>
    </cfRule>
  </conditionalFormatting>
  <dataValidations count="7">
    <dataValidation allowBlank="1" showInputMessage="1" sqref="A1:D1 M1:XFD1"/>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formula1>"□,☑"</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formula1>$B$330:$B$333</formula1>
    </dataValidation>
    <dataValidation type="list" allowBlank="1" showInputMessage="1" showErrorMessage="1" sqref="AN5:AN6 AO6:AQ6">
      <formula1>"予定,実績"</formula1>
    </dataValidation>
    <dataValidation type="custom" errorStyle="warning" allowBlank="1" showInputMessage="1" showErrorMessage="1" errorTitle="警告" error="職業指導員と生活支援員の数を左へまとめて入力してください。" sqref="J17:O17">
      <formula1>AND($AN$2&lt;&gt;"就労継続支援Ａ型", $AN$2&lt;&gt;"就労継続支援Ｂ型", $AN$2&lt;&gt;"就労移行支援")</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formula1>INDIRECT($AN$2)</formula1>
    </dataValidation>
    <dataValidation type="list" allowBlank="1" showInputMessage="1" showErrorMessage="1" sqref="AN2:AQ2">
      <formula1>"プルダウンからサービスを選択,共同生活援助・介護サービス包括型,共同生活援助・外部サービス利用型,共同生活援助・日中サービス支援型"</formula1>
    </dataValidation>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 type="list" allowBlank="1" showInputMessage="1">
          <x14:formula1>
            <xm:f>選択肢!$B$33:$AB$33</xm:f>
          </x14:formula1>
          <xm:sqref>E24:E320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
  <sheetViews>
    <sheetView topLeftCell="B1" workbookViewId="0">
      <selection activeCell="B1" sqref="B1"/>
    </sheetView>
  </sheetViews>
  <sheetFormatPr defaultRowHeight="13.5"/>
  <cols>
    <col min="1" max="1" width="26.375" style="240" customWidth="1"/>
    <col min="2" max="2" width="9" style="240"/>
    <col min="3" max="3" width="23.5" style="240" bestFit="1" customWidth="1"/>
    <col min="4" max="4" width="15.125" style="240" bestFit="1" customWidth="1"/>
    <col min="5" max="5" width="11" style="240" bestFit="1" customWidth="1"/>
    <col min="6" max="6" width="17.25" style="240" bestFit="1" customWidth="1"/>
    <col min="7" max="7" width="13" style="240" bestFit="1" customWidth="1"/>
    <col min="8" max="9" width="17.25" style="240" bestFit="1" customWidth="1"/>
    <col min="10" max="10" width="13" style="240" bestFit="1" customWidth="1"/>
    <col min="11" max="11" width="11" style="240" bestFit="1" customWidth="1"/>
    <col min="12" max="12" width="11.125" style="240" bestFit="1" customWidth="1"/>
    <col min="13" max="16384" width="9" style="240"/>
  </cols>
  <sheetData>
    <row r="1" spans="1:12">
      <c r="A1" s="237" t="s">
        <v>392</v>
      </c>
      <c r="B1" s="238" t="s">
        <v>393</v>
      </c>
      <c r="C1" s="238" t="s">
        <v>394</v>
      </c>
      <c r="D1" s="238" t="s">
        <v>395</v>
      </c>
      <c r="E1" s="238" t="s">
        <v>396</v>
      </c>
      <c r="F1" s="238" t="s">
        <v>397</v>
      </c>
      <c r="G1" s="238" t="s">
        <v>398</v>
      </c>
      <c r="H1" s="238" t="s">
        <v>399</v>
      </c>
      <c r="I1" s="238" t="s">
        <v>400</v>
      </c>
      <c r="J1" s="238" t="s">
        <v>401</v>
      </c>
      <c r="K1" s="238" t="s">
        <v>402</v>
      </c>
      <c r="L1" s="239"/>
    </row>
    <row r="2" spans="1:12">
      <c r="A2" s="241" t="s">
        <v>403</v>
      </c>
      <c r="B2" s="242" t="s">
        <v>404</v>
      </c>
      <c r="C2" s="242" t="s">
        <v>405</v>
      </c>
      <c r="D2" s="242" t="s">
        <v>406</v>
      </c>
      <c r="E2" s="243"/>
      <c r="F2" s="243"/>
      <c r="G2" s="243"/>
      <c r="H2" s="243"/>
      <c r="I2" s="243"/>
      <c r="J2" s="243"/>
      <c r="K2" s="243"/>
      <c r="L2" s="243"/>
    </row>
    <row r="3" spans="1:12">
      <c r="A3" s="241" t="s">
        <v>407</v>
      </c>
      <c r="B3" s="242" t="s">
        <v>404</v>
      </c>
      <c r="C3" s="242" t="s">
        <v>405</v>
      </c>
      <c r="D3" s="242" t="s">
        <v>406</v>
      </c>
      <c r="E3" s="242"/>
      <c r="F3" s="242"/>
      <c r="G3" s="242"/>
      <c r="H3" s="242"/>
      <c r="I3" s="242"/>
      <c r="J3" s="242"/>
      <c r="K3" s="242"/>
      <c r="L3" s="244"/>
    </row>
    <row r="4" spans="1:12">
      <c r="A4" s="241" t="s">
        <v>408</v>
      </c>
      <c r="B4" s="242" t="s">
        <v>404</v>
      </c>
      <c r="C4" s="242" t="s">
        <v>405</v>
      </c>
      <c r="D4" s="242" t="s">
        <v>406</v>
      </c>
      <c r="E4" s="242"/>
      <c r="F4" s="242"/>
      <c r="G4" s="242"/>
      <c r="H4" s="242"/>
      <c r="I4" s="242"/>
      <c r="J4" s="242"/>
      <c r="K4" s="242"/>
      <c r="L4" s="244"/>
    </row>
    <row r="5" spans="1:12">
      <c r="A5" s="241" t="s">
        <v>409</v>
      </c>
      <c r="B5" s="242" t="s">
        <v>404</v>
      </c>
      <c r="C5" s="242" t="s">
        <v>405</v>
      </c>
      <c r="D5" s="242" t="s">
        <v>406</v>
      </c>
      <c r="E5" s="242"/>
      <c r="F5" s="242"/>
      <c r="G5" s="242"/>
      <c r="H5" s="242"/>
      <c r="I5" s="242"/>
      <c r="J5" s="242"/>
      <c r="K5" s="242"/>
      <c r="L5" s="244"/>
    </row>
    <row r="6" spans="1:12">
      <c r="A6" s="245" t="s">
        <v>58</v>
      </c>
      <c r="B6" s="246" t="s">
        <v>404</v>
      </c>
      <c r="C6" s="246" t="s">
        <v>410</v>
      </c>
      <c r="D6" s="246" t="s">
        <v>411</v>
      </c>
      <c r="E6" s="246" t="s">
        <v>412</v>
      </c>
      <c r="F6" s="246" t="s">
        <v>413</v>
      </c>
      <c r="G6" s="246"/>
      <c r="H6" s="246"/>
      <c r="I6" s="246"/>
      <c r="J6" s="246"/>
      <c r="K6" s="242"/>
      <c r="L6" s="244"/>
    </row>
    <row r="7" spans="1:12">
      <c r="A7" s="245" t="s">
        <v>11</v>
      </c>
      <c r="B7" s="246" t="s">
        <v>404</v>
      </c>
      <c r="C7" s="246" t="s">
        <v>410</v>
      </c>
      <c r="D7" s="246" t="s">
        <v>411</v>
      </c>
      <c r="E7" s="246" t="s">
        <v>412</v>
      </c>
      <c r="F7" s="246" t="s">
        <v>414</v>
      </c>
      <c r="G7" s="246" t="s">
        <v>415</v>
      </c>
      <c r="H7" s="246" t="s">
        <v>416</v>
      </c>
      <c r="I7" s="246" t="s">
        <v>413</v>
      </c>
      <c r="J7" s="246" t="s">
        <v>417</v>
      </c>
      <c r="K7" s="242"/>
      <c r="L7" s="244"/>
    </row>
    <row r="8" spans="1:12">
      <c r="A8" s="245" t="s">
        <v>418</v>
      </c>
      <c r="B8" s="246" t="s">
        <v>404</v>
      </c>
      <c r="C8" s="246" t="s">
        <v>413</v>
      </c>
      <c r="D8" s="246"/>
      <c r="E8" s="246"/>
      <c r="F8" s="246"/>
      <c r="G8" s="246"/>
      <c r="H8" s="246"/>
      <c r="I8" s="246"/>
      <c r="J8" s="246"/>
      <c r="K8" s="242"/>
      <c r="L8" s="244"/>
    </row>
    <row r="9" spans="1:12">
      <c r="A9" s="245" t="s">
        <v>419</v>
      </c>
      <c r="B9" s="246" t="s">
        <v>404</v>
      </c>
      <c r="C9" s="246" t="s">
        <v>413</v>
      </c>
      <c r="D9" s="246"/>
      <c r="E9" s="246"/>
      <c r="F9" s="246"/>
      <c r="G9" s="246"/>
      <c r="H9" s="246"/>
      <c r="I9" s="246"/>
      <c r="J9" s="246"/>
      <c r="K9" s="242"/>
      <c r="L9" s="244"/>
    </row>
    <row r="10" spans="1:12">
      <c r="A10" s="245" t="s">
        <v>420</v>
      </c>
      <c r="B10" s="246" t="s">
        <v>404</v>
      </c>
      <c r="C10" s="246" t="s">
        <v>413</v>
      </c>
      <c r="D10" s="246"/>
      <c r="E10" s="246"/>
      <c r="F10" s="246"/>
      <c r="G10" s="246"/>
      <c r="H10" s="246"/>
      <c r="I10" s="246"/>
      <c r="J10" s="246"/>
      <c r="K10" s="242"/>
      <c r="L10" s="244"/>
    </row>
    <row r="11" spans="1:12">
      <c r="A11" s="245" t="s">
        <v>421</v>
      </c>
      <c r="B11" s="246" t="s">
        <v>404</v>
      </c>
      <c r="C11" s="246" t="s">
        <v>405</v>
      </c>
      <c r="D11" s="246"/>
      <c r="E11" s="246"/>
      <c r="F11" s="246"/>
      <c r="G11" s="246"/>
      <c r="H11" s="246"/>
      <c r="I11" s="246"/>
      <c r="J11" s="246"/>
      <c r="K11" s="242"/>
      <c r="L11" s="244"/>
    </row>
    <row r="12" spans="1:12">
      <c r="A12" s="245" t="s">
        <v>422</v>
      </c>
      <c r="B12" s="246" t="s">
        <v>404</v>
      </c>
      <c r="C12" s="246" t="s">
        <v>410</v>
      </c>
      <c r="D12" s="246" t="s">
        <v>423</v>
      </c>
      <c r="E12" s="246" t="s">
        <v>413</v>
      </c>
      <c r="F12" s="246" t="s">
        <v>417</v>
      </c>
      <c r="G12" s="246"/>
      <c r="H12" s="246"/>
      <c r="I12" s="246"/>
      <c r="J12" s="246"/>
      <c r="K12" s="242"/>
      <c r="L12" s="244"/>
    </row>
    <row r="13" spans="1:12">
      <c r="A13" s="245" t="s">
        <v>424</v>
      </c>
      <c r="B13" s="246" t="s">
        <v>404</v>
      </c>
      <c r="C13" s="246" t="s">
        <v>410</v>
      </c>
      <c r="D13" s="246" t="s">
        <v>423</v>
      </c>
      <c r="E13" s="246" t="s">
        <v>417</v>
      </c>
      <c r="F13" s="246"/>
      <c r="G13" s="246"/>
      <c r="H13" s="246"/>
      <c r="I13" s="246"/>
      <c r="J13" s="246"/>
      <c r="K13" s="242"/>
      <c r="L13" s="244"/>
    </row>
    <row r="14" spans="1:12">
      <c r="A14" s="245" t="s">
        <v>425</v>
      </c>
      <c r="B14" s="246" t="s">
        <v>404</v>
      </c>
      <c r="C14" s="246" t="s">
        <v>410</v>
      </c>
      <c r="D14" s="246" t="s">
        <v>423</v>
      </c>
      <c r="E14" s="246" t="s">
        <v>413</v>
      </c>
      <c r="F14" s="246" t="s">
        <v>426</v>
      </c>
      <c r="G14" s="246" t="s">
        <v>417</v>
      </c>
      <c r="H14" s="246"/>
      <c r="I14" s="246"/>
      <c r="J14" s="246"/>
      <c r="K14" s="242"/>
      <c r="L14" s="244"/>
    </row>
    <row r="15" spans="1:12">
      <c r="A15" s="245" t="s">
        <v>427</v>
      </c>
      <c r="B15" s="246" t="s">
        <v>404</v>
      </c>
      <c r="C15" s="246" t="s">
        <v>410</v>
      </c>
      <c r="D15" s="246" t="s">
        <v>411</v>
      </c>
      <c r="E15" s="246" t="s">
        <v>412</v>
      </c>
      <c r="F15" s="246" t="s">
        <v>414</v>
      </c>
      <c r="G15" s="246" t="s">
        <v>415</v>
      </c>
      <c r="H15" s="246" t="s">
        <v>416</v>
      </c>
      <c r="I15" s="246" t="s">
        <v>428</v>
      </c>
      <c r="J15" s="246" t="s">
        <v>429</v>
      </c>
      <c r="K15" s="242" t="s">
        <v>413</v>
      </c>
      <c r="L15" s="247" t="s">
        <v>417</v>
      </c>
    </row>
    <row r="16" spans="1:12">
      <c r="A16" s="245" t="s">
        <v>430</v>
      </c>
      <c r="B16" s="246" t="s">
        <v>404</v>
      </c>
      <c r="C16" s="246" t="s">
        <v>410</v>
      </c>
      <c r="D16" s="246" t="s">
        <v>412</v>
      </c>
      <c r="E16" s="246" t="s">
        <v>414</v>
      </c>
      <c r="F16" s="246" t="s">
        <v>415</v>
      </c>
      <c r="G16" s="246" t="s">
        <v>416</v>
      </c>
      <c r="H16" s="246" t="s">
        <v>413</v>
      </c>
      <c r="I16" s="246" t="s">
        <v>417</v>
      </c>
      <c r="J16" s="246"/>
      <c r="K16" s="242"/>
      <c r="L16" s="244"/>
    </row>
    <row r="17" spans="1:12">
      <c r="A17" s="245" t="s">
        <v>431</v>
      </c>
      <c r="B17" s="246" t="s">
        <v>404</v>
      </c>
      <c r="C17" s="246" t="s">
        <v>410</v>
      </c>
      <c r="D17" s="246" t="s">
        <v>432</v>
      </c>
      <c r="E17" s="246" t="s">
        <v>413</v>
      </c>
      <c r="F17" s="246" t="s">
        <v>417</v>
      </c>
      <c r="G17" s="246"/>
      <c r="H17" s="246"/>
      <c r="I17" s="246"/>
      <c r="J17" s="246"/>
      <c r="K17" s="242"/>
      <c r="L17" s="244"/>
    </row>
    <row r="18" spans="1:12">
      <c r="A18" s="245" t="s">
        <v>65</v>
      </c>
      <c r="B18" s="246" t="s">
        <v>404</v>
      </c>
      <c r="C18" s="246" t="s">
        <v>410</v>
      </c>
      <c r="D18" s="246" t="s">
        <v>433</v>
      </c>
      <c r="E18" s="246" t="s">
        <v>434</v>
      </c>
      <c r="F18" s="246" t="s">
        <v>618</v>
      </c>
      <c r="G18" s="246" t="s">
        <v>417</v>
      </c>
      <c r="H18" s="246"/>
      <c r="I18" s="246"/>
      <c r="J18" s="242"/>
      <c r="K18" s="433"/>
      <c r="L18" s="244"/>
    </row>
    <row r="19" spans="1:12">
      <c r="A19" s="245" t="s">
        <v>435</v>
      </c>
      <c r="B19" s="246" t="s">
        <v>404</v>
      </c>
      <c r="C19" s="246" t="s">
        <v>410</v>
      </c>
      <c r="D19" s="246" t="s">
        <v>433</v>
      </c>
      <c r="E19" s="246" t="s">
        <v>434</v>
      </c>
      <c r="F19" s="246" t="s">
        <v>417</v>
      </c>
      <c r="G19" s="246"/>
      <c r="H19" s="246"/>
      <c r="I19" s="246"/>
      <c r="J19" s="246"/>
      <c r="K19" s="242"/>
      <c r="L19" s="244"/>
    </row>
    <row r="20" spans="1:12">
      <c r="A20" s="245" t="s">
        <v>66</v>
      </c>
      <c r="B20" s="246" t="s">
        <v>404</v>
      </c>
      <c r="C20" s="246" t="s">
        <v>410</v>
      </c>
      <c r="D20" s="246" t="s">
        <v>433</v>
      </c>
      <c r="E20" s="246" t="s">
        <v>434</v>
      </c>
      <c r="F20" s="246" t="s">
        <v>619</v>
      </c>
      <c r="G20" s="246" t="s">
        <v>417</v>
      </c>
      <c r="H20" s="246"/>
      <c r="I20" s="246"/>
      <c r="J20" s="246"/>
      <c r="K20" s="242"/>
      <c r="L20" s="244"/>
    </row>
    <row r="21" spans="1:12">
      <c r="A21" s="245" t="s">
        <v>67</v>
      </c>
      <c r="B21" s="246" t="s">
        <v>404</v>
      </c>
      <c r="C21" s="246" t="s">
        <v>410</v>
      </c>
      <c r="D21" s="246" t="s">
        <v>433</v>
      </c>
      <c r="E21" s="246" t="s">
        <v>434</v>
      </c>
      <c r="F21" s="246" t="s">
        <v>620</v>
      </c>
      <c r="G21" s="246" t="s">
        <v>417</v>
      </c>
      <c r="H21" s="246"/>
      <c r="I21" s="246"/>
      <c r="J21" s="246"/>
      <c r="K21" s="242"/>
      <c r="L21" s="244"/>
    </row>
    <row r="22" spans="1:12">
      <c r="A22" s="245" t="s">
        <v>436</v>
      </c>
      <c r="B22" s="246" t="s">
        <v>404</v>
      </c>
      <c r="C22" s="246" t="s">
        <v>442</v>
      </c>
      <c r="D22" s="246" t="s">
        <v>417</v>
      </c>
      <c r="E22" s="246"/>
      <c r="F22" s="246"/>
      <c r="G22" s="246"/>
      <c r="H22" s="246"/>
      <c r="I22" s="246"/>
      <c r="J22" s="246"/>
      <c r="K22" s="242"/>
      <c r="L22" s="244"/>
    </row>
    <row r="23" spans="1:12">
      <c r="A23" s="245" t="s">
        <v>437</v>
      </c>
      <c r="B23" s="246" t="s">
        <v>404</v>
      </c>
      <c r="C23" s="246" t="s">
        <v>410</v>
      </c>
      <c r="D23" s="246" t="s">
        <v>438</v>
      </c>
      <c r="E23" s="246" t="s">
        <v>417</v>
      </c>
      <c r="F23" s="246"/>
      <c r="G23" s="246"/>
      <c r="H23" s="246"/>
      <c r="I23" s="246"/>
      <c r="J23" s="246"/>
      <c r="K23" s="242"/>
      <c r="L23" s="244"/>
    </row>
    <row r="24" spans="1:12">
      <c r="A24" s="245" t="s">
        <v>439</v>
      </c>
      <c r="B24" s="246" t="s">
        <v>404</v>
      </c>
      <c r="C24" s="246" t="s">
        <v>410</v>
      </c>
      <c r="D24" s="246" t="s">
        <v>440</v>
      </c>
      <c r="E24" s="246" t="s">
        <v>417</v>
      </c>
      <c r="F24" s="246"/>
      <c r="G24" s="246"/>
      <c r="H24" s="246"/>
      <c r="I24" s="246"/>
      <c r="J24" s="246"/>
      <c r="K24" s="242"/>
      <c r="L24" s="244"/>
    </row>
    <row r="25" spans="1:12">
      <c r="A25" s="245" t="s">
        <v>441</v>
      </c>
      <c r="B25" s="246" t="s">
        <v>404</v>
      </c>
      <c r="C25" s="246" t="s">
        <v>442</v>
      </c>
      <c r="D25" s="246" t="s">
        <v>443</v>
      </c>
      <c r="E25" s="246" t="s">
        <v>417</v>
      </c>
      <c r="F25" s="246"/>
      <c r="G25" s="246"/>
      <c r="H25" s="246"/>
      <c r="I25" s="246"/>
      <c r="J25" s="246"/>
      <c r="K25" s="242"/>
      <c r="L25" s="244"/>
    </row>
    <row r="26" spans="1:12">
      <c r="A26" s="245" t="s">
        <v>444</v>
      </c>
      <c r="B26" s="246" t="s">
        <v>404</v>
      </c>
      <c r="C26" s="246" t="s">
        <v>445</v>
      </c>
      <c r="D26" s="246" t="s">
        <v>446</v>
      </c>
      <c r="E26" s="246" t="s">
        <v>447</v>
      </c>
      <c r="F26" s="246" t="s">
        <v>448</v>
      </c>
      <c r="G26" s="246" t="s">
        <v>412</v>
      </c>
      <c r="H26" s="246" t="s">
        <v>417</v>
      </c>
      <c r="I26" s="246"/>
      <c r="J26" s="246"/>
      <c r="K26" s="242"/>
      <c r="L26" s="244"/>
    </row>
    <row r="27" spans="1:12">
      <c r="A27" s="245" t="s">
        <v>449</v>
      </c>
      <c r="B27" s="246" t="s">
        <v>404</v>
      </c>
      <c r="C27" s="246" t="s">
        <v>445</v>
      </c>
      <c r="D27" s="246" t="s">
        <v>450</v>
      </c>
      <c r="E27" s="246" t="s">
        <v>412</v>
      </c>
      <c r="F27" s="246" t="s">
        <v>446</v>
      </c>
      <c r="G27" s="246" t="s">
        <v>447</v>
      </c>
      <c r="H27" s="246" t="s">
        <v>448</v>
      </c>
      <c r="I27" s="246" t="s">
        <v>417</v>
      </c>
      <c r="J27" s="246"/>
      <c r="K27" s="242"/>
      <c r="L27" s="244"/>
    </row>
    <row r="28" spans="1:12">
      <c r="A28" s="245" t="s">
        <v>451</v>
      </c>
      <c r="B28" s="246" t="s">
        <v>404</v>
      </c>
      <c r="C28" s="246" t="s">
        <v>445</v>
      </c>
      <c r="D28" s="246" t="s">
        <v>450</v>
      </c>
      <c r="E28" s="246" t="s">
        <v>446</v>
      </c>
      <c r="F28" s="246" t="s">
        <v>447</v>
      </c>
      <c r="G28" s="246" t="s">
        <v>452</v>
      </c>
      <c r="H28" s="246" t="s">
        <v>453</v>
      </c>
      <c r="I28" s="246" t="s">
        <v>448</v>
      </c>
      <c r="J28" s="246" t="s">
        <v>412</v>
      </c>
      <c r="K28" s="246" t="s">
        <v>417</v>
      </c>
      <c r="L28" s="244"/>
    </row>
    <row r="29" spans="1:12">
      <c r="A29" s="245" t="s">
        <v>454</v>
      </c>
      <c r="B29" s="246" t="s">
        <v>404</v>
      </c>
      <c r="C29" s="246" t="s">
        <v>445</v>
      </c>
      <c r="D29" s="246" t="s">
        <v>455</v>
      </c>
      <c r="E29" s="246"/>
      <c r="F29" s="246"/>
      <c r="G29" s="246"/>
      <c r="H29" s="246"/>
      <c r="I29" s="246"/>
      <c r="J29" s="246"/>
      <c r="K29" s="246"/>
      <c r="L29" s="244"/>
    </row>
    <row r="30" spans="1:12">
      <c r="A30" s="245" t="s">
        <v>456</v>
      </c>
      <c r="B30" s="246" t="s">
        <v>404</v>
      </c>
      <c r="C30" s="246" t="s">
        <v>445</v>
      </c>
      <c r="D30" s="246" t="s">
        <v>455</v>
      </c>
      <c r="E30" s="246"/>
      <c r="F30" s="246"/>
      <c r="G30" s="246"/>
      <c r="H30" s="246"/>
      <c r="I30" s="246"/>
      <c r="J30" s="246"/>
      <c r="K30" s="246"/>
      <c r="L30" s="244"/>
    </row>
    <row r="31" spans="1:12">
      <c r="A31" s="245" t="s">
        <v>457</v>
      </c>
      <c r="B31" s="246" t="s">
        <v>404</v>
      </c>
      <c r="C31" s="246" t="s">
        <v>445</v>
      </c>
      <c r="D31" s="246" t="s">
        <v>411</v>
      </c>
      <c r="E31" s="246" t="s">
        <v>412</v>
      </c>
      <c r="F31" s="246" t="s">
        <v>446</v>
      </c>
      <c r="G31" s="246" t="s">
        <v>447</v>
      </c>
      <c r="H31" s="246" t="s">
        <v>452</v>
      </c>
      <c r="I31" s="246" t="s">
        <v>453</v>
      </c>
      <c r="J31" s="246" t="s">
        <v>458</v>
      </c>
      <c r="K31" s="246" t="s">
        <v>417</v>
      </c>
      <c r="L31" s="244"/>
    </row>
    <row r="32" spans="1:12" ht="27">
      <c r="A32" s="248" t="s">
        <v>459</v>
      </c>
      <c r="B32" s="249" t="s">
        <v>445</v>
      </c>
      <c r="C32" s="249" t="s">
        <v>411</v>
      </c>
      <c r="D32" s="249" t="s">
        <v>412</v>
      </c>
      <c r="E32" s="249" t="s">
        <v>446</v>
      </c>
      <c r="F32" s="249" t="s">
        <v>447</v>
      </c>
      <c r="G32" s="249" t="s">
        <v>458</v>
      </c>
      <c r="H32" s="250" t="s">
        <v>460</v>
      </c>
      <c r="I32" s="249" t="s">
        <v>461</v>
      </c>
      <c r="J32" s="249" t="s">
        <v>417</v>
      </c>
      <c r="K32" s="251"/>
      <c r="L32" s="252"/>
    </row>
    <row r="33" spans="1:28">
      <c r="A33" s="253" t="s">
        <v>462</v>
      </c>
      <c r="B33" s="254" t="s">
        <v>463</v>
      </c>
      <c r="C33" s="254" t="s">
        <v>464</v>
      </c>
      <c r="D33" s="254" t="s">
        <v>465</v>
      </c>
      <c r="E33" s="254" t="s">
        <v>621</v>
      </c>
      <c r="F33" s="254" t="s">
        <v>622</v>
      </c>
      <c r="G33" s="254" t="s">
        <v>466</v>
      </c>
      <c r="H33" s="254" t="s">
        <v>467</v>
      </c>
      <c r="I33" s="254" t="s">
        <v>468</v>
      </c>
      <c r="J33" s="254" t="s">
        <v>469</v>
      </c>
      <c r="K33" s="254" t="s">
        <v>470</v>
      </c>
      <c r="L33" s="255" t="s">
        <v>471</v>
      </c>
      <c r="M33" s="434" t="s">
        <v>472</v>
      </c>
      <c r="N33" s="435" t="s">
        <v>623</v>
      </c>
      <c r="O33" s="435" t="s">
        <v>624</v>
      </c>
      <c r="P33" s="435" t="s">
        <v>625</v>
      </c>
      <c r="Q33" s="435" t="s">
        <v>626</v>
      </c>
      <c r="R33" s="435" t="s">
        <v>627</v>
      </c>
      <c r="S33" s="435" t="s">
        <v>628</v>
      </c>
      <c r="T33" s="435" t="s">
        <v>629</v>
      </c>
      <c r="U33" s="435" t="s">
        <v>630</v>
      </c>
      <c r="V33" s="435" t="s">
        <v>631</v>
      </c>
      <c r="W33" s="436" t="s">
        <v>632</v>
      </c>
      <c r="X33" s="436" t="s">
        <v>633</v>
      </c>
      <c r="Y33" s="436" t="s">
        <v>634</v>
      </c>
      <c r="Z33" s="436" t="s">
        <v>635</v>
      </c>
      <c r="AA33" s="436" t="s">
        <v>636</v>
      </c>
      <c r="AB33" s="437" t="s">
        <v>637</v>
      </c>
    </row>
  </sheetData>
  <sheetProtection password="CF57" sheet="1" objects="1" scenarios="1"/>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425" customWidth="1"/>
    <col min="2" max="2" width="17.25" style="432" customWidth="1"/>
    <col min="3" max="3" width="7.5" style="425" bestFit="1" customWidth="1"/>
    <col min="4" max="4" width="3.25" style="425" customWidth="1"/>
    <col min="5" max="7" width="7.625" style="425" customWidth="1"/>
    <col min="8" max="8" width="5.25" style="425" customWidth="1"/>
    <col min="9" max="39" width="2.625" style="425" customWidth="1"/>
    <col min="40" max="41" width="7.625" style="425" customWidth="1"/>
    <col min="42" max="43" width="7.875" style="425" customWidth="1"/>
    <col min="44" max="45" width="7.625" style="425" customWidth="1"/>
    <col min="46" max="46" width="8.25" style="426"/>
    <col min="47" max="48" width="10.5" style="416" hidden="1" customWidth="1"/>
    <col min="49" max="49" width="3.125" style="416" customWidth="1"/>
    <col min="50" max="16384" width="8.25" style="416"/>
  </cols>
  <sheetData>
    <row r="1" spans="1:48" s="164" customFormat="1" ht="15" customHeight="1">
      <c r="B1" s="690" t="s">
        <v>507</v>
      </c>
      <c r="C1" s="690"/>
      <c r="D1" s="690"/>
      <c r="E1" s="690"/>
      <c r="F1" s="690"/>
      <c r="G1" s="690"/>
      <c r="H1" s="690"/>
      <c r="I1" s="690"/>
      <c r="J1" s="690"/>
      <c r="K1" s="690"/>
      <c r="L1" s="690"/>
      <c r="O1" s="165"/>
      <c r="AA1" s="165"/>
      <c r="AI1" s="165"/>
    </row>
    <row r="2" spans="1:48" s="205" customFormat="1" ht="18" customHeight="1">
      <c r="A2" s="397" t="s">
        <v>504</v>
      </c>
      <c r="B2" s="197"/>
      <c r="C2" s="198"/>
      <c r="D2" s="198"/>
      <c r="E2" s="198"/>
      <c r="F2" s="198"/>
      <c r="G2" s="198"/>
      <c r="H2" s="198"/>
      <c r="I2" s="198"/>
      <c r="J2" s="198"/>
      <c r="K2" s="198"/>
      <c r="L2" s="198"/>
      <c r="M2" s="198"/>
      <c r="N2" s="198"/>
      <c r="O2" s="198"/>
      <c r="P2" s="198"/>
      <c r="Q2" s="198"/>
      <c r="R2" s="198"/>
      <c r="S2" s="198"/>
      <c r="T2" s="198"/>
      <c r="U2" s="198"/>
      <c r="V2" s="198"/>
      <c r="W2" s="198"/>
      <c r="X2" s="198"/>
      <c r="Y2" s="198"/>
      <c r="Z2" s="198"/>
      <c r="AA2" s="199"/>
      <c r="AB2" s="199"/>
      <c r="AC2" s="200"/>
      <c r="AD2" s="200"/>
      <c r="AE2" s="200"/>
      <c r="AF2" s="200"/>
      <c r="AG2" s="201"/>
      <c r="AH2" s="201"/>
      <c r="AI2" s="201"/>
      <c r="AJ2" s="201"/>
      <c r="AK2" s="201"/>
      <c r="AL2" s="202" t="s">
        <v>322</v>
      </c>
      <c r="AM2" s="202"/>
      <c r="AN2" s="783" t="s">
        <v>638</v>
      </c>
      <c r="AO2" s="784"/>
      <c r="AP2" s="784"/>
      <c r="AQ2" s="785"/>
      <c r="AR2" s="203"/>
      <c r="AS2" s="203"/>
      <c r="AT2" s="204"/>
    </row>
    <row r="3" spans="1:48" s="205" customFormat="1" ht="18" customHeight="1">
      <c r="A3" s="206" t="s">
        <v>323</v>
      </c>
      <c r="B3" s="207"/>
      <c r="C3" s="207"/>
      <c r="D3" s="207"/>
      <c r="E3" s="207"/>
      <c r="F3" s="207"/>
      <c r="G3" s="207"/>
      <c r="H3" s="207"/>
      <c r="I3" s="207"/>
      <c r="J3" s="207"/>
      <c r="K3" s="207"/>
      <c r="L3" s="207"/>
      <c r="M3" s="207"/>
      <c r="N3" s="208"/>
      <c r="O3" s="208"/>
      <c r="P3" s="786">
        <v>2025</v>
      </c>
      <c r="Q3" s="786"/>
      <c r="R3" s="786"/>
      <c r="S3" s="786"/>
      <c r="T3" s="787" t="s">
        <v>9</v>
      </c>
      <c r="U3" s="787"/>
      <c r="V3" s="786">
        <f>【共通】!P9-4</f>
        <v>4</v>
      </c>
      <c r="W3" s="786"/>
      <c r="X3" s="787" t="s">
        <v>324</v>
      </c>
      <c r="Y3" s="787"/>
      <c r="Z3" s="207"/>
      <c r="AA3" s="207"/>
      <c r="AB3" s="207"/>
      <c r="AC3" s="200"/>
      <c r="AD3" s="200"/>
      <c r="AE3" s="209"/>
      <c r="AF3" s="202"/>
      <c r="AG3" s="207"/>
      <c r="AH3" s="207"/>
      <c r="AI3" s="207"/>
      <c r="AJ3" s="207"/>
      <c r="AK3" s="207"/>
      <c r="AL3" s="202" t="s">
        <v>325</v>
      </c>
      <c r="AM3" s="202"/>
      <c r="AN3" s="788"/>
      <c r="AO3" s="789"/>
      <c r="AP3" s="789"/>
      <c r="AQ3" s="790"/>
      <c r="AR3" s="203"/>
      <c r="AS3" s="203"/>
      <c r="AT3" s="204"/>
    </row>
    <row r="4" spans="1:48" s="205" customFormat="1" ht="18" customHeight="1">
      <c r="A4" s="210"/>
      <c r="B4" s="207"/>
      <c r="C4" s="210"/>
      <c r="D4" s="210"/>
      <c r="E4" s="210"/>
      <c r="F4" s="210"/>
      <c r="G4" s="210"/>
      <c r="H4" s="210"/>
      <c r="I4" s="210"/>
      <c r="J4" s="210"/>
      <c r="K4" s="210"/>
      <c r="L4" s="210"/>
      <c r="M4" s="210"/>
      <c r="N4" s="210"/>
      <c r="O4" s="210"/>
      <c r="P4" s="210"/>
      <c r="Q4" s="210"/>
      <c r="R4" s="210"/>
      <c r="S4" s="210"/>
      <c r="T4" s="210"/>
      <c r="U4" s="210"/>
      <c r="V4" s="210"/>
      <c r="W4" s="210"/>
      <c r="X4" s="210"/>
      <c r="Y4" s="210"/>
      <c r="Z4" s="210"/>
      <c r="AA4" s="209"/>
      <c r="AB4" s="211"/>
      <c r="AC4" s="211"/>
      <c r="AD4" s="211"/>
      <c r="AE4" s="200"/>
      <c r="AF4" s="211"/>
      <c r="AG4" s="211"/>
      <c r="AH4" s="211"/>
      <c r="AI4" s="211"/>
      <c r="AJ4" s="211"/>
      <c r="AK4" s="211"/>
      <c r="AL4" s="212" t="s">
        <v>326</v>
      </c>
      <c r="AM4" s="202"/>
      <c r="AN4" s="795" t="str">
        <f>IF(AN5="","予定/実績の別を選択",IF(AN5="予定","４週","暦月"))</f>
        <v>暦月</v>
      </c>
      <c r="AO4" s="796"/>
      <c r="AP4" s="796"/>
      <c r="AQ4" s="797"/>
      <c r="AR4" s="203"/>
      <c r="AS4" s="203"/>
      <c r="AT4" s="204"/>
    </row>
    <row r="5" spans="1:48" s="205" customFormat="1" ht="18" customHeight="1">
      <c r="A5" s="210"/>
      <c r="B5" s="207"/>
      <c r="C5" s="210"/>
      <c r="D5" s="210"/>
      <c r="E5" s="210"/>
      <c r="F5" s="210"/>
      <c r="G5" s="210"/>
      <c r="H5" s="210"/>
      <c r="I5" s="210"/>
      <c r="J5" s="210"/>
      <c r="K5" s="210"/>
      <c r="L5" s="210"/>
      <c r="M5" s="210"/>
      <c r="N5" s="210"/>
      <c r="O5" s="210"/>
      <c r="P5" s="210"/>
      <c r="Q5" s="210"/>
      <c r="R5" s="210"/>
      <c r="S5" s="210"/>
      <c r="T5" s="210"/>
      <c r="U5" s="210"/>
      <c r="V5" s="210"/>
      <c r="W5" s="210"/>
      <c r="X5" s="210"/>
      <c r="Y5" s="210"/>
      <c r="Z5" s="210"/>
      <c r="AA5" s="209"/>
      <c r="AB5" s="211"/>
      <c r="AC5" s="211"/>
      <c r="AD5" s="211"/>
      <c r="AE5" s="200"/>
      <c r="AF5" s="211"/>
      <c r="AG5" s="211"/>
      <c r="AH5" s="211"/>
      <c r="AI5" s="211"/>
      <c r="AJ5" s="211"/>
      <c r="AK5" s="211"/>
      <c r="AL5" s="212" t="s">
        <v>327</v>
      </c>
      <c r="AM5" s="202"/>
      <c r="AN5" s="798" t="s">
        <v>473</v>
      </c>
      <c r="AO5" s="799"/>
      <c r="AP5" s="799"/>
      <c r="AQ5" s="800"/>
      <c r="AR5" s="203"/>
      <c r="AS5" s="203"/>
      <c r="AT5" s="204"/>
      <c r="AU5" s="213"/>
      <c r="AV5" s="213"/>
    </row>
    <row r="6" spans="1:48" s="223" customFormat="1" ht="6.75" customHeight="1">
      <c r="A6" s="214"/>
      <c r="B6" s="207"/>
      <c r="C6" s="214"/>
      <c r="D6" s="214"/>
      <c r="E6" s="214"/>
      <c r="F6" s="214"/>
      <c r="G6" s="214"/>
      <c r="H6" s="214"/>
      <c r="I6" s="214"/>
      <c r="J6" s="214"/>
      <c r="K6" s="214"/>
      <c r="L6" s="214"/>
      <c r="M6" s="214"/>
      <c r="N6" s="214"/>
      <c r="O6" s="214"/>
      <c r="P6" s="214"/>
      <c r="Q6" s="214"/>
      <c r="R6" s="214"/>
      <c r="S6" s="214"/>
      <c r="T6" s="214"/>
      <c r="U6" s="214"/>
      <c r="V6" s="214"/>
      <c r="W6" s="214"/>
      <c r="X6" s="214"/>
      <c r="Y6" s="214"/>
      <c r="Z6" s="214"/>
      <c r="AA6" s="215"/>
      <c r="AB6" s="216"/>
      <c r="AC6" s="216"/>
      <c r="AD6" s="216"/>
      <c r="AE6" s="217"/>
      <c r="AF6" s="216"/>
      <c r="AG6" s="216"/>
      <c r="AH6" s="216"/>
      <c r="AI6" s="216"/>
      <c r="AJ6" s="216"/>
      <c r="AK6" s="216"/>
      <c r="AL6" s="218"/>
      <c r="AM6" s="219"/>
      <c r="AN6" s="208"/>
      <c r="AO6" s="208"/>
      <c r="AP6" s="208"/>
      <c r="AQ6" s="208"/>
      <c r="AR6" s="220"/>
      <c r="AS6" s="220"/>
      <c r="AT6" s="221"/>
      <c r="AU6" s="222"/>
      <c r="AV6" s="222"/>
    </row>
    <row r="7" spans="1:48" s="205" customFormat="1" ht="18" customHeight="1">
      <c r="A7" s="210"/>
      <c r="B7" s="207"/>
      <c r="C7" s="210"/>
      <c r="D7" s="210"/>
      <c r="E7" s="210"/>
      <c r="F7" s="210"/>
      <c r="G7" s="210"/>
      <c r="H7" s="210"/>
      <c r="I7" s="210"/>
      <c r="J7" s="210"/>
      <c r="K7" s="210"/>
      <c r="L7" s="210"/>
      <c r="M7" s="210"/>
      <c r="N7" s="210"/>
      <c r="O7" s="210"/>
      <c r="P7" s="210"/>
      <c r="Q7" s="210"/>
      <c r="R7" s="210"/>
      <c r="S7" s="210"/>
      <c r="T7" s="210"/>
      <c r="U7" s="210"/>
      <c r="V7" s="210"/>
      <c r="W7" s="209"/>
      <c r="X7" s="210"/>
      <c r="Y7" s="210"/>
      <c r="Z7" s="210"/>
      <c r="AA7" s="209"/>
      <c r="AB7" s="211"/>
      <c r="AC7" s="211"/>
      <c r="AD7" s="211"/>
      <c r="AE7" s="200"/>
      <c r="AF7" s="211"/>
      <c r="AG7" s="211"/>
      <c r="AH7" s="211"/>
      <c r="AI7" s="211"/>
      <c r="AJ7" s="212" t="s">
        <v>328</v>
      </c>
      <c r="AK7" s="801"/>
      <c r="AL7" s="801"/>
      <c r="AM7" s="801"/>
      <c r="AN7" s="211" t="s">
        <v>329</v>
      </c>
      <c r="AO7" s="398"/>
      <c r="AP7" s="211" t="s">
        <v>330</v>
      </c>
      <c r="AQ7" s="200"/>
      <c r="AR7" s="203"/>
      <c r="AS7" s="203"/>
      <c r="AT7" s="204"/>
      <c r="AU7" s="213"/>
      <c r="AV7" s="213"/>
    </row>
    <row r="8" spans="1:48" s="223" customFormat="1" ht="7.5" customHeight="1">
      <c r="A8" s="214"/>
      <c r="B8" s="207"/>
      <c r="C8" s="214"/>
      <c r="D8" s="214"/>
      <c r="E8" s="214"/>
      <c r="F8" s="214"/>
      <c r="G8" s="214"/>
      <c r="H8" s="214"/>
      <c r="I8" s="214"/>
      <c r="J8" s="214"/>
      <c r="K8" s="214"/>
      <c r="L8" s="214"/>
      <c r="M8" s="214"/>
      <c r="N8" s="214"/>
      <c r="O8" s="214"/>
      <c r="P8" s="214"/>
      <c r="Q8" s="214"/>
      <c r="R8" s="214"/>
      <c r="S8" s="214"/>
      <c r="T8" s="214"/>
      <c r="U8" s="214"/>
      <c r="V8" s="214"/>
      <c r="W8" s="215"/>
      <c r="X8" s="214"/>
      <c r="Y8" s="214"/>
      <c r="Z8" s="214"/>
      <c r="AA8" s="215"/>
      <c r="AB8" s="216"/>
      <c r="AC8" s="216"/>
      <c r="AD8" s="216"/>
      <c r="AE8" s="217"/>
      <c r="AF8" s="216"/>
      <c r="AG8" s="216"/>
      <c r="AH8" s="216"/>
      <c r="AI8" s="216"/>
      <c r="AJ8" s="218"/>
      <c r="AK8" s="216"/>
      <c r="AL8" s="216"/>
      <c r="AM8" s="216"/>
      <c r="AN8" s="216"/>
      <c r="AO8" s="216"/>
      <c r="AP8" s="216"/>
      <c r="AQ8" s="217"/>
      <c r="AR8" s="220"/>
      <c r="AS8" s="220"/>
      <c r="AT8" s="221"/>
      <c r="AU8" s="222"/>
      <c r="AV8" s="222"/>
    </row>
    <row r="9" spans="1:48" s="205" customFormat="1" ht="18" customHeight="1">
      <c r="A9" s="210"/>
      <c r="B9" s="210"/>
      <c r="C9" s="210"/>
      <c r="D9" s="210"/>
      <c r="E9" s="210"/>
      <c r="F9" s="210"/>
      <c r="G9" s="210"/>
      <c r="H9" s="210"/>
      <c r="I9" s="210"/>
      <c r="J9" s="210"/>
      <c r="K9" s="210"/>
      <c r="L9" s="210"/>
      <c r="M9" s="210"/>
      <c r="N9" s="210"/>
      <c r="O9" s="210"/>
      <c r="P9" s="210"/>
      <c r="Q9" s="210"/>
      <c r="R9" s="210"/>
      <c r="S9" s="210"/>
      <c r="T9" s="210"/>
      <c r="U9" s="210"/>
      <c r="V9" s="210"/>
      <c r="W9" s="209"/>
      <c r="X9" s="210"/>
      <c r="Y9" s="210"/>
      <c r="Z9" s="210"/>
      <c r="AA9" s="209"/>
      <c r="AB9" s="211"/>
      <c r="AC9" s="211"/>
      <c r="AD9" s="211"/>
      <c r="AE9" s="200"/>
      <c r="AF9" s="211"/>
      <c r="AG9" s="211"/>
      <c r="AH9" s="211"/>
      <c r="AI9" s="211"/>
      <c r="AJ9" s="212" t="s">
        <v>331</v>
      </c>
      <c r="AK9" s="801"/>
      <c r="AL9" s="801"/>
      <c r="AM9" s="801"/>
      <c r="AN9" s="211" t="s">
        <v>329</v>
      </c>
      <c r="AO9" s="398"/>
      <c r="AP9" s="211" t="s">
        <v>330</v>
      </c>
      <c r="AQ9" s="200"/>
      <c r="AR9" s="203"/>
      <c r="AS9" s="203"/>
      <c r="AT9" s="204"/>
      <c r="AU9" s="213"/>
      <c r="AV9" s="213"/>
    </row>
    <row r="10" spans="1:48" s="223" customFormat="1" ht="5.25" customHeight="1">
      <c r="A10" s="214"/>
      <c r="B10" s="214"/>
      <c r="C10" s="214"/>
      <c r="D10" s="214"/>
      <c r="E10" s="214"/>
      <c r="F10" s="214"/>
      <c r="G10" s="214"/>
      <c r="H10" s="214"/>
      <c r="I10" s="214"/>
      <c r="J10" s="214"/>
      <c r="K10" s="214"/>
      <c r="L10" s="214"/>
      <c r="M10" s="214"/>
      <c r="N10" s="214"/>
      <c r="O10" s="214"/>
      <c r="P10" s="214"/>
      <c r="Q10" s="214"/>
      <c r="R10" s="214"/>
      <c r="S10" s="214"/>
      <c r="T10" s="214"/>
      <c r="U10" s="214"/>
      <c r="V10" s="214"/>
      <c r="W10" s="215"/>
      <c r="X10" s="214"/>
      <c r="Y10" s="214"/>
      <c r="Z10" s="214"/>
      <c r="AA10" s="215"/>
      <c r="AB10" s="216"/>
      <c r="AC10" s="216"/>
      <c r="AD10" s="216"/>
      <c r="AE10" s="217"/>
      <c r="AF10" s="216"/>
      <c r="AG10" s="216"/>
      <c r="AH10" s="216"/>
      <c r="AI10" s="216"/>
      <c r="AJ10" s="218"/>
      <c r="AK10" s="216"/>
      <c r="AL10" s="216"/>
      <c r="AM10" s="216"/>
      <c r="AN10" s="216"/>
      <c r="AO10" s="216"/>
      <c r="AP10" s="216"/>
      <c r="AQ10" s="217"/>
      <c r="AR10" s="220"/>
      <c r="AS10" s="220"/>
      <c r="AT10" s="221"/>
      <c r="AU10" s="222"/>
      <c r="AV10" s="222"/>
    </row>
    <row r="11" spans="1:48" s="223" customFormat="1" ht="21" customHeight="1">
      <c r="A11" s="214"/>
      <c r="B11" s="214"/>
      <c r="C11" s="214"/>
      <c r="D11" s="214"/>
      <c r="E11" s="802" t="str">
        <f>IF(E17="","",IF(E16&lt;E17,"ＮＧ",""))</f>
        <v/>
      </c>
      <c r="F11" s="802"/>
      <c r="G11" s="802" t="str">
        <f>IF(G17="","",IF(G12="職業指導員",IF((G16+J16)&lt;(G17+J17),"ＮＧ",""),IF(G16&lt;G17,"ＮＧ","")))</f>
        <v/>
      </c>
      <c r="H11" s="802"/>
      <c r="I11" s="802"/>
      <c r="J11" s="802" t="str">
        <f>IF(J17="","",IF(J12="職業指導員",IF((J16+P16)&lt;(J17+P17),"ＮＧ",""),IF(J16&lt;J17,"ＮＧ","")))</f>
        <v/>
      </c>
      <c r="K11" s="802"/>
      <c r="L11" s="802"/>
      <c r="M11" s="802"/>
      <c r="N11" s="802"/>
      <c r="O11" s="802"/>
      <c r="P11" s="802" t="str">
        <f>IF(P17="","",IF(P16&lt;P17,"ＮＧ",""))</f>
        <v/>
      </c>
      <c r="Q11" s="802"/>
      <c r="R11" s="802"/>
      <c r="S11" s="802"/>
      <c r="T11" s="802"/>
      <c r="U11" s="802"/>
      <c r="V11" s="802" t="str">
        <f>IF(V17="","",IF(V16&lt;V17,"ＮＧ",""))</f>
        <v/>
      </c>
      <c r="W11" s="802"/>
      <c r="X11" s="802"/>
      <c r="Y11" s="802"/>
      <c r="Z11" s="802"/>
      <c r="AA11" s="802"/>
      <c r="AB11" s="791" t="str">
        <f>IF(AB17="","",IF(AB16&lt;AB17,"ＮＧ",""))</f>
        <v/>
      </c>
      <c r="AC11" s="791"/>
      <c r="AD11" s="791"/>
      <c r="AE11" s="791"/>
      <c r="AF11" s="791"/>
      <c r="AG11" s="791"/>
      <c r="AH11" s="791" t="str">
        <f>IF(AH17="","",IF(AH16&lt;AH17,"ＮＧ",""))</f>
        <v/>
      </c>
      <c r="AI11" s="791"/>
      <c r="AJ11" s="791"/>
      <c r="AK11" s="791"/>
      <c r="AL11" s="791"/>
      <c r="AM11" s="791"/>
      <c r="AN11" s="791" t="str">
        <f>IF(AN17="","",IF(AN16&lt;AN17,"ＮＧ",""))</f>
        <v/>
      </c>
      <c r="AO11" s="791"/>
      <c r="AP11" s="791" t="str">
        <f>IF(AP17="","",IF(AP16&lt;AP17,"ＮＧ",""))</f>
        <v/>
      </c>
      <c r="AQ11" s="791"/>
      <c r="AR11" s="792" t="str">
        <f>IF(AR17="","",IF(AR16&lt;AR17,"ＮＧ",""))</f>
        <v/>
      </c>
      <c r="AS11" s="792"/>
      <c r="AT11" s="221"/>
      <c r="AU11" s="222"/>
      <c r="AV11" s="222"/>
    </row>
    <row r="12" spans="1:48" s="226" customFormat="1" ht="21" customHeight="1">
      <c r="A12" s="224"/>
      <c r="B12" s="793"/>
      <c r="C12" s="755" t="s">
        <v>332</v>
      </c>
      <c r="D12" s="757"/>
      <c r="E12" s="747" t="str">
        <f>IFERROR(IF(VLOOKUP($AN$2,選択肢!$A:$L,3,FALSE)="","---",(VLOOKUP($AN$2,選択肢!$A:$L,3,FALSE))),"サービス種別未選択")</f>
        <v>サービス種別未選択</v>
      </c>
      <c r="F12" s="747"/>
      <c r="G12" s="747" t="str">
        <f>IFERROR(IF(VLOOKUP($AN$2,選択肢!$A:$L,4,FALSE)="","---",(VLOOKUP($AN$2,選択肢!$A:$L,4,FALSE))),"サービス種別"&amp;CHAR(10)&amp;"未選択")</f>
        <v>サービス種別
未選択</v>
      </c>
      <c r="H12" s="747"/>
      <c r="I12" s="747"/>
      <c r="J12" s="772" t="str">
        <f>IFERROR(IF(VLOOKUP($AN$2,選択肢!$A:$L,5,FALSE)="","---",(VLOOKUP($AN$2,選択肢!$A:$L,5,FALSE))),"サービス種別未選択")</f>
        <v>サービス種別未選択</v>
      </c>
      <c r="K12" s="773"/>
      <c r="L12" s="773"/>
      <c r="M12" s="773"/>
      <c r="N12" s="773"/>
      <c r="O12" s="774"/>
      <c r="P12" s="772" t="str">
        <f>IFERROR(IF(VLOOKUP($AN$2,選択肢!$A:$L,6,FALSE)="","---",(VLOOKUP($AN$2,選択肢!$A:$L,6,FALSE))),"サービス種別未選択")</f>
        <v>サービス種別未選択</v>
      </c>
      <c r="Q12" s="773"/>
      <c r="R12" s="773"/>
      <c r="S12" s="773"/>
      <c r="T12" s="773"/>
      <c r="U12" s="774"/>
      <c r="V12" s="772" t="str">
        <f>IFERROR(IF(VLOOKUP($AN$2,選択肢!$A:$L,7,FALSE)="","---",(VLOOKUP($AN$2,選択肢!$A:$L,7,FALSE))),"サービス種別未選択")</f>
        <v>サービス種別未選択</v>
      </c>
      <c r="W12" s="773"/>
      <c r="X12" s="773"/>
      <c r="Y12" s="773"/>
      <c r="Z12" s="773"/>
      <c r="AA12" s="774"/>
      <c r="AB12" s="772" t="str">
        <f>IFERROR(IF(VLOOKUP($AN$2,選択肢!$A:$L,8,FALSE)="","---",(VLOOKUP($AN$2,選択肢!$A:$L,8,FALSE))),"サービス種別未選択")</f>
        <v>サービス種別未選択</v>
      </c>
      <c r="AC12" s="773"/>
      <c r="AD12" s="773"/>
      <c r="AE12" s="773"/>
      <c r="AF12" s="773"/>
      <c r="AG12" s="774"/>
      <c r="AH12" s="772" t="str">
        <f>IFERROR(IF(VLOOKUP($AN$2,選択肢!$A:$L,9,FALSE)="","---",(VLOOKUP($AN$2,選択肢!$A:$L,9,FALSE))),"サービス種別未選択")</f>
        <v>サービス種別未選択</v>
      </c>
      <c r="AI12" s="773"/>
      <c r="AJ12" s="773"/>
      <c r="AK12" s="773"/>
      <c r="AL12" s="773"/>
      <c r="AM12" s="774"/>
      <c r="AN12" s="744" t="str">
        <f>IFERROR(IF(VLOOKUP($AN$2,選択肢!$A:$L,10,FALSE)="","---",(VLOOKUP($AN$2,選択肢!$A:$L,10,FALSE))),"サービス種別未選択")</f>
        <v>サービス種別未選択</v>
      </c>
      <c r="AO12" s="746"/>
      <c r="AP12" s="747" t="str">
        <f>IFERROR(IF(VLOOKUP($AN$2,選択肢!$A:$L,11,FALSE)="","---",(VLOOKUP($AN$2,選択肢!$A:$L,11,FALSE))),"サービス種別未選択")</f>
        <v>サービス種別未選択</v>
      </c>
      <c r="AQ12" s="747"/>
      <c r="AR12" s="747" t="str">
        <f>IFERROR(IF(VLOOKUP($AN$2,選択肢!$A:$L,12,FALSE)="","---",(VLOOKUP($AN$2,選択肢!$A:$L,12,FALSE))),"サービス種別未選択")</f>
        <v>サービス種別未選択</v>
      </c>
      <c r="AS12" s="747"/>
      <c r="AT12" s="225"/>
    </row>
    <row r="13" spans="1:48" s="226" customFormat="1" ht="24.95" customHeight="1">
      <c r="A13" s="227"/>
      <c r="B13" s="794"/>
      <c r="C13" s="761"/>
      <c r="D13" s="763"/>
      <c r="E13" s="343" t="s">
        <v>333</v>
      </c>
      <c r="F13" s="343" t="s">
        <v>334</v>
      </c>
      <c r="G13" s="344" t="s">
        <v>335</v>
      </c>
      <c r="H13" s="782" t="s">
        <v>336</v>
      </c>
      <c r="I13" s="782"/>
      <c r="J13" s="778" t="s">
        <v>337</v>
      </c>
      <c r="K13" s="779"/>
      <c r="L13" s="780"/>
      <c r="M13" s="778" t="s">
        <v>338</v>
      </c>
      <c r="N13" s="779"/>
      <c r="O13" s="780"/>
      <c r="P13" s="778" t="s">
        <v>337</v>
      </c>
      <c r="Q13" s="779"/>
      <c r="R13" s="780"/>
      <c r="S13" s="778" t="s">
        <v>338</v>
      </c>
      <c r="T13" s="779"/>
      <c r="U13" s="780"/>
      <c r="V13" s="778" t="s">
        <v>337</v>
      </c>
      <c r="W13" s="779"/>
      <c r="X13" s="780"/>
      <c r="Y13" s="778" t="s">
        <v>338</v>
      </c>
      <c r="Z13" s="779"/>
      <c r="AA13" s="780"/>
      <c r="AB13" s="778" t="s">
        <v>337</v>
      </c>
      <c r="AC13" s="779"/>
      <c r="AD13" s="780"/>
      <c r="AE13" s="778" t="s">
        <v>338</v>
      </c>
      <c r="AF13" s="779"/>
      <c r="AG13" s="780"/>
      <c r="AH13" s="778" t="s">
        <v>337</v>
      </c>
      <c r="AI13" s="779"/>
      <c r="AJ13" s="780"/>
      <c r="AK13" s="778" t="s">
        <v>338</v>
      </c>
      <c r="AL13" s="779"/>
      <c r="AM13" s="780"/>
      <c r="AN13" s="343" t="s">
        <v>333</v>
      </c>
      <c r="AO13" s="343" t="s">
        <v>334</v>
      </c>
      <c r="AP13" s="343" t="s">
        <v>333</v>
      </c>
      <c r="AQ13" s="343" t="s">
        <v>334</v>
      </c>
      <c r="AR13" s="343" t="s">
        <v>333</v>
      </c>
      <c r="AS13" s="343" t="s">
        <v>334</v>
      </c>
      <c r="AT13" s="225"/>
    </row>
    <row r="14" spans="1:48" s="226" customFormat="1" ht="18" customHeight="1">
      <c r="A14" s="227"/>
      <c r="B14" s="323" t="s">
        <v>339</v>
      </c>
      <c r="C14" s="744">
        <f>SUM(E14:AS14)</f>
        <v>0</v>
      </c>
      <c r="D14" s="746"/>
      <c r="E14" s="343">
        <f>COUNTIFS($B:$B,$E$12,$C:$C,"(A)常/専")</f>
        <v>0</v>
      </c>
      <c r="F14" s="343">
        <f>COUNTIFS($B:$B,$E$12,$C:$C,"(B)常/兼")</f>
        <v>0</v>
      </c>
      <c r="G14" s="343">
        <f>COUNTIFS($B:$B,$G$12,$C:$C,"(A)常/専")</f>
        <v>0</v>
      </c>
      <c r="H14" s="782">
        <f>COUNTIFS($B:$B,$G$12,$C:$C,"(B)常/兼")</f>
        <v>0</v>
      </c>
      <c r="I14" s="782"/>
      <c r="J14" s="778">
        <f>COUNTIFS($B:$B,$J$12,$C:$C,"(A)常/専")</f>
        <v>0</v>
      </c>
      <c r="K14" s="779"/>
      <c r="L14" s="780"/>
      <c r="M14" s="778">
        <f>COUNTIFS($B:$B,$J$12,$C:$C,"(B)常/兼")</f>
        <v>0</v>
      </c>
      <c r="N14" s="779"/>
      <c r="O14" s="780"/>
      <c r="P14" s="778">
        <f>COUNTIFS($B:$B,$P$12,$C:$C,"(A)常/専")</f>
        <v>0</v>
      </c>
      <c r="Q14" s="779"/>
      <c r="R14" s="780"/>
      <c r="S14" s="778">
        <f>COUNTIFS($B:$B,$P$12,$C:$C,"(B)常/兼")</f>
        <v>0</v>
      </c>
      <c r="T14" s="779"/>
      <c r="U14" s="780"/>
      <c r="V14" s="778">
        <f>COUNTIFS($B:$B,$V$12,$C:$C,"(A)常/専")</f>
        <v>0</v>
      </c>
      <c r="W14" s="779"/>
      <c r="X14" s="780"/>
      <c r="Y14" s="778">
        <f>COUNTIFS($B:$B,$V$12,$C:$C,"(B)常/兼")</f>
        <v>0</v>
      </c>
      <c r="Z14" s="779"/>
      <c r="AA14" s="780"/>
      <c r="AB14" s="778">
        <f>COUNTIFS($B:$B,$AB$12,$C:$C,"(A)常/専")</f>
        <v>0</v>
      </c>
      <c r="AC14" s="779"/>
      <c r="AD14" s="780"/>
      <c r="AE14" s="778">
        <f>COUNTIFS($B:$B,$AB$12,$C:$C,"(B)常/兼")</f>
        <v>0</v>
      </c>
      <c r="AF14" s="779"/>
      <c r="AG14" s="780"/>
      <c r="AH14" s="778">
        <f>COUNTIFS($B:$B,$AH$12,$C:$C,"(A)常/専")</f>
        <v>0</v>
      </c>
      <c r="AI14" s="779"/>
      <c r="AJ14" s="780"/>
      <c r="AK14" s="778">
        <f>COUNTIFS($B:$B,$AH$12,$C:$C,"(B)常/兼")</f>
        <v>0</v>
      </c>
      <c r="AL14" s="779"/>
      <c r="AM14" s="780"/>
      <c r="AN14" s="343">
        <f>COUNTIFS($B:$B,$AN$12,$C:$C,"(A)常/専")</f>
        <v>0</v>
      </c>
      <c r="AO14" s="343">
        <f>COUNTIFS($B:$B,$AN$12,$C:$C,"(B)常/兼")</f>
        <v>0</v>
      </c>
      <c r="AP14" s="343">
        <f>COUNTIFS($B:$B,$AP$12,$C:$C,"(A)常/専")</f>
        <v>0</v>
      </c>
      <c r="AQ14" s="343">
        <f>COUNTIFS($B:$B,$AP$12,$C:$C,"(B)常/兼")</f>
        <v>0</v>
      </c>
      <c r="AR14" s="343">
        <f>COUNTIFS($B:$B,$AR$12,$C:$C,"(A)常/専")</f>
        <v>0</v>
      </c>
      <c r="AS14" s="343">
        <f>COUNTIFS($B:$B,$AR$12,$C:$C,"(B)常/兼")</f>
        <v>0</v>
      </c>
      <c r="AT14" s="225"/>
    </row>
    <row r="15" spans="1:48" s="226" customFormat="1" ht="18" customHeight="1">
      <c r="A15" s="227"/>
      <c r="B15" s="323" t="s">
        <v>340</v>
      </c>
      <c r="C15" s="744">
        <f>SUM(E15:AS15)</f>
        <v>0</v>
      </c>
      <c r="D15" s="746"/>
      <c r="E15" s="343">
        <f>COUNTIFS($B:$B,$E$12,$C:$C,"(C)非/専")</f>
        <v>0</v>
      </c>
      <c r="F15" s="343">
        <f>COUNTIFS($B:$B,$E$12,$C:$C,"(D)非/兼")</f>
        <v>0</v>
      </c>
      <c r="G15" s="343">
        <f>COUNTIFS($B:$B,$G$12,$C:$C,"(C)非/専")</f>
        <v>0</v>
      </c>
      <c r="H15" s="782">
        <f>COUNTIFS($B:$B,$G$12,$C:$C,"(D)非/兼")</f>
        <v>0</v>
      </c>
      <c r="I15" s="782"/>
      <c r="J15" s="778">
        <f>COUNTIFS($B:$B,$J$12,$C:$C,"(C)非/専")</f>
        <v>0</v>
      </c>
      <c r="K15" s="779"/>
      <c r="L15" s="780"/>
      <c r="M15" s="778">
        <f>COUNTIFS($B:$B,$J$12,$C:$C,"(D)非/兼")</f>
        <v>0</v>
      </c>
      <c r="N15" s="779"/>
      <c r="O15" s="780"/>
      <c r="P15" s="778">
        <f>COUNTIFS($B:$B,$P$12,$C:$C,"(C)非/専")</f>
        <v>0</v>
      </c>
      <c r="Q15" s="779"/>
      <c r="R15" s="780"/>
      <c r="S15" s="778">
        <f>COUNTIFS($B:$B,$P$12,$C:$C,"(D)非/兼")</f>
        <v>0</v>
      </c>
      <c r="T15" s="779"/>
      <c r="U15" s="780"/>
      <c r="V15" s="778">
        <f>COUNTIFS($B:$B,$V$12,$C:$C,"(C)非/専")</f>
        <v>0</v>
      </c>
      <c r="W15" s="779"/>
      <c r="X15" s="780"/>
      <c r="Y15" s="778">
        <f>COUNTIFS($B:$B,$V$12,$C:$C,"(D)非/兼")</f>
        <v>0</v>
      </c>
      <c r="Z15" s="779"/>
      <c r="AA15" s="780"/>
      <c r="AB15" s="778">
        <f>COUNTIFS($B:$B,$AB$12,$C:$C,"(C)非/専")</f>
        <v>0</v>
      </c>
      <c r="AC15" s="779"/>
      <c r="AD15" s="780"/>
      <c r="AE15" s="778">
        <f>COUNTIFS($B:$B,$AB$12,$C:$C,"(D)非/兼")</f>
        <v>0</v>
      </c>
      <c r="AF15" s="779"/>
      <c r="AG15" s="780"/>
      <c r="AH15" s="778">
        <f>COUNTIFS($B:$B,$AH$12,$C:$C,"(C)非/専")</f>
        <v>0</v>
      </c>
      <c r="AI15" s="779"/>
      <c r="AJ15" s="780"/>
      <c r="AK15" s="778">
        <f>COUNTIFS($B:$B,$AH$12,$C:$C,"(D)非/兼")</f>
        <v>0</v>
      </c>
      <c r="AL15" s="779"/>
      <c r="AM15" s="780"/>
      <c r="AN15" s="343">
        <f>COUNTIFS($B:$B,$AN$12,$C:$C,"(C)非/専")</f>
        <v>0</v>
      </c>
      <c r="AO15" s="343">
        <f>COUNTIFS($B:$B,$AN$12,$C:$C,"(D)非/兼")</f>
        <v>0</v>
      </c>
      <c r="AP15" s="343">
        <f>COUNTIFS($B:$B,$AP$12,$C:$C,"(C)非/専")</f>
        <v>0</v>
      </c>
      <c r="AQ15" s="343">
        <f>COUNTIFS($B:$B,$AP$12,$C:$C,"(D)非/兼")</f>
        <v>0</v>
      </c>
      <c r="AR15" s="343">
        <f>COUNTIFS($B:$B,$AR$12,$C:$C,"(C)非/専")</f>
        <v>0</v>
      </c>
      <c r="AS15" s="343">
        <f>COUNTIFS($B:$B,$AR$12,$C:$C,"(D)非/兼")</f>
        <v>0</v>
      </c>
      <c r="AT15" s="225"/>
    </row>
    <row r="16" spans="1:48" s="226" customFormat="1" ht="18" customHeight="1">
      <c r="A16" s="227"/>
      <c r="B16" s="323" t="s">
        <v>341</v>
      </c>
      <c r="C16" s="744">
        <f>SUM(E16:AS16)-(SUMIFS($AR:$AR,$B:$B,"サービス管理責任者")+SUMIFS($AR:$AR,$B:$B,"医師")+SUMIFS($AR:$AR,$B:$B,"その他職員"))</f>
        <v>0</v>
      </c>
      <c r="D16" s="746"/>
      <c r="E16" s="772">
        <f>ROUND(SUMIF($B:$B,E12,$AR:$AR),2)</f>
        <v>0</v>
      </c>
      <c r="F16" s="774"/>
      <c r="G16" s="781">
        <f>ROUND(SUMIF($B:$B,G12,$AR:$AR),2)</f>
        <v>0</v>
      </c>
      <c r="H16" s="781"/>
      <c r="I16" s="781"/>
      <c r="J16" s="772">
        <f>ROUND(SUMIF($B:$B,J12,$AR:$AR),2)</f>
        <v>0</v>
      </c>
      <c r="K16" s="773"/>
      <c r="L16" s="773"/>
      <c r="M16" s="773"/>
      <c r="N16" s="773"/>
      <c r="O16" s="774"/>
      <c r="P16" s="772">
        <f>ROUND(SUMIF($B:$B,P12,$AR:$AR),2)</f>
        <v>0</v>
      </c>
      <c r="Q16" s="773"/>
      <c r="R16" s="773"/>
      <c r="S16" s="773"/>
      <c r="T16" s="773"/>
      <c r="U16" s="774"/>
      <c r="V16" s="772">
        <f>ROUND(SUMIF($B:$B,V12,$AR:$AR),2)</f>
        <v>0</v>
      </c>
      <c r="W16" s="773"/>
      <c r="X16" s="773"/>
      <c r="Y16" s="773"/>
      <c r="Z16" s="773"/>
      <c r="AA16" s="774"/>
      <c r="AB16" s="772">
        <f>ROUND(SUMIF($B:$B,AB12,$AR:$AR),2)</f>
        <v>0</v>
      </c>
      <c r="AC16" s="773"/>
      <c r="AD16" s="773"/>
      <c r="AE16" s="773"/>
      <c r="AF16" s="773"/>
      <c r="AG16" s="774"/>
      <c r="AH16" s="772">
        <f>ROUND(SUMIF($B:$B,AH12,$AR:$AR),2)</f>
        <v>0</v>
      </c>
      <c r="AI16" s="773"/>
      <c r="AJ16" s="773"/>
      <c r="AK16" s="773"/>
      <c r="AL16" s="773"/>
      <c r="AM16" s="774"/>
      <c r="AN16" s="772">
        <f>ROUND(SUMIF($B:$B,AN12,$AR:$AR),2)</f>
        <v>0</v>
      </c>
      <c r="AO16" s="774"/>
      <c r="AP16" s="772">
        <f>ROUND(SUMIF($B:$B,AP12,$AR:$AR),2)</f>
        <v>0</v>
      </c>
      <c r="AQ16" s="774"/>
      <c r="AR16" s="772">
        <f>ROUND(SUMIF($B:$B,AR12,$AR:$AR),2)</f>
        <v>0</v>
      </c>
      <c r="AS16" s="774"/>
      <c r="AT16" s="225"/>
    </row>
    <row r="17" spans="1:48" s="226" customFormat="1" ht="18" customHeight="1">
      <c r="A17" s="227"/>
      <c r="B17" s="323" t="s">
        <v>615</v>
      </c>
      <c r="C17" s="775"/>
      <c r="D17" s="776"/>
      <c r="E17" s="767"/>
      <c r="F17" s="769"/>
      <c r="G17" s="777"/>
      <c r="H17" s="777"/>
      <c r="I17" s="777"/>
      <c r="J17" s="767"/>
      <c r="K17" s="768"/>
      <c r="L17" s="768"/>
      <c r="M17" s="768"/>
      <c r="N17" s="768"/>
      <c r="O17" s="769"/>
      <c r="P17" s="767"/>
      <c r="Q17" s="768"/>
      <c r="R17" s="768"/>
      <c r="S17" s="768"/>
      <c r="T17" s="768"/>
      <c r="U17" s="769"/>
      <c r="V17" s="767"/>
      <c r="W17" s="768"/>
      <c r="X17" s="768"/>
      <c r="Y17" s="768"/>
      <c r="Z17" s="768"/>
      <c r="AA17" s="769"/>
      <c r="AB17" s="767"/>
      <c r="AC17" s="768"/>
      <c r="AD17" s="768"/>
      <c r="AE17" s="768"/>
      <c r="AF17" s="768"/>
      <c r="AG17" s="769"/>
      <c r="AH17" s="767"/>
      <c r="AI17" s="768"/>
      <c r="AJ17" s="768"/>
      <c r="AK17" s="768"/>
      <c r="AL17" s="768"/>
      <c r="AM17" s="769"/>
      <c r="AN17" s="767"/>
      <c r="AO17" s="769"/>
      <c r="AP17" s="767"/>
      <c r="AQ17" s="769"/>
      <c r="AR17" s="767"/>
      <c r="AS17" s="769"/>
      <c r="AT17" s="225"/>
    </row>
    <row r="18" spans="1:48" s="226" customFormat="1" ht="7.5" customHeight="1">
      <c r="A18" s="227"/>
      <c r="B18" s="770" t="s">
        <v>342</v>
      </c>
      <c r="C18" s="770"/>
      <c r="D18" s="770"/>
      <c r="E18" s="770"/>
      <c r="F18" s="770"/>
      <c r="G18" s="770"/>
      <c r="H18" s="770"/>
      <c r="I18" s="399"/>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5"/>
    </row>
    <row r="19" spans="1:48" s="205" customFormat="1" ht="30" customHeight="1">
      <c r="A19" s="206"/>
      <c r="B19" s="771"/>
      <c r="C19" s="771"/>
      <c r="D19" s="771"/>
      <c r="E19" s="771"/>
      <c r="F19" s="771"/>
      <c r="G19" s="771"/>
      <c r="H19" s="771"/>
      <c r="I19" s="400" t="str">
        <f t="shared" ref="I19:AM19" si="0">IFERROR(IF(SUMIF($H:$H,"夜間　　",I:I)&gt;0,"🌙"&amp;CHAR(10)&amp;COUNTIFS($H:$H,"夜間　　",I:I,"&gt;0"),""),"")</f>
        <v/>
      </c>
      <c r="J19" s="400" t="str">
        <f t="shared" si="0"/>
        <v/>
      </c>
      <c r="K19" s="400" t="str">
        <f t="shared" si="0"/>
        <v/>
      </c>
      <c r="L19" s="400" t="str">
        <f t="shared" si="0"/>
        <v/>
      </c>
      <c r="M19" s="400" t="str">
        <f t="shared" si="0"/>
        <v/>
      </c>
      <c r="N19" s="400" t="str">
        <f t="shared" si="0"/>
        <v/>
      </c>
      <c r="O19" s="400" t="str">
        <f t="shared" si="0"/>
        <v/>
      </c>
      <c r="P19" s="400" t="str">
        <f t="shared" si="0"/>
        <v/>
      </c>
      <c r="Q19" s="400" t="str">
        <f t="shared" si="0"/>
        <v/>
      </c>
      <c r="R19" s="400" t="str">
        <f t="shared" si="0"/>
        <v/>
      </c>
      <c r="S19" s="400" t="str">
        <f t="shared" si="0"/>
        <v/>
      </c>
      <c r="T19" s="400" t="str">
        <f t="shared" si="0"/>
        <v/>
      </c>
      <c r="U19" s="400" t="str">
        <f t="shared" si="0"/>
        <v/>
      </c>
      <c r="V19" s="400" t="str">
        <f t="shared" si="0"/>
        <v/>
      </c>
      <c r="W19" s="400" t="str">
        <f t="shared" si="0"/>
        <v/>
      </c>
      <c r="X19" s="400" t="str">
        <f t="shared" si="0"/>
        <v/>
      </c>
      <c r="Y19" s="400" t="str">
        <f t="shared" si="0"/>
        <v/>
      </c>
      <c r="Z19" s="400" t="str">
        <f t="shared" si="0"/>
        <v/>
      </c>
      <c r="AA19" s="400" t="str">
        <f t="shared" si="0"/>
        <v/>
      </c>
      <c r="AB19" s="400" t="str">
        <f t="shared" si="0"/>
        <v/>
      </c>
      <c r="AC19" s="400" t="str">
        <f t="shared" si="0"/>
        <v/>
      </c>
      <c r="AD19" s="400" t="str">
        <f t="shared" si="0"/>
        <v/>
      </c>
      <c r="AE19" s="400" t="str">
        <f t="shared" si="0"/>
        <v/>
      </c>
      <c r="AF19" s="400" t="str">
        <f t="shared" si="0"/>
        <v/>
      </c>
      <c r="AG19" s="400" t="str">
        <f t="shared" si="0"/>
        <v/>
      </c>
      <c r="AH19" s="400" t="str">
        <f t="shared" si="0"/>
        <v/>
      </c>
      <c r="AI19" s="400" t="str">
        <f t="shared" si="0"/>
        <v/>
      </c>
      <c r="AJ19" s="400" t="str">
        <f t="shared" si="0"/>
        <v/>
      </c>
      <c r="AK19" s="400" t="str">
        <f t="shared" si="0"/>
        <v/>
      </c>
      <c r="AL19" s="400" t="str">
        <f t="shared" si="0"/>
        <v/>
      </c>
      <c r="AM19" s="400" t="str">
        <f t="shared" si="0"/>
        <v/>
      </c>
      <c r="AN19" s="224" t="s">
        <v>343</v>
      </c>
      <c r="AO19" s="229"/>
      <c r="AP19" s="206"/>
      <c r="AQ19" s="200"/>
      <c r="AR19" s="229"/>
      <c r="AS19" s="229"/>
      <c r="AT19" s="204"/>
    </row>
    <row r="20" spans="1:48" s="205" customFormat="1" ht="15" customHeight="1">
      <c r="A20" s="748" t="s">
        <v>505</v>
      </c>
      <c r="B20" s="747" t="s">
        <v>344</v>
      </c>
      <c r="C20" s="749" t="s">
        <v>345</v>
      </c>
      <c r="D20" s="750"/>
      <c r="E20" s="747" t="s">
        <v>346</v>
      </c>
      <c r="F20" s="755" t="s">
        <v>347</v>
      </c>
      <c r="G20" s="756"/>
      <c r="H20" s="757"/>
      <c r="I20" s="764" t="s">
        <v>506</v>
      </c>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6"/>
      <c r="AN20" s="736" t="s">
        <v>348</v>
      </c>
      <c r="AO20" s="737" t="s">
        <v>349</v>
      </c>
      <c r="AP20" s="738" t="s">
        <v>616</v>
      </c>
      <c r="AQ20" s="739"/>
      <c r="AR20" s="737" t="s">
        <v>350</v>
      </c>
      <c r="AS20" s="737"/>
      <c r="AT20" s="204"/>
    </row>
    <row r="21" spans="1:48" s="205" customFormat="1" ht="15" customHeight="1">
      <c r="A21" s="748"/>
      <c r="B21" s="747"/>
      <c r="C21" s="751"/>
      <c r="D21" s="752"/>
      <c r="E21" s="747"/>
      <c r="F21" s="758"/>
      <c r="G21" s="759"/>
      <c r="H21" s="760"/>
      <c r="I21" s="744" t="s">
        <v>351</v>
      </c>
      <c r="J21" s="745"/>
      <c r="K21" s="745"/>
      <c r="L21" s="745"/>
      <c r="M21" s="745"/>
      <c r="N21" s="745"/>
      <c r="O21" s="746"/>
      <c r="P21" s="747" t="s">
        <v>352</v>
      </c>
      <c r="Q21" s="747"/>
      <c r="R21" s="747"/>
      <c r="S21" s="747"/>
      <c r="T21" s="747"/>
      <c r="U21" s="747"/>
      <c r="V21" s="747"/>
      <c r="W21" s="747" t="s">
        <v>353</v>
      </c>
      <c r="X21" s="747"/>
      <c r="Y21" s="747"/>
      <c r="Z21" s="747"/>
      <c r="AA21" s="747"/>
      <c r="AB21" s="747"/>
      <c r="AC21" s="747"/>
      <c r="AD21" s="747" t="s">
        <v>354</v>
      </c>
      <c r="AE21" s="747"/>
      <c r="AF21" s="747"/>
      <c r="AG21" s="747"/>
      <c r="AH21" s="747"/>
      <c r="AI21" s="747"/>
      <c r="AJ21" s="747"/>
      <c r="AK21" s="747" t="str">
        <f>IF(AN4="暦月","第５週","")</f>
        <v>第５週</v>
      </c>
      <c r="AL21" s="747"/>
      <c r="AM21" s="747"/>
      <c r="AN21" s="736"/>
      <c r="AO21" s="737"/>
      <c r="AP21" s="740"/>
      <c r="AQ21" s="741"/>
      <c r="AR21" s="737"/>
      <c r="AS21" s="737"/>
      <c r="AT21" s="204"/>
    </row>
    <row r="22" spans="1:48" s="205" customFormat="1" ht="15" customHeight="1">
      <c r="A22" s="748"/>
      <c r="B22" s="747"/>
      <c r="C22" s="751"/>
      <c r="D22" s="752"/>
      <c r="E22" s="747"/>
      <c r="F22" s="758"/>
      <c r="G22" s="759"/>
      <c r="H22" s="760"/>
      <c r="I22" s="230">
        <f>DATE($P$3,$V$3,1)</f>
        <v>45748</v>
      </c>
      <c r="J22" s="230">
        <f>DATE($P$3,$V$3,2)</f>
        <v>45749</v>
      </c>
      <c r="K22" s="230">
        <f>DATE($P$3,$V$3,3)</f>
        <v>45750</v>
      </c>
      <c r="L22" s="230">
        <f>DATE($P$3,$V$3,4)</f>
        <v>45751</v>
      </c>
      <c r="M22" s="230">
        <f>DATE($P$3,$V$3,5)</f>
        <v>45752</v>
      </c>
      <c r="N22" s="230">
        <f>DATE($P$3,$V$3,6)</f>
        <v>45753</v>
      </c>
      <c r="O22" s="230">
        <f>DATE($P$3,$V$3,7)</f>
        <v>45754</v>
      </c>
      <c r="P22" s="230">
        <f>DATE($P$3,$V$3,8)</f>
        <v>45755</v>
      </c>
      <c r="Q22" s="230">
        <f>DATE($P$3,$V$3,9)</f>
        <v>45756</v>
      </c>
      <c r="R22" s="230">
        <f>DATE($P$3,$V$3,10)</f>
        <v>45757</v>
      </c>
      <c r="S22" s="230">
        <f>DATE($P$3,$V$3,11)</f>
        <v>45758</v>
      </c>
      <c r="T22" s="230">
        <f>DATE($P$3,$V$3,12)</f>
        <v>45759</v>
      </c>
      <c r="U22" s="230">
        <f>DATE($P$3,$V$3,13)</f>
        <v>45760</v>
      </c>
      <c r="V22" s="230">
        <f>DATE($P$3,$V$3,14)</f>
        <v>45761</v>
      </c>
      <c r="W22" s="230">
        <f>DATE($P$3,$V$3,15)</f>
        <v>45762</v>
      </c>
      <c r="X22" s="230">
        <f>DATE($P$3,$V$3,16)</f>
        <v>45763</v>
      </c>
      <c r="Y22" s="230">
        <f>DATE($P$3,$V$3,17)</f>
        <v>45764</v>
      </c>
      <c r="Z22" s="230">
        <f>DATE($P$3,$V$3,18)</f>
        <v>45765</v>
      </c>
      <c r="AA22" s="230">
        <f>DATE($P$3,$V$3,19)</f>
        <v>45766</v>
      </c>
      <c r="AB22" s="230">
        <f>DATE($P$3,$V$3,20)</f>
        <v>45767</v>
      </c>
      <c r="AC22" s="230">
        <f>DATE($P$3,$V$3,21)</f>
        <v>45768</v>
      </c>
      <c r="AD22" s="230">
        <f>DATE($P$3,$V$3,22)</f>
        <v>45769</v>
      </c>
      <c r="AE22" s="230">
        <f>DATE($P$3,$V$3,23)</f>
        <v>45770</v>
      </c>
      <c r="AF22" s="230">
        <f>DATE($P$3,$V$3,24)</f>
        <v>45771</v>
      </c>
      <c r="AG22" s="230">
        <f>DATE($P$3,$V$3,25)</f>
        <v>45772</v>
      </c>
      <c r="AH22" s="230">
        <f>DATE($P$3,$V$3,26)</f>
        <v>45773</v>
      </c>
      <c r="AI22" s="230">
        <f>DATE($P$3,$V$3,27)</f>
        <v>45774</v>
      </c>
      <c r="AJ22" s="230">
        <f>DATE($P$3,$V$3,28)</f>
        <v>45775</v>
      </c>
      <c r="AK22" s="230">
        <f>IF(AN4="暦月",IF(DAY(EOMONTH(I22,0))&lt;29,"",DATE($P$3,$V$3,29)),"")</f>
        <v>45776</v>
      </c>
      <c r="AL22" s="230">
        <f>IF(AN4="暦月",IF(DAY(EOMONTH(I22,0))&lt;30,"",DATE($P$3,$V$3,30)),"")</f>
        <v>45777</v>
      </c>
      <c r="AM22" s="230" t="str">
        <f>IF(AN4="暦月",IF(DAY(EOMONTH(I22,0))&lt;31,"",DATE($P$3,$V$3,31)),"")</f>
        <v/>
      </c>
      <c r="AN22" s="736"/>
      <c r="AO22" s="737"/>
      <c r="AP22" s="740"/>
      <c r="AQ22" s="741"/>
      <c r="AR22" s="737"/>
      <c r="AS22" s="737"/>
      <c r="AT22" s="204"/>
    </row>
    <row r="23" spans="1:48" s="205" customFormat="1" ht="15" customHeight="1">
      <c r="A23" s="748"/>
      <c r="B23" s="747"/>
      <c r="C23" s="753"/>
      <c r="D23" s="754"/>
      <c r="E23" s="747"/>
      <c r="F23" s="761"/>
      <c r="G23" s="762"/>
      <c r="H23" s="763"/>
      <c r="I23" s="231">
        <f>DATE($P$3,$V$3,1)</f>
        <v>45748</v>
      </c>
      <c r="J23" s="231">
        <f>DATE($P$3,$V$3,2)</f>
        <v>45749</v>
      </c>
      <c r="K23" s="231">
        <f>DATE($P$3,$V$3,3)</f>
        <v>45750</v>
      </c>
      <c r="L23" s="231">
        <f>DATE($P$3,$V$3,4)</f>
        <v>45751</v>
      </c>
      <c r="M23" s="231">
        <f>DATE($P$3,$V$3,5)</f>
        <v>45752</v>
      </c>
      <c r="N23" s="231">
        <f>DATE($P$3,$V$3,6)</f>
        <v>45753</v>
      </c>
      <c r="O23" s="231">
        <f>DATE($P$3,$V$3,7)</f>
        <v>45754</v>
      </c>
      <c r="P23" s="231">
        <f>DATE($P$3,$V$3,8)</f>
        <v>45755</v>
      </c>
      <c r="Q23" s="231">
        <f>DATE($P$3,$V$3,9)</f>
        <v>45756</v>
      </c>
      <c r="R23" s="231">
        <f>DATE($P$3,$V$3,10)</f>
        <v>45757</v>
      </c>
      <c r="S23" s="231">
        <f>DATE($P$3,$V$3,11)</f>
        <v>45758</v>
      </c>
      <c r="T23" s="231">
        <f>DATE($P$3,$V$3,12)</f>
        <v>45759</v>
      </c>
      <c r="U23" s="231">
        <f>DATE($P$3,$V$3,13)</f>
        <v>45760</v>
      </c>
      <c r="V23" s="231">
        <f>DATE($P$3,$V$3,14)</f>
        <v>45761</v>
      </c>
      <c r="W23" s="231">
        <f>DATE($P$3,$V$3,15)</f>
        <v>45762</v>
      </c>
      <c r="X23" s="231">
        <f>DATE($P$3,$V$3,16)</f>
        <v>45763</v>
      </c>
      <c r="Y23" s="231">
        <f>DATE($P$3,$V$3,17)</f>
        <v>45764</v>
      </c>
      <c r="Z23" s="231">
        <f>DATE($P$3,$V$3,18)</f>
        <v>45765</v>
      </c>
      <c r="AA23" s="231">
        <f>DATE($P$3,$V$3,19)</f>
        <v>45766</v>
      </c>
      <c r="AB23" s="231">
        <f>DATE($P$3,$V$3,20)</f>
        <v>45767</v>
      </c>
      <c r="AC23" s="231">
        <f>DATE($P$3,$V$3,21)</f>
        <v>45768</v>
      </c>
      <c r="AD23" s="231">
        <f>DATE($P$3,$V$3,22)</f>
        <v>45769</v>
      </c>
      <c r="AE23" s="231">
        <f>DATE($P$3,$V$3,23)</f>
        <v>45770</v>
      </c>
      <c r="AF23" s="231">
        <f>DATE($P$3,$V$3,24)</f>
        <v>45771</v>
      </c>
      <c r="AG23" s="231">
        <f>DATE($P$3,$V$3,25)</f>
        <v>45772</v>
      </c>
      <c r="AH23" s="231">
        <f>DATE($P$3,$V$3,26)</f>
        <v>45773</v>
      </c>
      <c r="AI23" s="231">
        <f>DATE($P$3,$V$3,27)</f>
        <v>45774</v>
      </c>
      <c r="AJ23" s="231">
        <f>DATE($P$3,$V$3,28)</f>
        <v>45775</v>
      </c>
      <c r="AK23" s="231">
        <f>IF(AN4="暦月",IF(DAY(EOMONTH(I23,0))&lt;29,"",DATE($P$3,$V$3,29)),"")</f>
        <v>45776</v>
      </c>
      <c r="AL23" s="231">
        <f>IF(AN4="暦月",IF(DAY(EOMONTH(I23,0))&lt;30,"",DATE($P$3,$V$3,30)),"")</f>
        <v>45777</v>
      </c>
      <c r="AM23" s="231" t="str">
        <f>IF(AN4="暦月",IF(DAY(EOMONTH(I23,0))&lt;31,"",DATE($P$3,$V$3,31)),"")</f>
        <v/>
      </c>
      <c r="AN23" s="736"/>
      <c r="AO23" s="737"/>
      <c r="AP23" s="742"/>
      <c r="AQ23" s="743"/>
      <c r="AR23" s="737"/>
      <c r="AS23" s="737"/>
      <c r="AT23" s="204"/>
      <c r="AU23" s="734" t="s">
        <v>341</v>
      </c>
      <c r="AV23" s="735"/>
    </row>
    <row r="24" spans="1:48" s="203" customFormat="1" ht="12" customHeight="1">
      <c r="A24" s="710">
        <v>1</v>
      </c>
      <c r="B24" s="713"/>
      <c r="C24" s="731"/>
      <c r="D24" s="719" t="s">
        <v>231</v>
      </c>
      <c r="E24" s="401"/>
      <c r="F24" s="722"/>
      <c r="G24" s="723"/>
      <c r="H24" s="232" t="s">
        <v>355</v>
      </c>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728">
        <f>IF(LEFT($AN$2,6)="共同生活援助",SUM(I25:AM25),SUM(I25:AM26))</f>
        <v>0</v>
      </c>
      <c r="AO24" s="700">
        <f>IF($AN$4="４週",AN24/4,AN24/(DAY(EOMONTH($I$22,0))/7))</f>
        <v>0</v>
      </c>
      <c r="AP24" s="703"/>
      <c r="AQ24" s="704"/>
      <c r="AR24" s="700" t="str">
        <f>IF($AN$4="４週",AU25,AV25)</f>
        <v/>
      </c>
      <c r="AS24" s="700"/>
      <c r="AT24" s="709"/>
      <c r="AU24" s="325" t="s">
        <v>617</v>
      </c>
      <c r="AV24" s="325" t="s">
        <v>356</v>
      </c>
    </row>
    <row r="25" spans="1:48" s="203" customFormat="1" ht="12" customHeight="1">
      <c r="A25" s="711"/>
      <c r="B25" s="714"/>
      <c r="C25" s="732"/>
      <c r="D25" s="720"/>
      <c r="E25" s="402"/>
      <c r="F25" s="724"/>
      <c r="G25" s="725"/>
      <c r="H25" s="233" t="s">
        <v>357</v>
      </c>
      <c r="I25" s="403" t="str">
        <f>IFERROR(VLOOKUP(I24,'P1-1'!$B:$AP,41,FALSE),"")</f>
        <v/>
      </c>
      <c r="J25" s="403" t="str">
        <f>IFERROR(VLOOKUP(J24,'P1-1'!$B:$AP,41,FALSE),"")</f>
        <v/>
      </c>
      <c r="K25" s="403" t="str">
        <f>IFERROR(VLOOKUP(K24,'P1-1'!$B:$AP,41,FALSE),"")</f>
        <v/>
      </c>
      <c r="L25" s="403" t="str">
        <f>IFERROR(VLOOKUP(L24,'P1-1'!$B:$AP,41,FALSE),"")</f>
        <v/>
      </c>
      <c r="M25" s="403" t="str">
        <f>IFERROR(VLOOKUP(M24,'P1-1'!$B:$AP,41,FALSE),"")</f>
        <v/>
      </c>
      <c r="N25" s="403" t="str">
        <f>IFERROR(VLOOKUP(N24,'P1-1'!$B:$AP,41,FALSE),"")</f>
        <v/>
      </c>
      <c r="O25" s="403" t="str">
        <f>IFERROR(VLOOKUP(O24,'P1-1'!$B:$AP,41,FALSE),"")</f>
        <v/>
      </c>
      <c r="P25" s="403" t="str">
        <f>IFERROR(VLOOKUP(P24,'P1-1'!$B:$AP,41,FALSE),"")</f>
        <v/>
      </c>
      <c r="Q25" s="403" t="str">
        <f>IFERROR(VLOOKUP(Q24,'P1-1'!$B:$AP,41,FALSE),"")</f>
        <v/>
      </c>
      <c r="R25" s="403" t="str">
        <f>IFERROR(VLOOKUP(R24,'P1-1'!$B:$AP,41,FALSE),"")</f>
        <v/>
      </c>
      <c r="S25" s="403" t="str">
        <f>IFERROR(VLOOKUP(S24,'P1-1'!$B:$AP,41,FALSE),"")</f>
        <v/>
      </c>
      <c r="T25" s="403" t="str">
        <f>IFERROR(VLOOKUP(T24,'P1-1'!$B:$AP,41,FALSE),"")</f>
        <v/>
      </c>
      <c r="U25" s="403" t="str">
        <f>IFERROR(VLOOKUP(U24,'P1-1'!$B:$AP,41,FALSE),"")</f>
        <v/>
      </c>
      <c r="V25" s="403" t="str">
        <f>IFERROR(VLOOKUP(V24,'P1-1'!$B:$AP,41,FALSE),"")</f>
        <v/>
      </c>
      <c r="W25" s="403" t="str">
        <f>IFERROR(VLOOKUP(W24,'P1-1'!$B:$AP,41,FALSE),"")</f>
        <v/>
      </c>
      <c r="X25" s="403" t="str">
        <f>IFERROR(VLOOKUP(X24,'P1-1'!$B:$AP,41,FALSE),"")</f>
        <v/>
      </c>
      <c r="Y25" s="403" t="str">
        <f>IFERROR(VLOOKUP(Y24,'P1-1'!$B:$AP,41,FALSE),"")</f>
        <v/>
      </c>
      <c r="Z25" s="403" t="str">
        <f>IFERROR(VLOOKUP(Z24,'P1-1'!$B:$AP,41,FALSE),"")</f>
        <v/>
      </c>
      <c r="AA25" s="403" t="str">
        <f>IFERROR(VLOOKUP(AA24,'P1-1'!$B:$AP,41,FALSE),"")</f>
        <v/>
      </c>
      <c r="AB25" s="403" t="str">
        <f>IFERROR(VLOOKUP(AB24,'P1-1'!$B:$AP,41,FALSE),"")</f>
        <v/>
      </c>
      <c r="AC25" s="403" t="str">
        <f>IFERROR(VLOOKUP(AC24,'P1-1'!$B:$AP,41,FALSE),"")</f>
        <v/>
      </c>
      <c r="AD25" s="403" t="str">
        <f>IFERROR(VLOOKUP(AD24,'P1-1'!$B:$AP,41,FALSE),"")</f>
        <v/>
      </c>
      <c r="AE25" s="403" t="str">
        <f>IFERROR(VLOOKUP(AE24,'P1-1'!$B:$AP,41,FALSE),"")</f>
        <v/>
      </c>
      <c r="AF25" s="403" t="str">
        <f>IFERROR(VLOOKUP(AF24,'P1-1'!$B:$AP,41,FALSE),"")</f>
        <v/>
      </c>
      <c r="AG25" s="403" t="str">
        <f>IFERROR(VLOOKUP(AG24,'P1-1'!$B:$AP,41,FALSE),"")</f>
        <v/>
      </c>
      <c r="AH25" s="403" t="str">
        <f>IFERROR(VLOOKUP(AH24,'P1-1'!$B:$AP,41,FALSE),"")</f>
        <v/>
      </c>
      <c r="AI25" s="403" t="str">
        <f>IFERROR(VLOOKUP(AI24,'P1-1'!$B:$AP,41,FALSE),"")</f>
        <v/>
      </c>
      <c r="AJ25" s="403" t="str">
        <f>IFERROR(VLOOKUP(AJ24,'P1-1'!$B:$AP,41,FALSE),"")</f>
        <v/>
      </c>
      <c r="AK25" s="403" t="str">
        <f>IFERROR(VLOOKUP(AK24,'P1-1'!$B:$AP,41,FALSE),"")</f>
        <v/>
      </c>
      <c r="AL25" s="403" t="str">
        <f>IFERROR(VLOOKUP(AL24,'P1-1'!$B:$AP,41,FALSE),"")</f>
        <v/>
      </c>
      <c r="AM25" s="403" t="str">
        <f>IFERROR(VLOOKUP(AM24,'P1-1'!$B:$AP,41,FALSE),"")</f>
        <v/>
      </c>
      <c r="AN25" s="729"/>
      <c r="AO25" s="701"/>
      <c r="AP25" s="705"/>
      <c r="AQ25" s="706"/>
      <c r="AR25" s="701"/>
      <c r="AS25" s="701"/>
      <c r="AT25" s="709"/>
      <c r="AU25" s="326" t="str">
        <f>IFERROR(IF($D24="□",($AO24/$AK$7),($AO24/$AK$9)),"")</f>
        <v/>
      </c>
      <c r="AV25" s="326" t="str">
        <f>IFERROR(IF($D24="□",($AN24/$AO$7),($AN24/$AO$9)),"")</f>
        <v/>
      </c>
    </row>
    <row r="26" spans="1:48" s="203" customFormat="1" ht="12" customHeight="1">
      <c r="A26" s="712"/>
      <c r="B26" s="715"/>
      <c r="C26" s="733"/>
      <c r="D26" s="721"/>
      <c r="E26" s="402"/>
      <c r="F26" s="726"/>
      <c r="G26" s="727"/>
      <c r="H26" s="235" t="s">
        <v>358</v>
      </c>
      <c r="I26" s="234" t="str">
        <f>IFERROR(VLOOKUP(I24,'P1-1'!$B:$AP,31,FALSE),"")</f>
        <v/>
      </c>
      <c r="J26" s="234" t="str">
        <f>IFERROR(VLOOKUP(J24,'P1-1'!$B:$AP,31,FALSE),"")</f>
        <v/>
      </c>
      <c r="K26" s="234" t="str">
        <f>IFERROR(VLOOKUP(K24,'P1-1'!$B:$AP,31,FALSE),"")</f>
        <v/>
      </c>
      <c r="L26" s="234" t="str">
        <f>IFERROR(VLOOKUP(L24,'P1-1'!$B:$AP,31,FALSE),"")</f>
        <v/>
      </c>
      <c r="M26" s="234" t="str">
        <f>IFERROR(VLOOKUP(M24,'P1-1'!$B:$AP,31,FALSE),"")</f>
        <v/>
      </c>
      <c r="N26" s="234" t="str">
        <f>IFERROR(VLOOKUP(N24,'P1-1'!$B:$AP,31,FALSE),"")</f>
        <v/>
      </c>
      <c r="O26" s="234" t="str">
        <f>IFERROR(VLOOKUP(O24,'P1-1'!$B:$AP,31,FALSE),"")</f>
        <v/>
      </c>
      <c r="P26" s="234" t="str">
        <f>IFERROR(VLOOKUP(P24,'P1-1'!$B:$AP,31,FALSE),"")</f>
        <v/>
      </c>
      <c r="Q26" s="234" t="str">
        <f>IFERROR(VLOOKUP(Q24,'P1-1'!$B:$AP,31,FALSE),"")</f>
        <v/>
      </c>
      <c r="R26" s="234" t="str">
        <f>IFERROR(VLOOKUP(R24,'P1-1'!$B:$AP,31,FALSE),"")</f>
        <v/>
      </c>
      <c r="S26" s="234" t="str">
        <f>IFERROR(VLOOKUP(S24,'P1-1'!$B:$AP,31,FALSE),"")</f>
        <v/>
      </c>
      <c r="T26" s="234" t="str">
        <f>IFERROR(VLOOKUP(T24,'P1-1'!$B:$AP,31,FALSE),"")</f>
        <v/>
      </c>
      <c r="U26" s="234" t="str">
        <f>IFERROR(VLOOKUP(U24,'P1-1'!$B:$AP,31,FALSE),"")</f>
        <v/>
      </c>
      <c r="V26" s="234" t="str">
        <f>IFERROR(VLOOKUP(V24,'P1-1'!$B:$AP,31,FALSE),"")</f>
        <v/>
      </c>
      <c r="W26" s="234" t="str">
        <f>IFERROR(VLOOKUP(W24,'P1-1'!$B:$AP,31,FALSE),"")</f>
        <v/>
      </c>
      <c r="X26" s="234" t="str">
        <f>IFERROR(VLOOKUP(X24,'P1-1'!$B:$AP,31,FALSE),"")</f>
        <v/>
      </c>
      <c r="Y26" s="234" t="str">
        <f>IFERROR(VLOOKUP(Y24,'P1-1'!$B:$AP,31,FALSE),"")</f>
        <v/>
      </c>
      <c r="Z26" s="234" t="str">
        <f>IFERROR(VLOOKUP(Z24,'P1-1'!$B:$AP,31,FALSE),"")</f>
        <v/>
      </c>
      <c r="AA26" s="234" t="str">
        <f>IFERROR(VLOOKUP(AA24,'P1-1'!$B:$AP,31,FALSE),"")</f>
        <v/>
      </c>
      <c r="AB26" s="234" t="str">
        <f>IFERROR(VLOOKUP(AB24,'P1-1'!$B:$AP,31,FALSE),"")</f>
        <v/>
      </c>
      <c r="AC26" s="234" t="str">
        <f>IFERROR(VLOOKUP(AC24,'P1-1'!$B:$AP,31,FALSE),"")</f>
        <v/>
      </c>
      <c r="AD26" s="234" t="str">
        <f>IFERROR(VLOOKUP(AD24,'P1-1'!$B:$AP,31,FALSE),"")</f>
        <v/>
      </c>
      <c r="AE26" s="234" t="str">
        <f>IFERROR(VLOOKUP(AE24,'P1-1'!$B:$AP,31,FALSE),"")</f>
        <v/>
      </c>
      <c r="AF26" s="234" t="str">
        <f>IFERROR(VLOOKUP(AF24,'P1-1'!$B:$AP,31,FALSE),"")</f>
        <v/>
      </c>
      <c r="AG26" s="234" t="str">
        <f>IFERROR(VLOOKUP(AG24,'P1-1'!$B:$AP,31,FALSE),"")</f>
        <v/>
      </c>
      <c r="AH26" s="234" t="str">
        <f>IFERROR(VLOOKUP(AH24,'P1-1'!$B:$AP,31,FALSE),"")</f>
        <v/>
      </c>
      <c r="AI26" s="234" t="str">
        <f>IFERROR(VLOOKUP(AI24,'P1-1'!$B:$AP,31,FALSE),"")</f>
        <v/>
      </c>
      <c r="AJ26" s="234" t="str">
        <f>IFERROR(VLOOKUP(AJ24,'P1-1'!$B:$AP,31,FALSE),"")</f>
        <v/>
      </c>
      <c r="AK26" s="234" t="str">
        <f>IFERROR(VLOOKUP(AK24,'P1-1'!$B:$AP,31,FALSE),"")</f>
        <v/>
      </c>
      <c r="AL26" s="234" t="str">
        <f>IFERROR(VLOOKUP(AL24,'P1-1'!$B:$AP,31,FALSE),"")</f>
        <v/>
      </c>
      <c r="AM26" s="234" t="str">
        <f>IFERROR(VLOOKUP(AM24,'P1-1'!$B:$AP,31,FALSE),"")</f>
        <v/>
      </c>
      <c r="AN26" s="730"/>
      <c r="AO26" s="702"/>
      <c r="AP26" s="707"/>
      <c r="AQ26" s="708"/>
      <c r="AR26" s="702"/>
      <c r="AS26" s="702"/>
      <c r="AT26" s="709"/>
      <c r="AU26" s="327"/>
      <c r="AV26" s="327"/>
    </row>
    <row r="27" spans="1:48" s="205" customFormat="1" ht="12" customHeight="1">
      <c r="A27" s="710">
        <v>2</v>
      </c>
      <c r="B27" s="713"/>
      <c r="C27" s="731"/>
      <c r="D27" s="719" t="s">
        <v>231</v>
      </c>
      <c r="E27" s="401"/>
      <c r="F27" s="722"/>
      <c r="G27" s="723"/>
      <c r="H27" s="232" t="s">
        <v>355</v>
      </c>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728">
        <f t="shared" ref="AN27" si="1">IF(LEFT($AN$2,6)="共同生活援助",SUM(I28:AM28),SUM(I28:AM29))</f>
        <v>0</v>
      </c>
      <c r="AO27" s="700">
        <f>IF($AN$4="４週",AN27/4,AN27/(DAY(EOMONTH($I$22,0))/7))</f>
        <v>0</v>
      </c>
      <c r="AP27" s="703"/>
      <c r="AQ27" s="704"/>
      <c r="AR27" s="700" t="str">
        <f>IF($AN$4="４週",AU28,AV28)</f>
        <v/>
      </c>
      <c r="AS27" s="700"/>
      <c r="AT27" s="709"/>
      <c r="AU27" s="325" t="s">
        <v>617</v>
      </c>
      <c r="AV27" s="325" t="s">
        <v>356</v>
      </c>
    </row>
    <row r="28" spans="1:48" s="205" customFormat="1" ht="12" customHeight="1">
      <c r="A28" s="711"/>
      <c r="B28" s="714"/>
      <c r="C28" s="732"/>
      <c r="D28" s="720"/>
      <c r="E28" s="402"/>
      <c r="F28" s="724"/>
      <c r="G28" s="725"/>
      <c r="H28" s="233" t="s">
        <v>357</v>
      </c>
      <c r="I28" s="234" t="str">
        <f>IFERROR(VLOOKUP(I27,'P1-1'!$B:$AP,41,FALSE),"")</f>
        <v/>
      </c>
      <c r="J28" s="234" t="str">
        <f>IFERROR(VLOOKUP(J27,'P1-1'!$B:$AP,41,FALSE),"")</f>
        <v/>
      </c>
      <c r="K28" s="234" t="str">
        <f>IFERROR(VLOOKUP(K27,'P1-1'!$B:$AP,41,FALSE),"")</f>
        <v/>
      </c>
      <c r="L28" s="234" t="str">
        <f>IFERROR(VLOOKUP(L27,'P1-1'!$B:$AP,41,FALSE),"")</f>
        <v/>
      </c>
      <c r="M28" s="234" t="str">
        <f>IFERROR(VLOOKUP(M27,'P1-1'!$B:$AP,41,FALSE),"")</f>
        <v/>
      </c>
      <c r="N28" s="234" t="str">
        <f>IFERROR(VLOOKUP(N27,'P1-1'!$B:$AP,41,FALSE),"")</f>
        <v/>
      </c>
      <c r="O28" s="234" t="str">
        <f>IFERROR(VLOOKUP(O27,'P1-1'!$B:$AP,41,FALSE),"")</f>
        <v/>
      </c>
      <c r="P28" s="234" t="str">
        <f>IFERROR(VLOOKUP(P27,'P1-1'!$B:$AP,41,FALSE),"")</f>
        <v/>
      </c>
      <c r="Q28" s="234" t="str">
        <f>IFERROR(VLOOKUP(Q27,'P1-1'!$B:$AP,41,FALSE),"")</f>
        <v/>
      </c>
      <c r="R28" s="234" t="str">
        <f>IFERROR(VLOOKUP(R27,'P1-1'!$B:$AP,41,FALSE),"")</f>
        <v/>
      </c>
      <c r="S28" s="234" t="str">
        <f>IFERROR(VLOOKUP(S27,'P1-1'!$B:$AP,41,FALSE),"")</f>
        <v/>
      </c>
      <c r="T28" s="234" t="str">
        <f>IFERROR(VLOOKUP(T27,'P1-1'!$B:$AP,41,FALSE),"")</f>
        <v/>
      </c>
      <c r="U28" s="234" t="str">
        <f>IFERROR(VLOOKUP(U27,'P1-1'!$B:$AP,41,FALSE),"")</f>
        <v/>
      </c>
      <c r="V28" s="234" t="str">
        <f>IFERROR(VLOOKUP(V27,'P1-1'!$B:$AP,41,FALSE),"")</f>
        <v/>
      </c>
      <c r="W28" s="234" t="str">
        <f>IFERROR(VLOOKUP(W27,'P1-1'!$B:$AP,41,FALSE),"")</f>
        <v/>
      </c>
      <c r="X28" s="234" t="str">
        <f>IFERROR(VLOOKUP(X27,'P1-1'!$B:$AP,41,FALSE),"")</f>
        <v/>
      </c>
      <c r="Y28" s="234" t="str">
        <f>IFERROR(VLOOKUP(Y27,'P1-1'!$B:$AP,41,FALSE),"")</f>
        <v/>
      </c>
      <c r="Z28" s="234" t="str">
        <f>IFERROR(VLOOKUP(Z27,'P1-1'!$B:$AP,41,FALSE),"")</f>
        <v/>
      </c>
      <c r="AA28" s="234" t="str">
        <f>IFERROR(VLOOKUP(AA27,'P1-1'!$B:$AP,41,FALSE),"")</f>
        <v/>
      </c>
      <c r="AB28" s="234" t="str">
        <f>IFERROR(VLOOKUP(AB27,'P1-1'!$B:$AP,41,FALSE),"")</f>
        <v/>
      </c>
      <c r="AC28" s="234" t="str">
        <f>IFERROR(VLOOKUP(AC27,'P1-1'!$B:$AP,41,FALSE),"")</f>
        <v/>
      </c>
      <c r="AD28" s="234" t="str">
        <f>IFERROR(VLOOKUP(AD27,'P1-1'!$B:$AP,41,FALSE),"")</f>
        <v/>
      </c>
      <c r="AE28" s="234" t="str">
        <f>IFERROR(VLOOKUP(AE27,'P1-1'!$B:$AP,41,FALSE),"")</f>
        <v/>
      </c>
      <c r="AF28" s="234" t="str">
        <f>IFERROR(VLOOKUP(AF27,'P1-1'!$B:$AP,41,FALSE),"")</f>
        <v/>
      </c>
      <c r="AG28" s="234" t="str">
        <f>IFERROR(VLOOKUP(AG27,'P1-1'!$B:$AP,41,FALSE),"")</f>
        <v/>
      </c>
      <c r="AH28" s="234" t="str">
        <f>IFERROR(VLOOKUP(AH27,'P1-1'!$B:$AP,41,FALSE),"")</f>
        <v/>
      </c>
      <c r="AI28" s="234" t="str">
        <f>IFERROR(VLOOKUP(AI27,'P1-1'!$B:$AP,41,FALSE),"")</f>
        <v/>
      </c>
      <c r="AJ28" s="234" t="str">
        <f>IFERROR(VLOOKUP(AJ27,'P1-1'!$B:$AP,41,FALSE),"")</f>
        <v/>
      </c>
      <c r="AK28" s="234" t="str">
        <f>IFERROR(VLOOKUP(AK27,'P1-1'!$B:$AP,41,FALSE),"")</f>
        <v/>
      </c>
      <c r="AL28" s="234" t="str">
        <f>IFERROR(VLOOKUP(AL27,'P1-1'!$B:$AP,41,FALSE),"")</f>
        <v/>
      </c>
      <c r="AM28" s="234" t="str">
        <f>IFERROR(VLOOKUP(AM27,'P1-1'!$B:$AP,41,FALSE),"")</f>
        <v/>
      </c>
      <c r="AN28" s="729"/>
      <c r="AO28" s="701"/>
      <c r="AP28" s="705"/>
      <c r="AQ28" s="706"/>
      <c r="AR28" s="701"/>
      <c r="AS28" s="701"/>
      <c r="AT28" s="709"/>
      <c r="AU28" s="326" t="str">
        <f t="shared" ref="AU28" si="2">IFERROR(IF($D27="□",($AO27/$AK$7),($AO27/$AK$9)),"")</f>
        <v/>
      </c>
      <c r="AV28" s="326" t="str">
        <f t="shared" ref="AV28" si="3">IFERROR(IF($D27="□",($AN27/$AO$7),($AN27/$AO$9)),"")</f>
        <v/>
      </c>
    </row>
    <row r="29" spans="1:48" s="205" customFormat="1" ht="12" customHeight="1">
      <c r="A29" s="712"/>
      <c r="B29" s="715"/>
      <c r="C29" s="733"/>
      <c r="D29" s="721"/>
      <c r="E29" s="402"/>
      <c r="F29" s="726"/>
      <c r="G29" s="727"/>
      <c r="H29" s="235" t="s">
        <v>358</v>
      </c>
      <c r="I29" s="234" t="str">
        <f>IFERROR(VLOOKUP(I27,'P1-1'!$B:$AP,31,FALSE),"")</f>
        <v/>
      </c>
      <c r="J29" s="234" t="str">
        <f>IFERROR(VLOOKUP(J27,'P1-1'!$B:$AP,31,FALSE),"")</f>
        <v/>
      </c>
      <c r="K29" s="234" t="str">
        <f>IFERROR(VLOOKUP(K27,'P1-1'!$B:$AP,31,FALSE),"")</f>
        <v/>
      </c>
      <c r="L29" s="234" t="str">
        <f>IFERROR(VLOOKUP(L27,'P1-1'!$B:$AP,31,FALSE),"")</f>
        <v/>
      </c>
      <c r="M29" s="234" t="str">
        <f>IFERROR(VLOOKUP(M27,'P1-1'!$B:$AP,31,FALSE),"")</f>
        <v/>
      </c>
      <c r="N29" s="234" t="str">
        <f>IFERROR(VLOOKUP(N27,'P1-1'!$B:$AP,31,FALSE),"")</f>
        <v/>
      </c>
      <c r="O29" s="234" t="str">
        <f>IFERROR(VLOOKUP(O27,'P1-1'!$B:$AP,31,FALSE),"")</f>
        <v/>
      </c>
      <c r="P29" s="234" t="str">
        <f>IFERROR(VLOOKUP(P27,'P1-1'!$B:$AP,31,FALSE),"")</f>
        <v/>
      </c>
      <c r="Q29" s="234" t="str">
        <f>IFERROR(VLOOKUP(Q27,'P1-1'!$B:$AP,31,FALSE),"")</f>
        <v/>
      </c>
      <c r="R29" s="234" t="str">
        <f>IFERROR(VLOOKUP(R27,'P1-1'!$B:$AP,31,FALSE),"")</f>
        <v/>
      </c>
      <c r="S29" s="234" t="str">
        <f>IFERROR(VLOOKUP(S27,'P1-1'!$B:$AP,31,FALSE),"")</f>
        <v/>
      </c>
      <c r="T29" s="234" t="str">
        <f>IFERROR(VLOOKUP(T27,'P1-1'!$B:$AP,31,FALSE),"")</f>
        <v/>
      </c>
      <c r="U29" s="234" t="str">
        <f>IFERROR(VLOOKUP(U27,'P1-1'!$B:$AP,31,FALSE),"")</f>
        <v/>
      </c>
      <c r="V29" s="234" t="str">
        <f>IFERROR(VLOOKUP(V27,'P1-1'!$B:$AP,31,FALSE),"")</f>
        <v/>
      </c>
      <c r="W29" s="234" t="str">
        <f>IFERROR(VLOOKUP(W27,'P1-1'!$B:$AP,31,FALSE),"")</f>
        <v/>
      </c>
      <c r="X29" s="234" t="str">
        <f>IFERROR(VLOOKUP(X27,'P1-1'!$B:$AP,31,FALSE),"")</f>
        <v/>
      </c>
      <c r="Y29" s="234" t="str">
        <f>IFERROR(VLOOKUP(Y27,'P1-1'!$B:$AP,31,FALSE),"")</f>
        <v/>
      </c>
      <c r="Z29" s="234" t="str">
        <f>IFERROR(VLOOKUP(Z27,'P1-1'!$B:$AP,31,FALSE),"")</f>
        <v/>
      </c>
      <c r="AA29" s="234" t="str">
        <f>IFERROR(VLOOKUP(AA27,'P1-1'!$B:$AP,31,FALSE),"")</f>
        <v/>
      </c>
      <c r="AB29" s="234" t="str">
        <f>IFERROR(VLOOKUP(AB27,'P1-1'!$B:$AP,31,FALSE),"")</f>
        <v/>
      </c>
      <c r="AC29" s="234" t="str">
        <f>IFERROR(VLOOKUP(AC27,'P1-1'!$B:$AP,31,FALSE),"")</f>
        <v/>
      </c>
      <c r="AD29" s="234" t="str">
        <f>IFERROR(VLOOKUP(AD27,'P1-1'!$B:$AP,31,FALSE),"")</f>
        <v/>
      </c>
      <c r="AE29" s="234" t="str">
        <f>IFERROR(VLOOKUP(AE27,'P1-1'!$B:$AP,31,FALSE),"")</f>
        <v/>
      </c>
      <c r="AF29" s="234" t="str">
        <f>IFERROR(VLOOKUP(AF27,'P1-1'!$B:$AP,31,FALSE),"")</f>
        <v/>
      </c>
      <c r="AG29" s="234" t="str">
        <f>IFERROR(VLOOKUP(AG27,'P1-1'!$B:$AP,31,FALSE),"")</f>
        <v/>
      </c>
      <c r="AH29" s="234" t="str">
        <f>IFERROR(VLOOKUP(AH27,'P1-1'!$B:$AP,31,FALSE),"")</f>
        <v/>
      </c>
      <c r="AI29" s="234" t="str">
        <f>IFERROR(VLOOKUP(AI27,'P1-1'!$B:$AP,31,FALSE),"")</f>
        <v/>
      </c>
      <c r="AJ29" s="234" t="str">
        <f>IFERROR(VLOOKUP(AJ27,'P1-1'!$B:$AP,31,FALSE),"")</f>
        <v/>
      </c>
      <c r="AK29" s="234" t="str">
        <f>IFERROR(VLOOKUP(AK27,'P1-1'!$B:$AP,31,FALSE),"")</f>
        <v/>
      </c>
      <c r="AL29" s="234" t="str">
        <f>IFERROR(VLOOKUP(AL27,'P1-1'!$B:$AP,31,FALSE),"")</f>
        <v/>
      </c>
      <c r="AM29" s="234" t="str">
        <f>IFERROR(VLOOKUP(AM27,'P1-1'!$B:$AP,31,FALSE),"")</f>
        <v/>
      </c>
      <c r="AN29" s="730"/>
      <c r="AO29" s="702"/>
      <c r="AP29" s="707"/>
      <c r="AQ29" s="708"/>
      <c r="AR29" s="702"/>
      <c r="AS29" s="702"/>
      <c r="AT29" s="709"/>
      <c r="AU29" s="327"/>
      <c r="AV29" s="327"/>
    </row>
    <row r="30" spans="1:48" s="205" customFormat="1" ht="12" customHeight="1">
      <c r="A30" s="710">
        <v>3</v>
      </c>
      <c r="B30" s="713"/>
      <c r="C30" s="731"/>
      <c r="D30" s="719" t="s">
        <v>231</v>
      </c>
      <c r="E30" s="401"/>
      <c r="F30" s="722"/>
      <c r="G30" s="723"/>
      <c r="H30" s="232" t="s">
        <v>355</v>
      </c>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728">
        <f t="shared" ref="AN30" si="4">IF(LEFT($AN$2,6)="共同生活援助",SUM(I31:AM31),SUM(I31:AM32))</f>
        <v>0</v>
      </c>
      <c r="AO30" s="700">
        <f>IF($AN$4="４週",AN30/4,AN30/(DAY(EOMONTH($I$22,0))/7))</f>
        <v>0</v>
      </c>
      <c r="AP30" s="703"/>
      <c r="AQ30" s="704"/>
      <c r="AR30" s="700" t="str">
        <f>IF($AN$4="４週",AU31,AV31)</f>
        <v/>
      </c>
      <c r="AS30" s="700"/>
      <c r="AT30" s="709"/>
      <c r="AU30" s="325" t="s">
        <v>617</v>
      </c>
      <c r="AV30" s="325" t="s">
        <v>356</v>
      </c>
    </row>
    <row r="31" spans="1:48" s="205" customFormat="1" ht="12" customHeight="1">
      <c r="A31" s="711"/>
      <c r="B31" s="714"/>
      <c r="C31" s="732"/>
      <c r="D31" s="720"/>
      <c r="E31" s="402"/>
      <c r="F31" s="724"/>
      <c r="G31" s="725"/>
      <c r="H31" s="233" t="s">
        <v>357</v>
      </c>
      <c r="I31" s="234" t="str">
        <f>IFERROR(VLOOKUP(I30,'P1-1'!$B:$AP,41,FALSE),"")</f>
        <v/>
      </c>
      <c r="J31" s="234" t="str">
        <f>IFERROR(VLOOKUP(J30,'P1-1'!$B:$AP,41,FALSE),"")</f>
        <v/>
      </c>
      <c r="K31" s="234" t="str">
        <f>IFERROR(VLOOKUP(K30,'P1-1'!$B:$AP,41,FALSE),"")</f>
        <v/>
      </c>
      <c r="L31" s="234" t="str">
        <f>IFERROR(VLOOKUP(L30,'P1-1'!$B:$AP,41,FALSE),"")</f>
        <v/>
      </c>
      <c r="M31" s="234" t="str">
        <f>IFERROR(VLOOKUP(M30,'P1-1'!$B:$AP,41,FALSE),"")</f>
        <v/>
      </c>
      <c r="N31" s="234" t="str">
        <f>IFERROR(VLOOKUP(N30,'P1-1'!$B:$AP,41,FALSE),"")</f>
        <v/>
      </c>
      <c r="O31" s="234" t="str">
        <f>IFERROR(VLOOKUP(O30,'P1-1'!$B:$AP,41,FALSE),"")</f>
        <v/>
      </c>
      <c r="P31" s="234" t="str">
        <f>IFERROR(VLOOKUP(P30,'P1-1'!$B:$AP,41,FALSE),"")</f>
        <v/>
      </c>
      <c r="Q31" s="234" t="str">
        <f>IFERROR(VLOOKUP(Q30,'P1-1'!$B:$AP,41,FALSE),"")</f>
        <v/>
      </c>
      <c r="R31" s="234" t="str">
        <f>IFERROR(VLOOKUP(R30,'P1-1'!$B:$AP,41,FALSE),"")</f>
        <v/>
      </c>
      <c r="S31" s="234" t="str">
        <f>IFERROR(VLOOKUP(S30,'P1-1'!$B:$AP,41,FALSE),"")</f>
        <v/>
      </c>
      <c r="T31" s="234" t="str">
        <f>IFERROR(VLOOKUP(T30,'P1-1'!$B:$AP,41,FALSE),"")</f>
        <v/>
      </c>
      <c r="U31" s="234" t="str">
        <f>IFERROR(VLOOKUP(U30,'P1-1'!$B:$AP,41,FALSE),"")</f>
        <v/>
      </c>
      <c r="V31" s="234" t="str">
        <f>IFERROR(VLOOKUP(V30,'P1-1'!$B:$AP,41,FALSE),"")</f>
        <v/>
      </c>
      <c r="W31" s="234" t="str">
        <f>IFERROR(VLOOKUP(W30,'P1-1'!$B:$AP,41,FALSE),"")</f>
        <v/>
      </c>
      <c r="X31" s="234" t="str">
        <f>IFERROR(VLOOKUP(X30,'P1-1'!$B:$AP,41,FALSE),"")</f>
        <v/>
      </c>
      <c r="Y31" s="234" t="str">
        <f>IFERROR(VLOOKUP(Y30,'P1-1'!$B:$AP,41,FALSE),"")</f>
        <v/>
      </c>
      <c r="Z31" s="234" t="str">
        <f>IFERROR(VLOOKUP(Z30,'P1-1'!$B:$AP,41,FALSE),"")</f>
        <v/>
      </c>
      <c r="AA31" s="234" t="str">
        <f>IFERROR(VLOOKUP(AA30,'P1-1'!$B:$AP,41,FALSE),"")</f>
        <v/>
      </c>
      <c r="AB31" s="234" t="str">
        <f>IFERROR(VLOOKUP(AB30,'P1-1'!$B:$AP,41,FALSE),"")</f>
        <v/>
      </c>
      <c r="AC31" s="234" t="str">
        <f>IFERROR(VLOOKUP(AC30,'P1-1'!$B:$AP,41,FALSE),"")</f>
        <v/>
      </c>
      <c r="AD31" s="234" t="str">
        <f>IFERROR(VLOOKUP(AD30,'P1-1'!$B:$AP,41,FALSE),"")</f>
        <v/>
      </c>
      <c r="AE31" s="234" t="str">
        <f>IFERROR(VLOOKUP(AE30,'P1-1'!$B:$AP,41,FALSE),"")</f>
        <v/>
      </c>
      <c r="AF31" s="234" t="str">
        <f>IFERROR(VLOOKUP(AF30,'P1-1'!$B:$AP,41,FALSE),"")</f>
        <v/>
      </c>
      <c r="AG31" s="234" t="str">
        <f>IFERROR(VLOOKUP(AG30,'P1-1'!$B:$AP,41,FALSE),"")</f>
        <v/>
      </c>
      <c r="AH31" s="234" t="str">
        <f>IFERROR(VLOOKUP(AH30,'P1-1'!$B:$AP,41,FALSE),"")</f>
        <v/>
      </c>
      <c r="AI31" s="234" t="str">
        <f>IFERROR(VLOOKUP(AI30,'P1-1'!$B:$AP,41,FALSE),"")</f>
        <v/>
      </c>
      <c r="AJ31" s="234" t="str">
        <f>IFERROR(VLOOKUP(AJ30,'P1-1'!$B:$AP,41,FALSE),"")</f>
        <v/>
      </c>
      <c r="AK31" s="234" t="str">
        <f>IFERROR(VLOOKUP(AK30,'P1-1'!$B:$AP,41,FALSE),"")</f>
        <v/>
      </c>
      <c r="AL31" s="234" t="str">
        <f>IFERROR(VLOOKUP(AL30,'P1-1'!$B:$AP,41,FALSE),"")</f>
        <v/>
      </c>
      <c r="AM31" s="234" t="str">
        <f>IFERROR(VLOOKUP(AM30,'P1-1'!$B:$AP,41,FALSE),"")</f>
        <v/>
      </c>
      <c r="AN31" s="729"/>
      <c r="AO31" s="701"/>
      <c r="AP31" s="705"/>
      <c r="AQ31" s="706"/>
      <c r="AR31" s="701"/>
      <c r="AS31" s="701"/>
      <c r="AT31" s="709"/>
      <c r="AU31" s="326" t="str">
        <f t="shared" ref="AU31" si="5">IFERROR(IF($D30="□",($AO30/$AK$7),($AO30/$AK$9)),"")</f>
        <v/>
      </c>
      <c r="AV31" s="326" t="str">
        <f t="shared" ref="AV31" si="6">IFERROR(IF($D30="□",($AN30/$AO$7),($AN30/$AO$9)),"")</f>
        <v/>
      </c>
    </row>
    <row r="32" spans="1:48" s="205" customFormat="1" ht="12" customHeight="1">
      <c r="A32" s="712"/>
      <c r="B32" s="715"/>
      <c r="C32" s="733"/>
      <c r="D32" s="721"/>
      <c r="E32" s="402"/>
      <c r="F32" s="726"/>
      <c r="G32" s="727"/>
      <c r="H32" s="235" t="s">
        <v>358</v>
      </c>
      <c r="I32" s="234" t="str">
        <f>IFERROR(VLOOKUP(I30,'P1-1'!$B:$AP,31,FALSE),"")</f>
        <v/>
      </c>
      <c r="J32" s="234" t="str">
        <f>IFERROR(VLOOKUP(J30,'P1-1'!$B:$AP,31,FALSE),"")</f>
        <v/>
      </c>
      <c r="K32" s="234" t="str">
        <f>IFERROR(VLOOKUP(K30,'P1-1'!$B:$AP,31,FALSE),"")</f>
        <v/>
      </c>
      <c r="L32" s="234" t="str">
        <f>IFERROR(VLOOKUP(L30,'P1-1'!$B:$AP,31,FALSE),"")</f>
        <v/>
      </c>
      <c r="M32" s="234" t="str">
        <f>IFERROR(VLOOKUP(M30,'P1-1'!$B:$AP,31,FALSE),"")</f>
        <v/>
      </c>
      <c r="N32" s="234" t="str">
        <f>IFERROR(VLOOKUP(N30,'P1-1'!$B:$AP,31,FALSE),"")</f>
        <v/>
      </c>
      <c r="O32" s="234" t="str">
        <f>IFERROR(VLOOKUP(O30,'P1-1'!$B:$AP,31,FALSE),"")</f>
        <v/>
      </c>
      <c r="P32" s="234" t="str">
        <f>IFERROR(VLOOKUP(P30,'P1-1'!$B:$AP,31,FALSE),"")</f>
        <v/>
      </c>
      <c r="Q32" s="234" t="str">
        <f>IFERROR(VLOOKUP(Q30,'P1-1'!$B:$AP,31,FALSE),"")</f>
        <v/>
      </c>
      <c r="R32" s="234" t="str">
        <f>IFERROR(VLOOKUP(R30,'P1-1'!$B:$AP,31,FALSE),"")</f>
        <v/>
      </c>
      <c r="S32" s="234" t="str">
        <f>IFERROR(VLOOKUP(S30,'P1-1'!$B:$AP,31,FALSE),"")</f>
        <v/>
      </c>
      <c r="T32" s="234" t="str">
        <f>IFERROR(VLOOKUP(T30,'P1-1'!$B:$AP,31,FALSE),"")</f>
        <v/>
      </c>
      <c r="U32" s="234" t="str">
        <f>IFERROR(VLOOKUP(U30,'P1-1'!$B:$AP,31,FALSE),"")</f>
        <v/>
      </c>
      <c r="V32" s="234" t="str">
        <f>IFERROR(VLOOKUP(V30,'P1-1'!$B:$AP,31,FALSE),"")</f>
        <v/>
      </c>
      <c r="W32" s="234" t="str">
        <f>IFERROR(VLOOKUP(W30,'P1-1'!$B:$AP,31,FALSE),"")</f>
        <v/>
      </c>
      <c r="X32" s="234" t="str">
        <f>IFERROR(VLOOKUP(X30,'P1-1'!$B:$AP,31,FALSE),"")</f>
        <v/>
      </c>
      <c r="Y32" s="234" t="str">
        <f>IFERROR(VLOOKUP(Y30,'P1-1'!$B:$AP,31,FALSE),"")</f>
        <v/>
      </c>
      <c r="Z32" s="234" t="str">
        <f>IFERROR(VLOOKUP(Z30,'P1-1'!$B:$AP,31,FALSE),"")</f>
        <v/>
      </c>
      <c r="AA32" s="234" t="str">
        <f>IFERROR(VLOOKUP(AA30,'P1-1'!$B:$AP,31,FALSE),"")</f>
        <v/>
      </c>
      <c r="AB32" s="234" t="str">
        <f>IFERROR(VLOOKUP(AB30,'P1-1'!$B:$AP,31,FALSE),"")</f>
        <v/>
      </c>
      <c r="AC32" s="234" t="str">
        <f>IFERROR(VLOOKUP(AC30,'P1-1'!$B:$AP,31,FALSE),"")</f>
        <v/>
      </c>
      <c r="AD32" s="234" t="str">
        <f>IFERROR(VLOOKUP(AD30,'P1-1'!$B:$AP,31,FALSE),"")</f>
        <v/>
      </c>
      <c r="AE32" s="234" t="str">
        <f>IFERROR(VLOOKUP(AE30,'P1-1'!$B:$AP,31,FALSE),"")</f>
        <v/>
      </c>
      <c r="AF32" s="234" t="str">
        <f>IFERROR(VLOOKUP(AF30,'P1-1'!$B:$AP,31,FALSE),"")</f>
        <v/>
      </c>
      <c r="AG32" s="234" t="str">
        <f>IFERROR(VLOOKUP(AG30,'P1-1'!$B:$AP,31,FALSE),"")</f>
        <v/>
      </c>
      <c r="AH32" s="234" t="str">
        <f>IFERROR(VLOOKUP(AH30,'P1-1'!$B:$AP,31,FALSE),"")</f>
        <v/>
      </c>
      <c r="AI32" s="234" t="str">
        <f>IFERROR(VLOOKUP(AI30,'P1-1'!$B:$AP,31,FALSE),"")</f>
        <v/>
      </c>
      <c r="AJ32" s="234" t="str">
        <f>IFERROR(VLOOKUP(AJ30,'P1-1'!$B:$AP,31,FALSE),"")</f>
        <v/>
      </c>
      <c r="AK32" s="234" t="str">
        <f>IFERROR(VLOOKUP(AK30,'P1-1'!$B:$AP,31,FALSE),"")</f>
        <v/>
      </c>
      <c r="AL32" s="234" t="str">
        <f>IFERROR(VLOOKUP(AL30,'P1-1'!$B:$AP,31,FALSE),"")</f>
        <v/>
      </c>
      <c r="AM32" s="234" t="str">
        <f>IFERROR(VLOOKUP(AM30,'P1-1'!$B:$AP,31,FALSE),"")</f>
        <v/>
      </c>
      <c r="AN32" s="730"/>
      <c r="AO32" s="702"/>
      <c r="AP32" s="707"/>
      <c r="AQ32" s="708"/>
      <c r="AR32" s="702"/>
      <c r="AS32" s="702"/>
      <c r="AT32" s="709"/>
      <c r="AU32" s="327"/>
      <c r="AV32" s="327"/>
    </row>
    <row r="33" spans="1:48" s="205" customFormat="1" ht="12" customHeight="1">
      <c r="A33" s="710">
        <v>4</v>
      </c>
      <c r="B33" s="713"/>
      <c r="C33" s="731"/>
      <c r="D33" s="719" t="s">
        <v>231</v>
      </c>
      <c r="E33" s="401"/>
      <c r="F33" s="722"/>
      <c r="G33" s="723"/>
      <c r="H33" s="232" t="s">
        <v>355</v>
      </c>
      <c r="I33" s="324"/>
      <c r="J33" s="324"/>
      <c r="K33" s="324"/>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728">
        <f t="shared" ref="AN33" si="7">IF(LEFT($AN$2,6)="共同生活援助",SUM(I34:AM34),SUM(I34:AM35))</f>
        <v>0</v>
      </c>
      <c r="AO33" s="700">
        <f>IF($AN$4="４週",AN33/4,AN33/(DAY(EOMONTH($I$22,0))/7))</f>
        <v>0</v>
      </c>
      <c r="AP33" s="703"/>
      <c r="AQ33" s="704"/>
      <c r="AR33" s="700" t="str">
        <f t="shared" ref="AR33" si="8">IF($AN$4="４週",AU34,AV34)</f>
        <v/>
      </c>
      <c r="AS33" s="700"/>
      <c r="AT33" s="709"/>
      <c r="AU33" s="325" t="s">
        <v>617</v>
      </c>
      <c r="AV33" s="325" t="s">
        <v>356</v>
      </c>
    </row>
    <row r="34" spans="1:48" s="205" customFormat="1" ht="12" customHeight="1">
      <c r="A34" s="711"/>
      <c r="B34" s="714"/>
      <c r="C34" s="732"/>
      <c r="D34" s="720"/>
      <c r="E34" s="402"/>
      <c r="F34" s="724"/>
      <c r="G34" s="725"/>
      <c r="H34" s="233" t="s">
        <v>357</v>
      </c>
      <c r="I34" s="234" t="str">
        <f>IFERROR(VLOOKUP(I33,'P1-1'!$B:$AP,41,FALSE),"")</f>
        <v/>
      </c>
      <c r="J34" s="236" t="str">
        <f>IFERROR(VLOOKUP(J33,'P1-1'!$B:$AP,41,FALSE),"")</f>
        <v/>
      </c>
      <c r="K34" s="234" t="str">
        <f>IFERROR(VLOOKUP(K33,'P1-1'!$B:$AP,41,FALSE),"")</f>
        <v/>
      </c>
      <c r="L34" s="234" t="str">
        <f>IFERROR(VLOOKUP(L33,'P1-1'!$B:$AP,41,FALSE),"")</f>
        <v/>
      </c>
      <c r="M34" s="234" t="str">
        <f>IFERROR(VLOOKUP(M33,'P1-1'!$B:$AP,41,FALSE),"")</f>
        <v/>
      </c>
      <c r="N34" s="234" t="str">
        <f>IFERROR(VLOOKUP(N33,'P1-1'!$B:$AP,41,FALSE),"")</f>
        <v/>
      </c>
      <c r="O34" s="234" t="str">
        <f>IFERROR(VLOOKUP(O33,'P1-1'!$B:$AP,41,FALSE),"")</f>
        <v/>
      </c>
      <c r="P34" s="234" t="str">
        <f>IFERROR(VLOOKUP(P33,'P1-1'!$B:$AP,41,FALSE),"")</f>
        <v/>
      </c>
      <c r="Q34" s="234" t="str">
        <f>IFERROR(VLOOKUP(Q33,'P1-1'!$B:$AP,41,FALSE),"")</f>
        <v/>
      </c>
      <c r="R34" s="234" t="str">
        <f>IFERROR(VLOOKUP(R33,'P1-1'!$B:$AP,41,FALSE),"")</f>
        <v/>
      </c>
      <c r="S34" s="234" t="str">
        <f>IFERROR(VLOOKUP(S33,'P1-1'!$B:$AP,41,FALSE),"")</f>
        <v/>
      </c>
      <c r="T34" s="234" t="str">
        <f>IFERROR(VLOOKUP(T33,'P1-1'!$B:$AP,41,FALSE),"")</f>
        <v/>
      </c>
      <c r="U34" s="234" t="str">
        <f>IFERROR(VLOOKUP(U33,'P1-1'!$B:$AP,41,FALSE),"")</f>
        <v/>
      </c>
      <c r="V34" s="234" t="str">
        <f>IFERROR(VLOOKUP(V33,'P1-1'!$B:$AP,41,FALSE),"")</f>
        <v/>
      </c>
      <c r="W34" s="234" t="str">
        <f>IFERROR(VLOOKUP(W33,'P1-1'!$B:$AP,41,FALSE),"")</f>
        <v/>
      </c>
      <c r="X34" s="234" t="str">
        <f>IFERROR(VLOOKUP(X33,'P1-1'!$B:$AP,41,FALSE),"")</f>
        <v/>
      </c>
      <c r="Y34" s="234" t="str">
        <f>IFERROR(VLOOKUP(Y33,'P1-1'!$B:$AP,41,FALSE),"")</f>
        <v/>
      </c>
      <c r="Z34" s="234" t="str">
        <f>IFERROR(VLOOKUP(Z33,'P1-1'!$B:$AP,41,FALSE),"")</f>
        <v/>
      </c>
      <c r="AA34" s="234" t="str">
        <f>IFERROR(VLOOKUP(AA33,'P1-1'!$B:$AP,41,FALSE),"")</f>
        <v/>
      </c>
      <c r="AB34" s="234" t="str">
        <f>IFERROR(VLOOKUP(AB33,'P1-1'!$B:$AP,41,FALSE),"")</f>
        <v/>
      </c>
      <c r="AC34" s="234" t="str">
        <f>IFERROR(VLOOKUP(AC33,'P1-1'!$B:$AP,41,FALSE),"")</f>
        <v/>
      </c>
      <c r="AD34" s="234" t="str">
        <f>IFERROR(VLOOKUP(AD33,'P1-1'!$B:$AP,41,FALSE),"")</f>
        <v/>
      </c>
      <c r="AE34" s="234" t="str">
        <f>IFERROR(VLOOKUP(AE33,'P1-1'!$B:$AP,41,FALSE),"")</f>
        <v/>
      </c>
      <c r="AF34" s="234" t="str">
        <f>IFERROR(VLOOKUP(AF33,'P1-1'!$B:$AP,41,FALSE),"")</f>
        <v/>
      </c>
      <c r="AG34" s="234" t="str">
        <f>IFERROR(VLOOKUP(AG33,'P1-1'!$B:$AP,41,FALSE),"")</f>
        <v/>
      </c>
      <c r="AH34" s="234" t="str">
        <f>IFERROR(VLOOKUP(AH33,'P1-1'!$B:$AP,41,FALSE),"")</f>
        <v/>
      </c>
      <c r="AI34" s="234" t="str">
        <f>IFERROR(VLOOKUP(AI33,'P1-1'!$B:$AP,41,FALSE),"")</f>
        <v/>
      </c>
      <c r="AJ34" s="234" t="str">
        <f>IFERROR(VLOOKUP(AJ33,'P1-1'!$B:$AP,41,FALSE),"")</f>
        <v/>
      </c>
      <c r="AK34" s="234" t="str">
        <f>IFERROR(VLOOKUP(AK33,'P1-1'!$B:$AP,41,FALSE),"")</f>
        <v/>
      </c>
      <c r="AL34" s="234" t="str">
        <f>IFERROR(VLOOKUP(AL33,'P1-1'!$B:$AP,41,FALSE),"")</f>
        <v/>
      </c>
      <c r="AM34" s="234" t="str">
        <f>IFERROR(VLOOKUP(AM33,'P1-1'!$B:$AP,41,FALSE),"")</f>
        <v/>
      </c>
      <c r="AN34" s="729"/>
      <c r="AO34" s="701"/>
      <c r="AP34" s="705"/>
      <c r="AQ34" s="706"/>
      <c r="AR34" s="701"/>
      <c r="AS34" s="701"/>
      <c r="AT34" s="709"/>
      <c r="AU34" s="326" t="str">
        <f t="shared" ref="AU34" si="9">IFERROR(IF($D33="□",($AO33/$AK$7),($AO33/$AK$9)),"")</f>
        <v/>
      </c>
      <c r="AV34" s="326" t="str">
        <f t="shared" ref="AV34" si="10">IFERROR(IF($D33="□",($AN33/$AO$7),($AN33/$AO$9)),"")</f>
        <v/>
      </c>
    </row>
    <row r="35" spans="1:48" s="205" customFormat="1" ht="12" customHeight="1">
      <c r="A35" s="712"/>
      <c r="B35" s="715"/>
      <c r="C35" s="733"/>
      <c r="D35" s="721"/>
      <c r="E35" s="402"/>
      <c r="F35" s="726"/>
      <c r="G35" s="727"/>
      <c r="H35" s="235" t="s">
        <v>358</v>
      </c>
      <c r="I35" s="234" t="str">
        <f>IFERROR(VLOOKUP(I33,'P1-1'!$B:$AP,31,FALSE),"")</f>
        <v/>
      </c>
      <c r="J35" s="234" t="str">
        <f>IFERROR(VLOOKUP(J33,'P1-1'!$B:$AP,31,FALSE),"")</f>
        <v/>
      </c>
      <c r="K35" s="234" t="str">
        <f>IFERROR(VLOOKUP(K33,'P1-1'!$B:$AP,31,FALSE),"")</f>
        <v/>
      </c>
      <c r="L35" s="234" t="str">
        <f>IFERROR(VLOOKUP(L33,'P1-1'!$B:$AP,31,FALSE),"")</f>
        <v/>
      </c>
      <c r="M35" s="234" t="str">
        <f>IFERROR(VLOOKUP(M33,'P1-1'!$B:$AP,31,FALSE),"")</f>
        <v/>
      </c>
      <c r="N35" s="234" t="str">
        <f>IFERROR(VLOOKUP(N33,'P1-1'!$B:$AP,31,FALSE),"")</f>
        <v/>
      </c>
      <c r="O35" s="234" t="str">
        <f>IFERROR(VLOOKUP(O33,'P1-1'!$B:$AP,31,FALSE),"")</f>
        <v/>
      </c>
      <c r="P35" s="234" t="str">
        <f>IFERROR(VLOOKUP(P33,'P1-1'!$B:$AP,31,FALSE),"")</f>
        <v/>
      </c>
      <c r="Q35" s="234" t="str">
        <f>IFERROR(VLOOKUP(Q33,'P1-1'!$B:$AP,31,FALSE),"")</f>
        <v/>
      </c>
      <c r="R35" s="234" t="str">
        <f>IFERROR(VLOOKUP(R33,'P1-1'!$B:$AP,31,FALSE),"")</f>
        <v/>
      </c>
      <c r="S35" s="234" t="str">
        <f>IFERROR(VLOOKUP(S33,'P1-1'!$B:$AP,31,FALSE),"")</f>
        <v/>
      </c>
      <c r="T35" s="234" t="str">
        <f>IFERROR(VLOOKUP(T33,'P1-1'!$B:$AP,31,FALSE),"")</f>
        <v/>
      </c>
      <c r="U35" s="234" t="str">
        <f>IFERROR(VLOOKUP(U33,'P1-1'!$B:$AP,31,FALSE),"")</f>
        <v/>
      </c>
      <c r="V35" s="234" t="str">
        <f>IFERROR(VLOOKUP(V33,'P1-1'!$B:$AP,31,FALSE),"")</f>
        <v/>
      </c>
      <c r="W35" s="234" t="str">
        <f>IFERROR(VLOOKUP(W33,'P1-1'!$B:$AP,31,FALSE),"")</f>
        <v/>
      </c>
      <c r="X35" s="234" t="str">
        <f>IFERROR(VLOOKUP(X33,'P1-1'!$B:$AP,31,FALSE),"")</f>
        <v/>
      </c>
      <c r="Y35" s="234" t="str">
        <f>IFERROR(VLOOKUP(Y33,'P1-1'!$B:$AP,31,FALSE),"")</f>
        <v/>
      </c>
      <c r="Z35" s="234" t="str">
        <f>IFERROR(VLOOKUP(Z33,'P1-1'!$B:$AP,31,FALSE),"")</f>
        <v/>
      </c>
      <c r="AA35" s="234" t="str">
        <f>IFERROR(VLOOKUP(AA33,'P1-1'!$B:$AP,31,FALSE),"")</f>
        <v/>
      </c>
      <c r="AB35" s="234" t="str">
        <f>IFERROR(VLOOKUP(AB33,'P1-1'!$B:$AP,31,FALSE),"")</f>
        <v/>
      </c>
      <c r="AC35" s="234" t="str">
        <f>IFERROR(VLOOKUP(AC33,'P1-1'!$B:$AP,31,FALSE),"")</f>
        <v/>
      </c>
      <c r="AD35" s="234" t="str">
        <f>IFERROR(VLOOKUP(AD33,'P1-1'!$B:$AP,31,FALSE),"")</f>
        <v/>
      </c>
      <c r="AE35" s="234" t="str">
        <f>IFERROR(VLOOKUP(AE33,'P1-1'!$B:$AP,31,FALSE),"")</f>
        <v/>
      </c>
      <c r="AF35" s="234" t="str">
        <f>IFERROR(VLOOKUP(AF33,'P1-1'!$B:$AP,31,FALSE),"")</f>
        <v/>
      </c>
      <c r="AG35" s="234" t="str">
        <f>IFERROR(VLOOKUP(AG33,'P1-1'!$B:$AP,31,FALSE),"")</f>
        <v/>
      </c>
      <c r="AH35" s="234" t="str">
        <f>IFERROR(VLOOKUP(AH33,'P1-1'!$B:$AP,31,FALSE),"")</f>
        <v/>
      </c>
      <c r="AI35" s="234" t="str">
        <f>IFERROR(VLOOKUP(AI33,'P1-1'!$B:$AP,31,FALSE),"")</f>
        <v/>
      </c>
      <c r="AJ35" s="234" t="str">
        <f>IFERROR(VLOOKUP(AJ33,'P1-1'!$B:$AP,31,FALSE),"")</f>
        <v/>
      </c>
      <c r="AK35" s="234" t="str">
        <f>IFERROR(VLOOKUP(AK33,'P1-1'!$B:$AP,31,FALSE),"")</f>
        <v/>
      </c>
      <c r="AL35" s="234" t="str">
        <f>IFERROR(VLOOKUP(AL33,'P1-1'!$B:$AP,31,FALSE),"")</f>
        <v/>
      </c>
      <c r="AM35" s="234" t="str">
        <f>IFERROR(VLOOKUP(AM33,'P1-1'!$B:$AP,31,FALSE),"")</f>
        <v/>
      </c>
      <c r="AN35" s="730"/>
      <c r="AO35" s="702"/>
      <c r="AP35" s="707"/>
      <c r="AQ35" s="708"/>
      <c r="AR35" s="702"/>
      <c r="AS35" s="702"/>
      <c r="AT35" s="709"/>
      <c r="AU35" s="327"/>
      <c r="AV35" s="327"/>
    </row>
    <row r="36" spans="1:48" s="205" customFormat="1" ht="12" customHeight="1">
      <c r="A36" s="710">
        <v>5</v>
      </c>
      <c r="B36" s="713"/>
      <c r="C36" s="731"/>
      <c r="D36" s="719" t="s">
        <v>231</v>
      </c>
      <c r="E36" s="401"/>
      <c r="F36" s="722"/>
      <c r="G36" s="723"/>
      <c r="H36" s="232" t="s">
        <v>355</v>
      </c>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c r="AN36" s="728">
        <f t="shared" ref="AN36" si="11">IF(LEFT($AN$2,6)="共同生活援助",SUM(I37:AM37),SUM(I37:AM38))</f>
        <v>0</v>
      </c>
      <c r="AO36" s="700">
        <f>IF($AN$4="４週",AN36/4,AN36/(DAY(EOMONTH($I$22,0))/7))</f>
        <v>0</v>
      </c>
      <c r="AP36" s="703"/>
      <c r="AQ36" s="704"/>
      <c r="AR36" s="700" t="str">
        <f t="shared" ref="AR36" si="12">IF($AN$4="４週",AU37,AV37)</f>
        <v/>
      </c>
      <c r="AS36" s="700"/>
      <c r="AT36" s="709"/>
      <c r="AU36" s="325" t="s">
        <v>617</v>
      </c>
      <c r="AV36" s="325" t="s">
        <v>356</v>
      </c>
    </row>
    <row r="37" spans="1:48" s="205" customFormat="1" ht="12" customHeight="1">
      <c r="A37" s="711"/>
      <c r="B37" s="714"/>
      <c r="C37" s="732"/>
      <c r="D37" s="720"/>
      <c r="E37" s="402"/>
      <c r="F37" s="724"/>
      <c r="G37" s="725"/>
      <c r="H37" s="233" t="s">
        <v>357</v>
      </c>
      <c r="I37" s="234" t="str">
        <f>IFERROR(VLOOKUP(I36,'P1-1'!$B:$AP,41,FALSE),"")</f>
        <v/>
      </c>
      <c r="J37" s="234" t="str">
        <f>IFERROR(VLOOKUP(J36,'P1-1'!$B:$AP,41,FALSE),"")</f>
        <v/>
      </c>
      <c r="K37" s="234" t="str">
        <f>IFERROR(VLOOKUP(K36,'P1-1'!$B:$AP,41,FALSE),"")</f>
        <v/>
      </c>
      <c r="L37" s="234" t="str">
        <f>IFERROR(VLOOKUP(L36,'P1-1'!$B:$AP,41,FALSE),"")</f>
        <v/>
      </c>
      <c r="M37" s="234" t="str">
        <f>IFERROR(VLOOKUP(M36,'P1-1'!$B:$AP,41,FALSE),"")</f>
        <v/>
      </c>
      <c r="N37" s="234" t="str">
        <f>IFERROR(VLOOKUP(N36,'P1-1'!$B:$AP,41,FALSE),"")</f>
        <v/>
      </c>
      <c r="O37" s="234" t="str">
        <f>IFERROR(VLOOKUP(O36,'P1-1'!$B:$AP,41,FALSE),"")</f>
        <v/>
      </c>
      <c r="P37" s="234" t="str">
        <f>IFERROR(VLOOKUP(P36,'P1-1'!$B:$AP,41,FALSE),"")</f>
        <v/>
      </c>
      <c r="Q37" s="234" t="str">
        <f>IFERROR(VLOOKUP(Q36,'P1-1'!$B:$AP,41,FALSE),"")</f>
        <v/>
      </c>
      <c r="R37" s="234" t="str">
        <f>IFERROR(VLOOKUP(R36,'P1-1'!$B:$AP,41,FALSE),"")</f>
        <v/>
      </c>
      <c r="S37" s="234" t="str">
        <f>IFERROR(VLOOKUP(S36,'P1-1'!$B:$AP,41,FALSE),"")</f>
        <v/>
      </c>
      <c r="T37" s="234" t="str">
        <f>IFERROR(VLOOKUP(T36,'P1-1'!$B:$AP,41,FALSE),"")</f>
        <v/>
      </c>
      <c r="U37" s="234" t="str">
        <f>IFERROR(VLOOKUP(U36,'P1-1'!$B:$AP,41,FALSE),"")</f>
        <v/>
      </c>
      <c r="V37" s="234" t="str">
        <f>IFERROR(VLOOKUP(V36,'P1-1'!$B:$AP,41,FALSE),"")</f>
        <v/>
      </c>
      <c r="W37" s="234" t="str">
        <f>IFERROR(VLOOKUP(W36,'P1-1'!$B:$AP,41,FALSE),"")</f>
        <v/>
      </c>
      <c r="X37" s="234" t="str">
        <f>IFERROR(VLOOKUP(X36,'P1-1'!$B:$AP,41,FALSE),"")</f>
        <v/>
      </c>
      <c r="Y37" s="234" t="str">
        <f>IFERROR(VLOOKUP(Y36,'P1-1'!$B:$AP,41,FALSE),"")</f>
        <v/>
      </c>
      <c r="Z37" s="234" t="str">
        <f>IFERROR(VLOOKUP(Z36,'P1-1'!$B:$AP,41,FALSE),"")</f>
        <v/>
      </c>
      <c r="AA37" s="234" t="str">
        <f>IFERROR(VLOOKUP(AA36,'P1-1'!$B:$AP,41,FALSE),"")</f>
        <v/>
      </c>
      <c r="AB37" s="234" t="str">
        <f>IFERROR(VLOOKUP(AB36,'P1-1'!$B:$AP,41,FALSE),"")</f>
        <v/>
      </c>
      <c r="AC37" s="234" t="str">
        <f>IFERROR(VLOOKUP(AC36,'P1-1'!$B:$AP,41,FALSE),"")</f>
        <v/>
      </c>
      <c r="AD37" s="234" t="str">
        <f>IFERROR(VLOOKUP(AD36,'P1-1'!$B:$AP,41,FALSE),"")</f>
        <v/>
      </c>
      <c r="AE37" s="234" t="str">
        <f>IFERROR(VLOOKUP(AE36,'P1-1'!$B:$AP,41,FALSE),"")</f>
        <v/>
      </c>
      <c r="AF37" s="234" t="str">
        <f>IFERROR(VLOOKUP(AF36,'P1-1'!$B:$AP,41,FALSE),"")</f>
        <v/>
      </c>
      <c r="AG37" s="234" t="str">
        <f>IFERROR(VLOOKUP(AG36,'P1-1'!$B:$AP,41,FALSE),"")</f>
        <v/>
      </c>
      <c r="AH37" s="234" t="str">
        <f>IFERROR(VLOOKUP(AH36,'P1-1'!$B:$AP,41,FALSE),"")</f>
        <v/>
      </c>
      <c r="AI37" s="234" t="str">
        <f>IFERROR(VLOOKUP(AI36,'P1-1'!$B:$AP,41,FALSE),"")</f>
        <v/>
      </c>
      <c r="AJ37" s="234" t="str">
        <f>IFERROR(VLOOKUP(AJ36,'P1-1'!$B:$AP,41,FALSE),"")</f>
        <v/>
      </c>
      <c r="AK37" s="234" t="str">
        <f>IFERROR(VLOOKUP(AK36,'P1-1'!$B:$AP,41,FALSE),"")</f>
        <v/>
      </c>
      <c r="AL37" s="234" t="str">
        <f>IFERROR(VLOOKUP(AL36,'P1-1'!$B:$AP,41,FALSE),"")</f>
        <v/>
      </c>
      <c r="AM37" s="234" t="str">
        <f>IFERROR(VLOOKUP(AM36,'P1-1'!$B:$AP,41,FALSE),"")</f>
        <v/>
      </c>
      <c r="AN37" s="729"/>
      <c r="AO37" s="701"/>
      <c r="AP37" s="705"/>
      <c r="AQ37" s="706"/>
      <c r="AR37" s="701"/>
      <c r="AS37" s="701"/>
      <c r="AT37" s="709"/>
      <c r="AU37" s="326" t="str">
        <f t="shared" ref="AU37" si="13">IFERROR(IF($D36="□",($AO36/$AK$7),($AO36/$AK$9)),"")</f>
        <v/>
      </c>
      <c r="AV37" s="326" t="str">
        <f t="shared" ref="AV37" si="14">IFERROR(IF($D36="□",($AN36/$AO$7),($AN36/$AO$9)),"")</f>
        <v/>
      </c>
    </row>
    <row r="38" spans="1:48" s="205" customFormat="1" ht="12" customHeight="1">
      <c r="A38" s="712"/>
      <c r="B38" s="715"/>
      <c r="C38" s="733"/>
      <c r="D38" s="721"/>
      <c r="E38" s="402"/>
      <c r="F38" s="726"/>
      <c r="G38" s="727"/>
      <c r="H38" s="235" t="s">
        <v>358</v>
      </c>
      <c r="I38" s="234" t="str">
        <f>IFERROR(VLOOKUP(I36,'P1-1'!$B:$AP,31,FALSE),"")</f>
        <v/>
      </c>
      <c r="J38" s="234" t="str">
        <f>IFERROR(VLOOKUP(J36,'P1-1'!$B:$AP,31,FALSE),"")</f>
        <v/>
      </c>
      <c r="K38" s="234" t="str">
        <f>IFERROR(VLOOKUP(K36,'P1-1'!$B:$AP,31,FALSE),"")</f>
        <v/>
      </c>
      <c r="L38" s="234" t="str">
        <f>IFERROR(VLOOKUP(L36,'P1-1'!$B:$AP,31,FALSE),"")</f>
        <v/>
      </c>
      <c r="M38" s="234" t="str">
        <f>IFERROR(VLOOKUP(M36,'P1-1'!$B:$AP,31,FALSE),"")</f>
        <v/>
      </c>
      <c r="N38" s="234" t="str">
        <f>IFERROR(VLOOKUP(N36,'P1-1'!$B:$AP,31,FALSE),"")</f>
        <v/>
      </c>
      <c r="O38" s="234" t="str">
        <f>IFERROR(VLOOKUP(O36,'P1-1'!$B:$AP,31,FALSE),"")</f>
        <v/>
      </c>
      <c r="P38" s="234" t="str">
        <f>IFERROR(VLOOKUP(P36,'P1-1'!$B:$AP,31,FALSE),"")</f>
        <v/>
      </c>
      <c r="Q38" s="234" t="str">
        <f>IFERROR(VLOOKUP(Q36,'P1-1'!$B:$AP,31,FALSE),"")</f>
        <v/>
      </c>
      <c r="R38" s="234" t="str">
        <f>IFERROR(VLOOKUP(R36,'P1-1'!$B:$AP,31,FALSE),"")</f>
        <v/>
      </c>
      <c r="S38" s="234" t="str">
        <f>IFERROR(VLOOKUP(S36,'P1-1'!$B:$AP,31,FALSE),"")</f>
        <v/>
      </c>
      <c r="T38" s="234" t="str">
        <f>IFERROR(VLOOKUP(T36,'P1-1'!$B:$AP,31,FALSE),"")</f>
        <v/>
      </c>
      <c r="U38" s="234" t="str">
        <f>IFERROR(VLOOKUP(U36,'P1-1'!$B:$AP,31,FALSE),"")</f>
        <v/>
      </c>
      <c r="V38" s="234" t="str">
        <f>IFERROR(VLOOKUP(V36,'P1-1'!$B:$AP,31,FALSE),"")</f>
        <v/>
      </c>
      <c r="W38" s="234" t="str">
        <f>IFERROR(VLOOKUP(W36,'P1-1'!$B:$AP,31,FALSE),"")</f>
        <v/>
      </c>
      <c r="X38" s="234" t="str">
        <f>IFERROR(VLOOKUP(X36,'P1-1'!$B:$AP,31,FALSE),"")</f>
        <v/>
      </c>
      <c r="Y38" s="234" t="str">
        <f>IFERROR(VLOOKUP(Y36,'P1-1'!$B:$AP,31,FALSE),"")</f>
        <v/>
      </c>
      <c r="Z38" s="234" t="str">
        <f>IFERROR(VLOOKUP(Z36,'P1-1'!$B:$AP,31,FALSE),"")</f>
        <v/>
      </c>
      <c r="AA38" s="234" t="str">
        <f>IFERROR(VLOOKUP(AA36,'P1-1'!$B:$AP,31,FALSE),"")</f>
        <v/>
      </c>
      <c r="AB38" s="234" t="str">
        <f>IFERROR(VLOOKUP(AB36,'P1-1'!$B:$AP,31,FALSE),"")</f>
        <v/>
      </c>
      <c r="AC38" s="234" t="str">
        <f>IFERROR(VLOOKUP(AC36,'P1-1'!$B:$AP,31,FALSE),"")</f>
        <v/>
      </c>
      <c r="AD38" s="234" t="str">
        <f>IFERROR(VLOOKUP(AD36,'P1-1'!$B:$AP,31,FALSE),"")</f>
        <v/>
      </c>
      <c r="AE38" s="234" t="str">
        <f>IFERROR(VLOOKUP(AE36,'P1-1'!$B:$AP,31,FALSE),"")</f>
        <v/>
      </c>
      <c r="AF38" s="234" t="str">
        <f>IFERROR(VLOOKUP(AF36,'P1-1'!$B:$AP,31,FALSE),"")</f>
        <v/>
      </c>
      <c r="AG38" s="234" t="str">
        <f>IFERROR(VLOOKUP(AG36,'P1-1'!$B:$AP,31,FALSE),"")</f>
        <v/>
      </c>
      <c r="AH38" s="234" t="str">
        <f>IFERROR(VLOOKUP(AH36,'P1-1'!$B:$AP,31,FALSE),"")</f>
        <v/>
      </c>
      <c r="AI38" s="234" t="str">
        <f>IFERROR(VLOOKUP(AI36,'P1-1'!$B:$AP,31,FALSE),"")</f>
        <v/>
      </c>
      <c r="AJ38" s="234" t="str">
        <f>IFERROR(VLOOKUP(AJ36,'P1-1'!$B:$AP,31,FALSE),"")</f>
        <v/>
      </c>
      <c r="AK38" s="234" t="str">
        <f>IFERROR(VLOOKUP(AK36,'P1-1'!$B:$AP,31,FALSE),"")</f>
        <v/>
      </c>
      <c r="AL38" s="234" t="str">
        <f>IFERROR(VLOOKUP(AL36,'P1-1'!$B:$AP,31,FALSE),"")</f>
        <v/>
      </c>
      <c r="AM38" s="234" t="str">
        <f>IFERROR(VLOOKUP(AM36,'P1-1'!$B:$AP,31,FALSE),"")</f>
        <v/>
      </c>
      <c r="AN38" s="730"/>
      <c r="AO38" s="702"/>
      <c r="AP38" s="707"/>
      <c r="AQ38" s="708"/>
      <c r="AR38" s="702"/>
      <c r="AS38" s="702"/>
      <c r="AT38" s="709"/>
      <c r="AU38" s="327"/>
      <c r="AV38" s="327"/>
    </row>
    <row r="39" spans="1:48" s="205" customFormat="1" ht="12" customHeight="1">
      <c r="A39" s="710">
        <v>6</v>
      </c>
      <c r="B39" s="713"/>
      <c r="C39" s="731"/>
      <c r="D39" s="719" t="s">
        <v>231</v>
      </c>
      <c r="E39" s="401"/>
      <c r="F39" s="722"/>
      <c r="G39" s="723"/>
      <c r="H39" s="232" t="s">
        <v>355</v>
      </c>
      <c r="I39" s="324"/>
      <c r="J39" s="324"/>
      <c r="K39" s="324"/>
      <c r="L39" s="324"/>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c r="AN39" s="728">
        <f t="shared" ref="AN39" si="15">IF(LEFT($AN$2,6)="共同生活援助",SUM(I40:AM40),SUM(I40:AM41))</f>
        <v>0</v>
      </c>
      <c r="AO39" s="700">
        <f>IF($AN$4="４週",AN39/4,AN39/(DAY(EOMONTH($I$22,0))/7))</f>
        <v>0</v>
      </c>
      <c r="AP39" s="703"/>
      <c r="AQ39" s="704"/>
      <c r="AR39" s="700" t="str">
        <f t="shared" ref="AR39" si="16">IF($AN$4="４週",AU40,AV40)</f>
        <v/>
      </c>
      <c r="AS39" s="700"/>
      <c r="AT39" s="709"/>
      <c r="AU39" s="325" t="s">
        <v>617</v>
      </c>
      <c r="AV39" s="325" t="s">
        <v>356</v>
      </c>
    </row>
    <row r="40" spans="1:48" s="205" customFormat="1" ht="12" customHeight="1">
      <c r="A40" s="711"/>
      <c r="B40" s="714"/>
      <c r="C40" s="732"/>
      <c r="D40" s="720"/>
      <c r="E40" s="402"/>
      <c r="F40" s="724"/>
      <c r="G40" s="725"/>
      <c r="H40" s="233" t="s">
        <v>357</v>
      </c>
      <c r="I40" s="234" t="str">
        <f>IFERROR(VLOOKUP(I39,'P1-1'!$B:$AP,41,FALSE),"")</f>
        <v/>
      </c>
      <c r="J40" s="234" t="str">
        <f>IFERROR(VLOOKUP(J39,'P1-1'!$B:$AP,41,FALSE),"")</f>
        <v/>
      </c>
      <c r="K40" s="234" t="str">
        <f>IFERROR(VLOOKUP(K39,'P1-1'!$B:$AP,41,FALSE),"")</f>
        <v/>
      </c>
      <c r="L40" s="234" t="str">
        <f>IFERROR(VLOOKUP(L39,'P1-1'!$B:$AP,41,FALSE),"")</f>
        <v/>
      </c>
      <c r="M40" s="234" t="str">
        <f>IFERROR(VLOOKUP(M39,'P1-1'!$B:$AP,41,FALSE),"")</f>
        <v/>
      </c>
      <c r="N40" s="234" t="str">
        <f>IFERROR(VLOOKUP(N39,'P1-1'!$B:$AP,41,FALSE),"")</f>
        <v/>
      </c>
      <c r="O40" s="234" t="str">
        <f>IFERROR(VLOOKUP(O39,'P1-1'!$B:$AP,41,FALSE),"")</f>
        <v/>
      </c>
      <c r="P40" s="234" t="str">
        <f>IFERROR(VLOOKUP(P39,'P1-1'!$B:$AP,41,FALSE),"")</f>
        <v/>
      </c>
      <c r="Q40" s="234" t="str">
        <f>IFERROR(VLOOKUP(Q39,'P1-1'!$B:$AP,41,FALSE),"")</f>
        <v/>
      </c>
      <c r="R40" s="234" t="str">
        <f>IFERROR(VLOOKUP(R39,'P1-1'!$B:$AP,41,FALSE),"")</f>
        <v/>
      </c>
      <c r="S40" s="234" t="str">
        <f>IFERROR(VLOOKUP(S39,'P1-1'!$B:$AP,41,FALSE),"")</f>
        <v/>
      </c>
      <c r="T40" s="234" t="str">
        <f>IFERROR(VLOOKUP(T39,'P1-1'!$B:$AP,41,FALSE),"")</f>
        <v/>
      </c>
      <c r="U40" s="234" t="str">
        <f>IFERROR(VLOOKUP(U39,'P1-1'!$B:$AP,41,FALSE),"")</f>
        <v/>
      </c>
      <c r="V40" s="234" t="str">
        <f>IFERROR(VLOOKUP(V39,'P1-1'!$B:$AP,41,FALSE),"")</f>
        <v/>
      </c>
      <c r="W40" s="234" t="str">
        <f>IFERROR(VLOOKUP(W39,'P1-1'!$B:$AP,41,FALSE),"")</f>
        <v/>
      </c>
      <c r="X40" s="234" t="str">
        <f>IFERROR(VLOOKUP(X39,'P1-1'!$B:$AP,41,FALSE),"")</f>
        <v/>
      </c>
      <c r="Y40" s="234" t="str">
        <f>IFERROR(VLOOKUP(Y39,'P1-1'!$B:$AP,41,FALSE),"")</f>
        <v/>
      </c>
      <c r="Z40" s="234" t="str">
        <f>IFERROR(VLOOKUP(Z39,'P1-1'!$B:$AP,41,FALSE),"")</f>
        <v/>
      </c>
      <c r="AA40" s="234" t="str">
        <f>IFERROR(VLOOKUP(AA39,'P1-1'!$B:$AP,41,FALSE),"")</f>
        <v/>
      </c>
      <c r="AB40" s="234" t="str">
        <f>IFERROR(VLOOKUP(AB39,'P1-1'!$B:$AP,41,FALSE),"")</f>
        <v/>
      </c>
      <c r="AC40" s="234" t="str">
        <f>IFERROR(VLOOKUP(AC39,'P1-1'!$B:$AP,41,FALSE),"")</f>
        <v/>
      </c>
      <c r="AD40" s="234" t="str">
        <f>IFERROR(VLOOKUP(AD39,'P1-1'!$B:$AP,41,FALSE),"")</f>
        <v/>
      </c>
      <c r="AE40" s="234" t="str">
        <f>IFERROR(VLOOKUP(AE39,'P1-1'!$B:$AP,41,FALSE),"")</f>
        <v/>
      </c>
      <c r="AF40" s="234" t="str">
        <f>IFERROR(VLOOKUP(AF39,'P1-1'!$B:$AP,41,FALSE),"")</f>
        <v/>
      </c>
      <c r="AG40" s="234" t="str">
        <f>IFERROR(VLOOKUP(AG39,'P1-1'!$B:$AP,41,FALSE),"")</f>
        <v/>
      </c>
      <c r="AH40" s="234" t="str">
        <f>IFERROR(VLOOKUP(AH39,'P1-1'!$B:$AP,41,FALSE),"")</f>
        <v/>
      </c>
      <c r="AI40" s="234" t="str">
        <f>IFERROR(VLOOKUP(AI39,'P1-1'!$B:$AP,41,FALSE),"")</f>
        <v/>
      </c>
      <c r="AJ40" s="234" t="str">
        <f>IFERROR(VLOOKUP(AJ39,'P1-1'!$B:$AP,41,FALSE),"")</f>
        <v/>
      </c>
      <c r="AK40" s="234" t="str">
        <f>IFERROR(VLOOKUP(AK39,'P1-1'!$B:$AP,41,FALSE),"")</f>
        <v/>
      </c>
      <c r="AL40" s="234" t="str">
        <f>IFERROR(VLOOKUP(AL39,'P1-1'!$B:$AP,41,FALSE),"")</f>
        <v/>
      </c>
      <c r="AM40" s="234" t="str">
        <f>IFERROR(VLOOKUP(AM39,'P1-1'!$B:$AP,41,FALSE),"")</f>
        <v/>
      </c>
      <c r="AN40" s="729"/>
      <c r="AO40" s="701"/>
      <c r="AP40" s="705"/>
      <c r="AQ40" s="706"/>
      <c r="AR40" s="701"/>
      <c r="AS40" s="701"/>
      <c r="AT40" s="709"/>
      <c r="AU40" s="326" t="str">
        <f t="shared" ref="AU40" si="17">IFERROR(IF($D39="□",($AO39/$AK$7),($AO39/$AK$9)),"")</f>
        <v/>
      </c>
      <c r="AV40" s="326" t="str">
        <f t="shared" ref="AV40" si="18">IFERROR(IF($D39="□",($AN39/$AO$7),($AN39/$AO$9)),"")</f>
        <v/>
      </c>
    </row>
    <row r="41" spans="1:48" s="205" customFormat="1" ht="12" customHeight="1">
      <c r="A41" s="712"/>
      <c r="B41" s="715"/>
      <c r="C41" s="733"/>
      <c r="D41" s="721"/>
      <c r="E41" s="402"/>
      <c r="F41" s="726"/>
      <c r="G41" s="727"/>
      <c r="H41" s="235" t="s">
        <v>358</v>
      </c>
      <c r="I41" s="234" t="str">
        <f>IFERROR(VLOOKUP(I39,'P1-1'!$B:$AP,31,FALSE),"")</f>
        <v/>
      </c>
      <c r="J41" s="234" t="str">
        <f>IFERROR(VLOOKUP(J39,'P1-1'!$B:$AP,31,FALSE),"")</f>
        <v/>
      </c>
      <c r="K41" s="234" t="str">
        <f>IFERROR(VLOOKUP(K39,'P1-1'!$B:$AP,31,FALSE),"")</f>
        <v/>
      </c>
      <c r="L41" s="234" t="str">
        <f>IFERROR(VLOOKUP(L39,'P1-1'!$B:$AP,31,FALSE),"")</f>
        <v/>
      </c>
      <c r="M41" s="234" t="str">
        <f>IFERROR(VLOOKUP(M39,'P1-1'!$B:$AP,31,FALSE),"")</f>
        <v/>
      </c>
      <c r="N41" s="234" t="str">
        <f>IFERROR(VLOOKUP(N39,'P1-1'!$B:$AP,31,FALSE),"")</f>
        <v/>
      </c>
      <c r="O41" s="234" t="str">
        <f>IFERROR(VLOOKUP(O39,'P1-1'!$B:$AP,31,FALSE),"")</f>
        <v/>
      </c>
      <c r="P41" s="234" t="str">
        <f>IFERROR(VLOOKUP(P39,'P1-1'!$B:$AP,31,FALSE),"")</f>
        <v/>
      </c>
      <c r="Q41" s="234" t="str">
        <f>IFERROR(VLOOKUP(Q39,'P1-1'!$B:$AP,31,FALSE),"")</f>
        <v/>
      </c>
      <c r="R41" s="234" t="str">
        <f>IFERROR(VLOOKUP(R39,'P1-1'!$B:$AP,31,FALSE),"")</f>
        <v/>
      </c>
      <c r="S41" s="234" t="str">
        <f>IFERROR(VLOOKUP(S39,'P1-1'!$B:$AP,31,FALSE),"")</f>
        <v/>
      </c>
      <c r="T41" s="234" t="str">
        <f>IFERROR(VLOOKUP(T39,'P1-1'!$B:$AP,31,FALSE),"")</f>
        <v/>
      </c>
      <c r="U41" s="234" t="str">
        <f>IFERROR(VLOOKUP(U39,'P1-1'!$B:$AP,31,FALSE),"")</f>
        <v/>
      </c>
      <c r="V41" s="234" t="str">
        <f>IFERROR(VLOOKUP(V39,'P1-1'!$B:$AP,31,FALSE),"")</f>
        <v/>
      </c>
      <c r="W41" s="234" t="str">
        <f>IFERROR(VLOOKUP(W39,'P1-1'!$B:$AP,31,FALSE),"")</f>
        <v/>
      </c>
      <c r="X41" s="234" t="str">
        <f>IFERROR(VLOOKUP(X39,'P1-1'!$B:$AP,31,FALSE),"")</f>
        <v/>
      </c>
      <c r="Y41" s="234" t="str">
        <f>IFERROR(VLOOKUP(Y39,'P1-1'!$B:$AP,31,FALSE),"")</f>
        <v/>
      </c>
      <c r="Z41" s="234" t="str">
        <f>IFERROR(VLOOKUP(Z39,'P1-1'!$B:$AP,31,FALSE),"")</f>
        <v/>
      </c>
      <c r="AA41" s="234" t="str">
        <f>IFERROR(VLOOKUP(AA39,'P1-1'!$B:$AP,31,FALSE),"")</f>
        <v/>
      </c>
      <c r="AB41" s="234" t="str">
        <f>IFERROR(VLOOKUP(AB39,'P1-1'!$B:$AP,31,FALSE),"")</f>
        <v/>
      </c>
      <c r="AC41" s="234" t="str">
        <f>IFERROR(VLOOKUP(AC39,'P1-1'!$B:$AP,31,FALSE),"")</f>
        <v/>
      </c>
      <c r="AD41" s="234" t="str">
        <f>IFERROR(VLOOKUP(AD39,'P1-1'!$B:$AP,31,FALSE),"")</f>
        <v/>
      </c>
      <c r="AE41" s="234" t="str">
        <f>IFERROR(VLOOKUP(AE39,'P1-1'!$B:$AP,31,FALSE),"")</f>
        <v/>
      </c>
      <c r="AF41" s="234" t="str">
        <f>IFERROR(VLOOKUP(AF39,'P1-1'!$B:$AP,31,FALSE),"")</f>
        <v/>
      </c>
      <c r="AG41" s="234" t="str">
        <f>IFERROR(VLOOKUP(AG39,'P1-1'!$B:$AP,31,FALSE),"")</f>
        <v/>
      </c>
      <c r="AH41" s="234" t="str">
        <f>IFERROR(VLOOKUP(AH39,'P1-1'!$B:$AP,31,FALSE),"")</f>
        <v/>
      </c>
      <c r="AI41" s="234" t="str">
        <f>IFERROR(VLOOKUP(AI39,'P1-1'!$B:$AP,31,FALSE),"")</f>
        <v/>
      </c>
      <c r="AJ41" s="234" t="str">
        <f>IFERROR(VLOOKUP(AJ39,'P1-1'!$B:$AP,31,FALSE),"")</f>
        <v/>
      </c>
      <c r="AK41" s="234" t="str">
        <f>IFERROR(VLOOKUP(AK39,'P1-1'!$B:$AP,31,FALSE),"")</f>
        <v/>
      </c>
      <c r="AL41" s="234" t="str">
        <f>IFERROR(VLOOKUP(AL39,'P1-1'!$B:$AP,31,FALSE),"")</f>
        <v/>
      </c>
      <c r="AM41" s="234" t="str">
        <f>IFERROR(VLOOKUP(AM39,'P1-1'!$B:$AP,31,FALSE),"")</f>
        <v/>
      </c>
      <c r="AN41" s="730"/>
      <c r="AO41" s="702"/>
      <c r="AP41" s="707"/>
      <c r="AQ41" s="708"/>
      <c r="AR41" s="702"/>
      <c r="AS41" s="702"/>
      <c r="AT41" s="709"/>
      <c r="AU41" s="327"/>
      <c r="AV41" s="327"/>
    </row>
    <row r="42" spans="1:48" s="205" customFormat="1" ht="12" customHeight="1">
      <c r="A42" s="710">
        <v>7</v>
      </c>
      <c r="B42" s="713"/>
      <c r="C42" s="731"/>
      <c r="D42" s="719" t="s">
        <v>231</v>
      </c>
      <c r="E42" s="401"/>
      <c r="F42" s="722"/>
      <c r="G42" s="723"/>
      <c r="H42" s="232" t="s">
        <v>355</v>
      </c>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728">
        <f t="shared" ref="AN42" si="19">IF(LEFT($AN$2,6)="共同生活援助",SUM(I43:AM43),SUM(I43:AM44))</f>
        <v>0</v>
      </c>
      <c r="AO42" s="700">
        <f>IF($AN$4="４週",AN42/4,AN42/(DAY(EOMONTH($I$22,0))/7))</f>
        <v>0</v>
      </c>
      <c r="AP42" s="703"/>
      <c r="AQ42" s="704"/>
      <c r="AR42" s="700" t="str">
        <f t="shared" ref="AR42" si="20">IF($AN$4="４週",AU43,AV43)</f>
        <v/>
      </c>
      <c r="AS42" s="700"/>
      <c r="AT42" s="709"/>
      <c r="AU42" s="325" t="s">
        <v>617</v>
      </c>
      <c r="AV42" s="325" t="s">
        <v>356</v>
      </c>
    </row>
    <row r="43" spans="1:48" s="205" customFormat="1" ht="12" customHeight="1">
      <c r="A43" s="711"/>
      <c r="B43" s="714"/>
      <c r="C43" s="732"/>
      <c r="D43" s="720"/>
      <c r="E43" s="402"/>
      <c r="F43" s="724"/>
      <c r="G43" s="725"/>
      <c r="H43" s="233" t="s">
        <v>357</v>
      </c>
      <c r="I43" s="234" t="str">
        <f>IFERROR(VLOOKUP(I42,'P1-1'!$B:$AP,41,FALSE),"")</f>
        <v/>
      </c>
      <c r="J43" s="234" t="str">
        <f>IFERROR(VLOOKUP(J42,'P1-1'!$B:$AP,41,FALSE),"")</f>
        <v/>
      </c>
      <c r="K43" s="234" t="str">
        <f>IFERROR(VLOOKUP(K42,'P1-1'!$B:$AP,41,FALSE),"")</f>
        <v/>
      </c>
      <c r="L43" s="234" t="str">
        <f>IFERROR(VLOOKUP(L42,'P1-1'!$B:$AP,41,FALSE),"")</f>
        <v/>
      </c>
      <c r="M43" s="234" t="str">
        <f>IFERROR(VLOOKUP(M42,'P1-1'!$B:$AP,41,FALSE),"")</f>
        <v/>
      </c>
      <c r="N43" s="234" t="str">
        <f>IFERROR(VLOOKUP(N42,'P1-1'!$B:$AP,41,FALSE),"")</f>
        <v/>
      </c>
      <c r="O43" s="234" t="str">
        <f>IFERROR(VLOOKUP(O42,'P1-1'!$B:$AP,41,FALSE),"")</f>
        <v/>
      </c>
      <c r="P43" s="234" t="str">
        <f>IFERROR(VLOOKUP(P42,'P1-1'!$B:$AP,41,FALSE),"")</f>
        <v/>
      </c>
      <c r="Q43" s="234" t="str">
        <f>IFERROR(VLOOKUP(Q42,'P1-1'!$B:$AP,41,FALSE),"")</f>
        <v/>
      </c>
      <c r="R43" s="234" t="str">
        <f>IFERROR(VLOOKUP(R42,'P1-1'!$B:$AP,41,FALSE),"")</f>
        <v/>
      </c>
      <c r="S43" s="234" t="str">
        <f>IFERROR(VLOOKUP(S42,'P1-1'!$B:$AP,41,FALSE),"")</f>
        <v/>
      </c>
      <c r="T43" s="234" t="str">
        <f>IFERROR(VLOOKUP(T42,'P1-1'!$B:$AP,41,FALSE),"")</f>
        <v/>
      </c>
      <c r="U43" s="234" t="str">
        <f>IFERROR(VLOOKUP(U42,'P1-1'!$B:$AP,41,FALSE),"")</f>
        <v/>
      </c>
      <c r="V43" s="234" t="str">
        <f>IFERROR(VLOOKUP(V42,'P1-1'!$B:$AP,41,FALSE),"")</f>
        <v/>
      </c>
      <c r="W43" s="234" t="str">
        <f>IFERROR(VLOOKUP(W42,'P1-1'!$B:$AP,41,FALSE),"")</f>
        <v/>
      </c>
      <c r="X43" s="234" t="str">
        <f>IFERROR(VLOOKUP(X42,'P1-1'!$B:$AP,41,FALSE),"")</f>
        <v/>
      </c>
      <c r="Y43" s="234" t="str">
        <f>IFERROR(VLOOKUP(Y42,'P1-1'!$B:$AP,41,FALSE),"")</f>
        <v/>
      </c>
      <c r="Z43" s="234" t="str">
        <f>IFERROR(VLOOKUP(Z42,'P1-1'!$B:$AP,41,FALSE),"")</f>
        <v/>
      </c>
      <c r="AA43" s="234" t="str">
        <f>IFERROR(VLOOKUP(AA42,'P1-1'!$B:$AP,41,FALSE),"")</f>
        <v/>
      </c>
      <c r="AB43" s="234" t="str">
        <f>IFERROR(VLOOKUP(AB42,'P1-1'!$B:$AP,41,FALSE),"")</f>
        <v/>
      </c>
      <c r="AC43" s="234" t="str">
        <f>IFERROR(VLOOKUP(AC42,'P1-1'!$B:$AP,41,FALSE),"")</f>
        <v/>
      </c>
      <c r="AD43" s="234" t="str">
        <f>IFERROR(VLOOKUP(AD42,'P1-1'!$B:$AP,41,FALSE),"")</f>
        <v/>
      </c>
      <c r="AE43" s="234" t="str">
        <f>IFERROR(VLOOKUP(AE42,'P1-1'!$B:$AP,41,FALSE),"")</f>
        <v/>
      </c>
      <c r="AF43" s="234" t="str">
        <f>IFERROR(VLOOKUP(AF42,'P1-1'!$B:$AP,41,FALSE),"")</f>
        <v/>
      </c>
      <c r="AG43" s="234" t="str">
        <f>IFERROR(VLOOKUP(AG42,'P1-1'!$B:$AP,41,FALSE),"")</f>
        <v/>
      </c>
      <c r="AH43" s="234" t="str">
        <f>IFERROR(VLOOKUP(AH42,'P1-1'!$B:$AP,41,FALSE),"")</f>
        <v/>
      </c>
      <c r="AI43" s="234" t="str">
        <f>IFERROR(VLOOKUP(AI42,'P1-1'!$B:$AP,41,FALSE),"")</f>
        <v/>
      </c>
      <c r="AJ43" s="234" t="str">
        <f>IFERROR(VLOOKUP(AJ42,'P1-1'!$B:$AP,41,FALSE),"")</f>
        <v/>
      </c>
      <c r="AK43" s="234" t="str">
        <f>IFERROR(VLOOKUP(AK42,'P1-1'!$B:$AP,41,FALSE),"")</f>
        <v/>
      </c>
      <c r="AL43" s="234" t="str">
        <f>IFERROR(VLOOKUP(AL42,'P1-1'!$B:$AP,41,FALSE),"")</f>
        <v/>
      </c>
      <c r="AM43" s="234" t="str">
        <f>IFERROR(VLOOKUP(AM42,'P1-1'!$B:$AP,41,FALSE),"")</f>
        <v/>
      </c>
      <c r="AN43" s="729"/>
      <c r="AO43" s="701"/>
      <c r="AP43" s="705"/>
      <c r="AQ43" s="706"/>
      <c r="AR43" s="701"/>
      <c r="AS43" s="701"/>
      <c r="AT43" s="709"/>
      <c r="AU43" s="326" t="str">
        <f t="shared" ref="AU43" si="21">IFERROR(IF($D42="□",($AO42/$AK$7),($AO42/$AK$9)),"")</f>
        <v/>
      </c>
      <c r="AV43" s="326" t="str">
        <f t="shared" ref="AV43" si="22">IFERROR(IF($D42="□",($AN42/$AO$7),($AN42/$AO$9)),"")</f>
        <v/>
      </c>
    </row>
    <row r="44" spans="1:48" s="205" customFormat="1" ht="12" customHeight="1">
      <c r="A44" s="712"/>
      <c r="B44" s="715"/>
      <c r="C44" s="733"/>
      <c r="D44" s="721"/>
      <c r="E44" s="402"/>
      <c r="F44" s="726"/>
      <c r="G44" s="727"/>
      <c r="H44" s="235" t="s">
        <v>358</v>
      </c>
      <c r="I44" s="234" t="str">
        <f>IFERROR(VLOOKUP(I42,'P1-1'!$B:$AP,31,FALSE),"")</f>
        <v/>
      </c>
      <c r="J44" s="234" t="str">
        <f>IFERROR(VLOOKUP(J42,'P1-1'!$B:$AP,31,FALSE),"")</f>
        <v/>
      </c>
      <c r="K44" s="234" t="str">
        <f>IFERROR(VLOOKUP(K42,'P1-1'!$B:$AP,31,FALSE),"")</f>
        <v/>
      </c>
      <c r="L44" s="234" t="str">
        <f>IFERROR(VLOOKUP(L42,'P1-1'!$B:$AP,31,FALSE),"")</f>
        <v/>
      </c>
      <c r="M44" s="234" t="str">
        <f>IFERROR(VLOOKUP(M42,'P1-1'!$B:$AP,31,FALSE),"")</f>
        <v/>
      </c>
      <c r="N44" s="234" t="str">
        <f>IFERROR(VLOOKUP(N42,'P1-1'!$B:$AP,31,FALSE),"")</f>
        <v/>
      </c>
      <c r="O44" s="234" t="str">
        <f>IFERROR(VLOOKUP(O42,'P1-1'!$B:$AP,31,FALSE),"")</f>
        <v/>
      </c>
      <c r="P44" s="234" t="str">
        <f>IFERROR(VLOOKUP(P42,'P1-1'!$B:$AP,31,FALSE),"")</f>
        <v/>
      </c>
      <c r="Q44" s="234" t="str">
        <f>IFERROR(VLOOKUP(Q42,'P1-1'!$B:$AP,31,FALSE),"")</f>
        <v/>
      </c>
      <c r="R44" s="234" t="str">
        <f>IFERROR(VLOOKUP(R42,'P1-1'!$B:$AP,31,FALSE),"")</f>
        <v/>
      </c>
      <c r="S44" s="234" t="str">
        <f>IFERROR(VLOOKUP(S42,'P1-1'!$B:$AP,31,FALSE),"")</f>
        <v/>
      </c>
      <c r="T44" s="234" t="str">
        <f>IFERROR(VLOOKUP(T42,'P1-1'!$B:$AP,31,FALSE),"")</f>
        <v/>
      </c>
      <c r="U44" s="234" t="str">
        <f>IFERROR(VLOOKUP(U42,'P1-1'!$B:$AP,31,FALSE),"")</f>
        <v/>
      </c>
      <c r="V44" s="234" t="str">
        <f>IFERROR(VLOOKUP(V42,'P1-1'!$B:$AP,31,FALSE),"")</f>
        <v/>
      </c>
      <c r="W44" s="234" t="str">
        <f>IFERROR(VLOOKUP(W42,'P1-1'!$B:$AP,31,FALSE),"")</f>
        <v/>
      </c>
      <c r="X44" s="234" t="str">
        <f>IFERROR(VLOOKUP(X42,'P1-1'!$B:$AP,31,FALSE),"")</f>
        <v/>
      </c>
      <c r="Y44" s="234" t="str">
        <f>IFERROR(VLOOKUP(Y42,'P1-1'!$B:$AP,31,FALSE),"")</f>
        <v/>
      </c>
      <c r="Z44" s="234" t="str">
        <f>IFERROR(VLOOKUP(Z42,'P1-1'!$B:$AP,31,FALSE),"")</f>
        <v/>
      </c>
      <c r="AA44" s="234" t="str">
        <f>IFERROR(VLOOKUP(AA42,'P1-1'!$B:$AP,31,FALSE),"")</f>
        <v/>
      </c>
      <c r="AB44" s="234" t="str">
        <f>IFERROR(VLOOKUP(AB42,'P1-1'!$B:$AP,31,FALSE),"")</f>
        <v/>
      </c>
      <c r="AC44" s="234" t="str">
        <f>IFERROR(VLOOKUP(AC42,'P1-1'!$B:$AP,31,FALSE),"")</f>
        <v/>
      </c>
      <c r="AD44" s="234" t="str">
        <f>IFERROR(VLOOKUP(AD42,'P1-1'!$B:$AP,31,FALSE),"")</f>
        <v/>
      </c>
      <c r="AE44" s="234" t="str">
        <f>IFERROR(VLOOKUP(AE42,'P1-1'!$B:$AP,31,FALSE),"")</f>
        <v/>
      </c>
      <c r="AF44" s="234" t="str">
        <f>IFERROR(VLOOKUP(AF42,'P1-1'!$B:$AP,31,FALSE),"")</f>
        <v/>
      </c>
      <c r="AG44" s="234" t="str">
        <f>IFERROR(VLOOKUP(AG42,'P1-1'!$B:$AP,31,FALSE),"")</f>
        <v/>
      </c>
      <c r="AH44" s="234" t="str">
        <f>IFERROR(VLOOKUP(AH42,'P1-1'!$B:$AP,31,FALSE),"")</f>
        <v/>
      </c>
      <c r="AI44" s="234" t="str">
        <f>IFERROR(VLOOKUP(AI42,'P1-1'!$B:$AP,31,FALSE),"")</f>
        <v/>
      </c>
      <c r="AJ44" s="234" t="str">
        <f>IFERROR(VLOOKUP(AJ42,'P1-1'!$B:$AP,31,FALSE),"")</f>
        <v/>
      </c>
      <c r="AK44" s="234" t="str">
        <f>IFERROR(VLOOKUP(AK42,'P1-1'!$B:$AP,31,FALSE),"")</f>
        <v/>
      </c>
      <c r="AL44" s="234" t="str">
        <f>IFERROR(VLOOKUP(AL42,'P1-1'!$B:$AP,31,FALSE),"")</f>
        <v/>
      </c>
      <c r="AM44" s="234" t="str">
        <f>IFERROR(VLOOKUP(AM42,'P1-1'!$B:$AP,31,FALSE),"")</f>
        <v/>
      </c>
      <c r="AN44" s="730"/>
      <c r="AO44" s="702"/>
      <c r="AP44" s="707"/>
      <c r="AQ44" s="708"/>
      <c r="AR44" s="702"/>
      <c r="AS44" s="702"/>
      <c r="AT44" s="709"/>
      <c r="AU44" s="327"/>
      <c r="AV44" s="327"/>
    </row>
    <row r="45" spans="1:48" s="205" customFormat="1" ht="12" customHeight="1">
      <c r="A45" s="710">
        <v>8</v>
      </c>
      <c r="B45" s="713"/>
      <c r="C45" s="731"/>
      <c r="D45" s="719" t="s">
        <v>231</v>
      </c>
      <c r="E45" s="401"/>
      <c r="F45" s="722"/>
      <c r="G45" s="723"/>
      <c r="H45" s="232" t="s">
        <v>355</v>
      </c>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4"/>
      <c r="AN45" s="728">
        <f t="shared" ref="AN45" si="23">IF(LEFT($AN$2,6)="共同生活援助",SUM(I46:AM46),SUM(I46:AM47))</f>
        <v>0</v>
      </c>
      <c r="AO45" s="700">
        <f>IF($AN$4="４週",AN45/4,AN45/(DAY(EOMONTH($I$22,0))/7))</f>
        <v>0</v>
      </c>
      <c r="AP45" s="703"/>
      <c r="AQ45" s="704"/>
      <c r="AR45" s="700" t="str">
        <f t="shared" ref="AR45" si="24">IF($AN$4="４週",AU46,AV46)</f>
        <v/>
      </c>
      <c r="AS45" s="700"/>
      <c r="AT45" s="709"/>
      <c r="AU45" s="325" t="s">
        <v>617</v>
      </c>
      <c r="AV45" s="325" t="s">
        <v>356</v>
      </c>
    </row>
    <row r="46" spans="1:48" s="205" customFormat="1" ht="12" customHeight="1">
      <c r="A46" s="711"/>
      <c r="B46" s="714"/>
      <c r="C46" s="732"/>
      <c r="D46" s="720"/>
      <c r="E46" s="402"/>
      <c r="F46" s="724"/>
      <c r="G46" s="725"/>
      <c r="H46" s="233" t="s">
        <v>357</v>
      </c>
      <c r="I46" s="234" t="str">
        <f>IFERROR(VLOOKUP(I45,'P1-1'!$B:$AP,41,FALSE),"")</f>
        <v/>
      </c>
      <c r="J46" s="234" t="str">
        <f>IFERROR(VLOOKUP(J45,'P1-1'!$B:$AP,41,FALSE),"")</f>
        <v/>
      </c>
      <c r="K46" s="234" t="str">
        <f>IFERROR(VLOOKUP(K45,'P1-1'!$B:$AP,41,FALSE),"")</f>
        <v/>
      </c>
      <c r="L46" s="234" t="str">
        <f>IFERROR(VLOOKUP(L45,'P1-1'!$B:$AP,41,FALSE),"")</f>
        <v/>
      </c>
      <c r="M46" s="234" t="str">
        <f>IFERROR(VLOOKUP(M45,'P1-1'!$B:$AP,41,FALSE),"")</f>
        <v/>
      </c>
      <c r="N46" s="234" t="str">
        <f>IFERROR(VLOOKUP(N45,'P1-1'!$B:$AP,41,FALSE),"")</f>
        <v/>
      </c>
      <c r="O46" s="234" t="str">
        <f>IFERROR(VLOOKUP(O45,'P1-1'!$B:$AP,41,FALSE),"")</f>
        <v/>
      </c>
      <c r="P46" s="234" t="str">
        <f>IFERROR(VLOOKUP(P45,'P1-1'!$B:$AP,41,FALSE),"")</f>
        <v/>
      </c>
      <c r="Q46" s="234" t="str">
        <f>IFERROR(VLOOKUP(Q45,'P1-1'!$B:$AP,41,FALSE),"")</f>
        <v/>
      </c>
      <c r="R46" s="234" t="str">
        <f>IFERROR(VLOOKUP(R45,'P1-1'!$B:$AP,41,FALSE),"")</f>
        <v/>
      </c>
      <c r="S46" s="234" t="str">
        <f>IFERROR(VLOOKUP(S45,'P1-1'!$B:$AP,41,FALSE),"")</f>
        <v/>
      </c>
      <c r="T46" s="234" t="str">
        <f>IFERROR(VLOOKUP(T45,'P1-1'!$B:$AP,41,FALSE),"")</f>
        <v/>
      </c>
      <c r="U46" s="234" t="str">
        <f>IFERROR(VLOOKUP(U45,'P1-1'!$B:$AP,41,FALSE),"")</f>
        <v/>
      </c>
      <c r="V46" s="234" t="str">
        <f>IFERROR(VLOOKUP(V45,'P1-1'!$B:$AP,41,FALSE),"")</f>
        <v/>
      </c>
      <c r="W46" s="234" t="str">
        <f>IFERROR(VLOOKUP(W45,'P1-1'!$B:$AP,41,FALSE),"")</f>
        <v/>
      </c>
      <c r="X46" s="234" t="str">
        <f>IFERROR(VLOOKUP(X45,'P1-1'!$B:$AP,41,FALSE),"")</f>
        <v/>
      </c>
      <c r="Y46" s="234" t="str">
        <f>IFERROR(VLOOKUP(Y45,'P1-1'!$B:$AP,41,FALSE),"")</f>
        <v/>
      </c>
      <c r="Z46" s="234" t="str">
        <f>IFERROR(VLOOKUP(Z45,'P1-1'!$B:$AP,41,FALSE),"")</f>
        <v/>
      </c>
      <c r="AA46" s="234" t="str">
        <f>IFERROR(VLOOKUP(AA45,'P1-1'!$B:$AP,41,FALSE),"")</f>
        <v/>
      </c>
      <c r="AB46" s="234" t="str">
        <f>IFERROR(VLOOKUP(AB45,'P1-1'!$B:$AP,41,FALSE),"")</f>
        <v/>
      </c>
      <c r="AC46" s="234" t="str">
        <f>IFERROR(VLOOKUP(AC45,'P1-1'!$B:$AP,41,FALSE),"")</f>
        <v/>
      </c>
      <c r="AD46" s="234" t="str">
        <f>IFERROR(VLOOKUP(AD45,'P1-1'!$B:$AP,41,FALSE),"")</f>
        <v/>
      </c>
      <c r="AE46" s="234" t="str">
        <f>IFERROR(VLOOKUP(AE45,'P1-1'!$B:$AP,41,FALSE),"")</f>
        <v/>
      </c>
      <c r="AF46" s="234" t="str">
        <f>IFERROR(VLOOKUP(AF45,'P1-1'!$B:$AP,41,FALSE),"")</f>
        <v/>
      </c>
      <c r="AG46" s="234" t="str">
        <f>IFERROR(VLOOKUP(AG45,'P1-1'!$B:$AP,41,FALSE),"")</f>
        <v/>
      </c>
      <c r="AH46" s="234" t="str">
        <f>IFERROR(VLOOKUP(AH45,'P1-1'!$B:$AP,41,FALSE),"")</f>
        <v/>
      </c>
      <c r="AI46" s="234" t="str">
        <f>IFERROR(VLOOKUP(AI45,'P1-1'!$B:$AP,41,FALSE),"")</f>
        <v/>
      </c>
      <c r="AJ46" s="234" t="str">
        <f>IFERROR(VLOOKUP(AJ45,'P1-1'!$B:$AP,41,FALSE),"")</f>
        <v/>
      </c>
      <c r="AK46" s="234" t="str">
        <f>IFERROR(VLOOKUP(AK45,'P1-1'!$B:$AP,41,FALSE),"")</f>
        <v/>
      </c>
      <c r="AL46" s="234" t="str">
        <f>IFERROR(VLOOKUP(AL45,'P1-1'!$B:$AP,41,FALSE),"")</f>
        <v/>
      </c>
      <c r="AM46" s="234" t="str">
        <f>IFERROR(VLOOKUP(AM45,'P1-1'!$B:$AP,41,FALSE),"")</f>
        <v/>
      </c>
      <c r="AN46" s="729"/>
      <c r="AO46" s="701"/>
      <c r="AP46" s="705"/>
      <c r="AQ46" s="706"/>
      <c r="AR46" s="701"/>
      <c r="AS46" s="701"/>
      <c r="AT46" s="709"/>
      <c r="AU46" s="326" t="str">
        <f t="shared" ref="AU46" si="25">IFERROR(IF($D45="□",($AO45/$AK$7),($AO45/$AK$9)),"")</f>
        <v/>
      </c>
      <c r="AV46" s="326" t="str">
        <f t="shared" ref="AV46" si="26">IFERROR(IF($D45="□",($AN45/$AO$7),($AN45/$AO$9)),"")</f>
        <v/>
      </c>
    </row>
    <row r="47" spans="1:48" s="205" customFormat="1" ht="12" customHeight="1">
      <c r="A47" s="712"/>
      <c r="B47" s="715"/>
      <c r="C47" s="733"/>
      <c r="D47" s="721"/>
      <c r="E47" s="402"/>
      <c r="F47" s="726"/>
      <c r="G47" s="727"/>
      <c r="H47" s="235" t="s">
        <v>358</v>
      </c>
      <c r="I47" s="234" t="str">
        <f>IFERROR(VLOOKUP(I45,'P1-1'!$B:$AP,31,FALSE),"")</f>
        <v/>
      </c>
      <c r="J47" s="234" t="str">
        <f>IFERROR(VLOOKUP(J45,'P1-1'!$B:$AP,31,FALSE),"")</f>
        <v/>
      </c>
      <c r="K47" s="234" t="str">
        <f>IFERROR(VLOOKUP(K45,'P1-1'!$B:$AP,31,FALSE),"")</f>
        <v/>
      </c>
      <c r="L47" s="234" t="str">
        <f>IFERROR(VLOOKUP(L45,'P1-1'!$B:$AP,31,FALSE),"")</f>
        <v/>
      </c>
      <c r="M47" s="234" t="str">
        <f>IFERROR(VLOOKUP(M45,'P1-1'!$B:$AP,31,FALSE),"")</f>
        <v/>
      </c>
      <c r="N47" s="234" t="str">
        <f>IFERROR(VLOOKUP(N45,'P1-1'!$B:$AP,31,FALSE),"")</f>
        <v/>
      </c>
      <c r="O47" s="234" t="str">
        <f>IFERROR(VLOOKUP(O45,'P1-1'!$B:$AP,31,FALSE),"")</f>
        <v/>
      </c>
      <c r="P47" s="234" t="str">
        <f>IFERROR(VLOOKUP(P45,'P1-1'!$B:$AP,31,FALSE),"")</f>
        <v/>
      </c>
      <c r="Q47" s="234" t="str">
        <f>IFERROR(VLOOKUP(Q45,'P1-1'!$B:$AP,31,FALSE),"")</f>
        <v/>
      </c>
      <c r="R47" s="234" t="str">
        <f>IFERROR(VLOOKUP(R45,'P1-1'!$B:$AP,31,FALSE),"")</f>
        <v/>
      </c>
      <c r="S47" s="234" t="str">
        <f>IFERROR(VLOOKUP(S45,'P1-1'!$B:$AP,31,FALSE),"")</f>
        <v/>
      </c>
      <c r="T47" s="234" t="str">
        <f>IFERROR(VLOOKUP(T45,'P1-1'!$B:$AP,31,FALSE),"")</f>
        <v/>
      </c>
      <c r="U47" s="234" t="str">
        <f>IFERROR(VLOOKUP(U45,'P1-1'!$B:$AP,31,FALSE),"")</f>
        <v/>
      </c>
      <c r="V47" s="234" t="str">
        <f>IFERROR(VLOOKUP(V45,'P1-1'!$B:$AP,31,FALSE),"")</f>
        <v/>
      </c>
      <c r="W47" s="234" t="str">
        <f>IFERROR(VLOOKUP(W45,'P1-1'!$B:$AP,31,FALSE),"")</f>
        <v/>
      </c>
      <c r="X47" s="234" t="str">
        <f>IFERROR(VLOOKUP(X45,'P1-1'!$B:$AP,31,FALSE),"")</f>
        <v/>
      </c>
      <c r="Y47" s="234" t="str">
        <f>IFERROR(VLOOKUP(Y45,'P1-1'!$B:$AP,31,FALSE),"")</f>
        <v/>
      </c>
      <c r="Z47" s="234" t="str">
        <f>IFERROR(VLOOKUP(Z45,'P1-1'!$B:$AP,31,FALSE),"")</f>
        <v/>
      </c>
      <c r="AA47" s="234" t="str">
        <f>IFERROR(VLOOKUP(AA45,'P1-1'!$B:$AP,31,FALSE),"")</f>
        <v/>
      </c>
      <c r="AB47" s="234" t="str">
        <f>IFERROR(VLOOKUP(AB45,'P1-1'!$B:$AP,31,FALSE),"")</f>
        <v/>
      </c>
      <c r="AC47" s="234" t="str">
        <f>IFERROR(VLOOKUP(AC45,'P1-1'!$B:$AP,31,FALSE),"")</f>
        <v/>
      </c>
      <c r="AD47" s="234" t="str">
        <f>IFERROR(VLOOKUP(AD45,'P1-1'!$B:$AP,31,FALSE),"")</f>
        <v/>
      </c>
      <c r="AE47" s="234" t="str">
        <f>IFERROR(VLOOKUP(AE45,'P1-1'!$B:$AP,31,FALSE),"")</f>
        <v/>
      </c>
      <c r="AF47" s="234" t="str">
        <f>IFERROR(VLOOKUP(AF45,'P1-1'!$B:$AP,31,FALSE),"")</f>
        <v/>
      </c>
      <c r="AG47" s="234" t="str">
        <f>IFERROR(VLOOKUP(AG45,'P1-1'!$B:$AP,31,FALSE),"")</f>
        <v/>
      </c>
      <c r="AH47" s="234" t="str">
        <f>IFERROR(VLOOKUP(AH45,'P1-1'!$B:$AP,31,FALSE),"")</f>
        <v/>
      </c>
      <c r="AI47" s="234" t="str">
        <f>IFERROR(VLOOKUP(AI45,'P1-1'!$B:$AP,31,FALSE),"")</f>
        <v/>
      </c>
      <c r="AJ47" s="234" t="str">
        <f>IFERROR(VLOOKUP(AJ45,'P1-1'!$B:$AP,31,FALSE),"")</f>
        <v/>
      </c>
      <c r="AK47" s="234" t="str">
        <f>IFERROR(VLOOKUP(AK45,'P1-1'!$B:$AP,31,FALSE),"")</f>
        <v/>
      </c>
      <c r="AL47" s="234" t="str">
        <f>IFERROR(VLOOKUP(AL45,'P1-1'!$B:$AP,31,FALSE),"")</f>
        <v/>
      </c>
      <c r="AM47" s="234" t="str">
        <f>IFERROR(VLOOKUP(AM45,'P1-1'!$B:$AP,31,FALSE),"")</f>
        <v/>
      </c>
      <c r="AN47" s="730"/>
      <c r="AO47" s="702"/>
      <c r="AP47" s="707"/>
      <c r="AQ47" s="708"/>
      <c r="AR47" s="702"/>
      <c r="AS47" s="702"/>
      <c r="AT47" s="709"/>
      <c r="AU47" s="327"/>
      <c r="AV47" s="327"/>
    </row>
    <row r="48" spans="1:48" s="205" customFormat="1" ht="12" customHeight="1">
      <c r="A48" s="710">
        <v>9</v>
      </c>
      <c r="B48" s="713"/>
      <c r="C48" s="731"/>
      <c r="D48" s="719" t="s">
        <v>231</v>
      </c>
      <c r="E48" s="401"/>
      <c r="F48" s="722"/>
      <c r="G48" s="723"/>
      <c r="H48" s="232" t="s">
        <v>355</v>
      </c>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c r="AM48" s="324"/>
      <c r="AN48" s="728">
        <f t="shared" ref="AN48" si="27">IF(LEFT($AN$2,6)="共同生活援助",SUM(I49:AM49),SUM(I49:AM50))</f>
        <v>0</v>
      </c>
      <c r="AO48" s="700">
        <f>IF($AN$4="４週",AN48/4,AN48/(DAY(EOMONTH($I$22,0))/7))</f>
        <v>0</v>
      </c>
      <c r="AP48" s="703"/>
      <c r="AQ48" s="704"/>
      <c r="AR48" s="700" t="str">
        <f t="shared" ref="AR48" si="28">IF($AN$4="４週",AU49,AV49)</f>
        <v/>
      </c>
      <c r="AS48" s="700"/>
      <c r="AT48" s="709"/>
      <c r="AU48" s="325" t="s">
        <v>617</v>
      </c>
      <c r="AV48" s="325" t="s">
        <v>356</v>
      </c>
    </row>
    <row r="49" spans="1:48" s="205" customFormat="1" ht="12" customHeight="1">
      <c r="A49" s="711"/>
      <c r="B49" s="714"/>
      <c r="C49" s="732"/>
      <c r="D49" s="720"/>
      <c r="E49" s="402"/>
      <c r="F49" s="724"/>
      <c r="G49" s="725"/>
      <c r="H49" s="233" t="s">
        <v>357</v>
      </c>
      <c r="I49" s="234" t="str">
        <f>IFERROR(VLOOKUP(I48,'P1-1'!$B:$AP,41,FALSE),"")</f>
        <v/>
      </c>
      <c r="J49" s="234" t="str">
        <f>IFERROR(VLOOKUP(J48,'P1-1'!$B:$AP,41,FALSE),"")</f>
        <v/>
      </c>
      <c r="K49" s="234" t="str">
        <f>IFERROR(VLOOKUP(K48,'P1-1'!$B:$AP,41,FALSE),"")</f>
        <v/>
      </c>
      <c r="L49" s="234" t="str">
        <f>IFERROR(VLOOKUP(L48,'P1-1'!$B:$AP,41,FALSE),"")</f>
        <v/>
      </c>
      <c r="M49" s="234" t="str">
        <f>IFERROR(VLOOKUP(M48,'P1-1'!$B:$AP,41,FALSE),"")</f>
        <v/>
      </c>
      <c r="N49" s="234" t="str">
        <f>IFERROR(VLOOKUP(N48,'P1-1'!$B:$AP,41,FALSE),"")</f>
        <v/>
      </c>
      <c r="O49" s="234" t="str">
        <f>IFERROR(VLOOKUP(O48,'P1-1'!$B:$AP,41,FALSE),"")</f>
        <v/>
      </c>
      <c r="P49" s="234" t="str">
        <f>IFERROR(VLOOKUP(P48,'P1-1'!$B:$AP,41,FALSE),"")</f>
        <v/>
      </c>
      <c r="Q49" s="234" t="str">
        <f>IFERROR(VLOOKUP(Q48,'P1-1'!$B:$AP,41,FALSE),"")</f>
        <v/>
      </c>
      <c r="R49" s="234" t="str">
        <f>IFERROR(VLOOKUP(R48,'P1-1'!$B:$AP,41,FALSE),"")</f>
        <v/>
      </c>
      <c r="S49" s="234" t="str">
        <f>IFERROR(VLOOKUP(S48,'P1-1'!$B:$AP,41,FALSE),"")</f>
        <v/>
      </c>
      <c r="T49" s="234" t="str">
        <f>IFERROR(VLOOKUP(T48,'P1-1'!$B:$AP,41,FALSE),"")</f>
        <v/>
      </c>
      <c r="U49" s="234" t="str">
        <f>IFERROR(VLOOKUP(U48,'P1-1'!$B:$AP,41,FALSE),"")</f>
        <v/>
      </c>
      <c r="V49" s="234" t="str">
        <f>IFERROR(VLOOKUP(V48,'P1-1'!$B:$AP,41,FALSE),"")</f>
        <v/>
      </c>
      <c r="W49" s="234" t="str">
        <f>IFERROR(VLOOKUP(W48,'P1-1'!$B:$AP,41,FALSE),"")</f>
        <v/>
      </c>
      <c r="X49" s="234" t="str">
        <f>IFERROR(VLOOKUP(X48,'P1-1'!$B:$AP,41,FALSE),"")</f>
        <v/>
      </c>
      <c r="Y49" s="234" t="str">
        <f>IFERROR(VLOOKUP(Y48,'P1-1'!$B:$AP,41,FALSE),"")</f>
        <v/>
      </c>
      <c r="Z49" s="234" t="str">
        <f>IFERROR(VLOOKUP(Z48,'P1-1'!$B:$AP,41,FALSE),"")</f>
        <v/>
      </c>
      <c r="AA49" s="234" t="str">
        <f>IFERROR(VLOOKUP(AA48,'P1-1'!$B:$AP,41,FALSE),"")</f>
        <v/>
      </c>
      <c r="AB49" s="234" t="str">
        <f>IFERROR(VLOOKUP(AB48,'P1-1'!$B:$AP,41,FALSE),"")</f>
        <v/>
      </c>
      <c r="AC49" s="234" t="str">
        <f>IFERROR(VLOOKUP(AC48,'P1-1'!$B:$AP,41,FALSE),"")</f>
        <v/>
      </c>
      <c r="AD49" s="234" t="str">
        <f>IFERROR(VLOOKUP(AD48,'P1-1'!$B:$AP,41,FALSE),"")</f>
        <v/>
      </c>
      <c r="AE49" s="234" t="str">
        <f>IFERROR(VLOOKUP(AE48,'P1-1'!$B:$AP,41,FALSE),"")</f>
        <v/>
      </c>
      <c r="AF49" s="234" t="str">
        <f>IFERROR(VLOOKUP(AF48,'P1-1'!$B:$AP,41,FALSE),"")</f>
        <v/>
      </c>
      <c r="AG49" s="234" t="str">
        <f>IFERROR(VLOOKUP(AG48,'P1-1'!$B:$AP,41,FALSE),"")</f>
        <v/>
      </c>
      <c r="AH49" s="234" t="str">
        <f>IFERROR(VLOOKUP(AH48,'P1-1'!$B:$AP,41,FALSE),"")</f>
        <v/>
      </c>
      <c r="AI49" s="234" t="str">
        <f>IFERROR(VLOOKUP(AI48,'P1-1'!$B:$AP,41,FALSE),"")</f>
        <v/>
      </c>
      <c r="AJ49" s="234" t="str">
        <f>IFERROR(VLOOKUP(AJ48,'P1-1'!$B:$AP,41,FALSE),"")</f>
        <v/>
      </c>
      <c r="AK49" s="234" t="str">
        <f>IFERROR(VLOOKUP(AK48,'P1-1'!$B:$AP,41,FALSE),"")</f>
        <v/>
      </c>
      <c r="AL49" s="234" t="str">
        <f>IFERROR(VLOOKUP(AL48,'P1-1'!$B:$AP,41,FALSE),"")</f>
        <v/>
      </c>
      <c r="AM49" s="234" t="str">
        <f>IFERROR(VLOOKUP(AM48,'P1-1'!$B:$AP,41,FALSE),"")</f>
        <v/>
      </c>
      <c r="AN49" s="729"/>
      <c r="AO49" s="701"/>
      <c r="AP49" s="705"/>
      <c r="AQ49" s="706"/>
      <c r="AR49" s="701"/>
      <c r="AS49" s="701"/>
      <c r="AT49" s="709"/>
      <c r="AU49" s="326" t="str">
        <f t="shared" ref="AU49" si="29">IFERROR(IF($D48="□",($AO48/$AK$7),($AO48/$AK$9)),"")</f>
        <v/>
      </c>
      <c r="AV49" s="326" t="str">
        <f t="shared" ref="AV49" si="30">IFERROR(IF($D48="□",($AN48/$AO$7),($AN48/$AO$9)),"")</f>
        <v/>
      </c>
    </row>
    <row r="50" spans="1:48" s="205" customFormat="1" ht="12" customHeight="1">
      <c r="A50" s="712"/>
      <c r="B50" s="715"/>
      <c r="C50" s="733"/>
      <c r="D50" s="721"/>
      <c r="E50" s="402"/>
      <c r="F50" s="726"/>
      <c r="G50" s="727"/>
      <c r="H50" s="235" t="s">
        <v>358</v>
      </c>
      <c r="I50" s="234" t="str">
        <f>IFERROR(VLOOKUP(I48,'P1-1'!$B:$AP,31,FALSE),"")</f>
        <v/>
      </c>
      <c r="J50" s="234" t="str">
        <f>IFERROR(VLOOKUP(J48,'P1-1'!$B:$AP,31,FALSE),"")</f>
        <v/>
      </c>
      <c r="K50" s="234" t="str">
        <f>IFERROR(VLOOKUP(K48,'P1-1'!$B:$AP,31,FALSE),"")</f>
        <v/>
      </c>
      <c r="L50" s="234" t="str">
        <f>IFERROR(VLOOKUP(L48,'P1-1'!$B:$AP,31,FALSE),"")</f>
        <v/>
      </c>
      <c r="M50" s="234" t="str">
        <f>IFERROR(VLOOKUP(M48,'P1-1'!$B:$AP,31,FALSE),"")</f>
        <v/>
      </c>
      <c r="N50" s="234" t="str">
        <f>IFERROR(VLOOKUP(N48,'P1-1'!$B:$AP,31,FALSE),"")</f>
        <v/>
      </c>
      <c r="O50" s="234" t="str">
        <f>IFERROR(VLOOKUP(O48,'P1-1'!$B:$AP,31,FALSE),"")</f>
        <v/>
      </c>
      <c r="P50" s="234" t="str">
        <f>IFERROR(VLOOKUP(P48,'P1-1'!$B:$AP,31,FALSE),"")</f>
        <v/>
      </c>
      <c r="Q50" s="234" t="str">
        <f>IFERROR(VLOOKUP(Q48,'P1-1'!$B:$AP,31,FALSE),"")</f>
        <v/>
      </c>
      <c r="R50" s="234" t="str">
        <f>IFERROR(VLOOKUP(R48,'P1-1'!$B:$AP,31,FALSE),"")</f>
        <v/>
      </c>
      <c r="S50" s="234" t="str">
        <f>IFERROR(VLOOKUP(S48,'P1-1'!$B:$AP,31,FALSE),"")</f>
        <v/>
      </c>
      <c r="T50" s="234" t="str">
        <f>IFERROR(VLOOKUP(T48,'P1-1'!$B:$AP,31,FALSE),"")</f>
        <v/>
      </c>
      <c r="U50" s="234" t="str">
        <f>IFERROR(VLOOKUP(U48,'P1-1'!$B:$AP,31,FALSE),"")</f>
        <v/>
      </c>
      <c r="V50" s="234" t="str">
        <f>IFERROR(VLOOKUP(V48,'P1-1'!$B:$AP,31,FALSE),"")</f>
        <v/>
      </c>
      <c r="W50" s="234" t="str">
        <f>IFERROR(VLOOKUP(W48,'P1-1'!$B:$AP,31,FALSE),"")</f>
        <v/>
      </c>
      <c r="X50" s="234" t="str">
        <f>IFERROR(VLOOKUP(X48,'P1-1'!$B:$AP,31,FALSE),"")</f>
        <v/>
      </c>
      <c r="Y50" s="234" t="str">
        <f>IFERROR(VLOOKUP(Y48,'P1-1'!$B:$AP,31,FALSE),"")</f>
        <v/>
      </c>
      <c r="Z50" s="234" t="str">
        <f>IFERROR(VLOOKUP(Z48,'P1-1'!$B:$AP,31,FALSE),"")</f>
        <v/>
      </c>
      <c r="AA50" s="234" t="str">
        <f>IFERROR(VLOOKUP(AA48,'P1-1'!$B:$AP,31,FALSE),"")</f>
        <v/>
      </c>
      <c r="AB50" s="234" t="str">
        <f>IFERROR(VLOOKUP(AB48,'P1-1'!$B:$AP,31,FALSE),"")</f>
        <v/>
      </c>
      <c r="AC50" s="234" t="str">
        <f>IFERROR(VLOOKUP(AC48,'P1-1'!$B:$AP,31,FALSE),"")</f>
        <v/>
      </c>
      <c r="AD50" s="234" t="str">
        <f>IFERROR(VLOOKUP(AD48,'P1-1'!$B:$AP,31,FALSE),"")</f>
        <v/>
      </c>
      <c r="AE50" s="234" t="str">
        <f>IFERROR(VLOOKUP(AE48,'P1-1'!$B:$AP,31,FALSE),"")</f>
        <v/>
      </c>
      <c r="AF50" s="234" t="str">
        <f>IFERROR(VLOOKUP(AF48,'P1-1'!$B:$AP,31,FALSE),"")</f>
        <v/>
      </c>
      <c r="AG50" s="234" t="str">
        <f>IFERROR(VLOOKUP(AG48,'P1-1'!$B:$AP,31,FALSE),"")</f>
        <v/>
      </c>
      <c r="AH50" s="234" t="str">
        <f>IFERROR(VLOOKUP(AH48,'P1-1'!$B:$AP,31,FALSE),"")</f>
        <v/>
      </c>
      <c r="AI50" s="234" t="str">
        <f>IFERROR(VLOOKUP(AI48,'P1-1'!$B:$AP,31,FALSE),"")</f>
        <v/>
      </c>
      <c r="AJ50" s="234" t="str">
        <f>IFERROR(VLOOKUP(AJ48,'P1-1'!$B:$AP,31,FALSE),"")</f>
        <v/>
      </c>
      <c r="AK50" s="234" t="str">
        <f>IFERROR(VLOOKUP(AK48,'P1-1'!$B:$AP,31,FALSE),"")</f>
        <v/>
      </c>
      <c r="AL50" s="234" t="str">
        <f>IFERROR(VLOOKUP(AL48,'P1-1'!$B:$AP,31,FALSE),"")</f>
        <v/>
      </c>
      <c r="AM50" s="234" t="str">
        <f>IFERROR(VLOOKUP(AM48,'P1-1'!$B:$AP,31,FALSE),"")</f>
        <v/>
      </c>
      <c r="AN50" s="730"/>
      <c r="AO50" s="702"/>
      <c r="AP50" s="707"/>
      <c r="AQ50" s="708"/>
      <c r="AR50" s="702"/>
      <c r="AS50" s="702"/>
      <c r="AT50" s="709"/>
      <c r="AU50" s="327"/>
      <c r="AV50" s="327"/>
    </row>
    <row r="51" spans="1:48" s="205" customFormat="1" ht="12" customHeight="1">
      <c r="A51" s="710">
        <v>10</v>
      </c>
      <c r="B51" s="713"/>
      <c r="C51" s="731"/>
      <c r="D51" s="719" t="s">
        <v>231</v>
      </c>
      <c r="E51" s="401"/>
      <c r="F51" s="722"/>
      <c r="G51" s="723"/>
      <c r="H51" s="232" t="s">
        <v>355</v>
      </c>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728">
        <f t="shared" ref="AN51" si="31">IF(LEFT($AN$2,6)="共同生活援助",SUM(I52:AM52),SUM(I52:AM53))</f>
        <v>0</v>
      </c>
      <c r="AO51" s="700">
        <f>IF($AN$4="４週",AN51/4,AN51/(DAY(EOMONTH($I$22,0))/7))</f>
        <v>0</v>
      </c>
      <c r="AP51" s="703"/>
      <c r="AQ51" s="704"/>
      <c r="AR51" s="700" t="str">
        <f t="shared" ref="AR51" si="32">IF($AN$4="４週",AU52,AV52)</f>
        <v/>
      </c>
      <c r="AS51" s="700"/>
      <c r="AT51" s="709"/>
      <c r="AU51" s="325" t="s">
        <v>617</v>
      </c>
      <c r="AV51" s="325" t="s">
        <v>356</v>
      </c>
    </row>
    <row r="52" spans="1:48" s="205" customFormat="1" ht="12" customHeight="1">
      <c r="A52" s="711"/>
      <c r="B52" s="714"/>
      <c r="C52" s="732"/>
      <c r="D52" s="720"/>
      <c r="E52" s="402"/>
      <c r="F52" s="724"/>
      <c r="G52" s="725"/>
      <c r="H52" s="233" t="s">
        <v>357</v>
      </c>
      <c r="I52" s="234" t="str">
        <f>IFERROR(VLOOKUP(I51,'P1-1'!$B:$AP,41,FALSE),"")</f>
        <v/>
      </c>
      <c r="J52" s="234" t="str">
        <f>IFERROR(VLOOKUP(J51,'P1-1'!$B:$AP,41,FALSE),"")</f>
        <v/>
      </c>
      <c r="K52" s="234" t="str">
        <f>IFERROR(VLOOKUP(K51,'P1-1'!$B:$AP,41,FALSE),"")</f>
        <v/>
      </c>
      <c r="L52" s="234" t="str">
        <f>IFERROR(VLOOKUP(L51,'P1-1'!$B:$AP,41,FALSE),"")</f>
        <v/>
      </c>
      <c r="M52" s="234" t="str">
        <f>IFERROR(VLOOKUP(M51,'P1-1'!$B:$AP,41,FALSE),"")</f>
        <v/>
      </c>
      <c r="N52" s="234" t="str">
        <f>IFERROR(VLOOKUP(N51,'P1-1'!$B:$AP,41,FALSE),"")</f>
        <v/>
      </c>
      <c r="O52" s="234" t="str">
        <f>IFERROR(VLOOKUP(O51,'P1-1'!$B:$AP,41,FALSE),"")</f>
        <v/>
      </c>
      <c r="P52" s="234" t="str">
        <f>IFERROR(VLOOKUP(P51,'P1-1'!$B:$AP,41,FALSE),"")</f>
        <v/>
      </c>
      <c r="Q52" s="234" t="str">
        <f>IFERROR(VLOOKUP(Q51,'P1-1'!$B:$AP,41,FALSE),"")</f>
        <v/>
      </c>
      <c r="R52" s="234" t="str">
        <f>IFERROR(VLOOKUP(R51,'P1-1'!$B:$AP,41,FALSE),"")</f>
        <v/>
      </c>
      <c r="S52" s="234" t="str">
        <f>IFERROR(VLOOKUP(S51,'P1-1'!$B:$AP,41,FALSE),"")</f>
        <v/>
      </c>
      <c r="T52" s="234" t="str">
        <f>IFERROR(VLOOKUP(T51,'P1-1'!$B:$AP,41,FALSE),"")</f>
        <v/>
      </c>
      <c r="U52" s="234" t="str">
        <f>IFERROR(VLOOKUP(U51,'P1-1'!$B:$AP,41,FALSE),"")</f>
        <v/>
      </c>
      <c r="V52" s="234" t="str">
        <f>IFERROR(VLOOKUP(V51,'P1-1'!$B:$AP,41,FALSE),"")</f>
        <v/>
      </c>
      <c r="W52" s="234" t="str">
        <f>IFERROR(VLOOKUP(W51,'P1-1'!$B:$AP,41,FALSE),"")</f>
        <v/>
      </c>
      <c r="X52" s="234" t="str">
        <f>IFERROR(VLOOKUP(X51,'P1-1'!$B:$AP,41,FALSE),"")</f>
        <v/>
      </c>
      <c r="Y52" s="234" t="str">
        <f>IFERROR(VLOOKUP(Y51,'P1-1'!$B:$AP,41,FALSE),"")</f>
        <v/>
      </c>
      <c r="Z52" s="234" t="str">
        <f>IFERROR(VLOOKUP(Z51,'P1-1'!$B:$AP,41,FALSE),"")</f>
        <v/>
      </c>
      <c r="AA52" s="234" t="str">
        <f>IFERROR(VLOOKUP(AA51,'P1-1'!$B:$AP,41,FALSE),"")</f>
        <v/>
      </c>
      <c r="AB52" s="234" t="str">
        <f>IFERROR(VLOOKUP(AB51,'P1-1'!$B:$AP,41,FALSE),"")</f>
        <v/>
      </c>
      <c r="AC52" s="234" t="str">
        <f>IFERROR(VLOOKUP(AC51,'P1-1'!$B:$AP,41,FALSE),"")</f>
        <v/>
      </c>
      <c r="AD52" s="234" t="str">
        <f>IFERROR(VLOOKUP(AD51,'P1-1'!$B:$AP,41,FALSE),"")</f>
        <v/>
      </c>
      <c r="AE52" s="234" t="str">
        <f>IFERROR(VLOOKUP(AE51,'P1-1'!$B:$AP,41,FALSE),"")</f>
        <v/>
      </c>
      <c r="AF52" s="234" t="str">
        <f>IFERROR(VLOOKUP(AF51,'P1-1'!$B:$AP,41,FALSE),"")</f>
        <v/>
      </c>
      <c r="AG52" s="234" t="str">
        <f>IFERROR(VLOOKUP(AG51,'P1-1'!$B:$AP,41,FALSE),"")</f>
        <v/>
      </c>
      <c r="AH52" s="234" t="str">
        <f>IFERROR(VLOOKUP(AH51,'P1-1'!$B:$AP,41,FALSE),"")</f>
        <v/>
      </c>
      <c r="AI52" s="234" t="str">
        <f>IFERROR(VLOOKUP(AI51,'P1-1'!$B:$AP,41,FALSE),"")</f>
        <v/>
      </c>
      <c r="AJ52" s="234" t="str">
        <f>IFERROR(VLOOKUP(AJ51,'P1-1'!$B:$AP,41,FALSE),"")</f>
        <v/>
      </c>
      <c r="AK52" s="234" t="str">
        <f>IFERROR(VLOOKUP(AK51,'P1-1'!$B:$AP,41,FALSE),"")</f>
        <v/>
      </c>
      <c r="AL52" s="234" t="str">
        <f>IFERROR(VLOOKUP(AL51,'P1-1'!$B:$AP,41,FALSE),"")</f>
        <v/>
      </c>
      <c r="AM52" s="234" t="str">
        <f>IFERROR(VLOOKUP(AM51,'P1-1'!$B:$AP,41,FALSE),"")</f>
        <v/>
      </c>
      <c r="AN52" s="729"/>
      <c r="AO52" s="701"/>
      <c r="AP52" s="705"/>
      <c r="AQ52" s="706"/>
      <c r="AR52" s="701"/>
      <c r="AS52" s="701"/>
      <c r="AT52" s="709"/>
      <c r="AU52" s="326" t="str">
        <f t="shared" ref="AU52" si="33">IFERROR(IF($D51="□",($AO51/$AK$7),($AO51/$AK$9)),"")</f>
        <v/>
      </c>
      <c r="AV52" s="326" t="str">
        <f t="shared" ref="AV52" si="34">IFERROR(IF($D51="□",($AN51/$AO$7),($AN51/$AO$9)),"")</f>
        <v/>
      </c>
    </row>
    <row r="53" spans="1:48" s="205" customFormat="1" ht="12" customHeight="1">
      <c r="A53" s="712"/>
      <c r="B53" s="715"/>
      <c r="C53" s="733"/>
      <c r="D53" s="721"/>
      <c r="E53" s="402"/>
      <c r="F53" s="726"/>
      <c r="G53" s="727"/>
      <c r="H53" s="235" t="s">
        <v>358</v>
      </c>
      <c r="I53" s="234" t="str">
        <f>IFERROR(VLOOKUP(I51,'P1-1'!$B:$AP,31,FALSE),"")</f>
        <v/>
      </c>
      <c r="J53" s="234" t="str">
        <f>IFERROR(VLOOKUP(J51,'P1-1'!$B:$AP,31,FALSE),"")</f>
        <v/>
      </c>
      <c r="K53" s="234" t="str">
        <f>IFERROR(VLOOKUP(K51,'P1-1'!$B:$AP,31,FALSE),"")</f>
        <v/>
      </c>
      <c r="L53" s="234" t="str">
        <f>IFERROR(VLOOKUP(L51,'P1-1'!$B:$AP,31,FALSE),"")</f>
        <v/>
      </c>
      <c r="M53" s="234" t="str">
        <f>IFERROR(VLOOKUP(M51,'P1-1'!$B:$AP,31,FALSE),"")</f>
        <v/>
      </c>
      <c r="N53" s="234" t="str">
        <f>IFERROR(VLOOKUP(N51,'P1-1'!$B:$AP,31,FALSE),"")</f>
        <v/>
      </c>
      <c r="O53" s="234" t="str">
        <f>IFERROR(VLOOKUP(O51,'P1-1'!$B:$AP,31,FALSE),"")</f>
        <v/>
      </c>
      <c r="P53" s="234" t="str">
        <f>IFERROR(VLOOKUP(P51,'P1-1'!$B:$AP,31,FALSE),"")</f>
        <v/>
      </c>
      <c r="Q53" s="234" t="str">
        <f>IFERROR(VLOOKUP(Q51,'P1-1'!$B:$AP,31,FALSE),"")</f>
        <v/>
      </c>
      <c r="R53" s="234" t="str">
        <f>IFERROR(VLOOKUP(R51,'P1-1'!$B:$AP,31,FALSE),"")</f>
        <v/>
      </c>
      <c r="S53" s="234" t="str">
        <f>IFERROR(VLOOKUP(S51,'P1-1'!$B:$AP,31,FALSE),"")</f>
        <v/>
      </c>
      <c r="T53" s="234" t="str">
        <f>IFERROR(VLOOKUP(T51,'P1-1'!$B:$AP,31,FALSE),"")</f>
        <v/>
      </c>
      <c r="U53" s="234" t="str">
        <f>IFERROR(VLOOKUP(U51,'P1-1'!$B:$AP,31,FALSE),"")</f>
        <v/>
      </c>
      <c r="V53" s="234" t="str">
        <f>IFERROR(VLOOKUP(V51,'P1-1'!$B:$AP,31,FALSE),"")</f>
        <v/>
      </c>
      <c r="W53" s="234" t="str">
        <f>IFERROR(VLOOKUP(W51,'P1-1'!$B:$AP,31,FALSE),"")</f>
        <v/>
      </c>
      <c r="X53" s="234" t="str">
        <f>IFERROR(VLOOKUP(X51,'P1-1'!$B:$AP,31,FALSE),"")</f>
        <v/>
      </c>
      <c r="Y53" s="234" t="str">
        <f>IFERROR(VLOOKUP(Y51,'P1-1'!$B:$AP,31,FALSE),"")</f>
        <v/>
      </c>
      <c r="Z53" s="234" t="str">
        <f>IFERROR(VLOOKUP(Z51,'P1-1'!$B:$AP,31,FALSE),"")</f>
        <v/>
      </c>
      <c r="AA53" s="234" t="str">
        <f>IFERROR(VLOOKUP(AA51,'P1-1'!$B:$AP,31,FALSE),"")</f>
        <v/>
      </c>
      <c r="AB53" s="234" t="str">
        <f>IFERROR(VLOOKUP(AB51,'P1-1'!$B:$AP,31,FALSE),"")</f>
        <v/>
      </c>
      <c r="AC53" s="234" t="str">
        <f>IFERROR(VLOOKUP(AC51,'P1-1'!$B:$AP,31,FALSE),"")</f>
        <v/>
      </c>
      <c r="AD53" s="234" t="str">
        <f>IFERROR(VLOOKUP(AD51,'P1-1'!$B:$AP,31,FALSE),"")</f>
        <v/>
      </c>
      <c r="AE53" s="234" t="str">
        <f>IFERROR(VLOOKUP(AE51,'P1-1'!$B:$AP,31,FALSE),"")</f>
        <v/>
      </c>
      <c r="AF53" s="234" t="str">
        <f>IFERROR(VLOOKUP(AF51,'P1-1'!$B:$AP,31,FALSE),"")</f>
        <v/>
      </c>
      <c r="AG53" s="234" t="str">
        <f>IFERROR(VLOOKUP(AG51,'P1-1'!$B:$AP,31,FALSE),"")</f>
        <v/>
      </c>
      <c r="AH53" s="234" t="str">
        <f>IFERROR(VLOOKUP(AH51,'P1-1'!$B:$AP,31,FALSE),"")</f>
        <v/>
      </c>
      <c r="AI53" s="234" t="str">
        <f>IFERROR(VLOOKUP(AI51,'P1-1'!$B:$AP,31,FALSE),"")</f>
        <v/>
      </c>
      <c r="AJ53" s="234" t="str">
        <f>IFERROR(VLOOKUP(AJ51,'P1-1'!$B:$AP,31,FALSE),"")</f>
        <v/>
      </c>
      <c r="AK53" s="234" t="str">
        <f>IFERROR(VLOOKUP(AK51,'P1-1'!$B:$AP,31,FALSE),"")</f>
        <v/>
      </c>
      <c r="AL53" s="234" t="str">
        <f>IFERROR(VLOOKUP(AL51,'P1-1'!$B:$AP,31,FALSE),"")</f>
        <v/>
      </c>
      <c r="AM53" s="234" t="str">
        <f>IFERROR(VLOOKUP(AM51,'P1-1'!$B:$AP,31,FALSE),"")</f>
        <v/>
      </c>
      <c r="AN53" s="730"/>
      <c r="AO53" s="702"/>
      <c r="AP53" s="707"/>
      <c r="AQ53" s="708"/>
      <c r="AR53" s="702"/>
      <c r="AS53" s="702"/>
      <c r="AT53" s="709"/>
      <c r="AU53" s="327"/>
      <c r="AV53" s="327"/>
    </row>
    <row r="54" spans="1:48" s="205" customFormat="1" ht="12" customHeight="1">
      <c r="A54" s="710">
        <v>11</v>
      </c>
      <c r="B54" s="713"/>
      <c r="C54" s="731"/>
      <c r="D54" s="719" t="s">
        <v>231</v>
      </c>
      <c r="E54" s="401"/>
      <c r="F54" s="722"/>
      <c r="G54" s="723"/>
      <c r="H54" s="232" t="s">
        <v>355</v>
      </c>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728">
        <f t="shared" ref="AN54" si="35">IF(LEFT($AN$2,6)="共同生活援助",SUM(I55:AM55),SUM(I55:AM56))</f>
        <v>0</v>
      </c>
      <c r="AO54" s="700">
        <f>IF($AN$4="４週",AN54/4,AN54/(DAY(EOMONTH($I$22,0))/7))</f>
        <v>0</v>
      </c>
      <c r="AP54" s="703"/>
      <c r="AQ54" s="704"/>
      <c r="AR54" s="700" t="str">
        <f t="shared" ref="AR54" si="36">IF($AN$4="４週",AU55,AV55)</f>
        <v/>
      </c>
      <c r="AS54" s="700"/>
      <c r="AT54" s="709"/>
      <c r="AU54" s="325" t="s">
        <v>617</v>
      </c>
      <c r="AV54" s="325" t="s">
        <v>356</v>
      </c>
    </row>
    <row r="55" spans="1:48" s="205" customFormat="1" ht="12" customHeight="1">
      <c r="A55" s="711"/>
      <c r="B55" s="714"/>
      <c r="C55" s="732"/>
      <c r="D55" s="720"/>
      <c r="E55" s="402"/>
      <c r="F55" s="724"/>
      <c r="G55" s="725"/>
      <c r="H55" s="233" t="s">
        <v>357</v>
      </c>
      <c r="I55" s="234" t="str">
        <f>IFERROR(VLOOKUP(I54,'P1-1'!$B:$AP,41,FALSE),"")</f>
        <v/>
      </c>
      <c r="J55" s="234" t="str">
        <f>IFERROR(VLOOKUP(J54,'P1-1'!$B:$AP,41,FALSE),"")</f>
        <v/>
      </c>
      <c r="K55" s="234" t="str">
        <f>IFERROR(VLOOKUP(K54,'P1-1'!$B:$AP,41,FALSE),"")</f>
        <v/>
      </c>
      <c r="L55" s="234" t="str">
        <f>IFERROR(VLOOKUP(L54,'P1-1'!$B:$AP,41,FALSE),"")</f>
        <v/>
      </c>
      <c r="M55" s="234" t="str">
        <f>IFERROR(VLOOKUP(M54,'P1-1'!$B:$AP,41,FALSE),"")</f>
        <v/>
      </c>
      <c r="N55" s="234" t="str">
        <f>IFERROR(VLOOKUP(N54,'P1-1'!$B:$AP,41,FALSE),"")</f>
        <v/>
      </c>
      <c r="O55" s="234" t="str">
        <f>IFERROR(VLOOKUP(O54,'P1-1'!$B:$AP,41,FALSE),"")</f>
        <v/>
      </c>
      <c r="P55" s="234" t="str">
        <f>IFERROR(VLOOKUP(P54,'P1-1'!$B:$AP,41,FALSE),"")</f>
        <v/>
      </c>
      <c r="Q55" s="234" t="str">
        <f>IFERROR(VLOOKUP(Q54,'P1-1'!$B:$AP,41,FALSE),"")</f>
        <v/>
      </c>
      <c r="R55" s="234" t="str">
        <f>IFERROR(VLOOKUP(R54,'P1-1'!$B:$AP,41,FALSE),"")</f>
        <v/>
      </c>
      <c r="S55" s="234" t="str">
        <f>IFERROR(VLOOKUP(S54,'P1-1'!$B:$AP,41,FALSE),"")</f>
        <v/>
      </c>
      <c r="T55" s="234" t="str">
        <f>IFERROR(VLOOKUP(T54,'P1-1'!$B:$AP,41,FALSE),"")</f>
        <v/>
      </c>
      <c r="U55" s="234" t="str">
        <f>IFERROR(VLOOKUP(U54,'P1-1'!$B:$AP,41,FALSE),"")</f>
        <v/>
      </c>
      <c r="V55" s="234" t="str">
        <f>IFERROR(VLOOKUP(V54,'P1-1'!$B:$AP,41,FALSE),"")</f>
        <v/>
      </c>
      <c r="W55" s="234" t="str">
        <f>IFERROR(VLOOKUP(W54,'P1-1'!$B:$AP,41,FALSE),"")</f>
        <v/>
      </c>
      <c r="X55" s="234" t="str">
        <f>IFERROR(VLOOKUP(X54,'P1-1'!$B:$AP,41,FALSE),"")</f>
        <v/>
      </c>
      <c r="Y55" s="234" t="str">
        <f>IFERROR(VLOOKUP(Y54,'P1-1'!$B:$AP,41,FALSE),"")</f>
        <v/>
      </c>
      <c r="Z55" s="234" t="str">
        <f>IFERROR(VLOOKUP(Z54,'P1-1'!$B:$AP,41,FALSE),"")</f>
        <v/>
      </c>
      <c r="AA55" s="234" t="str">
        <f>IFERROR(VLOOKUP(AA54,'P1-1'!$B:$AP,41,FALSE),"")</f>
        <v/>
      </c>
      <c r="AB55" s="234" t="str">
        <f>IFERROR(VLOOKUP(AB54,'P1-1'!$B:$AP,41,FALSE),"")</f>
        <v/>
      </c>
      <c r="AC55" s="234" t="str">
        <f>IFERROR(VLOOKUP(AC54,'P1-1'!$B:$AP,41,FALSE),"")</f>
        <v/>
      </c>
      <c r="AD55" s="234" t="str">
        <f>IFERROR(VLOOKUP(AD54,'P1-1'!$B:$AP,41,FALSE),"")</f>
        <v/>
      </c>
      <c r="AE55" s="234" t="str">
        <f>IFERROR(VLOOKUP(AE54,'P1-1'!$B:$AP,41,FALSE),"")</f>
        <v/>
      </c>
      <c r="AF55" s="234" t="str">
        <f>IFERROR(VLOOKUP(AF54,'P1-1'!$B:$AP,41,FALSE),"")</f>
        <v/>
      </c>
      <c r="AG55" s="234" t="str">
        <f>IFERROR(VLOOKUP(AG54,'P1-1'!$B:$AP,41,FALSE),"")</f>
        <v/>
      </c>
      <c r="AH55" s="234" t="str">
        <f>IFERROR(VLOOKUP(AH54,'P1-1'!$B:$AP,41,FALSE),"")</f>
        <v/>
      </c>
      <c r="AI55" s="234" t="str">
        <f>IFERROR(VLOOKUP(AI54,'P1-1'!$B:$AP,41,FALSE),"")</f>
        <v/>
      </c>
      <c r="AJ55" s="234" t="str">
        <f>IFERROR(VLOOKUP(AJ54,'P1-1'!$B:$AP,41,FALSE),"")</f>
        <v/>
      </c>
      <c r="AK55" s="234" t="str">
        <f>IFERROR(VLOOKUP(AK54,'P1-1'!$B:$AP,41,FALSE),"")</f>
        <v/>
      </c>
      <c r="AL55" s="234" t="str">
        <f>IFERROR(VLOOKUP(AL54,'P1-1'!$B:$AP,41,FALSE),"")</f>
        <v/>
      </c>
      <c r="AM55" s="234" t="str">
        <f>IFERROR(VLOOKUP(AM54,'P1-1'!$B:$AP,41,FALSE),"")</f>
        <v/>
      </c>
      <c r="AN55" s="729"/>
      <c r="AO55" s="701"/>
      <c r="AP55" s="705"/>
      <c r="AQ55" s="706"/>
      <c r="AR55" s="701"/>
      <c r="AS55" s="701"/>
      <c r="AT55" s="709"/>
      <c r="AU55" s="326" t="str">
        <f t="shared" ref="AU55" si="37">IFERROR(IF($D54="□",($AO54/$AK$7),($AO54/$AK$9)),"")</f>
        <v/>
      </c>
      <c r="AV55" s="326" t="str">
        <f t="shared" ref="AV55" si="38">IFERROR(IF($D54="□",($AN54/$AO$7),($AN54/$AO$9)),"")</f>
        <v/>
      </c>
    </row>
    <row r="56" spans="1:48" s="205" customFormat="1" ht="12" customHeight="1">
      <c r="A56" s="712"/>
      <c r="B56" s="715"/>
      <c r="C56" s="733"/>
      <c r="D56" s="721"/>
      <c r="E56" s="402"/>
      <c r="F56" s="726"/>
      <c r="G56" s="727"/>
      <c r="H56" s="235" t="s">
        <v>358</v>
      </c>
      <c r="I56" s="234" t="str">
        <f>IFERROR(VLOOKUP(I54,'P1-1'!$B:$AP,31,FALSE),"")</f>
        <v/>
      </c>
      <c r="J56" s="234" t="str">
        <f>IFERROR(VLOOKUP(J54,'P1-1'!$B:$AP,31,FALSE),"")</f>
        <v/>
      </c>
      <c r="K56" s="234" t="str">
        <f>IFERROR(VLOOKUP(K54,'P1-1'!$B:$AP,31,FALSE),"")</f>
        <v/>
      </c>
      <c r="L56" s="234" t="str">
        <f>IFERROR(VLOOKUP(L54,'P1-1'!$B:$AP,31,FALSE),"")</f>
        <v/>
      </c>
      <c r="M56" s="234" t="str">
        <f>IFERROR(VLOOKUP(M54,'P1-1'!$B:$AP,31,FALSE),"")</f>
        <v/>
      </c>
      <c r="N56" s="234" t="str">
        <f>IFERROR(VLOOKUP(N54,'P1-1'!$B:$AP,31,FALSE),"")</f>
        <v/>
      </c>
      <c r="O56" s="234" t="str">
        <f>IFERROR(VLOOKUP(O54,'P1-1'!$B:$AP,31,FALSE),"")</f>
        <v/>
      </c>
      <c r="P56" s="234" t="str">
        <f>IFERROR(VLOOKUP(P54,'P1-1'!$B:$AP,31,FALSE),"")</f>
        <v/>
      </c>
      <c r="Q56" s="234" t="str">
        <f>IFERROR(VLOOKUP(Q54,'P1-1'!$B:$AP,31,FALSE),"")</f>
        <v/>
      </c>
      <c r="R56" s="234" t="str">
        <f>IFERROR(VLOOKUP(R54,'P1-1'!$B:$AP,31,FALSE),"")</f>
        <v/>
      </c>
      <c r="S56" s="234" t="str">
        <f>IFERROR(VLOOKUP(S54,'P1-1'!$B:$AP,31,FALSE),"")</f>
        <v/>
      </c>
      <c r="T56" s="234" t="str">
        <f>IFERROR(VLOOKUP(T54,'P1-1'!$B:$AP,31,FALSE),"")</f>
        <v/>
      </c>
      <c r="U56" s="234" t="str">
        <f>IFERROR(VLOOKUP(U54,'P1-1'!$B:$AP,31,FALSE),"")</f>
        <v/>
      </c>
      <c r="V56" s="234" t="str">
        <f>IFERROR(VLOOKUP(V54,'P1-1'!$B:$AP,31,FALSE),"")</f>
        <v/>
      </c>
      <c r="W56" s="234" t="str">
        <f>IFERROR(VLOOKUP(W54,'P1-1'!$B:$AP,31,FALSE),"")</f>
        <v/>
      </c>
      <c r="X56" s="234" t="str">
        <f>IFERROR(VLOOKUP(X54,'P1-1'!$B:$AP,31,FALSE),"")</f>
        <v/>
      </c>
      <c r="Y56" s="234" t="str">
        <f>IFERROR(VLOOKUP(Y54,'P1-1'!$B:$AP,31,FALSE),"")</f>
        <v/>
      </c>
      <c r="Z56" s="234" t="str">
        <f>IFERROR(VLOOKUP(Z54,'P1-1'!$B:$AP,31,FALSE),"")</f>
        <v/>
      </c>
      <c r="AA56" s="234" t="str">
        <f>IFERROR(VLOOKUP(AA54,'P1-1'!$B:$AP,31,FALSE),"")</f>
        <v/>
      </c>
      <c r="AB56" s="234" t="str">
        <f>IFERROR(VLOOKUP(AB54,'P1-1'!$B:$AP,31,FALSE),"")</f>
        <v/>
      </c>
      <c r="AC56" s="234" t="str">
        <f>IFERROR(VLOOKUP(AC54,'P1-1'!$B:$AP,31,FALSE),"")</f>
        <v/>
      </c>
      <c r="AD56" s="234" t="str">
        <f>IFERROR(VLOOKUP(AD54,'P1-1'!$B:$AP,31,FALSE),"")</f>
        <v/>
      </c>
      <c r="AE56" s="234" t="str">
        <f>IFERROR(VLOOKUP(AE54,'P1-1'!$B:$AP,31,FALSE),"")</f>
        <v/>
      </c>
      <c r="AF56" s="234" t="str">
        <f>IFERROR(VLOOKUP(AF54,'P1-1'!$B:$AP,31,FALSE),"")</f>
        <v/>
      </c>
      <c r="AG56" s="234" t="str">
        <f>IFERROR(VLOOKUP(AG54,'P1-1'!$B:$AP,31,FALSE),"")</f>
        <v/>
      </c>
      <c r="AH56" s="234" t="str">
        <f>IFERROR(VLOOKUP(AH54,'P1-1'!$B:$AP,31,FALSE),"")</f>
        <v/>
      </c>
      <c r="AI56" s="234" t="str">
        <f>IFERROR(VLOOKUP(AI54,'P1-1'!$B:$AP,31,FALSE),"")</f>
        <v/>
      </c>
      <c r="AJ56" s="234" t="str">
        <f>IFERROR(VLOOKUP(AJ54,'P1-1'!$B:$AP,31,FALSE),"")</f>
        <v/>
      </c>
      <c r="AK56" s="234" t="str">
        <f>IFERROR(VLOOKUP(AK54,'P1-1'!$B:$AP,31,FALSE),"")</f>
        <v/>
      </c>
      <c r="AL56" s="234" t="str">
        <f>IFERROR(VLOOKUP(AL54,'P1-1'!$B:$AP,31,FALSE),"")</f>
        <v/>
      </c>
      <c r="AM56" s="234" t="str">
        <f>IFERROR(VLOOKUP(AM54,'P1-1'!$B:$AP,31,FALSE),"")</f>
        <v/>
      </c>
      <c r="AN56" s="730"/>
      <c r="AO56" s="702"/>
      <c r="AP56" s="707"/>
      <c r="AQ56" s="708"/>
      <c r="AR56" s="702"/>
      <c r="AS56" s="702"/>
      <c r="AT56" s="709"/>
      <c r="AU56" s="327"/>
      <c r="AV56" s="327"/>
    </row>
    <row r="57" spans="1:48" s="205" customFormat="1" ht="12" customHeight="1">
      <c r="A57" s="710">
        <v>12</v>
      </c>
      <c r="B57" s="713"/>
      <c r="C57" s="731"/>
      <c r="D57" s="719" t="s">
        <v>231</v>
      </c>
      <c r="E57" s="401"/>
      <c r="F57" s="722"/>
      <c r="G57" s="723"/>
      <c r="H57" s="232" t="s">
        <v>355</v>
      </c>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c r="AN57" s="728">
        <f t="shared" ref="AN57" si="39">IF(LEFT($AN$2,6)="共同生活援助",SUM(I58:AM58),SUM(I58:AM59))</f>
        <v>0</v>
      </c>
      <c r="AO57" s="700">
        <f>IF($AN$4="４週",AN57/4,AN57/(DAY(EOMONTH($I$22,0))/7))</f>
        <v>0</v>
      </c>
      <c r="AP57" s="703"/>
      <c r="AQ57" s="704"/>
      <c r="AR57" s="700" t="str">
        <f t="shared" ref="AR57" si="40">IF($AN$4="４週",AU58,AV58)</f>
        <v/>
      </c>
      <c r="AS57" s="700"/>
      <c r="AT57" s="709"/>
      <c r="AU57" s="325" t="s">
        <v>617</v>
      </c>
      <c r="AV57" s="325" t="s">
        <v>356</v>
      </c>
    </row>
    <row r="58" spans="1:48" s="205" customFormat="1" ht="12" customHeight="1">
      <c r="A58" s="711"/>
      <c r="B58" s="714"/>
      <c r="C58" s="732"/>
      <c r="D58" s="720"/>
      <c r="E58" s="402"/>
      <c r="F58" s="724"/>
      <c r="G58" s="725"/>
      <c r="H58" s="233" t="s">
        <v>357</v>
      </c>
      <c r="I58" s="234" t="str">
        <f>IFERROR(VLOOKUP(I57,'P1-1'!$B:$AP,41,FALSE),"")</f>
        <v/>
      </c>
      <c r="J58" s="234" t="str">
        <f>IFERROR(VLOOKUP(J57,'P1-1'!$B:$AP,41,FALSE),"")</f>
        <v/>
      </c>
      <c r="K58" s="234" t="str">
        <f>IFERROR(VLOOKUP(K57,'P1-1'!$B:$AP,41,FALSE),"")</f>
        <v/>
      </c>
      <c r="L58" s="234" t="str">
        <f>IFERROR(VLOOKUP(L57,'P1-1'!$B:$AP,41,FALSE),"")</f>
        <v/>
      </c>
      <c r="M58" s="234" t="str">
        <f>IFERROR(VLOOKUP(M57,'P1-1'!$B:$AP,41,FALSE),"")</f>
        <v/>
      </c>
      <c r="N58" s="234" t="str">
        <f>IFERROR(VLOOKUP(N57,'P1-1'!$B:$AP,41,FALSE),"")</f>
        <v/>
      </c>
      <c r="O58" s="234" t="str">
        <f>IFERROR(VLOOKUP(O57,'P1-1'!$B:$AP,41,FALSE),"")</f>
        <v/>
      </c>
      <c r="P58" s="234" t="str">
        <f>IFERROR(VLOOKUP(P57,'P1-1'!$B:$AP,41,FALSE),"")</f>
        <v/>
      </c>
      <c r="Q58" s="234" t="str">
        <f>IFERROR(VLOOKUP(Q57,'P1-1'!$B:$AP,41,FALSE),"")</f>
        <v/>
      </c>
      <c r="R58" s="234" t="str">
        <f>IFERROR(VLOOKUP(R57,'P1-1'!$B:$AP,41,FALSE),"")</f>
        <v/>
      </c>
      <c r="S58" s="234" t="str">
        <f>IFERROR(VLOOKUP(S57,'P1-1'!$B:$AP,41,FALSE),"")</f>
        <v/>
      </c>
      <c r="T58" s="234" t="str">
        <f>IFERROR(VLOOKUP(T57,'P1-1'!$B:$AP,41,FALSE),"")</f>
        <v/>
      </c>
      <c r="U58" s="234" t="str">
        <f>IFERROR(VLOOKUP(U57,'P1-1'!$B:$AP,41,FALSE),"")</f>
        <v/>
      </c>
      <c r="V58" s="234" t="str">
        <f>IFERROR(VLOOKUP(V57,'P1-1'!$B:$AP,41,FALSE),"")</f>
        <v/>
      </c>
      <c r="W58" s="234" t="str">
        <f>IFERROR(VLOOKUP(W57,'P1-1'!$B:$AP,41,FALSE),"")</f>
        <v/>
      </c>
      <c r="X58" s="234" t="str">
        <f>IFERROR(VLOOKUP(X57,'P1-1'!$B:$AP,41,FALSE),"")</f>
        <v/>
      </c>
      <c r="Y58" s="234" t="str">
        <f>IFERROR(VLOOKUP(Y57,'P1-1'!$B:$AP,41,FALSE),"")</f>
        <v/>
      </c>
      <c r="Z58" s="234" t="str">
        <f>IFERROR(VLOOKUP(Z57,'P1-1'!$B:$AP,41,FALSE),"")</f>
        <v/>
      </c>
      <c r="AA58" s="234" t="str">
        <f>IFERROR(VLOOKUP(AA57,'P1-1'!$B:$AP,41,FALSE),"")</f>
        <v/>
      </c>
      <c r="AB58" s="234" t="str">
        <f>IFERROR(VLOOKUP(AB57,'P1-1'!$B:$AP,41,FALSE),"")</f>
        <v/>
      </c>
      <c r="AC58" s="234" t="str">
        <f>IFERROR(VLOOKUP(AC57,'P1-1'!$B:$AP,41,FALSE),"")</f>
        <v/>
      </c>
      <c r="AD58" s="234" t="str">
        <f>IFERROR(VLOOKUP(AD57,'P1-1'!$B:$AP,41,FALSE),"")</f>
        <v/>
      </c>
      <c r="AE58" s="234" t="str">
        <f>IFERROR(VLOOKUP(AE57,'P1-1'!$B:$AP,41,FALSE),"")</f>
        <v/>
      </c>
      <c r="AF58" s="234" t="str">
        <f>IFERROR(VLOOKUP(AF57,'P1-1'!$B:$AP,41,FALSE),"")</f>
        <v/>
      </c>
      <c r="AG58" s="234" t="str">
        <f>IFERROR(VLOOKUP(AG57,'P1-1'!$B:$AP,41,FALSE),"")</f>
        <v/>
      </c>
      <c r="AH58" s="234" t="str">
        <f>IFERROR(VLOOKUP(AH57,'P1-1'!$B:$AP,41,FALSE),"")</f>
        <v/>
      </c>
      <c r="AI58" s="234" t="str">
        <f>IFERROR(VLOOKUP(AI57,'P1-1'!$B:$AP,41,FALSE),"")</f>
        <v/>
      </c>
      <c r="AJ58" s="234" t="str">
        <f>IFERROR(VLOOKUP(AJ57,'P1-1'!$B:$AP,41,FALSE),"")</f>
        <v/>
      </c>
      <c r="AK58" s="234" t="str">
        <f>IFERROR(VLOOKUP(AK57,'P1-1'!$B:$AP,41,FALSE),"")</f>
        <v/>
      </c>
      <c r="AL58" s="234" t="str">
        <f>IFERROR(VLOOKUP(AL57,'P1-1'!$B:$AP,41,FALSE),"")</f>
        <v/>
      </c>
      <c r="AM58" s="234" t="str">
        <f>IFERROR(VLOOKUP(AM57,'P1-1'!$B:$AP,41,FALSE),"")</f>
        <v/>
      </c>
      <c r="AN58" s="729"/>
      <c r="AO58" s="701"/>
      <c r="AP58" s="705"/>
      <c r="AQ58" s="706"/>
      <c r="AR58" s="701"/>
      <c r="AS58" s="701"/>
      <c r="AT58" s="709"/>
      <c r="AU58" s="326" t="str">
        <f t="shared" ref="AU58" si="41">IFERROR(IF($D57="□",($AO57/$AK$7),($AO57/$AK$9)),"")</f>
        <v/>
      </c>
      <c r="AV58" s="326" t="str">
        <f t="shared" ref="AV58" si="42">IFERROR(IF($D57="□",($AN57/$AO$7),($AN57/$AO$9)),"")</f>
        <v/>
      </c>
    </row>
    <row r="59" spans="1:48" s="205" customFormat="1" ht="12" customHeight="1">
      <c r="A59" s="712"/>
      <c r="B59" s="715"/>
      <c r="C59" s="733"/>
      <c r="D59" s="721"/>
      <c r="E59" s="402"/>
      <c r="F59" s="726"/>
      <c r="G59" s="727"/>
      <c r="H59" s="235" t="s">
        <v>358</v>
      </c>
      <c r="I59" s="234" t="str">
        <f>IFERROR(VLOOKUP(I57,'P1-1'!$B:$AP,31,FALSE),"")</f>
        <v/>
      </c>
      <c r="J59" s="234" t="str">
        <f>IFERROR(VLOOKUP(J57,'P1-1'!$B:$AP,31,FALSE),"")</f>
        <v/>
      </c>
      <c r="K59" s="234" t="str">
        <f>IFERROR(VLOOKUP(K57,'P1-1'!$B:$AP,31,FALSE),"")</f>
        <v/>
      </c>
      <c r="L59" s="234" t="str">
        <f>IFERROR(VLOOKUP(L57,'P1-1'!$B:$AP,31,FALSE),"")</f>
        <v/>
      </c>
      <c r="M59" s="234" t="str">
        <f>IFERROR(VLOOKUP(M57,'P1-1'!$B:$AP,31,FALSE),"")</f>
        <v/>
      </c>
      <c r="N59" s="234" t="str">
        <f>IFERROR(VLOOKUP(N57,'P1-1'!$B:$AP,31,FALSE),"")</f>
        <v/>
      </c>
      <c r="O59" s="234" t="str">
        <f>IFERROR(VLOOKUP(O57,'P1-1'!$B:$AP,31,FALSE),"")</f>
        <v/>
      </c>
      <c r="P59" s="234" t="str">
        <f>IFERROR(VLOOKUP(P57,'P1-1'!$B:$AP,31,FALSE),"")</f>
        <v/>
      </c>
      <c r="Q59" s="234" t="str">
        <f>IFERROR(VLOOKUP(Q57,'P1-1'!$B:$AP,31,FALSE),"")</f>
        <v/>
      </c>
      <c r="R59" s="234" t="str">
        <f>IFERROR(VLOOKUP(R57,'P1-1'!$B:$AP,31,FALSE),"")</f>
        <v/>
      </c>
      <c r="S59" s="234" t="str">
        <f>IFERROR(VLOOKUP(S57,'P1-1'!$B:$AP,31,FALSE),"")</f>
        <v/>
      </c>
      <c r="T59" s="234" t="str">
        <f>IFERROR(VLOOKUP(T57,'P1-1'!$B:$AP,31,FALSE),"")</f>
        <v/>
      </c>
      <c r="U59" s="234" t="str">
        <f>IFERROR(VLOOKUP(U57,'P1-1'!$B:$AP,31,FALSE),"")</f>
        <v/>
      </c>
      <c r="V59" s="234" t="str">
        <f>IFERROR(VLOOKUP(V57,'P1-1'!$B:$AP,31,FALSE),"")</f>
        <v/>
      </c>
      <c r="W59" s="234" t="str">
        <f>IFERROR(VLOOKUP(W57,'P1-1'!$B:$AP,31,FALSE),"")</f>
        <v/>
      </c>
      <c r="X59" s="234" t="str">
        <f>IFERROR(VLOOKUP(X57,'P1-1'!$B:$AP,31,FALSE),"")</f>
        <v/>
      </c>
      <c r="Y59" s="234" t="str">
        <f>IFERROR(VLOOKUP(Y57,'P1-1'!$B:$AP,31,FALSE),"")</f>
        <v/>
      </c>
      <c r="Z59" s="234" t="str">
        <f>IFERROR(VLOOKUP(Z57,'P1-1'!$B:$AP,31,FALSE),"")</f>
        <v/>
      </c>
      <c r="AA59" s="234" t="str">
        <f>IFERROR(VLOOKUP(AA57,'P1-1'!$B:$AP,31,FALSE),"")</f>
        <v/>
      </c>
      <c r="AB59" s="234" t="str">
        <f>IFERROR(VLOOKUP(AB57,'P1-1'!$B:$AP,31,FALSE),"")</f>
        <v/>
      </c>
      <c r="AC59" s="234" t="str">
        <f>IFERROR(VLOOKUP(AC57,'P1-1'!$B:$AP,31,FALSE),"")</f>
        <v/>
      </c>
      <c r="AD59" s="234" t="str">
        <f>IFERROR(VLOOKUP(AD57,'P1-1'!$B:$AP,31,FALSE),"")</f>
        <v/>
      </c>
      <c r="AE59" s="234" t="str">
        <f>IFERROR(VLOOKUP(AE57,'P1-1'!$B:$AP,31,FALSE),"")</f>
        <v/>
      </c>
      <c r="AF59" s="234" t="str">
        <f>IFERROR(VLOOKUP(AF57,'P1-1'!$B:$AP,31,FALSE),"")</f>
        <v/>
      </c>
      <c r="AG59" s="234" t="str">
        <f>IFERROR(VLOOKUP(AG57,'P1-1'!$B:$AP,31,FALSE),"")</f>
        <v/>
      </c>
      <c r="AH59" s="234" t="str">
        <f>IFERROR(VLOOKUP(AH57,'P1-1'!$B:$AP,31,FALSE),"")</f>
        <v/>
      </c>
      <c r="AI59" s="234" t="str">
        <f>IFERROR(VLOOKUP(AI57,'P1-1'!$B:$AP,31,FALSE),"")</f>
        <v/>
      </c>
      <c r="AJ59" s="234" t="str">
        <f>IFERROR(VLOOKUP(AJ57,'P1-1'!$B:$AP,31,FALSE),"")</f>
        <v/>
      </c>
      <c r="AK59" s="234" t="str">
        <f>IFERROR(VLOOKUP(AK57,'P1-1'!$B:$AP,31,FALSE),"")</f>
        <v/>
      </c>
      <c r="AL59" s="234" t="str">
        <f>IFERROR(VLOOKUP(AL57,'P1-1'!$B:$AP,31,FALSE),"")</f>
        <v/>
      </c>
      <c r="AM59" s="234" t="str">
        <f>IFERROR(VLOOKUP(AM57,'P1-1'!$B:$AP,31,FALSE),"")</f>
        <v/>
      </c>
      <c r="AN59" s="730"/>
      <c r="AO59" s="702"/>
      <c r="AP59" s="707"/>
      <c r="AQ59" s="708"/>
      <c r="AR59" s="702"/>
      <c r="AS59" s="702"/>
      <c r="AT59" s="709"/>
      <c r="AU59" s="327"/>
      <c r="AV59" s="327"/>
    </row>
    <row r="60" spans="1:48" s="205" customFormat="1" ht="12" customHeight="1">
      <c r="A60" s="710">
        <v>13</v>
      </c>
      <c r="B60" s="713"/>
      <c r="C60" s="731"/>
      <c r="D60" s="719" t="s">
        <v>231</v>
      </c>
      <c r="E60" s="401"/>
      <c r="F60" s="722"/>
      <c r="G60" s="723"/>
      <c r="H60" s="232" t="s">
        <v>355</v>
      </c>
      <c r="I60" s="324"/>
      <c r="J60" s="324"/>
      <c r="K60" s="324"/>
      <c r="L60" s="324"/>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4"/>
      <c r="AN60" s="728">
        <f t="shared" ref="AN60" si="43">IF(LEFT($AN$2,6)="共同生活援助",SUM(I61:AM61),SUM(I61:AM62))</f>
        <v>0</v>
      </c>
      <c r="AO60" s="700">
        <f>IF($AN$4="４週",AN60/4,AN60/(DAY(EOMONTH($I$22,0))/7))</f>
        <v>0</v>
      </c>
      <c r="AP60" s="703"/>
      <c r="AQ60" s="704"/>
      <c r="AR60" s="700" t="str">
        <f t="shared" ref="AR60" si="44">IF($AN$4="４週",AU61,AV61)</f>
        <v/>
      </c>
      <c r="AS60" s="700"/>
      <c r="AT60" s="709"/>
      <c r="AU60" s="325" t="s">
        <v>617</v>
      </c>
      <c r="AV60" s="325" t="s">
        <v>356</v>
      </c>
    </row>
    <row r="61" spans="1:48" s="205" customFormat="1" ht="12" customHeight="1">
      <c r="A61" s="711"/>
      <c r="B61" s="714"/>
      <c r="C61" s="732"/>
      <c r="D61" s="720"/>
      <c r="E61" s="402"/>
      <c r="F61" s="724"/>
      <c r="G61" s="725"/>
      <c r="H61" s="233" t="s">
        <v>357</v>
      </c>
      <c r="I61" s="234" t="str">
        <f>IFERROR(VLOOKUP(I60,'P1-1'!$B:$AP,41,FALSE),"")</f>
        <v/>
      </c>
      <c r="J61" s="234" t="str">
        <f>IFERROR(VLOOKUP(J60,'P1-1'!$B:$AP,41,FALSE),"")</f>
        <v/>
      </c>
      <c r="K61" s="234" t="str">
        <f>IFERROR(VLOOKUP(K60,'P1-1'!$B:$AP,41,FALSE),"")</f>
        <v/>
      </c>
      <c r="L61" s="234" t="str">
        <f>IFERROR(VLOOKUP(L60,'P1-1'!$B:$AP,41,FALSE),"")</f>
        <v/>
      </c>
      <c r="M61" s="234" t="str">
        <f>IFERROR(VLOOKUP(M60,'P1-1'!$B:$AP,41,FALSE),"")</f>
        <v/>
      </c>
      <c r="N61" s="234" t="str">
        <f>IFERROR(VLOOKUP(N60,'P1-1'!$B:$AP,41,FALSE),"")</f>
        <v/>
      </c>
      <c r="O61" s="234" t="str">
        <f>IFERROR(VLOOKUP(O60,'P1-1'!$B:$AP,41,FALSE),"")</f>
        <v/>
      </c>
      <c r="P61" s="234" t="str">
        <f>IFERROR(VLOOKUP(P60,'P1-1'!$B:$AP,41,FALSE),"")</f>
        <v/>
      </c>
      <c r="Q61" s="234" t="str">
        <f>IFERROR(VLOOKUP(Q60,'P1-1'!$B:$AP,41,FALSE),"")</f>
        <v/>
      </c>
      <c r="R61" s="234" t="str">
        <f>IFERROR(VLOOKUP(R60,'P1-1'!$B:$AP,41,FALSE),"")</f>
        <v/>
      </c>
      <c r="S61" s="234" t="str">
        <f>IFERROR(VLOOKUP(S60,'P1-1'!$B:$AP,41,FALSE),"")</f>
        <v/>
      </c>
      <c r="T61" s="234" t="str">
        <f>IFERROR(VLOOKUP(T60,'P1-1'!$B:$AP,41,FALSE),"")</f>
        <v/>
      </c>
      <c r="U61" s="234" t="str">
        <f>IFERROR(VLOOKUP(U60,'P1-1'!$B:$AP,41,FALSE),"")</f>
        <v/>
      </c>
      <c r="V61" s="234" t="str">
        <f>IFERROR(VLOOKUP(V60,'P1-1'!$B:$AP,41,FALSE),"")</f>
        <v/>
      </c>
      <c r="W61" s="234" t="str">
        <f>IFERROR(VLOOKUP(W60,'P1-1'!$B:$AP,41,FALSE),"")</f>
        <v/>
      </c>
      <c r="X61" s="234" t="str">
        <f>IFERROR(VLOOKUP(X60,'P1-1'!$B:$AP,41,FALSE),"")</f>
        <v/>
      </c>
      <c r="Y61" s="234" t="str">
        <f>IFERROR(VLOOKUP(Y60,'P1-1'!$B:$AP,41,FALSE),"")</f>
        <v/>
      </c>
      <c r="Z61" s="234" t="str">
        <f>IFERROR(VLOOKUP(Z60,'P1-1'!$B:$AP,41,FALSE),"")</f>
        <v/>
      </c>
      <c r="AA61" s="234" t="str">
        <f>IFERROR(VLOOKUP(AA60,'P1-1'!$B:$AP,41,FALSE),"")</f>
        <v/>
      </c>
      <c r="AB61" s="234" t="str">
        <f>IFERROR(VLOOKUP(AB60,'P1-1'!$B:$AP,41,FALSE),"")</f>
        <v/>
      </c>
      <c r="AC61" s="234" t="str">
        <f>IFERROR(VLOOKUP(AC60,'P1-1'!$B:$AP,41,FALSE),"")</f>
        <v/>
      </c>
      <c r="AD61" s="234" t="str">
        <f>IFERROR(VLOOKUP(AD60,'P1-1'!$B:$AP,41,FALSE),"")</f>
        <v/>
      </c>
      <c r="AE61" s="234" t="str">
        <f>IFERROR(VLOOKUP(AE60,'P1-1'!$B:$AP,41,FALSE),"")</f>
        <v/>
      </c>
      <c r="AF61" s="234" t="str">
        <f>IFERROR(VLOOKUP(AF60,'P1-1'!$B:$AP,41,FALSE),"")</f>
        <v/>
      </c>
      <c r="AG61" s="234" t="str">
        <f>IFERROR(VLOOKUP(AG60,'P1-1'!$B:$AP,41,FALSE),"")</f>
        <v/>
      </c>
      <c r="AH61" s="234" t="str">
        <f>IFERROR(VLOOKUP(AH60,'P1-1'!$B:$AP,41,FALSE),"")</f>
        <v/>
      </c>
      <c r="AI61" s="234" t="str">
        <f>IFERROR(VLOOKUP(AI60,'P1-1'!$B:$AP,41,FALSE),"")</f>
        <v/>
      </c>
      <c r="AJ61" s="234" t="str">
        <f>IFERROR(VLOOKUP(AJ60,'P1-1'!$B:$AP,41,FALSE),"")</f>
        <v/>
      </c>
      <c r="AK61" s="234" t="str">
        <f>IFERROR(VLOOKUP(AK60,'P1-1'!$B:$AP,41,FALSE),"")</f>
        <v/>
      </c>
      <c r="AL61" s="234" t="str">
        <f>IFERROR(VLOOKUP(AL60,'P1-1'!$B:$AP,41,FALSE),"")</f>
        <v/>
      </c>
      <c r="AM61" s="234" t="str">
        <f>IFERROR(VLOOKUP(AM60,'P1-1'!$B:$AP,41,FALSE),"")</f>
        <v/>
      </c>
      <c r="AN61" s="729"/>
      <c r="AO61" s="701"/>
      <c r="AP61" s="705"/>
      <c r="AQ61" s="706"/>
      <c r="AR61" s="701"/>
      <c r="AS61" s="701"/>
      <c r="AT61" s="709"/>
      <c r="AU61" s="326" t="str">
        <f t="shared" ref="AU61" si="45">IFERROR(IF($D60="□",($AO60/$AK$7),($AO60/$AK$9)),"")</f>
        <v/>
      </c>
      <c r="AV61" s="326" t="str">
        <f t="shared" ref="AV61" si="46">IFERROR(IF($D60="□",($AN60/$AO$7),($AN60/$AO$9)),"")</f>
        <v/>
      </c>
    </row>
    <row r="62" spans="1:48" s="205" customFormat="1" ht="12" customHeight="1">
      <c r="A62" s="712"/>
      <c r="B62" s="715"/>
      <c r="C62" s="733"/>
      <c r="D62" s="721"/>
      <c r="E62" s="402"/>
      <c r="F62" s="726"/>
      <c r="G62" s="727"/>
      <c r="H62" s="235" t="s">
        <v>358</v>
      </c>
      <c r="I62" s="234" t="str">
        <f>IFERROR(VLOOKUP(I60,'P1-1'!$B:$AP,31,FALSE),"")</f>
        <v/>
      </c>
      <c r="J62" s="234" t="str">
        <f>IFERROR(VLOOKUP(J60,'P1-1'!$B:$AP,31,FALSE),"")</f>
        <v/>
      </c>
      <c r="K62" s="234" t="str">
        <f>IFERROR(VLOOKUP(K60,'P1-1'!$B:$AP,31,FALSE),"")</f>
        <v/>
      </c>
      <c r="L62" s="234" t="str">
        <f>IFERROR(VLOOKUP(L60,'P1-1'!$B:$AP,31,FALSE),"")</f>
        <v/>
      </c>
      <c r="M62" s="234" t="str">
        <f>IFERROR(VLOOKUP(M60,'P1-1'!$B:$AP,31,FALSE),"")</f>
        <v/>
      </c>
      <c r="N62" s="234" t="str">
        <f>IFERROR(VLOOKUP(N60,'P1-1'!$B:$AP,31,FALSE),"")</f>
        <v/>
      </c>
      <c r="O62" s="234" t="str">
        <f>IFERROR(VLOOKUP(O60,'P1-1'!$B:$AP,31,FALSE),"")</f>
        <v/>
      </c>
      <c r="P62" s="234" t="str">
        <f>IFERROR(VLOOKUP(P60,'P1-1'!$B:$AP,31,FALSE),"")</f>
        <v/>
      </c>
      <c r="Q62" s="234" t="str">
        <f>IFERROR(VLOOKUP(Q60,'P1-1'!$B:$AP,31,FALSE),"")</f>
        <v/>
      </c>
      <c r="R62" s="234" t="str">
        <f>IFERROR(VLOOKUP(R60,'P1-1'!$B:$AP,31,FALSE),"")</f>
        <v/>
      </c>
      <c r="S62" s="234" t="str">
        <f>IFERROR(VLOOKUP(S60,'P1-1'!$B:$AP,31,FALSE),"")</f>
        <v/>
      </c>
      <c r="T62" s="234" t="str">
        <f>IFERROR(VLOOKUP(T60,'P1-1'!$B:$AP,31,FALSE),"")</f>
        <v/>
      </c>
      <c r="U62" s="234" t="str">
        <f>IFERROR(VLOOKUP(U60,'P1-1'!$B:$AP,31,FALSE),"")</f>
        <v/>
      </c>
      <c r="V62" s="234" t="str">
        <f>IFERROR(VLOOKUP(V60,'P1-1'!$B:$AP,31,FALSE),"")</f>
        <v/>
      </c>
      <c r="W62" s="234" t="str">
        <f>IFERROR(VLOOKUP(W60,'P1-1'!$B:$AP,31,FALSE),"")</f>
        <v/>
      </c>
      <c r="X62" s="234" t="str">
        <f>IFERROR(VLOOKUP(X60,'P1-1'!$B:$AP,31,FALSE),"")</f>
        <v/>
      </c>
      <c r="Y62" s="234" t="str">
        <f>IFERROR(VLOOKUP(Y60,'P1-1'!$B:$AP,31,FALSE),"")</f>
        <v/>
      </c>
      <c r="Z62" s="234" t="str">
        <f>IFERROR(VLOOKUP(Z60,'P1-1'!$B:$AP,31,FALSE),"")</f>
        <v/>
      </c>
      <c r="AA62" s="234" t="str">
        <f>IFERROR(VLOOKUP(AA60,'P1-1'!$B:$AP,31,FALSE),"")</f>
        <v/>
      </c>
      <c r="AB62" s="234" t="str">
        <f>IFERROR(VLOOKUP(AB60,'P1-1'!$B:$AP,31,FALSE),"")</f>
        <v/>
      </c>
      <c r="AC62" s="234" t="str">
        <f>IFERROR(VLOOKUP(AC60,'P1-1'!$B:$AP,31,FALSE),"")</f>
        <v/>
      </c>
      <c r="AD62" s="234" t="str">
        <f>IFERROR(VLOOKUP(AD60,'P1-1'!$B:$AP,31,FALSE),"")</f>
        <v/>
      </c>
      <c r="AE62" s="234" t="str">
        <f>IFERROR(VLOOKUP(AE60,'P1-1'!$B:$AP,31,FALSE),"")</f>
        <v/>
      </c>
      <c r="AF62" s="234" t="str">
        <f>IFERROR(VLOOKUP(AF60,'P1-1'!$B:$AP,31,FALSE),"")</f>
        <v/>
      </c>
      <c r="AG62" s="234" t="str">
        <f>IFERROR(VLOOKUP(AG60,'P1-1'!$B:$AP,31,FALSE),"")</f>
        <v/>
      </c>
      <c r="AH62" s="234" t="str">
        <f>IFERROR(VLOOKUP(AH60,'P1-1'!$B:$AP,31,FALSE),"")</f>
        <v/>
      </c>
      <c r="AI62" s="234" t="str">
        <f>IFERROR(VLOOKUP(AI60,'P1-1'!$B:$AP,31,FALSE),"")</f>
        <v/>
      </c>
      <c r="AJ62" s="234" t="str">
        <f>IFERROR(VLOOKUP(AJ60,'P1-1'!$B:$AP,31,FALSE),"")</f>
        <v/>
      </c>
      <c r="AK62" s="234" t="str">
        <f>IFERROR(VLOOKUP(AK60,'P1-1'!$B:$AP,31,FALSE),"")</f>
        <v/>
      </c>
      <c r="AL62" s="234" t="str">
        <f>IFERROR(VLOOKUP(AL60,'P1-1'!$B:$AP,31,FALSE),"")</f>
        <v/>
      </c>
      <c r="AM62" s="234" t="str">
        <f>IFERROR(VLOOKUP(AM60,'P1-1'!$B:$AP,31,FALSE),"")</f>
        <v/>
      </c>
      <c r="AN62" s="730"/>
      <c r="AO62" s="702"/>
      <c r="AP62" s="707"/>
      <c r="AQ62" s="708"/>
      <c r="AR62" s="702"/>
      <c r="AS62" s="702"/>
      <c r="AT62" s="709"/>
      <c r="AU62" s="327"/>
      <c r="AV62" s="327"/>
    </row>
    <row r="63" spans="1:48" s="205" customFormat="1" ht="12" customHeight="1">
      <c r="A63" s="710">
        <v>14</v>
      </c>
      <c r="B63" s="713"/>
      <c r="C63" s="731"/>
      <c r="D63" s="719" t="s">
        <v>231</v>
      </c>
      <c r="E63" s="401"/>
      <c r="F63" s="722"/>
      <c r="G63" s="723"/>
      <c r="H63" s="232" t="s">
        <v>355</v>
      </c>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c r="AN63" s="728">
        <f t="shared" ref="AN63" si="47">IF(LEFT($AN$2,6)="共同生活援助",SUM(I64:AM64),SUM(I64:AM65))</f>
        <v>0</v>
      </c>
      <c r="AO63" s="700">
        <f>IF($AN$4="４週",AN63/4,AN63/(DAY(EOMONTH($I$22,0))/7))</f>
        <v>0</v>
      </c>
      <c r="AP63" s="703"/>
      <c r="AQ63" s="704"/>
      <c r="AR63" s="700" t="str">
        <f t="shared" ref="AR63" si="48">IF($AN$4="４週",AU64,AV64)</f>
        <v/>
      </c>
      <c r="AS63" s="700"/>
      <c r="AT63" s="709"/>
      <c r="AU63" s="325" t="s">
        <v>617</v>
      </c>
      <c r="AV63" s="325" t="s">
        <v>356</v>
      </c>
    </row>
    <row r="64" spans="1:48" s="205" customFormat="1" ht="12" customHeight="1">
      <c r="A64" s="711"/>
      <c r="B64" s="714"/>
      <c r="C64" s="732"/>
      <c r="D64" s="720"/>
      <c r="E64" s="402"/>
      <c r="F64" s="724"/>
      <c r="G64" s="725"/>
      <c r="H64" s="233" t="s">
        <v>357</v>
      </c>
      <c r="I64" s="234" t="str">
        <f>IFERROR(VLOOKUP(I63,'P1-1'!$B:$AP,41,FALSE),"")</f>
        <v/>
      </c>
      <c r="J64" s="234" t="str">
        <f>IFERROR(VLOOKUP(J63,'P1-1'!$B:$AP,41,FALSE),"")</f>
        <v/>
      </c>
      <c r="K64" s="234" t="str">
        <f>IFERROR(VLOOKUP(K63,'P1-1'!$B:$AP,41,FALSE),"")</f>
        <v/>
      </c>
      <c r="L64" s="234" t="str">
        <f>IFERROR(VLOOKUP(L63,'P1-1'!$B:$AP,41,FALSE),"")</f>
        <v/>
      </c>
      <c r="M64" s="234" t="str">
        <f>IFERROR(VLOOKUP(M63,'P1-1'!$B:$AP,41,FALSE),"")</f>
        <v/>
      </c>
      <c r="N64" s="234" t="str">
        <f>IFERROR(VLOOKUP(N63,'P1-1'!$B:$AP,41,FALSE),"")</f>
        <v/>
      </c>
      <c r="O64" s="234" t="str">
        <f>IFERROR(VLOOKUP(O63,'P1-1'!$B:$AP,41,FALSE),"")</f>
        <v/>
      </c>
      <c r="P64" s="234" t="str">
        <f>IFERROR(VLOOKUP(P63,'P1-1'!$B:$AP,41,FALSE),"")</f>
        <v/>
      </c>
      <c r="Q64" s="234" t="str">
        <f>IFERROR(VLOOKUP(Q63,'P1-1'!$B:$AP,41,FALSE),"")</f>
        <v/>
      </c>
      <c r="R64" s="234" t="str">
        <f>IFERROR(VLOOKUP(R63,'P1-1'!$B:$AP,41,FALSE),"")</f>
        <v/>
      </c>
      <c r="S64" s="234" t="str">
        <f>IFERROR(VLOOKUP(S63,'P1-1'!$B:$AP,41,FALSE),"")</f>
        <v/>
      </c>
      <c r="T64" s="234" t="str">
        <f>IFERROR(VLOOKUP(T63,'P1-1'!$B:$AP,41,FALSE),"")</f>
        <v/>
      </c>
      <c r="U64" s="234" t="str">
        <f>IFERROR(VLOOKUP(U63,'P1-1'!$B:$AP,41,FALSE),"")</f>
        <v/>
      </c>
      <c r="V64" s="234" t="str">
        <f>IFERROR(VLOOKUP(V63,'P1-1'!$B:$AP,41,FALSE),"")</f>
        <v/>
      </c>
      <c r="W64" s="234" t="str">
        <f>IFERROR(VLOOKUP(W63,'P1-1'!$B:$AP,41,FALSE),"")</f>
        <v/>
      </c>
      <c r="X64" s="234" t="str">
        <f>IFERROR(VLOOKUP(X63,'P1-1'!$B:$AP,41,FALSE),"")</f>
        <v/>
      </c>
      <c r="Y64" s="234" t="str">
        <f>IFERROR(VLOOKUP(Y63,'P1-1'!$B:$AP,41,FALSE),"")</f>
        <v/>
      </c>
      <c r="Z64" s="234" t="str">
        <f>IFERROR(VLOOKUP(Z63,'P1-1'!$B:$AP,41,FALSE),"")</f>
        <v/>
      </c>
      <c r="AA64" s="234" t="str">
        <f>IFERROR(VLOOKUP(AA63,'P1-1'!$B:$AP,41,FALSE),"")</f>
        <v/>
      </c>
      <c r="AB64" s="234" t="str">
        <f>IFERROR(VLOOKUP(AB63,'P1-1'!$B:$AP,41,FALSE),"")</f>
        <v/>
      </c>
      <c r="AC64" s="234" t="str">
        <f>IFERROR(VLOOKUP(AC63,'P1-1'!$B:$AP,41,FALSE),"")</f>
        <v/>
      </c>
      <c r="AD64" s="234" t="str">
        <f>IFERROR(VLOOKUP(AD63,'P1-1'!$B:$AP,41,FALSE),"")</f>
        <v/>
      </c>
      <c r="AE64" s="234" t="str">
        <f>IFERROR(VLOOKUP(AE63,'P1-1'!$B:$AP,41,FALSE),"")</f>
        <v/>
      </c>
      <c r="AF64" s="234" t="str">
        <f>IFERROR(VLOOKUP(AF63,'P1-1'!$B:$AP,41,FALSE),"")</f>
        <v/>
      </c>
      <c r="AG64" s="234" t="str">
        <f>IFERROR(VLOOKUP(AG63,'P1-1'!$B:$AP,41,FALSE),"")</f>
        <v/>
      </c>
      <c r="AH64" s="234" t="str">
        <f>IFERROR(VLOOKUP(AH63,'P1-1'!$B:$AP,41,FALSE),"")</f>
        <v/>
      </c>
      <c r="AI64" s="234" t="str">
        <f>IFERROR(VLOOKUP(AI63,'P1-1'!$B:$AP,41,FALSE),"")</f>
        <v/>
      </c>
      <c r="AJ64" s="234" t="str">
        <f>IFERROR(VLOOKUP(AJ63,'P1-1'!$B:$AP,41,FALSE),"")</f>
        <v/>
      </c>
      <c r="AK64" s="234" t="str">
        <f>IFERROR(VLOOKUP(AK63,'P1-1'!$B:$AP,41,FALSE),"")</f>
        <v/>
      </c>
      <c r="AL64" s="234" t="str">
        <f>IFERROR(VLOOKUP(AL63,'P1-1'!$B:$AP,41,FALSE),"")</f>
        <v/>
      </c>
      <c r="AM64" s="234" t="str">
        <f>IFERROR(VLOOKUP(AM63,'P1-1'!$B:$AP,41,FALSE),"")</f>
        <v/>
      </c>
      <c r="AN64" s="729"/>
      <c r="AO64" s="701"/>
      <c r="AP64" s="705"/>
      <c r="AQ64" s="706"/>
      <c r="AR64" s="701"/>
      <c r="AS64" s="701"/>
      <c r="AT64" s="709"/>
      <c r="AU64" s="326" t="str">
        <f t="shared" ref="AU64" si="49">IFERROR(IF($D63="□",($AO63/$AK$7),($AO63/$AK$9)),"")</f>
        <v/>
      </c>
      <c r="AV64" s="326" t="str">
        <f t="shared" ref="AV64" si="50">IFERROR(IF($D63="□",($AN63/$AO$7),($AN63/$AO$9)),"")</f>
        <v/>
      </c>
    </row>
    <row r="65" spans="1:48" s="205" customFormat="1" ht="12" customHeight="1">
      <c r="A65" s="712"/>
      <c r="B65" s="715"/>
      <c r="C65" s="733"/>
      <c r="D65" s="721"/>
      <c r="E65" s="402"/>
      <c r="F65" s="726"/>
      <c r="G65" s="727"/>
      <c r="H65" s="235" t="s">
        <v>358</v>
      </c>
      <c r="I65" s="236" t="str">
        <f>IFERROR(VLOOKUP(I63,'P1-1'!$B:$AP,31,FALSE),"")</f>
        <v/>
      </c>
      <c r="J65" s="234" t="str">
        <f>IFERROR(VLOOKUP(J63,'P1-1'!$B:$AP,31,FALSE),"")</f>
        <v/>
      </c>
      <c r="K65" s="234" t="str">
        <f>IFERROR(VLOOKUP(K63,'P1-1'!$B:$AP,31,FALSE),"")</f>
        <v/>
      </c>
      <c r="L65" s="234" t="str">
        <f>IFERROR(VLOOKUP(L63,'P1-1'!$B:$AP,31,FALSE),"")</f>
        <v/>
      </c>
      <c r="M65" s="234" t="str">
        <f>IFERROR(VLOOKUP(M63,'P1-1'!$B:$AP,31,FALSE),"")</f>
        <v/>
      </c>
      <c r="N65" s="234" t="str">
        <f>IFERROR(VLOOKUP(N63,'P1-1'!$B:$AP,31,FALSE),"")</f>
        <v/>
      </c>
      <c r="O65" s="234" t="str">
        <f>IFERROR(VLOOKUP(O63,'P1-1'!$B:$AP,31,FALSE),"")</f>
        <v/>
      </c>
      <c r="P65" s="234" t="str">
        <f>IFERROR(VLOOKUP(P63,'P1-1'!$B:$AP,31,FALSE),"")</f>
        <v/>
      </c>
      <c r="Q65" s="234" t="str">
        <f>IFERROR(VLOOKUP(Q63,'P1-1'!$B:$AP,31,FALSE),"")</f>
        <v/>
      </c>
      <c r="R65" s="234" t="str">
        <f>IFERROR(VLOOKUP(R63,'P1-1'!$B:$AP,31,FALSE),"")</f>
        <v/>
      </c>
      <c r="S65" s="234" t="str">
        <f>IFERROR(VLOOKUP(S63,'P1-1'!$B:$AP,31,FALSE),"")</f>
        <v/>
      </c>
      <c r="T65" s="234" t="str">
        <f>IFERROR(VLOOKUP(T63,'P1-1'!$B:$AP,31,FALSE),"")</f>
        <v/>
      </c>
      <c r="U65" s="234" t="str">
        <f>IFERROR(VLOOKUP(U63,'P1-1'!$B:$AP,31,FALSE),"")</f>
        <v/>
      </c>
      <c r="V65" s="234" t="str">
        <f>IFERROR(VLOOKUP(V63,'P1-1'!$B:$AP,31,FALSE),"")</f>
        <v/>
      </c>
      <c r="W65" s="234" t="str">
        <f>IFERROR(VLOOKUP(W63,'P1-1'!$B:$AP,31,FALSE),"")</f>
        <v/>
      </c>
      <c r="X65" s="234" t="str">
        <f>IFERROR(VLOOKUP(X63,'P1-1'!$B:$AP,31,FALSE),"")</f>
        <v/>
      </c>
      <c r="Y65" s="234" t="str">
        <f>IFERROR(VLOOKUP(Y63,'P1-1'!$B:$AP,31,FALSE),"")</f>
        <v/>
      </c>
      <c r="Z65" s="234" t="str">
        <f>IFERROR(VLOOKUP(Z63,'P1-1'!$B:$AP,31,FALSE),"")</f>
        <v/>
      </c>
      <c r="AA65" s="234" t="str">
        <f>IFERROR(VLOOKUP(AA63,'P1-1'!$B:$AP,31,FALSE),"")</f>
        <v/>
      </c>
      <c r="AB65" s="234" t="str">
        <f>IFERROR(VLOOKUP(AB63,'P1-1'!$B:$AP,31,FALSE),"")</f>
        <v/>
      </c>
      <c r="AC65" s="234" t="str">
        <f>IFERROR(VLOOKUP(AC63,'P1-1'!$B:$AP,31,FALSE),"")</f>
        <v/>
      </c>
      <c r="AD65" s="234" t="str">
        <f>IFERROR(VLOOKUP(AD63,'P1-1'!$B:$AP,31,FALSE),"")</f>
        <v/>
      </c>
      <c r="AE65" s="234" t="str">
        <f>IFERROR(VLOOKUP(AE63,'P1-1'!$B:$AP,31,FALSE),"")</f>
        <v/>
      </c>
      <c r="AF65" s="234" t="str">
        <f>IFERROR(VLOOKUP(AF63,'P1-1'!$B:$AP,31,FALSE),"")</f>
        <v/>
      </c>
      <c r="AG65" s="234" t="str">
        <f>IFERROR(VLOOKUP(AG63,'P1-1'!$B:$AP,31,FALSE),"")</f>
        <v/>
      </c>
      <c r="AH65" s="234" t="str">
        <f>IFERROR(VLOOKUP(AH63,'P1-1'!$B:$AP,31,FALSE),"")</f>
        <v/>
      </c>
      <c r="AI65" s="234" t="str">
        <f>IFERROR(VLOOKUP(AI63,'P1-1'!$B:$AP,31,FALSE),"")</f>
        <v/>
      </c>
      <c r="AJ65" s="234" t="str">
        <f>IFERROR(VLOOKUP(AJ63,'P1-1'!$B:$AP,31,FALSE),"")</f>
        <v/>
      </c>
      <c r="AK65" s="234" t="str">
        <f>IFERROR(VLOOKUP(AK63,'P1-1'!$B:$AP,31,FALSE),"")</f>
        <v/>
      </c>
      <c r="AL65" s="234" t="str">
        <f>IFERROR(VLOOKUP(AL63,'P1-1'!$B:$AP,31,FALSE),"")</f>
        <v/>
      </c>
      <c r="AM65" s="234" t="str">
        <f>IFERROR(VLOOKUP(AM63,'P1-1'!$B:$AP,31,FALSE),"")</f>
        <v/>
      </c>
      <c r="AN65" s="730"/>
      <c r="AO65" s="702"/>
      <c r="AP65" s="707"/>
      <c r="AQ65" s="708"/>
      <c r="AR65" s="702"/>
      <c r="AS65" s="702"/>
      <c r="AT65" s="709"/>
      <c r="AU65" s="327"/>
      <c r="AV65" s="327"/>
    </row>
    <row r="66" spans="1:48" s="205" customFormat="1" ht="12" customHeight="1">
      <c r="A66" s="710">
        <v>15</v>
      </c>
      <c r="B66" s="713"/>
      <c r="C66" s="731"/>
      <c r="D66" s="719" t="s">
        <v>231</v>
      </c>
      <c r="E66" s="401"/>
      <c r="F66" s="722"/>
      <c r="G66" s="723"/>
      <c r="H66" s="232" t="s">
        <v>355</v>
      </c>
      <c r="I66" s="324"/>
      <c r="J66" s="324"/>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c r="AL66" s="324"/>
      <c r="AM66" s="324"/>
      <c r="AN66" s="728">
        <f t="shared" ref="AN66" si="51">IF(LEFT($AN$2,6)="共同生活援助",SUM(I67:AM67),SUM(I67:AM68))</f>
        <v>0</v>
      </c>
      <c r="AO66" s="700">
        <f>IF($AN$4="４週",AN66/4,AN66/(DAY(EOMONTH($I$22,0))/7))</f>
        <v>0</v>
      </c>
      <c r="AP66" s="703"/>
      <c r="AQ66" s="704"/>
      <c r="AR66" s="700" t="str">
        <f t="shared" ref="AR66" si="52">IF($AN$4="４週",AU67,AV67)</f>
        <v/>
      </c>
      <c r="AS66" s="700"/>
      <c r="AT66" s="709"/>
      <c r="AU66" s="325" t="s">
        <v>617</v>
      </c>
      <c r="AV66" s="325" t="s">
        <v>356</v>
      </c>
    </row>
    <row r="67" spans="1:48" s="205" customFormat="1" ht="12" customHeight="1">
      <c r="A67" s="711"/>
      <c r="B67" s="714"/>
      <c r="C67" s="732"/>
      <c r="D67" s="720"/>
      <c r="E67" s="402"/>
      <c r="F67" s="724"/>
      <c r="G67" s="725"/>
      <c r="H67" s="233" t="s">
        <v>357</v>
      </c>
      <c r="I67" s="234" t="str">
        <f>IFERROR(VLOOKUP(I66,'P1-1'!$B:$AP,41,FALSE),"")</f>
        <v/>
      </c>
      <c r="J67" s="234" t="str">
        <f>IFERROR(VLOOKUP(J66,'P1-1'!$B:$AP,41,FALSE),"")</f>
        <v/>
      </c>
      <c r="K67" s="234" t="str">
        <f>IFERROR(VLOOKUP(K66,'P1-1'!$B:$AP,41,FALSE),"")</f>
        <v/>
      </c>
      <c r="L67" s="234" t="str">
        <f>IFERROR(VLOOKUP(L66,'P1-1'!$B:$AP,41,FALSE),"")</f>
        <v/>
      </c>
      <c r="M67" s="234" t="str">
        <f>IFERROR(VLOOKUP(M66,'P1-1'!$B:$AP,41,FALSE),"")</f>
        <v/>
      </c>
      <c r="N67" s="234" t="str">
        <f>IFERROR(VLOOKUP(N66,'P1-1'!$B:$AP,41,FALSE),"")</f>
        <v/>
      </c>
      <c r="O67" s="234" t="str">
        <f>IFERROR(VLOOKUP(O66,'P1-1'!$B:$AP,41,FALSE),"")</f>
        <v/>
      </c>
      <c r="P67" s="234" t="str">
        <f>IFERROR(VLOOKUP(P66,'P1-1'!$B:$AP,41,FALSE),"")</f>
        <v/>
      </c>
      <c r="Q67" s="234" t="str">
        <f>IFERROR(VLOOKUP(Q66,'P1-1'!$B:$AP,41,FALSE),"")</f>
        <v/>
      </c>
      <c r="R67" s="234" t="str">
        <f>IFERROR(VLOOKUP(R66,'P1-1'!$B:$AP,41,FALSE),"")</f>
        <v/>
      </c>
      <c r="S67" s="234" t="str">
        <f>IFERROR(VLOOKUP(S66,'P1-1'!$B:$AP,41,FALSE),"")</f>
        <v/>
      </c>
      <c r="T67" s="234" t="str">
        <f>IFERROR(VLOOKUP(T66,'P1-1'!$B:$AP,41,FALSE),"")</f>
        <v/>
      </c>
      <c r="U67" s="234" t="str">
        <f>IFERROR(VLOOKUP(U66,'P1-1'!$B:$AP,41,FALSE),"")</f>
        <v/>
      </c>
      <c r="V67" s="234" t="str">
        <f>IFERROR(VLOOKUP(V66,'P1-1'!$B:$AP,41,FALSE),"")</f>
        <v/>
      </c>
      <c r="W67" s="234" t="str">
        <f>IFERROR(VLOOKUP(W66,'P1-1'!$B:$AP,41,FALSE),"")</f>
        <v/>
      </c>
      <c r="X67" s="234" t="str">
        <f>IFERROR(VLOOKUP(X66,'P1-1'!$B:$AP,41,FALSE),"")</f>
        <v/>
      </c>
      <c r="Y67" s="234" t="str">
        <f>IFERROR(VLOOKUP(Y66,'P1-1'!$B:$AP,41,FALSE),"")</f>
        <v/>
      </c>
      <c r="Z67" s="234" t="str">
        <f>IFERROR(VLOOKUP(Z66,'P1-1'!$B:$AP,41,FALSE),"")</f>
        <v/>
      </c>
      <c r="AA67" s="234" t="str">
        <f>IFERROR(VLOOKUP(AA66,'P1-1'!$B:$AP,41,FALSE),"")</f>
        <v/>
      </c>
      <c r="AB67" s="234" t="str">
        <f>IFERROR(VLOOKUP(AB66,'P1-1'!$B:$AP,41,FALSE),"")</f>
        <v/>
      </c>
      <c r="AC67" s="234" t="str">
        <f>IFERROR(VLOOKUP(AC66,'P1-1'!$B:$AP,41,FALSE),"")</f>
        <v/>
      </c>
      <c r="AD67" s="234" t="str">
        <f>IFERROR(VLOOKUP(AD66,'P1-1'!$B:$AP,41,FALSE),"")</f>
        <v/>
      </c>
      <c r="AE67" s="234" t="str">
        <f>IFERROR(VLOOKUP(AE66,'P1-1'!$B:$AP,41,FALSE),"")</f>
        <v/>
      </c>
      <c r="AF67" s="234" t="str">
        <f>IFERROR(VLOOKUP(AF66,'P1-1'!$B:$AP,41,FALSE),"")</f>
        <v/>
      </c>
      <c r="AG67" s="234" t="str">
        <f>IFERROR(VLOOKUP(AG66,'P1-1'!$B:$AP,41,FALSE),"")</f>
        <v/>
      </c>
      <c r="AH67" s="234" t="str">
        <f>IFERROR(VLOOKUP(AH66,'P1-1'!$B:$AP,41,FALSE),"")</f>
        <v/>
      </c>
      <c r="AI67" s="234" t="str">
        <f>IFERROR(VLOOKUP(AI66,'P1-1'!$B:$AP,41,FALSE),"")</f>
        <v/>
      </c>
      <c r="AJ67" s="234" t="str">
        <f>IFERROR(VLOOKUP(AJ66,'P1-1'!$B:$AP,41,FALSE),"")</f>
        <v/>
      </c>
      <c r="AK67" s="234" t="str">
        <f>IFERROR(VLOOKUP(AK66,'P1-1'!$B:$AP,41,FALSE),"")</f>
        <v/>
      </c>
      <c r="AL67" s="234" t="str">
        <f>IFERROR(VLOOKUP(AL66,'P1-1'!$B:$AP,41,FALSE),"")</f>
        <v/>
      </c>
      <c r="AM67" s="234" t="str">
        <f>IFERROR(VLOOKUP(AM66,'P1-1'!$B:$AP,41,FALSE),"")</f>
        <v/>
      </c>
      <c r="AN67" s="729"/>
      <c r="AO67" s="701"/>
      <c r="AP67" s="705"/>
      <c r="AQ67" s="706"/>
      <c r="AR67" s="701"/>
      <c r="AS67" s="701"/>
      <c r="AT67" s="709"/>
      <c r="AU67" s="326" t="str">
        <f t="shared" ref="AU67" si="53">IFERROR(IF($D66="□",($AO66/$AK$7),($AO66/$AK$9)),"")</f>
        <v/>
      </c>
      <c r="AV67" s="326" t="str">
        <f t="shared" ref="AV67" si="54">IFERROR(IF($D66="□",($AN66/$AO$7),($AN66/$AO$9)),"")</f>
        <v/>
      </c>
    </row>
    <row r="68" spans="1:48" s="205" customFormat="1" ht="12" customHeight="1">
      <c r="A68" s="712"/>
      <c r="B68" s="715"/>
      <c r="C68" s="733"/>
      <c r="D68" s="721"/>
      <c r="E68" s="402"/>
      <c r="F68" s="726"/>
      <c r="G68" s="727"/>
      <c r="H68" s="235" t="s">
        <v>358</v>
      </c>
      <c r="I68" s="234" t="str">
        <f>IFERROR(VLOOKUP(I66,'P1-1'!$B:$AP,31,FALSE),"")</f>
        <v/>
      </c>
      <c r="J68" s="234" t="str">
        <f>IFERROR(VLOOKUP(J66,'P1-1'!$B:$AP,31,FALSE),"")</f>
        <v/>
      </c>
      <c r="K68" s="234" t="str">
        <f>IFERROR(VLOOKUP(K66,'P1-1'!$B:$AP,31,FALSE),"")</f>
        <v/>
      </c>
      <c r="L68" s="234" t="str">
        <f>IFERROR(VLOOKUP(L66,'P1-1'!$B:$AP,31,FALSE),"")</f>
        <v/>
      </c>
      <c r="M68" s="234" t="str">
        <f>IFERROR(VLOOKUP(M66,'P1-1'!$B:$AP,31,FALSE),"")</f>
        <v/>
      </c>
      <c r="N68" s="234" t="str">
        <f>IFERROR(VLOOKUP(N66,'P1-1'!$B:$AP,31,FALSE),"")</f>
        <v/>
      </c>
      <c r="O68" s="234" t="str">
        <f>IFERROR(VLOOKUP(O66,'P1-1'!$B:$AP,31,FALSE),"")</f>
        <v/>
      </c>
      <c r="P68" s="234" t="str">
        <f>IFERROR(VLOOKUP(P66,'P1-1'!$B:$AP,31,FALSE),"")</f>
        <v/>
      </c>
      <c r="Q68" s="234" t="str">
        <f>IFERROR(VLOOKUP(Q66,'P1-1'!$B:$AP,31,FALSE),"")</f>
        <v/>
      </c>
      <c r="R68" s="234" t="str">
        <f>IFERROR(VLOOKUP(R66,'P1-1'!$B:$AP,31,FALSE),"")</f>
        <v/>
      </c>
      <c r="S68" s="234" t="str">
        <f>IFERROR(VLOOKUP(S66,'P1-1'!$B:$AP,31,FALSE),"")</f>
        <v/>
      </c>
      <c r="T68" s="234" t="str">
        <f>IFERROR(VLOOKUP(T66,'P1-1'!$B:$AP,31,FALSE),"")</f>
        <v/>
      </c>
      <c r="U68" s="234" t="str">
        <f>IFERROR(VLOOKUP(U66,'P1-1'!$B:$AP,31,FALSE),"")</f>
        <v/>
      </c>
      <c r="V68" s="234" t="str">
        <f>IFERROR(VLOOKUP(V66,'P1-1'!$B:$AP,31,FALSE),"")</f>
        <v/>
      </c>
      <c r="W68" s="234" t="str">
        <f>IFERROR(VLOOKUP(W66,'P1-1'!$B:$AP,31,FALSE),"")</f>
        <v/>
      </c>
      <c r="X68" s="234" t="str">
        <f>IFERROR(VLOOKUP(X66,'P1-1'!$B:$AP,31,FALSE),"")</f>
        <v/>
      </c>
      <c r="Y68" s="234" t="str">
        <f>IFERROR(VLOOKUP(Y66,'P1-1'!$B:$AP,31,FALSE),"")</f>
        <v/>
      </c>
      <c r="Z68" s="234" t="str">
        <f>IFERROR(VLOOKUP(Z66,'P1-1'!$B:$AP,31,FALSE),"")</f>
        <v/>
      </c>
      <c r="AA68" s="234" t="str">
        <f>IFERROR(VLOOKUP(AA66,'P1-1'!$B:$AP,31,FALSE),"")</f>
        <v/>
      </c>
      <c r="AB68" s="234" t="str">
        <f>IFERROR(VLOOKUP(AB66,'P1-1'!$B:$AP,31,FALSE),"")</f>
        <v/>
      </c>
      <c r="AC68" s="234" t="str">
        <f>IFERROR(VLOOKUP(AC66,'P1-1'!$B:$AP,31,FALSE),"")</f>
        <v/>
      </c>
      <c r="AD68" s="234" t="str">
        <f>IFERROR(VLOOKUP(AD66,'P1-1'!$B:$AP,31,FALSE),"")</f>
        <v/>
      </c>
      <c r="AE68" s="234" t="str">
        <f>IFERROR(VLOOKUP(AE66,'P1-1'!$B:$AP,31,FALSE),"")</f>
        <v/>
      </c>
      <c r="AF68" s="234" t="str">
        <f>IFERROR(VLOOKUP(AF66,'P1-1'!$B:$AP,31,FALSE),"")</f>
        <v/>
      </c>
      <c r="AG68" s="234" t="str">
        <f>IFERROR(VLOOKUP(AG66,'P1-1'!$B:$AP,31,FALSE),"")</f>
        <v/>
      </c>
      <c r="AH68" s="234" t="str">
        <f>IFERROR(VLOOKUP(AH66,'P1-1'!$B:$AP,31,FALSE),"")</f>
        <v/>
      </c>
      <c r="AI68" s="234" t="str">
        <f>IFERROR(VLOOKUP(AI66,'P1-1'!$B:$AP,31,FALSE),"")</f>
        <v/>
      </c>
      <c r="AJ68" s="234" t="str">
        <f>IFERROR(VLOOKUP(AJ66,'P1-1'!$B:$AP,31,FALSE),"")</f>
        <v/>
      </c>
      <c r="AK68" s="234" t="str">
        <f>IFERROR(VLOOKUP(AK66,'P1-1'!$B:$AP,31,FALSE),"")</f>
        <v/>
      </c>
      <c r="AL68" s="234" t="str">
        <f>IFERROR(VLOOKUP(AL66,'P1-1'!$B:$AP,31,FALSE),"")</f>
        <v/>
      </c>
      <c r="AM68" s="234" t="str">
        <f>IFERROR(VLOOKUP(AM66,'P1-1'!$B:$AP,31,FALSE),"")</f>
        <v/>
      </c>
      <c r="AN68" s="730"/>
      <c r="AO68" s="702"/>
      <c r="AP68" s="707"/>
      <c r="AQ68" s="708"/>
      <c r="AR68" s="702"/>
      <c r="AS68" s="702"/>
      <c r="AT68" s="709"/>
      <c r="AU68" s="327"/>
      <c r="AV68" s="327"/>
    </row>
    <row r="69" spans="1:48" s="205" customFormat="1" ht="12" customHeight="1">
      <c r="A69" s="710">
        <v>16</v>
      </c>
      <c r="B69" s="713"/>
      <c r="C69" s="731"/>
      <c r="D69" s="719" t="s">
        <v>231</v>
      </c>
      <c r="E69" s="401"/>
      <c r="F69" s="722"/>
      <c r="G69" s="723"/>
      <c r="H69" s="232" t="s">
        <v>355</v>
      </c>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c r="AL69" s="324"/>
      <c r="AM69" s="324"/>
      <c r="AN69" s="728">
        <f t="shared" ref="AN69" si="55">IF(LEFT($AN$2,6)="共同生活援助",SUM(I70:AM70),SUM(I70:AM71))</f>
        <v>0</v>
      </c>
      <c r="AO69" s="700">
        <f>IF($AN$4="４週",AN69/4,AN69/(DAY(EOMONTH($I$22,0))/7))</f>
        <v>0</v>
      </c>
      <c r="AP69" s="703"/>
      <c r="AQ69" s="704"/>
      <c r="AR69" s="700" t="str">
        <f t="shared" ref="AR69" si="56">IF($AN$4="４週",AU70,AV70)</f>
        <v/>
      </c>
      <c r="AS69" s="700"/>
      <c r="AT69" s="709"/>
      <c r="AU69" s="325" t="s">
        <v>617</v>
      </c>
      <c r="AV69" s="325" t="s">
        <v>356</v>
      </c>
    </row>
    <row r="70" spans="1:48" s="205" customFormat="1" ht="12" customHeight="1">
      <c r="A70" s="711"/>
      <c r="B70" s="714"/>
      <c r="C70" s="732"/>
      <c r="D70" s="720"/>
      <c r="E70" s="402"/>
      <c r="F70" s="724"/>
      <c r="G70" s="725"/>
      <c r="H70" s="233" t="s">
        <v>357</v>
      </c>
      <c r="I70" s="234" t="str">
        <f>IFERROR(VLOOKUP(I69,'P1-1'!$B:$AP,41,FALSE),"")</f>
        <v/>
      </c>
      <c r="J70" s="234" t="str">
        <f>IFERROR(VLOOKUP(J69,'P1-1'!$B:$AP,41,FALSE),"")</f>
        <v/>
      </c>
      <c r="K70" s="234" t="str">
        <f>IFERROR(VLOOKUP(K69,'P1-1'!$B:$AP,41,FALSE),"")</f>
        <v/>
      </c>
      <c r="L70" s="234" t="str">
        <f>IFERROR(VLOOKUP(L69,'P1-1'!$B:$AP,41,FALSE),"")</f>
        <v/>
      </c>
      <c r="M70" s="234" t="str">
        <f>IFERROR(VLOOKUP(M69,'P1-1'!$B:$AP,41,FALSE),"")</f>
        <v/>
      </c>
      <c r="N70" s="234" t="str">
        <f>IFERROR(VLOOKUP(N69,'P1-1'!$B:$AP,41,FALSE),"")</f>
        <v/>
      </c>
      <c r="O70" s="234" t="str">
        <f>IFERROR(VLOOKUP(O69,'P1-1'!$B:$AP,41,FALSE),"")</f>
        <v/>
      </c>
      <c r="P70" s="234" t="str">
        <f>IFERROR(VLOOKUP(P69,'P1-1'!$B:$AP,41,FALSE),"")</f>
        <v/>
      </c>
      <c r="Q70" s="234" t="str">
        <f>IFERROR(VLOOKUP(Q69,'P1-1'!$B:$AP,41,FALSE),"")</f>
        <v/>
      </c>
      <c r="R70" s="234" t="str">
        <f>IFERROR(VLOOKUP(R69,'P1-1'!$B:$AP,41,FALSE),"")</f>
        <v/>
      </c>
      <c r="S70" s="234" t="str">
        <f>IFERROR(VLOOKUP(S69,'P1-1'!$B:$AP,41,FALSE),"")</f>
        <v/>
      </c>
      <c r="T70" s="234" t="str">
        <f>IFERROR(VLOOKUP(T69,'P1-1'!$B:$AP,41,FALSE),"")</f>
        <v/>
      </c>
      <c r="U70" s="234" t="str">
        <f>IFERROR(VLOOKUP(U69,'P1-1'!$B:$AP,41,FALSE),"")</f>
        <v/>
      </c>
      <c r="V70" s="234" t="str">
        <f>IFERROR(VLOOKUP(V69,'P1-1'!$B:$AP,41,FALSE),"")</f>
        <v/>
      </c>
      <c r="W70" s="234" t="str">
        <f>IFERROR(VLOOKUP(W69,'P1-1'!$B:$AP,41,FALSE),"")</f>
        <v/>
      </c>
      <c r="X70" s="234" t="str">
        <f>IFERROR(VLOOKUP(X69,'P1-1'!$B:$AP,41,FALSE),"")</f>
        <v/>
      </c>
      <c r="Y70" s="234" t="str">
        <f>IFERROR(VLOOKUP(Y69,'P1-1'!$B:$AP,41,FALSE),"")</f>
        <v/>
      </c>
      <c r="Z70" s="234" t="str">
        <f>IFERROR(VLOOKUP(Z69,'P1-1'!$B:$AP,41,FALSE),"")</f>
        <v/>
      </c>
      <c r="AA70" s="234" t="str">
        <f>IFERROR(VLOOKUP(AA69,'P1-1'!$B:$AP,41,FALSE),"")</f>
        <v/>
      </c>
      <c r="AB70" s="234" t="str">
        <f>IFERROR(VLOOKUP(AB69,'P1-1'!$B:$AP,41,FALSE),"")</f>
        <v/>
      </c>
      <c r="AC70" s="234" t="str">
        <f>IFERROR(VLOOKUP(AC69,'P1-1'!$B:$AP,41,FALSE),"")</f>
        <v/>
      </c>
      <c r="AD70" s="234" t="str">
        <f>IFERROR(VLOOKUP(AD69,'P1-1'!$B:$AP,41,FALSE),"")</f>
        <v/>
      </c>
      <c r="AE70" s="234" t="str">
        <f>IFERROR(VLOOKUP(AE69,'P1-1'!$B:$AP,41,FALSE),"")</f>
        <v/>
      </c>
      <c r="AF70" s="234" t="str">
        <f>IFERROR(VLOOKUP(AF69,'P1-1'!$B:$AP,41,FALSE),"")</f>
        <v/>
      </c>
      <c r="AG70" s="234" t="str">
        <f>IFERROR(VLOOKUP(AG69,'P1-1'!$B:$AP,41,FALSE),"")</f>
        <v/>
      </c>
      <c r="AH70" s="234" t="str">
        <f>IFERROR(VLOOKUP(AH69,'P1-1'!$B:$AP,41,FALSE),"")</f>
        <v/>
      </c>
      <c r="AI70" s="234" t="str">
        <f>IFERROR(VLOOKUP(AI69,'P1-1'!$B:$AP,41,FALSE),"")</f>
        <v/>
      </c>
      <c r="AJ70" s="234" t="str">
        <f>IFERROR(VLOOKUP(AJ69,'P1-1'!$B:$AP,41,FALSE),"")</f>
        <v/>
      </c>
      <c r="AK70" s="234" t="str">
        <f>IFERROR(VLOOKUP(AK69,'P1-1'!$B:$AP,41,FALSE),"")</f>
        <v/>
      </c>
      <c r="AL70" s="234" t="str">
        <f>IFERROR(VLOOKUP(AL69,'P1-1'!$B:$AP,41,FALSE),"")</f>
        <v/>
      </c>
      <c r="AM70" s="234" t="str">
        <f>IFERROR(VLOOKUP(AM69,'P1-1'!$B:$AP,41,FALSE),"")</f>
        <v/>
      </c>
      <c r="AN70" s="729"/>
      <c r="AO70" s="701"/>
      <c r="AP70" s="705"/>
      <c r="AQ70" s="706"/>
      <c r="AR70" s="701"/>
      <c r="AS70" s="701"/>
      <c r="AT70" s="709"/>
      <c r="AU70" s="326" t="str">
        <f t="shared" ref="AU70" si="57">IFERROR(IF($D69="□",($AO69/$AK$7),($AO69/$AK$9)),"")</f>
        <v/>
      </c>
      <c r="AV70" s="326" t="str">
        <f t="shared" ref="AV70" si="58">IFERROR(IF($D69="□",($AN69/$AO$7),($AN69/$AO$9)),"")</f>
        <v/>
      </c>
    </row>
    <row r="71" spans="1:48" s="205" customFormat="1" ht="12" customHeight="1">
      <c r="A71" s="712"/>
      <c r="B71" s="715"/>
      <c r="C71" s="733"/>
      <c r="D71" s="721"/>
      <c r="E71" s="402"/>
      <c r="F71" s="726"/>
      <c r="G71" s="727"/>
      <c r="H71" s="235" t="s">
        <v>358</v>
      </c>
      <c r="I71" s="234" t="str">
        <f>IFERROR(VLOOKUP(I69,'P1-1'!$B:$AP,31,FALSE),"")</f>
        <v/>
      </c>
      <c r="J71" s="234" t="str">
        <f>IFERROR(VLOOKUP(J69,'P1-1'!$B:$AP,31,FALSE),"")</f>
        <v/>
      </c>
      <c r="K71" s="234" t="str">
        <f>IFERROR(VLOOKUP(K69,'P1-1'!$B:$AP,31,FALSE),"")</f>
        <v/>
      </c>
      <c r="L71" s="234" t="str">
        <f>IFERROR(VLOOKUP(L69,'P1-1'!$B:$AP,31,FALSE),"")</f>
        <v/>
      </c>
      <c r="M71" s="234" t="str">
        <f>IFERROR(VLOOKUP(M69,'P1-1'!$B:$AP,31,FALSE),"")</f>
        <v/>
      </c>
      <c r="N71" s="234" t="str">
        <f>IFERROR(VLOOKUP(N69,'P1-1'!$B:$AP,31,FALSE),"")</f>
        <v/>
      </c>
      <c r="O71" s="234" t="str">
        <f>IFERROR(VLOOKUP(O69,'P1-1'!$B:$AP,31,FALSE),"")</f>
        <v/>
      </c>
      <c r="P71" s="234" t="str">
        <f>IFERROR(VLOOKUP(P69,'P1-1'!$B:$AP,31,FALSE),"")</f>
        <v/>
      </c>
      <c r="Q71" s="234" t="str">
        <f>IFERROR(VLOOKUP(Q69,'P1-1'!$B:$AP,31,FALSE),"")</f>
        <v/>
      </c>
      <c r="R71" s="234" t="str">
        <f>IFERROR(VLOOKUP(R69,'P1-1'!$B:$AP,31,FALSE),"")</f>
        <v/>
      </c>
      <c r="S71" s="234" t="str">
        <f>IFERROR(VLOOKUP(S69,'P1-1'!$B:$AP,31,FALSE),"")</f>
        <v/>
      </c>
      <c r="T71" s="234" t="str">
        <f>IFERROR(VLOOKUP(T69,'P1-1'!$B:$AP,31,FALSE),"")</f>
        <v/>
      </c>
      <c r="U71" s="234" t="str">
        <f>IFERROR(VLOOKUP(U69,'P1-1'!$B:$AP,31,FALSE),"")</f>
        <v/>
      </c>
      <c r="V71" s="234" t="str">
        <f>IFERROR(VLOOKUP(V69,'P1-1'!$B:$AP,31,FALSE),"")</f>
        <v/>
      </c>
      <c r="W71" s="234" t="str">
        <f>IFERROR(VLOOKUP(W69,'P1-1'!$B:$AP,31,FALSE),"")</f>
        <v/>
      </c>
      <c r="X71" s="234" t="str">
        <f>IFERROR(VLOOKUP(X69,'P1-1'!$B:$AP,31,FALSE),"")</f>
        <v/>
      </c>
      <c r="Y71" s="234" t="str">
        <f>IFERROR(VLOOKUP(Y69,'P1-1'!$B:$AP,31,FALSE),"")</f>
        <v/>
      </c>
      <c r="Z71" s="234" t="str">
        <f>IFERROR(VLOOKUP(Z69,'P1-1'!$B:$AP,31,FALSE),"")</f>
        <v/>
      </c>
      <c r="AA71" s="234" t="str">
        <f>IFERROR(VLOOKUP(AA69,'P1-1'!$B:$AP,31,FALSE),"")</f>
        <v/>
      </c>
      <c r="AB71" s="234" t="str">
        <f>IFERROR(VLOOKUP(AB69,'P1-1'!$B:$AP,31,FALSE),"")</f>
        <v/>
      </c>
      <c r="AC71" s="234" t="str">
        <f>IFERROR(VLOOKUP(AC69,'P1-1'!$B:$AP,31,FALSE),"")</f>
        <v/>
      </c>
      <c r="AD71" s="234" t="str">
        <f>IFERROR(VLOOKUP(AD69,'P1-1'!$B:$AP,31,FALSE),"")</f>
        <v/>
      </c>
      <c r="AE71" s="234" t="str">
        <f>IFERROR(VLOOKUP(AE69,'P1-1'!$B:$AP,31,FALSE),"")</f>
        <v/>
      </c>
      <c r="AF71" s="234" t="str">
        <f>IFERROR(VLOOKUP(AF69,'P1-1'!$B:$AP,31,FALSE),"")</f>
        <v/>
      </c>
      <c r="AG71" s="234" t="str">
        <f>IFERROR(VLOOKUP(AG69,'P1-1'!$B:$AP,31,FALSE),"")</f>
        <v/>
      </c>
      <c r="AH71" s="234" t="str">
        <f>IFERROR(VLOOKUP(AH69,'P1-1'!$B:$AP,31,FALSE),"")</f>
        <v/>
      </c>
      <c r="AI71" s="234" t="str">
        <f>IFERROR(VLOOKUP(AI69,'P1-1'!$B:$AP,31,FALSE),"")</f>
        <v/>
      </c>
      <c r="AJ71" s="234" t="str">
        <f>IFERROR(VLOOKUP(AJ69,'P1-1'!$B:$AP,31,FALSE),"")</f>
        <v/>
      </c>
      <c r="AK71" s="234" t="str">
        <f>IFERROR(VLOOKUP(AK69,'P1-1'!$B:$AP,31,FALSE),"")</f>
        <v/>
      </c>
      <c r="AL71" s="234" t="str">
        <f>IFERROR(VLOOKUP(AL69,'P1-1'!$B:$AP,31,FALSE),"")</f>
        <v/>
      </c>
      <c r="AM71" s="234" t="str">
        <f>IFERROR(VLOOKUP(AM69,'P1-1'!$B:$AP,31,FALSE),"")</f>
        <v/>
      </c>
      <c r="AN71" s="730"/>
      <c r="AO71" s="702"/>
      <c r="AP71" s="707"/>
      <c r="AQ71" s="708"/>
      <c r="AR71" s="702"/>
      <c r="AS71" s="702"/>
      <c r="AT71" s="709"/>
      <c r="AU71" s="327"/>
      <c r="AV71" s="327"/>
    </row>
    <row r="72" spans="1:48" s="205" customFormat="1" ht="12" customHeight="1">
      <c r="A72" s="710">
        <v>17</v>
      </c>
      <c r="B72" s="713"/>
      <c r="C72" s="716"/>
      <c r="D72" s="719" t="s">
        <v>231</v>
      </c>
      <c r="E72" s="401"/>
      <c r="F72" s="722"/>
      <c r="G72" s="723"/>
      <c r="H72" s="232" t="s">
        <v>355</v>
      </c>
      <c r="I72" s="324"/>
      <c r="J72" s="324"/>
      <c r="K72" s="324"/>
      <c r="L72" s="324"/>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4"/>
      <c r="AL72" s="324"/>
      <c r="AM72" s="324"/>
      <c r="AN72" s="728">
        <f t="shared" ref="AN72" si="59">IF(LEFT($AN$2,6)="共同生活援助",SUM(I73:AM73),SUM(I73:AM74))</f>
        <v>0</v>
      </c>
      <c r="AO72" s="700">
        <f>IF($AN$4="４週",AN72/4,AN72/(DAY(EOMONTH($I$22,0))/7))</f>
        <v>0</v>
      </c>
      <c r="AP72" s="703"/>
      <c r="AQ72" s="704"/>
      <c r="AR72" s="700" t="str">
        <f t="shared" ref="AR72" si="60">IF($AN$4="４週",AU73,AV73)</f>
        <v/>
      </c>
      <c r="AS72" s="700"/>
      <c r="AT72" s="709"/>
      <c r="AU72" s="325" t="s">
        <v>617</v>
      </c>
      <c r="AV72" s="325" t="s">
        <v>356</v>
      </c>
    </row>
    <row r="73" spans="1:48" s="205" customFormat="1" ht="12" customHeight="1">
      <c r="A73" s="711"/>
      <c r="B73" s="714"/>
      <c r="C73" s="717"/>
      <c r="D73" s="720"/>
      <c r="E73" s="402"/>
      <c r="F73" s="724"/>
      <c r="G73" s="725"/>
      <c r="H73" s="233" t="s">
        <v>357</v>
      </c>
      <c r="I73" s="234" t="str">
        <f>IFERROR(VLOOKUP(I72,'P1-1'!$B:$AP,41,FALSE),"")</f>
        <v/>
      </c>
      <c r="J73" s="234" t="str">
        <f>IFERROR(VLOOKUP(J72,'P1-1'!$B:$AP,41,FALSE),"")</f>
        <v/>
      </c>
      <c r="K73" s="234" t="str">
        <f>IFERROR(VLOOKUP(K72,'P1-1'!$B:$AP,41,FALSE),"")</f>
        <v/>
      </c>
      <c r="L73" s="234" t="str">
        <f>IFERROR(VLOOKUP(L72,'P1-1'!$B:$AP,41,FALSE),"")</f>
        <v/>
      </c>
      <c r="M73" s="234" t="str">
        <f>IFERROR(VLOOKUP(M72,'P1-1'!$B:$AP,41,FALSE),"")</f>
        <v/>
      </c>
      <c r="N73" s="234" t="str">
        <f>IFERROR(VLOOKUP(N72,'P1-1'!$B:$AP,41,FALSE),"")</f>
        <v/>
      </c>
      <c r="O73" s="234" t="str">
        <f>IFERROR(VLOOKUP(O72,'P1-1'!$B:$AP,41,FALSE),"")</f>
        <v/>
      </c>
      <c r="P73" s="234" t="str">
        <f>IFERROR(VLOOKUP(P72,'P1-1'!$B:$AP,41,FALSE),"")</f>
        <v/>
      </c>
      <c r="Q73" s="234" t="str">
        <f>IFERROR(VLOOKUP(Q72,'P1-1'!$B:$AP,41,FALSE),"")</f>
        <v/>
      </c>
      <c r="R73" s="234" t="str">
        <f>IFERROR(VLOOKUP(R72,'P1-1'!$B:$AP,41,FALSE),"")</f>
        <v/>
      </c>
      <c r="S73" s="234" t="str">
        <f>IFERROR(VLOOKUP(S72,'P1-1'!$B:$AP,41,FALSE),"")</f>
        <v/>
      </c>
      <c r="T73" s="234" t="str">
        <f>IFERROR(VLOOKUP(T72,'P1-1'!$B:$AP,41,FALSE),"")</f>
        <v/>
      </c>
      <c r="U73" s="234" t="str">
        <f>IFERROR(VLOOKUP(U72,'P1-1'!$B:$AP,41,FALSE),"")</f>
        <v/>
      </c>
      <c r="V73" s="234" t="str">
        <f>IFERROR(VLOOKUP(V72,'P1-1'!$B:$AP,41,FALSE),"")</f>
        <v/>
      </c>
      <c r="W73" s="234" t="str">
        <f>IFERROR(VLOOKUP(W72,'P1-1'!$B:$AP,41,FALSE),"")</f>
        <v/>
      </c>
      <c r="X73" s="234" t="str">
        <f>IFERROR(VLOOKUP(X72,'P1-1'!$B:$AP,41,FALSE),"")</f>
        <v/>
      </c>
      <c r="Y73" s="234" t="str">
        <f>IFERROR(VLOOKUP(Y72,'P1-1'!$B:$AP,41,FALSE),"")</f>
        <v/>
      </c>
      <c r="Z73" s="234" t="str">
        <f>IFERROR(VLOOKUP(Z72,'P1-1'!$B:$AP,41,FALSE),"")</f>
        <v/>
      </c>
      <c r="AA73" s="234" t="str">
        <f>IFERROR(VLOOKUP(AA72,'P1-1'!$B:$AP,41,FALSE),"")</f>
        <v/>
      </c>
      <c r="AB73" s="234" t="str">
        <f>IFERROR(VLOOKUP(AB72,'P1-1'!$B:$AP,41,FALSE),"")</f>
        <v/>
      </c>
      <c r="AC73" s="234" t="str">
        <f>IFERROR(VLOOKUP(AC72,'P1-1'!$B:$AP,41,FALSE),"")</f>
        <v/>
      </c>
      <c r="AD73" s="234" t="str">
        <f>IFERROR(VLOOKUP(AD72,'P1-1'!$B:$AP,41,FALSE),"")</f>
        <v/>
      </c>
      <c r="AE73" s="234" t="str">
        <f>IFERROR(VLOOKUP(AE72,'P1-1'!$B:$AP,41,FALSE),"")</f>
        <v/>
      </c>
      <c r="AF73" s="234" t="str">
        <f>IFERROR(VLOOKUP(AF72,'P1-1'!$B:$AP,41,FALSE),"")</f>
        <v/>
      </c>
      <c r="AG73" s="234" t="str">
        <f>IFERROR(VLOOKUP(AG72,'P1-1'!$B:$AP,41,FALSE),"")</f>
        <v/>
      </c>
      <c r="AH73" s="234" t="str">
        <f>IFERROR(VLOOKUP(AH72,'P1-1'!$B:$AP,41,FALSE),"")</f>
        <v/>
      </c>
      <c r="AI73" s="234" t="str">
        <f>IFERROR(VLOOKUP(AI72,'P1-1'!$B:$AP,41,FALSE),"")</f>
        <v/>
      </c>
      <c r="AJ73" s="234" t="str">
        <f>IFERROR(VLOOKUP(AJ72,'P1-1'!$B:$AP,41,FALSE),"")</f>
        <v/>
      </c>
      <c r="AK73" s="234" t="str">
        <f>IFERROR(VLOOKUP(AK72,'P1-1'!$B:$AP,41,FALSE),"")</f>
        <v/>
      </c>
      <c r="AL73" s="234" t="str">
        <f>IFERROR(VLOOKUP(AL72,'P1-1'!$B:$AP,41,FALSE),"")</f>
        <v/>
      </c>
      <c r="AM73" s="234" t="str">
        <f>IFERROR(VLOOKUP(AM72,'P1-1'!$B:$AP,41,FALSE),"")</f>
        <v/>
      </c>
      <c r="AN73" s="729"/>
      <c r="AO73" s="701"/>
      <c r="AP73" s="705"/>
      <c r="AQ73" s="706"/>
      <c r="AR73" s="701"/>
      <c r="AS73" s="701"/>
      <c r="AT73" s="709"/>
      <c r="AU73" s="326" t="str">
        <f t="shared" ref="AU73" si="61">IFERROR(IF($D72="□",($AO72/$AK$7),($AO72/$AK$9)),"")</f>
        <v/>
      </c>
      <c r="AV73" s="326" t="str">
        <f t="shared" ref="AV73" si="62">IFERROR(IF($D72="□",($AN72/$AO$7),($AN72/$AO$9)),"")</f>
        <v/>
      </c>
    </row>
    <row r="74" spans="1:48" s="205" customFormat="1" ht="12" customHeight="1">
      <c r="A74" s="712"/>
      <c r="B74" s="715"/>
      <c r="C74" s="718"/>
      <c r="D74" s="721"/>
      <c r="E74" s="402"/>
      <c r="F74" s="726"/>
      <c r="G74" s="727"/>
      <c r="H74" s="235" t="s">
        <v>358</v>
      </c>
      <c r="I74" s="234" t="str">
        <f>IFERROR(VLOOKUP(I72,'P1-1'!$B:$AP,31,FALSE),"")</f>
        <v/>
      </c>
      <c r="J74" s="234" t="str">
        <f>IFERROR(VLOOKUP(J72,'P1-1'!$B:$AP,31,FALSE),"")</f>
        <v/>
      </c>
      <c r="K74" s="234" t="str">
        <f>IFERROR(VLOOKUP(K72,'P1-1'!$B:$AP,31,FALSE),"")</f>
        <v/>
      </c>
      <c r="L74" s="234" t="str">
        <f>IFERROR(VLOOKUP(L72,'P1-1'!$B:$AP,31,FALSE),"")</f>
        <v/>
      </c>
      <c r="M74" s="234" t="str">
        <f>IFERROR(VLOOKUP(M72,'P1-1'!$B:$AP,31,FALSE),"")</f>
        <v/>
      </c>
      <c r="N74" s="234" t="str">
        <f>IFERROR(VLOOKUP(N72,'P1-1'!$B:$AP,31,FALSE),"")</f>
        <v/>
      </c>
      <c r="O74" s="234" t="str">
        <f>IFERROR(VLOOKUP(O72,'P1-1'!$B:$AP,31,FALSE),"")</f>
        <v/>
      </c>
      <c r="P74" s="234" t="str">
        <f>IFERROR(VLOOKUP(P72,'P1-1'!$B:$AP,31,FALSE),"")</f>
        <v/>
      </c>
      <c r="Q74" s="234" t="str">
        <f>IFERROR(VLOOKUP(Q72,'P1-1'!$B:$AP,31,FALSE),"")</f>
        <v/>
      </c>
      <c r="R74" s="234" t="str">
        <f>IFERROR(VLOOKUP(R72,'P1-1'!$B:$AP,31,FALSE),"")</f>
        <v/>
      </c>
      <c r="S74" s="234" t="str">
        <f>IFERROR(VLOOKUP(S72,'P1-1'!$B:$AP,31,FALSE),"")</f>
        <v/>
      </c>
      <c r="T74" s="234" t="str">
        <f>IFERROR(VLOOKUP(T72,'P1-1'!$B:$AP,31,FALSE),"")</f>
        <v/>
      </c>
      <c r="U74" s="234" t="str">
        <f>IFERROR(VLOOKUP(U72,'P1-1'!$B:$AP,31,FALSE),"")</f>
        <v/>
      </c>
      <c r="V74" s="234" t="str">
        <f>IFERROR(VLOOKUP(V72,'P1-1'!$B:$AP,31,FALSE),"")</f>
        <v/>
      </c>
      <c r="W74" s="234" t="str">
        <f>IFERROR(VLOOKUP(W72,'P1-1'!$B:$AP,31,FALSE),"")</f>
        <v/>
      </c>
      <c r="X74" s="234" t="str">
        <f>IFERROR(VLOOKUP(X72,'P1-1'!$B:$AP,31,FALSE),"")</f>
        <v/>
      </c>
      <c r="Y74" s="234" t="str">
        <f>IFERROR(VLOOKUP(Y72,'P1-1'!$B:$AP,31,FALSE),"")</f>
        <v/>
      </c>
      <c r="Z74" s="234" t="str">
        <f>IFERROR(VLOOKUP(Z72,'P1-1'!$B:$AP,31,FALSE),"")</f>
        <v/>
      </c>
      <c r="AA74" s="234" t="str">
        <f>IFERROR(VLOOKUP(AA72,'P1-1'!$B:$AP,31,FALSE),"")</f>
        <v/>
      </c>
      <c r="AB74" s="234" t="str">
        <f>IFERROR(VLOOKUP(AB72,'P1-1'!$B:$AP,31,FALSE),"")</f>
        <v/>
      </c>
      <c r="AC74" s="234" t="str">
        <f>IFERROR(VLOOKUP(AC72,'P1-1'!$B:$AP,31,FALSE),"")</f>
        <v/>
      </c>
      <c r="AD74" s="234" t="str">
        <f>IFERROR(VLOOKUP(AD72,'P1-1'!$B:$AP,31,FALSE),"")</f>
        <v/>
      </c>
      <c r="AE74" s="234" t="str">
        <f>IFERROR(VLOOKUP(AE72,'P1-1'!$B:$AP,31,FALSE),"")</f>
        <v/>
      </c>
      <c r="AF74" s="234" t="str">
        <f>IFERROR(VLOOKUP(AF72,'P1-1'!$B:$AP,31,FALSE),"")</f>
        <v/>
      </c>
      <c r="AG74" s="234" t="str">
        <f>IFERROR(VLOOKUP(AG72,'P1-1'!$B:$AP,31,FALSE),"")</f>
        <v/>
      </c>
      <c r="AH74" s="234" t="str">
        <f>IFERROR(VLOOKUP(AH72,'P1-1'!$B:$AP,31,FALSE),"")</f>
        <v/>
      </c>
      <c r="AI74" s="234" t="str">
        <f>IFERROR(VLOOKUP(AI72,'P1-1'!$B:$AP,31,FALSE),"")</f>
        <v/>
      </c>
      <c r="AJ74" s="234" t="str">
        <f>IFERROR(VLOOKUP(AJ72,'P1-1'!$B:$AP,31,FALSE),"")</f>
        <v/>
      </c>
      <c r="AK74" s="234" t="str">
        <f>IFERROR(VLOOKUP(AK72,'P1-1'!$B:$AP,31,FALSE),"")</f>
        <v/>
      </c>
      <c r="AL74" s="234" t="str">
        <f>IFERROR(VLOOKUP(AL72,'P1-1'!$B:$AP,31,FALSE),"")</f>
        <v/>
      </c>
      <c r="AM74" s="234" t="str">
        <f>IFERROR(VLOOKUP(AM72,'P1-1'!$B:$AP,31,FALSE),"")</f>
        <v/>
      </c>
      <c r="AN74" s="730"/>
      <c r="AO74" s="702"/>
      <c r="AP74" s="707"/>
      <c r="AQ74" s="708"/>
      <c r="AR74" s="702"/>
      <c r="AS74" s="702"/>
      <c r="AT74" s="709"/>
      <c r="AU74" s="327"/>
      <c r="AV74" s="327"/>
    </row>
    <row r="75" spans="1:48" s="205" customFormat="1" ht="12" customHeight="1">
      <c r="A75" s="710">
        <v>18</v>
      </c>
      <c r="B75" s="713"/>
      <c r="C75" s="731"/>
      <c r="D75" s="719" t="s">
        <v>231</v>
      </c>
      <c r="E75" s="401"/>
      <c r="F75" s="722"/>
      <c r="G75" s="723"/>
      <c r="H75" s="232" t="s">
        <v>355</v>
      </c>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728">
        <f t="shared" ref="AN75" si="63">IF(LEFT($AN$2,6)="共同生活援助",SUM(I76:AM76),SUM(I76:AM77))</f>
        <v>0</v>
      </c>
      <c r="AO75" s="700">
        <f>IF($AN$4="４週",AN75/4,AN75/(DAY(EOMONTH($I$22,0))/7))</f>
        <v>0</v>
      </c>
      <c r="AP75" s="703"/>
      <c r="AQ75" s="704"/>
      <c r="AR75" s="700" t="str">
        <f t="shared" ref="AR75" si="64">IF($AN$4="４週",AU76,AV76)</f>
        <v/>
      </c>
      <c r="AS75" s="700"/>
      <c r="AT75" s="709"/>
      <c r="AU75" s="325" t="s">
        <v>617</v>
      </c>
      <c r="AV75" s="325" t="s">
        <v>356</v>
      </c>
    </row>
    <row r="76" spans="1:48" s="205" customFormat="1" ht="12" customHeight="1">
      <c r="A76" s="711"/>
      <c r="B76" s="714"/>
      <c r="C76" s="732"/>
      <c r="D76" s="720"/>
      <c r="E76" s="402"/>
      <c r="F76" s="724"/>
      <c r="G76" s="725"/>
      <c r="H76" s="233" t="s">
        <v>357</v>
      </c>
      <c r="I76" s="234" t="str">
        <f>IFERROR(VLOOKUP(I75,'P1-1'!$B:$AP,41,FALSE),"")</f>
        <v/>
      </c>
      <c r="J76" s="234" t="str">
        <f>IFERROR(VLOOKUP(J75,'P1-1'!$B:$AP,41,FALSE),"")</f>
        <v/>
      </c>
      <c r="K76" s="234" t="str">
        <f>IFERROR(VLOOKUP(K75,'P1-1'!$B:$AP,41,FALSE),"")</f>
        <v/>
      </c>
      <c r="L76" s="234" t="str">
        <f>IFERROR(VLOOKUP(L75,'P1-1'!$B:$AP,41,FALSE),"")</f>
        <v/>
      </c>
      <c r="M76" s="234" t="str">
        <f>IFERROR(VLOOKUP(M75,'P1-1'!$B:$AP,41,FALSE),"")</f>
        <v/>
      </c>
      <c r="N76" s="234" t="str">
        <f>IFERROR(VLOOKUP(N75,'P1-1'!$B:$AP,41,FALSE),"")</f>
        <v/>
      </c>
      <c r="O76" s="234" t="str">
        <f>IFERROR(VLOOKUP(O75,'P1-1'!$B:$AP,41,FALSE),"")</f>
        <v/>
      </c>
      <c r="P76" s="234" t="str">
        <f>IFERROR(VLOOKUP(P75,'P1-1'!$B:$AP,41,FALSE),"")</f>
        <v/>
      </c>
      <c r="Q76" s="234" t="str">
        <f>IFERROR(VLOOKUP(Q75,'P1-1'!$B:$AP,41,FALSE),"")</f>
        <v/>
      </c>
      <c r="R76" s="234" t="str">
        <f>IFERROR(VLOOKUP(R75,'P1-1'!$B:$AP,41,FALSE),"")</f>
        <v/>
      </c>
      <c r="S76" s="234" t="str">
        <f>IFERROR(VLOOKUP(S75,'P1-1'!$B:$AP,41,FALSE),"")</f>
        <v/>
      </c>
      <c r="T76" s="234" t="str">
        <f>IFERROR(VLOOKUP(T75,'P1-1'!$B:$AP,41,FALSE),"")</f>
        <v/>
      </c>
      <c r="U76" s="234" t="str">
        <f>IFERROR(VLOOKUP(U75,'P1-1'!$B:$AP,41,FALSE),"")</f>
        <v/>
      </c>
      <c r="V76" s="234" t="str">
        <f>IFERROR(VLOOKUP(V75,'P1-1'!$B:$AP,41,FALSE),"")</f>
        <v/>
      </c>
      <c r="W76" s="234" t="str">
        <f>IFERROR(VLOOKUP(W75,'P1-1'!$B:$AP,41,FALSE),"")</f>
        <v/>
      </c>
      <c r="X76" s="234" t="str">
        <f>IFERROR(VLOOKUP(X75,'P1-1'!$B:$AP,41,FALSE),"")</f>
        <v/>
      </c>
      <c r="Y76" s="234" t="str">
        <f>IFERROR(VLOOKUP(Y75,'P1-1'!$B:$AP,41,FALSE),"")</f>
        <v/>
      </c>
      <c r="Z76" s="234" t="str">
        <f>IFERROR(VLOOKUP(Z75,'P1-1'!$B:$AP,41,FALSE),"")</f>
        <v/>
      </c>
      <c r="AA76" s="234" t="str">
        <f>IFERROR(VLOOKUP(AA75,'P1-1'!$B:$AP,41,FALSE),"")</f>
        <v/>
      </c>
      <c r="AB76" s="234" t="str">
        <f>IFERROR(VLOOKUP(AB75,'P1-1'!$B:$AP,41,FALSE),"")</f>
        <v/>
      </c>
      <c r="AC76" s="234" t="str">
        <f>IFERROR(VLOOKUP(AC75,'P1-1'!$B:$AP,41,FALSE),"")</f>
        <v/>
      </c>
      <c r="AD76" s="234" t="str">
        <f>IFERROR(VLOOKUP(AD75,'P1-1'!$B:$AP,41,FALSE),"")</f>
        <v/>
      </c>
      <c r="AE76" s="234" t="str">
        <f>IFERROR(VLOOKUP(AE75,'P1-1'!$B:$AP,41,FALSE),"")</f>
        <v/>
      </c>
      <c r="AF76" s="234" t="str">
        <f>IFERROR(VLOOKUP(AF75,'P1-1'!$B:$AP,41,FALSE),"")</f>
        <v/>
      </c>
      <c r="AG76" s="234" t="str">
        <f>IFERROR(VLOOKUP(AG75,'P1-1'!$B:$AP,41,FALSE),"")</f>
        <v/>
      </c>
      <c r="AH76" s="234" t="str">
        <f>IFERROR(VLOOKUP(AH75,'P1-1'!$B:$AP,41,FALSE),"")</f>
        <v/>
      </c>
      <c r="AI76" s="234" t="str">
        <f>IFERROR(VLOOKUP(AI75,'P1-1'!$B:$AP,41,FALSE),"")</f>
        <v/>
      </c>
      <c r="AJ76" s="234" t="str">
        <f>IFERROR(VLOOKUP(AJ75,'P1-1'!$B:$AP,41,FALSE),"")</f>
        <v/>
      </c>
      <c r="AK76" s="234" t="str">
        <f>IFERROR(VLOOKUP(AK75,'P1-1'!$B:$AP,41,FALSE),"")</f>
        <v/>
      </c>
      <c r="AL76" s="234" t="str">
        <f>IFERROR(VLOOKUP(AL75,'P1-1'!$B:$AP,41,FALSE),"")</f>
        <v/>
      </c>
      <c r="AM76" s="234" t="str">
        <f>IFERROR(VLOOKUP(AM75,'P1-1'!$B:$AP,41,FALSE),"")</f>
        <v/>
      </c>
      <c r="AN76" s="729"/>
      <c r="AO76" s="701"/>
      <c r="AP76" s="705"/>
      <c r="AQ76" s="706"/>
      <c r="AR76" s="701"/>
      <c r="AS76" s="701"/>
      <c r="AT76" s="709"/>
      <c r="AU76" s="326" t="str">
        <f t="shared" ref="AU76" si="65">IFERROR(IF($D75="□",($AO75/$AK$7),($AO75/$AK$9)),"")</f>
        <v/>
      </c>
      <c r="AV76" s="326" t="str">
        <f t="shared" ref="AV76" si="66">IFERROR(IF($D75="□",($AN75/$AO$7),($AN75/$AO$9)),"")</f>
        <v/>
      </c>
    </row>
    <row r="77" spans="1:48" s="205" customFormat="1" ht="12" customHeight="1">
      <c r="A77" s="712"/>
      <c r="B77" s="715"/>
      <c r="C77" s="733"/>
      <c r="D77" s="721"/>
      <c r="E77" s="402"/>
      <c r="F77" s="726"/>
      <c r="G77" s="727"/>
      <c r="H77" s="235" t="s">
        <v>358</v>
      </c>
      <c r="I77" s="234" t="str">
        <f>IFERROR(VLOOKUP(I75,'P1-1'!$B:$AP,31,FALSE),"")</f>
        <v/>
      </c>
      <c r="J77" s="234" t="str">
        <f>IFERROR(VLOOKUP(J75,'P1-1'!$B:$AP,31,FALSE),"")</f>
        <v/>
      </c>
      <c r="K77" s="234" t="str">
        <f>IFERROR(VLOOKUP(K75,'P1-1'!$B:$AP,31,FALSE),"")</f>
        <v/>
      </c>
      <c r="L77" s="234" t="str">
        <f>IFERROR(VLOOKUP(L75,'P1-1'!$B:$AP,31,FALSE),"")</f>
        <v/>
      </c>
      <c r="M77" s="234" t="str">
        <f>IFERROR(VLOOKUP(M75,'P1-1'!$B:$AP,31,FALSE),"")</f>
        <v/>
      </c>
      <c r="N77" s="234" t="str">
        <f>IFERROR(VLOOKUP(N75,'P1-1'!$B:$AP,31,FALSE),"")</f>
        <v/>
      </c>
      <c r="O77" s="234" t="str">
        <f>IFERROR(VLOOKUP(O75,'P1-1'!$B:$AP,31,FALSE),"")</f>
        <v/>
      </c>
      <c r="P77" s="234" t="str">
        <f>IFERROR(VLOOKUP(P75,'P1-1'!$B:$AP,31,FALSE),"")</f>
        <v/>
      </c>
      <c r="Q77" s="234" t="str">
        <f>IFERROR(VLOOKUP(Q75,'P1-1'!$B:$AP,31,FALSE),"")</f>
        <v/>
      </c>
      <c r="R77" s="234" t="str">
        <f>IFERROR(VLOOKUP(R75,'P1-1'!$B:$AP,31,FALSE),"")</f>
        <v/>
      </c>
      <c r="S77" s="234" t="str">
        <f>IFERROR(VLOOKUP(S75,'P1-1'!$B:$AP,31,FALSE),"")</f>
        <v/>
      </c>
      <c r="T77" s="234" t="str">
        <f>IFERROR(VLOOKUP(T75,'P1-1'!$B:$AP,31,FALSE),"")</f>
        <v/>
      </c>
      <c r="U77" s="234" t="str">
        <f>IFERROR(VLOOKUP(U75,'P1-1'!$B:$AP,31,FALSE),"")</f>
        <v/>
      </c>
      <c r="V77" s="234" t="str">
        <f>IFERROR(VLOOKUP(V75,'P1-1'!$B:$AP,31,FALSE),"")</f>
        <v/>
      </c>
      <c r="W77" s="234" t="str">
        <f>IFERROR(VLOOKUP(W75,'P1-1'!$B:$AP,31,FALSE),"")</f>
        <v/>
      </c>
      <c r="X77" s="234" t="str">
        <f>IFERROR(VLOOKUP(X75,'P1-1'!$B:$AP,31,FALSE),"")</f>
        <v/>
      </c>
      <c r="Y77" s="234" t="str">
        <f>IFERROR(VLOOKUP(Y75,'P1-1'!$B:$AP,31,FALSE),"")</f>
        <v/>
      </c>
      <c r="Z77" s="234" t="str">
        <f>IFERROR(VLOOKUP(Z75,'P1-1'!$B:$AP,31,FALSE),"")</f>
        <v/>
      </c>
      <c r="AA77" s="234" t="str">
        <f>IFERROR(VLOOKUP(AA75,'P1-1'!$B:$AP,31,FALSE),"")</f>
        <v/>
      </c>
      <c r="AB77" s="234" t="str">
        <f>IFERROR(VLOOKUP(AB75,'P1-1'!$B:$AP,31,FALSE),"")</f>
        <v/>
      </c>
      <c r="AC77" s="234" t="str">
        <f>IFERROR(VLOOKUP(AC75,'P1-1'!$B:$AP,31,FALSE),"")</f>
        <v/>
      </c>
      <c r="AD77" s="234" t="str">
        <f>IFERROR(VLOOKUP(AD75,'P1-1'!$B:$AP,31,FALSE),"")</f>
        <v/>
      </c>
      <c r="AE77" s="234" t="str">
        <f>IFERROR(VLOOKUP(AE75,'P1-1'!$B:$AP,31,FALSE),"")</f>
        <v/>
      </c>
      <c r="AF77" s="234" t="str">
        <f>IFERROR(VLOOKUP(AF75,'P1-1'!$B:$AP,31,FALSE),"")</f>
        <v/>
      </c>
      <c r="AG77" s="234" t="str">
        <f>IFERROR(VLOOKUP(AG75,'P1-1'!$B:$AP,31,FALSE),"")</f>
        <v/>
      </c>
      <c r="AH77" s="234" t="str">
        <f>IFERROR(VLOOKUP(AH75,'P1-1'!$B:$AP,31,FALSE),"")</f>
        <v/>
      </c>
      <c r="AI77" s="234" t="str">
        <f>IFERROR(VLOOKUP(AI75,'P1-1'!$B:$AP,31,FALSE),"")</f>
        <v/>
      </c>
      <c r="AJ77" s="234" t="str">
        <f>IFERROR(VLOOKUP(AJ75,'P1-1'!$B:$AP,31,FALSE),"")</f>
        <v/>
      </c>
      <c r="AK77" s="234" t="str">
        <f>IFERROR(VLOOKUP(AK75,'P1-1'!$B:$AP,31,FALSE),"")</f>
        <v/>
      </c>
      <c r="AL77" s="234" t="str">
        <f>IFERROR(VLOOKUP(AL75,'P1-1'!$B:$AP,31,FALSE),"")</f>
        <v/>
      </c>
      <c r="AM77" s="234" t="str">
        <f>IFERROR(VLOOKUP(AM75,'P1-1'!$B:$AP,31,FALSE),"")</f>
        <v/>
      </c>
      <c r="AN77" s="730"/>
      <c r="AO77" s="702"/>
      <c r="AP77" s="707"/>
      <c r="AQ77" s="708"/>
      <c r="AR77" s="702"/>
      <c r="AS77" s="702"/>
      <c r="AT77" s="709"/>
      <c r="AU77" s="327"/>
      <c r="AV77" s="327"/>
    </row>
    <row r="78" spans="1:48" s="205" customFormat="1" ht="12" customHeight="1">
      <c r="A78" s="710">
        <v>19</v>
      </c>
      <c r="B78" s="713"/>
      <c r="C78" s="731"/>
      <c r="D78" s="719" t="s">
        <v>231</v>
      </c>
      <c r="E78" s="401"/>
      <c r="F78" s="722"/>
      <c r="G78" s="723"/>
      <c r="H78" s="232" t="s">
        <v>355</v>
      </c>
      <c r="I78" s="324"/>
      <c r="J78" s="324"/>
      <c r="K78" s="324"/>
      <c r="L78" s="324"/>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4"/>
      <c r="AL78" s="324"/>
      <c r="AM78" s="324"/>
      <c r="AN78" s="728">
        <f t="shared" ref="AN78" si="67">IF(LEFT($AN$2,6)="共同生活援助",SUM(I79:AM79),SUM(I79:AM80))</f>
        <v>0</v>
      </c>
      <c r="AO78" s="700">
        <f>IF($AN$4="４週",AN78/4,AN78/(DAY(EOMONTH($I$22,0))/7))</f>
        <v>0</v>
      </c>
      <c r="AP78" s="703"/>
      <c r="AQ78" s="704"/>
      <c r="AR78" s="700" t="str">
        <f t="shared" ref="AR78" si="68">IF($AN$4="４週",AU79,AV79)</f>
        <v/>
      </c>
      <c r="AS78" s="700"/>
      <c r="AT78" s="709"/>
      <c r="AU78" s="325" t="s">
        <v>617</v>
      </c>
      <c r="AV78" s="325" t="s">
        <v>356</v>
      </c>
    </row>
    <row r="79" spans="1:48" s="205" customFormat="1" ht="12" customHeight="1">
      <c r="A79" s="711"/>
      <c r="B79" s="714"/>
      <c r="C79" s="732"/>
      <c r="D79" s="720"/>
      <c r="E79" s="402"/>
      <c r="F79" s="724"/>
      <c r="G79" s="725"/>
      <c r="H79" s="233" t="s">
        <v>357</v>
      </c>
      <c r="I79" s="234" t="str">
        <f>IFERROR(VLOOKUP(I78,'P1-1'!$B:$AP,41,FALSE),"")</f>
        <v/>
      </c>
      <c r="J79" s="234" t="str">
        <f>IFERROR(VLOOKUP(J78,'P1-1'!$B:$AP,41,FALSE),"")</f>
        <v/>
      </c>
      <c r="K79" s="234" t="str">
        <f>IFERROR(VLOOKUP(K78,'P1-1'!$B:$AP,41,FALSE),"")</f>
        <v/>
      </c>
      <c r="L79" s="234" t="str">
        <f>IFERROR(VLOOKUP(L78,'P1-1'!$B:$AP,41,FALSE),"")</f>
        <v/>
      </c>
      <c r="M79" s="234" t="str">
        <f>IFERROR(VLOOKUP(M78,'P1-1'!$B:$AP,41,FALSE),"")</f>
        <v/>
      </c>
      <c r="N79" s="234" t="str">
        <f>IFERROR(VLOOKUP(N78,'P1-1'!$B:$AP,41,FALSE),"")</f>
        <v/>
      </c>
      <c r="O79" s="234" t="str">
        <f>IFERROR(VLOOKUP(O78,'P1-1'!$B:$AP,41,FALSE),"")</f>
        <v/>
      </c>
      <c r="P79" s="234" t="str">
        <f>IFERROR(VLOOKUP(P78,'P1-1'!$B:$AP,41,FALSE),"")</f>
        <v/>
      </c>
      <c r="Q79" s="234" t="str">
        <f>IFERROR(VLOOKUP(Q78,'P1-1'!$B:$AP,41,FALSE),"")</f>
        <v/>
      </c>
      <c r="R79" s="234" t="str">
        <f>IFERROR(VLOOKUP(R78,'P1-1'!$B:$AP,41,FALSE),"")</f>
        <v/>
      </c>
      <c r="S79" s="234" t="str">
        <f>IFERROR(VLOOKUP(S78,'P1-1'!$B:$AP,41,FALSE),"")</f>
        <v/>
      </c>
      <c r="T79" s="234" t="str">
        <f>IFERROR(VLOOKUP(T78,'P1-1'!$B:$AP,41,FALSE),"")</f>
        <v/>
      </c>
      <c r="U79" s="234" t="str">
        <f>IFERROR(VLOOKUP(U78,'P1-1'!$B:$AP,41,FALSE),"")</f>
        <v/>
      </c>
      <c r="V79" s="234" t="str">
        <f>IFERROR(VLOOKUP(V78,'P1-1'!$B:$AP,41,FALSE),"")</f>
        <v/>
      </c>
      <c r="W79" s="234" t="str">
        <f>IFERROR(VLOOKUP(W78,'P1-1'!$B:$AP,41,FALSE),"")</f>
        <v/>
      </c>
      <c r="X79" s="234" t="str">
        <f>IFERROR(VLOOKUP(X78,'P1-1'!$B:$AP,41,FALSE),"")</f>
        <v/>
      </c>
      <c r="Y79" s="234" t="str">
        <f>IFERROR(VLOOKUP(Y78,'P1-1'!$B:$AP,41,FALSE),"")</f>
        <v/>
      </c>
      <c r="Z79" s="234" t="str">
        <f>IFERROR(VLOOKUP(Z78,'P1-1'!$B:$AP,41,FALSE),"")</f>
        <v/>
      </c>
      <c r="AA79" s="234" t="str">
        <f>IFERROR(VLOOKUP(AA78,'P1-1'!$B:$AP,41,FALSE),"")</f>
        <v/>
      </c>
      <c r="AB79" s="234" t="str">
        <f>IFERROR(VLOOKUP(AB78,'P1-1'!$B:$AP,41,FALSE),"")</f>
        <v/>
      </c>
      <c r="AC79" s="234" t="str">
        <f>IFERROR(VLOOKUP(AC78,'P1-1'!$B:$AP,41,FALSE),"")</f>
        <v/>
      </c>
      <c r="AD79" s="234" t="str">
        <f>IFERROR(VLOOKUP(AD78,'P1-1'!$B:$AP,41,FALSE),"")</f>
        <v/>
      </c>
      <c r="AE79" s="234" t="str">
        <f>IFERROR(VLOOKUP(AE78,'P1-1'!$B:$AP,41,FALSE),"")</f>
        <v/>
      </c>
      <c r="AF79" s="234" t="str">
        <f>IFERROR(VLOOKUP(AF78,'P1-1'!$B:$AP,41,FALSE),"")</f>
        <v/>
      </c>
      <c r="AG79" s="234" t="str">
        <f>IFERROR(VLOOKUP(AG78,'P1-1'!$B:$AP,41,FALSE),"")</f>
        <v/>
      </c>
      <c r="AH79" s="234" t="str">
        <f>IFERROR(VLOOKUP(AH78,'P1-1'!$B:$AP,41,FALSE),"")</f>
        <v/>
      </c>
      <c r="AI79" s="234" t="str">
        <f>IFERROR(VLOOKUP(AI78,'P1-1'!$B:$AP,41,FALSE),"")</f>
        <v/>
      </c>
      <c r="AJ79" s="234" t="str">
        <f>IFERROR(VLOOKUP(AJ78,'P1-1'!$B:$AP,41,FALSE),"")</f>
        <v/>
      </c>
      <c r="AK79" s="234" t="str">
        <f>IFERROR(VLOOKUP(AK78,'P1-1'!$B:$AP,41,FALSE),"")</f>
        <v/>
      </c>
      <c r="AL79" s="234" t="str">
        <f>IFERROR(VLOOKUP(AL78,'P1-1'!$B:$AP,41,FALSE),"")</f>
        <v/>
      </c>
      <c r="AM79" s="234" t="str">
        <f>IFERROR(VLOOKUP(AM78,'P1-1'!$B:$AP,41,FALSE),"")</f>
        <v/>
      </c>
      <c r="AN79" s="729"/>
      <c r="AO79" s="701"/>
      <c r="AP79" s="705"/>
      <c r="AQ79" s="706"/>
      <c r="AR79" s="701"/>
      <c r="AS79" s="701"/>
      <c r="AT79" s="709"/>
      <c r="AU79" s="326" t="str">
        <f t="shared" ref="AU79" si="69">IFERROR(IF($D78="□",($AO78/$AK$7),($AO78/$AK$9)),"")</f>
        <v/>
      </c>
      <c r="AV79" s="326" t="str">
        <f t="shared" ref="AV79" si="70">IFERROR(IF($D78="□",($AN78/$AO$7),($AN78/$AO$9)),"")</f>
        <v/>
      </c>
    </row>
    <row r="80" spans="1:48" s="205" customFormat="1" ht="12" customHeight="1">
      <c r="A80" s="712"/>
      <c r="B80" s="715"/>
      <c r="C80" s="733"/>
      <c r="D80" s="721"/>
      <c r="E80" s="402"/>
      <c r="F80" s="726"/>
      <c r="G80" s="727"/>
      <c r="H80" s="235" t="s">
        <v>358</v>
      </c>
      <c r="I80" s="234" t="str">
        <f>IFERROR(VLOOKUP(I78,'P1-1'!$B:$AP,31,FALSE),"")</f>
        <v/>
      </c>
      <c r="J80" s="234" t="str">
        <f>IFERROR(VLOOKUP(J78,'P1-1'!$B:$AP,31,FALSE),"")</f>
        <v/>
      </c>
      <c r="K80" s="234" t="str">
        <f>IFERROR(VLOOKUP(K78,'P1-1'!$B:$AP,31,FALSE),"")</f>
        <v/>
      </c>
      <c r="L80" s="234" t="str">
        <f>IFERROR(VLOOKUP(L78,'P1-1'!$B:$AP,31,FALSE),"")</f>
        <v/>
      </c>
      <c r="M80" s="234" t="str">
        <f>IFERROR(VLOOKUP(M78,'P1-1'!$B:$AP,31,FALSE),"")</f>
        <v/>
      </c>
      <c r="N80" s="234" t="str">
        <f>IFERROR(VLOOKUP(N78,'P1-1'!$B:$AP,31,FALSE),"")</f>
        <v/>
      </c>
      <c r="O80" s="234" t="str">
        <f>IFERROR(VLOOKUP(O78,'P1-1'!$B:$AP,31,FALSE),"")</f>
        <v/>
      </c>
      <c r="P80" s="234" t="str">
        <f>IFERROR(VLOOKUP(P78,'P1-1'!$B:$AP,31,FALSE),"")</f>
        <v/>
      </c>
      <c r="Q80" s="234" t="str">
        <f>IFERROR(VLOOKUP(Q78,'P1-1'!$B:$AP,31,FALSE),"")</f>
        <v/>
      </c>
      <c r="R80" s="234" t="str">
        <f>IFERROR(VLOOKUP(R78,'P1-1'!$B:$AP,31,FALSE),"")</f>
        <v/>
      </c>
      <c r="S80" s="234" t="str">
        <f>IFERROR(VLOOKUP(S78,'P1-1'!$B:$AP,31,FALSE),"")</f>
        <v/>
      </c>
      <c r="T80" s="234" t="str">
        <f>IFERROR(VLOOKUP(T78,'P1-1'!$B:$AP,31,FALSE),"")</f>
        <v/>
      </c>
      <c r="U80" s="234" t="str">
        <f>IFERROR(VLOOKUP(U78,'P1-1'!$B:$AP,31,FALSE),"")</f>
        <v/>
      </c>
      <c r="V80" s="234" t="str">
        <f>IFERROR(VLOOKUP(V78,'P1-1'!$B:$AP,31,FALSE),"")</f>
        <v/>
      </c>
      <c r="W80" s="234" t="str">
        <f>IFERROR(VLOOKUP(W78,'P1-1'!$B:$AP,31,FALSE),"")</f>
        <v/>
      </c>
      <c r="X80" s="234" t="str">
        <f>IFERROR(VLOOKUP(X78,'P1-1'!$B:$AP,31,FALSE),"")</f>
        <v/>
      </c>
      <c r="Y80" s="234" t="str">
        <f>IFERROR(VLOOKUP(Y78,'P1-1'!$B:$AP,31,FALSE),"")</f>
        <v/>
      </c>
      <c r="Z80" s="234" t="str">
        <f>IFERROR(VLOOKUP(Z78,'P1-1'!$B:$AP,31,FALSE),"")</f>
        <v/>
      </c>
      <c r="AA80" s="234" t="str">
        <f>IFERROR(VLOOKUP(AA78,'P1-1'!$B:$AP,31,FALSE),"")</f>
        <v/>
      </c>
      <c r="AB80" s="234" t="str">
        <f>IFERROR(VLOOKUP(AB78,'P1-1'!$B:$AP,31,FALSE),"")</f>
        <v/>
      </c>
      <c r="AC80" s="234" t="str">
        <f>IFERROR(VLOOKUP(AC78,'P1-1'!$B:$AP,31,FALSE),"")</f>
        <v/>
      </c>
      <c r="AD80" s="234" t="str">
        <f>IFERROR(VLOOKUP(AD78,'P1-1'!$B:$AP,31,FALSE),"")</f>
        <v/>
      </c>
      <c r="AE80" s="234" t="str">
        <f>IFERROR(VLOOKUP(AE78,'P1-1'!$B:$AP,31,FALSE),"")</f>
        <v/>
      </c>
      <c r="AF80" s="234" t="str">
        <f>IFERROR(VLOOKUP(AF78,'P1-1'!$B:$AP,31,FALSE),"")</f>
        <v/>
      </c>
      <c r="AG80" s="234" t="str">
        <f>IFERROR(VLOOKUP(AG78,'P1-1'!$B:$AP,31,FALSE),"")</f>
        <v/>
      </c>
      <c r="AH80" s="234" t="str">
        <f>IFERROR(VLOOKUP(AH78,'P1-1'!$B:$AP,31,FALSE),"")</f>
        <v/>
      </c>
      <c r="AI80" s="234" t="str">
        <f>IFERROR(VLOOKUP(AI78,'P1-1'!$B:$AP,31,FALSE),"")</f>
        <v/>
      </c>
      <c r="AJ80" s="234" t="str">
        <f>IFERROR(VLOOKUP(AJ78,'P1-1'!$B:$AP,31,FALSE),"")</f>
        <v/>
      </c>
      <c r="AK80" s="234" t="str">
        <f>IFERROR(VLOOKUP(AK78,'P1-1'!$B:$AP,31,FALSE),"")</f>
        <v/>
      </c>
      <c r="AL80" s="234" t="str">
        <f>IFERROR(VLOOKUP(AL78,'P1-1'!$B:$AP,31,FALSE),"")</f>
        <v/>
      </c>
      <c r="AM80" s="234" t="str">
        <f>IFERROR(VLOOKUP(AM78,'P1-1'!$B:$AP,31,FALSE),"")</f>
        <v/>
      </c>
      <c r="AN80" s="730"/>
      <c r="AO80" s="702"/>
      <c r="AP80" s="707"/>
      <c r="AQ80" s="708"/>
      <c r="AR80" s="702"/>
      <c r="AS80" s="702"/>
      <c r="AT80" s="709"/>
      <c r="AU80" s="327"/>
      <c r="AV80" s="327"/>
    </row>
    <row r="81" spans="1:48" s="205" customFormat="1" ht="12" customHeight="1">
      <c r="A81" s="710">
        <v>20</v>
      </c>
      <c r="B81" s="713"/>
      <c r="C81" s="731"/>
      <c r="D81" s="719" t="s">
        <v>231</v>
      </c>
      <c r="E81" s="401"/>
      <c r="F81" s="722"/>
      <c r="G81" s="723"/>
      <c r="H81" s="232" t="s">
        <v>355</v>
      </c>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728">
        <f t="shared" ref="AN81" si="71">IF(LEFT($AN$2,6)="共同生活援助",SUM(I82:AM82),SUM(I82:AM83))</f>
        <v>0</v>
      </c>
      <c r="AO81" s="700">
        <f>IF($AN$4="４週",AN81/4,AN81/(DAY(EOMONTH($I$22,0))/7))</f>
        <v>0</v>
      </c>
      <c r="AP81" s="703"/>
      <c r="AQ81" s="704"/>
      <c r="AR81" s="700" t="str">
        <f t="shared" ref="AR81" si="72">IF($AN$4="４週",AU82,AV82)</f>
        <v/>
      </c>
      <c r="AS81" s="700"/>
      <c r="AT81" s="709"/>
      <c r="AU81" s="325" t="s">
        <v>617</v>
      </c>
      <c r="AV81" s="325" t="s">
        <v>356</v>
      </c>
    </row>
    <row r="82" spans="1:48" s="205" customFormat="1" ht="12" customHeight="1">
      <c r="A82" s="711"/>
      <c r="B82" s="714"/>
      <c r="C82" s="732"/>
      <c r="D82" s="720"/>
      <c r="E82" s="402"/>
      <c r="F82" s="724"/>
      <c r="G82" s="725"/>
      <c r="H82" s="233" t="s">
        <v>357</v>
      </c>
      <c r="I82" s="234" t="str">
        <f>IFERROR(VLOOKUP(I81,'P1-1'!$B:$AP,41,FALSE),"")</f>
        <v/>
      </c>
      <c r="J82" s="234" t="str">
        <f>IFERROR(VLOOKUP(J81,'P1-1'!$B:$AP,41,FALSE),"")</f>
        <v/>
      </c>
      <c r="K82" s="234" t="str">
        <f>IFERROR(VLOOKUP(K81,'P1-1'!$B:$AP,41,FALSE),"")</f>
        <v/>
      </c>
      <c r="L82" s="234" t="str">
        <f>IFERROR(VLOOKUP(L81,'P1-1'!$B:$AP,41,FALSE),"")</f>
        <v/>
      </c>
      <c r="M82" s="234" t="str">
        <f>IFERROR(VLOOKUP(M81,'P1-1'!$B:$AP,41,FALSE),"")</f>
        <v/>
      </c>
      <c r="N82" s="234" t="str">
        <f>IFERROR(VLOOKUP(N81,'P1-1'!$B:$AP,41,FALSE),"")</f>
        <v/>
      </c>
      <c r="O82" s="234" t="str">
        <f>IFERROR(VLOOKUP(O81,'P1-1'!$B:$AP,41,FALSE),"")</f>
        <v/>
      </c>
      <c r="P82" s="234" t="str">
        <f>IFERROR(VLOOKUP(P81,'P1-1'!$B:$AP,41,FALSE),"")</f>
        <v/>
      </c>
      <c r="Q82" s="234" t="str">
        <f>IFERROR(VLOOKUP(Q81,'P1-1'!$B:$AP,41,FALSE),"")</f>
        <v/>
      </c>
      <c r="R82" s="234" t="str">
        <f>IFERROR(VLOOKUP(R81,'P1-1'!$B:$AP,41,FALSE),"")</f>
        <v/>
      </c>
      <c r="S82" s="234" t="str">
        <f>IFERROR(VLOOKUP(S81,'P1-1'!$B:$AP,41,FALSE),"")</f>
        <v/>
      </c>
      <c r="T82" s="234" t="str">
        <f>IFERROR(VLOOKUP(T81,'P1-1'!$B:$AP,41,FALSE),"")</f>
        <v/>
      </c>
      <c r="U82" s="234" t="str">
        <f>IFERROR(VLOOKUP(U81,'P1-1'!$B:$AP,41,FALSE),"")</f>
        <v/>
      </c>
      <c r="V82" s="234" t="str">
        <f>IFERROR(VLOOKUP(V81,'P1-1'!$B:$AP,41,FALSE),"")</f>
        <v/>
      </c>
      <c r="W82" s="234" t="str">
        <f>IFERROR(VLOOKUP(W81,'P1-1'!$B:$AP,41,FALSE),"")</f>
        <v/>
      </c>
      <c r="X82" s="234" t="str">
        <f>IFERROR(VLOOKUP(X81,'P1-1'!$B:$AP,41,FALSE),"")</f>
        <v/>
      </c>
      <c r="Y82" s="234" t="str">
        <f>IFERROR(VLOOKUP(Y81,'P1-1'!$B:$AP,41,FALSE),"")</f>
        <v/>
      </c>
      <c r="Z82" s="234" t="str">
        <f>IFERROR(VLOOKUP(Z81,'P1-1'!$B:$AP,41,FALSE),"")</f>
        <v/>
      </c>
      <c r="AA82" s="234" t="str">
        <f>IFERROR(VLOOKUP(AA81,'P1-1'!$B:$AP,41,FALSE),"")</f>
        <v/>
      </c>
      <c r="AB82" s="234" t="str">
        <f>IFERROR(VLOOKUP(AB81,'P1-1'!$B:$AP,41,FALSE),"")</f>
        <v/>
      </c>
      <c r="AC82" s="234" t="str">
        <f>IFERROR(VLOOKUP(AC81,'P1-1'!$B:$AP,41,FALSE),"")</f>
        <v/>
      </c>
      <c r="AD82" s="234" t="str">
        <f>IFERROR(VLOOKUP(AD81,'P1-1'!$B:$AP,41,FALSE),"")</f>
        <v/>
      </c>
      <c r="AE82" s="234" t="str">
        <f>IFERROR(VLOOKUP(AE81,'P1-1'!$B:$AP,41,FALSE),"")</f>
        <v/>
      </c>
      <c r="AF82" s="234" t="str">
        <f>IFERROR(VLOOKUP(AF81,'P1-1'!$B:$AP,41,FALSE),"")</f>
        <v/>
      </c>
      <c r="AG82" s="234" t="str">
        <f>IFERROR(VLOOKUP(AG81,'P1-1'!$B:$AP,41,FALSE),"")</f>
        <v/>
      </c>
      <c r="AH82" s="234" t="str">
        <f>IFERROR(VLOOKUP(AH81,'P1-1'!$B:$AP,41,FALSE),"")</f>
        <v/>
      </c>
      <c r="AI82" s="234" t="str">
        <f>IFERROR(VLOOKUP(AI81,'P1-1'!$B:$AP,41,FALSE),"")</f>
        <v/>
      </c>
      <c r="AJ82" s="234" t="str">
        <f>IFERROR(VLOOKUP(AJ81,'P1-1'!$B:$AP,41,FALSE),"")</f>
        <v/>
      </c>
      <c r="AK82" s="234" t="str">
        <f>IFERROR(VLOOKUP(AK81,'P1-1'!$B:$AP,41,FALSE),"")</f>
        <v/>
      </c>
      <c r="AL82" s="234" t="str">
        <f>IFERROR(VLOOKUP(AL81,'P1-1'!$B:$AP,41,FALSE),"")</f>
        <v/>
      </c>
      <c r="AM82" s="234" t="str">
        <f>IFERROR(VLOOKUP(AM81,'P1-1'!$B:$AP,41,FALSE),"")</f>
        <v/>
      </c>
      <c r="AN82" s="729"/>
      <c r="AO82" s="701"/>
      <c r="AP82" s="705"/>
      <c r="AQ82" s="706"/>
      <c r="AR82" s="701"/>
      <c r="AS82" s="701"/>
      <c r="AT82" s="709"/>
      <c r="AU82" s="326" t="str">
        <f t="shared" ref="AU82" si="73">IFERROR(IF($D81="□",($AO81/$AK$7),($AO81/$AK$9)),"")</f>
        <v/>
      </c>
      <c r="AV82" s="326" t="str">
        <f t="shared" ref="AV82" si="74">IFERROR(IF($D81="□",($AN81/$AO$7),($AN81/$AO$9)),"")</f>
        <v/>
      </c>
    </row>
    <row r="83" spans="1:48" s="205" customFormat="1" ht="12" customHeight="1">
      <c r="A83" s="712"/>
      <c r="B83" s="715"/>
      <c r="C83" s="733"/>
      <c r="D83" s="721"/>
      <c r="E83" s="402"/>
      <c r="F83" s="726"/>
      <c r="G83" s="727"/>
      <c r="H83" s="235" t="s">
        <v>358</v>
      </c>
      <c r="I83" s="234" t="str">
        <f>IFERROR(VLOOKUP(I81,'P1-1'!$B:$AP,31,FALSE),"")</f>
        <v/>
      </c>
      <c r="J83" s="234" t="str">
        <f>IFERROR(VLOOKUP(J81,'P1-1'!$B:$AP,31,FALSE),"")</f>
        <v/>
      </c>
      <c r="K83" s="234" t="str">
        <f>IFERROR(VLOOKUP(K81,'P1-1'!$B:$AP,31,FALSE),"")</f>
        <v/>
      </c>
      <c r="L83" s="234" t="str">
        <f>IFERROR(VLOOKUP(L81,'P1-1'!$B:$AP,31,FALSE),"")</f>
        <v/>
      </c>
      <c r="M83" s="234" t="str">
        <f>IFERROR(VLOOKUP(M81,'P1-1'!$B:$AP,31,FALSE),"")</f>
        <v/>
      </c>
      <c r="N83" s="234" t="str">
        <f>IFERROR(VLOOKUP(N81,'P1-1'!$B:$AP,31,FALSE),"")</f>
        <v/>
      </c>
      <c r="O83" s="234" t="str">
        <f>IFERROR(VLOOKUP(O81,'P1-1'!$B:$AP,31,FALSE),"")</f>
        <v/>
      </c>
      <c r="P83" s="234" t="str">
        <f>IFERROR(VLOOKUP(P81,'P1-1'!$B:$AP,31,FALSE),"")</f>
        <v/>
      </c>
      <c r="Q83" s="234" t="str">
        <f>IFERROR(VLOOKUP(Q81,'P1-1'!$B:$AP,31,FALSE),"")</f>
        <v/>
      </c>
      <c r="R83" s="234" t="str">
        <f>IFERROR(VLOOKUP(R81,'P1-1'!$B:$AP,31,FALSE),"")</f>
        <v/>
      </c>
      <c r="S83" s="234" t="str">
        <f>IFERROR(VLOOKUP(S81,'P1-1'!$B:$AP,31,FALSE),"")</f>
        <v/>
      </c>
      <c r="T83" s="234" t="str">
        <f>IFERROR(VLOOKUP(T81,'P1-1'!$B:$AP,31,FALSE),"")</f>
        <v/>
      </c>
      <c r="U83" s="234" t="str">
        <f>IFERROR(VLOOKUP(U81,'P1-1'!$B:$AP,31,FALSE),"")</f>
        <v/>
      </c>
      <c r="V83" s="234" t="str">
        <f>IFERROR(VLOOKUP(V81,'P1-1'!$B:$AP,31,FALSE),"")</f>
        <v/>
      </c>
      <c r="W83" s="234" t="str">
        <f>IFERROR(VLOOKUP(W81,'P1-1'!$B:$AP,31,FALSE),"")</f>
        <v/>
      </c>
      <c r="X83" s="234" t="str">
        <f>IFERROR(VLOOKUP(X81,'P1-1'!$B:$AP,31,FALSE),"")</f>
        <v/>
      </c>
      <c r="Y83" s="234" t="str">
        <f>IFERROR(VLOOKUP(Y81,'P1-1'!$B:$AP,31,FALSE),"")</f>
        <v/>
      </c>
      <c r="Z83" s="234" t="str">
        <f>IFERROR(VLOOKUP(Z81,'P1-1'!$B:$AP,31,FALSE),"")</f>
        <v/>
      </c>
      <c r="AA83" s="234" t="str">
        <f>IFERROR(VLOOKUP(AA81,'P1-1'!$B:$AP,31,FALSE),"")</f>
        <v/>
      </c>
      <c r="AB83" s="234" t="str">
        <f>IFERROR(VLOOKUP(AB81,'P1-1'!$B:$AP,31,FALSE),"")</f>
        <v/>
      </c>
      <c r="AC83" s="234" t="str">
        <f>IFERROR(VLOOKUP(AC81,'P1-1'!$B:$AP,31,FALSE),"")</f>
        <v/>
      </c>
      <c r="AD83" s="234" t="str">
        <f>IFERROR(VLOOKUP(AD81,'P1-1'!$B:$AP,31,FALSE),"")</f>
        <v/>
      </c>
      <c r="AE83" s="234" t="str">
        <f>IFERROR(VLOOKUP(AE81,'P1-1'!$B:$AP,31,FALSE),"")</f>
        <v/>
      </c>
      <c r="AF83" s="234" t="str">
        <f>IFERROR(VLOOKUP(AF81,'P1-1'!$B:$AP,31,FALSE),"")</f>
        <v/>
      </c>
      <c r="AG83" s="234" t="str">
        <f>IFERROR(VLOOKUP(AG81,'P1-1'!$B:$AP,31,FALSE),"")</f>
        <v/>
      </c>
      <c r="AH83" s="234" t="str">
        <f>IFERROR(VLOOKUP(AH81,'P1-1'!$B:$AP,31,FALSE),"")</f>
        <v/>
      </c>
      <c r="AI83" s="234" t="str">
        <f>IFERROR(VLOOKUP(AI81,'P1-1'!$B:$AP,31,FALSE),"")</f>
        <v/>
      </c>
      <c r="AJ83" s="234" t="str">
        <f>IFERROR(VLOOKUP(AJ81,'P1-1'!$B:$AP,31,FALSE),"")</f>
        <v/>
      </c>
      <c r="AK83" s="234" t="str">
        <f>IFERROR(VLOOKUP(AK81,'P1-1'!$B:$AP,31,FALSE),"")</f>
        <v/>
      </c>
      <c r="AL83" s="234" t="str">
        <f>IFERROR(VLOOKUP(AL81,'P1-1'!$B:$AP,31,FALSE),"")</f>
        <v/>
      </c>
      <c r="AM83" s="234" t="str">
        <f>IFERROR(VLOOKUP(AM81,'P1-1'!$B:$AP,31,FALSE),"")</f>
        <v/>
      </c>
      <c r="AN83" s="730"/>
      <c r="AO83" s="702"/>
      <c r="AP83" s="707"/>
      <c r="AQ83" s="708"/>
      <c r="AR83" s="702"/>
      <c r="AS83" s="702"/>
      <c r="AT83" s="709"/>
      <c r="AU83" s="327"/>
      <c r="AV83" s="327"/>
    </row>
    <row r="84" spans="1:48" s="203" customFormat="1" ht="12" customHeight="1">
      <c r="A84" s="710">
        <v>21</v>
      </c>
      <c r="B84" s="713"/>
      <c r="C84" s="731"/>
      <c r="D84" s="719" t="s">
        <v>231</v>
      </c>
      <c r="E84" s="401"/>
      <c r="F84" s="722"/>
      <c r="G84" s="723"/>
      <c r="H84" s="232" t="s">
        <v>355</v>
      </c>
      <c r="I84" s="324"/>
      <c r="J84" s="324"/>
      <c r="K84" s="324"/>
      <c r="L84" s="324"/>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4"/>
      <c r="AL84" s="324"/>
      <c r="AM84" s="324"/>
      <c r="AN84" s="728">
        <f t="shared" ref="AN84" si="75">IF(LEFT($AN$2,6)="共同生活援助",SUM(I85:AM85),SUM(I85:AM86))</f>
        <v>0</v>
      </c>
      <c r="AO84" s="700">
        <f>IF($AN$4="４週",AN84/4,AN84/(DAY(EOMONTH($I$22,0))/7))</f>
        <v>0</v>
      </c>
      <c r="AP84" s="703"/>
      <c r="AQ84" s="704"/>
      <c r="AR84" s="700" t="str">
        <f t="shared" ref="AR84" si="76">IF($AN$4="４週",AU85,AV85)</f>
        <v/>
      </c>
      <c r="AS84" s="700"/>
      <c r="AT84" s="709"/>
      <c r="AU84" s="325" t="s">
        <v>617</v>
      </c>
      <c r="AV84" s="325" t="s">
        <v>356</v>
      </c>
    </row>
    <row r="85" spans="1:48" s="203" customFormat="1" ht="12" customHeight="1">
      <c r="A85" s="711"/>
      <c r="B85" s="714"/>
      <c r="C85" s="732"/>
      <c r="D85" s="720"/>
      <c r="E85" s="402"/>
      <c r="F85" s="724"/>
      <c r="G85" s="725"/>
      <c r="H85" s="233" t="s">
        <v>357</v>
      </c>
      <c r="I85" s="234" t="str">
        <f>IFERROR(VLOOKUP(I84,'P1-1'!$B:$AP,41,FALSE),"")</f>
        <v/>
      </c>
      <c r="J85" s="234" t="str">
        <f>IFERROR(VLOOKUP(J84,'P1-1'!$B:$AP,41,FALSE),"")</f>
        <v/>
      </c>
      <c r="K85" s="234" t="str">
        <f>IFERROR(VLOOKUP(K84,'P1-1'!$B:$AP,41,FALSE),"")</f>
        <v/>
      </c>
      <c r="L85" s="234" t="str">
        <f>IFERROR(VLOOKUP(L84,'P1-1'!$B:$AP,41,FALSE),"")</f>
        <v/>
      </c>
      <c r="M85" s="234" t="str">
        <f>IFERROR(VLOOKUP(M84,'P1-1'!$B:$AP,41,FALSE),"")</f>
        <v/>
      </c>
      <c r="N85" s="234" t="str">
        <f>IFERROR(VLOOKUP(N84,'P1-1'!$B:$AP,41,FALSE),"")</f>
        <v/>
      </c>
      <c r="O85" s="234" t="str">
        <f>IFERROR(VLOOKUP(O84,'P1-1'!$B:$AP,41,FALSE),"")</f>
        <v/>
      </c>
      <c r="P85" s="234" t="str">
        <f>IFERROR(VLOOKUP(P84,'P1-1'!$B:$AP,41,FALSE),"")</f>
        <v/>
      </c>
      <c r="Q85" s="234" t="str">
        <f>IFERROR(VLOOKUP(Q84,'P1-1'!$B:$AP,41,FALSE),"")</f>
        <v/>
      </c>
      <c r="R85" s="234" t="str">
        <f>IFERROR(VLOOKUP(R84,'P1-1'!$B:$AP,41,FALSE),"")</f>
        <v/>
      </c>
      <c r="S85" s="234" t="str">
        <f>IFERROR(VLOOKUP(S84,'P1-1'!$B:$AP,41,FALSE),"")</f>
        <v/>
      </c>
      <c r="T85" s="234" t="str">
        <f>IFERROR(VLOOKUP(T84,'P1-1'!$B:$AP,41,FALSE),"")</f>
        <v/>
      </c>
      <c r="U85" s="234" t="str">
        <f>IFERROR(VLOOKUP(U84,'P1-1'!$B:$AP,41,FALSE),"")</f>
        <v/>
      </c>
      <c r="V85" s="234" t="str">
        <f>IFERROR(VLOOKUP(V84,'P1-1'!$B:$AP,41,FALSE),"")</f>
        <v/>
      </c>
      <c r="W85" s="234" t="str">
        <f>IFERROR(VLOOKUP(W84,'P1-1'!$B:$AP,41,FALSE),"")</f>
        <v/>
      </c>
      <c r="X85" s="234" t="str">
        <f>IFERROR(VLOOKUP(X84,'P1-1'!$B:$AP,41,FALSE),"")</f>
        <v/>
      </c>
      <c r="Y85" s="234" t="str">
        <f>IFERROR(VLOOKUP(Y84,'P1-1'!$B:$AP,41,FALSE),"")</f>
        <v/>
      </c>
      <c r="Z85" s="234" t="str">
        <f>IFERROR(VLOOKUP(Z84,'P1-1'!$B:$AP,41,FALSE),"")</f>
        <v/>
      </c>
      <c r="AA85" s="234" t="str">
        <f>IFERROR(VLOOKUP(AA84,'P1-1'!$B:$AP,41,FALSE),"")</f>
        <v/>
      </c>
      <c r="AB85" s="234" t="str">
        <f>IFERROR(VLOOKUP(AB84,'P1-1'!$B:$AP,41,FALSE),"")</f>
        <v/>
      </c>
      <c r="AC85" s="234" t="str">
        <f>IFERROR(VLOOKUP(AC84,'P1-1'!$B:$AP,41,FALSE),"")</f>
        <v/>
      </c>
      <c r="AD85" s="234" t="str">
        <f>IFERROR(VLOOKUP(AD84,'P1-1'!$B:$AP,41,FALSE),"")</f>
        <v/>
      </c>
      <c r="AE85" s="234" t="str">
        <f>IFERROR(VLOOKUP(AE84,'P1-1'!$B:$AP,41,FALSE),"")</f>
        <v/>
      </c>
      <c r="AF85" s="234" t="str">
        <f>IFERROR(VLOOKUP(AF84,'P1-1'!$B:$AP,41,FALSE),"")</f>
        <v/>
      </c>
      <c r="AG85" s="234" t="str">
        <f>IFERROR(VLOOKUP(AG84,'P1-1'!$B:$AP,41,FALSE),"")</f>
        <v/>
      </c>
      <c r="AH85" s="234" t="str">
        <f>IFERROR(VLOOKUP(AH84,'P1-1'!$B:$AP,41,FALSE),"")</f>
        <v/>
      </c>
      <c r="AI85" s="234" t="str">
        <f>IFERROR(VLOOKUP(AI84,'P1-1'!$B:$AP,41,FALSE),"")</f>
        <v/>
      </c>
      <c r="AJ85" s="234" t="str">
        <f>IFERROR(VLOOKUP(AJ84,'P1-1'!$B:$AP,41,FALSE),"")</f>
        <v/>
      </c>
      <c r="AK85" s="234" t="str">
        <f>IFERROR(VLOOKUP(AK84,'P1-1'!$B:$AP,41,FALSE),"")</f>
        <v/>
      </c>
      <c r="AL85" s="234" t="str">
        <f>IFERROR(VLOOKUP(AL84,'P1-1'!$B:$AP,41,FALSE),"")</f>
        <v/>
      </c>
      <c r="AM85" s="234" t="str">
        <f>IFERROR(VLOOKUP(AM84,'P1-1'!$B:$AP,41,FALSE),"")</f>
        <v/>
      </c>
      <c r="AN85" s="729"/>
      <c r="AO85" s="701"/>
      <c r="AP85" s="705"/>
      <c r="AQ85" s="706"/>
      <c r="AR85" s="701"/>
      <c r="AS85" s="701"/>
      <c r="AT85" s="709"/>
      <c r="AU85" s="326" t="str">
        <f>IFERROR(IF($D84="□",($AO84/$AK$7),($AO84/$AK$9)),"")</f>
        <v/>
      </c>
      <c r="AV85" s="326" t="str">
        <f>IFERROR(IF($D84="□",($AN84/$AO$7),($AN84/$AO$9)),"")</f>
        <v/>
      </c>
    </row>
    <row r="86" spans="1:48" s="203" customFormat="1" ht="12" customHeight="1">
      <c r="A86" s="712"/>
      <c r="B86" s="715"/>
      <c r="C86" s="733"/>
      <c r="D86" s="721"/>
      <c r="E86" s="402"/>
      <c r="F86" s="726"/>
      <c r="G86" s="727"/>
      <c r="H86" s="235" t="s">
        <v>358</v>
      </c>
      <c r="I86" s="234" t="str">
        <f>IFERROR(VLOOKUP(I84,'P1-1'!$B:$AP,31,FALSE),"")</f>
        <v/>
      </c>
      <c r="J86" s="234" t="str">
        <f>IFERROR(VLOOKUP(J84,'P1-1'!$B:$AP,31,FALSE),"")</f>
        <v/>
      </c>
      <c r="K86" s="234" t="str">
        <f>IFERROR(VLOOKUP(K84,'P1-1'!$B:$AP,31,FALSE),"")</f>
        <v/>
      </c>
      <c r="L86" s="234" t="str">
        <f>IFERROR(VLOOKUP(L84,'P1-1'!$B:$AP,31,FALSE),"")</f>
        <v/>
      </c>
      <c r="M86" s="234" t="str">
        <f>IFERROR(VLOOKUP(M84,'P1-1'!$B:$AP,31,FALSE),"")</f>
        <v/>
      </c>
      <c r="N86" s="234" t="str">
        <f>IFERROR(VLOOKUP(N84,'P1-1'!$B:$AP,31,FALSE),"")</f>
        <v/>
      </c>
      <c r="O86" s="234" t="str">
        <f>IFERROR(VLOOKUP(O84,'P1-1'!$B:$AP,31,FALSE),"")</f>
        <v/>
      </c>
      <c r="P86" s="234" t="str">
        <f>IFERROR(VLOOKUP(P84,'P1-1'!$B:$AP,31,FALSE),"")</f>
        <v/>
      </c>
      <c r="Q86" s="234" t="str">
        <f>IFERROR(VLOOKUP(Q84,'P1-1'!$B:$AP,31,FALSE),"")</f>
        <v/>
      </c>
      <c r="R86" s="234" t="str">
        <f>IFERROR(VLOOKUP(R84,'P1-1'!$B:$AP,31,FALSE),"")</f>
        <v/>
      </c>
      <c r="S86" s="234" t="str">
        <f>IFERROR(VLOOKUP(S84,'P1-1'!$B:$AP,31,FALSE),"")</f>
        <v/>
      </c>
      <c r="T86" s="234" t="str">
        <f>IFERROR(VLOOKUP(T84,'P1-1'!$B:$AP,31,FALSE),"")</f>
        <v/>
      </c>
      <c r="U86" s="234" t="str">
        <f>IFERROR(VLOOKUP(U84,'P1-1'!$B:$AP,31,FALSE),"")</f>
        <v/>
      </c>
      <c r="V86" s="234" t="str">
        <f>IFERROR(VLOOKUP(V84,'P1-1'!$B:$AP,31,FALSE),"")</f>
        <v/>
      </c>
      <c r="W86" s="234" t="str">
        <f>IFERROR(VLOOKUP(W84,'P1-1'!$B:$AP,31,FALSE),"")</f>
        <v/>
      </c>
      <c r="X86" s="234" t="str">
        <f>IFERROR(VLOOKUP(X84,'P1-1'!$B:$AP,31,FALSE),"")</f>
        <v/>
      </c>
      <c r="Y86" s="234" t="str">
        <f>IFERROR(VLOOKUP(Y84,'P1-1'!$B:$AP,31,FALSE),"")</f>
        <v/>
      </c>
      <c r="Z86" s="234" t="str">
        <f>IFERROR(VLOOKUP(Z84,'P1-1'!$B:$AP,31,FALSE),"")</f>
        <v/>
      </c>
      <c r="AA86" s="234" t="str">
        <f>IFERROR(VLOOKUP(AA84,'P1-1'!$B:$AP,31,FALSE),"")</f>
        <v/>
      </c>
      <c r="AB86" s="234" t="str">
        <f>IFERROR(VLOOKUP(AB84,'P1-1'!$B:$AP,31,FALSE),"")</f>
        <v/>
      </c>
      <c r="AC86" s="234" t="str">
        <f>IFERROR(VLOOKUP(AC84,'P1-1'!$B:$AP,31,FALSE),"")</f>
        <v/>
      </c>
      <c r="AD86" s="234" t="str">
        <f>IFERROR(VLOOKUP(AD84,'P1-1'!$B:$AP,31,FALSE),"")</f>
        <v/>
      </c>
      <c r="AE86" s="234" t="str">
        <f>IFERROR(VLOOKUP(AE84,'P1-1'!$B:$AP,31,FALSE),"")</f>
        <v/>
      </c>
      <c r="AF86" s="234" t="str">
        <f>IFERROR(VLOOKUP(AF84,'P1-1'!$B:$AP,31,FALSE),"")</f>
        <v/>
      </c>
      <c r="AG86" s="234" t="str">
        <f>IFERROR(VLOOKUP(AG84,'P1-1'!$B:$AP,31,FALSE),"")</f>
        <v/>
      </c>
      <c r="AH86" s="234" t="str">
        <f>IFERROR(VLOOKUP(AH84,'P1-1'!$B:$AP,31,FALSE),"")</f>
        <v/>
      </c>
      <c r="AI86" s="234" t="str">
        <f>IFERROR(VLOOKUP(AI84,'P1-1'!$B:$AP,31,FALSE),"")</f>
        <v/>
      </c>
      <c r="AJ86" s="234" t="str">
        <f>IFERROR(VLOOKUP(AJ84,'P1-1'!$B:$AP,31,FALSE),"")</f>
        <v/>
      </c>
      <c r="AK86" s="234" t="str">
        <f>IFERROR(VLOOKUP(AK84,'P1-1'!$B:$AP,31,FALSE),"")</f>
        <v/>
      </c>
      <c r="AL86" s="234" t="str">
        <f>IFERROR(VLOOKUP(AL84,'P1-1'!$B:$AP,31,FALSE),"")</f>
        <v/>
      </c>
      <c r="AM86" s="234" t="str">
        <f>IFERROR(VLOOKUP(AM84,'P1-1'!$B:$AP,31,FALSE),"")</f>
        <v/>
      </c>
      <c r="AN86" s="730"/>
      <c r="AO86" s="702"/>
      <c r="AP86" s="707"/>
      <c r="AQ86" s="708"/>
      <c r="AR86" s="702"/>
      <c r="AS86" s="702"/>
      <c r="AT86" s="709"/>
      <c r="AU86" s="327"/>
      <c r="AV86" s="327"/>
    </row>
    <row r="87" spans="1:48" s="205" customFormat="1" ht="12" customHeight="1">
      <c r="A87" s="710">
        <v>22</v>
      </c>
      <c r="B87" s="713"/>
      <c r="C87" s="731"/>
      <c r="D87" s="719" t="s">
        <v>231</v>
      </c>
      <c r="E87" s="401"/>
      <c r="F87" s="722"/>
      <c r="G87" s="723"/>
      <c r="H87" s="232" t="s">
        <v>355</v>
      </c>
      <c r="I87" s="324"/>
      <c r="J87" s="324"/>
      <c r="K87" s="324"/>
      <c r="L87" s="324"/>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728">
        <f t="shared" ref="AN87" si="77">IF(LEFT($AN$2,6)="共同生活援助",SUM(I88:AM88),SUM(I88:AM89))</f>
        <v>0</v>
      </c>
      <c r="AO87" s="700">
        <f>IF($AN$4="４週",AN87/4,AN87/(DAY(EOMONTH($I$22,0))/7))</f>
        <v>0</v>
      </c>
      <c r="AP87" s="703"/>
      <c r="AQ87" s="704"/>
      <c r="AR87" s="700" t="str">
        <f t="shared" ref="AR87" si="78">IF($AN$4="４週",AU88,AV88)</f>
        <v/>
      </c>
      <c r="AS87" s="700"/>
      <c r="AT87" s="709"/>
      <c r="AU87" s="325" t="s">
        <v>617</v>
      </c>
      <c r="AV87" s="325" t="s">
        <v>356</v>
      </c>
    </row>
    <row r="88" spans="1:48" s="205" customFormat="1" ht="12" customHeight="1">
      <c r="A88" s="711"/>
      <c r="B88" s="714"/>
      <c r="C88" s="732"/>
      <c r="D88" s="720"/>
      <c r="E88" s="402"/>
      <c r="F88" s="724"/>
      <c r="G88" s="725"/>
      <c r="H88" s="233" t="s">
        <v>357</v>
      </c>
      <c r="I88" s="234" t="str">
        <f>IFERROR(VLOOKUP(I87,'P1-1'!$B:$AP,41,FALSE),"")</f>
        <v/>
      </c>
      <c r="J88" s="234" t="str">
        <f>IFERROR(VLOOKUP(J87,'P1-1'!$B:$AP,41,FALSE),"")</f>
        <v/>
      </c>
      <c r="K88" s="234" t="str">
        <f>IFERROR(VLOOKUP(K87,'P1-1'!$B:$AP,41,FALSE),"")</f>
        <v/>
      </c>
      <c r="L88" s="234" t="str">
        <f>IFERROR(VLOOKUP(L87,'P1-1'!$B:$AP,41,FALSE),"")</f>
        <v/>
      </c>
      <c r="M88" s="234" t="str">
        <f>IFERROR(VLOOKUP(M87,'P1-1'!$B:$AP,41,FALSE),"")</f>
        <v/>
      </c>
      <c r="N88" s="234" t="str">
        <f>IFERROR(VLOOKUP(N87,'P1-1'!$B:$AP,41,FALSE),"")</f>
        <v/>
      </c>
      <c r="O88" s="234" t="str">
        <f>IFERROR(VLOOKUP(O87,'P1-1'!$B:$AP,41,FALSE),"")</f>
        <v/>
      </c>
      <c r="P88" s="234" t="str">
        <f>IFERROR(VLOOKUP(P87,'P1-1'!$B:$AP,41,FALSE),"")</f>
        <v/>
      </c>
      <c r="Q88" s="234" t="str">
        <f>IFERROR(VLOOKUP(Q87,'P1-1'!$B:$AP,41,FALSE),"")</f>
        <v/>
      </c>
      <c r="R88" s="234" t="str">
        <f>IFERROR(VLOOKUP(R87,'P1-1'!$B:$AP,41,FALSE),"")</f>
        <v/>
      </c>
      <c r="S88" s="234" t="str">
        <f>IFERROR(VLOOKUP(S87,'P1-1'!$B:$AP,41,FALSE),"")</f>
        <v/>
      </c>
      <c r="T88" s="234" t="str">
        <f>IFERROR(VLOOKUP(T87,'P1-1'!$B:$AP,41,FALSE),"")</f>
        <v/>
      </c>
      <c r="U88" s="234" t="str">
        <f>IFERROR(VLOOKUP(U87,'P1-1'!$B:$AP,41,FALSE),"")</f>
        <v/>
      </c>
      <c r="V88" s="234" t="str">
        <f>IFERROR(VLOOKUP(V87,'P1-1'!$B:$AP,41,FALSE),"")</f>
        <v/>
      </c>
      <c r="W88" s="234" t="str">
        <f>IFERROR(VLOOKUP(W87,'P1-1'!$B:$AP,41,FALSE),"")</f>
        <v/>
      </c>
      <c r="X88" s="234" t="str">
        <f>IFERROR(VLOOKUP(X87,'P1-1'!$B:$AP,41,FALSE),"")</f>
        <v/>
      </c>
      <c r="Y88" s="234" t="str">
        <f>IFERROR(VLOOKUP(Y87,'P1-1'!$B:$AP,41,FALSE),"")</f>
        <v/>
      </c>
      <c r="Z88" s="234" t="str">
        <f>IFERROR(VLOOKUP(Z87,'P1-1'!$B:$AP,41,FALSE),"")</f>
        <v/>
      </c>
      <c r="AA88" s="234" t="str">
        <f>IFERROR(VLOOKUP(AA87,'P1-1'!$B:$AP,41,FALSE),"")</f>
        <v/>
      </c>
      <c r="AB88" s="234" t="str">
        <f>IFERROR(VLOOKUP(AB87,'P1-1'!$B:$AP,41,FALSE),"")</f>
        <v/>
      </c>
      <c r="AC88" s="234" t="str">
        <f>IFERROR(VLOOKUP(AC87,'P1-1'!$B:$AP,41,FALSE),"")</f>
        <v/>
      </c>
      <c r="AD88" s="234" t="str">
        <f>IFERROR(VLOOKUP(AD87,'P1-1'!$B:$AP,41,FALSE),"")</f>
        <v/>
      </c>
      <c r="AE88" s="234" t="str">
        <f>IFERROR(VLOOKUP(AE87,'P1-1'!$B:$AP,41,FALSE),"")</f>
        <v/>
      </c>
      <c r="AF88" s="234" t="str">
        <f>IFERROR(VLOOKUP(AF87,'P1-1'!$B:$AP,41,FALSE),"")</f>
        <v/>
      </c>
      <c r="AG88" s="234" t="str">
        <f>IFERROR(VLOOKUP(AG87,'P1-1'!$B:$AP,41,FALSE),"")</f>
        <v/>
      </c>
      <c r="AH88" s="234" t="str">
        <f>IFERROR(VLOOKUP(AH87,'P1-1'!$B:$AP,41,FALSE),"")</f>
        <v/>
      </c>
      <c r="AI88" s="234" t="str">
        <f>IFERROR(VLOOKUP(AI87,'P1-1'!$B:$AP,41,FALSE),"")</f>
        <v/>
      </c>
      <c r="AJ88" s="234" t="str">
        <f>IFERROR(VLOOKUP(AJ87,'P1-1'!$B:$AP,41,FALSE),"")</f>
        <v/>
      </c>
      <c r="AK88" s="234" t="str">
        <f>IFERROR(VLOOKUP(AK87,'P1-1'!$B:$AP,41,FALSE),"")</f>
        <v/>
      </c>
      <c r="AL88" s="234" t="str">
        <f>IFERROR(VLOOKUP(AL87,'P1-1'!$B:$AP,41,FALSE),"")</f>
        <v/>
      </c>
      <c r="AM88" s="234" t="str">
        <f>IFERROR(VLOOKUP(AM87,'P1-1'!$B:$AP,41,FALSE),"")</f>
        <v/>
      </c>
      <c r="AN88" s="729"/>
      <c r="AO88" s="701"/>
      <c r="AP88" s="705"/>
      <c r="AQ88" s="706"/>
      <c r="AR88" s="701"/>
      <c r="AS88" s="701"/>
      <c r="AT88" s="709"/>
      <c r="AU88" s="326" t="str">
        <f t="shared" ref="AU88" si="79">IFERROR(IF($D87="□",($AO87/$AK$7),($AO87/$AK$9)),"")</f>
        <v/>
      </c>
      <c r="AV88" s="326" t="str">
        <f t="shared" ref="AV88" si="80">IFERROR(IF($D87="□",($AN87/$AO$7),($AN87/$AO$9)),"")</f>
        <v/>
      </c>
    </row>
    <row r="89" spans="1:48" s="205" customFormat="1" ht="12" customHeight="1">
      <c r="A89" s="712"/>
      <c r="B89" s="715"/>
      <c r="C89" s="733"/>
      <c r="D89" s="721"/>
      <c r="E89" s="402"/>
      <c r="F89" s="726"/>
      <c r="G89" s="727"/>
      <c r="H89" s="235" t="s">
        <v>358</v>
      </c>
      <c r="I89" s="234" t="str">
        <f>IFERROR(VLOOKUP(I87,'P1-1'!$B:$AP,31,FALSE),"")</f>
        <v/>
      </c>
      <c r="J89" s="234" t="str">
        <f>IFERROR(VLOOKUP(J87,'P1-1'!$B:$AP,31,FALSE),"")</f>
        <v/>
      </c>
      <c r="K89" s="234" t="str">
        <f>IFERROR(VLOOKUP(K87,'P1-1'!$B:$AP,31,FALSE),"")</f>
        <v/>
      </c>
      <c r="L89" s="234" t="str">
        <f>IFERROR(VLOOKUP(L87,'P1-1'!$B:$AP,31,FALSE),"")</f>
        <v/>
      </c>
      <c r="M89" s="234" t="str">
        <f>IFERROR(VLOOKUP(M87,'P1-1'!$B:$AP,31,FALSE),"")</f>
        <v/>
      </c>
      <c r="N89" s="234" t="str">
        <f>IFERROR(VLOOKUP(N87,'P1-1'!$B:$AP,31,FALSE),"")</f>
        <v/>
      </c>
      <c r="O89" s="234" t="str">
        <f>IFERROR(VLOOKUP(O87,'P1-1'!$B:$AP,31,FALSE),"")</f>
        <v/>
      </c>
      <c r="P89" s="234" t="str">
        <f>IFERROR(VLOOKUP(P87,'P1-1'!$B:$AP,31,FALSE),"")</f>
        <v/>
      </c>
      <c r="Q89" s="234" t="str">
        <f>IFERROR(VLOOKUP(Q87,'P1-1'!$B:$AP,31,FALSE),"")</f>
        <v/>
      </c>
      <c r="R89" s="234" t="str">
        <f>IFERROR(VLOOKUP(R87,'P1-1'!$B:$AP,31,FALSE),"")</f>
        <v/>
      </c>
      <c r="S89" s="234" t="str">
        <f>IFERROR(VLOOKUP(S87,'P1-1'!$B:$AP,31,FALSE),"")</f>
        <v/>
      </c>
      <c r="T89" s="234" t="str">
        <f>IFERROR(VLOOKUP(T87,'P1-1'!$B:$AP,31,FALSE),"")</f>
        <v/>
      </c>
      <c r="U89" s="234" t="str">
        <f>IFERROR(VLOOKUP(U87,'P1-1'!$B:$AP,31,FALSE),"")</f>
        <v/>
      </c>
      <c r="V89" s="234" t="str">
        <f>IFERROR(VLOOKUP(V87,'P1-1'!$B:$AP,31,FALSE),"")</f>
        <v/>
      </c>
      <c r="W89" s="234" t="str">
        <f>IFERROR(VLOOKUP(W87,'P1-1'!$B:$AP,31,FALSE),"")</f>
        <v/>
      </c>
      <c r="X89" s="234" t="str">
        <f>IFERROR(VLOOKUP(X87,'P1-1'!$B:$AP,31,FALSE),"")</f>
        <v/>
      </c>
      <c r="Y89" s="234" t="str">
        <f>IFERROR(VLOOKUP(Y87,'P1-1'!$B:$AP,31,FALSE),"")</f>
        <v/>
      </c>
      <c r="Z89" s="234" t="str">
        <f>IFERROR(VLOOKUP(Z87,'P1-1'!$B:$AP,31,FALSE),"")</f>
        <v/>
      </c>
      <c r="AA89" s="234" t="str">
        <f>IFERROR(VLOOKUP(AA87,'P1-1'!$B:$AP,31,FALSE),"")</f>
        <v/>
      </c>
      <c r="AB89" s="234" t="str">
        <f>IFERROR(VLOOKUP(AB87,'P1-1'!$B:$AP,31,FALSE),"")</f>
        <v/>
      </c>
      <c r="AC89" s="234" t="str">
        <f>IFERROR(VLOOKUP(AC87,'P1-1'!$B:$AP,31,FALSE),"")</f>
        <v/>
      </c>
      <c r="AD89" s="234" t="str">
        <f>IFERROR(VLOOKUP(AD87,'P1-1'!$B:$AP,31,FALSE),"")</f>
        <v/>
      </c>
      <c r="AE89" s="234" t="str">
        <f>IFERROR(VLOOKUP(AE87,'P1-1'!$B:$AP,31,FALSE),"")</f>
        <v/>
      </c>
      <c r="AF89" s="234" t="str">
        <f>IFERROR(VLOOKUP(AF87,'P1-1'!$B:$AP,31,FALSE),"")</f>
        <v/>
      </c>
      <c r="AG89" s="234" t="str">
        <f>IFERROR(VLOOKUP(AG87,'P1-1'!$B:$AP,31,FALSE),"")</f>
        <v/>
      </c>
      <c r="AH89" s="234" t="str">
        <f>IFERROR(VLOOKUP(AH87,'P1-1'!$B:$AP,31,FALSE),"")</f>
        <v/>
      </c>
      <c r="AI89" s="234" t="str">
        <f>IFERROR(VLOOKUP(AI87,'P1-1'!$B:$AP,31,FALSE),"")</f>
        <v/>
      </c>
      <c r="AJ89" s="234" t="str">
        <f>IFERROR(VLOOKUP(AJ87,'P1-1'!$B:$AP,31,FALSE),"")</f>
        <v/>
      </c>
      <c r="AK89" s="234" t="str">
        <f>IFERROR(VLOOKUP(AK87,'P1-1'!$B:$AP,31,FALSE),"")</f>
        <v/>
      </c>
      <c r="AL89" s="234" t="str">
        <f>IFERROR(VLOOKUP(AL87,'P1-1'!$B:$AP,31,FALSE),"")</f>
        <v/>
      </c>
      <c r="AM89" s="234" t="str">
        <f>IFERROR(VLOOKUP(AM87,'P1-1'!$B:$AP,31,FALSE),"")</f>
        <v/>
      </c>
      <c r="AN89" s="730"/>
      <c r="AO89" s="702"/>
      <c r="AP89" s="707"/>
      <c r="AQ89" s="708"/>
      <c r="AR89" s="702"/>
      <c r="AS89" s="702"/>
      <c r="AT89" s="709"/>
      <c r="AU89" s="327"/>
      <c r="AV89" s="327"/>
    </row>
    <row r="90" spans="1:48" s="205" customFormat="1" ht="12" customHeight="1">
      <c r="A90" s="710">
        <v>23</v>
      </c>
      <c r="B90" s="713"/>
      <c r="C90" s="731"/>
      <c r="D90" s="719" t="s">
        <v>231</v>
      </c>
      <c r="E90" s="401"/>
      <c r="F90" s="722"/>
      <c r="G90" s="723"/>
      <c r="H90" s="232" t="s">
        <v>355</v>
      </c>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728">
        <f t="shared" ref="AN90" si="81">IF(LEFT($AN$2,6)="共同生活援助",SUM(I91:AM91),SUM(I91:AM92))</f>
        <v>0</v>
      </c>
      <c r="AO90" s="700">
        <f>IF($AN$4="４週",AN90/4,AN90/(DAY(EOMONTH($I$22,0))/7))</f>
        <v>0</v>
      </c>
      <c r="AP90" s="703"/>
      <c r="AQ90" s="704"/>
      <c r="AR90" s="700" t="str">
        <f t="shared" ref="AR90" si="82">IF($AN$4="４週",AU91,AV91)</f>
        <v/>
      </c>
      <c r="AS90" s="700"/>
      <c r="AT90" s="709"/>
      <c r="AU90" s="325" t="s">
        <v>617</v>
      </c>
      <c r="AV90" s="325" t="s">
        <v>356</v>
      </c>
    </row>
    <row r="91" spans="1:48" s="205" customFormat="1" ht="12" customHeight="1">
      <c r="A91" s="711"/>
      <c r="B91" s="714"/>
      <c r="C91" s="732"/>
      <c r="D91" s="720"/>
      <c r="E91" s="402"/>
      <c r="F91" s="724"/>
      <c r="G91" s="725"/>
      <c r="H91" s="233" t="s">
        <v>357</v>
      </c>
      <c r="I91" s="234" t="str">
        <f>IFERROR(VLOOKUP(I90,'P1-1'!$B:$AP,41,FALSE),"")</f>
        <v/>
      </c>
      <c r="J91" s="234" t="str">
        <f>IFERROR(VLOOKUP(J90,'P1-1'!$B:$AP,41,FALSE),"")</f>
        <v/>
      </c>
      <c r="K91" s="234" t="str">
        <f>IFERROR(VLOOKUP(K90,'P1-1'!$B:$AP,41,FALSE),"")</f>
        <v/>
      </c>
      <c r="L91" s="234" t="str">
        <f>IFERROR(VLOOKUP(L90,'P1-1'!$B:$AP,41,FALSE),"")</f>
        <v/>
      </c>
      <c r="M91" s="234" t="str">
        <f>IFERROR(VLOOKUP(M90,'P1-1'!$B:$AP,41,FALSE),"")</f>
        <v/>
      </c>
      <c r="N91" s="234" t="str">
        <f>IFERROR(VLOOKUP(N90,'P1-1'!$B:$AP,41,FALSE),"")</f>
        <v/>
      </c>
      <c r="O91" s="234" t="str">
        <f>IFERROR(VLOOKUP(O90,'P1-1'!$B:$AP,41,FALSE),"")</f>
        <v/>
      </c>
      <c r="P91" s="234" t="str">
        <f>IFERROR(VLOOKUP(P90,'P1-1'!$B:$AP,41,FALSE),"")</f>
        <v/>
      </c>
      <c r="Q91" s="234" t="str">
        <f>IFERROR(VLOOKUP(Q90,'P1-1'!$B:$AP,41,FALSE),"")</f>
        <v/>
      </c>
      <c r="R91" s="234" t="str">
        <f>IFERROR(VLOOKUP(R90,'P1-1'!$B:$AP,41,FALSE),"")</f>
        <v/>
      </c>
      <c r="S91" s="234" t="str">
        <f>IFERROR(VLOOKUP(S90,'P1-1'!$B:$AP,41,FALSE),"")</f>
        <v/>
      </c>
      <c r="T91" s="234" t="str">
        <f>IFERROR(VLOOKUP(T90,'P1-1'!$B:$AP,41,FALSE),"")</f>
        <v/>
      </c>
      <c r="U91" s="234" t="str">
        <f>IFERROR(VLOOKUP(U90,'P1-1'!$B:$AP,41,FALSE),"")</f>
        <v/>
      </c>
      <c r="V91" s="234" t="str">
        <f>IFERROR(VLOOKUP(V90,'P1-1'!$B:$AP,41,FALSE),"")</f>
        <v/>
      </c>
      <c r="W91" s="234" t="str">
        <f>IFERROR(VLOOKUP(W90,'P1-1'!$B:$AP,41,FALSE),"")</f>
        <v/>
      </c>
      <c r="X91" s="234" t="str">
        <f>IFERROR(VLOOKUP(X90,'P1-1'!$B:$AP,41,FALSE),"")</f>
        <v/>
      </c>
      <c r="Y91" s="234" t="str">
        <f>IFERROR(VLOOKUP(Y90,'P1-1'!$B:$AP,41,FALSE),"")</f>
        <v/>
      </c>
      <c r="Z91" s="234" t="str">
        <f>IFERROR(VLOOKUP(Z90,'P1-1'!$B:$AP,41,FALSE),"")</f>
        <v/>
      </c>
      <c r="AA91" s="234" t="str">
        <f>IFERROR(VLOOKUP(AA90,'P1-1'!$B:$AP,41,FALSE),"")</f>
        <v/>
      </c>
      <c r="AB91" s="234" t="str">
        <f>IFERROR(VLOOKUP(AB90,'P1-1'!$B:$AP,41,FALSE),"")</f>
        <v/>
      </c>
      <c r="AC91" s="234" t="str">
        <f>IFERROR(VLOOKUP(AC90,'P1-1'!$B:$AP,41,FALSE),"")</f>
        <v/>
      </c>
      <c r="AD91" s="234" t="str">
        <f>IFERROR(VLOOKUP(AD90,'P1-1'!$B:$AP,41,FALSE),"")</f>
        <v/>
      </c>
      <c r="AE91" s="234" t="str">
        <f>IFERROR(VLOOKUP(AE90,'P1-1'!$B:$AP,41,FALSE),"")</f>
        <v/>
      </c>
      <c r="AF91" s="234" t="str">
        <f>IFERROR(VLOOKUP(AF90,'P1-1'!$B:$AP,41,FALSE),"")</f>
        <v/>
      </c>
      <c r="AG91" s="234" t="str">
        <f>IFERROR(VLOOKUP(AG90,'P1-1'!$B:$AP,41,FALSE),"")</f>
        <v/>
      </c>
      <c r="AH91" s="234" t="str">
        <f>IFERROR(VLOOKUP(AH90,'P1-1'!$B:$AP,41,FALSE),"")</f>
        <v/>
      </c>
      <c r="AI91" s="234" t="str">
        <f>IFERROR(VLOOKUP(AI90,'P1-1'!$B:$AP,41,FALSE),"")</f>
        <v/>
      </c>
      <c r="AJ91" s="234" t="str">
        <f>IFERROR(VLOOKUP(AJ90,'P1-1'!$B:$AP,41,FALSE),"")</f>
        <v/>
      </c>
      <c r="AK91" s="234" t="str">
        <f>IFERROR(VLOOKUP(AK90,'P1-1'!$B:$AP,41,FALSE),"")</f>
        <v/>
      </c>
      <c r="AL91" s="234" t="str">
        <f>IFERROR(VLOOKUP(AL90,'P1-1'!$B:$AP,41,FALSE),"")</f>
        <v/>
      </c>
      <c r="AM91" s="234" t="str">
        <f>IFERROR(VLOOKUP(AM90,'P1-1'!$B:$AP,41,FALSE),"")</f>
        <v/>
      </c>
      <c r="AN91" s="729"/>
      <c r="AO91" s="701"/>
      <c r="AP91" s="705"/>
      <c r="AQ91" s="706"/>
      <c r="AR91" s="701"/>
      <c r="AS91" s="701"/>
      <c r="AT91" s="709"/>
      <c r="AU91" s="326" t="str">
        <f t="shared" ref="AU91" si="83">IFERROR(IF($D90="□",($AO90/$AK$7),($AO90/$AK$9)),"")</f>
        <v/>
      </c>
      <c r="AV91" s="326" t="str">
        <f t="shared" ref="AV91" si="84">IFERROR(IF($D90="□",($AN90/$AO$7),($AN90/$AO$9)),"")</f>
        <v/>
      </c>
    </row>
    <row r="92" spans="1:48" s="205" customFormat="1" ht="12" customHeight="1">
      <c r="A92" s="712"/>
      <c r="B92" s="715"/>
      <c r="C92" s="733"/>
      <c r="D92" s="721"/>
      <c r="E92" s="402"/>
      <c r="F92" s="726"/>
      <c r="G92" s="727"/>
      <c r="H92" s="235" t="s">
        <v>358</v>
      </c>
      <c r="I92" s="234" t="str">
        <f>IFERROR(VLOOKUP(I90,'P1-1'!$B:$AP,31,FALSE),"")</f>
        <v/>
      </c>
      <c r="J92" s="234" t="str">
        <f>IFERROR(VLOOKUP(J90,'P1-1'!$B:$AP,31,FALSE),"")</f>
        <v/>
      </c>
      <c r="K92" s="234" t="str">
        <f>IFERROR(VLOOKUP(K90,'P1-1'!$B:$AP,31,FALSE),"")</f>
        <v/>
      </c>
      <c r="L92" s="234" t="str">
        <f>IFERROR(VLOOKUP(L90,'P1-1'!$B:$AP,31,FALSE),"")</f>
        <v/>
      </c>
      <c r="M92" s="234" t="str">
        <f>IFERROR(VLOOKUP(M90,'P1-1'!$B:$AP,31,FALSE),"")</f>
        <v/>
      </c>
      <c r="N92" s="234" t="str">
        <f>IFERROR(VLOOKUP(N90,'P1-1'!$B:$AP,31,FALSE),"")</f>
        <v/>
      </c>
      <c r="O92" s="234" t="str">
        <f>IFERROR(VLOOKUP(O90,'P1-1'!$B:$AP,31,FALSE),"")</f>
        <v/>
      </c>
      <c r="P92" s="234" t="str">
        <f>IFERROR(VLOOKUP(P90,'P1-1'!$B:$AP,31,FALSE),"")</f>
        <v/>
      </c>
      <c r="Q92" s="234" t="str">
        <f>IFERROR(VLOOKUP(Q90,'P1-1'!$B:$AP,31,FALSE),"")</f>
        <v/>
      </c>
      <c r="R92" s="234" t="str">
        <f>IFERROR(VLOOKUP(R90,'P1-1'!$B:$AP,31,FALSE),"")</f>
        <v/>
      </c>
      <c r="S92" s="234" t="str">
        <f>IFERROR(VLOOKUP(S90,'P1-1'!$B:$AP,31,FALSE),"")</f>
        <v/>
      </c>
      <c r="T92" s="234" t="str">
        <f>IFERROR(VLOOKUP(T90,'P1-1'!$B:$AP,31,FALSE),"")</f>
        <v/>
      </c>
      <c r="U92" s="234" t="str">
        <f>IFERROR(VLOOKUP(U90,'P1-1'!$B:$AP,31,FALSE),"")</f>
        <v/>
      </c>
      <c r="V92" s="234" t="str">
        <f>IFERROR(VLOOKUP(V90,'P1-1'!$B:$AP,31,FALSE),"")</f>
        <v/>
      </c>
      <c r="W92" s="234" t="str">
        <f>IFERROR(VLOOKUP(W90,'P1-1'!$B:$AP,31,FALSE),"")</f>
        <v/>
      </c>
      <c r="X92" s="234" t="str">
        <f>IFERROR(VLOOKUP(X90,'P1-1'!$B:$AP,31,FALSE),"")</f>
        <v/>
      </c>
      <c r="Y92" s="234" t="str">
        <f>IFERROR(VLOOKUP(Y90,'P1-1'!$B:$AP,31,FALSE),"")</f>
        <v/>
      </c>
      <c r="Z92" s="234" t="str">
        <f>IFERROR(VLOOKUP(Z90,'P1-1'!$B:$AP,31,FALSE),"")</f>
        <v/>
      </c>
      <c r="AA92" s="234" t="str">
        <f>IFERROR(VLOOKUP(AA90,'P1-1'!$B:$AP,31,FALSE),"")</f>
        <v/>
      </c>
      <c r="AB92" s="234" t="str">
        <f>IFERROR(VLOOKUP(AB90,'P1-1'!$B:$AP,31,FALSE),"")</f>
        <v/>
      </c>
      <c r="AC92" s="234" t="str">
        <f>IFERROR(VLOOKUP(AC90,'P1-1'!$B:$AP,31,FALSE),"")</f>
        <v/>
      </c>
      <c r="AD92" s="234" t="str">
        <f>IFERROR(VLOOKUP(AD90,'P1-1'!$B:$AP,31,FALSE),"")</f>
        <v/>
      </c>
      <c r="AE92" s="234" t="str">
        <f>IFERROR(VLOOKUP(AE90,'P1-1'!$B:$AP,31,FALSE),"")</f>
        <v/>
      </c>
      <c r="AF92" s="234" t="str">
        <f>IFERROR(VLOOKUP(AF90,'P1-1'!$B:$AP,31,FALSE),"")</f>
        <v/>
      </c>
      <c r="AG92" s="234" t="str">
        <f>IFERROR(VLOOKUP(AG90,'P1-1'!$B:$AP,31,FALSE),"")</f>
        <v/>
      </c>
      <c r="AH92" s="234" t="str">
        <f>IFERROR(VLOOKUP(AH90,'P1-1'!$B:$AP,31,FALSE),"")</f>
        <v/>
      </c>
      <c r="AI92" s="234" t="str">
        <f>IFERROR(VLOOKUP(AI90,'P1-1'!$B:$AP,31,FALSE),"")</f>
        <v/>
      </c>
      <c r="AJ92" s="234" t="str">
        <f>IFERROR(VLOOKUP(AJ90,'P1-1'!$B:$AP,31,FALSE),"")</f>
        <v/>
      </c>
      <c r="AK92" s="234" t="str">
        <f>IFERROR(VLOOKUP(AK90,'P1-1'!$B:$AP,31,FALSE),"")</f>
        <v/>
      </c>
      <c r="AL92" s="234" t="str">
        <f>IFERROR(VLOOKUP(AL90,'P1-1'!$B:$AP,31,FALSE),"")</f>
        <v/>
      </c>
      <c r="AM92" s="234" t="str">
        <f>IFERROR(VLOOKUP(AM90,'P1-1'!$B:$AP,31,FALSE),"")</f>
        <v/>
      </c>
      <c r="AN92" s="730"/>
      <c r="AO92" s="702"/>
      <c r="AP92" s="707"/>
      <c r="AQ92" s="708"/>
      <c r="AR92" s="702"/>
      <c r="AS92" s="702"/>
      <c r="AT92" s="709"/>
      <c r="AU92" s="327"/>
      <c r="AV92" s="327"/>
    </row>
    <row r="93" spans="1:48" s="205" customFormat="1" ht="12" customHeight="1">
      <c r="A93" s="710">
        <v>24</v>
      </c>
      <c r="B93" s="713"/>
      <c r="C93" s="731"/>
      <c r="D93" s="719" t="s">
        <v>231</v>
      </c>
      <c r="E93" s="401"/>
      <c r="F93" s="722"/>
      <c r="G93" s="723"/>
      <c r="H93" s="232" t="s">
        <v>355</v>
      </c>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728">
        <f t="shared" ref="AN93" si="85">IF(LEFT($AN$2,6)="共同生活援助",SUM(I94:AM94),SUM(I94:AM95))</f>
        <v>0</v>
      </c>
      <c r="AO93" s="700">
        <f>IF($AN$4="４週",AN93/4,AN93/(DAY(EOMONTH($I$22,0))/7))</f>
        <v>0</v>
      </c>
      <c r="AP93" s="703"/>
      <c r="AQ93" s="704"/>
      <c r="AR93" s="700" t="str">
        <f t="shared" ref="AR93" si="86">IF($AN$4="４週",AU94,AV94)</f>
        <v/>
      </c>
      <c r="AS93" s="700"/>
      <c r="AT93" s="709"/>
      <c r="AU93" s="325" t="s">
        <v>617</v>
      </c>
      <c r="AV93" s="325" t="s">
        <v>356</v>
      </c>
    </row>
    <row r="94" spans="1:48" s="205" customFormat="1" ht="12" customHeight="1">
      <c r="A94" s="711"/>
      <c r="B94" s="714"/>
      <c r="C94" s="732"/>
      <c r="D94" s="720"/>
      <c r="E94" s="402"/>
      <c r="F94" s="724"/>
      <c r="G94" s="725"/>
      <c r="H94" s="233" t="s">
        <v>357</v>
      </c>
      <c r="I94" s="234" t="str">
        <f>IFERROR(VLOOKUP(I93,'P1-1'!$B:$AP,41,FALSE),"")</f>
        <v/>
      </c>
      <c r="J94" s="236" t="str">
        <f>IFERROR(VLOOKUP(J93,'P1-1'!$B:$AP,41,FALSE),"")</f>
        <v/>
      </c>
      <c r="K94" s="234" t="str">
        <f>IFERROR(VLOOKUP(K93,'P1-1'!$B:$AP,41,FALSE),"")</f>
        <v/>
      </c>
      <c r="L94" s="234" t="str">
        <f>IFERROR(VLOOKUP(L93,'P1-1'!$B:$AP,41,FALSE),"")</f>
        <v/>
      </c>
      <c r="M94" s="234" t="str">
        <f>IFERROR(VLOOKUP(M93,'P1-1'!$B:$AP,41,FALSE),"")</f>
        <v/>
      </c>
      <c r="N94" s="234" t="str">
        <f>IFERROR(VLOOKUP(N93,'P1-1'!$B:$AP,41,FALSE),"")</f>
        <v/>
      </c>
      <c r="O94" s="234" t="str">
        <f>IFERROR(VLOOKUP(O93,'P1-1'!$B:$AP,41,FALSE),"")</f>
        <v/>
      </c>
      <c r="P94" s="234" t="str">
        <f>IFERROR(VLOOKUP(P93,'P1-1'!$B:$AP,41,FALSE),"")</f>
        <v/>
      </c>
      <c r="Q94" s="234" t="str">
        <f>IFERROR(VLOOKUP(Q93,'P1-1'!$B:$AP,41,FALSE),"")</f>
        <v/>
      </c>
      <c r="R94" s="234" t="str">
        <f>IFERROR(VLOOKUP(R93,'P1-1'!$B:$AP,41,FALSE),"")</f>
        <v/>
      </c>
      <c r="S94" s="234" t="str">
        <f>IFERROR(VLOOKUP(S93,'P1-1'!$B:$AP,41,FALSE),"")</f>
        <v/>
      </c>
      <c r="T94" s="234" t="str">
        <f>IFERROR(VLOOKUP(T93,'P1-1'!$B:$AP,41,FALSE),"")</f>
        <v/>
      </c>
      <c r="U94" s="234" t="str">
        <f>IFERROR(VLOOKUP(U93,'P1-1'!$B:$AP,41,FALSE),"")</f>
        <v/>
      </c>
      <c r="V94" s="234" t="str">
        <f>IFERROR(VLOOKUP(V93,'P1-1'!$B:$AP,41,FALSE),"")</f>
        <v/>
      </c>
      <c r="W94" s="234" t="str">
        <f>IFERROR(VLOOKUP(W93,'P1-1'!$B:$AP,41,FALSE),"")</f>
        <v/>
      </c>
      <c r="X94" s="234" t="str">
        <f>IFERROR(VLOOKUP(X93,'P1-1'!$B:$AP,41,FALSE),"")</f>
        <v/>
      </c>
      <c r="Y94" s="234" t="str">
        <f>IFERROR(VLOOKUP(Y93,'P1-1'!$B:$AP,41,FALSE),"")</f>
        <v/>
      </c>
      <c r="Z94" s="234" t="str">
        <f>IFERROR(VLOOKUP(Z93,'P1-1'!$B:$AP,41,FALSE),"")</f>
        <v/>
      </c>
      <c r="AA94" s="234" t="str">
        <f>IFERROR(VLOOKUP(AA93,'P1-1'!$B:$AP,41,FALSE),"")</f>
        <v/>
      </c>
      <c r="AB94" s="234" t="str">
        <f>IFERROR(VLOOKUP(AB93,'P1-1'!$B:$AP,41,FALSE),"")</f>
        <v/>
      </c>
      <c r="AC94" s="234" t="str">
        <f>IFERROR(VLOOKUP(AC93,'P1-1'!$B:$AP,41,FALSE),"")</f>
        <v/>
      </c>
      <c r="AD94" s="234" t="str">
        <f>IFERROR(VLOOKUP(AD93,'P1-1'!$B:$AP,41,FALSE),"")</f>
        <v/>
      </c>
      <c r="AE94" s="234" t="str">
        <f>IFERROR(VLOOKUP(AE93,'P1-1'!$B:$AP,41,FALSE),"")</f>
        <v/>
      </c>
      <c r="AF94" s="234" t="str">
        <f>IFERROR(VLOOKUP(AF93,'P1-1'!$B:$AP,41,FALSE),"")</f>
        <v/>
      </c>
      <c r="AG94" s="234" t="str">
        <f>IFERROR(VLOOKUP(AG93,'P1-1'!$B:$AP,41,FALSE),"")</f>
        <v/>
      </c>
      <c r="AH94" s="234" t="str">
        <f>IFERROR(VLOOKUP(AH93,'P1-1'!$B:$AP,41,FALSE),"")</f>
        <v/>
      </c>
      <c r="AI94" s="234" t="str">
        <f>IFERROR(VLOOKUP(AI93,'P1-1'!$B:$AP,41,FALSE),"")</f>
        <v/>
      </c>
      <c r="AJ94" s="234" t="str">
        <f>IFERROR(VLOOKUP(AJ93,'P1-1'!$B:$AP,41,FALSE),"")</f>
        <v/>
      </c>
      <c r="AK94" s="234" t="str">
        <f>IFERROR(VLOOKUP(AK93,'P1-1'!$B:$AP,41,FALSE),"")</f>
        <v/>
      </c>
      <c r="AL94" s="234" t="str">
        <f>IFERROR(VLOOKUP(AL93,'P1-1'!$B:$AP,41,FALSE),"")</f>
        <v/>
      </c>
      <c r="AM94" s="234" t="str">
        <f>IFERROR(VLOOKUP(AM93,'P1-1'!$B:$AP,41,FALSE),"")</f>
        <v/>
      </c>
      <c r="AN94" s="729"/>
      <c r="AO94" s="701"/>
      <c r="AP94" s="705"/>
      <c r="AQ94" s="706"/>
      <c r="AR94" s="701"/>
      <c r="AS94" s="701"/>
      <c r="AT94" s="709"/>
      <c r="AU94" s="326" t="str">
        <f t="shared" ref="AU94" si="87">IFERROR(IF($D93="□",($AO93/$AK$7),($AO93/$AK$9)),"")</f>
        <v/>
      </c>
      <c r="AV94" s="326" t="str">
        <f t="shared" ref="AV94" si="88">IFERROR(IF($D93="□",($AN93/$AO$7),($AN93/$AO$9)),"")</f>
        <v/>
      </c>
    </row>
    <row r="95" spans="1:48" s="205" customFormat="1" ht="12" customHeight="1">
      <c r="A95" s="712"/>
      <c r="B95" s="715"/>
      <c r="C95" s="733"/>
      <c r="D95" s="721"/>
      <c r="E95" s="402"/>
      <c r="F95" s="726"/>
      <c r="G95" s="727"/>
      <c r="H95" s="235" t="s">
        <v>358</v>
      </c>
      <c r="I95" s="234" t="str">
        <f>IFERROR(VLOOKUP(I93,'P1-1'!$B:$AP,31,FALSE),"")</f>
        <v/>
      </c>
      <c r="J95" s="234" t="str">
        <f>IFERROR(VLOOKUP(J93,'P1-1'!$B:$AP,31,FALSE),"")</f>
        <v/>
      </c>
      <c r="K95" s="234" t="str">
        <f>IFERROR(VLOOKUP(K93,'P1-1'!$B:$AP,31,FALSE),"")</f>
        <v/>
      </c>
      <c r="L95" s="234" t="str">
        <f>IFERROR(VLOOKUP(L93,'P1-1'!$B:$AP,31,FALSE),"")</f>
        <v/>
      </c>
      <c r="M95" s="234" t="str">
        <f>IFERROR(VLOOKUP(M93,'P1-1'!$B:$AP,31,FALSE),"")</f>
        <v/>
      </c>
      <c r="N95" s="234" t="str">
        <f>IFERROR(VLOOKUP(N93,'P1-1'!$B:$AP,31,FALSE),"")</f>
        <v/>
      </c>
      <c r="O95" s="234" t="str">
        <f>IFERROR(VLOOKUP(O93,'P1-1'!$B:$AP,31,FALSE),"")</f>
        <v/>
      </c>
      <c r="P95" s="234" t="str">
        <f>IFERROR(VLOOKUP(P93,'P1-1'!$B:$AP,31,FALSE),"")</f>
        <v/>
      </c>
      <c r="Q95" s="234" t="str">
        <f>IFERROR(VLOOKUP(Q93,'P1-1'!$B:$AP,31,FALSE),"")</f>
        <v/>
      </c>
      <c r="R95" s="234" t="str">
        <f>IFERROR(VLOOKUP(R93,'P1-1'!$B:$AP,31,FALSE),"")</f>
        <v/>
      </c>
      <c r="S95" s="234" t="str">
        <f>IFERROR(VLOOKUP(S93,'P1-1'!$B:$AP,31,FALSE),"")</f>
        <v/>
      </c>
      <c r="T95" s="234" t="str">
        <f>IFERROR(VLOOKUP(T93,'P1-1'!$B:$AP,31,FALSE),"")</f>
        <v/>
      </c>
      <c r="U95" s="234" t="str">
        <f>IFERROR(VLOOKUP(U93,'P1-1'!$B:$AP,31,FALSE),"")</f>
        <v/>
      </c>
      <c r="V95" s="234" t="str">
        <f>IFERROR(VLOOKUP(V93,'P1-1'!$B:$AP,31,FALSE),"")</f>
        <v/>
      </c>
      <c r="W95" s="234" t="str">
        <f>IFERROR(VLOOKUP(W93,'P1-1'!$B:$AP,31,FALSE),"")</f>
        <v/>
      </c>
      <c r="X95" s="234" t="str">
        <f>IFERROR(VLOOKUP(X93,'P1-1'!$B:$AP,31,FALSE),"")</f>
        <v/>
      </c>
      <c r="Y95" s="234" t="str">
        <f>IFERROR(VLOOKUP(Y93,'P1-1'!$B:$AP,31,FALSE),"")</f>
        <v/>
      </c>
      <c r="Z95" s="234" t="str">
        <f>IFERROR(VLOOKUP(Z93,'P1-1'!$B:$AP,31,FALSE),"")</f>
        <v/>
      </c>
      <c r="AA95" s="234" t="str">
        <f>IFERROR(VLOOKUP(AA93,'P1-1'!$B:$AP,31,FALSE),"")</f>
        <v/>
      </c>
      <c r="AB95" s="234" t="str">
        <f>IFERROR(VLOOKUP(AB93,'P1-1'!$B:$AP,31,FALSE),"")</f>
        <v/>
      </c>
      <c r="AC95" s="234" t="str">
        <f>IFERROR(VLOOKUP(AC93,'P1-1'!$B:$AP,31,FALSE),"")</f>
        <v/>
      </c>
      <c r="AD95" s="234" t="str">
        <f>IFERROR(VLOOKUP(AD93,'P1-1'!$B:$AP,31,FALSE),"")</f>
        <v/>
      </c>
      <c r="AE95" s="234" t="str">
        <f>IFERROR(VLOOKUP(AE93,'P1-1'!$B:$AP,31,FALSE),"")</f>
        <v/>
      </c>
      <c r="AF95" s="234" t="str">
        <f>IFERROR(VLOOKUP(AF93,'P1-1'!$B:$AP,31,FALSE),"")</f>
        <v/>
      </c>
      <c r="AG95" s="234" t="str">
        <f>IFERROR(VLOOKUP(AG93,'P1-1'!$B:$AP,31,FALSE),"")</f>
        <v/>
      </c>
      <c r="AH95" s="234" t="str">
        <f>IFERROR(VLOOKUP(AH93,'P1-1'!$B:$AP,31,FALSE),"")</f>
        <v/>
      </c>
      <c r="AI95" s="234" t="str">
        <f>IFERROR(VLOOKUP(AI93,'P1-1'!$B:$AP,31,FALSE),"")</f>
        <v/>
      </c>
      <c r="AJ95" s="234" t="str">
        <f>IFERROR(VLOOKUP(AJ93,'P1-1'!$B:$AP,31,FALSE),"")</f>
        <v/>
      </c>
      <c r="AK95" s="234" t="str">
        <f>IFERROR(VLOOKUP(AK93,'P1-1'!$B:$AP,31,FALSE),"")</f>
        <v/>
      </c>
      <c r="AL95" s="234" t="str">
        <f>IFERROR(VLOOKUP(AL93,'P1-1'!$B:$AP,31,FALSE),"")</f>
        <v/>
      </c>
      <c r="AM95" s="234" t="str">
        <f>IFERROR(VLOOKUP(AM93,'P1-1'!$B:$AP,31,FALSE),"")</f>
        <v/>
      </c>
      <c r="AN95" s="730"/>
      <c r="AO95" s="702"/>
      <c r="AP95" s="707"/>
      <c r="AQ95" s="708"/>
      <c r="AR95" s="702"/>
      <c r="AS95" s="702"/>
      <c r="AT95" s="709"/>
      <c r="AU95" s="327"/>
      <c r="AV95" s="327"/>
    </row>
    <row r="96" spans="1:48" s="205" customFormat="1" ht="12" customHeight="1">
      <c r="A96" s="710">
        <v>25</v>
      </c>
      <c r="B96" s="713"/>
      <c r="C96" s="731"/>
      <c r="D96" s="719" t="s">
        <v>231</v>
      </c>
      <c r="E96" s="401"/>
      <c r="F96" s="722"/>
      <c r="G96" s="723"/>
      <c r="H96" s="232" t="s">
        <v>355</v>
      </c>
      <c r="I96" s="324"/>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728">
        <f t="shared" ref="AN96" si="89">IF(LEFT($AN$2,6)="共同生活援助",SUM(I97:AM97),SUM(I97:AM98))</f>
        <v>0</v>
      </c>
      <c r="AO96" s="700">
        <f>IF($AN$4="４週",AN96/4,AN96/(DAY(EOMONTH($I$22,0))/7))</f>
        <v>0</v>
      </c>
      <c r="AP96" s="703"/>
      <c r="AQ96" s="704"/>
      <c r="AR96" s="700" t="str">
        <f t="shared" ref="AR96" si="90">IF($AN$4="４週",AU97,AV97)</f>
        <v/>
      </c>
      <c r="AS96" s="700"/>
      <c r="AT96" s="709"/>
      <c r="AU96" s="325" t="s">
        <v>617</v>
      </c>
      <c r="AV96" s="325" t="s">
        <v>356</v>
      </c>
    </row>
    <row r="97" spans="1:48" s="205" customFormat="1" ht="12" customHeight="1">
      <c r="A97" s="711"/>
      <c r="B97" s="714"/>
      <c r="C97" s="732"/>
      <c r="D97" s="720"/>
      <c r="E97" s="402"/>
      <c r="F97" s="724"/>
      <c r="G97" s="725"/>
      <c r="H97" s="233" t="s">
        <v>357</v>
      </c>
      <c r="I97" s="234" t="str">
        <f>IFERROR(VLOOKUP(I96,'P1-1'!$B:$AP,41,FALSE),"")</f>
        <v/>
      </c>
      <c r="J97" s="234" t="str">
        <f>IFERROR(VLOOKUP(J96,'P1-1'!$B:$AP,41,FALSE),"")</f>
        <v/>
      </c>
      <c r="K97" s="234" t="str">
        <f>IFERROR(VLOOKUP(K96,'P1-1'!$B:$AP,41,FALSE),"")</f>
        <v/>
      </c>
      <c r="L97" s="234" t="str">
        <f>IFERROR(VLOOKUP(L96,'P1-1'!$B:$AP,41,FALSE),"")</f>
        <v/>
      </c>
      <c r="M97" s="234" t="str">
        <f>IFERROR(VLOOKUP(M96,'P1-1'!$B:$AP,41,FALSE),"")</f>
        <v/>
      </c>
      <c r="N97" s="234" t="str">
        <f>IFERROR(VLOOKUP(N96,'P1-1'!$B:$AP,41,FALSE),"")</f>
        <v/>
      </c>
      <c r="O97" s="234" t="str">
        <f>IFERROR(VLOOKUP(O96,'P1-1'!$B:$AP,41,FALSE),"")</f>
        <v/>
      </c>
      <c r="P97" s="234" t="str">
        <f>IFERROR(VLOOKUP(P96,'P1-1'!$B:$AP,41,FALSE),"")</f>
        <v/>
      </c>
      <c r="Q97" s="234" t="str">
        <f>IFERROR(VLOOKUP(Q96,'P1-1'!$B:$AP,41,FALSE),"")</f>
        <v/>
      </c>
      <c r="R97" s="234" t="str">
        <f>IFERROR(VLOOKUP(R96,'P1-1'!$B:$AP,41,FALSE),"")</f>
        <v/>
      </c>
      <c r="S97" s="234" t="str">
        <f>IFERROR(VLOOKUP(S96,'P1-1'!$B:$AP,41,FALSE),"")</f>
        <v/>
      </c>
      <c r="T97" s="234" t="str">
        <f>IFERROR(VLOOKUP(T96,'P1-1'!$B:$AP,41,FALSE),"")</f>
        <v/>
      </c>
      <c r="U97" s="234" t="str">
        <f>IFERROR(VLOOKUP(U96,'P1-1'!$B:$AP,41,FALSE),"")</f>
        <v/>
      </c>
      <c r="V97" s="234" t="str">
        <f>IFERROR(VLOOKUP(V96,'P1-1'!$B:$AP,41,FALSE),"")</f>
        <v/>
      </c>
      <c r="W97" s="234" t="str">
        <f>IFERROR(VLOOKUP(W96,'P1-1'!$B:$AP,41,FALSE),"")</f>
        <v/>
      </c>
      <c r="X97" s="234" t="str">
        <f>IFERROR(VLOOKUP(X96,'P1-1'!$B:$AP,41,FALSE),"")</f>
        <v/>
      </c>
      <c r="Y97" s="234" t="str">
        <f>IFERROR(VLOOKUP(Y96,'P1-1'!$B:$AP,41,FALSE),"")</f>
        <v/>
      </c>
      <c r="Z97" s="234" t="str">
        <f>IFERROR(VLOOKUP(Z96,'P1-1'!$B:$AP,41,FALSE),"")</f>
        <v/>
      </c>
      <c r="AA97" s="234" t="str">
        <f>IFERROR(VLOOKUP(AA96,'P1-1'!$B:$AP,41,FALSE),"")</f>
        <v/>
      </c>
      <c r="AB97" s="234" t="str">
        <f>IFERROR(VLOOKUP(AB96,'P1-1'!$B:$AP,41,FALSE),"")</f>
        <v/>
      </c>
      <c r="AC97" s="234" t="str">
        <f>IFERROR(VLOOKUP(AC96,'P1-1'!$B:$AP,41,FALSE),"")</f>
        <v/>
      </c>
      <c r="AD97" s="234" t="str">
        <f>IFERROR(VLOOKUP(AD96,'P1-1'!$B:$AP,41,FALSE),"")</f>
        <v/>
      </c>
      <c r="AE97" s="234" t="str">
        <f>IFERROR(VLOOKUP(AE96,'P1-1'!$B:$AP,41,FALSE),"")</f>
        <v/>
      </c>
      <c r="AF97" s="234" t="str">
        <f>IFERROR(VLOOKUP(AF96,'P1-1'!$B:$AP,41,FALSE),"")</f>
        <v/>
      </c>
      <c r="AG97" s="234" t="str">
        <f>IFERROR(VLOOKUP(AG96,'P1-1'!$B:$AP,41,FALSE),"")</f>
        <v/>
      </c>
      <c r="AH97" s="234" t="str">
        <f>IFERROR(VLOOKUP(AH96,'P1-1'!$B:$AP,41,FALSE),"")</f>
        <v/>
      </c>
      <c r="AI97" s="234" t="str">
        <f>IFERROR(VLOOKUP(AI96,'P1-1'!$B:$AP,41,FALSE),"")</f>
        <v/>
      </c>
      <c r="AJ97" s="234" t="str">
        <f>IFERROR(VLOOKUP(AJ96,'P1-1'!$B:$AP,41,FALSE),"")</f>
        <v/>
      </c>
      <c r="AK97" s="234" t="str">
        <f>IFERROR(VLOOKUP(AK96,'P1-1'!$B:$AP,41,FALSE),"")</f>
        <v/>
      </c>
      <c r="AL97" s="234" t="str">
        <f>IFERROR(VLOOKUP(AL96,'P1-1'!$B:$AP,41,FALSE),"")</f>
        <v/>
      </c>
      <c r="AM97" s="234" t="str">
        <f>IFERROR(VLOOKUP(AM96,'P1-1'!$B:$AP,41,FALSE),"")</f>
        <v/>
      </c>
      <c r="AN97" s="729"/>
      <c r="AO97" s="701"/>
      <c r="AP97" s="705"/>
      <c r="AQ97" s="706"/>
      <c r="AR97" s="701"/>
      <c r="AS97" s="701"/>
      <c r="AT97" s="709"/>
      <c r="AU97" s="326" t="str">
        <f t="shared" ref="AU97" si="91">IFERROR(IF($D96="□",($AO96/$AK$7),($AO96/$AK$9)),"")</f>
        <v/>
      </c>
      <c r="AV97" s="326" t="str">
        <f t="shared" ref="AV97" si="92">IFERROR(IF($D96="□",($AN96/$AO$7),($AN96/$AO$9)),"")</f>
        <v/>
      </c>
    </row>
    <row r="98" spans="1:48" s="205" customFormat="1" ht="12" customHeight="1">
      <c r="A98" s="712"/>
      <c r="B98" s="715"/>
      <c r="C98" s="733"/>
      <c r="D98" s="721"/>
      <c r="E98" s="402"/>
      <c r="F98" s="726"/>
      <c r="G98" s="727"/>
      <c r="H98" s="235" t="s">
        <v>358</v>
      </c>
      <c r="I98" s="234" t="str">
        <f>IFERROR(VLOOKUP(I96,'P1-1'!$B:$AP,31,FALSE),"")</f>
        <v/>
      </c>
      <c r="J98" s="234" t="str">
        <f>IFERROR(VLOOKUP(J96,'P1-1'!$B:$AP,31,FALSE),"")</f>
        <v/>
      </c>
      <c r="K98" s="234" t="str">
        <f>IFERROR(VLOOKUP(K96,'P1-1'!$B:$AP,31,FALSE),"")</f>
        <v/>
      </c>
      <c r="L98" s="234" t="str">
        <f>IFERROR(VLOOKUP(L96,'P1-1'!$B:$AP,31,FALSE),"")</f>
        <v/>
      </c>
      <c r="M98" s="234" t="str">
        <f>IFERROR(VLOOKUP(M96,'P1-1'!$B:$AP,31,FALSE),"")</f>
        <v/>
      </c>
      <c r="N98" s="234" t="str">
        <f>IFERROR(VLOOKUP(N96,'P1-1'!$B:$AP,31,FALSE),"")</f>
        <v/>
      </c>
      <c r="O98" s="234" t="str">
        <f>IFERROR(VLOOKUP(O96,'P1-1'!$B:$AP,31,FALSE),"")</f>
        <v/>
      </c>
      <c r="P98" s="234" t="str">
        <f>IFERROR(VLOOKUP(P96,'P1-1'!$B:$AP,31,FALSE),"")</f>
        <v/>
      </c>
      <c r="Q98" s="234" t="str">
        <f>IFERROR(VLOOKUP(Q96,'P1-1'!$B:$AP,31,FALSE),"")</f>
        <v/>
      </c>
      <c r="R98" s="234" t="str">
        <f>IFERROR(VLOOKUP(R96,'P1-1'!$B:$AP,31,FALSE),"")</f>
        <v/>
      </c>
      <c r="S98" s="234" t="str">
        <f>IFERROR(VLOOKUP(S96,'P1-1'!$B:$AP,31,FALSE),"")</f>
        <v/>
      </c>
      <c r="T98" s="234" t="str">
        <f>IFERROR(VLOOKUP(T96,'P1-1'!$B:$AP,31,FALSE),"")</f>
        <v/>
      </c>
      <c r="U98" s="234" t="str">
        <f>IFERROR(VLOOKUP(U96,'P1-1'!$B:$AP,31,FALSE),"")</f>
        <v/>
      </c>
      <c r="V98" s="234" t="str">
        <f>IFERROR(VLOOKUP(V96,'P1-1'!$B:$AP,31,FALSE),"")</f>
        <v/>
      </c>
      <c r="W98" s="234" t="str">
        <f>IFERROR(VLOOKUP(W96,'P1-1'!$B:$AP,31,FALSE),"")</f>
        <v/>
      </c>
      <c r="X98" s="234" t="str">
        <f>IFERROR(VLOOKUP(X96,'P1-1'!$B:$AP,31,FALSE),"")</f>
        <v/>
      </c>
      <c r="Y98" s="234" t="str">
        <f>IFERROR(VLOOKUP(Y96,'P1-1'!$B:$AP,31,FALSE),"")</f>
        <v/>
      </c>
      <c r="Z98" s="234" t="str">
        <f>IFERROR(VLOOKUP(Z96,'P1-1'!$B:$AP,31,FALSE),"")</f>
        <v/>
      </c>
      <c r="AA98" s="234" t="str">
        <f>IFERROR(VLOOKUP(AA96,'P1-1'!$B:$AP,31,FALSE),"")</f>
        <v/>
      </c>
      <c r="AB98" s="234" t="str">
        <f>IFERROR(VLOOKUP(AB96,'P1-1'!$B:$AP,31,FALSE),"")</f>
        <v/>
      </c>
      <c r="AC98" s="234" t="str">
        <f>IFERROR(VLOOKUP(AC96,'P1-1'!$B:$AP,31,FALSE),"")</f>
        <v/>
      </c>
      <c r="AD98" s="234" t="str">
        <f>IFERROR(VLOOKUP(AD96,'P1-1'!$B:$AP,31,FALSE),"")</f>
        <v/>
      </c>
      <c r="AE98" s="234" t="str">
        <f>IFERROR(VLOOKUP(AE96,'P1-1'!$B:$AP,31,FALSE),"")</f>
        <v/>
      </c>
      <c r="AF98" s="234" t="str">
        <f>IFERROR(VLOOKUP(AF96,'P1-1'!$B:$AP,31,FALSE),"")</f>
        <v/>
      </c>
      <c r="AG98" s="234" t="str">
        <f>IFERROR(VLOOKUP(AG96,'P1-1'!$B:$AP,31,FALSE),"")</f>
        <v/>
      </c>
      <c r="AH98" s="234" t="str">
        <f>IFERROR(VLOOKUP(AH96,'P1-1'!$B:$AP,31,FALSE),"")</f>
        <v/>
      </c>
      <c r="AI98" s="234" t="str">
        <f>IFERROR(VLOOKUP(AI96,'P1-1'!$B:$AP,31,FALSE),"")</f>
        <v/>
      </c>
      <c r="AJ98" s="234" t="str">
        <f>IFERROR(VLOOKUP(AJ96,'P1-1'!$B:$AP,31,FALSE),"")</f>
        <v/>
      </c>
      <c r="AK98" s="234" t="str">
        <f>IFERROR(VLOOKUP(AK96,'P1-1'!$B:$AP,31,FALSE),"")</f>
        <v/>
      </c>
      <c r="AL98" s="234" t="str">
        <f>IFERROR(VLOOKUP(AL96,'P1-1'!$B:$AP,31,FALSE),"")</f>
        <v/>
      </c>
      <c r="AM98" s="234" t="str">
        <f>IFERROR(VLOOKUP(AM96,'P1-1'!$B:$AP,31,FALSE),"")</f>
        <v/>
      </c>
      <c r="AN98" s="730"/>
      <c r="AO98" s="702"/>
      <c r="AP98" s="707"/>
      <c r="AQ98" s="708"/>
      <c r="AR98" s="702"/>
      <c r="AS98" s="702"/>
      <c r="AT98" s="709"/>
      <c r="AU98" s="327"/>
      <c r="AV98" s="327"/>
    </row>
    <row r="99" spans="1:48" s="205" customFormat="1" ht="12" customHeight="1">
      <c r="A99" s="710">
        <v>26</v>
      </c>
      <c r="B99" s="713"/>
      <c r="C99" s="731"/>
      <c r="D99" s="719" t="s">
        <v>231</v>
      </c>
      <c r="E99" s="401"/>
      <c r="F99" s="722"/>
      <c r="G99" s="723"/>
      <c r="H99" s="232" t="s">
        <v>355</v>
      </c>
      <c r="I99" s="324"/>
      <c r="J99" s="324"/>
      <c r="K99" s="324"/>
      <c r="L99" s="324"/>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728">
        <f t="shared" ref="AN99" si="93">IF(LEFT($AN$2,6)="共同生活援助",SUM(I100:AM100),SUM(I100:AM101))</f>
        <v>0</v>
      </c>
      <c r="AO99" s="700">
        <f>IF($AN$4="４週",AN99/4,AN99/(DAY(EOMONTH($I$22,0))/7))</f>
        <v>0</v>
      </c>
      <c r="AP99" s="703"/>
      <c r="AQ99" s="704"/>
      <c r="AR99" s="700" t="str">
        <f t="shared" ref="AR99" si="94">IF($AN$4="４週",AU100,AV100)</f>
        <v/>
      </c>
      <c r="AS99" s="700"/>
      <c r="AT99" s="709"/>
      <c r="AU99" s="325" t="s">
        <v>617</v>
      </c>
      <c r="AV99" s="325" t="s">
        <v>356</v>
      </c>
    </row>
    <row r="100" spans="1:48" s="205" customFormat="1" ht="12" customHeight="1">
      <c r="A100" s="711"/>
      <c r="B100" s="714"/>
      <c r="C100" s="732"/>
      <c r="D100" s="720"/>
      <c r="E100" s="402"/>
      <c r="F100" s="724"/>
      <c r="G100" s="725"/>
      <c r="H100" s="233" t="s">
        <v>357</v>
      </c>
      <c r="I100" s="234" t="str">
        <f>IFERROR(VLOOKUP(I99,'P1-1'!$B:$AP,41,FALSE),"")</f>
        <v/>
      </c>
      <c r="J100" s="234" t="str">
        <f>IFERROR(VLOOKUP(J99,'P1-1'!$B:$AP,41,FALSE),"")</f>
        <v/>
      </c>
      <c r="K100" s="234" t="str">
        <f>IFERROR(VLOOKUP(K99,'P1-1'!$B:$AP,41,FALSE),"")</f>
        <v/>
      </c>
      <c r="L100" s="234" t="str">
        <f>IFERROR(VLOOKUP(L99,'P1-1'!$B:$AP,41,FALSE),"")</f>
        <v/>
      </c>
      <c r="M100" s="234" t="str">
        <f>IFERROR(VLOOKUP(M99,'P1-1'!$B:$AP,41,FALSE),"")</f>
        <v/>
      </c>
      <c r="N100" s="234" t="str">
        <f>IFERROR(VLOOKUP(N99,'P1-1'!$B:$AP,41,FALSE),"")</f>
        <v/>
      </c>
      <c r="O100" s="234" t="str">
        <f>IFERROR(VLOOKUP(O99,'P1-1'!$B:$AP,41,FALSE),"")</f>
        <v/>
      </c>
      <c r="P100" s="234" t="str">
        <f>IFERROR(VLOOKUP(P99,'P1-1'!$B:$AP,41,FALSE),"")</f>
        <v/>
      </c>
      <c r="Q100" s="234" t="str">
        <f>IFERROR(VLOOKUP(Q99,'P1-1'!$B:$AP,41,FALSE),"")</f>
        <v/>
      </c>
      <c r="R100" s="234" t="str">
        <f>IFERROR(VLOOKUP(R99,'P1-1'!$B:$AP,41,FALSE),"")</f>
        <v/>
      </c>
      <c r="S100" s="234" t="str">
        <f>IFERROR(VLOOKUP(S99,'P1-1'!$B:$AP,41,FALSE),"")</f>
        <v/>
      </c>
      <c r="T100" s="234" t="str">
        <f>IFERROR(VLOOKUP(T99,'P1-1'!$B:$AP,41,FALSE),"")</f>
        <v/>
      </c>
      <c r="U100" s="234" t="str">
        <f>IFERROR(VLOOKUP(U99,'P1-1'!$B:$AP,41,FALSE),"")</f>
        <v/>
      </c>
      <c r="V100" s="234" t="str">
        <f>IFERROR(VLOOKUP(V99,'P1-1'!$B:$AP,41,FALSE),"")</f>
        <v/>
      </c>
      <c r="W100" s="234" t="str">
        <f>IFERROR(VLOOKUP(W99,'P1-1'!$B:$AP,41,FALSE),"")</f>
        <v/>
      </c>
      <c r="X100" s="234" t="str">
        <f>IFERROR(VLOOKUP(X99,'P1-1'!$B:$AP,41,FALSE),"")</f>
        <v/>
      </c>
      <c r="Y100" s="234" t="str">
        <f>IFERROR(VLOOKUP(Y99,'P1-1'!$B:$AP,41,FALSE),"")</f>
        <v/>
      </c>
      <c r="Z100" s="234" t="str">
        <f>IFERROR(VLOOKUP(Z99,'P1-1'!$B:$AP,41,FALSE),"")</f>
        <v/>
      </c>
      <c r="AA100" s="234" t="str">
        <f>IFERROR(VLOOKUP(AA99,'P1-1'!$B:$AP,41,FALSE),"")</f>
        <v/>
      </c>
      <c r="AB100" s="234" t="str">
        <f>IFERROR(VLOOKUP(AB99,'P1-1'!$B:$AP,41,FALSE),"")</f>
        <v/>
      </c>
      <c r="AC100" s="234" t="str">
        <f>IFERROR(VLOOKUP(AC99,'P1-1'!$B:$AP,41,FALSE),"")</f>
        <v/>
      </c>
      <c r="AD100" s="234" t="str">
        <f>IFERROR(VLOOKUP(AD99,'P1-1'!$B:$AP,41,FALSE),"")</f>
        <v/>
      </c>
      <c r="AE100" s="234" t="str">
        <f>IFERROR(VLOOKUP(AE99,'P1-1'!$B:$AP,41,FALSE),"")</f>
        <v/>
      </c>
      <c r="AF100" s="234" t="str">
        <f>IFERROR(VLOOKUP(AF99,'P1-1'!$B:$AP,41,FALSE),"")</f>
        <v/>
      </c>
      <c r="AG100" s="234" t="str">
        <f>IFERROR(VLOOKUP(AG99,'P1-1'!$B:$AP,41,FALSE),"")</f>
        <v/>
      </c>
      <c r="AH100" s="234" t="str">
        <f>IFERROR(VLOOKUP(AH99,'P1-1'!$B:$AP,41,FALSE),"")</f>
        <v/>
      </c>
      <c r="AI100" s="234" t="str">
        <f>IFERROR(VLOOKUP(AI99,'P1-1'!$B:$AP,41,FALSE),"")</f>
        <v/>
      </c>
      <c r="AJ100" s="234" t="str">
        <f>IFERROR(VLOOKUP(AJ99,'P1-1'!$B:$AP,41,FALSE),"")</f>
        <v/>
      </c>
      <c r="AK100" s="234" t="str">
        <f>IFERROR(VLOOKUP(AK99,'P1-1'!$B:$AP,41,FALSE),"")</f>
        <v/>
      </c>
      <c r="AL100" s="234" t="str">
        <f>IFERROR(VLOOKUP(AL99,'P1-1'!$B:$AP,41,FALSE),"")</f>
        <v/>
      </c>
      <c r="AM100" s="234" t="str">
        <f>IFERROR(VLOOKUP(AM99,'P1-1'!$B:$AP,41,FALSE),"")</f>
        <v/>
      </c>
      <c r="AN100" s="729"/>
      <c r="AO100" s="701"/>
      <c r="AP100" s="705"/>
      <c r="AQ100" s="706"/>
      <c r="AR100" s="701"/>
      <c r="AS100" s="701"/>
      <c r="AT100" s="709"/>
      <c r="AU100" s="326" t="str">
        <f t="shared" ref="AU100" si="95">IFERROR(IF($D99="□",($AO99/$AK$7),($AO99/$AK$9)),"")</f>
        <v/>
      </c>
      <c r="AV100" s="326" t="str">
        <f t="shared" ref="AV100" si="96">IFERROR(IF($D99="□",($AN99/$AO$7),($AN99/$AO$9)),"")</f>
        <v/>
      </c>
    </row>
    <row r="101" spans="1:48" s="205" customFormat="1" ht="12" customHeight="1">
      <c r="A101" s="712"/>
      <c r="B101" s="715"/>
      <c r="C101" s="733"/>
      <c r="D101" s="721"/>
      <c r="E101" s="402"/>
      <c r="F101" s="726"/>
      <c r="G101" s="727"/>
      <c r="H101" s="235" t="s">
        <v>358</v>
      </c>
      <c r="I101" s="234" t="str">
        <f>IFERROR(VLOOKUP(I99,'P1-1'!$B:$AP,31,FALSE),"")</f>
        <v/>
      </c>
      <c r="J101" s="234" t="str">
        <f>IFERROR(VLOOKUP(J99,'P1-1'!$B:$AP,31,FALSE),"")</f>
        <v/>
      </c>
      <c r="K101" s="234" t="str">
        <f>IFERROR(VLOOKUP(K99,'P1-1'!$B:$AP,31,FALSE),"")</f>
        <v/>
      </c>
      <c r="L101" s="234" t="str">
        <f>IFERROR(VLOOKUP(L99,'P1-1'!$B:$AP,31,FALSE),"")</f>
        <v/>
      </c>
      <c r="M101" s="234" t="str">
        <f>IFERROR(VLOOKUP(M99,'P1-1'!$B:$AP,31,FALSE),"")</f>
        <v/>
      </c>
      <c r="N101" s="234" t="str">
        <f>IFERROR(VLOOKUP(N99,'P1-1'!$B:$AP,31,FALSE),"")</f>
        <v/>
      </c>
      <c r="O101" s="234" t="str">
        <f>IFERROR(VLOOKUP(O99,'P1-1'!$B:$AP,31,FALSE),"")</f>
        <v/>
      </c>
      <c r="P101" s="234" t="str">
        <f>IFERROR(VLOOKUP(P99,'P1-1'!$B:$AP,31,FALSE),"")</f>
        <v/>
      </c>
      <c r="Q101" s="234" t="str">
        <f>IFERROR(VLOOKUP(Q99,'P1-1'!$B:$AP,31,FALSE),"")</f>
        <v/>
      </c>
      <c r="R101" s="234" t="str">
        <f>IFERROR(VLOOKUP(R99,'P1-1'!$B:$AP,31,FALSE),"")</f>
        <v/>
      </c>
      <c r="S101" s="234" t="str">
        <f>IFERROR(VLOOKUP(S99,'P1-1'!$B:$AP,31,FALSE),"")</f>
        <v/>
      </c>
      <c r="T101" s="234" t="str">
        <f>IFERROR(VLOOKUP(T99,'P1-1'!$B:$AP,31,FALSE),"")</f>
        <v/>
      </c>
      <c r="U101" s="234" t="str">
        <f>IFERROR(VLOOKUP(U99,'P1-1'!$B:$AP,31,FALSE),"")</f>
        <v/>
      </c>
      <c r="V101" s="234" t="str">
        <f>IFERROR(VLOOKUP(V99,'P1-1'!$B:$AP,31,FALSE),"")</f>
        <v/>
      </c>
      <c r="W101" s="234" t="str">
        <f>IFERROR(VLOOKUP(W99,'P1-1'!$B:$AP,31,FALSE),"")</f>
        <v/>
      </c>
      <c r="X101" s="234" t="str">
        <f>IFERROR(VLOOKUP(X99,'P1-1'!$B:$AP,31,FALSE),"")</f>
        <v/>
      </c>
      <c r="Y101" s="234" t="str">
        <f>IFERROR(VLOOKUP(Y99,'P1-1'!$B:$AP,31,FALSE),"")</f>
        <v/>
      </c>
      <c r="Z101" s="234" t="str">
        <f>IFERROR(VLOOKUP(Z99,'P1-1'!$B:$AP,31,FALSE),"")</f>
        <v/>
      </c>
      <c r="AA101" s="234" t="str">
        <f>IFERROR(VLOOKUP(AA99,'P1-1'!$B:$AP,31,FALSE),"")</f>
        <v/>
      </c>
      <c r="AB101" s="234" t="str">
        <f>IFERROR(VLOOKUP(AB99,'P1-1'!$B:$AP,31,FALSE),"")</f>
        <v/>
      </c>
      <c r="AC101" s="234" t="str">
        <f>IFERROR(VLOOKUP(AC99,'P1-1'!$B:$AP,31,FALSE),"")</f>
        <v/>
      </c>
      <c r="AD101" s="234" t="str">
        <f>IFERROR(VLOOKUP(AD99,'P1-1'!$B:$AP,31,FALSE),"")</f>
        <v/>
      </c>
      <c r="AE101" s="234" t="str">
        <f>IFERROR(VLOOKUP(AE99,'P1-1'!$B:$AP,31,FALSE),"")</f>
        <v/>
      </c>
      <c r="AF101" s="234" t="str">
        <f>IFERROR(VLOOKUP(AF99,'P1-1'!$B:$AP,31,FALSE),"")</f>
        <v/>
      </c>
      <c r="AG101" s="234" t="str">
        <f>IFERROR(VLOOKUP(AG99,'P1-1'!$B:$AP,31,FALSE),"")</f>
        <v/>
      </c>
      <c r="AH101" s="234" t="str">
        <f>IFERROR(VLOOKUP(AH99,'P1-1'!$B:$AP,31,FALSE),"")</f>
        <v/>
      </c>
      <c r="AI101" s="234" t="str">
        <f>IFERROR(VLOOKUP(AI99,'P1-1'!$B:$AP,31,FALSE),"")</f>
        <v/>
      </c>
      <c r="AJ101" s="234" t="str">
        <f>IFERROR(VLOOKUP(AJ99,'P1-1'!$B:$AP,31,FALSE),"")</f>
        <v/>
      </c>
      <c r="AK101" s="234" t="str">
        <f>IFERROR(VLOOKUP(AK99,'P1-1'!$B:$AP,31,FALSE),"")</f>
        <v/>
      </c>
      <c r="AL101" s="234" t="str">
        <f>IFERROR(VLOOKUP(AL99,'P1-1'!$B:$AP,31,FALSE),"")</f>
        <v/>
      </c>
      <c r="AM101" s="234" t="str">
        <f>IFERROR(VLOOKUP(AM99,'P1-1'!$B:$AP,31,FALSE),"")</f>
        <v/>
      </c>
      <c r="AN101" s="730"/>
      <c r="AO101" s="702"/>
      <c r="AP101" s="707"/>
      <c r="AQ101" s="708"/>
      <c r="AR101" s="702"/>
      <c r="AS101" s="702"/>
      <c r="AT101" s="709"/>
      <c r="AU101" s="327"/>
      <c r="AV101" s="327"/>
    </row>
    <row r="102" spans="1:48" s="205" customFormat="1" ht="12" customHeight="1">
      <c r="A102" s="710">
        <v>27</v>
      </c>
      <c r="B102" s="713"/>
      <c r="C102" s="731"/>
      <c r="D102" s="719" t="s">
        <v>231</v>
      </c>
      <c r="E102" s="401"/>
      <c r="F102" s="722"/>
      <c r="G102" s="723"/>
      <c r="H102" s="232" t="s">
        <v>355</v>
      </c>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728">
        <f t="shared" ref="AN102" si="97">IF(LEFT($AN$2,6)="共同生活援助",SUM(I103:AM103),SUM(I103:AM104))</f>
        <v>0</v>
      </c>
      <c r="AO102" s="700">
        <f>IF($AN$4="４週",AN102/4,AN102/(DAY(EOMONTH($I$22,0))/7))</f>
        <v>0</v>
      </c>
      <c r="AP102" s="703"/>
      <c r="AQ102" s="704"/>
      <c r="AR102" s="700" t="str">
        <f t="shared" ref="AR102" si="98">IF($AN$4="４週",AU103,AV103)</f>
        <v/>
      </c>
      <c r="AS102" s="700"/>
      <c r="AT102" s="709"/>
      <c r="AU102" s="325" t="s">
        <v>617</v>
      </c>
      <c r="AV102" s="325" t="s">
        <v>356</v>
      </c>
    </row>
    <row r="103" spans="1:48" s="205" customFormat="1" ht="12" customHeight="1">
      <c r="A103" s="711"/>
      <c r="B103" s="714"/>
      <c r="C103" s="732"/>
      <c r="D103" s="720"/>
      <c r="E103" s="402"/>
      <c r="F103" s="724"/>
      <c r="G103" s="725"/>
      <c r="H103" s="233" t="s">
        <v>357</v>
      </c>
      <c r="I103" s="234" t="str">
        <f>IFERROR(VLOOKUP(I102,'P1-1'!$B:$AP,41,FALSE),"")</f>
        <v/>
      </c>
      <c r="J103" s="234" t="str">
        <f>IFERROR(VLOOKUP(J102,'P1-1'!$B:$AP,41,FALSE),"")</f>
        <v/>
      </c>
      <c r="K103" s="234" t="str">
        <f>IFERROR(VLOOKUP(K102,'P1-1'!$B:$AP,41,FALSE),"")</f>
        <v/>
      </c>
      <c r="L103" s="234" t="str">
        <f>IFERROR(VLOOKUP(L102,'P1-1'!$B:$AP,41,FALSE),"")</f>
        <v/>
      </c>
      <c r="M103" s="234" t="str">
        <f>IFERROR(VLOOKUP(M102,'P1-1'!$B:$AP,41,FALSE),"")</f>
        <v/>
      </c>
      <c r="N103" s="234" t="str">
        <f>IFERROR(VLOOKUP(N102,'P1-1'!$B:$AP,41,FALSE),"")</f>
        <v/>
      </c>
      <c r="O103" s="234" t="str">
        <f>IFERROR(VLOOKUP(O102,'P1-1'!$B:$AP,41,FALSE),"")</f>
        <v/>
      </c>
      <c r="P103" s="234" t="str">
        <f>IFERROR(VLOOKUP(P102,'P1-1'!$B:$AP,41,FALSE),"")</f>
        <v/>
      </c>
      <c r="Q103" s="234" t="str">
        <f>IFERROR(VLOOKUP(Q102,'P1-1'!$B:$AP,41,FALSE),"")</f>
        <v/>
      </c>
      <c r="R103" s="234" t="str">
        <f>IFERROR(VLOOKUP(R102,'P1-1'!$B:$AP,41,FALSE),"")</f>
        <v/>
      </c>
      <c r="S103" s="234" t="str">
        <f>IFERROR(VLOOKUP(S102,'P1-1'!$B:$AP,41,FALSE),"")</f>
        <v/>
      </c>
      <c r="T103" s="234" t="str">
        <f>IFERROR(VLOOKUP(T102,'P1-1'!$B:$AP,41,FALSE),"")</f>
        <v/>
      </c>
      <c r="U103" s="234" t="str">
        <f>IFERROR(VLOOKUP(U102,'P1-1'!$B:$AP,41,FALSE),"")</f>
        <v/>
      </c>
      <c r="V103" s="234" t="str">
        <f>IFERROR(VLOOKUP(V102,'P1-1'!$B:$AP,41,FALSE),"")</f>
        <v/>
      </c>
      <c r="W103" s="234" t="str">
        <f>IFERROR(VLOOKUP(W102,'P1-1'!$B:$AP,41,FALSE),"")</f>
        <v/>
      </c>
      <c r="X103" s="234" t="str">
        <f>IFERROR(VLOOKUP(X102,'P1-1'!$B:$AP,41,FALSE),"")</f>
        <v/>
      </c>
      <c r="Y103" s="234" t="str">
        <f>IFERROR(VLOOKUP(Y102,'P1-1'!$B:$AP,41,FALSE),"")</f>
        <v/>
      </c>
      <c r="Z103" s="234" t="str">
        <f>IFERROR(VLOOKUP(Z102,'P1-1'!$B:$AP,41,FALSE),"")</f>
        <v/>
      </c>
      <c r="AA103" s="234" t="str">
        <f>IFERROR(VLOOKUP(AA102,'P1-1'!$B:$AP,41,FALSE),"")</f>
        <v/>
      </c>
      <c r="AB103" s="234" t="str">
        <f>IFERROR(VLOOKUP(AB102,'P1-1'!$B:$AP,41,FALSE),"")</f>
        <v/>
      </c>
      <c r="AC103" s="234" t="str">
        <f>IFERROR(VLOOKUP(AC102,'P1-1'!$B:$AP,41,FALSE),"")</f>
        <v/>
      </c>
      <c r="AD103" s="234" t="str">
        <f>IFERROR(VLOOKUP(AD102,'P1-1'!$B:$AP,41,FALSE),"")</f>
        <v/>
      </c>
      <c r="AE103" s="234" t="str">
        <f>IFERROR(VLOOKUP(AE102,'P1-1'!$B:$AP,41,FALSE),"")</f>
        <v/>
      </c>
      <c r="AF103" s="234" t="str">
        <f>IFERROR(VLOOKUP(AF102,'P1-1'!$B:$AP,41,FALSE),"")</f>
        <v/>
      </c>
      <c r="AG103" s="234" t="str">
        <f>IFERROR(VLOOKUP(AG102,'P1-1'!$B:$AP,41,FALSE),"")</f>
        <v/>
      </c>
      <c r="AH103" s="234" t="str">
        <f>IFERROR(VLOOKUP(AH102,'P1-1'!$B:$AP,41,FALSE),"")</f>
        <v/>
      </c>
      <c r="AI103" s="234" t="str">
        <f>IFERROR(VLOOKUP(AI102,'P1-1'!$B:$AP,41,FALSE),"")</f>
        <v/>
      </c>
      <c r="AJ103" s="234" t="str">
        <f>IFERROR(VLOOKUP(AJ102,'P1-1'!$B:$AP,41,FALSE),"")</f>
        <v/>
      </c>
      <c r="AK103" s="234" t="str">
        <f>IFERROR(VLOOKUP(AK102,'P1-1'!$B:$AP,41,FALSE),"")</f>
        <v/>
      </c>
      <c r="AL103" s="234" t="str">
        <f>IFERROR(VLOOKUP(AL102,'P1-1'!$B:$AP,41,FALSE),"")</f>
        <v/>
      </c>
      <c r="AM103" s="234" t="str">
        <f>IFERROR(VLOOKUP(AM102,'P1-1'!$B:$AP,41,FALSE),"")</f>
        <v/>
      </c>
      <c r="AN103" s="729"/>
      <c r="AO103" s="701"/>
      <c r="AP103" s="705"/>
      <c r="AQ103" s="706"/>
      <c r="AR103" s="701"/>
      <c r="AS103" s="701"/>
      <c r="AT103" s="709"/>
      <c r="AU103" s="326" t="str">
        <f t="shared" ref="AU103" si="99">IFERROR(IF($D102="□",($AO102/$AK$7),($AO102/$AK$9)),"")</f>
        <v/>
      </c>
      <c r="AV103" s="326" t="str">
        <f t="shared" ref="AV103" si="100">IFERROR(IF($D102="□",($AN102/$AO$7),($AN102/$AO$9)),"")</f>
        <v/>
      </c>
    </row>
    <row r="104" spans="1:48" s="205" customFormat="1" ht="12" customHeight="1">
      <c r="A104" s="712"/>
      <c r="B104" s="715"/>
      <c r="C104" s="733"/>
      <c r="D104" s="721"/>
      <c r="E104" s="402"/>
      <c r="F104" s="726"/>
      <c r="G104" s="727"/>
      <c r="H104" s="235" t="s">
        <v>358</v>
      </c>
      <c r="I104" s="234" t="str">
        <f>IFERROR(VLOOKUP(I102,'P1-1'!$B:$AP,31,FALSE),"")</f>
        <v/>
      </c>
      <c r="J104" s="234" t="str">
        <f>IFERROR(VLOOKUP(J102,'P1-1'!$B:$AP,31,FALSE),"")</f>
        <v/>
      </c>
      <c r="K104" s="234" t="str">
        <f>IFERROR(VLOOKUP(K102,'P1-1'!$B:$AP,31,FALSE),"")</f>
        <v/>
      </c>
      <c r="L104" s="234" t="str">
        <f>IFERROR(VLOOKUP(L102,'P1-1'!$B:$AP,31,FALSE),"")</f>
        <v/>
      </c>
      <c r="M104" s="234" t="str">
        <f>IFERROR(VLOOKUP(M102,'P1-1'!$B:$AP,31,FALSE),"")</f>
        <v/>
      </c>
      <c r="N104" s="234" t="str">
        <f>IFERROR(VLOOKUP(N102,'P1-1'!$B:$AP,31,FALSE),"")</f>
        <v/>
      </c>
      <c r="O104" s="234" t="str">
        <f>IFERROR(VLOOKUP(O102,'P1-1'!$B:$AP,31,FALSE),"")</f>
        <v/>
      </c>
      <c r="P104" s="234" t="str">
        <f>IFERROR(VLOOKUP(P102,'P1-1'!$B:$AP,31,FALSE),"")</f>
        <v/>
      </c>
      <c r="Q104" s="234" t="str">
        <f>IFERROR(VLOOKUP(Q102,'P1-1'!$B:$AP,31,FALSE),"")</f>
        <v/>
      </c>
      <c r="R104" s="234" t="str">
        <f>IFERROR(VLOOKUP(R102,'P1-1'!$B:$AP,31,FALSE),"")</f>
        <v/>
      </c>
      <c r="S104" s="234" t="str">
        <f>IFERROR(VLOOKUP(S102,'P1-1'!$B:$AP,31,FALSE),"")</f>
        <v/>
      </c>
      <c r="T104" s="234" t="str">
        <f>IFERROR(VLOOKUP(T102,'P1-1'!$B:$AP,31,FALSE),"")</f>
        <v/>
      </c>
      <c r="U104" s="234" t="str">
        <f>IFERROR(VLOOKUP(U102,'P1-1'!$B:$AP,31,FALSE),"")</f>
        <v/>
      </c>
      <c r="V104" s="234" t="str">
        <f>IFERROR(VLOOKUP(V102,'P1-1'!$B:$AP,31,FALSE),"")</f>
        <v/>
      </c>
      <c r="W104" s="234" t="str">
        <f>IFERROR(VLOOKUP(W102,'P1-1'!$B:$AP,31,FALSE),"")</f>
        <v/>
      </c>
      <c r="X104" s="234" t="str">
        <f>IFERROR(VLOOKUP(X102,'P1-1'!$B:$AP,31,FALSE),"")</f>
        <v/>
      </c>
      <c r="Y104" s="234" t="str">
        <f>IFERROR(VLOOKUP(Y102,'P1-1'!$B:$AP,31,FALSE),"")</f>
        <v/>
      </c>
      <c r="Z104" s="234" t="str">
        <f>IFERROR(VLOOKUP(Z102,'P1-1'!$B:$AP,31,FALSE),"")</f>
        <v/>
      </c>
      <c r="AA104" s="234" t="str">
        <f>IFERROR(VLOOKUP(AA102,'P1-1'!$B:$AP,31,FALSE),"")</f>
        <v/>
      </c>
      <c r="AB104" s="234" t="str">
        <f>IFERROR(VLOOKUP(AB102,'P1-1'!$B:$AP,31,FALSE),"")</f>
        <v/>
      </c>
      <c r="AC104" s="234" t="str">
        <f>IFERROR(VLOOKUP(AC102,'P1-1'!$B:$AP,31,FALSE),"")</f>
        <v/>
      </c>
      <c r="AD104" s="234" t="str">
        <f>IFERROR(VLOOKUP(AD102,'P1-1'!$B:$AP,31,FALSE),"")</f>
        <v/>
      </c>
      <c r="AE104" s="234" t="str">
        <f>IFERROR(VLOOKUP(AE102,'P1-1'!$B:$AP,31,FALSE),"")</f>
        <v/>
      </c>
      <c r="AF104" s="234" t="str">
        <f>IFERROR(VLOOKUP(AF102,'P1-1'!$B:$AP,31,FALSE),"")</f>
        <v/>
      </c>
      <c r="AG104" s="234" t="str">
        <f>IFERROR(VLOOKUP(AG102,'P1-1'!$B:$AP,31,FALSE),"")</f>
        <v/>
      </c>
      <c r="AH104" s="234" t="str">
        <f>IFERROR(VLOOKUP(AH102,'P1-1'!$B:$AP,31,FALSE),"")</f>
        <v/>
      </c>
      <c r="AI104" s="234" t="str">
        <f>IFERROR(VLOOKUP(AI102,'P1-1'!$B:$AP,31,FALSE),"")</f>
        <v/>
      </c>
      <c r="AJ104" s="234" t="str">
        <f>IFERROR(VLOOKUP(AJ102,'P1-1'!$B:$AP,31,FALSE),"")</f>
        <v/>
      </c>
      <c r="AK104" s="234" t="str">
        <f>IFERROR(VLOOKUP(AK102,'P1-1'!$B:$AP,31,FALSE),"")</f>
        <v/>
      </c>
      <c r="AL104" s="234" t="str">
        <f>IFERROR(VLOOKUP(AL102,'P1-1'!$B:$AP,31,FALSE),"")</f>
        <v/>
      </c>
      <c r="AM104" s="234" t="str">
        <f>IFERROR(VLOOKUP(AM102,'P1-1'!$B:$AP,31,FALSE),"")</f>
        <v/>
      </c>
      <c r="AN104" s="730"/>
      <c r="AO104" s="702"/>
      <c r="AP104" s="707"/>
      <c r="AQ104" s="708"/>
      <c r="AR104" s="702"/>
      <c r="AS104" s="702"/>
      <c r="AT104" s="709"/>
      <c r="AU104" s="327"/>
      <c r="AV104" s="327"/>
    </row>
    <row r="105" spans="1:48" s="205" customFormat="1" ht="12" customHeight="1">
      <c r="A105" s="710">
        <v>28</v>
      </c>
      <c r="B105" s="713"/>
      <c r="C105" s="731"/>
      <c r="D105" s="719" t="s">
        <v>231</v>
      </c>
      <c r="E105" s="401"/>
      <c r="F105" s="722"/>
      <c r="G105" s="723"/>
      <c r="H105" s="232" t="s">
        <v>355</v>
      </c>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728">
        <f t="shared" ref="AN105" si="101">IF(LEFT($AN$2,6)="共同生活援助",SUM(I106:AM106),SUM(I106:AM107))</f>
        <v>0</v>
      </c>
      <c r="AO105" s="700">
        <f>IF($AN$4="４週",AN105/4,AN105/(DAY(EOMONTH($I$22,0))/7))</f>
        <v>0</v>
      </c>
      <c r="AP105" s="703"/>
      <c r="AQ105" s="704"/>
      <c r="AR105" s="700" t="str">
        <f t="shared" ref="AR105" si="102">IF($AN$4="４週",AU106,AV106)</f>
        <v/>
      </c>
      <c r="AS105" s="700"/>
      <c r="AT105" s="709"/>
      <c r="AU105" s="325" t="s">
        <v>617</v>
      </c>
      <c r="AV105" s="325" t="s">
        <v>356</v>
      </c>
    </row>
    <row r="106" spans="1:48" s="205" customFormat="1" ht="12" customHeight="1">
      <c r="A106" s="711"/>
      <c r="B106" s="714"/>
      <c r="C106" s="732"/>
      <c r="D106" s="720"/>
      <c r="E106" s="402"/>
      <c r="F106" s="724"/>
      <c r="G106" s="725"/>
      <c r="H106" s="233" t="s">
        <v>357</v>
      </c>
      <c r="I106" s="234" t="str">
        <f>IFERROR(VLOOKUP(I105,'P1-1'!$B:$AP,41,FALSE),"")</f>
        <v/>
      </c>
      <c r="J106" s="234" t="str">
        <f>IFERROR(VLOOKUP(J105,'P1-1'!$B:$AP,41,FALSE),"")</f>
        <v/>
      </c>
      <c r="K106" s="234" t="str">
        <f>IFERROR(VLOOKUP(K105,'P1-1'!$B:$AP,41,FALSE),"")</f>
        <v/>
      </c>
      <c r="L106" s="234" t="str">
        <f>IFERROR(VLOOKUP(L105,'P1-1'!$B:$AP,41,FALSE),"")</f>
        <v/>
      </c>
      <c r="M106" s="234" t="str">
        <f>IFERROR(VLOOKUP(M105,'P1-1'!$B:$AP,41,FALSE),"")</f>
        <v/>
      </c>
      <c r="N106" s="234" t="str">
        <f>IFERROR(VLOOKUP(N105,'P1-1'!$B:$AP,41,FALSE),"")</f>
        <v/>
      </c>
      <c r="O106" s="234" t="str">
        <f>IFERROR(VLOOKUP(O105,'P1-1'!$B:$AP,41,FALSE),"")</f>
        <v/>
      </c>
      <c r="P106" s="234" t="str">
        <f>IFERROR(VLOOKUP(P105,'P1-1'!$B:$AP,41,FALSE),"")</f>
        <v/>
      </c>
      <c r="Q106" s="234" t="str">
        <f>IFERROR(VLOOKUP(Q105,'P1-1'!$B:$AP,41,FALSE),"")</f>
        <v/>
      </c>
      <c r="R106" s="234" t="str">
        <f>IFERROR(VLOOKUP(R105,'P1-1'!$B:$AP,41,FALSE),"")</f>
        <v/>
      </c>
      <c r="S106" s="234" t="str">
        <f>IFERROR(VLOOKUP(S105,'P1-1'!$B:$AP,41,FALSE),"")</f>
        <v/>
      </c>
      <c r="T106" s="234" t="str">
        <f>IFERROR(VLOOKUP(T105,'P1-1'!$B:$AP,41,FALSE),"")</f>
        <v/>
      </c>
      <c r="U106" s="234" t="str">
        <f>IFERROR(VLOOKUP(U105,'P1-1'!$B:$AP,41,FALSE),"")</f>
        <v/>
      </c>
      <c r="V106" s="234" t="str">
        <f>IFERROR(VLOOKUP(V105,'P1-1'!$B:$AP,41,FALSE),"")</f>
        <v/>
      </c>
      <c r="W106" s="234" t="str">
        <f>IFERROR(VLOOKUP(W105,'P1-1'!$B:$AP,41,FALSE),"")</f>
        <v/>
      </c>
      <c r="X106" s="234" t="str">
        <f>IFERROR(VLOOKUP(X105,'P1-1'!$B:$AP,41,FALSE),"")</f>
        <v/>
      </c>
      <c r="Y106" s="234" t="str">
        <f>IFERROR(VLOOKUP(Y105,'P1-1'!$B:$AP,41,FALSE),"")</f>
        <v/>
      </c>
      <c r="Z106" s="234" t="str">
        <f>IFERROR(VLOOKUP(Z105,'P1-1'!$B:$AP,41,FALSE),"")</f>
        <v/>
      </c>
      <c r="AA106" s="234" t="str">
        <f>IFERROR(VLOOKUP(AA105,'P1-1'!$B:$AP,41,FALSE),"")</f>
        <v/>
      </c>
      <c r="AB106" s="234" t="str">
        <f>IFERROR(VLOOKUP(AB105,'P1-1'!$B:$AP,41,FALSE),"")</f>
        <v/>
      </c>
      <c r="AC106" s="234" t="str">
        <f>IFERROR(VLOOKUP(AC105,'P1-1'!$B:$AP,41,FALSE),"")</f>
        <v/>
      </c>
      <c r="AD106" s="234" t="str">
        <f>IFERROR(VLOOKUP(AD105,'P1-1'!$B:$AP,41,FALSE),"")</f>
        <v/>
      </c>
      <c r="AE106" s="234" t="str">
        <f>IFERROR(VLOOKUP(AE105,'P1-1'!$B:$AP,41,FALSE),"")</f>
        <v/>
      </c>
      <c r="AF106" s="234" t="str">
        <f>IFERROR(VLOOKUP(AF105,'P1-1'!$B:$AP,41,FALSE),"")</f>
        <v/>
      </c>
      <c r="AG106" s="234" t="str">
        <f>IFERROR(VLOOKUP(AG105,'P1-1'!$B:$AP,41,FALSE),"")</f>
        <v/>
      </c>
      <c r="AH106" s="234" t="str">
        <f>IFERROR(VLOOKUP(AH105,'P1-1'!$B:$AP,41,FALSE),"")</f>
        <v/>
      </c>
      <c r="AI106" s="234" t="str">
        <f>IFERROR(VLOOKUP(AI105,'P1-1'!$B:$AP,41,FALSE),"")</f>
        <v/>
      </c>
      <c r="AJ106" s="234" t="str">
        <f>IFERROR(VLOOKUP(AJ105,'P1-1'!$B:$AP,41,FALSE),"")</f>
        <v/>
      </c>
      <c r="AK106" s="234" t="str">
        <f>IFERROR(VLOOKUP(AK105,'P1-1'!$B:$AP,41,FALSE),"")</f>
        <v/>
      </c>
      <c r="AL106" s="234" t="str">
        <f>IFERROR(VLOOKUP(AL105,'P1-1'!$B:$AP,41,FALSE),"")</f>
        <v/>
      </c>
      <c r="AM106" s="234" t="str">
        <f>IFERROR(VLOOKUP(AM105,'P1-1'!$B:$AP,41,FALSE),"")</f>
        <v/>
      </c>
      <c r="AN106" s="729"/>
      <c r="AO106" s="701"/>
      <c r="AP106" s="705"/>
      <c r="AQ106" s="706"/>
      <c r="AR106" s="701"/>
      <c r="AS106" s="701"/>
      <c r="AT106" s="709"/>
      <c r="AU106" s="326" t="str">
        <f t="shared" ref="AU106" si="103">IFERROR(IF($D105="□",($AO105/$AK$7),($AO105/$AK$9)),"")</f>
        <v/>
      </c>
      <c r="AV106" s="326" t="str">
        <f t="shared" ref="AV106" si="104">IFERROR(IF($D105="□",($AN105/$AO$7),($AN105/$AO$9)),"")</f>
        <v/>
      </c>
    </row>
    <row r="107" spans="1:48" s="205" customFormat="1" ht="12" customHeight="1">
      <c r="A107" s="712"/>
      <c r="B107" s="715"/>
      <c r="C107" s="733"/>
      <c r="D107" s="721"/>
      <c r="E107" s="402"/>
      <c r="F107" s="726"/>
      <c r="G107" s="727"/>
      <c r="H107" s="235" t="s">
        <v>358</v>
      </c>
      <c r="I107" s="234" t="str">
        <f>IFERROR(VLOOKUP(I105,'P1-1'!$B:$AP,31,FALSE),"")</f>
        <v/>
      </c>
      <c r="J107" s="234" t="str">
        <f>IFERROR(VLOOKUP(J105,'P1-1'!$B:$AP,31,FALSE),"")</f>
        <v/>
      </c>
      <c r="K107" s="234" t="str">
        <f>IFERROR(VLOOKUP(K105,'P1-1'!$B:$AP,31,FALSE),"")</f>
        <v/>
      </c>
      <c r="L107" s="234" t="str">
        <f>IFERROR(VLOOKUP(L105,'P1-1'!$B:$AP,31,FALSE),"")</f>
        <v/>
      </c>
      <c r="M107" s="234" t="str">
        <f>IFERROR(VLOOKUP(M105,'P1-1'!$B:$AP,31,FALSE),"")</f>
        <v/>
      </c>
      <c r="N107" s="234" t="str">
        <f>IFERROR(VLOOKUP(N105,'P1-1'!$B:$AP,31,FALSE),"")</f>
        <v/>
      </c>
      <c r="O107" s="234" t="str">
        <f>IFERROR(VLOOKUP(O105,'P1-1'!$B:$AP,31,FALSE),"")</f>
        <v/>
      </c>
      <c r="P107" s="234" t="str">
        <f>IFERROR(VLOOKUP(P105,'P1-1'!$B:$AP,31,FALSE),"")</f>
        <v/>
      </c>
      <c r="Q107" s="234" t="str">
        <f>IFERROR(VLOOKUP(Q105,'P1-1'!$B:$AP,31,FALSE),"")</f>
        <v/>
      </c>
      <c r="R107" s="234" t="str">
        <f>IFERROR(VLOOKUP(R105,'P1-1'!$B:$AP,31,FALSE),"")</f>
        <v/>
      </c>
      <c r="S107" s="234" t="str">
        <f>IFERROR(VLOOKUP(S105,'P1-1'!$B:$AP,31,FALSE),"")</f>
        <v/>
      </c>
      <c r="T107" s="234" t="str">
        <f>IFERROR(VLOOKUP(T105,'P1-1'!$B:$AP,31,FALSE),"")</f>
        <v/>
      </c>
      <c r="U107" s="234" t="str">
        <f>IFERROR(VLOOKUP(U105,'P1-1'!$B:$AP,31,FALSE),"")</f>
        <v/>
      </c>
      <c r="V107" s="234" t="str">
        <f>IFERROR(VLOOKUP(V105,'P1-1'!$B:$AP,31,FALSE),"")</f>
        <v/>
      </c>
      <c r="W107" s="234" t="str">
        <f>IFERROR(VLOOKUP(W105,'P1-1'!$B:$AP,31,FALSE),"")</f>
        <v/>
      </c>
      <c r="X107" s="234" t="str">
        <f>IFERROR(VLOOKUP(X105,'P1-1'!$B:$AP,31,FALSE),"")</f>
        <v/>
      </c>
      <c r="Y107" s="234" t="str">
        <f>IFERROR(VLOOKUP(Y105,'P1-1'!$B:$AP,31,FALSE),"")</f>
        <v/>
      </c>
      <c r="Z107" s="234" t="str">
        <f>IFERROR(VLOOKUP(Z105,'P1-1'!$B:$AP,31,FALSE),"")</f>
        <v/>
      </c>
      <c r="AA107" s="234" t="str">
        <f>IFERROR(VLOOKUP(AA105,'P1-1'!$B:$AP,31,FALSE),"")</f>
        <v/>
      </c>
      <c r="AB107" s="234" t="str">
        <f>IFERROR(VLOOKUP(AB105,'P1-1'!$B:$AP,31,FALSE),"")</f>
        <v/>
      </c>
      <c r="AC107" s="234" t="str">
        <f>IFERROR(VLOOKUP(AC105,'P1-1'!$B:$AP,31,FALSE),"")</f>
        <v/>
      </c>
      <c r="AD107" s="234" t="str">
        <f>IFERROR(VLOOKUP(AD105,'P1-1'!$B:$AP,31,FALSE),"")</f>
        <v/>
      </c>
      <c r="AE107" s="234" t="str">
        <f>IFERROR(VLOOKUP(AE105,'P1-1'!$B:$AP,31,FALSE),"")</f>
        <v/>
      </c>
      <c r="AF107" s="234" t="str">
        <f>IFERROR(VLOOKUP(AF105,'P1-1'!$B:$AP,31,FALSE),"")</f>
        <v/>
      </c>
      <c r="AG107" s="234" t="str">
        <f>IFERROR(VLOOKUP(AG105,'P1-1'!$B:$AP,31,FALSE),"")</f>
        <v/>
      </c>
      <c r="AH107" s="234" t="str">
        <f>IFERROR(VLOOKUP(AH105,'P1-1'!$B:$AP,31,FALSE),"")</f>
        <v/>
      </c>
      <c r="AI107" s="234" t="str">
        <f>IFERROR(VLOOKUP(AI105,'P1-1'!$B:$AP,31,FALSE),"")</f>
        <v/>
      </c>
      <c r="AJ107" s="234" t="str">
        <f>IFERROR(VLOOKUP(AJ105,'P1-1'!$B:$AP,31,FALSE),"")</f>
        <v/>
      </c>
      <c r="AK107" s="234" t="str">
        <f>IFERROR(VLOOKUP(AK105,'P1-1'!$B:$AP,31,FALSE),"")</f>
        <v/>
      </c>
      <c r="AL107" s="234" t="str">
        <f>IFERROR(VLOOKUP(AL105,'P1-1'!$B:$AP,31,FALSE),"")</f>
        <v/>
      </c>
      <c r="AM107" s="234" t="str">
        <f>IFERROR(VLOOKUP(AM105,'P1-1'!$B:$AP,31,FALSE),"")</f>
        <v/>
      </c>
      <c r="AN107" s="730"/>
      <c r="AO107" s="702"/>
      <c r="AP107" s="707"/>
      <c r="AQ107" s="708"/>
      <c r="AR107" s="702"/>
      <c r="AS107" s="702"/>
      <c r="AT107" s="709"/>
      <c r="AU107" s="327"/>
      <c r="AV107" s="327"/>
    </row>
    <row r="108" spans="1:48" s="205" customFormat="1" ht="12" customHeight="1">
      <c r="A108" s="710">
        <v>29</v>
      </c>
      <c r="B108" s="713"/>
      <c r="C108" s="731"/>
      <c r="D108" s="719" t="s">
        <v>231</v>
      </c>
      <c r="E108" s="401"/>
      <c r="F108" s="722"/>
      <c r="G108" s="723"/>
      <c r="H108" s="232" t="s">
        <v>355</v>
      </c>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728">
        <f t="shared" ref="AN108" si="105">IF(LEFT($AN$2,6)="共同生活援助",SUM(I109:AM109),SUM(I109:AM110))</f>
        <v>0</v>
      </c>
      <c r="AO108" s="700">
        <f>IF($AN$4="４週",AN108/4,AN108/(DAY(EOMONTH($I$22,0))/7))</f>
        <v>0</v>
      </c>
      <c r="AP108" s="703"/>
      <c r="AQ108" s="704"/>
      <c r="AR108" s="700" t="str">
        <f t="shared" ref="AR108" si="106">IF($AN$4="４週",AU109,AV109)</f>
        <v/>
      </c>
      <c r="AS108" s="700"/>
      <c r="AT108" s="709"/>
      <c r="AU108" s="325" t="s">
        <v>617</v>
      </c>
      <c r="AV108" s="325" t="s">
        <v>356</v>
      </c>
    </row>
    <row r="109" spans="1:48" s="205" customFormat="1" ht="12" customHeight="1">
      <c r="A109" s="711"/>
      <c r="B109" s="714"/>
      <c r="C109" s="732"/>
      <c r="D109" s="720"/>
      <c r="E109" s="402"/>
      <c r="F109" s="724"/>
      <c r="G109" s="725"/>
      <c r="H109" s="233" t="s">
        <v>357</v>
      </c>
      <c r="I109" s="234" t="str">
        <f>IFERROR(VLOOKUP(I108,'P1-1'!$B:$AP,41,FALSE),"")</f>
        <v/>
      </c>
      <c r="J109" s="234" t="str">
        <f>IFERROR(VLOOKUP(J108,'P1-1'!$B:$AP,41,FALSE),"")</f>
        <v/>
      </c>
      <c r="K109" s="234" t="str">
        <f>IFERROR(VLOOKUP(K108,'P1-1'!$B:$AP,41,FALSE),"")</f>
        <v/>
      </c>
      <c r="L109" s="234" t="str">
        <f>IFERROR(VLOOKUP(L108,'P1-1'!$B:$AP,41,FALSE),"")</f>
        <v/>
      </c>
      <c r="M109" s="234" t="str">
        <f>IFERROR(VLOOKUP(M108,'P1-1'!$B:$AP,41,FALSE),"")</f>
        <v/>
      </c>
      <c r="N109" s="234" t="str">
        <f>IFERROR(VLOOKUP(N108,'P1-1'!$B:$AP,41,FALSE),"")</f>
        <v/>
      </c>
      <c r="O109" s="234" t="str">
        <f>IFERROR(VLOOKUP(O108,'P1-1'!$B:$AP,41,FALSE),"")</f>
        <v/>
      </c>
      <c r="P109" s="234" t="str">
        <f>IFERROR(VLOOKUP(P108,'P1-1'!$B:$AP,41,FALSE),"")</f>
        <v/>
      </c>
      <c r="Q109" s="234" t="str">
        <f>IFERROR(VLOOKUP(Q108,'P1-1'!$B:$AP,41,FALSE),"")</f>
        <v/>
      </c>
      <c r="R109" s="234" t="str">
        <f>IFERROR(VLOOKUP(R108,'P1-1'!$B:$AP,41,FALSE),"")</f>
        <v/>
      </c>
      <c r="S109" s="234" t="str">
        <f>IFERROR(VLOOKUP(S108,'P1-1'!$B:$AP,41,FALSE),"")</f>
        <v/>
      </c>
      <c r="T109" s="234" t="str">
        <f>IFERROR(VLOOKUP(T108,'P1-1'!$B:$AP,41,FALSE),"")</f>
        <v/>
      </c>
      <c r="U109" s="234" t="str">
        <f>IFERROR(VLOOKUP(U108,'P1-1'!$B:$AP,41,FALSE),"")</f>
        <v/>
      </c>
      <c r="V109" s="234" t="str">
        <f>IFERROR(VLOOKUP(V108,'P1-1'!$B:$AP,41,FALSE),"")</f>
        <v/>
      </c>
      <c r="W109" s="234" t="str">
        <f>IFERROR(VLOOKUP(W108,'P1-1'!$B:$AP,41,FALSE),"")</f>
        <v/>
      </c>
      <c r="X109" s="234" t="str">
        <f>IFERROR(VLOOKUP(X108,'P1-1'!$B:$AP,41,FALSE),"")</f>
        <v/>
      </c>
      <c r="Y109" s="234" t="str">
        <f>IFERROR(VLOOKUP(Y108,'P1-1'!$B:$AP,41,FALSE),"")</f>
        <v/>
      </c>
      <c r="Z109" s="234" t="str">
        <f>IFERROR(VLOOKUP(Z108,'P1-1'!$B:$AP,41,FALSE),"")</f>
        <v/>
      </c>
      <c r="AA109" s="234" t="str">
        <f>IFERROR(VLOOKUP(AA108,'P1-1'!$B:$AP,41,FALSE),"")</f>
        <v/>
      </c>
      <c r="AB109" s="234" t="str">
        <f>IFERROR(VLOOKUP(AB108,'P1-1'!$B:$AP,41,FALSE),"")</f>
        <v/>
      </c>
      <c r="AC109" s="234" t="str">
        <f>IFERROR(VLOOKUP(AC108,'P1-1'!$B:$AP,41,FALSE),"")</f>
        <v/>
      </c>
      <c r="AD109" s="234" t="str">
        <f>IFERROR(VLOOKUP(AD108,'P1-1'!$B:$AP,41,FALSE),"")</f>
        <v/>
      </c>
      <c r="AE109" s="234" t="str">
        <f>IFERROR(VLOOKUP(AE108,'P1-1'!$B:$AP,41,FALSE),"")</f>
        <v/>
      </c>
      <c r="AF109" s="234" t="str">
        <f>IFERROR(VLOOKUP(AF108,'P1-1'!$B:$AP,41,FALSE),"")</f>
        <v/>
      </c>
      <c r="AG109" s="234" t="str">
        <f>IFERROR(VLOOKUP(AG108,'P1-1'!$B:$AP,41,FALSE),"")</f>
        <v/>
      </c>
      <c r="AH109" s="234" t="str">
        <f>IFERROR(VLOOKUP(AH108,'P1-1'!$B:$AP,41,FALSE),"")</f>
        <v/>
      </c>
      <c r="AI109" s="234" t="str">
        <f>IFERROR(VLOOKUP(AI108,'P1-1'!$B:$AP,41,FALSE),"")</f>
        <v/>
      </c>
      <c r="AJ109" s="234" t="str">
        <f>IFERROR(VLOOKUP(AJ108,'P1-1'!$B:$AP,41,FALSE),"")</f>
        <v/>
      </c>
      <c r="AK109" s="234" t="str">
        <f>IFERROR(VLOOKUP(AK108,'P1-1'!$B:$AP,41,FALSE),"")</f>
        <v/>
      </c>
      <c r="AL109" s="234" t="str">
        <f>IFERROR(VLOOKUP(AL108,'P1-1'!$B:$AP,41,FALSE),"")</f>
        <v/>
      </c>
      <c r="AM109" s="234" t="str">
        <f>IFERROR(VLOOKUP(AM108,'P1-1'!$B:$AP,41,FALSE),"")</f>
        <v/>
      </c>
      <c r="AN109" s="729"/>
      <c r="AO109" s="701"/>
      <c r="AP109" s="705"/>
      <c r="AQ109" s="706"/>
      <c r="AR109" s="701"/>
      <c r="AS109" s="701"/>
      <c r="AT109" s="709"/>
      <c r="AU109" s="326" t="str">
        <f t="shared" ref="AU109" si="107">IFERROR(IF($D108="□",($AO108/$AK$7),($AO108/$AK$9)),"")</f>
        <v/>
      </c>
      <c r="AV109" s="326" t="str">
        <f t="shared" ref="AV109" si="108">IFERROR(IF($D108="□",($AN108/$AO$7),($AN108/$AO$9)),"")</f>
        <v/>
      </c>
    </row>
    <row r="110" spans="1:48" s="205" customFormat="1" ht="12" customHeight="1">
      <c r="A110" s="712"/>
      <c r="B110" s="715"/>
      <c r="C110" s="733"/>
      <c r="D110" s="721"/>
      <c r="E110" s="402"/>
      <c r="F110" s="726"/>
      <c r="G110" s="727"/>
      <c r="H110" s="235" t="s">
        <v>358</v>
      </c>
      <c r="I110" s="234" t="str">
        <f>IFERROR(VLOOKUP(I108,'P1-1'!$B:$AP,31,FALSE),"")</f>
        <v/>
      </c>
      <c r="J110" s="234" t="str">
        <f>IFERROR(VLOOKUP(J108,'P1-1'!$B:$AP,31,FALSE),"")</f>
        <v/>
      </c>
      <c r="K110" s="234" t="str">
        <f>IFERROR(VLOOKUP(K108,'P1-1'!$B:$AP,31,FALSE),"")</f>
        <v/>
      </c>
      <c r="L110" s="234" t="str">
        <f>IFERROR(VLOOKUP(L108,'P1-1'!$B:$AP,31,FALSE),"")</f>
        <v/>
      </c>
      <c r="M110" s="234" t="str">
        <f>IFERROR(VLOOKUP(M108,'P1-1'!$B:$AP,31,FALSE),"")</f>
        <v/>
      </c>
      <c r="N110" s="234" t="str">
        <f>IFERROR(VLOOKUP(N108,'P1-1'!$B:$AP,31,FALSE),"")</f>
        <v/>
      </c>
      <c r="O110" s="234" t="str">
        <f>IFERROR(VLOOKUP(O108,'P1-1'!$B:$AP,31,FALSE),"")</f>
        <v/>
      </c>
      <c r="P110" s="234" t="str">
        <f>IFERROR(VLOOKUP(P108,'P1-1'!$B:$AP,31,FALSE),"")</f>
        <v/>
      </c>
      <c r="Q110" s="234" t="str">
        <f>IFERROR(VLOOKUP(Q108,'P1-1'!$B:$AP,31,FALSE),"")</f>
        <v/>
      </c>
      <c r="R110" s="234" t="str">
        <f>IFERROR(VLOOKUP(R108,'P1-1'!$B:$AP,31,FALSE),"")</f>
        <v/>
      </c>
      <c r="S110" s="234" t="str">
        <f>IFERROR(VLOOKUP(S108,'P1-1'!$B:$AP,31,FALSE),"")</f>
        <v/>
      </c>
      <c r="T110" s="234" t="str">
        <f>IFERROR(VLOOKUP(T108,'P1-1'!$B:$AP,31,FALSE),"")</f>
        <v/>
      </c>
      <c r="U110" s="234" t="str">
        <f>IFERROR(VLOOKUP(U108,'P1-1'!$B:$AP,31,FALSE),"")</f>
        <v/>
      </c>
      <c r="V110" s="234" t="str">
        <f>IFERROR(VLOOKUP(V108,'P1-1'!$B:$AP,31,FALSE),"")</f>
        <v/>
      </c>
      <c r="W110" s="234" t="str">
        <f>IFERROR(VLOOKUP(W108,'P1-1'!$B:$AP,31,FALSE),"")</f>
        <v/>
      </c>
      <c r="X110" s="234" t="str">
        <f>IFERROR(VLOOKUP(X108,'P1-1'!$B:$AP,31,FALSE),"")</f>
        <v/>
      </c>
      <c r="Y110" s="234" t="str">
        <f>IFERROR(VLOOKUP(Y108,'P1-1'!$B:$AP,31,FALSE),"")</f>
        <v/>
      </c>
      <c r="Z110" s="234" t="str">
        <f>IFERROR(VLOOKUP(Z108,'P1-1'!$B:$AP,31,FALSE),"")</f>
        <v/>
      </c>
      <c r="AA110" s="234" t="str">
        <f>IFERROR(VLOOKUP(AA108,'P1-1'!$B:$AP,31,FALSE),"")</f>
        <v/>
      </c>
      <c r="AB110" s="234" t="str">
        <f>IFERROR(VLOOKUP(AB108,'P1-1'!$B:$AP,31,FALSE),"")</f>
        <v/>
      </c>
      <c r="AC110" s="234" t="str">
        <f>IFERROR(VLOOKUP(AC108,'P1-1'!$B:$AP,31,FALSE),"")</f>
        <v/>
      </c>
      <c r="AD110" s="234" t="str">
        <f>IFERROR(VLOOKUP(AD108,'P1-1'!$B:$AP,31,FALSE),"")</f>
        <v/>
      </c>
      <c r="AE110" s="234" t="str">
        <f>IFERROR(VLOOKUP(AE108,'P1-1'!$B:$AP,31,FALSE),"")</f>
        <v/>
      </c>
      <c r="AF110" s="234" t="str">
        <f>IFERROR(VLOOKUP(AF108,'P1-1'!$B:$AP,31,FALSE),"")</f>
        <v/>
      </c>
      <c r="AG110" s="234" t="str">
        <f>IFERROR(VLOOKUP(AG108,'P1-1'!$B:$AP,31,FALSE),"")</f>
        <v/>
      </c>
      <c r="AH110" s="234" t="str">
        <f>IFERROR(VLOOKUP(AH108,'P1-1'!$B:$AP,31,FALSE),"")</f>
        <v/>
      </c>
      <c r="AI110" s="234" t="str">
        <f>IFERROR(VLOOKUP(AI108,'P1-1'!$B:$AP,31,FALSE),"")</f>
        <v/>
      </c>
      <c r="AJ110" s="234" t="str">
        <f>IFERROR(VLOOKUP(AJ108,'P1-1'!$B:$AP,31,FALSE),"")</f>
        <v/>
      </c>
      <c r="AK110" s="234" t="str">
        <f>IFERROR(VLOOKUP(AK108,'P1-1'!$B:$AP,31,FALSE),"")</f>
        <v/>
      </c>
      <c r="AL110" s="234" t="str">
        <f>IFERROR(VLOOKUP(AL108,'P1-1'!$B:$AP,31,FALSE),"")</f>
        <v/>
      </c>
      <c r="AM110" s="234" t="str">
        <f>IFERROR(VLOOKUP(AM108,'P1-1'!$B:$AP,31,FALSE),"")</f>
        <v/>
      </c>
      <c r="AN110" s="730"/>
      <c r="AO110" s="702"/>
      <c r="AP110" s="707"/>
      <c r="AQ110" s="708"/>
      <c r="AR110" s="702"/>
      <c r="AS110" s="702"/>
      <c r="AT110" s="709"/>
      <c r="AU110" s="327"/>
      <c r="AV110" s="327"/>
    </row>
    <row r="111" spans="1:48" s="205" customFormat="1" ht="12" customHeight="1">
      <c r="A111" s="710">
        <v>30</v>
      </c>
      <c r="B111" s="713"/>
      <c r="C111" s="731"/>
      <c r="D111" s="719" t="s">
        <v>231</v>
      </c>
      <c r="E111" s="401"/>
      <c r="F111" s="722"/>
      <c r="G111" s="723"/>
      <c r="H111" s="232" t="s">
        <v>355</v>
      </c>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728">
        <f t="shared" ref="AN111" si="109">IF(LEFT($AN$2,6)="共同生活援助",SUM(I112:AM112),SUM(I112:AM113))</f>
        <v>0</v>
      </c>
      <c r="AO111" s="700">
        <f>IF($AN$4="４週",AN111/4,AN111/(DAY(EOMONTH($I$22,0))/7))</f>
        <v>0</v>
      </c>
      <c r="AP111" s="703"/>
      <c r="AQ111" s="704"/>
      <c r="AR111" s="700" t="str">
        <f t="shared" ref="AR111" si="110">IF($AN$4="４週",AU112,AV112)</f>
        <v/>
      </c>
      <c r="AS111" s="700"/>
      <c r="AT111" s="709"/>
      <c r="AU111" s="325" t="s">
        <v>617</v>
      </c>
      <c r="AV111" s="325" t="s">
        <v>356</v>
      </c>
    </row>
    <row r="112" spans="1:48" s="205" customFormat="1" ht="12" customHeight="1">
      <c r="A112" s="711"/>
      <c r="B112" s="714"/>
      <c r="C112" s="732"/>
      <c r="D112" s="720"/>
      <c r="E112" s="402"/>
      <c r="F112" s="724"/>
      <c r="G112" s="725"/>
      <c r="H112" s="233" t="s">
        <v>357</v>
      </c>
      <c r="I112" s="234" t="str">
        <f>IFERROR(VLOOKUP(I111,'P1-1'!$B:$AP,41,FALSE),"")</f>
        <v/>
      </c>
      <c r="J112" s="234" t="str">
        <f>IFERROR(VLOOKUP(J111,'P1-1'!$B:$AP,41,FALSE),"")</f>
        <v/>
      </c>
      <c r="K112" s="234" t="str">
        <f>IFERROR(VLOOKUP(K111,'P1-1'!$B:$AP,41,FALSE),"")</f>
        <v/>
      </c>
      <c r="L112" s="234" t="str">
        <f>IFERROR(VLOOKUP(L111,'P1-1'!$B:$AP,41,FALSE),"")</f>
        <v/>
      </c>
      <c r="M112" s="234" t="str">
        <f>IFERROR(VLOOKUP(M111,'P1-1'!$B:$AP,41,FALSE),"")</f>
        <v/>
      </c>
      <c r="N112" s="234" t="str">
        <f>IFERROR(VLOOKUP(N111,'P1-1'!$B:$AP,41,FALSE),"")</f>
        <v/>
      </c>
      <c r="O112" s="234" t="str">
        <f>IFERROR(VLOOKUP(O111,'P1-1'!$B:$AP,41,FALSE),"")</f>
        <v/>
      </c>
      <c r="P112" s="234" t="str">
        <f>IFERROR(VLOOKUP(P111,'P1-1'!$B:$AP,41,FALSE),"")</f>
        <v/>
      </c>
      <c r="Q112" s="234" t="str">
        <f>IFERROR(VLOOKUP(Q111,'P1-1'!$B:$AP,41,FALSE),"")</f>
        <v/>
      </c>
      <c r="R112" s="234" t="str">
        <f>IFERROR(VLOOKUP(R111,'P1-1'!$B:$AP,41,FALSE),"")</f>
        <v/>
      </c>
      <c r="S112" s="234" t="str">
        <f>IFERROR(VLOOKUP(S111,'P1-1'!$B:$AP,41,FALSE),"")</f>
        <v/>
      </c>
      <c r="T112" s="234" t="str">
        <f>IFERROR(VLOOKUP(T111,'P1-1'!$B:$AP,41,FALSE),"")</f>
        <v/>
      </c>
      <c r="U112" s="234" t="str">
        <f>IFERROR(VLOOKUP(U111,'P1-1'!$B:$AP,41,FALSE),"")</f>
        <v/>
      </c>
      <c r="V112" s="234" t="str">
        <f>IFERROR(VLOOKUP(V111,'P1-1'!$B:$AP,41,FALSE),"")</f>
        <v/>
      </c>
      <c r="W112" s="234" t="str">
        <f>IFERROR(VLOOKUP(W111,'P1-1'!$B:$AP,41,FALSE),"")</f>
        <v/>
      </c>
      <c r="X112" s="234" t="str">
        <f>IFERROR(VLOOKUP(X111,'P1-1'!$B:$AP,41,FALSE),"")</f>
        <v/>
      </c>
      <c r="Y112" s="234" t="str">
        <f>IFERROR(VLOOKUP(Y111,'P1-1'!$B:$AP,41,FALSE),"")</f>
        <v/>
      </c>
      <c r="Z112" s="234" t="str">
        <f>IFERROR(VLOOKUP(Z111,'P1-1'!$B:$AP,41,FALSE),"")</f>
        <v/>
      </c>
      <c r="AA112" s="234" t="str">
        <f>IFERROR(VLOOKUP(AA111,'P1-1'!$B:$AP,41,FALSE),"")</f>
        <v/>
      </c>
      <c r="AB112" s="234" t="str">
        <f>IFERROR(VLOOKUP(AB111,'P1-1'!$B:$AP,41,FALSE),"")</f>
        <v/>
      </c>
      <c r="AC112" s="234" t="str">
        <f>IFERROR(VLOOKUP(AC111,'P1-1'!$B:$AP,41,FALSE),"")</f>
        <v/>
      </c>
      <c r="AD112" s="234" t="str">
        <f>IFERROR(VLOOKUP(AD111,'P1-1'!$B:$AP,41,FALSE),"")</f>
        <v/>
      </c>
      <c r="AE112" s="234" t="str">
        <f>IFERROR(VLOOKUP(AE111,'P1-1'!$B:$AP,41,FALSE),"")</f>
        <v/>
      </c>
      <c r="AF112" s="234" t="str">
        <f>IFERROR(VLOOKUP(AF111,'P1-1'!$B:$AP,41,FALSE),"")</f>
        <v/>
      </c>
      <c r="AG112" s="234" t="str">
        <f>IFERROR(VLOOKUP(AG111,'P1-1'!$B:$AP,41,FALSE),"")</f>
        <v/>
      </c>
      <c r="AH112" s="234" t="str">
        <f>IFERROR(VLOOKUP(AH111,'P1-1'!$B:$AP,41,FALSE),"")</f>
        <v/>
      </c>
      <c r="AI112" s="234" t="str">
        <f>IFERROR(VLOOKUP(AI111,'P1-1'!$B:$AP,41,FALSE),"")</f>
        <v/>
      </c>
      <c r="AJ112" s="234" t="str">
        <f>IFERROR(VLOOKUP(AJ111,'P1-1'!$B:$AP,41,FALSE),"")</f>
        <v/>
      </c>
      <c r="AK112" s="234" t="str">
        <f>IFERROR(VLOOKUP(AK111,'P1-1'!$B:$AP,41,FALSE),"")</f>
        <v/>
      </c>
      <c r="AL112" s="234" t="str">
        <f>IFERROR(VLOOKUP(AL111,'P1-1'!$B:$AP,41,FALSE),"")</f>
        <v/>
      </c>
      <c r="AM112" s="234" t="str">
        <f>IFERROR(VLOOKUP(AM111,'P1-1'!$B:$AP,41,FALSE),"")</f>
        <v/>
      </c>
      <c r="AN112" s="729"/>
      <c r="AO112" s="701"/>
      <c r="AP112" s="705"/>
      <c r="AQ112" s="706"/>
      <c r="AR112" s="701"/>
      <c r="AS112" s="701"/>
      <c r="AT112" s="709"/>
      <c r="AU112" s="326" t="str">
        <f t="shared" ref="AU112" si="111">IFERROR(IF($D111="□",($AO111/$AK$7),($AO111/$AK$9)),"")</f>
        <v/>
      </c>
      <c r="AV112" s="326" t="str">
        <f t="shared" ref="AV112" si="112">IFERROR(IF($D111="□",($AN111/$AO$7),($AN111/$AO$9)),"")</f>
        <v/>
      </c>
    </row>
    <row r="113" spans="1:48" s="205" customFormat="1" ht="12" customHeight="1">
      <c r="A113" s="712"/>
      <c r="B113" s="715"/>
      <c r="C113" s="733"/>
      <c r="D113" s="721"/>
      <c r="E113" s="402"/>
      <c r="F113" s="726"/>
      <c r="G113" s="727"/>
      <c r="H113" s="235" t="s">
        <v>358</v>
      </c>
      <c r="I113" s="234" t="str">
        <f>IFERROR(VLOOKUP(I111,'P1-1'!$B:$AP,31,FALSE),"")</f>
        <v/>
      </c>
      <c r="J113" s="234" t="str">
        <f>IFERROR(VLOOKUP(J111,'P1-1'!$B:$AP,31,FALSE),"")</f>
        <v/>
      </c>
      <c r="K113" s="234" t="str">
        <f>IFERROR(VLOOKUP(K111,'P1-1'!$B:$AP,31,FALSE),"")</f>
        <v/>
      </c>
      <c r="L113" s="234" t="str">
        <f>IFERROR(VLOOKUP(L111,'P1-1'!$B:$AP,31,FALSE),"")</f>
        <v/>
      </c>
      <c r="M113" s="234" t="str">
        <f>IFERROR(VLOOKUP(M111,'P1-1'!$B:$AP,31,FALSE),"")</f>
        <v/>
      </c>
      <c r="N113" s="234" t="str">
        <f>IFERROR(VLOOKUP(N111,'P1-1'!$B:$AP,31,FALSE),"")</f>
        <v/>
      </c>
      <c r="O113" s="234" t="str">
        <f>IFERROR(VLOOKUP(O111,'P1-1'!$B:$AP,31,FALSE),"")</f>
        <v/>
      </c>
      <c r="P113" s="234" t="str">
        <f>IFERROR(VLOOKUP(P111,'P1-1'!$B:$AP,31,FALSE),"")</f>
        <v/>
      </c>
      <c r="Q113" s="234" t="str">
        <f>IFERROR(VLOOKUP(Q111,'P1-1'!$B:$AP,31,FALSE),"")</f>
        <v/>
      </c>
      <c r="R113" s="234" t="str">
        <f>IFERROR(VLOOKUP(R111,'P1-1'!$B:$AP,31,FALSE),"")</f>
        <v/>
      </c>
      <c r="S113" s="234" t="str">
        <f>IFERROR(VLOOKUP(S111,'P1-1'!$B:$AP,31,FALSE),"")</f>
        <v/>
      </c>
      <c r="T113" s="234" t="str">
        <f>IFERROR(VLOOKUP(T111,'P1-1'!$B:$AP,31,FALSE),"")</f>
        <v/>
      </c>
      <c r="U113" s="234" t="str">
        <f>IFERROR(VLOOKUP(U111,'P1-1'!$B:$AP,31,FALSE),"")</f>
        <v/>
      </c>
      <c r="V113" s="234" t="str">
        <f>IFERROR(VLOOKUP(V111,'P1-1'!$B:$AP,31,FALSE),"")</f>
        <v/>
      </c>
      <c r="W113" s="234" t="str">
        <f>IFERROR(VLOOKUP(W111,'P1-1'!$B:$AP,31,FALSE),"")</f>
        <v/>
      </c>
      <c r="X113" s="234" t="str">
        <f>IFERROR(VLOOKUP(X111,'P1-1'!$B:$AP,31,FALSE),"")</f>
        <v/>
      </c>
      <c r="Y113" s="234" t="str">
        <f>IFERROR(VLOOKUP(Y111,'P1-1'!$B:$AP,31,FALSE),"")</f>
        <v/>
      </c>
      <c r="Z113" s="234" t="str">
        <f>IFERROR(VLOOKUP(Z111,'P1-1'!$B:$AP,31,FALSE),"")</f>
        <v/>
      </c>
      <c r="AA113" s="234" t="str">
        <f>IFERROR(VLOOKUP(AA111,'P1-1'!$B:$AP,31,FALSE),"")</f>
        <v/>
      </c>
      <c r="AB113" s="234" t="str">
        <f>IFERROR(VLOOKUP(AB111,'P1-1'!$B:$AP,31,FALSE),"")</f>
        <v/>
      </c>
      <c r="AC113" s="234" t="str">
        <f>IFERROR(VLOOKUP(AC111,'P1-1'!$B:$AP,31,FALSE),"")</f>
        <v/>
      </c>
      <c r="AD113" s="234" t="str">
        <f>IFERROR(VLOOKUP(AD111,'P1-1'!$B:$AP,31,FALSE),"")</f>
        <v/>
      </c>
      <c r="AE113" s="234" t="str">
        <f>IFERROR(VLOOKUP(AE111,'P1-1'!$B:$AP,31,FALSE),"")</f>
        <v/>
      </c>
      <c r="AF113" s="234" t="str">
        <f>IFERROR(VLOOKUP(AF111,'P1-1'!$B:$AP,31,FALSE),"")</f>
        <v/>
      </c>
      <c r="AG113" s="234" t="str">
        <f>IFERROR(VLOOKUP(AG111,'P1-1'!$B:$AP,31,FALSE),"")</f>
        <v/>
      </c>
      <c r="AH113" s="234" t="str">
        <f>IFERROR(VLOOKUP(AH111,'P1-1'!$B:$AP,31,FALSE),"")</f>
        <v/>
      </c>
      <c r="AI113" s="234" t="str">
        <f>IFERROR(VLOOKUP(AI111,'P1-1'!$B:$AP,31,FALSE),"")</f>
        <v/>
      </c>
      <c r="AJ113" s="234" t="str">
        <f>IFERROR(VLOOKUP(AJ111,'P1-1'!$B:$AP,31,FALSE),"")</f>
        <v/>
      </c>
      <c r="AK113" s="234" t="str">
        <f>IFERROR(VLOOKUP(AK111,'P1-1'!$B:$AP,31,FALSE),"")</f>
        <v/>
      </c>
      <c r="AL113" s="234" t="str">
        <f>IFERROR(VLOOKUP(AL111,'P1-1'!$B:$AP,31,FALSE),"")</f>
        <v/>
      </c>
      <c r="AM113" s="234" t="str">
        <f>IFERROR(VLOOKUP(AM111,'P1-1'!$B:$AP,31,FALSE),"")</f>
        <v/>
      </c>
      <c r="AN113" s="730"/>
      <c r="AO113" s="702"/>
      <c r="AP113" s="707"/>
      <c r="AQ113" s="708"/>
      <c r="AR113" s="702"/>
      <c r="AS113" s="702"/>
      <c r="AT113" s="709"/>
      <c r="AU113" s="327"/>
      <c r="AV113" s="327"/>
    </row>
    <row r="114" spans="1:48" s="205" customFormat="1" ht="12" customHeight="1">
      <c r="A114" s="710">
        <v>31</v>
      </c>
      <c r="B114" s="713"/>
      <c r="C114" s="731"/>
      <c r="D114" s="719" t="s">
        <v>231</v>
      </c>
      <c r="E114" s="401"/>
      <c r="F114" s="722"/>
      <c r="G114" s="723"/>
      <c r="H114" s="232" t="s">
        <v>355</v>
      </c>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728">
        <f t="shared" ref="AN114" si="113">IF(LEFT($AN$2,6)="共同生活援助",SUM(I115:AM115),SUM(I115:AM116))</f>
        <v>0</v>
      </c>
      <c r="AO114" s="700">
        <f>IF($AN$4="４週",AN114/4,AN114/(DAY(EOMONTH($I$22,0))/7))</f>
        <v>0</v>
      </c>
      <c r="AP114" s="703"/>
      <c r="AQ114" s="704"/>
      <c r="AR114" s="700" t="str">
        <f t="shared" ref="AR114" si="114">IF($AN$4="４週",AU115,AV115)</f>
        <v/>
      </c>
      <c r="AS114" s="700"/>
      <c r="AT114" s="709"/>
      <c r="AU114" s="325" t="s">
        <v>617</v>
      </c>
      <c r="AV114" s="325" t="s">
        <v>356</v>
      </c>
    </row>
    <row r="115" spans="1:48" s="205" customFormat="1" ht="12" customHeight="1">
      <c r="A115" s="711"/>
      <c r="B115" s="714"/>
      <c r="C115" s="732"/>
      <c r="D115" s="720"/>
      <c r="E115" s="402"/>
      <c r="F115" s="724"/>
      <c r="G115" s="725"/>
      <c r="H115" s="233" t="s">
        <v>357</v>
      </c>
      <c r="I115" s="234" t="str">
        <f>IFERROR(VLOOKUP(I114,'P1-1'!$B:$AP,41,FALSE),"")</f>
        <v/>
      </c>
      <c r="J115" s="234" t="str">
        <f>IFERROR(VLOOKUP(J114,'P1-1'!$B:$AP,41,FALSE),"")</f>
        <v/>
      </c>
      <c r="K115" s="234" t="str">
        <f>IFERROR(VLOOKUP(K114,'P1-1'!$B:$AP,41,FALSE),"")</f>
        <v/>
      </c>
      <c r="L115" s="234" t="str">
        <f>IFERROR(VLOOKUP(L114,'P1-1'!$B:$AP,41,FALSE),"")</f>
        <v/>
      </c>
      <c r="M115" s="234" t="str">
        <f>IFERROR(VLOOKUP(M114,'P1-1'!$B:$AP,41,FALSE),"")</f>
        <v/>
      </c>
      <c r="N115" s="234" t="str">
        <f>IFERROR(VLOOKUP(N114,'P1-1'!$B:$AP,41,FALSE),"")</f>
        <v/>
      </c>
      <c r="O115" s="234" t="str">
        <f>IFERROR(VLOOKUP(O114,'P1-1'!$B:$AP,41,FALSE),"")</f>
        <v/>
      </c>
      <c r="P115" s="234" t="str">
        <f>IFERROR(VLOOKUP(P114,'P1-1'!$B:$AP,41,FALSE),"")</f>
        <v/>
      </c>
      <c r="Q115" s="234" t="str">
        <f>IFERROR(VLOOKUP(Q114,'P1-1'!$B:$AP,41,FALSE),"")</f>
        <v/>
      </c>
      <c r="R115" s="234" t="str">
        <f>IFERROR(VLOOKUP(R114,'P1-1'!$B:$AP,41,FALSE),"")</f>
        <v/>
      </c>
      <c r="S115" s="234" t="str">
        <f>IFERROR(VLOOKUP(S114,'P1-1'!$B:$AP,41,FALSE),"")</f>
        <v/>
      </c>
      <c r="T115" s="234" t="str">
        <f>IFERROR(VLOOKUP(T114,'P1-1'!$B:$AP,41,FALSE),"")</f>
        <v/>
      </c>
      <c r="U115" s="234" t="str">
        <f>IFERROR(VLOOKUP(U114,'P1-1'!$B:$AP,41,FALSE),"")</f>
        <v/>
      </c>
      <c r="V115" s="234" t="str">
        <f>IFERROR(VLOOKUP(V114,'P1-1'!$B:$AP,41,FALSE),"")</f>
        <v/>
      </c>
      <c r="W115" s="234" t="str">
        <f>IFERROR(VLOOKUP(W114,'P1-1'!$B:$AP,41,FALSE),"")</f>
        <v/>
      </c>
      <c r="X115" s="234" t="str">
        <f>IFERROR(VLOOKUP(X114,'P1-1'!$B:$AP,41,FALSE),"")</f>
        <v/>
      </c>
      <c r="Y115" s="234" t="str">
        <f>IFERROR(VLOOKUP(Y114,'P1-1'!$B:$AP,41,FALSE),"")</f>
        <v/>
      </c>
      <c r="Z115" s="234" t="str">
        <f>IFERROR(VLOOKUP(Z114,'P1-1'!$B:$AP,41,FALSE),"")</f>
        <v/>
      </c>
      <c r="AA115" s="234" t="str">
        <f>IFERROR(VLOOKUP(AA114,'P1-1'!$B:$AP,41,FALSE),"")</f>
        <v/>
      </c>
      <c r="AB115" s="234" t="str">
        <f>IFERROR(VLOOKUP(AB114,'P1-1'!$B:$AP,41,FALSE),"")</f>
        <v/>
      </c>
      <c r="AC115" s="234" t="str">
        <f>IFERROR(VLOOKUP(AC114,'P1-1'!$B:$AP,41,FALSE),"")</f>
        <v/>
      </c>
      <c r="AD115" s="234" t="str">
        <f>IFERROR(VLOOKUP(AD114,'P1-1'!$B:$AP,41,FALSE),"")</f>
        <v/>
      </c>
      <c r="AE115" s="234" t="str">
        <f>IFERROR(VLOOKUP(AE114,'P1-1'!$B:$AP,41,FALSE),"")</f>
        <v/>
      </c>
      <c r="AF115" s="234" t="str">
        <f>IFERROR(VLOOKUP(AF114,'P1-1'!$B:$AP,41,FALSE),"")</f>
        <v/>
      </c>
      <c r="AG115" s="234" t="str">
        <f>IFERROR(VLOOKUP(AG114,'P1-1'!$B:$AP,41,FALSE),"")</f>
        <v/>
      </c>
      <c r="AH115" s="234" t="str">
        <f>IFERROR(VLOOKUP(AH114,'P1-1'!$B:$AP,41,FALSE),"")</f>
        <v/>
      </c>
      <c r="AI115" s="234" t="str">
        <f>IFERROR(VLOOKUP(AI114,'P1-1'!$B:$AP,41,FALSE),"")</f>
        <v/>
      </c>
      <c r="AJ115" s="234" t="str">
        <f>IFERROR(VLOOKUP(AJ114,'P1-1'!$B:$AP,41,FALSE),"")</f>
        <v/>
      </c>
      <c r="AK115" s="234" t="str">
        <f>IFERROR(VLOOKUP(AK114,'P1-1'!$B:$AP,41,FALSE),"")</f>
        <v/>
      </c>
      <c r="AL115" s="234" t="str">
        <f>IFERROR(VLOOKUP(AL114,'P1-1'!$B:$AP,41,FALSE),"")</f>
        <v/>
      </c>
      <c r="AM115" s="234" t="str">
        <f>IFERROR(VLOOKUP(AM114,'P1-1'!$B:$AP,41,FALSE),"")</f>
        <v/>
      </c>
      <c r="AN115" s="729"/>
      <c r="AO115" s="701"/>
      <c r="AP115" s="705"/>
      <c r="AQ115" s="706"/>
      <c r="AR115" s="701"/>
      <c r="AS115" s="701"/>
      <c r="AT115" s="709"/>
      <c r="AU115" s="326" t="str">
        <f t="shared" ref="AU115" si="115">IFERROR(IF($D114="□",($AO114/$AK$7),($AO114/$AK$9)),"")</f>
        <v/>
      </c>
      <c r="AV115" s="326" t="str">
        <f t="shared" ref="AV115" si="116">IFERROR(IF($D114="□",($AN114/$AO$7),($AN114/$AO$9)),"")</f>
        <v/>
      </c>
    </row>
    <row r="116" spans="1:48" s="205" customFormat="1" ht="12" customHeight="1">
      <c r="A116" s="712"/>
      <c r="B116" s="715"/>
      <c r="C116" s="733"/>
      <c r="D116" s="721"/>
      <c r="E116" s="402"/>
      <c r="F116" s="726"/>
      <c r="G116" s="727"/>
      <c r="H116" s="235" t="s">
        <v>358</v>
      </c>
      <c r="I116" s="234" t="str">
        <f>IFERROR(VLOOKUP(I114,'P1-1'!$B:$AP,31,FALSE),"")</f>
        <v/>
      </c>
      <c r="J116" s="234" t="str">
        <f>IFERROR(VLOOKUP(J114,'P1-1'!$B:$AP,31,FALSE),"")</f>
        <v/>
      </c>
      <c r="K116" s="234" t="str">
        <f>IFERROR(VLOOKUP(K114,'P1-1'!$B:$AP,31,FALSE),"")</f>
        <v/>
      </c>
      <c r="L116" s="234" t="str">
        <f>IFERROR(VLOOKUP(L114,'P1-1'!$B:$AP,31,FALSE),"")</f>
        <v/>
      </c>
      <c r="M116" s="234" t="str">
        <f>IFERROR(VLOOKUP(M114,'P1-1'!$B:$AP,31,FALSE),"")</f>
        <v/>
      </c>
      <c r="N116" s="234" t="str">
        <f>IFERROR(VLOOKUP(N114,'P1-1'!$B:$AP,31,FALSE),"")</f>
        <v/>
      </c>
      <c r="O116" s="234" t="str">
        <f>IFERROR(VLOOKUP(O114,'P1-1'!$B:$AP,31,FALSE),"")</f>
        <v/>
      </c>
      <c r="P116" s="234" t="str">
        <f>IFERROR(VLOOKUP(P114,'P1-1'!$B:$AP,31,FALSE),"")</f>
        <v/>
      </c>
      <c r="Q116" s="234" t="str">
        <f>IFERROR(VLOOKUP(Q114,'P1-1'!$B:$AP,31,FALSE),"")</f>
        <v/>
      </c>
      <c r="R116" s="234" t="str">
        <f>IFERROR(VLOOKUP(R114,'P1-1'!$B:$AP,31,FALSE),"")</f>
        <v/>
      </c>
      <c r="S116" s="234" t="str">
        <f>IFERROR(VLOOKUP(S114,'P1-1'!$B:$AP,31,FALSE),"")</f>
        <v/>
      </c>
      <c r="T116" s="234" t="str">
        <f>IFERROR(VLOOKUP(T114,'P1-1'!$B:$AP,31,FALSE),"")</f>
        <v/>
      </c>
      <c r="U116" s="234" t="str">
        <f>IFERROR(VLOOKUP(U114,'P1-1'!$B:$AP,31,FALSE),"")</f>
        <v/>
      </c>
      <c r="V116" s="234" t="str">
        <f>IFERROR(VLOOKUP(V114,'P1-1'!$B:$AP,31,FALSE),"")</f>
        <v/>
      </c>
      <c r="W116" s="234" t="str">
        <f>IFERROR(VLOOKUP(W114,'P1-1'!$B:$AP,31,FALSE),"")</f>
        <v/>
      </c>
      <c r="X116" s="234" t="str">
        <f>IFERROR(VLOOKUP(X114,'P1-1'!$B:$AP,31,FALSE),"")</f>
        <v/>
      </c>
      <c r="Y116" s="234" t="str">
        <f>IFERROR(VLOOKUP(Y114,'P1-1'!$B:$AP,31,FALSE),"")</f>
        <v/>
      </c>
      <c r="Z116" s="234" t="str">
        <f>IFERROR(VLOOKUP(Z114,'P1-1'!$B:$AP,31,FALSE),"")</f>
        <v/>
      </c>
      <c r="AA116" s="234" t="str">
        <f>IFERROR(VLOOKUP(AA114,'P1-1'!$B:$AP,31,FALSE),"")</f>
        <v/>
      </c>
      <c r="AB116" s="234" t="str">
        <f>IFERROR(VLOOKUP(AB114,'P1-1'!$B:$AP,31,FALSE),"")</f>
        <v/>
      </c>
      <c r="AC116" s="234" t="str">
        <f>IFERROR(VLOOKUP(AC114,'P1-1'!$B:$AP,31,FALSE),"")</f>
        <v/>
      </c>
      <c r="AD116" s="234" t="str">
        <f>IFERROR(VLOOKUP(AD114,'P1-1'!$B:$AP,31,FALSE),"")</f>
        <v/>
      </c>
      <c r="AE116" s="234" t="str">
        <f>IFERROR(VLOOKUP(AE114,'P1-1'!$B:$AP,31,FALSE),"")</f>
        <v/>
      </c>
      <c r="AF116" s="234" t="str">
        <f>IFERROR(VLOOKUP(AF114,'P1-1'!$B:$AP,31,FALSE),"")</f>
        <v/>
      </c>
      <c r="AG116" s="234" t="str">
        <f>IFERROR(VLOOKUP(AG114,'P1-1'!$B:$AP,31,FALSE),"")</f>
        <v/>
      </c>
      <c r="AH116" s="234" t="str">
        <f>IFERROR(VLOOKUP(AH114,'P1-1'!$B:$AP,31,FALSE),"")</f>
        <v/>
      </c>
      <c r="AI116" s="234" t="str">
        <f>IFERROR(VLOOKUP(AI114,'P1-1'!$B:$AP,31,FALSE),"")</f>
        <v/>
      </c>
      <c r="AJ116" s="234" t="str">
        <f>IFERROR(VLOOKUP(AJ114,'P1-1'!$B:$AP,31,FALSE),"")</f>
        <v/>
      </c>
      <c r="AK116" s="234" t="str">
        <f>IFERROR(VLOOKUP(AK114,'P1-1'!$B:$AP,31,FALSE),"")</f>
        <v/>
      </c>
      <c r="AL116" s="234" t="str">
        <f>IFERROR(VLOOKUP(AL114,'P1-1'!$B:$AP,31,FALSE),"")</f>
        <v/>
      </c>
      <c r="AM116" s="234" t="str">
        <f>IFERROR(VLOOKUP(AM114,'P1-1'!$B:$AP,31,FALSE),"")</f>
        <v/>
      </c>
      <c r="AN116" s="730"/>
      <c r="AO116" s="702"/>
      <c r="AP116" s="707"/>
      <c r="AQ116" s="708"/>
      <c r="AR116" s="702"/>
      <c r="AS116" s="702"/>
      <c r="AT116" s="709"/>
      <c r="AU116" s="327"/>
      <c r="AV116" s="327"/>
    </row>
    <row r="117" spans="1:48" s="205" customFormat="1" ht="12" customHeight="1">
      <c r="A117" s="710">
        <v>32</v>
      </c>
      <c r="B117" s="713"/>
      <c r="C117" s="731"/>
      <c r="D117" s="719" t="s">
        <v>231</v>
      </c>
      <c r="E117" s="401"/>
      <c r="F117" s="722"/>
      <c r="G117" s="723"/>
      <c r="H117" s="232" t="s">
        <v>355</v>
      </c>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728">
        <f t="shared" ref="AN117" si="117">IF(LEFT($AN$2,6)="共同生活援助",SUM(I118:AM118),SUM(I118:AM119))</f>
        <v>0</v>
      </c>
      <c r="AO117" s="700">
        <f>IF($AN$4="４週",AN117/4,AN117/(DAY(EOMONTH($I$22,0))/7))</f>
        <v>0</v>
      </c>
      <c r="AP117" s="703"/>
      <c r="AQ117" s="704"/>
      <c r="AR117" s="700" t="str">
        <f t="shared" ref="AR117" si="118">IF($AN$4="４週",AU118,AV118)</f>
        <v/>
      </c>
      <c r="AS117" s="700"/>
      <c r="AT117" s="709"/>
      <c r="AU117" s="325" t="s">
        <v>617</v>
      </c>
      <c r="AV117" s="325" t="s">
        <v>356</v>
      </c>
    </row>
    <row r="118" spans="1:48" s="205" customFormat="1" ht="12" customHeight="1">
      <c r="A118" s="711"/>
      <c r="B118" s="714"/>
      <c r="C118" s="732"/>
      <c r="D118" s="720"/>
      <c r="E118" s="402"/>
      <c r="F118" s="724"/>
      <c r="G118" s="725"/>
      <c r="H118" s="233" t="s">
        <v>357</v>
      </c>
      <c r="I118" s="234" t="str">
        <f>IFERROR(VLOOKUP(I117,'P1-1'!$B:$AP,41,FALSE),"")</f>
        <v/>
      </c>
      <c r="J118" s="234" t="str">
        <f>IFERROR(VLOOKUP(J117,'P1-1'!$B:$AP,41,FALSE),"")</f>
        <v/>
      </c>
      <c r="K118" s="234" t="str">
        <f>IFERROR(VLOOKUP(K117,'P1-1'!$B:$AP,41,FALSE),"")</f>
        <v/>
      </c>
      <c r="L118" s="234" t="str">
        <f>IFERROR(VLOOKUP(L117,'P1-1'!$B:$AP,41,FALSE),"")</f>
        <v/>
      </c>
      <c r="M118" s="234" t="str">
        <f>IFERROR(VLOOKUP(M117,'P1-1'!$B:$AP,41,FALSE),"")</f>
        <v/>
      </c>
      <c r="N118" s="234" t="str">
        <f>IFERROR(VLOOKUP(N117,'P1-1'!$B:$AP,41,FALSE),"")</f>
        <v/>
      </c>
      <c r="O118" s="234" t="str">
        <f>IFERROR(VLOOKUP(O117,'P1-1'!$B:$AP,41,FALSE),"")</f>
        <v/>
      </c>
      <c r="P118" s="234" t="str">
        <f>IFERROR(VLOOKUP(P117,'P1-1'!$B:$AP,41,FALSE),"")</f>
        <v/>
      </c>
      <c r="Q118" s="234" t="str">
        <f>IFERROR(VLOOKUP(Q117,'P1-1'!$B:$AP,41,FALSE),"")</f>
        <v/>
      </c>
      <c r="R118" s="234" t="str">
        <f>IFERROR(VLOOKUP(R117,'P1-1'!$B:$AP,41,FALSE),"")</f>
        <v/>
      </c>
      <c r="S118" s="234" t="str">
        <f>IFERROR(VLOOKUP(S117,'P1-1'!$B:$AP,41,FALSE),"")</f>
        <v/>
      </c>
      <c r="T118" s="234" t="str">
        <f>IFERROR(VLOOKUP(T117,'P1-1'!$B:$AP,41,FALSE),"")</f>
        <v/>
      </c>
      <c r="U118" s="234" t="str">
        <f>IFERROR(VLOOKUP(U117,'P1-1'!$B:$AP,41,FALSE),"")</f>
        <v/>
      </c>
      <c r="V118" s="234" t="str">
        <f>IFERROR(VLOOKUP(V117,'P1-1'!$B:$AP,41,FALSE),"")</f>
        <v/>
      </c>
      <c r="W118" s="234" t="str">
        <f>IFERROR(VLOOKUP(W117,'P1-1'!$B:$AP,41,FALSE),"")</f>
        <v/>
      </c>
      <c r="X118" s="234" t="str">
        <f>IFERROR(VLOOKUP(X117,'P1-1'!$B:$AP,41,FALSE),"")</f>
        <v/>
      </c>
      <c r="Y118" s="234" t="str">
        <f>IFERROR(VLOOKUP(Y117,'P1-1'!$B:$AP,41,FALSE),"")</f>
        <v/>
      </c>
      <c r="Z118" s="234" t="str">
        <f>IFERROR(VLOOKUP(Z117,'P1-1'!$B:$AP,41,FALSE),"")</f>
        <v/>
      </c>
      <c r="AA118" s="234" t="str">
        <f>IFERROR(VLOOKUP(AA117,'P1-1'!$B:$AP,41,FALSE),"")</f>
        <v/>
      </c>
      <c r="AB118" s="234" t="str">
        <f>IFERROR(VLOOKUP(AB117,'P1-1'!$B:$AP,41,FALSE),"")</f>
        <v/>
      </c>
      <c r="AC118" s="234" t="str">
        <f>IFERROR(VLOOKUP(AC117,'P1-1'!$B:$AP,41,FALSE),"")</f>
        <v/>
      </c>
      <c r="AD118" s="234" t="str">
        <f>IFERROR(VLOOKUP(AD117,'P1-1'!$B:$AP,41,FALSE),"")</f>
        <v/>
      </c>
      <c r="AE118" s="234" t="str">
        <f>IFERROR(VLOOKUP(AE117,'P1-1'!$B:$AP,41,FALSE),"")</f>
        <v/>
      </c>
      <c r="AF118" s="234" t="str">
        <f>IFERROR(VLOOKUP(AF117,'P1-1'!$B:$AP,41,FALSE),"")</f>
        <v/>
      </c>
      <c r="AG118" s="234" t="str">
        <f>IFERROR(VLOOKUP(AG117,'P1-1'!$B:$AP,41,FALSE),"")</f>
        <v/>
      </c>
      <c r="AH118" s="234" t="str">
        <f>IFERROR(VLOOKUP(AH117,'P1-1'!$B:$AP,41,FALSE),"")</f>
        <v/>
      </c>
      <c r="AI118" s="234" t="str">
        <f>IFERROR(VLOOKUP(AI117,'P1-1'!$B:$AP,41,FALSE),"")</f>
        <v/>
      </c>
      <c r="AJ118" s="234" t="str">
        <f>IFERROR(VLOOKUP(AJ117,'P1-1'!$B:$AP,41,FALSE),"")</f>
        <v/>
      </c>
      <c r="AK118" s="234" t="str">
        <f>IFERROR(VLOOKUP(AK117,'P1-1'!$B:$AP,41,FALSE),"")</f>
        <v/>
      </c>
      <c r="AL118" s="234" t="str">
        <f>IFERROR(VLOOKUP(AL117,'P1-1'!$B:$AP,41,FALSE),"")</f>
        <v/>
      </c>
      <c r="AM118" s="234" t="str">
        <f>IFERROR(VLOOKUP(AM117,'P1-1'!$B:$AP,41,FALSE),"")</f>
        <v/>
      </c>
      <c r="AN118" s="729"/>
      <c r="AO118" s="701"/>
      <c r="AP118" s="705"/>
      <c r="AQ118" s="706"/>
      <c r="AR118" s="701"/>
      <c r="AS118" s="701"/>
      <c r="AT118" s="709"/>
      <c r="AU118" s="326" t="str">
        <f t="shared" ref="AU118" si="119">IFERROR(IF($D117="□",($AO117/$AK$7),($AO117/$AK$9)),"")</f>
        <v/>
      </c>
      <c r="AV118" s="326" t="str">
        <f t="shared" ref="AV118" si="120">IFERROR(IF($D117="□",($AN117/$AO$7),($AN117/$AO$9)),"")</f>
        <v/>
      </c>
    </row>
    <row r="119" spans="1:48" s="205" customFormat="1" ht="12" customHeight="1">
      <c r="A119" s="712"/>
      <c r="B119" s="715"/>
      <c r="C119" s="733"/>
      <c r="D119" s="721"/>
      <c r="E119" s="402"/>
      <c r="F119" s="726"/>
      <c r="G119" s="727"/>
      <c r="H119" s="235" t="s">
        <v>358</v>
      </c>
      <c r="I119" s="234" t="str">
        <f>IFERROR(VLOOKUP(I117,'P1-1'!$B:$AP,31,FALSE),"")</f>
        <v/>
      </c>
      <c r="J119" s="234" t="str">
        <f>IFERROR(VLOOKUP(J117,'P1-1'!$B:$AP,31,FALSE),"")</f>
        <v/>
      </c>
      <c r="K119" s="234" t="str">
        <f>IFERROR(VLOOKUP(K117,'P1-1'!$B:$AP,31,FALSE),"")</f>
        <v/>
      </c>
      <c r="L119" s="234" t="str">
        <f>IFERROR(VLOOKUP(L117,'P1-1'!$B:$AP,31,FALSE),"")</f>
        <v/>
      </c>
      <c r="M119" s="234" t="str">
        <f>IFERROR(VLOOKUP(M117,'P1-1'!$B:$AP,31,FALSE),"")</f>
        <v/>
      </c>
      <c r="N119" s="234" t="str">
        <f>IFERROR(VLOOKUP(N117,'P1-1'!$B:$AP,31,FALSE),"")</f>
        <v/>
      </c>
      <c r="O119" s="234" t="str">
        <f>IFERROR(VLOOKUP(O117,'P1-1'!$B:$AP,31,FALSE),"")</f>
        <v/>
      </c>
      <c r="P119" s="234" t="str">
        <f>IFERROR(VLOOKUP(P117,'P1-1'!$B:$AP,31,FALSE),"")</f>
        <v/>
      </c>
      <c r="Q119" s="234" t="str">
        <f>IFERROR(VLOOKUP(Q117,'P1-1'!$B:$AP,31,FALSE),"")</f>
        <v/>
      </c>
      <c r="R119" s="234" t="str">
        <f>IFERROR(VLOOKUP(R117,'P1-1'!$B:$AP,31,FALSE),"")</f>
        <v/>
      </c>
      <c r="S119" s="234" t="str">
        <f>IFERROR(VLOOKUP(S117,'P1-1'!$B:$AP,31,FALSE),"")</f>
        <v/>
      </c>
      <c r="T119" s="234" t="str">
        <f>IFERROR(VLOOKUP(T117,'P1-1'!$B:$AP,31,FALSE),"")</f>
        <v/>
      </c>
      <c r="U119" s="234" t="str">
        <f>IFERROR(VLOOKUP(U117,'P1-1'!$B:$AP,31,FALSE),"")</f>
        <v/>
      </c>
      <c r="V119" s="234" t="str">
        <f>IFERROR(VLOOKUP(V117,'P1-1'!$B:$AP,31,FALSE),"")</f>
        <v/>
      </c>
      <c r="W119" s="234" t="str">
        <f>IFERROR(VLOOKUP(W117,'P1-1'!$B:$AP,31,FALSE),"")</f>
        <v/>
      </c>
      <c r="X119" s="234" t="str">
        <f>IFERROR(VLOOKUP(X117,'P1-1'!$B:$AP,31,FALSE),"")</f>
        <v/>
      </c>
      <c r="Y119" s="234" t="str">
        <f>IFERROR(VLOOKUP(Y117,'P1-1'!$B:$AP,31,FALSE),"")</f>
        <v/>
      </c>
      <c r="Z119" s="234" t="str">
        <f>IFERROR(VLOOKUP(Z117,'P1-1'!$B:$AP,31,FALSE),"")</f>
        <v/>
      </c>
      <c r="AA119" s="234" t="str">
        <f>IFERROR(VLOOKUP(AA117,'P1-1'!$B:$AP,31,FALSE),"")</f>
        <v/>
      </c>
      <c r="AB119" s="234" t="str">
        <f>IFERROR(VLOOKUP(AB117,'P1-1'!$B:$AP,31,FALSE),"")</f>
        <v/>
      </c>
      <c r="AC119" s="234" t="str">
        <f>IFERROR(VLOOKUP(AC117,'P1-1'!$B:$AP,31,FALSE),"")</f>
        <v/>
      </c>
      <c r="AD119" s="234" t="str">
        <f>IFERROR(VLOOKUP(AD117,'P1-1'!$B:$AP,31,FALSE),"")</f>
        <v/>
      </c>
      <c r="AE119" s="234" t="str">
        <f>IFERROR(VLOOKUP(AE117,'P1-1'!$B:$AP,31,FALSE),"")</f>
        <v/>
      </c>
      <c r="AF119" s="234" t="str">
        <f>IFERROR(VLOOKUP(AF117,'P1-1'!$B:$AP,31,FALSE),"")</f>
        <v/>
      </c>
      <c r="AG119" s="234" t="str">
        <f>IFERROR(VLOOKUP(AG117,'P1-1'!$B:$AP,31,FALSE),"")</f>
        <v/>
      </c>
      <c r="AH119" s="234" t="str">
        <f>IFERROR(VLOOKUP(AH117,'P1-1'!$B:$AP,31,FALSE),"")</f>
        <v/>
      </c>
      <c r="AI119" s="234" t="str">
        <f>IFERROR(VLOOKUP(AI117,'P1-1'!$B:$AP,31,FALSE),"")</f>
        <v/>
      </c>
      <c r="AJ119" s="234" t="str">
        <f>IFERROR(VLOOKUP(AJ117,'P1-1'!$B:$AP,31,FALSE),"")</f>
        <v/>
      </c>
      <c r="AK119" s="234" t="str">
        <f>IFERROR(VLOOKUP(AK117,'P1-1'!$B:$AP,31,FALSE),"")</f>
        <v/>
      </c>
      <c r="AL119" s="234" t="str">
        <f>IFERROR(VLOOKUP(AL117,'P1-1'!$B:$AP,31,FALSE),"")</f>
        <v/>
      </c>
      <c r="AM119" s="234" t="str">
        <f>IFERROR(VLOOKUP(AM117,'P1-1'!$B:$AP,31,FALSE),"")</f>
        <v/>
      </c>
      <c r="AN119" s="730"/>
      <c r="AO119" s="702"/>
      <c r="AP119" s="707"/>
      <c r="AQ119" s="708"/>
      <c r="AR119" s="702"/>
      <c r="AS119" s="702"/>
      <c r="AT119" s="709"/>
      <c r="AU119" s="327"/>
      <c r="AV119" s="327"/>
    </row>
    <row r="120" spans="1:48" s="205" customFormat="1" ht="12" customHeight="1">
      <c r="A120" s="710">
        <v>33</v>
      </c>
      <c r="B120" s="713"/>
      <c r="C120" s="731"/>
      <c r="D120" s="719" t="s">
        <v>231</v>
      </c>
      <c r="E120" s="401"/>
      <c r="F120" s="722"/>
      <c r="G120" s="723"/>
      <c r="H120" s="232" t="s">
        <v>355</v>
      </c>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c r="AN120" s="728">
        <f t="shared" ref="AN120" si="121">IF(LEFT($AN$2,6)="共同生活援助",SUM(I121:AM121),SUM(I121:AM122))</f>
        <v>0</v>
      </c>
      <c r="AO120" s="700">
        <f>IF($AN$4="４週",AN120/4,AN120/(DAY(EOMONTH($I$22,0))/7))</f>
        <v>0</v>
      </c>
      <c r="AP120" s="703"/>
      <c r="AQ120" s="704"/>
      <c r="AR120" s="700" t="str">
        <f t="shared" ref="AR120" si="122">IF($AN$4="４週",AU121,AV121)</f>
        <v/>
      </c>
      <c r="AS120" s="700"/>
      <c r="AT120" s="709"/>
      <c r="AU120" s="325" t="s">
        <v>617</v>
      </c>
      <c r="AV120" s="325" t="s">
        <v>356</v>
      </c>
    </row>
    <row r="121" spans="1:48" s="205" customFormat="1" ht="12" customHeight="1">
      <c r="A121" s="711"/>
      <c r="B121" s="714"/>
      <c r="C121" s="732"/>
      <c r="D121" s="720"/>
      <c r="E121" s="402"/>
      <c r="F121" s="724"/>
      <c r="G121" s="725"/>
      <c r="H121" s="233" t="s">
        <v>357</v>
      </c>
      <c r="I121" s="234" t="str">
        <f>IFERROR(VLOOKUP(I120,'P1-1'!$B:$AP,41,FALSE),"")</f>
        <v/>
      </c>
      <c r="J121" s="234" t="str">
        <f>IFERROR(VLOOKUP(J120,'P1-1'!$B:$AP,41,FALSE),"")</f>
        <v/>
      </c>
      <c r="K121" s="234" t="str">
        <f>IFERROR(VLOOKUP(K120,'P1-1'!$B:$AP,41,FALSE),"")</f>
        <v/>
      </c>
      <c r="L121" s="234" t="str">
        <f>IFERROR(VLOOKUP(L120,'P1-1'!$B:$AP,41,FALSE),"")</f>
        <v/>
      </c>
      <c r="M121" s="234" t="str">
        <f>IFERROR(VLOOKUP(M120,'P1-1'!$B:$AP,41,FALSE),"")</f>
        <v/>
      </c>
      <c r="N121" s="234" t="str">
        <f>IFERROR(VLOOKUP(N120,'P1-1'!$B:$AP,41,FALSE),"")</f>
        <v/>
      </c>
      <c r="O121" s="234" t="str">
        <f>IFERROR(VLOOKUP(O120,'P1-1'!$B:$AP,41,FALSE),"")</f>
        <v/>
      </c>
      <c r="P121" s="234" t="str">
        <f>IFERROR(VLOOKUP(P120,'P1-1'!$B:$AP,41,FALSE),"")</f>
        <v/>
      </c>
      <c r="Q121" s="234" t="str">
        <f>IFERROR(VLOOKUP(Q120,'P1-1'!$B:$AP,41,FALSE),"")</f>
        <v/>
      </c>
      <c r="R121" s="234" t="str">
        <f>IFERROR(VLOOKUP(R120,'P1-1'!$B:$AP,41,FALSE),"")</f>
        <v/>
      </c>
      <c r="S121" s="234" t="str">
        <f>IFERROR(VLOOKUP(S120,'P1-1'!$B:$AP,41,FALSE),"")</f>
        <v/>
      </c>
      <c r="T121" s="234" t="str">
        <f>IFERROR(VLOOKUP(T120,'P1-1'!$B:$AP,41,FALSE),"")</f>
        <v/>
      </c>
      <c r="U121" s="234" t="str">
        <f>IFERROR(VLOOKUP(U120,'P1-1'!$B:$AP,41,FALSE),"")</f>
        <v/>
      </c>
      <c r="V121" s="234" t="str">
        <f>IFERROR(VLOOKUP(V120,'P1-1'!$B:$AP,41,FALSE),"")</f>
        <v/>
      </c>
      <c r="W121" s="234" t="str">
        <f>IFERROR(VLOOKUP(W120,'P1-1'!$B:$AP,41,FALSE),"")</f>
        <v/>
      </c>
      <c r="X121" s="234" t="str">
        <f>IFERROR(VLOOKUP(X120,'P1-1'!$B:$AP,41,FALSE),"")</f>
        <v/>
      </c>
      <c r="Y121" s="234" t="str">
        <f>IFERROR(VLOOKUP(Y120,'P1-1'!$B:$AP,41,FALSE),"")</f>
        <v/>
      </c>
      <c r="Z121" s="234" t="str">
        <f>IFERROR(VLOOKUP(Z120,'P1-1'!$B:$AP,41,FALSE),"")</f>
        <v/>
      </c>
      <c r="AA121" s="234" t="str">
        <f>IFERROR(VLOOKUP(AA120,'P1-1'!$B:$AP,41,FALSE),"")</f>
        <v/>
      </c>
      <c r="AB121" s="234" t="str">
        <f>IFERROR(VLOOKUP(AB120,'P1-1'!$B:$AP,41,FALSE),"")</f>
        <v/>
      </c>
      <c r="AC121" s="234" t="str">
        <f>IFERROR(VLOOKUP(AC120,'P1-1'!$B:$AP,41,FALSE),"")</f>
        <v/>
      </c>
      <c r="AD121" s="234" t="str">
        <f>IFERROR(VLOOKUP(AD120,'P1-1'!$B:$AP,41,FALSE),"")</f>
        <v/>
      </c>
      <c r="AE121" s="234" t="str">
        <f>IFERROR(VLOOKUP(AE120,'P1-1'!$B:$AP,41,FALSE),"")</f>
        <v/>
      </c>
      <c r="AF121" s="234" t="str">
        <f>IFERROR(VLOOKUP(AF120,'P1-1'!$B:$AP,41,FALSE),"")</f>
        <v/>
      </c>
      <c r="AG121" s="234" t="str">
        <f>IFERROR(VLOOKUP(AG120,'P1-1'!$B:$AP,41,FALSE),"")</f>
        <v/>
      </c>
      <c r="AH121" s="234" t="str">
        <f>IFERROR(VLOOKUP(AH120,'P1-1'!$B:$AP,41,FALSE),"")</f>
        <v/>
      </c>
      <c r="AI121" s="234" t="str">
        <f>IFERROR(VLOOKUP(AI120,'P1-1'!$B:$AP,41,FALSE),"")</f>
        <v/>
      </c>
      <c r="AJ121" s="234" t="str">
        <f>IFERROR(VLOOKUP(AJ120,'P1-1'!$B:$AP,41,FALSE),"")</f>
        <v/>
      </c>
      <c r="AK121" s="234" t="str">
        <f>IFERROR(VLOOKUP(AK120,'P1-1'!$B:$AP,41,FALSE),"")</f>
        <v/>
      </c>
      <c r="AL121" s="234" t="str">
        <f>IFERROR(VLOOKUP(AL120,'P1-1'!$B:$AP,41,FALSE),"")</f>
        <v/>
      </c>
      <c r="AM121" s="234" t="str">
        <f>IFERROR(VLOOKUP(AM120,'P1-1'!$B:$AP,41,FALSE),"")</f>
        <v/>
      </c>
      <c r="AN121" s="729"/>
      <c r="AO121" s="701"/>
      <c r="AP121" s="705"/>
      <c r="AQ121" s="706"/>
      <c r="AR121" s="701"/>
      <c r="AS121" s="701"/>
      <c r="AT121" s="709"/>
      <c r="AU121" s="326" t="str">
        <f t="shared" ref="AU121" si="123">IFERROR(IF($D120="□",($AO120/$AK$7),($AO120/$AK$9)),"")</f>
        <v/>
      </c>
      <c r="AV121" s="326" t="str">
        <f t="shared" ref="AV121" si="124">IFERROR(IF($D120="□",($AN120/$AO$7),($AN120/$AO$9)),"")</f>
        <v/>
      </c>
    </row>
    <row r="122" spans="1:48" s="205" customFormat="1" ht="12" customHeight="1">
      <c r="A122" s="712"/>
      <c r="B122" s="715"/>
      <c r="C122" s="733"/>
      <c r="D122" s="721"/>
      <c r="E122" s="402"/>
      <c r="F122" s="726"/>
      <c r="G122" s="727"/>
      <c r="H122" s="235" t="s">
        <v>358</v>
      </c>
      <c r="I122" s="234" t="str">
        <f>IFERROR(VLOOKUP(I120,'P1-1'!$B:$AP,31,FALSE),"")</f>
        <v/>
      </c>
      <c r="J122" s="234" t="str">
        <f>IFERROR(VLOOKUP(J120,'P1-1'!$B:$AP,31,FALSE),"")</f>
        <v/>
      </c>
      <c r="K122" s="234" t="str">
        <f>IFERROR(VLOOKUP(K120,'P1-1'!$B:$AP,31,FALSE),"")</f>
        <v/>
      </c>
      <c r="L122" s="234" t="str">
        <f>IFERROR(VLOOKUP(L120,'P1-1'!$B:$AP,31,FALSE),"")</f>
        <v/>
      </c>
      <c r="M122" s="234" t="str">
        <f>IFERROR(VLOOKUP(M120,'P1-1'!$B:$AP,31,FALSE),"")</f>
        <v/>
      </c>
      <c r="N122" s="234" t="str">
        <f>IFERROR(VLOOKUP(N120,'P1-1'!$B:$AP,31,FALSE),"")</f>
        <v/>
      </c>
      <c r="O122" s="234" t="str">
        <f>IFERROR(VLOOKUP(O120,'P1-1'!$B:$AP,31,FALSE),"")</f>
        <v/>
      </c>
      <c r="P122" s="234" t="str">
        <f>IFERROR(VLOOKUP(P120,'P1-1'!$B:$AP,31,FALSE),"")</f>
        <v/>
      </c>
      <c r="Q122" s="234" t="str">
        <f>IFERROR(VLOOKUP(Q120,'P1-1'!$B:$AP,31,FALSE),"")</f>
        <v/>
      </c>
      <c r="R122" s="234" t="str">
        <f>IFERROR(VLOOKUP(R120,'P1-1'!$B:$AP,31,FALSE),"")</f>
        <v/>
      </c>
      <c r="S122" s="234" t="str">
        <f>IFERROR(VLOOKUP(S120,'P1-1'!$B:$AP,31,FALSE),"")</f>
        <v/>
      </c>
      <c r="T122" s="234" t="str">
        <f>IFERROR(VLOOKUP(T120,'P1-1'!$B:$AP,31,FALSE),"")</f>
        <v/>
      </c>
      <c r="U122" s="234" t="str">
        <f>IFERROR(VLOOKUP(U120,'P1-1'!$B:$AP,31,FALSE),"")</f>
        <v/>
      </c>
      <c r="V122" s="234" t="str">
        <f>IFERROR(VLOOKUP(V120,'P1-1'!$B:$AP,31,FALSE),"")</f>
        <v/>
      </c>
      <c r="W122" s="234" t="str">
        <f>IFERROR(VLOOKUP(W120,'P1-1'!$B:$AP,31,FALSE),"")</f>
        <v/>
      </c>
      <c r="X122" s="234" t="str">
        <f>IFERROR(VLOOKUP(X120,'P1-1'!$B:$AP,31,FALSE),"")</f>
        <v/>
      </c>
      <c r="Y122" s="234" t="str">
        <f>IFERROR(VLOOKUP(Y120,'P1-1'!$B:$AP,31,FALSE),"")</f>
        <v/>
      </c>
      <c r="Z122" s="234" t="str">
        <f>IFERROR(VLOOKUP(Z120,'P1-1'!$B:$AP,31,FALSE),"")</f>
        <v/>
      </c>
      <c r="AA122" s="234" t="str">
        <f>IFERROR(VLOOKUP(AA120,'P1-1'!$B:$AP,31,FALSE),"")</f>
        <v/>
      </c>
      <c r="AB122" s="234" t="str">
        <f>IFERROR(VLOOKUP(AB120,'P1-1'!$B:$AP,31,FALSE),"")</f>
        <v/>
      </c>
      <c r="AC122" s="234" t="str">
        <f>IFERROR(VLOOKUP(AC120,'P1-1'!$B:$AP,31,FALSE),"")</f>
        <v/>
      </c>
      <c r="AD122" s="234" t="str">
        <f>IFERROR(VLOOKUP(AD120,'P1-1'!$B:$AP,31,FALSE),"")</f>
        <v/>
      </c>
      <c r="AE122" s="234" t="str">
        <f>IFERROR(VLOOKUP(AE120,'P1-1'!$B:$AP,31,FALSE),"")</f>
        <v/>
      </c>
      <c r="AF122" s="234" t="str">
        <f>IFERROR(VLOOKUP(AF120,'P1-1'!$B:$AP,31,FALSE),"")</f>
        <v/>
      </c>
      <c r="AG122" s="234" t="str">
        <f>IFERROR(VLOOKUP(AG120,'P1-1'!$B:$AP,31,FALSE),"")</f>
        <v/>
      </c>
      <c r="AH122" s="234" t="str">
        <f>IFERROR(VLOOKUP(AH120,'P1-1'!$B:$AP,31,FALSE),"")</f>
        <v/>
      </c>
      <c r="AI122" s="234" t="str">
        <f>IFERROR(VLOOKUP(AI120,'P1-1'!$B:$AP,31,FALSE),"")</f>
        <v/>
      </c>
      <c r="AJ122" s="234" t="str">
        <f>IFERROR(VLOOKUP(AJ120,'P1-1'!$B:$AP,31,FALSE),"")</f>
        <v/>
      </c>
      <c r="AK122" s="234" t="str">
        <f>IFERROR(VLOOKUP(AK120,'P1-1'!$B:$AP,31,FALSE),"")</f>
        <v/>
      </c>
      <c r="AL122" s="234" t="str">
        <f>IFERROR(VLOOKUP(AL120,'P1-1'!$B:$AP,31,FALSE),"")</f>
        <v/>
      </c>
      <c r="AM122" s="234" t="str">
        <f>IFERROR(VLOOKUP(AM120,'P1-1'!$B:$AP,31,FALSE),"")</f>
        <v/>
      </c>
      <c r="AN122" s="730"/>
      <c r="AO122" s="702"/>
      <c r="AP122" s="707"/>
      <c r="AQ122" s="708"/>
      <c r="AR122" s="702"/>
      <c r="AS122" s="702"/>
      <c r="AT122" s="709"/>
      <c r="AU122" s="327"/>
      <c r="AV122" s="327"/>
    </row>
    <row r="123" spans="1:48" s="205" customFormat="1" ht="12" customHeight="1">
      <c r="A123" s="710">
        <v>34</v>
      </c>
      <c r="B123" s="713"/>
      <c r="C123" s="731"/>
      <c r="D123" s="719" t="s">
        <v>231</v>
      </c>
      <c r="E123" s="401"/>
      <c r="F123" s="722"/>
      <c r="G123" s="723"/>
      <c r="H123" s="232" t="s">
        <v>355</v>
      </c>
      <c r="I123" s="324"/>
      <c r="J123" s="324"/>
      <c r="K123" s="324"/>
      <c r="L123" s="324"/>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4"/>
      <c r="AL123" s="324"/>
      <c r="AM123" s="324"/>
      <c r="AN123" s="728">
        <f t="shared" ref="AN123" si="125">IF(LEFT($AN$2,6)="共同生活援助",SUM(I124:AM124),SUM(I124:AM125))</f>
        <v>0</v>
      </c>
      <c r="AO123" s="700">
        <f>IF($AN$4="４週",AN123/4,AN123/(DAY(EOMONTH($I$22,0))/7))</f>
        <v>0</v>
      </c>
      <c r="AP123" s="703"/>
      <c r="AQ123" s="704"/>
      <c r="AR123" s="700" t="str">
        <f t="shared" ref="AR123" si="126">IF($AN$4="４週",AU124,AV124)</f>
        <v/>
      </c>
      <c r="AS123" s="700"/>
      <c r="AT123" s="709"/>
      <c r="AU123" s="325" t="s">
        <v>617</v>
      </c>
      <c r="AV123" s="325" t="s">
        <v>356</v>
      </c>
    </row>
    <row r="124" spans="1:48" s="205" customFormat="1" ht="12" customHeight="1">
      <c r="A124" s="711"/>
      <c r="B124" s="714"/>
      <c r="C124" s="732"/>
      <c r="D124" s="720"/>
      <c r="E124" s="402"/>
      <c r="F124" s="724"/>
      <c r="G124" s="725"/>
      <c r="H124" s="233" t="s">
        <v>357</v>
      </c>
      <c r="I124" s="234" t="str">
        <f>IFERROR(VLOOKUP(I123,'P1-1'!$B:$AP,41,FALSE),"")</f>
        <v/>
      </c>
      <c r="J124" s="234" t="str">
        <f>IFERROR(VLOOKUP(J123,'P1-1'!$B:$AP,41,FALSE),"")</f>
        <v/>
      </c>
      <c r="K124" s="234" t="str">
        <f>IFERROR(VLOOKUP(K123,'P1-1'!$B:$AP,41,FALSE),"")</f>
        <v/>
      </c>
      <c r="L124" s="234" t="str">
        <f>IFERROR(VLOOKUP(L123,'P1-1'!$B:$AP,41,FALSE),"")</f>
        <v/>
      </c>
      <c r="M124" s="234" t="str">
        <f>IFERROR(VLOOKUP(M123,'P1-1'!$B:$AP,41,FALSE),"")</f>
        <v/>
      </c>
      <c r="N124" s="234" t="str">
        <f>IFERROR(VLOOKUP(N123,'P1-1'!$B:$AP,41,FALSE),"")</f>
        <v/>
      </c>
      <c r="O124" s="234" t="str">
        <f>IFERROR(VLOOKUP(O123,'P1-1'!$B:$AP,41,FALSE),"")</f>
        <v/>
      </c>
      <c r="P124" s="234" t="str">
        <f>IFERROR(VLOOKUP(P123,'P1-1'!$B:$AP,41,FALSE),"")</f>
        <v/>
      </c>
      <c r="Q124" s="234" t="str">
        <f>IFERROR(VLOOKUP(Q123,'P1-1'!$B:$AP,41,FALSE),"")</f>
        <v/>
      </c>
      <c r="R124" s="234" t="str">
        <f>IFERROR(VLOOKUP(R123,'P1-1'!$B:$AP,41,FALSE),"")</f>
        <v/>
      </c>
      <c r="S124" s="234" t="str">
        <f>IFERROR(VLOOKUP(S123,'P1-1'!$B:$AP,41,FALSE),"")</f>
        <v/>
      </c>
      <c r="T124" s="234" t="str">
        <f>IFERROR(VLOOKUP(T123,'P1-1'!$B:$AP,41,FALSE),"")</f>
        <v/>
      </c>
      <c r="U124" s="234" t="str">
        <f>IFERROR(VLOOKUP(U123,'P1-1'!$B:$AP,41,FALSE),"")</f>
        <v/>
      </c>
      <c r="V124" s="234" t="str">
        <f>IFERROR(VLOOKUP(V123,'P1-1'!$B:$AP,41,FALSE),"")</f>
        <v/>
      </c>
      <c r="W124" s="234" t="str">
        <f>IFERROR(VLOOKUP(W123,'P1-1'!$B:$AP,41,FALSE),"")</f>
        <v/>
      </c>
      <c r="X124" s="234" t="str">
        <f>IFERROR(VLOOKUP(X123,'P1-1'!$B:$AP,41,FALSE),"")</f>
        <v/>
      </c>
      <c r="Y124" s="234" t="str">
        <f>IFERROR(VLOOKUP(Y123,'P1-1'!$B:$AP,41,FALSE),"")</f>
        <v/>
      </c>
      <c r="Z124" s="234" t="str">
        <f>IFERROR(VLOOKUP(Z123,'P1-1'!$B:$AP,41,FALSE),"")</f>
        <v/>
      </c>
      <c r="AA124" s="234" t="str">
        <f>IFERROR(VLOOKUP(AA123,'P1-1'!$B:$AP,41,FALSE),"")</f>
        <v/>
      </c>
      <c r="AB124" s="234" t="str">
        <f>IFERROR(VLOOKUP(AB123,'P1-1'!$B:$AP,41,FALSE),"")</f>
        <v/>
      </c>
      <c r="AC124" s="234" t="str">
        <f>IFERROR(VLOOKUP(AC123,'P1-1'!$B:$AP,41,FALSE),"")</f>
        <v/>
      </c>
      <c r="AD124" s="234" t="str">
        <f>IFERROR(VLOOKUP(AD123,'P1-1'!$B:$AP,41,FALSE),"")</f>
        <v/>
      </c>
      <c r="AE124" s="234" t="str">
        <f>IFERROR(VLOOKUP(AE123,'P1-1'!$B:$AP,41,FALSE),"")</f>
        <v/>
      </c>
      <c r="AF124" s="234" t="str">
        <f>IFERROR(VLOOKUP(AF123,'P1-1'!$B:$AP,41,FALSE),"")</f>
        <v/>
      </c>
      <c r="AG124" s="234" t="str">
        <f>IFERROR(VLOOKUP(AG123,'P1-1'!$B:$AP,41,FALSE),"")</f>
        <v/>
      </c>
      <c r="AH124" s="234" t="str">
        <f>IFERROR(VLOOKUP(AH123,'P1-1'!$B:$AP,41,FALSE),"")</f>
        <v/>
      </c>
      <c r="AI124" s="234" t="str">
        <f>IFERROR(VLOOKUP(AI123,'P1-1'!$B:$AP,41,FALSE),"")</f>
        <v/>
      </c>
      <c r="AJ124" s="234" t="str">
        <f>IFERROR(VLOOKUP(AJ123,'P1-1'!$B:$AP,41,FALSE),"")</f>
        <v/>
      </c>
      <c r="AK124" s="234" t="str">
        <f>IFERROR(VLOOKUP(AK123,'P1-1'!$B:$AP,41,FALSE),"")</f>
        <v/>
      </c>
      <c r="AL124" s="234" t="str">
        <f>IFERROR(VLOOKUP(AL123,'P1-1'!$B:$AP,41,FALSE),"")</f>
        <v/>
      </c>
      <c r="AM124" s="234" t="str">
        <f>IFERROR(VLOOKUP(AM123,'P1-1'!$B:$AP,41,FALSE),"")</f>
        <v/>
      </c>
      <c r="AN124" s="729"/>
      <c r="AO124" s="701"/>
      <c r="AP124" s="705"/>
      <c r="AQ124" s="706"/>
      <c r="AR124" s="701"/>
      <c r="AS124" s="701"/>
      <c r="AT124" s="709"/>
      <c r="AU124" s="326" t="str">
        <f t="shared" ref="AU124" si="127">IFERROR(IF($D123="□",($AO123/$AK$7),($AO123/$AK$9)),"")</f>
        <v/>
      </c>
      <c r="AV124" s="326" t="str">
        <f t="shared" ref="AV124" si="128">IFERROR(IF($D123="□",($AN123/$AO$7),($AN123/$AO$9)),"")</f>
        <v/>
      </c>
    </row>
    <row r="125" spans="1:48" s="205" customFormat="1" ht="12" customHeight="1">
      <c r="A125" s="712"/>
      <c r="B125" s="715"/>
      <c r="C125" s="733"/>
      <c r="D125" s="721"/>
      <c r="E125" s="402"/>
      <c r="F125" s="726"/>
      <c r="G125" s="727"/>
      <c r="H125" s="235" t="s">
        <v>358</v>
      </c>
      <c r="I125" s="236" t="str">
        <f>IFERROR(VLOOKUP(I123,'P1-1'!$B:$AP,31,FALSE),"")</f>
        <v/>
      </c>
      <c r="J125" s="234" t="str">
        <f>IFERROR(VLOOKUP(J123,'P1-1'!$B:$AP,31,FALSE),"")</f>
        <v/>
      </c>
      <c r="K125" s="234" t="str">
        <f>IFERROR(VLOOKUP(K123,'P1-1'!$B:$AP,31,FALSE),"")</f>
        <v/>
      </c>
      <c r="L125" s="234" t="str">
        <f>IFERROR(VLOOKUP(L123,'P1-1'!$B:$AP,31,FALSE),"")</f>
        <v/>
      </c>
      <c r="M125" s="234" t="str">
        <f>IFERROR(VLOOKUP(M123,'P1-1'!$B:$AP,31,FALSE),"")</f>
        <v/>
      </c>
      <c r="N125" s="234" t="str">
        <f>IFERROR(VLOOKUP(N123,'P1-1'!$B:$AP,31,FALSE),"")</f>
        <v/>
      </c>
      <c r="O125" s="234" t="str">
        <f>IFERROR(VLOOKUP(O123,'P1-1'!$B:$AP,31,FALSE),"")</f>
        <v/>
      </c>
      <c r="P125" s="234" t="str">
        <f>IFERROR(VLOOKUP(P123,'P1-1'!$B:$AP,31,FALSE),"")</f>
        <v/>
      </c>
      <c r="Q125" s="234" t="str">
        <f>IFERROR(VLOOKUP(Q123,'P1-1'!$B:$AP,31,FALSE),"")</f>
        <v/>
      </c>
      <c r="R125" s="234" t="str">
        <f>IFERROR(VLOOKUP(R123,'P1-1'!$B:$AP,31,FALSE),"")</f>
        <v/>
      </c>
      <c r="S125" s="234" t="str">
        <f>IFERROR(VLOOKUP(S123,'P1-1'!$B:$AP,31,FALSE),"")</f>
        <v/>
      </c>
      <c r="T125" s="234" t="str">
        <f>IFERROR(VLOOKUP(T123,'P1-1'!$B:$AP,31,FALSE),"")</f>
        <v/>
      </c>
      <c r="U125" s="234" t="str">
        <f>IFERROR(VLOOKUP(U123,'P1-1'!$B:$AP,31,FALSE),"")</f>
        <v/>
      </c>
      <c r="V125" s="234" t="str">
        <f>IFERROR(VLOOKUP(V123,'P1-1'!$B:$AP,31,FALSE),"")</f>
        <v/>
      </c>
      <c r="W125" s="234" t="str">
        <f>IFERROR(VLOOKUP(W123,'P1-1'!$B:$AP,31,FALSE),"")</f>
        <v/>
      </c>
      <c r="X125" s="234" t="str">
        <f>IFERROR(VLOOKUP(X123,'P1-1'!$B:$AP,31,FALSE),"")</f>
        <v/>
      </c>
      <c r="Y125" s="234" t="str">
        <f>IFERROR(VLOOKUP(Y123,'P1-1'!$B:$AP,31,FALSE),"")</f>
        <v/>
      </c>
      <c r="Z125" s="234" t="str">
        <f>IFERROR(VLOOKUP(Z123,'P1-1'!$B:$AP,31,FALSE),"")</f>
        <v/>
      </c>
      <c r="AA125" s="234" t="str">
        <f>IFERROR(VLOOKUP(AA123,'P1-1'!$B:$AP,31,FALSE),"")</f>
        <v/>
      </c>
      <c r="AB125" s="234" t="str">
        <f>IFERROR(VLOOKUP(AB123,'P1-1'!$B:$AP,31,FALSE),"")</f>
        <v/>
      </c>
      <c r="AC125" s="234" t="str">
        <f>IFERROR(VLOOKUP(AC123,'P1-1'!$B:$AP,31,FALSE),"")</f>
        <v/>
      </c>
      <c r="AD125" s="234" t="str">
        <f>IFERROR(VLOOKUP(AD123,'P1-1'!$B:$AP,31,FALSE),"")</f>
        <v/>
      </c>
      <c r="AE125" s="234" t="str">
        <f>IFERROR(VLOOKUP(AE123,'P1-1'!$B:$AP,31,FALSE),"")</f>
        <v/>
      </c>
      <c r="AF125" s="234" t="str">
        <f>IFERROR(VLOOKUP(AF123,'P1-1'!$B:$AP,31,FALSE),"")</f>
        <v/>
      </c>
      <c r="AG125" s="234" t="str">
        <f>IFERROR(VLOOKUP(AG123,'P1-1'!$B:$AP,31,FALSE),"")</f>
        <v/>
      </c>
      <c r="AH125" s="234" t="str">
        <f>IFERROR(VLOOKUP(AH123,'P1-1'!$B:$AP,31,FALSE),"")</f>
        <v/>
      </c>
      <c r="AI125" s="234" t="str">
        <f>IFERROR(VLOOKUP(AI123,'P1-1'!$B:$AP,31,FALSE),"")</f>
        <v/>
      </c>
      <c r="AJ125" s="234" t="str">
        <f>IFERROR(VLOOKUP(AJ123,'P1-1'!$B:$AP,31,FALSE),"")</f>
        <v/>
      </c>
      <c r="AK125" s="234" t="str">
        <f>IFERROR(VLOOKUP(AK123,'P1-1'!$B:$AP,31,FALSE),"")</f>
        <v/>
      </c>
      <c r="AL125" s="234" t="str">
        <f>IFERROR(VLOOKUP(AL123,'P1-1'!$B:$AP,31,FALSE),"")</f>
        <v/>
      </c>
      <c r="AM125" s="234" t="str">
        <f>IFERROR(VLOOKUP(AM123,'P1-1'!$B:$AP,31,FALSE),"")</f>
        <v/>
      </c>
      <c r="AN125" s="730"/>
      <c r="AO125" s="702"/>
      <c r="AP125" s="707"/>
      <c r="AQ125" s="708"/>
      <c r="AR125" s="702"/>
      <c r="AS125" s="702"/>
      <c r="AT125" s="709"/>
      <c r="AU125" s="327"/>
      <c r="AV125" s="327"/>
    </row>
    <row r="126" spans="1:48" s="205" customFormat="1" ht="12" customHeight="1">
      <c r="A126" s="710">
        <v>35</v>
      </c>
      <c r="B126" s="713"/>
      <c r="C126" s="731"/>
      <c r="D126" s="719" t="s">
        <v>231</v>
      </c>
      <c r="E126" s="401"/>
      <c r="F126" s="722"/>
      <c r="G126" s="723"/>
      <c r="H126" s="232" t="s">
        <v>355</v>
      </c>
      <c r="I126" s="324"/>
      <c r="J126" s="324"/>
      <c r="K126" s="324"/>
      <c r="L126" s="324"/>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4"/>
      <c r="AL126" s="324"/>
      <c r="AM126" s="324"/>
      <c r="AN126" s="728">
        <f t="shared" ref="AN126" si="129">IF(LEFT($AN$2,6)="共同生活援助",SUM(I127:AM127),SUM(I127:AM128))</f>
        <v>0</v>
      </c>
      <c r="AO126" s="700">
        <f>IF($AN$4="４週",AN126/4,AN126/(DAY(EOMONTH($I$22,0))/7))</f>
        <v>0</v>
      </c>
      <c r="AP126" s="703"/>
      <c r="AQ126" s="704"/>
      <c r="AR126" s="700" t="str">
        <f t="shared" ref="AR126" si="130">IF($AN$4="４週",AU127,AV127)</f>
        <v/>
      </c>
      <c r="AS126" s="700"/>
      <c r="AT126" s="709"/>
      <c r="AU126" s="325" t="s">
        <v>617</v>
      </c>
      <c r="AV126" s="325" t="s">
        <v>356</v>
      </c>
    </row>
    <row r="127" spans="1:48" s="205" customFormat="1" ht="12" customHeight="1">
      <c r="A127" s="711"/>
      <c r="B127" s="714"/>
      <c r="C127" s="732"/>
      <c r="D127" s="720"/>
      <c r="E127" s="402"/>
      <c r="F127" s="724"/>
      <c r="G127" s="725"/>
      <c r="H127" s="233" t="s">
        <v>357</v>
      </c>
      <c r="I127" s="234" t="str">
        <f>IFERROR(VLOOKUP(I126,'P1-1'!$B:$AP,41,FALSE),"")</f>
        <v/>
      </c>
      <c r="J127" s="234" t="str">
        <f>IFERROR(VLOOKUP(J126,'P1-1'!$B:$AP,41,FALSE),"")</f>
        <v/>
      </c>
      <c r="K127" s="234" t="str">
        <f>IFERROR(VLOOKUP(K126,'P1-1'!$B:$AP,41,FALSE),"")</f>
        <v/>
      </c>
      <c r="L127" s="234" t="str">
        <f>IFERROR(VLOOKUP(L126,'P1-1'!$B:$AP,41,FALSE),"")</f>
        <v/>
      </c>
      <c r="M127" s="234" t="str">
        <f>IFERROR(VLOOKUP(M126,'P1-1'!$B:$AP,41,FALSE),"")</f>
        <v/>
      </c>
      <c r="N127" s="234" t="str">
        <f>IFERROR(VLOOKUP(N126,'P1-1'!$B:$AP,41,FALSE),"")</f>
        <v/>
      </c>
      <c r="O127" s="234" t="str">
        <f>IFERROR(VLOOKUP(O126,'P1-1'!$B:$AP,41,FALSE),"")</f>
        <v/>
      </c>
      <c r="P127" s="234" t="str">
        <f>IFERROR(VLOOKUP(P126,'P1-1'!$B:$AP,41,FALSE),"")</f>
        <v/>
      </c>
      <c r="Q127" s="234" t="str">
        <f>IFERROR(VLOOKUP(Q126,'P1-1'!$B:$AP,41,FALSE),"")</f>
        <v/>
      </c>
      <c r="R127" s="234" t="str">
        <f>IFERROR(VLOOKUP(R126,'P1-1'!$B:$AP,41,FALSE),"")</f>
        <v/>
      </c>
      <c r="S127" s="234" t="str">
        <f>IFERROR(VLOOKUP(S126,'P1-1'!$B:$AP,41,FALSE),"")</f>
        <v/>
      </c>
      <c r="T127" s="234" t="str">
        <f>IFERROR(VLOOKUP(T126,'P1-1'!$B:$AP,41,FALSE),"")</f>
        <v/>
      </c>
      <c r="U127" s="234" t="str">
        <f>IFERROR(VLOOKUP(U126,'P1-1'!$B:$AP,41,FALSE),"")</f>
        <v/>
      </c>
      <c r="V127" s="234" t="str">
        <f>IFERROR(VLOOKUP(V126,'P1-1'!$B:$AP,41,FALSE),"")</f>
        <v/>
      </c>
      <c r="W127" s="234" t="str">
        <f>IFERROR(VLOOKUP(W126,'P1-1'!$B:$AP,41,FALSE),"")</f>
        <v/>
      </c>
      <c r="X127" s="234" t="str">
        <f>IFERROR(VLOOKUP(X126,'P1-1'!$B:$AP,41,FALSE),"")</f>
        <v/>
      </c>
      <c r="Y127" s="234" t="str">
        <f>IFERROR(VLOOKUP(Y126,'P1-1'!$B:$AP,41,FALSE),"")</f>
        <v/>
      </c>
      <c r="Z127" s="234" t="str">
        <f>IFERROR(VLOOKUP(Z126,'P1-1'!$B:$AP,41,FALSE),"")</f>
        <v/>
      </c>
      <c r="AA127" s="234" t="str">
        <f>IFERROR(VLOOKUP(AA126,'P1-1'!$B:$AP,41,FALSE),"")</f>
        <v/>
      </c>
      <c r="AB127" s="234" t="str">
        <f>IFERROR(VLOOKUP(AB126,'P1-1'!$B:$AP,41,FALSE),"")</f>
        <v/>
      </c>
      <c r="AC127" s="234" t="str">
        <f>IFERROR(VLOOKUP(AC126,'P1-1'!$B:$AP,41,FALSE),"")</f>
        <v/>
      </c>
      <c r="AD127" s="234" t="str">
        <f>IFERROR(VLOOKUP(AD126,'P1-1'!$B:$AP,41,FALSE),"")</f>
        <v/>
      </c>
      <c r="AE127" s="234" t="str">
        <f>IFERROR(VLOOKUP(AE126,'P1-1'!$B:$AP,41,FALSE),"")</f>
        <v/>
      </c>
      <c r="AF127" s="234" t="str">
        <f>IFERROR(VLOOKUP(AF126,'P1-1'!$B:$AP,41,FALSE),"")</f>
        <v/>
      </c>
      <c r="AG127" s="234" t="str">
        <f>IFERROR(VLOOKUP(AG126,'P1-1'!$B:$AP,41,FALSE),"")</f>
        <v/>
      </c>
      <c r="AH127" s="234" t="str">
        <f>IFERROR(VLOOKUP(AH126,'P1-1'!$B:$AP,41,FALSE),"")</f>
        <v/>
      </c>
      <c r="AI127" s="234" t="str">
        <f>IFERROR(VLOOKUP(AI126,'P1-1'!$B:$AP,41,FALSE),"")</f>
        <v/>
      </c>
      <c r="AJ127" s="234" t="str">
        <f>IFERROR(VLOOKUP(AJ126,'P1-1'!$B:$AP,41,FALSE),"")</f>
        <v/>
      </c>
      <c r="AK127" s="234" t="str">
        <f>IFERROR(VLOOKUP(AK126,'P1-1'!$B:$AP,41,FALSE),"")</f>
        <v/>
      </c>
      <c r="AL127" s="234" t="str">
        <f>IFERROR(VLOOKUP(AL126,'P1-1'!$B:$AP,41,FALSE),"")</f>
        <v/>
      </c>
      <c r="AM127" s="234" t="str">
        <f>IFERROR(VLOOKUP(AM126,'P1-1'!$B:$AP,41,FALSE),"")</f>
        <v/>
      </c>
      <c r="AN127" s="729"/>
      <c r="AO127" s="701"/>
      <c r="AP127" s="705"/>
      <c r="AQ127" s="706"/>
      <c r="AR127" s="701"/>
      <c r="AS127" s="701"/>
      <c r="AT127" s="709"/>
      <c r="AU127" s="326" t="str">
        <f t="shared" ref="AU127" si="131">IFERROR(IF($D126="□",($AO126/$AK$7),($AO126/$AK$9)),"")</f>
        <v/>
      </c>
      <c r="AV127" s="326" t="str">
        <f t="shared" ref="AV127" si="132">IFERROR(IF($D126="□",($AN126/$AO$7),($AN126/$AO$9)),"")</f>
        <v/>
      </c>
    </row>
    <row r="128" spans="1:48" s="205" customFormat="1" ht="12" customHeight="1">
      <c r="A128" s="712"/>
      <c r="B128" s="715"/>
      <c r="C128" s="733"/>
      <c r="D128" s="721"/>
      <c r="E128" s="402"/>
      <c r="F128" s="726"/>
      <c r="G128" s="727"/>
      <c r="H128" s="235" t="s">
        <v>358</v>
      </c>
      <c r="I128" s="234" t="str">
        <f>IFERROR(VLOOKUP(I126,'P1-1'!$B:$AP,31,FALSE),"")</f>
        <v/>
      </c>
      <c r="J128" s="234" t="str">
        <f>IFERROR(VLOOKUP(J126,'P1-1'!$B:$AP,31,FALSE),"")</f>
        <v/>
      </c>
      <c r="K128" s="234" t="str">
        <f>IFERROR(VLOOKUP(K126,'P1-1'!$B:$AP,31,FALSE),"")</f>
        <v/>
      </c>
      <c r="L128" s="234" t="str">
        <f>IFERROR(VLOOKUP(L126,'P1-1'!$B:$AP,31,FALSE),"")</f>
        <v/>
      </c>
      <c r="M128" s="234" t="str">
        <f>IFERROR(VLOOKUP(M126,'P1-1'!$B:$AP,31,FALSE),"")</f>
        <v/>
      </c>
      <c r="N128" s="234" t="str">
        <f>IFERROR(VLOOKUP(N126,'P1-1'!$B:$AP,31,FALSE),"")</f>
        <v/>
      </c>
      <c r="O128" s="234" t="str">
        <f>IFERROR(VLOOKUP(O126,'P1-1'!$B:$AP,31,FALSE),"")</f>
        <v/>
      </c>
      <c r="P128" s="234" t="str">
        <f>IFERROR(VLOOKUP(P126,'P1-1'!$B:$AP,31,FALSE),"")</f>
        <v/>
      </c>
      <c r="Q128" s="234" t="str">
        <f>IFERROR(VLOOKUP(Q126,'P1-1'!$B:$AP,31,FALSE),"")</f>
        <v/>
      </c>
      <c r="R128" s="234" t="str">
        <f>IFERROR(VLOOKUP(R126,'P1-1'!$B:$AP,31,FALSE),"")</f>
        <v/>
      </c>
      <c r="S128" s="234" t="str">
        <f>IFERROR(VLOOKUP(S126,'P1-1'!$B:$AP,31,FALSE),"")</f>
        <v/>
      </c>
      <c r="T128" s="234" t="str">
        <f>IFERROR(VLOOKUP(T126,'P1-1'!$B:$AP,31,FALSE),"")</f>
        <v/>
      </c>
      <c r="U128" s="234" t="str">
        <f>IFERROR(VLOOKUP(U126,'P1-1'!$B:$AP,31,FALSE),"")</f>
        <v/>
      </c>
      <c r="V128" s="234" t="str">
        <f>IFERROR(VLOOKUP(V126,'P1-1'!$B:$AP,31,FALSE),"")</f>
        <v/>
      </c>
      <c r="W128" s="234" t="str">
        <f>IFERROR(VLOOKUP(W126,'P1-1'!$B:$AP,31,FALSE),"")</f>
        <v/>
      </c>
      <c r="X128" s="234" t="str">
        <f>IFERROR(VLOOKUP(X126,'P1-1'!$B:$AP,31,FALSE),"")</f>
        <v/>
      </c>
      <c r="Y128" s="234" t="str">
        <f>IFERROR(VLOOKUP(Y126,'P1-1'!$B:$AP,31,FALSE),"")</f>
        <v/>
      </c>
      <c r="Z128" s="234" t="str">
        <f>IFERROR(VLOOKUP(Z126,'P1-1'!$B:$AP,31,FALSE),"")</f>
        <v/>
      </c>
      <c r="AA128" s="234" t="str">
        <f>IFERROR(VLOOKUP(AA126,'P1-1'!$B:$AP,31,FALSE),"")</f>
        <v/>
      </c>
      <c r="AB128" s="234" t="str">
        <f>IFERROR(VLOOKUP(AB126,'P1-1'!$B:$AP,31,FALSE),"")</f>
        <v/>
      </c>
      <c r="AC128" s="234" t="str">
        <f>IFERROR(VLOOKUP(AC126,'P1-1'!$B:$AP,31,FALSE),"")</f>
        <v/>
      </c>
      <c r="AD128" s="234" t="str">
        <f>IFERROR(VLOOKUP(AD126,'P1-1'!$B:$AP,31,FALSE),"")</f>
        <v/>
      </c>
      <c r="AE128" s="234" t="str">
        <f>IFERROR(VLOOKUP(AE126,'P1-1'!$B:$AP,31,FALSE),"")</f>
        <v/>
      </c>
      <c r="AF128" s="234" t="str">
        <f>IFERROR(VLOOKUP(AF126,'P1-1'!$B:$AP,31,FALSE),"")</f>
        <v/>
      </c>
      <c r="AG128" s="234" t="str">
        <f>IFERROR(VLOOKUP(AG126,'P1-1'!$B:$AP,31,FALSE),"")</f>
        <v/>
      </c>
      <c r="AH128" s="234" t="str">
        <f>IFERROR(VLOOKUP(AH126,'P1-1'!$B:$AP,31,FALSE),"")</f>
        <v/>
      </c>
      <c r="AI128" s="234" t="str">
        <f>IFERROR(VLOOKUP(AI126,'P1-1'!$B:$AP,31,FALSE),"")</f>
        <v/>
      </c>
      <c r="AJ128" s="234" t="str">
        <f>IFERROR(VLOOKUP(AJ126,'P1-1'!$B:$AP,31,FALSE),"")</f>
        <v/>
      </c>
      <c r="AK128" s="234" t="str">
        <f>IFERROR(VLOOKUP(AK126,'P1-1'!$B:$AP,31,FALSE),"")</f>
        <v/>
      </c>
      <c r="AL128" s="234" t="str">
        <f>IFERROR(VLOOKUP(AL126,'P1-1'!$B:$AP,31,FALSE),"")</f>
        <v/>
      </c>
      <c r="AM128" s="234" t="str">
        <f>IFERROR(VLOOKUP(AM126,'P1-1'!$B:$AP,31,FALSE),"")</f>
        <v/>
      </c>
      <c r="AN128" s="730"/>
      <c r="AO128" s="702"/>
      <c r="AP128" s="707"/>
      <c r="AQ128" s="708"/>
      <c r="AR128" s="702"/>
      <c r="AS128" s="702"/>
      <c r="AT128" s="709"/>
      <c r="AU128" s="327"/>
      <c r="AV128" s="327"/>
    </row>
    <row r="129" spans="1:48" s="205" customFormat="1" ht="12" customHeight="1">
      <c r="A129" s="710">
        <v>36</v>
      </c>
      <c r="B129" s="713"/>
      <c r="C129" s="731"/>
      <c r="D129" s="719" t="s">
        <v>231</v>
      </c>
      <c r="E129" s="401"/>
      <c r="F129" s="722"/>
      <c r="G129" s="723"/>
      <c r="H129" s="232" t="s">
        <v>355</v>
      </c>
      <c r="I129" s="324"/>
      <c r="J129" s="324"/>
      <c r="K129" s="324"/>
      <c r="L129" s="324"/>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4"/>
      <c r="AL129" s="324"/>
      <c r="AM129" s="324"/>
      <c r="AN129" s="728">
        <f t="shared" ref="AN129" si="133">IF(LEFT($AN$2,6)="共同生活援助",SUM(I130:AM130),SUM(I130:AM131))</f>
        <v>0</v>
      </c>
      <c r="AO129" s="700">
        <f>IF($AN$4="４週",AN129/4,AN129/(DAY(EOMONTH($I$22,0))/7))</f>
        <v>0</v>
      </c>
      <c r="AP129" s="703"/>
      <c r="AQ129" s="704"/>
      <c r="AR129" s="700" t="str">
        <f t="shared" ref="AR129" si="134">IF($AN$4="４週",AU130,AV130)</f>
        <v/>
      </c>
      <c r="AS129" s="700"/>
      <c r="AT129" s="709"/>
      <c r="AU129" s="325" t="s">
        <v>617</v>
      </c>
      <c r="AV129" s="325" t="s">
        <v>356</v>
      </c>
    </row>
    <row r="130" spans="1:48" s="205" customFormat="1" ht="12" customHeight="1">
      <c r="A130" s="711"/>
      <c r="B130" s="714"/>
      <c r="C130" s="732"/>
      <c r="D130" s="720"/>
      <c r="E130" s="402"/>
      <c r="F130" s="724"/>
      <c r="G130" s="725"/>
      <c r="H130" s="233" t="s">
        <v>357</v>
      </c>
      <c r="I130" s="234" t="str">
        <f>IFERROR(VLOOKUP(I129,'P1-1'!$B:$AP,41,FALSE),"")</f>
        <v/>
      </c>
      <c r="J130" s="234" t="str">
        <f>IFERROR(VLOOKUP(J129,'P1-1'!$B:$AP,41,FALSE),"")</f>
        <v/>
      </c>
      <c r="K130" s="234" t="str">
        <f>IFERROR(VLOOKUP(K129,'P1-1'!$B:$AP,41,FALSE),"")</f>
        <v/>
      </c>
      <c r="L130" s="234" t="str">
        <f>IFERROR(VLOOKUP(L129,'P1-1'!$B:$AP,41,FALSE),"")</f>
        <v/>
      </c>
      <c r="M130" s="234" t="str">
        <f>IFERROR(VLOOKUP(M129,'P1-1'!$B:$AP,41,FALSE),"")</f>
        <v/>
      </c>
      <c r="N130" s="234" t="str">
        <f>IFERROR(VLOOKUP(N129,'P1-1'!$B:$AP,41,FALSE),"")</f>
        <v/>
      </c>
      <c r="O130" s="234" t="str">
        <f>IFERROR(VLOOKUP(O129,'P1-1'!$B:$AP,41,FALSE),"")</f>
        <v/>
      </c>
      <c r="P130" s="234" t="str">
        <f>IFERROR(VLOOKUP(P129,'P1-1'!$B:$AP,41,FALSE),"")</f>
        <v/>
      </c>
      <c r="Q130" s="234" t="str">
        <f>IFERROR(VLOOKUP(Q129,'P1-1'!$B:$AP,41,FALSE),"")</f>
        <v/>
      </c>
      <c r="R130" s="234" t="str">
        <f>IFERROR(VLOOKUP(R129,'P1-1'!$B:$AP,41,FALSE),"")</f>
        <v/>
      </c>
      <c r="S130" s="234" t="str">
        <f>IFERROR(VLOOKUP(S129,'P1-1'!$B:$AP,41,FALSE),"")</f>
        <v/>
      </c>
      <c r="T130" s="234" t="str">
        <f>IFERROR(VLOOKUP(T129,'P1-1'!$B:$AP,41,FALSE),"")</f>
        <v/>
      </c>
      <c r="U130" s="234" t="str">
        <f>IFERROR(VLOOKUP(U129,'P1-1'!$B:$AP,41,FALSE),"")</f>
        <v/>
      </c>
      <c r="V130" s="234" t="str">
        <f>IFERROR(VLOOKUP(V129,'P1-1'!$B:$AP,41,FALSE),"")</f>
        <v/>
      </c>
      <c r="W130" s="234" t="str">
        <f>IFERROR(VLOOKUP(W129,'P1-1'!$B:$AP,41,FALSE),"")</f>
        <v/>
      </c>
      <c r="X130" s="234" t="str">
        <f>IFERROR(VLOOKUP(X129,'P1-1'!$B:$AP,41,FALSE),"")</f>
        <v/>
      </c>
      <c r="Y130" s="234" t="str">
        <f>IFERROR(VLOOKUP(Y129,'P1-1'!$B:$AP,41,FALSE),"")</f>
        <v/>
      </c>
      <c r="Z130" s="234" t="str">
        <f>IFERROR(VLOOKUP(Z129,'P1-1'!$B:$AP,41,FALSE),"")</f>
        <v/>
      </c>
      <c r="AA130" s="234" t="str">
        <f>IFERROR(VLOOKUP(AA129,'P1-1'!$B:$AP,41,FALSE),"")</f>
        <v/>
      </c>
      <c r="AB130" s="234" t="str">
        <f>IFERROR(VLOOKUP(AB129,'P1-1'!$B:$AP,41,FALSE),"")</f>
        <v/>
      </c>
      <c r="AC130" s="234" t="str">
        <f>IFERROR(VLOOKUP(AC129,'P1-1'!$B:$AP,41,FALSE),"")</f>
        <v/>
      </c>
      <c r="AD130" s="234" t="str">
        <f>IFERROR(VLOOKUP(AD129,'P1-1'!$B:$AP,41,FALSE),"")</f>
        <v/>
      </c>
      <c r="AE130" s="234" t="str">
        <f>IFERROR(VLOOKUP(AE129,'P1-1'!$B:$AP,41,FALSE),"")</f>
        <v/>
      </c>
      <c r="AF130" s="234" t="str">
        <f>IFERROR(VLOOKUP(AF129,'P1-1'!$B:$AP,41,FALSE),"")</f>
        <v/>
      </c>
      <c r="AG130" s="234" t="str">
        <f>IFERROR(VLOOKUP(AG129,'P1-1'!$B:$AP,41,FALSE),"")</f>
        <v/>
      </c>
      <c r="AH130" s="234" t="str">
        <f>IFERROR(VLOOKUP(AH129,'P1-1'!$B:$AP,41,FALSE),"")</f>
        <v/>
      </c>
      <c r="AI130" s="234" t="str">
        <f>IFERROR(VLOOKUP(AI129,'P1-1'!$B:$AP,41,FALSE),"")</f>
        <v/>
      </c>
      <c r="AJ130" s="234" t="str">
        <f>IFERROR(VLOOKUP(AJ129,'P1-1'!$B:$AP,41,FALSE),"")</f>
        <v/>
      </c>
      <c r="AK130" s="234" t="str">
        <f>IFERROR(VLOOKUP(AK129,'P1-1'!$B:$AP,41,FALSE),"")</f>
        <v/>
      </c>
      <c r="AL130" s="234" t="str">
        <f>IFERROR(VLOOKUP(AL129,'P1-1'!$B:$AP,41,FALSE),"")</f>
        <v/>
      </c>
      <c r="AM130" s="234" t="str">
        <f>IFERROR(VLOOKUP(AM129,'P1-1'!$B:$AP,41,FALSE),"")</f>
        <v/>
      </c>
      <c r="AN130" s="729"/>
      <c r="AO130" s="701"/>
      <c r="AP130" s="705"/>
      <c r="AQ130" s="706"/>
      <c r="AR130" s="701"/>
      <c r="AS130" s="701"/>
      <c r="AT130" s="709"/>
      <c r="AU130" s="326" t="str">
        <f t="shared" ref="AU130" si="135">IFERROR(IF($D129="□",($AO129/$AK$7),($AO129/$AK$9)),"")</f>
        <v/>
      </c>
      <c r="AV130" s="326" t="str">
        <f t="shared" ref="AV130" si="136">IFERROR(IF($D129="□",($AN129/$AO$7),($AN129/$AO$9)),"")</f>
        <v/>
      </c>
    </row>
    <row r="131" spans="1:48" s="205" customFormat="1" ht="12" customHeight="1">
      <c r="A131" s="712"/>
      <c r="B131" s="715"/>
      <c r="C131" s="733"/>
      <c r="D131" s="721"/>
      <c r="E131" s="402"/>
      <c r="F131" s="726"/>
      <c r="G131" s="727"/>
      <c r="H131" s="235" t="s">
        <v>358</v>
      </c>
      <c r="I131" s="234" t="str">
        <f>IFERROR(VLOOKUP(I129,'P1-1'!$B:$AP,31,FALSE),"")</f>
        <v/>
      </c>
      <c r="J131" s="234" t="str">
        <f>IFERROR(VLOOKUP(J129,'P1-1'!$B:$AP,31,FALSE),"")</f>
        <v/>
      </c>
      <c r="K131" s="234" t="str">
        <f>IFERROR(VLOOKUP(K129,'P1-1'!$B:$AP,31,FALSE),"")</f>
        <v/>
      </c>
      <c r="L131" s="234" t="str">
        <f>IFERROR(VLOOKUP(L129,'P1-1'!$B:$AP,31,FALSE),"")</f>
        <v/>
      </c>
      <c r="M131" s="234" t="str">
        <f>IFERROR(VLOOKUP(M129,'P1-1'!$B:$AP,31,FALSE),"")</f>
        <v/>
      </c>
      <c r="N131" s="234" t="str">
        <f>IFERROR(VLOOKUP(N129,'P1-1'!$B:$AP,31,FALSE),"")</f>
        <v/>
      </c>
      <c r="O131" s="234" t="str">
        <f>IFERROR(VLOOKUP(O129,'P1-1'!$B:$AP,31,FALSE),"")</f>
        <v/>
      </c>
      <c r="P131" s="234" t="str">
        <f>IFERROR(VLOOKUP(P129,'P1-1'!$B:$AP,31,FALSE),"")</f>
        <v/>
      </c>
      <c r="Q131" s="234" t="str">
        <f>IFERROR(VLOOKUP(Q129,'P1-1'!$B:$AP,31,FALSE),"")</f>
        <v/>
      </c>
      <c r="R131" s="234" t="str">
        <f>IFERROR(VLOOKUP(R129,'P1-1'!$B:$AP,31,FALSE),"")</f>
        <v/>
      </c>
      <c r="S131" s="234" t="str">
        <f>IFERROR(VLOOKUP(S129,'P1-1'!$B:$AP,31,FALSE),"")</f>
        <v/>
      </c>
      <c r="T131" s="234" t="str">
        <f>IFERROR(VLOOKUP(T129,'P1-1'!$B:$AP,31,FALSE),"")</f>
        <v/>
      </c>
      <c r="U131" s="234" t="str">
        <f>IFERROR(VLOOKUP(U129,'P1-1'!$B:$AP,31,FALSE),"")</f>
        <v/>
      </c>
      <c r="V131" s="234" t="str">
        <f>IFERROR(VLOOKUP(V129,'P1-1'!$B:$AP,31,FALSE),"")</f>
        <v/>
      </c>
      <c r="W131" s="234" t="str">
        <f>IFERROR(VLOOKUP(W129,'P1-1'!$B:$AP,31,FALSE),"")</f>
        <v/>
      </c>
      <c r="X131" s="234" t="str">
        <f>IFERROR(VLOOKUP(X129,'P1-1'!$B:$AP,31,FALSE),"")</f>
        <v/>
      </c>
      <c r="Y131" s="234" t="str">
        <f>IFERROR(VLOOKUP(Y129,'P1-1'!$B:$AP,31,FALSE),"")</f>
        <v/>
      </c>
      <c r="Z131" s="234" t="str">
        <f>IFERROR(VLOOKUP(Z129,'P1-1'!$B:$AP,31,FALSE),"")</f>
        <v/>
      </c>
      <c r="AA131" s="234" t="str">
        <f>IFERROR(VLOOKUP(AA129,'P1-1'!$B:$AP,31,FALSE),"")</f>
        <v/>
      </c>
      <c r="AB131" s="234" t="str">
        <f>IFERROR(VLOOKUP(AB129,'P1-1'!$B:$AP,31,FALSE),"")</f>
        <v/>
      </c>
      <c r="AC131" s="234" t="str">
        <f>IFERROR(VLOOKUP(AC129,'P1-1'!$B:$AP,31,FALSE),"")</f>
        <v/>
      </c>
      <c r="AD131" s="234" t="str">
        <f>IFERROR(VLOOKUP(AD129,'P1-1'!$B:$AP,31,FALSE),"")</f>
        <v/>
      </c>
      <c r="AE131" s="234" t="str">
        <f>IFERROR(VLOOKUP(AE129,'P1-1'!$B:$AP,31,FALSE),"")</f>
        <v/>
      </c>
      <c r="AF131" s="234" t="str">
        <f>IFERROR(VLOOKUP(AF129,'P1-1'!$B:$AP,31,FALSE),"")</f>
        <v/>
      </c>
      <c r="AG131" s="234" t="str">
        <f>IFERROR(VLOOKUP(AG129,'P1-1'!$B:$AP,31,FALSE),"")</f>
        <v/>
      </c>
      <c r="AH131" s="234" t="str">
        <f>IFERROR(VLOOKUP(AH129,'P1-1'!$B:$AP,31,FALSE),"")</f>
        <v/>
      </c>
      <c r="AI131" s="234" t="str">
        <f>IFERROR(VLOOKUP(AI129,'P1-1'!$B:$AP,31,FALSE),"")</f>
        <v/>
      </c>
      <c r="AJ131" s="234" t="str">
        <f>IFERROR(VLOOKUP(AJ129,'P1-1'!$B:$AP,31,FALSE),"")</f>
        <v/>
      </c>
      <c r="AK131" s="234" t="str">
        <f>IFERROR(VLOOKUP(AK129,'P1-1'!$B:$AP,31,FALSE),"")</f>
        <v/>
      </c>
      <c r="AL131" s="234" t="str">
        <f>IFERROR(VLOOKUP(AL129,'P1-1'!$B:$AP,31,FALSE),"")</f>
        <v/>
      </c>
      <c r="AM131" s="234" t="str">
        <f>IFERROR(VLOOKUP(AM129,'P1-1'!$B:$AP,31,FALSE),"")</f>
        <v/>
      </c>
      <c r="AN131" s="730"/>
      <c r="AO131" s="702"/>
      <c r="AP131" s="707"/>
      <c r="AQ131" s="708"/>
      <c r="AR131" s="702"/>
      <c r="AS131" s="702"/>
      <c r="AT131" s="709"/>
      <c r="AU131" s="327"/>
      <c r="AV131" s="327"/>
    </row>
    <row r="132" spans="1:48" s="205" customFormat="1" ht="12" customHeight="1">
      <c r="A132" s="710">
        <v>37</v>
      </c>
      <c r="B132" s="713"/>
      <c r="C132" s="716"/>
      <c r="D132" s="719" t="s">
        <v>231</v>
      </c>
      <c r="E132" s="401"/>
      <c r="F132" s="722"/>
      <c r="G132" s="723"/>
      <c r="H132" s="232" t="s">
        <v>355</v>
      </c>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728">
        <f t="shared" ref="AN132" si="137">IF(LEFT($AN$2,6)="共同生活援助",SUM(I133:AM133),SUM(I133:AM134))</f>
        <v>0</v>
      </c>
      <c r="AO132" s="700">
        <f>IF($AN$4="４週",AN132/4,AN132/(DAY(EOMONTH($I$22,0))/7))</f>
        <v>0</v>
      </c>
      <c r="AP132" s="703"/>
      <c r="AQ132" s="704"/>
      <c r="AR132" s="700" t="str">
        <f t="shared" ref="AR132" si="138">IF($AN$4="４週",AU133,AV133)</f>
        <v/>
      </c>
      <c r="AS132" s="700"/>
      <c r="AT132" s="709"/>
      <c r="AU132" s="325" t="s">
        <v>617</v>
      </c>
      <c r="AV132" s="325" t="s">
        <v>356</v>
      </c>
    </row>
    <row r="133" spans="1:48" s="205" customFormat="1" ht="12" customHeight="1">
      <c r="A133" s="711"/>
      <c r="B133" s="714"/>
      <c r="C133" s="717"/>
      <c r="D133" s="720"/>
      <c r="E133" s="402"/>
      <c r="F133" s="724"/>
      <c r="G133" s="725"/>
      <c r="H133" s="233" t="s">
        <v>357</v>
      </c>
      <c r="I133" s="234" t="str">
        <f>IFERROR(VLOOKUP(I132,'P1-1'!$B:$AP,41,FALSE),"")</f>
        <v/>
      </c>
      <c r="J133" s="234" t="str">
        <f>IFERROR(VLOOKUP(J132,'P1-1'!$B:$AP,41,FALSE),"")</f>
        <v/>
      </c>
      <c r="K133" s="234" t="str">
        <f>IFERROR(VLOOKUP(K132,'P1-1'!$B:$AP,41,FALSE),"")</f>
        <v/>
      </c>
      <c r="L133" s="234" t="str">
        <f>IFERROR(VLOOKUP(L132,'P1-1'!$B:$AP,41,FALSE),"")</f>
        <v/>
      </c>
      <c r="M133" s="234" t="str">
        <f>IFERROR(VLOOKUP(M132,'P1-1'!$B:$AP,41,FALSE),"")</f>
        <v/>
      </c>
      <c r="N133" s="234" t="str">
        <f>IFERROR(VLOOKUP(N132,'P1-1'!$B:$AP,41,FALSE),"")</f>
        <v/>
      </c>
      <c r="O133" s="234" t="str">
        <f>IFERROR(VLOOKUP(O132,'P1-1'!$B:$AP,41,FALSE),"")</f>
        <v/>
      </c>
      <c r="P133" s="234" t="str">
        <f>IFERROR(VLOOKUP(P132,'P1-1'!$B:$AP,41,FALSE),"")</f>
        <v/>
      </c>
      <c r="Q133" s="234" t="str">
        <f>IFERROR(VLOOKUP(Q132,'P1-1'!$B:$AP,41,FALSE),"")</f>
        <v/>
      </c>
      <c r="R133" s="234" t="str">
        <f>IFERROR(VLOOKUP(R132,'P1-1'!$B:$AP,41,FALSE),"")</f>
        <v/>
      </c>
      <c r="S133" s="234" t="str">
        <f>IFERROR(VLOOKUP(S132,'P1-1'!$B:$AP,41,FALSE),"")</f>
        <v/>
      </c>
      <c r="T133" s="234" t="str">
        <f>IFERROR(VLOOKUP(T132,'P1-1'!$B:$AP,41,FALSE),"")</f>
        <v/>
      </c>
      <c r="U133" s="234" t="str">
        <f>IFERROR(VLOOKUP(U132,'P1-1'!$B:$AP,41,FALSE),"")</f>
        <v/>
      </c>
      <c r="V133" s="234" t="str">
        <f>IFERROR(VLOOKUP(V132,'P1-1'!$B:$AP,41,FALSE),"")</f>
        <v/>
      </c>
      <c r="W133" s="234" t="str">
        <f>IFERROR(VLOOKUP(W132,'P1-1'!$B:$AP,41,FALSE),"")</f>
        <v/>
      </c>
      <c r="X133" s="234" t="str">
        <f>IFERROR(VLOOKUP(X132,'P1-1'!$B:$AP,41,FALSE),"")</f>
        <v/>
      </c>
      <c r="Y133" s="234" t="str">
        <f>IFERROR(VLOOKUP(Y132,'P1-1'!$B:$AP,41,FALSE),"")</f>
        <v/>
      </c>
      <c r="Z133" s="234" t="str">
        <f>IFERROR(VLOOKUP(Z132,'P1-1'!$B:$AP,41,FALSE),"")</f>
        <v/>
      </c>
      <c r="AA133" s="234" t="str">
        <f>IFERROR(VLOOKUP(AA132,'P1-1'!$B:$AP,41,FALSE),"")</f>
        <v/>
      </c>
      <c r="AB133" s="234" t="str">
        <f>IFERROR(VLOOKUP(AB132,'P1-1'!$B:$AP,41,FALSE),"")</f>
        <v/>
      </c>
      <c r="AC133" s="234" t="str">
        <f>IFERROR(VLOOKUP(AC132,'P1-1'!$B:$AP,41,FALSE),"")</f>
        <v/>
      </c>
      <c r="AD133" s="234" t="str">
        <f>IFERROR(VLOOKUP(AD132,'P1-1'!$B:$AP,41,FALSE),"")</f>
        <v/>
      </c>
      <c r="AE133" s="234" t="str">
        <f>IFERROR(VLOOKUP(AE132,'P1-1'!$B:$AP,41,FALSE),"")</f>
        <v/>
      </c>
      <c r="AF133" s="234" t="str">
        <f>IFERROR(VLOOKUP(AF132,'P1-1'!$B:$AP,41,FALSE),"")</f>
        <v/>
      </c>
      <c r="AG133" s="234" t="str">
        <f>IFERROR(VLOOKUP(AG132,'P1-1'!$B:$AP,41,FALSE),"")</f>
        <v/>
      </c>
      <c r="AH133" s="234" t="str">
        <f>IFERROR(VLOOKUP(AH132,'P1-1'!$B:$AP,41,FALSE),"")</f>
        <v/>
      </c>
      <c r="AI133" s="234" t="str">
        <f>IFERROR(VLOOKUP(AI132,'P1-1'!$B:$AP,41,FALSE),"")</f>
        <v/>
      </c>
      <c r="AJ133" s="234" t="str">
        <f>IFERROR(VLOOKUP(AJ132,'P1-1'!$B:$AP,41,FALSE),"")</f>
        <v/>
      </c>
      <c r="AK133" s="234" t="str">
        <f>IFERROR(VLOOKUP(AK132,'P1-1'!$B:$AP,41,FALSE),"")</f>
        <v/>
      </c>
      <c r="AL133" s="234" t="str">
        <f>IFERROR(VLOOKUP(AL132,'P1-1'!$B:$AP,41,FALSE),"")</f>
        <v/>
      </c>
      <c r="AM133" s="234" t="str">
        <f>IFERROR(VLOOKUP(AM132,'P1-1'!$B:$AP,41,FALSE),"")</f>
        <v/>
      </c>
      <c r="AN133" s="729"/>
      <c r="AO133" s="701"/>
      <c r="AP133" s="705"/>
      <c r="AQ133" s="706"/>
      <c r="AR133" s="701"/>
      <c r="AS133" s="701"/>
      <c r="AT133" s="709"/>
      <c r="AU133" s="326" t="str">
        <f t="shared" ref="AU133" si="139">IFERROR(IF($D132="□",($AO132/$AK$7),($AO132/$AK$9)),"")</f>
        <v/>
      </c>
      <c r="AV133" s="326" t="str">
        <f t="shared" ref="AV133" si="140">IFERROR(IF($D132="□",($AN132/$AO$7),($AN132/$AO$9)),"")</f>
        <v/>
      </c>
    </row>
    <row r="134" spans="1:48" s="205" customFormat="1" ht="12" customHeight="1">
      <c r="A134" s="712"/>
      <c r="B134" s="715"/>
      <c r="C134" s="718"/>
      <c r="D134" s="721"/>
      <c r="E134" s="402"/>
      <c r="F134" s="726"/>
      <c r="G134" s="727"/>
      <c r="H134" s="235" t="s">
        <v>358</v>
      </c>
      <c r="I134" s="234" t="str">
        <f>IFERROR(VLOOKUP(I132,'P1-1'!$B:$AP,31,FALSE),"")</f>
        <v/>
      </c>
      <c r="J134" s="234" t="str">
        <f>IFERROR(VLOOKUP(J132,'P1-1'!$B:$AP,31,FALSE),"")</f>
        <v/>
      </c>
      <c r="K134" s="234" t="str">
        <f>IFERROR(VLOOKUP(K132,'P1-1'!$B:$AP,31,FALSE),"")</f>
        <v/>
      </c>
      <c r="L134" s="234" t="str">
        <f>IFERROR(VLOOKUP(L132,'P1-1'!$B:$AP,31,FALSE),"")</f>
        <v/>
      </c>
      <c r="M134" s="234" t="str">
        <f>IFERROR(VLOOKUP(M132,'P1-1'!$B:$AP,31,FALSE),"")</f>
        <v/>
      </c>
      <c r="N134" s="234" t="str">
        <f>IFERROR(VLOOKUP(N132,'P1-1'!$B:$AP,31,FALSE),"")</f>
        <v/>
      </c>
      <c r="O134" s="234" t="str">
        <f>IFERROR(VLOOKUP(O132,'P1-1'!$B:$AP,31,FALSE),"")</f>
        <v/>
      </c>
      <c r="P134" s="234" t="str">
        <f>IFERROR(VLOOKUP(P132,'P1-1'!$B:$AP,31,FALSE),"")</f>
        <v/>
      </c>
      <c r="Q134" s="234" t="str">
        <f>IFERROR(VLOOKUP(Q132,'P1-1'!$B:$AP,31,FALSE),"")</f>
        <v/>
      </c>
      <c r="R134" s="234" t="str">
        <f>IFERROR(VLOOKUP(R132,'P1-1'!$B:$AP,31,FALSE),"")</f>
        <v/>
      </c>
      <c r="S134" s="234" t="str">
        <f>IFERROR(VLOOKUP(S132,'P1-1'!$B:$AP,31,FALSE),"")</f>
        <v/>
      </c>
      <c r="T134" s="234" t="str">
        <f>IFERROR(VLOOKUP(T132,'P1-1'!$B:$AP,31,FALSE),"")</f>
        <v/>
      </c>
      <c r="U134" s="234" t="str">
        <f>IFERROR(VLOOKUP(U132,'P1-1'!$B:$AP,31,FALSE),"")</f>
        <v/>
      </c>
      <c r="V134" s="234" t="str">
        <f>IFERROR(VLOOKUP(V132,'P1-1'!$B:$AP,31,FALSE),"")</f>
        <v/>
      </c>
      <c r="W134" s="234" t="str">
        <f>IFERROR(VLOOKUP(W132,'P1-1'!$B:$AP,31,FALSE),"")</f>
        <v/>
      </c>
      <c r="X134" s="234" t="str">
        <f>IFERROR(VLOOKUP(X132,'P1-1'!$B:$AP,31,FALSE),"")</f>
        <v/>
      </c>
      <c r="Y134" s="234" t="str">
        <f>IFERROR(VLOOKUP(Y132,'P1-1'!$B:$AP,31,FALSE),"")</f>
        <v/>
      </c>
      <c r="Z134" s="234" t="str">
        <f>IFERROR(VLOOKUP(Z132,'P1-1'!$B:$AP,31,FALSE),"")</f>
        <v/>
      </c>
      <c r="AA134" s="234" t="str">
        <f>IFERROR(VLOOKUP(AA132,'P1-1'!$B:$AP,31,FALSE),"")</f>
        <v/>
      </c>
      <c r="AB134" s="234" t="str">
        <f>IFERROR(VLOOKUP(AB132,'P1-1'!$B:$AP,31,FALSE),"")</f>
        <v/>
      </c>
      <c r="AC134" s="234" t="str">
        <f>IFERROR(VLOOKUP(AC132,'P1-1'!$B:$AP,31,FALSE),"")</f>
        <v/>
      </c>
      <c r="AD134" s="234" t="str">
        <f>IFERROR(VLOOKUP(AD132,'P1-1'!$B:$AP,31,FALSE),"")</f>
        <v/>
      </c>
      <c r="AE134" s="234" t="str">
        <f>IFERROR(VLOOKUP(AE132,'P1-1'!$B:$AP,31,FALSE),"")</f>
        <v/>
      </c>
      <c r="AF134" s="234" t="str">
        <f>IFERROR(VLOOKUP(AF132,'P1-1'!$B:$AP,31,FALSE),"")</f>
        <v/>
      </c>
      <c r="AG134" s="234" t="str">
        <f>IFERROR(VLOOKUP(AG132,'P1-1'!$B:$AP,31,FALSE),"")</f>
        <v/>
      </c>
      <c r="AH134" s="234" t="str">
        <f>IFERROR(VLOOKUP(AH132,'P1-1'!$B:$AP,31,FALSE),"")</f>
        <v/>
      </c>
      <c r="AI134" s="234" t="str">
        <f>IFERROR(VLOOKUP(AI132,'P1-1'!$B:$AP,31,FALSE),"")</f>
        <v/>
      </c>
      <c r="AJ134" s="234" t="str">
        <f>IFERROR(VLOOKUP(AJ132,'P1-1'!$B:$AP,31,FALSE),"")</f>
        <v/>
      </c>
      <c r="AK134" s="234" t="str">
        <f>IFERROR(VLOOKUP(AK132,'P1-1'!$B:$AP,31,FALSE),"")</f>
        <v/>
      </c>
      <c r="AL134" s="234" t="str">
        <f>IFERROR(VLOOKUP(AL132,'P1-1'!$B:$AP,31,FALSE),"")</f>
        <v/>
      </c>
      <c r="AM134" s="234" t="str">
        <f>IFERROR(VLOOKUP(AM132,'P1-1'!$B:$AP,31,FALSE),"")</f>
        <v/>
      </c>
      <c r="AN134" s="730"/>
      <c r="AO134" s="702"/>
      <c r="AP134" s="707"/>
      <c r="AQ134" s="708"/>
      <c r="AR134" s="702"/>
      <c r="AS134" s="702"/>
      <c r="AT134" s="709"/>
      <c r="AU134" s="327"/>
      <c r="AV134" s="327"/>
    </row>
    <row r="135" spans="1:48" s="205" customFormat="1" ht="12" customHeight="1">
      <c r="A135" s="710">
        <v>38</v>
      </c>
      <c r="B135" s="713"/>
      <c r="C135" s="731"/>
      <c r="D135" s="719" t="s">
        <v>231</v>
      </c>
      <c r="E135" s="401"/>
      <c r="F135" s="722"/>
      <c r="G135" s="723"/>
      <c r="H135" s="232" t="s">
        <v>355</v>
      </c>
      <c r="I135" s="324"/>
      <c r="J135" s="324"/>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4"/>
      <c r="AL135" s="324"/>
      <c r="AM135" s="324"/>
      <c r="AN135" s="728">
        <f t="shared" ref="AN135" si="141">IF(LEFT($AN$2,6)="共同生活援助",SUM(I136:AM136),SUM(I136:AM137))</f>
        <v>0</v>
      </c>
      <c r="AO135" s="700">
        <f>IF($AN$4="４週",AN135/4,AN135/(DAY(EOMONTH($I$22,0))/7))</f>
        <v>0</v>
      </c>
      <c r="AP135" s="703"/>
      <c r="AQ135" s="704"/>
      <c r="AR135" s="700" t="str">
        <f t="shared" ref="AR135" si="142">IF($AN$4="４週",AU136,AV136)</f>
        <v/>
      </c>
      <c r="AS135" s="700"/>
      <c r="AT135" s="709"/>
      <c r="AU135" s="325" t="s">
        <v>617</v>
      </c>
      <c r="AV135" s="325" t="s">
        <v>356</v>
      </c>
    </row>
    <row r="136" spans="1:48" s="205" customFormat="1" ht="12" customHeight="1">
      <c r="A136" s="711"/>
      <c r="B136" s="714"/>
      <c r="C136" s="732"/>
      <c r="D136" s="720"/>
      <c r="E136" s="402"/>
      <c r="F136" s="724"/>
      <c r="G136" s="725"/>
      <c r="H136" s="233" t="s">
        <v>357</v>
      </c>
      <c r="I136" s="234" t="str">
        <f>IFERROR(VLOOKUP(I135,'P1-1'!$B:$AP,41,FALSE),"")</f>
        <v/>
      </c>
      <c r="J136" s="234" t="str">
        <f>IFERROR(VLOOKUP(J135,'P1-1'!$B:$AP,41,FALSE),"")</f>
        <v/>
      </c>
      <c r="K136" s="234" t="str">
        <f>IFERROR(VLOOKUP(K135,'P1-1'!$B:$AP,41,FALSE),"")</f>
        <v/>
      </c>
      <c r="L136" s="234" t="str">
        <f>IFERROR(VLOOKUP(L135,'P1-1'!$B:$AP,41,FALSE),"")</f>
        <v/>
      </c>
      <c r="M136" s="234" t="str">
        <f>IFERROR(VLOOKUP(M135,'P1-1'!$B:$AP,41,FALSE),"")</f>
        <v/>
      </c>
      <c r="N136" s="234" t="str">
        <f>IFERROR(VLOOKUP(N135,'P1-1'!$B:$AP,41,FALSE),"")</f>
        <v/>
      </c>
      <c r="O136" s="234" t="str">
        <f>IFERROR(VLOOKUP(O135,'P1-1'!$B:$AP,41,FALSE),"")</f>
        <v/>
      </c>
      <c r="P136" s="234" t="str">
        <f>IFERROR(VLOOKUP(P135,'P1-1'!$B:$AP,41,FALSE),"")</f>
        <v/>
      </c>
      <c r="Q136" s="234" t="str">
        <f>IFERROR(VLOOKUP(Q135,'P1-1'!$B:$AP,41,FALSE),"")</f>
        <v/>
      </c>
      <c r="R136" s="234" t="str">
        <f>IFERROR(VLOOKUP(R135,'P1-1'!$B:$AP,41,FALSE),"")</f>
        <v/>
      </c>
      <c r="S136" s="234" t="str">
        <f>IFERROR(VLOOKUP(S135,'P1-1'!$B:$AP,41,FALSE),"")</f>
        <v/>
      </c>
      <c r="T136" s="234" t="str">
        <f>IFERROR(VLOOKUP(T135,'P1-1'!$B:$AP,41,FALSE),"")</f>
        <v/>
      </c>
      <c r="U136" s="234" t="str">
        <f>IFERROR(VLOOKUP(U135,'P1-1'!$B:$AP,41,FALSE),"")</f>
        <v/>
      </c>
      <c r="V136" s="234" t="str">
        <f>IFERROR(VLOOKUP(V135,'P1-1'!$B:$AP,41,FALSE),"")</f>
        <v/>
      </c>
      <c r="W136" s="234" t="str">
        <f>IFERROR(VLOOKUP(W135,'P1-1'!$B:$AP,41,FALSE),"")</f>
        <v/>
      </c>
      <c r="X136" s="234" t="str">
        <f>IFERROR(VLOOKUP(X135,'P1-1'!$B:$AP,41,FALSE),"")</f>
        <v/>
      </c>
      <c r="Y136" s="234" t="str">
        <f>IFERROR(VLOOKUP(Y135,'P1-1'!$B:$AP,41,FALSE),"")</f>
        <v/>
      </c>
      <c r="Z136" s="234" t="str">
        <f>IFERROR(VLOOKUP(Z135,'P1-1'!$B:$AP,41,FALSE),"")</f>
        <v/>
      </c>
      <c r="AA136" s="234" t="str">
        <f>IFERROR(VLOOKUP(AA135,'P1-1'!$B:$AP,41,FALSE),"")</f>
        <v/>
      </c>
      <c r="AB136" s="234" t="str">
        <f>IFERROR(VLOOKUP(AB135,'P1-1'!$B:$AP,41,FALSE),"")</f>
        <v/>
      </c>
      <c r="AC136" s="234" t="str">
        <f>IFERROR(VLOOKUP(AC135,'P1-1'!$B:$AP,41,FALSE),"")</f>
        <v/>
      </c>
      <c r="AD136" s="234" t="str">
        <f>IFERROR(VLOOKUP(AD135,'P1-1'!$B:$AP,41,FALSE),"")</f>
        <v/>
      </c>
      <c r="AE136" s="234" t="str">
        <f>IFERROR(VLOOKUP(AE135,'P1-1'!$B:$AP,41,FALSE),"")</f>
        <v/>
      </c>
      <c r="AF136" s="234" t="str">
        <f>IFERROR(VLOOKUP(AF135,'P1-1'!$B:$AP,41,FALSE),"")</f>
        <v/>
      </c>
      <c r="AG136" s="234" t="str">
        <f>IFERROR(VLOOKUP(AG135,'P1-1'!$B:$AP,41,FALSE),"")</f>
        <v/>
      </c>
      <c r="AH136" s="234" t="str">
        <f>IFERROR(VLOOKUP(AH135,'P1-1'!$B:$AP,41,FALSE),"")</f>
        <v/>
      </c>
      <c r="AI136" s="234" t="str">
        <f>IFERROR(VLOOKUP(AI135,'P1-1'!$B:$AP,41,FALSE),"")</f>
        <v/>
      </c>
      <c r="AJ136" s="234" t="str">
        <f>IFERROR(VLOOKUP(AJ135,'P1-1'!$B:$AP,41,FALSE),"")</f>
        <v/>
      </c>
      <c r="AK136" s="234" t="str">
        <f>IFERROR(VLOOKUP(AK135,'P1-1'!$B:$AP,41,FALSE),"")</f>
        <v/>
      </c>
      <c r="AL136" s="234" t="str">
        <f>IFERROR(VLOOKUP(AL135,'P1-1'!$B:$AP,41,FALSE),"")</f>
        <v/>
      </c>
      <c r="AM136" s="234" t="str">
        <f>IFERROR(VLOOKUP(AM135,'P1-1'!$B:$AP,41,FALSE),"")</f>
        <v/>
      </c>
      <c r="AN136" s="729"/>
      <c r="AO136" s="701"/>
      <c r="AP136" s="705"/>
      <c r="AQ136" s="706"/>
      <c r="AR136" s="701"/>
      <c r="AS136" s="701"/>
      <c r="AT136" s="709"/>
      <c r="AU136" s="326" t="str">
        <f t="shared" ref="AU136" si="143">IFERROR(IF($D135="□",($AO135/$AK$7),($AO135/$AK$9)),"")</f>
        <v/>
      </c>
      <c r="AV136" s="326" t="str">
        <f t="shared" ref="AV136" si="144">IFERROR(IF($D135="□",($AN135/$AO$7),($AN135/$AO$9)),"")</f>
        <v/>
      </c>
    </row>
    <row r="137" spans="1:48" s="205" customFormat="1" ht="12" customHeight="1">
      <c r="A137" s="712"/>
      <c r="B137" s="715"/>
      <c r="C137" s="733"/>
      <c r="D137" s="721"/>
      <c r="E137" s="402"/>
      <c r="F137" s="726"/>
      <c r="G137" s="727"/>
      <c r="H137" s="235" t="s">
        <v>358</v>
      </c>
      <c r="I137" s="234" t="str">
        <f>IFERROR(VLOOKUP(I135,'P1-1'!$B:$AP,31,FALSE),"")</f>
        <v/>
      </c>
      <c r="J137" s="234" t="str">
        <f>IFERROR(VLOOKUP(J135,'P1-1'!$B:$AP,31,FALSE),"")</f>
        <v/>
      </c>
      <c r="K137" s="234" t="str">
        <f>IFERROR(VLOOKUP(K135,'P1-1'!$B:$AP,31,FALSE),"")</f>
        <v/>
      </c>
      <c r="L137" s="234" t="str">
        <f>IFERROR(VLOOKUP(L135,'P1-1'!$B:$AP,31,FALSE),"")</f>
        <v/>
      </c>
      <c r="M137" s="234" t="str">
        <f>IFERROR(VLOOKUP(M135,'P1-1'!$B:$AP,31,FALSE),"")</f>
        <v/>
      </c>
      <c r="N137" s="234" t="str">
        <f>IFERROR(VLOOKUP(N135,'P1-1'!$B:$AP,31,FALSE),"")</f>
        <v/>
      </c>
      <c r="O137" s="234" t="str">
        <f>IFERROR(VLOOKUP(O135,'P1-1'!$B:$AP,31,FALSE),"")</f>
        <v/>
      </c>
      <c r="P137" s="234" t="str">
        <f>IFERROR(VLOOKUP(P135,'P1-1'!$B:$AP,31,FALSE),"")</f>
        <v/>
      </c>
      <c r="Q137" s="234" t="str">
        <f>IFERROR(VLOOKUP(Q135,'P1-1'!$B:$AP,31,FALSE),"")</f>
        <v/>
      </c>
      <c r="R137" s="234" t="str">
        <f>IFERROR(VLOOKUP(R135,'P1-1'!$B:$AP,31,FALSE),"")</f>
        <v/>
      </c>
      <c r="S137" s="234" t="str">
        <f>IFERROR(VLOOKUP(S135,'P1-1'!$B:$AP,31,FALSE),"")</f>
        <v/>
      </c>
      <c r="T137" s="234" t="str">
        <f>IFERROR(VLOOKUP(T135,'P1-1'!$B:$AP,31,FALSE),"")</f>
        <v/>
      </c>
      <c r="U137" s="234" t="str">
        <f>IFERROR(VLOOKUP(U135,'P1-1'!$B:$AP,31,FALSE),"")</f>
        <v/>
      </c>
      <c r="V137" s="234" t="str">
        <f>IFERROR(VLOOKUP(V135,'P1-1'!$B:$AP,31,FALSE),"")</f>
        <v/>
      </c>
      <c r="W137" s="234" t="str">
        <f>IFERROR(VLOOKUP(W135,'P1-1'!$B:$AP,31,FALSE),"")</f>
        <v/>
      </c>
      <c r="X137" s="234" t="str">
        <f>IFERROR(VLOOKUP(X135,'P1-1'!$B:$AP,31,FALSE),"")</f>
        <v/>
      </c>
      <c r="Y137" s="234" t="str">
        <f>IFERROR(VLOOKUP(Y135,'P1-1'!$B:$AP,31,FALSE),"")</f>
        <v/>
      </c>
      <c r="Z137" s="234" t="str">
        <f>IFERROR(VLOOKUP(Z135,'P1-1'!$B:$AP,31,FALSE),"")</f>
        <v/>
      </c>
      <c r="AA137" s="234" t="str">
        <f>IFERROR(VLOOKUP(AA135,'P1-1'!$B:$AP,31,FALSE),"")</f>
        <v/>
      </c>
      <c r="AB137" s="234" t="str">
        <f>IFERROR(VLOOKUP(AB135,'P1-1'!$B:$AP,31,FALSE),"")</f>
        <v/>
      </c>
      <c r="AC137" s="234" t="str">
        <f>IFERROR(VLOOKUP(AC135,'P1-1'!$B:$AP,31,FALSE),"")</f>
        <v/>
      </c>
      <c r="AD137" s="234" t="str">
        <f>IFERROR(VLOOKUP(AD135,'P1-1'!$B:$AP,31,FALSE),"")</f>
        <v/>
      </c>
      <c r="AE137" s="234" t="str">
        <f>IFERROR(VLOOKUP(AE135,'P1-1'!$B:$AP,31,FALSE),"")</f>
        <v/>
      </c>
      <c r="AF137" s="234" t="str">
        <f>IFERROR(VLOOKUP(AF135,'P1-1'!$B:$AP,31,FALSE),"")</f>
        <v/>
      </c>
      <c r="AG137" s="234" t="str">
        <f>IFERROR(VLOOKUP(AG135,'P1-1'!$B:$AP,31,FALSE),"")</f>
        <v/>
      </c>
      <c r="AH137" s="234" t="str">
        <f>IFERROR(VLOOKUP(AH135,'P1-1'!$B:$AP,31,FALSE),"")</f>
        <v/>
      </c>
      <c r="AI137" s="234" t="str">
        <f>IFERROR(VLOOKUP(AI135,'P1-1'!$B:$AP,31,FALSE),"")</f>
        <v/>
      </c>
      <c r="AJ137" s="234" t="str">
        <f>IFERROR(VLOOKUP(AJ135,'P1-1'!$B:$AP,31,FALSE),"")</f>
        <v/>
      </c>
      <c r="AK137" s="234" t="str">
        <f>IFERROR(VLOOKUP(AK135,'P1-1'!$B:$AP,31,FALSE),"")</f>
        <v/>
      </c>
      <c r="AL137" s="234" t="str">
        <f>IFERROR(VLOOKUP(AL135,'P1-1'!$B:$AP,31,FALSE),"")</f>
        <v/>
      </c>
      <c r="AM137" s="234" t="str">
        <f>IFERROR(VLOOKUP(AM135,'P1-1'!$B:$AP,31,FALSE),"")</f>
        <v/>
      </c>
      <c r="AN137" s="730"/>
      <c r="AO137" s="702"/>
      <c r="AP137" s="707"/>
      <c r="AQ137" s="708"/>
      <c r="AR137" s="702"/>
      <c r="AS137" s="702"/>
      <c r="AT137" s="709"/>
      <c r="AU137" s="327"/>
      <c r="AV137" s="327"/>
    </row>
    <row r="138" spans="1:48" s="205" customFormat="1" ht="12" customHeight="1">
      <c r="A138" s="710">
        <v>39</v>
      </c>
      <c r="B138" s="713"/>
      <c r="C138" s="731"/>
      <c r="D138" s="719" t="s">
        <v>231</v>
      </c>
      <c r="E138" s="401"/>
      <c r="F138" s="722"/>
      <c r="G138" s="723"/>
      <c r="H138" s="232" t="s">
        <v>355</v>
      </c>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728">
        <f t="shared" ref="AN138" si="145">IF(LEFT($AN$2,6)="共同生活援助",SUM(I139:AM139),SUM(I139:AM140))</f>
        <v>0</v>
      </c>
      <c r="AO138" s="700">
        <f>IF($AN$4="４週",AN138/4,AN138/(DAY(EOMONTH($I$22,0))/7))</f>
        <v>0</v>
      </c>
      <c r="AP138" s="703"/>
      <c r="AQ138" s="704"/>
      <c r="AR138" s="700" t="str">
        <f t="shared" ref="AR138" si="146">IF($AN$4="４週",AU139,AV139)</f>
        <v/>
      </c>
      <c r="AS138" s="700"/>
      <c r="AT138" s="709"/>
      <c r="AU138" s="325" t="s">
        <v>617</v>
      </c>
      <c r="AV138" s="325" t="s">
        <v>356</v>
      </c>
    </row>
    <row r="139" spans="1:48" s="205" customFormat="1" ht="12" customHeight="1">
      <c r="A139" s="711"/>
      <c r="B139" s="714"/>
      <c r="C139" s="732"/>
      <c r="D139" s="720"/>
      <c r="E139" s="402"/>
      <c r="F139" s="724"/>
      <c r="G139" s="725"/>
      <c r="H139" s="233" t="s">
        <v>357</v>
      </c>
      <c r="I139" s="234" t="str">
        <f>IFERROR(VLOOKUP(I138,'P1-1'!$B:$AP,41,FALSE),"")</f>
        <v/>
      </c>
      <c r="J139" s="234" t="str">
        <f>IFERROR(VLOOKUP(J138,'P1-1'!$B:$AP,41,FALSE),"")</f>
        <v/>
      </c>
      <c r="K139" s="234" t="str">
        <f>IFERROR(VLOOKUP(K138,'P1-1'!$B:$AP,41,FALSE),"")</f>
        <v/>
      </c>
      <c r="L139" s="234" t="str">
        <f>IFERROR(VLOOKUP(L138,'P1-1'!$B:$AP,41,FALSE),"")</f>
        <v/>
      </c>
      <c r="M139" s="234" t="str">
        <f>IFERROR(VLOOKUP(M138,'P1-1'!$B:$AP,41,FALSE),"")</f>
        <v/>
      </c>
      <c r="N139" s="234" t="str">
        <f>IFERROR(VLOOKUP(N138,'P1-1'!$B:$AP,41,FALSE),"")</f>
        <v/>
      </c>
      <c r="O139" s="234" t="str">
        <f>IFERROR(VLOOKUP(O138,'P1-1'!$B:$AP,41,FALSE),"")</f>
        <v/>
      </c>
      <c r="P139" s="234" t="str">
        <f>IFERROR(VLOOKUP(P138,'P1-1'!$B:$AP,41,FALSE),"")</f>
        <v/>
      </c>
      <c r="Q139" s="234" t="str">
        <f>IFERROR(VLOOKUP(Q138,'P1-1'!$B:$AP,41,FALSE),"")</f>
        <v/>
      </c>
      <c r="R139" s="234" t="str">
        <f>IFERROR(VLOOKUP(R138,'P1-1'!$B:$AP,41,FALSE),"")</f>
        <v/>
      </c>
      <c r="S139" s="234" t="str">
        <f>IFERROR(VLOOKUP(S138,'P1-1'!$B:$AP,41,FALSE),"")</f>
        <v/>
      </c>
      <c r="T139" s="234" t="str">
        <f>IFERROR(VLOOKUP(T138,'P1-1'!$B:$AP,41,FALSE),"")</f>
        <v/>
      </c>
      <c r="U139" s="234" t="str">
        <f>IFERROR(VLOOKUP(U138,'P1-1'!$B:$AP,41,FALSE),"")</f>
        <v/>
      </c>
      <c r="V139" s="234" t="str">
        <f>IFERROR(VLOOKUP(V138,'P1-1'!$B:$AP,41,FALSE),"")</f>
        <v/>
      </c>
      <c r="W139" s="234" t="str">
        <f>IFERROR(VLOOKUP(W138,'P1-1'!$B:$AP,41,FALSE),"")</f>
        <v/>
      </c>
      <c r="X139" s="234" t="str">
        <f>IFERROR(VLOOKUP(X138,'P1-1'!$B:$AP,41,FALSE),"")</f>
        <v/>
      </c>
      <c r="Y139" s="234" t="str">
        <f>IFERROR(VLOOKUP(Y138,'P1-1'!$B:$AP,41,FALSE),"")</f>
        <v/>
      </c>
      <c r="Z139" s="234" t="str">
        <f>IFERROR(VLOOKUP(Z138,'P1-1'!$B:$AP,41,FALSE),"")</f>
        <v/>
      </c>
      <c r="AA139" s="234" t="str">
        <f>IFERROR(VLOOKUP(AA138,'P1-1'!$B:$AP,41,FALSE),"")</f>
        <v/>
      </c>
      <c r="AB139" s="234" t="str">
        <f>IFERROR(VLOOKUP(AB138,'P1-1'!$B:$AP,41,FALSE),"")</f>
        <v/>
      </c>
      <c r="AC139" s="234" t="str">
        <f>IFERROR(VLOOKUP(AC138,'P1-1'!$B:$AP,41,FALSE),"")</f>
        <v/>
      </c>
      <c r="AD139" s="234" t="str">
        <f>IFERROR(VLOOKUP(AD138,'P1-1'!$B:$AP,41,FALSE),"")</f>
        <v/>
      </c>
      <c r="AE139" s="234" t="str">
        <f>IFERROR(VLOOKUP(AE138,'P1-1'!$B:$AP,41,FALSE),"")</f>
        <v/>
      </c>
      <c r="AF139" s="234" t="str">
        <f>IFERROR(VLOOKUP(AF138,'P1-1'!$B:$AP,41,FALSE),"")</f>
        <v/>
      </c>
      <c r="AG139" s="234" t="str">
        <f>IFERROR(VLOOKUP(AG138,'P1-1'!$B:$AP,41,FALSE),"")</f>
        <v/>
      </c>
      <c r="AH139" s="234" t="str">
        <f>IFERROR(VLOOKUP(AH138,'P1-1'!$B:$AP,41,FALSE),"")</f>
        <v/>
      </c>
      <c r="AI139" s="234" t="str">
        <f>IFERROR(VLOOKUP(AI138,'P1-1'!$B:$AP,41,FALSE),"")</f>
        <v/>
      </c>
      <c r="AJ139" s="234" t="str">
        <f>IFERROR(VLOOKUP(AJ138,'P1-1'!$B:$AP,41,FALSE),"")</f>
        <v/>
      </c>
      <c r="AK139" s="234" t="str">
        <f>IFERROR(VLOOKUP(AK138,'P1-1'!$B:$AP,41,FALSE),"")</f>
        <v/>
      </c>
      <c r="AL139" s="234" t="str">
        <f>IFERROR(VLOOKUP(AL138,'P1-1'!$B:$AP,41,FALSE),"")</f>
        <v/>
      </c>
      <c r="AM139" s="234" t="str">
        <f>IFERROR(VLOOKUP(AM138,'P1-1'!$B:$AP,41,FALSE),"")</f>
        <v/>
      </c>
      <c r="AN139" s="729"/>
      <c r="AO139" s="701"/>
      <c r="AP139" s="705"/>
      <c r="AQ139" s="706"/>
      <c r="AR139" s="701"/>
      <c r="AS139" s="701"/>
      <c r="AT139" s="709"/>
      <c r="AU139" s="326" t="str">
        <f t="shared" ref="AU139" si="147">IFERROR(IF($D138="□",($AO138/$AK$7),($AO138/$AK$9)),"")</f>
        <v/>
      </c>
      <c r="AV139" s="326" t="str">
        <f t="shared" ref="AV139" si="148">IFERROR(IF($D138="□",($AN138/$AO$7),($AN138/$AO$9)),"")</f>
        <v/>
      </c>
    </row>
    <row r="140" spans="1:48" s="205" customFormat="1" ht="12" customHeight="1">
      <c r="A140" s="712"/>
      <c r="B140" s="715"/>
      <c r="C140" s="733"/>
      <c r="D140" s="721"/>
      <c r="E140" s="402"/>
      <c r="F140" s="726"/>
      <c r="G140" s="727"/>
      <c r="H140" s="235" t="s">
        <v>358</v>
      </c>
      <c r="I140" s="234" t="str">
        <f>IFERROR(VLOOKUP(I138,'P1-1'!$B:$AP,31,FALSE),"")</f>
        <v/>
      </c>
      <c r="J140" s="234" t="str">
        <f>IFERROR(VLOOKUP(J138,'P1-1'!$B:$AP,31,FALSE),"")</f>
        <v/>
      </c>
      <c r="K140" s="234" t="str">
        <f>IFERROR(VLOOKUP(K138,'P1-1'!$B:$AP,31,FALSE),"")</f>
        <v/>
      </c>
      <c r="L140" s="234" t="str">
        <f>IFERROR(VLOOKUP(L138,'P1-1'!$B:$AP,31,FALSE),"")</f>
        <v/>
      </c>
      <c r="M140" s="234" t="str">
        <f>IFERROR(VLOOKUP(M138,'P1-1'!$B:$AP,31,FALSE),"")</f>
        <v/>
      </c>
      <c r="N140" s="234" t="str">
        <f>IFERROR(VLOOKUP(N138,'P1-1'!$B:$AP,31,FALSE),"")</f>
        <v/>
      </c>
      <c r="O140" s="234" t="str">
        <f>IFERROR(VLOOKUP(O138,'P1-1'!$B:$AP,31,FALSE),"")</f>
        <v/>
      </c>
      <c r="P140" s="234" t="str">
        <f>IFERROR(VLOOKUP(P138,'P1-1'!$B:$AP,31,FALSE),"")</f>
        <v/>
      </c>
      <c r="Q140" s="234" t="str">
        <f>IFERROR(VLOOKUP(Q138,'P1-1'!$B:$AP,31,FALSE),"")</f>
        <v/>
      </c>
      <c r="R140" s="234" t="str">
        <f>IFERROR(VLOOKUP(R138,'P1-1'!$B:$AP,31,FALSE),"")</f>
        <v/>
      </c>
      <c r="S140" s="234" t="str">
        <f>IFERROR(VLOOKUP(S138,'P1-1'!$B:$AP,31,FALSE),"")</f>
        <v/>
      </c>
      <c r="T140" s="234" t="str">
        <f>IFERROR(VLOOKUP(T138,'P1-1'!$B:$AP,31,FALSE),"")</f>
        <v/>
      </c>
      <c r="U140" s="234" t="str">
        <f>IFERROR(VLOOKUP(U138,'P1-1'!$B:$AP,31,FALSE),"")</f>
        <v/>
      </c>
      <c r="V140" s="234" t="str">
        <f>IFERROR(VLOOKUP(V138,'P1-1'!$B:$AP,31,FALSE),"")</f>
        <v/>
      </c>
      <c r="W140" s="234" t="str">
        <f>IFERROR(VLOOKUP(W138,'P1-1'!$B:$AP,31,FALSE),"")</f>
        <v/>
      </c>
      <c r="X140" s="234" t="str">
        <f>IFERROR(VLOOKUP(X138,'P1-1'!$B:$AP,31,FALSE),"")</f>
        <v/>
      </c>
      <c r="Y140" s="234" t="str">
        <f>IFERROR(VLOOKUP(Y138,'P1-1'!$B:$AP,31,FALSE),"")</f>
        <v/>
      </c>
      <c r="Z140" s="234" t="str">
        <f>IFERROR(VLOOKUP(Z138,'P1-1'!$B:$AP,31,FALSE),"")</f>
        <v/>
      </c>
      <c r="AA140" s="234" t="str">
        <f>IFERROR(VLOOKUP(AA138,'P1-1'!$B:$AP,31,FALSE),"")</f>
        <v/>
      </c>
      <c r="AB140" s="234" t="str">
        <f>IFERROR(VLOOKUP(AB138,'P1-1'!$B:$AP,31,FALSE),"")</f>
        <v/>
      </c>
      <c r="AC140" s="234" t="str">
        <f>IFERROR(VLOOKUP(AC138,'P1-1'!$B:$AP,31,FALSE),"")</f>
        <v/>
      </c>
      <c r="AD140" s="234" t="str">
        <f>IFERROR(VLOOKUP(AD138,'P1-1'!$B:$AP,31,FALSE),"")</f>
        <v/>
      </c>
      <c r="AE140" s="234" t="str">
        <f>IFERROR(VLOOKUP(AE138,'P1-1'!$B:$AP,31,FALSE),"")</f>
        <v/>
      </c>
      <c r="AF140" s="234" t="str">
        <f>IFERROR(VLOOKUP(AF138,'P1-1'!$B:$AP,31,FALSE),"")</f>
        <v/>
      </c>
      <c r="AG140" s="234" t="str">
        <f>IFERROR(VLOOKUP(AG138,'P1-1'!$B:$AP,31,FALSE),"")</f>
        <v/>
      </c>
      <c r="AH140" s="234" t="str">
        <f>IFERROR(VLOOKUP(AH138,'P1-1'!$B:$AP,31,FALSE),"")</f>
        <v/>
      </c>
      <c r="AI140" s="234" t="str">
        <f>IFERROR(VLOOKUP(AI138,'P1-1'!$B:$AP,31,FALSE),"")</f>
        <v/>
      </c>
      <c r="AJ140" s="234" t="str">
        <f>IFERROR(VLOOKUP(AJ138,'P1-1'!$B:$AP,31,FALSE),"")</f>
        <v/>
      </c>
      <c r="AK140" s="234" t="str">
        <f>IFERROR(VLOOKUP(AK138,'P1-1'!$B:$AP,31,FALSE),"")</f>
        <v/>
      </c>
      <c r="AL140" s="234" t="str">
        <f>IFERROR(VLOOKUP(AL138,'P1-1'!$B:$AP,31,FALSE),"")</f>
        <v/>
      </c>
      <c r="AM140" s="234" t="str">
        <f>IFERROR(VLOOKUP(AM138,'P1-1'!$B:$AP,31,FALSE),"")</f>
        <v/>
      </c>
      <c r="AN140" s="730"/>
      <c r="AO140" s="702"/>
      <c r="AP140" s="707"/>
      <c r="AQ140" s="708"/>
      <c r="AR140" s="702"/>
      <c r="AS140" s="702"/>
      <c r="AT140" s="709"/>
      <c r="AU140" s="327"/>
      <c r="AV140" s="327"/>
    </row>
    <row r="141" spans="1:48" s="205" customFormat="1" ht="12" customHeight="1">
      <c r="A141" s="710">
        <v>40</v>
      </c>
      <c r="B141" s="713"/>
      <c r="C141" s="731"/>
      <c r="D141" s="719" t="s">
        <v>231</v>
      </c>
      <c r="E141" s="401"/>
      <c r="F141" s="722"/>
      <c r="G141" s="723"/>
      <c r="H141" s="232" t="s">
        <v>355</v>
      </c>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728">
        <f t="shared" ref="AN141" si="149">IF(LEFT($AN$2,6)="共同生活援助",SUM(I142:AM142),SUM(I142:AM143))</f>
        <v>0</v>
      </c>
      <c r="AO141" s="700">
        <f>IF($AN$4="４週",AN141/4,AN141/(DAY(EOMONTH($I$22,0))/7))</f>
        <v>0</v>
      </c>
      <c r="AP141" s="703"/>
      <c r="AQ141" s="704"/>
      <c r="AR141" s="700" t="str">
        <f t="shared" ref="AR141" si="150">IF($AN$4="４週",AU142,AV142)</f>
        <v/>
      </c>
      <c r="AS141" s="700"/>
      <c r="AT141" s="709"/>
      <c r="AU141" s="325" t="s">
        <v>617</v>
      </c>
      <c r="AV141" s="325" t="s">
        <v>356</v>
      </c>
    </row>
    <row r="142" spans="1:48" s="205" customFormat="1" ht="12" customHeight="1">
      <c r="A142" s="711"/>
      <c r="B142" s="714"/>
      <c r="C142" s="732"/>
      <c r="D142" s="720"/>
      <c r="E142" s="402"/>
      <c r="F142" s="724"/>
      <c r="G142" s="725"/>
      <c r="H142" s="233" t="s">
        <v>357</v>
      </c>
      <c r="I142" s="234" t="str">
        <f>IFERROR(VLOOKUP(I141,'P1-1'!$B:$AP,41,FALSE),"")</f>
        <v/>
      </c>
      <c r="J142" s="234" t="str">
        <f>IFERROR(VLOOKUP(J141,'P1-1'!$B:$AP,41,FALSE),"")</f>
        <v/>
      </c>
      <c r="K142" s="234" t="str">
        <f>IFERROR(VLOOKUP(K141,'P1-1'!$B:$AP,41,FALSE),"")</f>
        <v/>
      </c>
      <c r="L142" s="234" t="str">
        <f>IFERROR(VLOOKUP(L141,'P1-1'!$B:$AP,41,FALSE),"")</f>
        <v/>
      </c>
      <c r="M142" s="234" t="str">
        <f>IFERROR(VLOOKUP(M141,'P1-1'!$B:$AP,41,FALSE),"")</f>
        <v/>
      </c>
      <c r="N142" s="234" t="str">
        <f>IFERROR(VLOOKUP(N141,'P1-1'!$B:$AP,41,FALSE),"")</f>
        <v/>
      </c>
      <c r="O142" s="234" t="str">
        <f>IFERROR(VLOOKUP(O141,'P1-1'!$B:$AP,41,FALSE),"")</f>
        <v/>
      </c>
      <c r="P142" s="234" t="str">
        <f>IFERROR(VLOOKUP(P141,'P1-1'!$B:$AP,41,FALSE),"")</f>
        <v/>
      </c>
      <c r="Q142" s="234" t="str">
        <f>IFERROR(VLOOKUP(Q141,'P1-1'!$B:$AP,41,FALSE),"")</f>
        <v/>
      </c>
      <c r="R142" s="234" t="str">
        <f>IFERROR(VLOOKUP(R141,'P1-1'!$B:$AP,41,FALSE),"")</f>
        <v/>
      </c>
      <c r="S142" s="234" t="str">
        <f>IFERROR(VLOOKUP(S141,'P1-1'!$B:$AP,41,FALSE),"")</f>
        <v/>
      </c>
      <c r="T142" s="234" t="str">
        <f>IFERROR(VLOOKUP(T141,'P1-1'!$B:$AP,41,FALSE),"")</f>
        <v/>
      </c>
      <c r="U142" s="234" t="str">
        <f>IFERROR(VLOOKUP(U141,'P1-1'!$B:$AP,41,FALSE),"")</f>
        <v/>
      </c>
      <c r="V142" s="234" t="str">
        <f>IFERROR(VLOOKUP(V141,'P1-1'!$B:$AP,41,FALSE),"")</f>
        <v/>
      </c>
      <c r="W142" s="234" t="str">
        <f>IFERROR(VLOOKUP(W141,'P1-1'!$B:$AP,41,FALSE),"")</f>
        <v/>
      </c>
      <c r="X142" s="234" t="str">
        <f>IFERROR(VLOOKUP(X141,'P1-1'!$B:$AP,41,FALSE),"")</f>
        <v/>
      </c>
      <c r="Y142" s="234" t="str">
        <f>IFERROR(VLOOKUP(Y141,'P1-1'!$B:$AP,41,FALSE),"")</f>
        <v/>
      </c>
      <c r="Z142" s="234" t="str">
        <f>IFERROR(VLOOKUP(Z141,'P1-1'!$B:$AP,41,FALSE),"")</f>
        <v/>
      </c>
      <c r="AA142" s="234" t="str">
        <f>IFERROR(VLOOKUP(AA141,'P1-1'!$B:$AP,41,FALSE),"")</f>
        <v/>
      </c>
      <c r="AB142" s="234" t="str">
        <f>IFERROR(VLOOKUP(AB141,'P1-1'!$B:$AP,41,FALSE),"")</f>
        <v/>
      </c>
      <c r="AC142" s="234" t="str">
        <f>IFERROR(VLOOKUP(AC141,'P1-1'!$B:$AP,41,FALSE),"")</f>
        <v/>
      </c>
      <c r="AD142" s="234" t="str">
        <f>IFERROR(VLOOKUP(AD141,'P1-1'!$B:$AP,41,FALSE),"")</f>
        <v/>
      </c>
      <c r="AE142" s="234" t="str">
        <f>IFERROR(VLOOKUP(AE141,'P1-1'!$B:$AP,41,FALSE),"")</f>
        <v/>
      </c>
      <c r="AF142" s="234" t="str">
        <f>IFERROR(VLOOKUP(AF141,'P1-1'!$B:$AP,41,FALSE),"")</f>
        <v/>
      </c>
      <c r="AG142" s="234" t="str">
        <f>IFERROR(VLOOKUP(AG141,'P1-1'!$B:$AP,41,FALSE),"")</f>
        <v/>
      </c>
      <c r="AH142" s="234" t="str">
        <f>IFERROR(VLOOKUP(AH141,'P1-1'!$B:$AP,41,FALSE),"")</f>
        <v/>
      </c>
      <c r="AI142" s="234" t="str">
        <f>IFERROR(VLOOKUP(AI141,'P1-1'!$B:$AP,41,FALSE),"")</f>
        <v/>
      </c>
      <c r="AJ142" s="234" t="str">
        <f>IFERROR(VLOOKUP(AJ141,'P1-1'!$B:$AP,41,FALSE),"")</f>
        <v/>
      </c>
      <c r="AK142" s="234" t="str">
        <f>IFERROR(VLOOKUP(AK141,'P1-1'!$B:$AP,41,FALSE),"")</f>
        <v/>
      </c>
      <c r="AL142" s="234" t="str">
        <f>IFERROR(VLOOKUP(AL141,'P1-1'!$B:$AP,41,FALSE),"")</f>
        <v/>
      </c>
      <c r="AM142" s="234" t="str">
        <f>IFERROR(VLOOKUP(AM141,'P1-1'!$B:$AP,41,FALSE),"")</f>
        <v/>
      </c>
      <c r="AN142" s="729"/>
      <c r="AO142" s="701"/>
      <c r="AP142" s="705"/>
      <c r="AQ142" s="706"/>
      <c r="AR142" s="701"/>
      <c r="AS142" s="701"/>
      <c r="AT142" s="709"/>
      <c r="AU142" s="326" t="str">
        <f t="shared" ref="AU142" si="151">IFERROR(IF($D141="□",($AO141/$AK$7),($AO141/$AK$9)),"")</f>
        <v/>
      </c>
      <c r="AV142" s="326" t="str">
        <f t="shared" ref="AV142" si="152">IFERROR(IF($D141="□",($AN141/$AO$7),($AN141/$AO$9)),"")</f>
        <v/>
      </c>
    </row>
    <row r="143" spans="1:48" s="205" customFormat="1" ht="12" customHeight="1">
      <c r="A143" s="712"/>
      <c r="B143" s="715"/>
      <c r="C143" s="733"/>
      <c r="D143" s="721"/>
      <c r="E143" s="402"/>
      <c r="F143" s="726"/>
      <c r="G143" s="727"/>
      <c r="H143" s="235" t="s">
        <v>358</v>
      </c>
      <c r="I143" s="234" t="str">
        <f>IFERROR(VLOOKUP(I141,'P1-1'!$B:$AP,31,FALSE),"")</f>
        <v/>
      </c>
      <c r="J143" s="234" t="str">
        <f>IFERROR(VLOOKUP(J141,'P1-1'!$B:$AP,31,FALSE),"")</f>
        <v/>
      </c>
      <c r="K143" s="234" t="str">
        <f>IFERROR(VLOOKUP(K141,'P1-1'!$B:$AP,31,FALSE),"")</f>
        <v/>
      </c>
      <c r="L143" s="234" t="str">
        <f>IFERROR(VLOOKUP(L141,'P1-1'!$B:$AP,31,FALSE),"")</f>
        <v/>
      </c>
      <c r="M143" s="234" t="str">
        <f>IFERROR(VLOOKUP(M141,'P1-1'!$B:$AP,31,FALSE),"")</f>
        <v/>
      </c>
      <c r="N143" s="234" t="str">
        <f>IFERROR(VLOOKUP(N141,'P1-1'!$B:$AP,31,FALSE),"")</f>
        <v/>
      </c>
      <c r="O143" s="234" t="str">
        <f>IFERROR(VLOOKUP(O141,'P1-1'!$B:$AP,31,FALSE),"")</f>
        <v/>
      </c>
      <c r="P143" s="234" t="str">
        <f>IFERROR(VLOOKUP(P141,'P1-1'!$B:$AP,31,FALSE),"")</f>
        <v/>
      </c>
      <c r="Q143" s="234" t="str">
        <f>IFERROR(VLOOKUP(Q141,'P1-1'!$B:$AP,31,FALSE),"")</f>
        <v/>
      </c>
      <c r="R143" s="234" t="str">
        <f>IFERROR(VLOOKUP(R141,'P1-1'!$B:$AP,31,FALSE),"")</f>
        <v/>
      </c>
      <c r="S143" s="234" t="str">
        <f>IFERROR(VLOOKUP(S141,'P1-1'!$B:$AP,31,FALSE),"")</f>
        <v/>
      </c>
      <c r="T143" s="234" t="str">
        <f>IFERROR(VLOOKUP(T141,'P1-1'!$B:$AP,31,FALSE),"")</f>
        <v/>
      </c>
      <c r="U143" s="234" t="str">
        <f>IFERROR(VLOOKUP(U141,'P1-1'!$B:$AP,31,FALSE),"")</f>
        <v/>
      </c>
      <c r="V143" s="234" t="str">
        <f>IFERROR(VLOOKUP(V141,'P1-1'!$B:$AP,31,FALSE),"")</f>
        <v/>
      </c>
      <c r="W143" s="234" t="str">
        <f>IFERROR(VLOOKUP(W141,'P1-1'!$B:$AP,31,FALSE),"")</f>
        <v/>
      </c>
      <c r="X143" s="234" t="str">
        <f>IFERROR(VLOOKUP(X141,'P1-1'!$B:$AP,31,FALSE),"")</f>
        <v/>
      </c>
      <c r="Y143" s="234" t="str">
        <f>IFERROR(VLOOKUP(Y141,'P1-1'!$B:$AP,31,FALSE),"")</f>
        <v/>
      </c>
      <c r="Z143" s="234" t="str">
        <f>IFERROR(VLOOKUP(Z141,'P1-1'!$B:$AP,31,FALSE),"")</f>
        <v/>
      </c>
      <c r="AA143" s="234" t="str">
        <f>IFERROR(VLOOKUP(AA141,'P1-1'!$B:$AP,31,FALSE),"")</f>
        <v/>
      </c>
      <c r="AB143" s="234" t="str">
        <f>IFERROR(VLOOKUP(AB141,'P1-1'!$B:$AP,31,FALSE),"")</f>
        <v/>
      </c>
      <c r="AC143" s="234" t="str">
        <f>IFERROR(VLOOKUP(AC141,'P1-1'!$B:$AP,31,FALSE),"")</f>
        <v/>
      </c>
      <c r="AD143" s="234" t="str">
        <f>IFERROR(VLOOKUP(AD141,'P1-1'!$B:$AP,31,FALSE),"")</f>
        <v/>
      </c>
      <c r="AE143" s="234" t="str">
        <f>IFERROR(VLOOKUP(AE141,'P1-1'!$B:$AP,31,FALSE),"")</f>
        <v/>
      </c>
      <c r="AF143" s="234" t="str">
        <f>IFERROR(VLOOKUP(AF141,'P1-1'!$B:$AP,31,FALSE),"")</f>
        <v/>
      </c>
      <c r="AG143" s="234" t="str">
        <f>IFERROR(VLOOKUP(AG141,'P1-1'!$B:$AP,31,FALSE),"")</f>
        <v/>
      </c>
      <c r="AH143" s="234" t="str">
        <f>IFERROR(VLOOKUP(AH141,'P1-1'!$B:$AP,31,FALSE),"")</f>
        <v/>
      </c>
      <c r="AI143" s="234" t="str">
        <f>IFERROR(VLOOKUP(AI141,'P1-1'!$B:$AP,31,FALSE),"")</f>
        <v/>
      </c>
      <c r="AJ143" s="234" t="str">
        <f>IFERROR(VLOOKUP(AJ141,'P1-1'!$B:$AP,31,FALSE),"")</f>
        <v/>
      </c>
      <c r="AK143" s="234" t="str">
        <f>IFERROR(VLOOKUP(AK141,'P1-1'!$B:$AP,31,FALSE),"")</f>
        <v/>
      </c>
      <c r="AL143" s="234" t="str">
        <f>IFERROR(VLOOKUP(AL141,'P1-1'!$B:$AP,31,FALSE),"")</f>
        <v/>
      </c>
      <c r="AM143" s="234" t="str">
        <f>IFERROR(VLOOKUP(AM141,'P1-1'!$B:$AP,31,FALSE),"")</f>
        <v/>
      </c>
      <c r="AN143" s="730"/>
      <c r="AO143" s="702"/>
      <c r="AP143" s="707"/>
      <c r="AQ143" s="708"/>
      <c r="AR143" s="702"/>
      <c r="AS143" s="702"/>
      <c r="AT143" s="709"/>
      <c r="AU143" s="327"/>
      <c r="AV143" s="327"/>
    </row>
    <row r="144" spans="1:48" s="205" customFormat="1" ht="12" customHeight="1">
      <c r="A144" s="710">
        <v>41</v>
      </c>
      <c r="B144" s="713"/>
      <c r="C144" s="731"/>
      <c r="D144" s="719" t="s">
        <v>231</v>
      </c>
      <c r="E144" s="401"/>
      <c r="F144" s="722"/>
      <c r="G144" s="723"/>
      <c r="H144" s="232" t="s">
        <v>355</v>
      </c>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728">
        <f t="shared" ref="AN144" si="153">IF(LEFT($AN$2,6)="共同生活援助",SUM(I145:AM145),SUM(I145:AM146))</f>
        <v>0</v>
      </c>
      <c r="AO144" s="700">
        <f>IF($AN$4="４週",AN144/4,AN144/(DAY(EOMONTH($I$22,0))/7))</f>
        <v>0</v>
      </c>
      <c r="AP144" s="703"/>
      <c r="AQ144" s="704"/>
      <c r="AR144" s="700" t="str">
        <f t="shared" ref="AR144" si="154">IF($AN$4="４週",AU145,AV145)</f>
        <v/>
      </c>
      <c r="AS144" s="700"/>
      <c r="AT144" s="709"/>
      <c r="AU144" s="325" t="s">
        <v>617</v>
      </c>
      <c r="AV144" s="325" t="s">
        <v>356</v>
      </c>
    </row>
    <row r="145" spans="1:48" s="205" customFormat="1" ht="12" customHeight="1">
      <c r="A145" s="711"/>
      <c r="B145" s="714"/>
      <c r="C145" s="732"/>
      <c r="D145" s="720"/>
      <c r="E145" s="402"/>
      <c r="F145" s="724"/>
      <c r="G145" s="725"/>
      <c r="H145" s="233" t="s">
        <v>357</v>
      </c>
      <c r="I145" s="234" t="str">
        <f>IFERROR(VLOOKUP(I144,'P1-1'!$B:$AP,41,FALSE),"")</f>
        <v/>
      </c>
      <c r="J145" s="234" t="str">
        <f>IFERROR(VLOOKUP(J144,'P1-1'!$B:$AP,41,FALSE),"")</f>
        <v/>
      </c>
      <c r="K145" s="234" t="str">
        <f>IFERROR(VLOOKUP(K144,'P1-1'!$B:$AP,41,FALSE),"")</f>
        <v/>
      </c>
      <c r="L145" s="234" t="str">
        <f>IFERROR(VLOOKUP(L144,'P1-1'!$B:$AP,41,FALSE),"")</f>
        <v/>
      </c>
      <c r="M145" s="234" t="str">
        <f>IFERROR(VLOOKUP(M144,'P1-1'!$B:$AP,41,FALSE),"")</f>
        <v/>
      </c>
      <c r="N145" s="234" t="str">
        <f>IFERROR(VLOOKUP(N144,'P1-1'!$B:$AP,41,FALSE),"")</f>
        <v/>
      </c>
      <c r="O145" s="234" t="str">
        <f>IFERROR(VLOOKUP(O144,'P1-1'!$B:$AP,41,FALSE),"")</f>
        <v/>
      </c>
      <c r="P145" s="234" t="str">
        <f>IFERROR(VLOOKUP(P144,'P1-1'!$B:$AP,41,FALSE),"")</f>
        <v/>
      </c>
      <c r="Q145" s="234" t="str">
        <f>IFERROR(VLOOKUP(Q144,'P1-1'!$B:$AP,41,FALSE),"")</f>
        <v/>
      </c>
      <c r="R145" s="234" t="str">
        <f>IFERROR(VLOOKUP(R144,'P1-1'!$B:$AP,41,FALSE),"")</f>
        <v/>
      </c>
      <c r="S145" s="234" t="str">
        <f>IFERROR(VLOOKUP(S144,'P1-1'!$B:$AP,41,FALSE),"")</f>
        <v/>
      </c>
      <c r="T145" s="234" t="str">
        <f>IFERROR(VLOOKUP(T144,'P1-1'!$B:$AP,41,FALSE),"")</f>
        <v/>
      </c>
      <c r="U145" s="234" t="str">
        <f>IFERROR(VLOOKUP(U144,'P1-1'!$B:$AP,41,FALSE),"")</f>
        <v/>
      </c>
      <c r="V145" s="234" t="str">
        <f>IFERROR(VLOOKUP(V144,'P1-1'!$B:$AP,41,FALSE),"")</f>
        <v/>
      </c>
      <c r="W145" s="234" t="str">
        <f>IFERROR(VLOOKUP(W144,'P1-1'!$B:$AP,41,FALSE),"")</f>
        <v/>
      </c>
      <c r="X145" s="234" t="str">
        <f>IFERROR(VLOOKUP(X144,'P1-1'!$B:$AP,41,FALSE),"")</f>
        <v/>
      </c>
      <c r="Y145" s="234" t="str">
        <f>IFERROR(VLOOKUP(Y144,'P1-1'!$B:$AP,41,FALSE),"")</f>
        <v/>
      </c>
      <c r="Z145" s="234" t="str">
        <f>IFERROR(VLOOKUP(Z144,'P1-1'!$B:$AP,41,FALSE),"")</f>
        <v/>
      </c>
      <c r="AA145" s="234" t="str">
        <f>IFERROR(VLOOKUP(AA144,'P1-1'!$B:$AP,41,FALSE),"")</f>
        <v/>
      </c>
      <c r="AB145" s="234" t="str">
        <f>IFERROR(VLOOKUP(AB144,'P1-1'!$B:$AP,41,FALSE),"")</f>
        <v/>
      </c>
      <c r="AC145" s="234" t="str">
        <f>IFERROR(VLOOKUP(AC144,'P1-1'!$B:$AP,41,FALSE),"")</f>
        <v/>
      </c>
      <c r="AD145" s="234" t="str">
        <f>IFERROR(VLOOKUP(AD144,'P1-1'!$B:$AP,41,FALSE),"")</f>
        <v/>
      </c>
      <c r="AE145" s="234" t="str">
        <f>IFERROR(VLOOKUP(AE144,'P1-1'!$B:$AP,41,FALSE),"")</f>
        <v/>
      </c>
      <c r="AF145" s="234" t="str">
        <f>IFERROR(VLOOKUP(AF144,'P1-1'!$B:$AP,41,FALSE),"")</f>
        <v/>
      </c>
      <c r="AG145" s="234" t="str">
        <f>IFERROR(VLOOKUP(AG144,'P1-1'!$B:$AP,41,FALSE),"")</f>
        <v/>
      </c>
      <c r="AH145" s="234" t="str">
        <f>IFERROR(VLOOKUP(AH144,'P1-1'!$B:$AP,41,FALSE),"")</f>
        <v/>
      </c>
      <c r="AI145" s="234" t="str">
        <f>IFERROR(VLOOKUP(AI144,'P1-1'!$B:$AP,41,FALSE),"")</f>
        <v/>
      </c>
      <c r="AJ145" s="234" t="str">
        <f>IFERROR(VLOOKUP(AJ144,'P1-1'!$B:$AP,41,FALSE),"")</f>
        <v/>
      </c>
      <c r="AK145" s="234" t="str">
        <f>IFERROR(VLOOKUP(AK144,'P1-1'!$B:$AP,41,FALSE),"")</f>
        <v/>
      </c>
      <c r="AL145" s="234" t="str">
        <f>IFERROR(VLOOKUP(AL144,'P1-1'!$B:$AP,41,FALSE),"")</f>
        <v/>
      </c>
      <c r="AM145" s="234" t="str">
        <f>IFERROR(VLOOKUP(AM144,'P1-1'!$B:$AP,41,FALSE),"")</f>
        <v/>
      </c>
      <c r="AN145" s="729"/>
      <c r="AO145" s="701"/>
      <c r="AP145" s="705"/>
      <c r="AQ145" s="706"/>
      <c r="AR145" s="701"/>
      <c r="AS145" s="701"/>
      <c r="AT145" s="709"/>
      <c r="AU145" s="326" t="str">
        <f t="shared" ref="AU145" si="155">IFERROR(IF($D144="□",($AO144/$AK$7),($AO144/$AK$9)),"")</f>
        <v/>
      </c>
      <c r="AV145" s="326" t="str">
        <f t="shared" ref="AV145" si="156">IFERROR(IF($D144="□",($AN144/$AO$7),($AN144/$AO$9)),"")</f>
        <v/>
      </c>
    </row>
    <row r="146" spans="1:48" s="205" customFormat="1" ht="12" customHeight="1">
      <c r="A146" s="712"/>
      <c r="B146" s="715"/>
      <c r="C146" s="733"/>
      <c r="D146" s="721"/>
      <c r="E146" s="402"/>
      <c r="F146" s="726"/>
      <c r="G146" s="727"/>
      <c r="H146" s="235" t="s">
        <v>358</v>
      </c>
      <c r="I146" s="234" t="str">
        <f>IFERROR(VLOOKUP(I144,'P1-1'!$B:$AP,31,FALSE),"")</f>
        <v/>
      </c>
      <c r="J146" s="234" t="str">
        <f>IFERROR(VLOOKUP(J144,'P1-1'!$B:$AP,31,FALSE),"")</f>
        <v/>
      </c>
      <c r="K146" s="234" t="str">
        <f>IFERROR(VLOOKUP(K144,'P1-1'!$B:$AP,31,FALSE),"")</f>
        <v/>
      </c>
      <c r="L146" s="234" t="str">
        <f>IFERROR(VLOOKUP(L144,'P1-1'!$B:$AP,31,FALSE),"")</f>
        <v/>
      </c>
      <c r="M146" s="234" t="str">
        <f>IFERROR(VLOOKUP(M144,'P1-1'!$B:$AP,31,FALSE),"")</f>
        <v/>
      </c>
      <c r="N146" s="234" t="str">
        <f>IFERROR(VLOOKUP(N144,'P1-1'!$B:$AP,31,FALSE),"")</f>
        <v/>
      </c>
      <c r="O146" s="234" t="str">
        <f>IFERROR(VLOOKUP(O144,'P1-1'!$B:$AP,31,FALSE),"")</f>
        <v/>
      </c>
      <c r="P146" s="234" t="str">
        <f>IFERROR(VLOOKUP(P144,'P1-1'!$B:$AP,31,FALSE),"")</f>
        <v/>
      </c>
      <c r="Q146" s="234" t="str">
        <f>IFERROR(VLOOKUP(Q144,'P1-1'!$B:$AP,31,FALSE),"")</f>
        <v/>
      </c>
      <c r="R146" s="234" t="str">
        <f>IFERROR(VLOOKUP(R144,'P1-1'!$B:$AP,31,FALSE),"")</f>
        <v/>
      </c>
      <c r="S146" s="234" t="str">
        <f>IFERROR(VLOOKUP(S144,'P1-1'!$B:$AP,31,FALSE),"")</f>
        <v/>
      </c>
      <c r="T146" s="234" t="str">
        <f>IFERROR(VLOOKUP(T144,'P1-1'!$B:$AP,31,FALSE),"")</f>
        <v/>
      </c>
      <c r="U146" s="234" t="str">
        <f>IFERROR(VLOOKUP(U144,'P1-1'!$B:$AP,31,FALSE),"")</f>
        <v/>
      </c>
      <c r="V146" s="234" t="str">
        <f>IFERROR(VLOOKUP(V144,'P1-1'!$B:$AP,31,FALSE),"")</f>
        <v/>
      </c>
      <c r="W146" s="234" t="str">
        <f>IFERROR(VLOOKUP(W144,'P1-1'!$B:$AP,31,FALSE),"")</f>
        <v/>
      </c>
      <c r="X146" s="234" t="str">
        <f>IFERROR(VLOOKUP(X144,'P1-1'!$B:$AP,31,FALSE),"")</f>
        <v/>
      </c>
      <c r="Y146" s="234" t="str">
        <f>IFERROR(VLOOKUP(Y144,'P1-1'!$B:$AP,31,FALSE),"")</f>
        <v/>
      </c>
      <c r="Z146" s="234" t="str">
        <f>IFERROR(VLOOKUP(Z144,'P1-1'!$B:$AP,31,FALSE),"")</f>
        <v/>
      </c>
      <c r="AA146" s="234" t="str">
        <f>IFERROR(VLOOKUP(AA144,'P1-1'!$B:$AP,31,FALSE),"")</f>
        <v/>
      </c>
      <c r="AB146" s="234" t="str">
        <f>IFERROR(VLOOKUP(AB144,'P1-1'!$B:$AP,31,FALSE),"")</f>
        <v/>
      </c>
      <c r="AC146" s="234" t="str">
        <f>IFERROR(VLOOKUP(AC144,'P1-1'!$B:$AP,31,FALSE),"")</f>
        <v/>
      </c>
      <c r="AD146" s="234" t="str">
        <f>IFERROR(VLOOKUP(AD144,'P1-1'!$B:$AP,31,FALSE),"")</f>
        <v/>
      </c>
      <c r="AE146" s="234" t="str">
        <f>IFERROR(VLOOKUP(AE144,'P1-1'!$B:$AP,31,FALSE),"")</f>
        <v/>
      </c>
      <c r="AF146" s="234" t="str">
        <f>IFERROR(VLOOKUP(AF144,'P1-1'!$B:$AP,31,FALSE),"")</f>
        <v/>
      </c>
      <c r="AG146" s="234" t="str">
        <f>IFERROR(VLOOKUP(AG144,'P1-1'!$B:$AP,31,FALSE),"")</f>
        <v/>
      </c>
      <c r="AH146" s="234" t="str">
        <f>IFERROR(VLOOKUP(AH144,'P1-1'!$B:$AP,31,FALSE),"")</f>
        <v/>
      </c>
      <c r="AI146" s="234" t="str">
        <f>IFERROR(VLOOKUP(AI144,'P1-1'!$B:$AP,31,FALSE),"")</f>
        <v/>
      </c>
      <c r="AJ146" s="234" t="str">
        <f>IFERROR(VLOOKUP(AJ144,'P1-1'!$B:$AP,31,FALSE),"")</f>
        <v/>
      </c>
      <c r="AK146" s="234" t="str">
        <f>IFERROR(VLOOKUP(AK144,'P1-1'!$B:$AP,31,FALSE),"")</f>
        <v/>
      </c>
      <c r="AL146" s="234" t="str">
        <f>IFERROR(VLOOKUP(AL144,'P1-1'!$B:$AP,31,FALSE),"")</f>
        <v/>
      </c>
      <c r="AM146" s="234" t="str">
        <f>IFERROR(VLOOKUP(AM144,'P1-1'!$B:$AP,31,FALSE),"")</f>
        <v/>
      </c>
      <c r="AN146" s="730"/>
      <c r="AO146" s="702"/>
      <c r="AP146" s="707"/>
      <c r="AQ146" s="708"/>
      <c r="AR146" s="702"/>
      <c r="AS146" s="702"/>
      <c r="AT146" s="709"/>
      <c r="AU146" s="327"/>
      <c r="AV146" s="327"/>
    </row>
    <row r="147" spans="1:48" s="205" customFormat="1" ht="12" customHeight="1">
      <c r="A147" s="710">
        <v>42</v>
      </c>
      <c r="B147" s="713"/>
      <c r="C147" s="731"/>
      <c r="D147" s="719" t="s">
        <v>231</v>
      </c>
      <c r="E147" s="401"/>
      <c r="F147" s="722"/>
      <c r="G147" s="723"/>
      <c r="H147" s="232" t="s">
        <v>355</v>
      </c>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728">
        <f t="shared" ref="AN147" si="157">IF(LEFT($AN$2,6)="共同生活援助",SUM(I148:AM148),SUM(I148:AM149))</f>
        <v>0</v>
      </c>
      <c r="AO147" s="700">
        <f>IF($AN$4="４週",AN147/4,AN147/(DAY(EOMONTH($I$22,0))/7))</f>
        <v>0</v>
      </c>
      <c r="AP147" s="703"/>
      <c r="AQ147" s="704"/>
      <c r="AR147" s="700" t="str">
        <f t="shared" ref="AR147" si="158">IF($AN$4="４週",AU148,AV148)</f>
        <v/>
      </c>
      <c r="AS147" s="700"/>
      <c r="AT147" s="709"/>
      <c r="AU147" s="325" t="s">
        <v>617</v>
      </c>
      <c r="AV147" s="325" t="s">
        <v>356</v>
      </c>
    </row>
    <row r="148" spans="1:48" s="205" customFormat="1" ht="12" customHeight="1">
      <c r="A148" s="711"/>
      <c r="B148" s="714"/>
      <c r="C148" s="732"/>
      <c r="D148" s="720"/>
      <c r="E148" s="402"/>
      <c r="F148" s="724"/>
      <c r="G148" s="725"/>
      <c r="H148" s="233" t="s">
        <v>357</v>
      </c>
      <c r="I148" s="234" t="str">
        <f>IFERROR(VLOOKUP(I147,'P1-1'!$B:$AP,41,FALSE),"")</f>
        <v/>
      </c>
      <c r="J148" s="234" t="str">
        <f>IFERROR(VLOOKUP(J147,'P1-1'!$B:$AP,41,FALSE),"")</f>
        <v/>
      </c>
      <c r="K148" s="234" t="str">
        <f>IFERROR(VLOOKUP(K147,'P1-1'!$B:$AP,41,FALSE),"")</f>
        <v/>
      </c>
      <c r="L148" s="234" t="str">
        <f>IFERROR(VLOOKUP(L147,'P1-1'!$B:$AP,41,FALSE),"")</f>
        <v/>
      </c>
      <c r="M148" s="234" t="str">
        <f>IFERROR(VLOOKUP(M147,'P1-1'!$B:$AP,41,FALSE),"")</f>
        <v/>
      </c>
      <c r="N148" s="234" t="str">
        <f>IFERROR(VLOOKUP(N147,'P1-1'!$B:$AP,41,FALSE),"")</f>
        <v/>
      </c>
      <c r="O148" s="234" t="str">
        <f>IFERROR(VLOOKUP(O147,'P1-1'!$B:$AP,41,FALSE),"")</f>
        <v/>
      </c>
      <c r="P148" s="234" t="str">
        <f>IFERROR(VLOOKUP(P147,'P1-1'!$B:$AP,41,FALSE),"")</f>
        <v/>
      </c>
      <c r="Q148" s="234" t="str">
        <f>IFERROR(VLOOKUP(Q147,'P1-1'!$B:$AP,41,FALSE),"")</f>
        <v/>
      </c>
      <c r="R148" s="234" t="str">
        <f>IFERROR(VLOOKUP(R147,'P1-1'!$B:$AP,41,FALSE),"")</f>
        <v/>
      </c>
      <c r="S148" s="234" t="str">
        <f>IFERROR(VLOOKUP(S147,'P1-1'!$B:$AP,41,FALSE),"")</f>
        <v/>
      </c>
      <c r="T148" s="234" t="str">
        <f>IFERROR(VLOOKUP(T147,'P1-1'!$B:$AP,41,FALSE),"")</f>
        <v/>
      </c>
      <c r="U148" s="234" t="str">
        <f>IFERROR(VLOOKUP(U147,'P1-1'!$B:$AP,41,FALSE),"")</f>
        <v/>
      </c>
      <c r="V148" s="234" t="str">
        <f>IFERROR(VLOOKUP(V147,'P1-1'!$B:$AP,41,FALSE),"")</f>
        <v/>
      </c>
      <c r="W148" s="234" t="str">
        <f>IFERROR(VLOOKUP(W147,'P1-1'!$B:$AP,41,FALSE),"")</f>
        <v/>
      </c>
      <c r="X148" s="234" t="str">
        <f>IFERROR(VLOOKUP(X147,'P1-1'!$B:$AP,41,FALSE),"")</f>
        <v/>
      </c>
      <c r="Y148" s="234" t="str">
        <f>IFERROR(VLOOKUP(Y147,'P1-1'!$B:$AP,41,FALSE),"")</f>
        <v/>
      </c>
      <c r="Z148" s="234" t="str">
        <f>IFERROR(VLOOKUP(Z147,'P1-1'!$B:$AP,41,FALSE),"")</f>
        <v/>
      </c>
      <c r="AA148" s="234" t="str">
        <f>IFERROR(VLOOKUP(AA147,'P1-1'!$B:$AP,41,FALSE),"")</f>
        <v/>
      </c>
      <c r="AB148" s="234" t="str">
        <f>IFERROR(VLOOKUP(AB147,'P1-1'!$B:$AP,41,FALSE),"")</f>
        <v/>
      </c>
      <c r="AC148" s="234" t="str">
        <f>IFERROR(VLOOKUP(AC147,'P1-1'!$B:$AP,41,FALSE),"")</f>
        <v/>
      </c>
      <c r="AD148" s="234" t="str">
        <f>IFERROR(VLOOKUP(AD147,'P1-1'!$B:$AP,41,FALSE),"")</f>
        <v/>
      </c>
      <c r="AE148" s="234" t="str">
        <f>IFERROR(VLOOKUP(AE147,'P1-1'!$B:$AP,41,FALSE),"")</f>
        <v/>
      </c>
      <c r="AF148" s="234" t="str">
        <f>IFERROR(VLOOKUP(AF147,'P1-1'!$B:$AP,41,FALSE),"")</f>
        <v/>
      </c>
      <c r="AG148" s="234" t="str">
        <f>IFERROR(VLOOKUP(AG147,'P1-1'!$B:$AP,41,FALSE),"")</f>
        <v/>
      </c>
      <c r="AH148" s="234" t="str">
        <f>IFERROR(VLOOKUP(AH147,'P1-1'!$B:$AP,41,FALSE),"")</f>
        <v/>
      </c>
      <c r="AI148" s="234" t="str">
        <f>IFERROR(VLOOKUP(AI147,'P1-1'!$B:$AP,41,FALSE),"")</f>
        <v/>
      </c>
      <c r="AJ148" s="234" t="str">
        <f>IFERROR(VLOOKUP(AJ147,'P1-1'!$B:$AP,41,FALSE),"")</f>
        <v/>
      </c>
      <c r="AK148" s="234" t="str">
        <f>IFERROR(VLOOKUP(AK147,'P1-1'!$B:$AP,41,FALSE),"")</f>
        <v/>
      </c>
      <c r="AL148" s="234" t="str">
        <f>IFERROR(VLOOKUP(AL147,'P1-1'!$B:$AP,41,FALSE),"")</f>
        <v/>
      </c>
      <c r="AM148" s="234" t="str">
        <f>IFERROR(VLOOKUP(AM147,'P1-1'!$B:$AP,41,FALSE),"")</f>
        <v/>
      </c>
      <c r="AN148" s="729"/>
      <c r="AO148" s="701"/>
      <c r="AP148" s="705"/>
      <c r="AQ148" s="706"/>
      <c r="AR148" s="701"/>
      <c r="AS148" s="701"/>
      <c r="AT148" s="709"/>
      <c r="AU148" s="326" t="str">
        <f t="shared" ref="AU148" si="159">IFERROR(IF($D147="□",($AO147/$AK$7),($AO147/$AK$9)),"")</f>
        <v/>
      </c>
      <c r="AV148" s="326" t="str">
        <f t="shared" ref="AV148" si="160">IFERROR(IF($D147="□",($AN147/$AO$7),($AN147/$AO$9)),"")</f>
        <v/>
      </c>
    </row>
    <row r="149" spans="1:48" s="205" customFormat="1" ht="12" customHeight="1">
      <c r="A149" s="712"/>
      <c r="B149" s="715"/>
      <c r="C149" s="733"/>
      <c r="D149" s="721"/>
      <c r="E149" s="402"/>
      <c r="F149" s="726"/>
      <c r="G149" s="727"/>
      <c r="H149" s="235" t="s">
        <v>358</v>
      </c>
      <c r="I149" s="234" t="str">
        <f>IFERROR(VLOOKUP(I147,'P1-1'!$B:$AP,31,FALSE),"")</f>
        <v/>
      </c>
      <c r="J149" s="234" t="str">
        <f>IFERROR(VLOOKUP(J147,'P1-1'!$B:$AP,31,FALSE),"")</f>
        <v/>
      </c>
      <c r="K149" s="234" t="str">
        <f>IFERROR(VLOOKUP(K147,'P1-1'!$B:$AP,31,FALSE),"")</f>
        <v/>
      </c>
      <c r="L149" s="234" t="str">
        <f>IFERROR(VLOOKUP(L147,'P1-1'!$B:$AP,31,FALSE),"")</f>
        <v/>
      </c>
      <c r="M149" s="234" t="str">
        <f>IFERROR(VLOOKUP(M147,'P1-1'!$B:$AP,31,FALSE),"")</f>
        <v/>
      </c>
      <c r="N149" s="234" t="str">
        <f>IFERROR(VLOOKUP(N147,'P1-1'!$B:$AP,31,FALSE),"")</f>
        <v/>
      </c>
      <c r="O149" s="234" t="str">
        <f>IFERROR(VLOOKUP(O147,'P1-1'!$B:$AP,31,FALSE),"")</f>
        <v/>
      </c>
      <c r="P149" s="234" t="str">
        <f>IFERROR(VLOOKUP(P147,'P1-1'!$B:$AP,31,FALSE),"")</f>
        <v/>
      </c>
      <c r="Q149" s="234" t="str">
        <f>IFERROR(VLOOKUP(Q147,'P1-1'!$B:$AP,31,FALSE),"")</f>
        <v/>
      </c>
      <c r="R149" s="234" t="str">
        <f>IFERROR(VLOOKUP(R147,'P1-1'!$B:$AP,31,FALSE),"")</f>
        <v/>
      </c>
      <c r="S149" s="234" t="str">
        <f>IFERROR(VLOOKUP(S147,'P1-1'!$B:$AP,31,FALSE),"")</f>
        <v/>
      </c>
      <c r="T149" s="234" t="str">
        <f>IFERROR(VLOOKUP(T147,'P1-1'!$B:$AP,31,FALSE),"")</f>
        <v/>
      </c>
      <c r="U149" s="234" t="str">
        <f>IFERROR(VLOOKUP(U147,'P1-1'!$B:$AP,31,FALSE),"")</f>
        <v/>
      </c>
      <c r="V149" s="234" t="str">
        <f>IFERROR(VLOOKUP(V147,'P1-1'!$B:$AP,31,FALSE),"")</f>
        <v/>
      </c>
      <c r="W149" s="234" t="str">
        <f>IFERROR(VLOOKUP(W147,'P1-1'!$B:$AP,31,FALSE),"")</f>
        <v/>
      </c>
      <c r="X149" s="234" t="str">
        <f>IFERROR(VLOOKUP(X147,'P1-1'!$B:$AP,31,FALSE),"")</f>
        <v/>
      </c>
      <c r="Y149" s="234" t="str">
        <f>IFERROR(VLOOKUP(Y147,'P1-1'!$B:$AP,31,FALSE),"")</f>
        <v/>
      </c>
      <c r="Z149" s="234" t="str">
        <f>IFERROR(VLOOKUP(Z147,'P1-1'!$B:$AP,31,FALSE),"")</f>
        <v/>
      </c>
      <c r="AA149" s="234" t="str">
        <f>IFERROR(VLOOKUP(AA147,'P1-1'!$B:$AP,31,FALSE),"")</f>
        <v/>
      </c>
      <c r="AB149" s="234" t="str">
        <f>IFERROR(VLOOKUP(AB147,'P1-1'!$B:$AP,31,FALSE),"")</f>
        <v/>
      </c>
      <c r="AC149" s="234" t="str">
        <f>IFERROR(VLOOKUP(AC147,'P1-1'!$B:$AP,31,FALSE),"")</f>
        <v/>
      </c>
      <c r="AD149" s="234" t="str">
        <f>IFERROR(VLOOKUP(AD147,'P1-1'!$B:$AP,31,FALSE),"")</f>
        <v/>
      </c>
      <c r="AE149" s="234" t="str">
        <f>IFERROR(VLOOKUP(AE147,'P1-1'!$B:$AP,31,FALSE),"")</f>
        <v/>
      </c>
      <c r="AF149" s="234" t="str">
        <f>IFERROR(VLOOKUP(AF147,'P1-1'!$B:$AP,31,FALSE),"")</f>
        <v/>
      </c>
      <c r="AG149" s="234" t="str">
        <f>IFERROR(VLOOKUP(AG147,'P1-1'!$B:$AP,31,FALSE),"")</f>
        <v/>
      </c>
      <c r="AH149" s="234" t="str">
        <f>IFERROR(VLOOKUP(AH147,'P1-1'!$B:$AP,31,FALSE),"")</f>
        <v/>
      </c>
      <c r="AI149" s="234" t="str">
        <f>IFERROR(VLOOKUP(AI147,'P1-1'!$B:$AP,31,FALSE),"")</f>
        <v/>
      </c>
      <c r="AJ149" s="234" t="str">
        <f>IFERROR(VLOOKUP(AJ147,'P1-1'!$B:$AP,31,FALSE),"")</f>
        <v/>
      </c>
      <c r="AK149" s="234" t="str">
        <f>IFERROR(VLOOKUP(AK147,'P1-1'!$B:$AP,31,FALSE),"")</f>
        <v/>
      </c>
      <c r="AL149" s="234" t="str">
        <f>IFERROR(VLOOKUP(AL147,'P1-1'!$B:$AP,31,FALSE),"")</f>
        <v/>
      </c>
      <c r="AM149" s="234" t="str">
        <f>IFERROR(VLOOKUP(AM147,'P1-1'!$B:$AP,31,FALSE),"")</f>
        <v/>
      </c>
      <c r="AN149" s="730"/>
      <c r="AO149" s="702"/>
      <c r="AP149" s="707"/>
      <c r="AQ149" s="708"/>
      <c r="AR149" s="702"/>
      <c r="AS149" s="702"/>
      <c r="AT149" s="709"/>
      <c r="AU149" s="327"/>
      <c r="AV149" s="327"/>
    </row>
    <row r="150" spans="1:48" s="205" customFormat="1" ht="12" customHeight="1">
      <c r="A150" s="710">
        <v>43</v>
      </c>
      <c r="B150" s="713"/>
      <c r="C150" s="731"/>
      <c r="D150" s="719" t="s">
        <v>231</v>
      </c>
      <c r="E150" s="401"/>
      <c r="F150" s="722"/>
      <c r="G150" s="723"/>
      <c r="H150" s="232" t="s">
        <v>355</v>
      </c>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728">
        <f t="shared" ref="AN150" si="161">IF(LEFT($AN$2,6)="共同生活援助",SUM(I151:AM151),SUM(I151:AM152))</f>
        <v>0</v>
      </c>
      <c r="AO150" s="700">
        <f>IF($AN$4="４週",AN150/4,AN150/(DAY(EOMONTH($I$22,0))/7))</f>
        <v>0</v>
      </c>
      <c r="AP150" s="703"/>
      <c r="AQ150" s="704"/>
      <c r="AR150" s="700" t="str">
        <f t="shared" ref="AR150" si="162">IF($AN$4="４週",AU151,AV151)</f>
        <v/>
      </c>
      <c r="AS150" s="700"/>
      <c r="AT150" s="709"/>
      <c r="AU150" s="325" t="s">
        <v>617</v>
      </c>
      <c r="AV150" s="325" t="s">
        <v>356</v>
      </c>
    </row>
    <row r="151" spans="1:48" s="205" customFormat="1" ht="12" customHeight="1">
      <c r="A151" s="711"/>
      <c r="B151" s="714"/>
      <c r="C151" s="732"/>
      <c r="D151" s="720"/>
      <c r="E151" s="402"/>
      <c r="F151" s="724"/>
      <c r="G151" s="725"/>
      <c r="H151" s="233" t="s">
        <v>357</v>
      </c>
      <c r="I151" s="234" t="str">
        <f>IFERROR(VLOOKUP(I150,'P1-1'!$B:$AP,41,FALSE),"")</f>
        <v/>
      </c>
      <c r="J151" s="234" t="str">
        <f>IFERROR(VLOOKUP(J150,'P1-1'!$B:$AP,41,FALSE),"")</f>
        <v/>
      </c>
      <c r="K151" s="234" t="str">
        <f>IFERROR(VLOOKUP(K150,'P1-1'!$B:$AP,41,FALSE),"")</f>
        <v/>
      </c>
      <c r="L151" s="234" t="str">
        <f>IFERROR(VLOOKUP(L150,'P1-1'!$B:$AP,41,FALSE),"")</f>
        <v/>
      </c>
      <c r="M151" s="234" t="str">
        <f>IFERROR(VLOOKUP(M150,'P1-1'!$B:$AP,41,FALSE),"")</f>
        <v/>
      </c>
      <c r="N151" s="234" t="str">
        <f>IFERROR(VLOOKUP(N150,'P1-1'!$B:$AP,41,FALSE),"")</f>
        <v/>
      </c>
      <c r="O151" s="234" t="str">
        <f>IFERROR(VLOOKUP(O150,'P1-1'!$B:$AP,41,FALSE),"")</f>
        <v/>
      </c>
      <c r="P151" s="234" t="str">
        <f>IFERROR(VLOOKUP(P150,'P1-1'!$B:$AP,41,FALSE),"")</f>
        <v/>
      </c>
      <c r="Q151" s="234" t="str">
        <f>IFERROR(VLOOKUP(Q150,'P1-1'!$B:$AP,41,FALSE),"")</f>
        <v/>
      </c>
      <c r="R151" s="234" t="str">
        <f>IFERROR(VLOOKUP(R150,'P1-1'!$B:$AP,41,FALSE),"")</f>
        <v/>
      </c>
      <c r="S151" s="234" t="str">
        <f>IFERROR(VLOOKUP(S150,'P1-1'!$B:$AP,41,FALSE),"")</f>
        <v/>
      </c>
      <c r="T151" s="234" t="str">
        <f>IFERROR(VLOOKUP(T150,'P1-1'!$B:$AP,41,FALSE),"")</f>
        <v/>
      </c>
      <c r="U151" s="234" t="str">
        <f>IFERROR(VLOOKUP(U150,'P1-1'!$B:$AP,41,FALSE),"")</f>
        <v/>
      </c>
      <c r="V151" s="234" t="str">
        <f>IFERROR(VLOOKUP(V150,'P1-1'!$B:$AP,41,FALSE),"")</f>
        <v/>
      </c>
      <c r="W151" s="234" t="str">
        <f>IFERROR(VLOOKUP(W150,'P1-1'!$B:$AP,41,FALSE),"")</f>
        <v/>
      </c>
      <c r="X151" s="234" t="str">
        <f>IFERROR(VLOOKUP(X150,'P1-1'!$B:$AP,41,FALSE),"")</f>
        <v/>
      </c>
      <c r="Y151" s="234" t="str">
        <f>IFERROR(VLOOKUP(Y150,'P1-1'!$B:$AP,41,FALSE),"")</f>
        <v/>
      </c>
      <c r="Z151" s="234" t="str">
        <f>IFERROR(VLOOKUP(Z150,'P1-1'!$B:$AP,41,FALSE),"")</f>
        <v/>
      </c>
      <c r="AA151" s="234" t="str">
        <f>IFERROR(VLOOKUP(AA150,'P1-1'!$B:$AP,41,FALSE),"")</f>
        <v/>
      </c>
      <c r="AB151" s="234" t="str">
        <f>IFERROR(VLOOKUP(AB150,'P1-1'!$B:$AP,41,FALSE),"")</f>
        <v/>
      </c>
      <c r="AC151" s="234" t="str">
        <f>IFERROR(VLOOKUP(AC150,'P1-1'!$B:$AP,41,FALSE),"")</f>
        <v/>
      </c>
      <c r="AD151" s="234" t="str">
        <f>IFERROR(VLOOKUP(AD150,'P1-1'!$B:$AP,41,FALSE),"")</f>
        <v/>
      </c>
      <c r="AE151" s="234" t="str">
        <f>IFERROR(VLOOKUP(AE150,'P1-1'!$B:$AP,41,FALSE),"")</f>
        <v/>
      </c>
      <c r="AF151" s="234" t="str">
        <f>IFERROR(VLOOKUP(AF150,'P1-1'!$B:$AP,41,FALSE),"")</f>
        <v/>
      </c>
      <c r="AG151" s="234" t="str">
        <f>IFERROR(VLOOKUP(AG150,'P1-1'!$B:$AP,41,FALSE),"")</f>
        <v/>
      </c>
      <c r="AH151" s="234" t="str">
        <f>IFERROR(VLOOKUP(AH150,'P1-1'!$B:$AP,41,FALSE),"")</f>
        <v/>
      </c>
      <c r="AI151" s="234" t="str">
        <f>IFERROR(VLOOKUP(AI150,'P1-1'!$B:$AP,41,FALSE),"")</f>
        <v/>
      </c>
      <c r="AJ151" s="234" t="str">
        <f>IFERROR(VLOOKUP(AJ150,'P1-1'!$B:$AP,41,FALSE),"")</f>
        <v/>
      </c>
      <c r="AK151" s="234" t="str">
        <f>IFERROR(VLOOKUP(AK150,'P1-1'!$B:$AP,41,FALSE),"")</f>
        <v/>
      </c>
      <c r="AL151" s="234" t="str">
        <f>IFERROR(VLOOKUP(AL150,'P1-1'!$B:$AP,41,FALSE),"")</f>
        <v/>
      </c>
      <c r="AM151" s="234" t="str">
        <f>IFERROR(VLOOKUP(AM150,'P1-1'!$B:$AP,41,FALSE),"")</f>
        <v/>
      </c>
      <c r="AN151" s="729"/>
      <c r="AO151" s="701"/>
      <c r="AP151" s="705"/>
      <c r="AQ151" s="706"/>
      <c r="AR151" s="701"/>
      <c r="AS151" s="701"/>
      <c r="AT151" s="709"/>
      <c r="AU151" s="326" t="str">
        <f t="shared" ref="AU151" si="163">IFERROR(IF($D150="□",($AO150/$AK$7),($AO150/$AK$9)),"")</f>
        <v/>
      </c>
      <c r="AV151" s="326" t="str">
        <f t="shared" ref="AV151" si="164">IFERROR(IF($D150="□",($AN150/$AO$7),($AN150/$AO$9)),"")</f>
        <v/>
      </c>
    </row>
    <row r="152" spans="1:48" s="205" customFormat="1" ht="12" customHeight="1">
      <c r="A152" s="712"/>
      <c r="B152" s="715"/>
      <c r="C152" s="733"/>
      <c r="D152" s="721"/>
      <c r="E152" s="402"/>
      <c r="F152" s="726"/>
      <c r="G152" s="727"/>
      <c r="H152" s="235" t="s">
        <v>358</v>
      </c>
      <c r="I152" s="234" t="str">
        <f>IFERROR(VLOOKUP(I150,'P1-1'!$B:$AP,31,FALSE),"")</f>
        <v/>
      </c>
      <c r="J152" s="234" t="str">
        <f>IFERROR(VLOOKUP(J150,'P1-1'!$B:$AP,31,FALSE),"")</f>
        <v/>
      </c>
      <c r="K152" s="234" t="str">
        <f>IFERROR(VLOOKUP(K150,'P1-1'!$B:$AP,31,FALSE),"")</f>
        <v/>
      </c>
      <c r="L152" s="234" t="str">
        <f>IFERROR(VLOOKUP(L150,'P1-1'!$B:$AP,31,FALSE),"")</f>
        <v/>
      </c>
      <c r="M152" s="234" t="str">
        <f>IFERROR(VLOOKUP(M150,'P1-1'!$B:$AP,31,FALSE),"")</f>
        <v/>
      </c>
      <c r="N152" s="234" t="str">
        <f>IFERROR(VLOOKUP(N150,'P1-1'!$B:$AP,31,FALSE),"")</f>
        <v/>
      </c>
      <c r="O152" s="234" t="str">
        <f>IFERROR(VLOOKUP(O150,'P1-1'!$B:$AP,31,FALSE),"")</f>
        <v/>
      </c>
      <c r="P152" s="234" t="str">
        <f>IFERROR(VLOOKUP(P150,'P1-1'!$B:$AP,31,FALSE),"")</f>
        <v/>
      </c>
      <c r="Q152" s="234" t="str">
        <f>IFERROR(VLOOKUP(Q150,'P1-1'!$B:$AP,31,FALSE),"")</f>
        <v/>
      </c>
      <c r="R152" s="234" t="str">
        <f>IFERROR(VLOOKUP(R150,'P1-1'!$B:$AP,31,FALSE),"")</f>
        <v/>
      </c>
      <c r="S152" s="234" t="str">
        <f>IFERROR(VLOOKUP(S150,'P1-1'!$B:$AP,31,FALSE),"")</f>
        <v/>
      </c>
      <c r="T152" s="234" t="str">
        <f>IFERROR(VLOOKUP(T150,'P1-1'!$B:$AP,31,FALSE),"")</f>
        <v/>
      </c>
      <c r="U152" s="234" t="str">
        <f>IFERROR(VLOOKUP(U150,'P1-1'!$B:$AP,31,FALSE),"")</f>
        <v/>
      </c>
      <c r="V152" s="234" t="str">
        <f>IFERROR(VLOOKUP(V150,'P1-1'!$B:$AP,31,FALSE),"")</f>
        <v/>
      </c>
      <c r="W152" s="234" t="str">
        <f>IFERROR(VLOOKUP(W150,'P1-1'!$B:$AP,31,FALSE),"")</f>
        <v/>
      </c>
      <c r="X152" s="234" t="str">
        <f>IFERROR(VLOOKUP(X150,'P1-1'!$B:$AP,31,FALSE),"")</f>
        <v/>
      </c>
      <c r="Y152" s="234" t="str">
        <f>IFERROR(VLOOKUP(Y150,'P1-1'!$B:$AP,31,FALSE),"")</f>
        <v/>
      </c>
      <c r="Z152" s="234" t="str">
        <f>IFERROR(VLOOKUP(Z150,'P1-1'!$B:$AP,31,FALSE),"")</f>
        <v/>
      </c>
      <c r="AA152" s="234" t="str">
        <f>IFERROR(VLOOKUP(AA150,'P1-1'!$B:$AP,31,FALSE),"")</f>
        <v/>
      </c>
      <c r="AB152" s="234" t="str">
        <f>IFERROR(VLOOKUP(AB150,'P1-1'!$B:$AP,31,FALSE),"")</f>
        <v/>
      </c>
      <c r="AC152" s="234" t="str">
        <f>IFERROR(VLOOKUP(AC150,'P1-1'!$B:$AP,31,FALSE),"")</f>
        <v/>
      </c>
      <c r="AD152" s="234" t="str">
        <f>IFERROR(VLOOKUP(AD150,'P1-1'!$B:$AP,31,FALSE),"")</f>
        <v/>
      </c>
      <c r="AE152" s="234" t="str">
        <f>IFERROR(VLOOKUP(AE150,'P1-1'!$B:$AP,31,FALSE),"")</f>
        <v/>
      </c>
      <c r="AF152" s="234" t="str">
        <f>IFERROR(VLOOKUP(AF150,'P1-1'!$B:$AP,31,FALSE),"")</f>
        <v/>
      </c>
      <c r="AG152" s="234" t="str">
        <f>IFERROR(VLOOKUP(AG150,'P1-1'!$B:$AP,31,FALSE),"")</f>
        <v/>
      </c>
      <c r="AH152" s="234" t="str">
        <f>IFERROR(VLOOKUP(AH150,'P1-1'!$B:$AP,31,FALSE),"")</f>
        <v/>
      </c>
      <c r="AI152" s="234" t="str">
        <f>IFERROR(VLOOKUP(AI150,'P1-1'!$B:$AP,31,FALSE),"")</f>
        <v/>
      </c>
      <c r="AJ152" s="234" t="str">
        <f>IFERROR(VLOOKUP(AJ150,'P1-1'!$B:$AP,31,FALSE),"")</f>
        <v/>
      </c>
      <c r="AK152" s="234" t="str">
        <f>IFERROR(VLOOKUP(AK150,'P1-1'!$B:$AP,31,FALSE),"")</f>
        <v/>
      </c>
      <c r="AL152" s="234" t="str">
        <f>IFERROR(VLOOKUP(AL150,'P1-1'!$B:$AP,31,FALSE),"")</f>
        <v/>
      </c>
      <c r="AM152" s="234" t="str">
        <f>IFERROR(VLOOKUP(AM150,'P1-1'!$B:$AP,31,FALSE),"")</f>
        <v/>
      </c>
      <c r="AN152" s="730"/>
      <c r="AO152" s="702"/>
      <c r="AP152" s="707"/>
      <c r="AQ152" s="708"/>
      <c r="AR152" s="702"/>
      <c r="AS152" s="702"/>
      <c r="AT152" s="709"/>
      <c r="AU152" s="327"/>
      <c r="AV152" s="327"/>
    </row>
    <row r="153" spans="1:48" s="205" customFormat="1" ht="12" customHeight="1">
      <c r="A153" s="710">
        <v>44</v>
      </c>
      <c r="B153" s="713"/>
      <c r="C153" s="731"/>
      <c r="D153" s="719" t="s">
        <v>231</v>
      </c>
      <c r="E153" s="401"/>
      <c r="F153" s="722"/>
      <c r="G153" s="723"/>
      <c r="H153" s="232" t="s">
        <v>355</v>
      </c>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728">
        <f t="shared" ref="AN153" si="165">IF(LEFT($AN$2,6)="共同生活援助",SUM(I154:AM154),SUM(I154:AM155))</f>
        <v>0</v>
      </c>
      <c r="AO153" s="700">
        <f>IF($AN$4="４週",AN153/4,AN153/(DAY(EOMONTH($I$22,0))/7))</f>
        <v>0</v>
      </c>
      <c r="AP153" s="703"/>
      <c r="AQ153" s="704"/>
      <c r="AR153" s="700" t="str">
        <f t="shared" ref="AR153" si="166">IF($AN$4="４週",AU154,AV154)</f>
        <v/>
      </c>
      <c r="AS153" s="700"/>
      <c r="AT153" s="709"/>
      <c r="AU153" s="325" t="s">
        <v>617</v>
      </c>
      <c r="AV153" s="325" t="s">
        <v>356</v>
      </c>
    </row>
    <row r="154" spans="1:48" s="205" customFormat="1" ht="12" customHeight="1">
      <c r="A154" s="711"/>
      <c r="B154" s="714"/>
      <c r="C154" s="732"/>
      <c r="D154" s="720"/>
      <c r="E154" s="402"/>
      <c r="F154" s="724"/>
      <c r="G154" s="725"/>
      <c r="H154" s="233" t="s">
        <v>357</v>
      </c>
      <c r="I154" s="234" t="str">
        <f>IFERROR(VLOOKUP(I153,'P1-1'!$B:$AP,41,FALSE),"")</f>
        <v/>
      </c>
      <c r="J154" s="234" t="str">
        <f>IFERROR(VLOOKUP(J153,'P1-1'!$B:$AP,41,FALSE),"")</f>
        <v/>
      </c>
      <c r="K154" s="234" t="str">
        <f>IFERROR(VLOOKUP(K153,'P1-1'!$B:$AP,41,FALSE),"")</f>
        <v/>
      </c>
      <c r="L154" s="234" t="str">
        <f>IFERROR(VLOOKUP(L153,'P1-1'!$B:$AP,41,FALSE),"")</f>
        <v/>
      </c>
      <c r="M154" s="234" t="str">
        <f>IFERROR(VLOOKUP(M153,'P1-1'!$B:$AP,41,FALSE),"")</f>
        <v/>
      </c>
      <c r="N154" s="234" t="str">
        <f>IFERROR(VLOOKUP(N153,'P1-1'!$B:$AP,41,FALSE),"")</f>
        <v/>
      </c>
      <c r="O154" s="234" t="str">
        <f>IFERROR(VLOOKUP(O153,'P1-1'!$B:$AP,41,FALSE),"")</f>
        <v/>
      </c>
      <c r="P154" s="234" t="str">
        <f>IFERROR(VLOOKUP(P153,'P1-1'!$B:$AP,41,FALSE),"")</f>
        <v/>
      </c>
      <c r="Q154" s="234" t="str">
        <f>IFERROR(VLOOKUP(Q153,'P1-1'!$B:$AP,41,FALSE),"")</f>
        <v/>
      </c>
      <c r="R154" s="234" t="str">
        <f>IFERROR(VLOOKUP(R153,'P1-1'!$B:$AP,41,FALSE),"")</f>
        <v/>
      </c>
      <c r="S154" s="234" t="str">
        <f>IFERROR(VLOOKUP(S153,'P1-1'!$B:$AP,41,FALSE),"")</f>
        <v/>
      </c>
      <c r="T154" s="234" t="str">
        <f>IFERROR(VLOOKUP(T153,'P1-1'!$B:$AP,41,FALSE),"")</f>
        <v/>
      </c>
      <c r="U154" s="234" t="str">
        <f>IFERROR(VLOOKUP(U153,'P1-1'!$B:$AP,41,FALSE),"")</f>
        <v/>
      </c>
      <c r="V154" s="234" t="str">
        <f>IFERROR(VLOOKUP(V153,'P1-1'!$B:$AP,41,FALSE),"")</f>
        <v/>
      </c>
      <c r="W154" s="234" t="str">
        <f>IFERROR(VLOOKUP(W153,'P1-1'!$B:$AP,41,FALSE),"")</f>
        <v/>
      </c>
      <c r="X154" s="234" t="str">
        <f>IFERROR(VLOOKUP(X153,'P1-1'!$B:$AP,41,FALSE),"")</f>
        <v/>
      </c>
      <c r="Y154" s="234" t="str">
        <f>IFERROR(VLOOKUP(Y153,'P1-1'!$B:$AP,41,FALSE),"")</f>
        <v/>
      </c>
      <c r="Z154" s="234" t="str">
        <f>IFERROR(VLOOKUP(Z153,'P1-1'!$B:$AP,41,FALSE),"")</f>
        <v/>
      </c>
      <c r="AA154" s="234" t="str">
        <f>IFERROR(VLOOKUP(AA153,'P1-1'!$B:$AP,41,FALSE),"")</f>
        <v/>
      </c>
      <c r="AB154" s="234" t="str">
        <f>IFERROR(VLOOKUP(AB153,'P1-1'!$B:$AP,41,FALSE),"")</f>
        <v/>
      </c>
      <c r="AC154" s="234" t="str">
        <f>IFERROR(VLOOKUP(AC153,'P1-1'!$B:$AP,41,FALSE),"")</f>
        <v/>
      </c>
      <c r="AD154" s="234" t="str">
        <f>IFERROR(VLOOKUP(AD153,'P1-1'!$B:$AP,41,FALSE),"")</f>
        <v/>
      </c>
      <c r="AE154" s="234" t="str">
        <f>IFERROR(VLOOKUP(AE153,'P1-1'!$B:$AP,41,FALSE),"")</f>
        <v/>
      </c>
      <c r="AF154" s="234" t="str">
        <f>IFERROR(VLOOKUP(AF153,'P1-1'!$B:$AP,41,FALSE),"")</f>
        <v/>
      </c>
      <c r="AG154" s="234" t="str">
        <f>IFERROR(VLOOKUP(AG153,'P1-1'!$B:$AP,41,FALSE),"")</f>
        <v/>
      </c>
      <c r="AH154" s="234" t="str">
        <f>IFERROR(VLOOKUP(AH153,'P1-1'!$B:$AP,41,FALSE),"")</f>
        <v/>
      </c>
      <c r="AI154" s="234" t="str">
        <f>IFERROR(VLOOKUP(AI153,'P1-1'!$B:$AP,41,FALSE),"")</f>
        <v/>
      </c>
      <c r="AJ154" s="234" t="str">
        <f>IFERROR(VLOOKUP(AJ153,'P1-1'!$B:$AP,41,FALSE),"")</f>
        <v/>
      </c>
      <c r="AK154" s="234" t="str">
        <f>IFERROR(VLOOKUP(AK153,'P1-1'!$B:$AP,41,FALSE),"")</f>
        <v/>
      </c>
      <c r="AL154" s="234" t="str">
        <f>IFERROR(VLOOKUP(AL153,'P1-1'!$B:$AP,41,FALSE),"")</f>
        <v/>
      </c>
      <c r="AM154" s="234" t="str">
        <f>IFERROR(VLOOKUP(AM153,'P1-1'!$B:$AP,41,FALSE),"")</f>
        <v/>
      </c>
      <c r="AN154" s="729"/>
      <c r="AO154" s="701"/>
      <c r="AP154" s="705"/>
      <c r="AQ154" s="706"/>
      <c r="AR154" s="701"/>
      <c r="AS154" s="701"/>
      <c r="AT154" s="709"/>
      <c r="AU154" s="326" t="str">
        <f t="shared" ref="AU154" si="167">IFERROR(IF($D153="□",($AO153/$AK$7),($AO153/$AK$9)),"")</f>
        <v/>
      </c>
      <c r="AV154" s="326" t="str">
        <f t="shared" ref="AV154" si="168">IFERROR(IF($D153="□",($AN153/$AO$7),($AN153/$AO$9)),"")</f>
        <v/>
      </c>
    </row>
    <row r="155" spans="1:48" s="205" customFormat="1" ht="12" customHeight="1">
      <c r="A155" s="712"/>
      <c r="B155" s="715"/>
      <c r="C155" s="733"/>
      <c r="D155" s="721"/>
      <c r="E155" s="402"/>
      <c r="F155" s="726"/>
      <c r="G155" s="727"/>
      <c r="H155" s="235" t="s">
        <v>358</v>
      </c>
      <c r="I155" s="234" t="str">
        <f>IFERROR(VLOOKUP(I153,'P1-1'!$B:$AP,31,FALSE),"")</f>
        <v/>
      </c>
      <c r="J155" s="234" t="str">
        <f>IFERROR(VLOOKUP(J153,'P1-1'!$B:$AP,31,FALSE),"")</f>
        <v/>
      </c>
      <c r="K155" s="234" t="str">
        <f>IFERROR(VLOOKUP(K153,'P1-1'!$B:$AP,31,FALSE),"")</f>
        <v/>
      </c>
      <c r="L155" s="234" t="str">
        <f>IFERROR(VLOOKUP(L153,'P1-1'!$B:$AP,31,FALSE),"")</f>
        <v/>
      </c>
      <c r="M155" s="234" t="str">
        <f>IFERROR(VLOOKUP(M153,'P1-1'!$B:$AP,31,FALSE),"")</f>
        <v/>
      </c>
      <c r="N155" s="234" t="str">
        <f>IFERROR(VLOOKUP(N153,'P1-1'!$B:$AP,31,FALSE),"")</f>
        <v/>
      </c>
      <c r="O155" s="234" t="str">
        <f>IFERROR(VLOOKUP(O153,'P1-1'!$B:$AP,31,FALSE),"")</f>
        <v/>
      </c>
      <c r="P155" s="234" t="str">
        <f>IFERROR(VLOOKUP(P153,'P1-1'!$B:$AP,31,FALSE),"")</f>
        <v/>
      </c>
      <c r="Q155" s="234" t="str">
        <f>IFERROR(VLOOKUP(Q153,'P1-1'!$B:$AP,31,FALSE),"")</f>
        <v/>
      </c>
      <c r="R155" s="234" t="str">
        <f>IFERROR(VLOOKUP(R153,'P1-1'!$B:$AP,31,FALSE),"")</f>
        <v/>
      </c>
      <c r="S155" s="234" t="str">
        <f>IFERROR(VLOOKUP(S153,'P1-1'!$B:$AP,31,FALSE),"")</f>
        <v/>
      </c>
      <c r="T155" s="234" t="str">
        <f>IFERROR(VLOOKUP(T153,'P1-1'!$B:$AP,31,FALSE),"")</f>
        <v/>
      </c>
      <c r="U155" s="234" t="str">
        <f>IFERROR(VLOOKUP(U153,'P1-1'!$B:$AP,31,FALSE),"")</f>
        <v/>
      </c>
      <c r="V155" s="234" t="str">
        <f>IFERROR(VLOOKUP(V153,'P1-1'!$B:$AP,31,FALSE),"")</f>
        <v/>
      </c>
      <c r="W155" s="234" t="str">
        <f>IFERROR(VLOOKUP(W153,'P1-1'!$B:$AP,31,FALSE),"")</f>
        <v/>
      </c>
      <c r="X155" s="234" t="str">
        <f>IFERROR(VLOOKUP(X153,'P1-1'!$B:$AP,31,FALSE),"")</f>
        <v/>
      </c>
      <c r="Y155" s="234" t="str">
        <f>IFERROR(VLOOKUP(Y153,'P1-1'!$B:$AP,31,FALSE),"")</f>
        <v/>
      </c>
      <c r="Z155" s="234" t="str">
        <f>IFERROR(VLOOKUP(Z153,'P1-1'!$B:$AP,31,FALSE),"")</f>
        <v/>
      </c>
      <c r="AA155" s="234" t="str">
        <f>IFERROR(VLOOKUP(AA153,'P1-1'!$B:$AP,31,FALSE),"")</f>
        <v/>
      </c>
      <c r="AB155" s="234" t="str">
        <f>IFERROR(VLOOKUP(AB153,'P1-1'!$B:$AP,31,FALSE),"")</f>
        <v/>
      </c>
      <c r="AC155" s="234" t="str">
        <f>IFERROR(VLOOKUP(AC153,'P1-1'!$B:$AP,31,FALSE),"")</f>
        <v/>
      </c>
      <c r="AD155" s="234" t="str">
        <f>IFERROR(VLOOKUP(AD153,'P1-1'!$B:$AP,31,FALSE),"")</f>
        <v/>
      </c>
      <c r="AE155" s="234" t="str">
        <f>IFERROR(VLOOKUP(AE153,'P1-1'!$B:$AP,31,FALSE),"")</f>
        <v/>
      </c>
      <c r="AF155" s="234" t="str">
        <f>IFERROR(VLOOKUP(AF153,'P1-1'!$B:$AP,31,FALSE),"")</f>
        <v/>
      </c>
      <c r="AG155" s="234" t="str">
        <f>IFERROR(VLOOKUP(AG153,'P1-1'!$B:$AP,31,FALSE),"")</f>
        <v/>
      </c>
      <c r="AH155" s="234" t="str">
        <f>IFERROR(VLOOKUP(AH153,'P1-1'!$B:$AP,31,FALSE),"")</f>
        <v/>
      </c>
      <c r="AI155" s="234" t="str">
        <f>IFERROR(VLOOKUP(AI153,'P1-1'!$B:$AP,31,FALSE),"")</f>
        <v/>
      </c>
      <c r="AJ155" s="234" t="str">
        <f>IFERROR(VLOOKUP(AJ153,'P1-1'!$B:$AP,31,FALSE),"")</f>
        <v/>
      </c>
      <c r="AK155" s="234" t="str">
        <f>IFERROR(VLOOKUP(AK153,'P1-1'!$B:$AP,31,FALSE),"")</f>
        <v/>
      </c>
      <c r="AL155" s="234" t="str">
        <f>IFERROR(VLOOKUP(AL153,'P1-1'!$B:$AP,31,FALSE),"")</f>
        <v/>
      </c>
      <c r="AM155" s="234" t="str">
        <f>IFERROR(VLOOKUP(AM153,'P1-1'!$B:$AP,31,FALSE),"")</f>
        <v/>
      </c>
      <c r="AN155" s="730"/>
      <c r="AO155" s="702"/>
      <c r="AP155" s="707"/>
      <c r="AQ155" s="708"/>
      <c r="AR155" s="702"/>
      <c r="AS155" s="702"/>
      <c r="AT155" s="709"/>
      <c r="AU155" s="327"/>
      <c r="AV155" s="327"/>
    </row>
    <row r="156" spans="1:48" s="205" customFormat="1" ht="12" customHeight="1">
      <c r="A156" s="710">
        <v>45</v>
      </c>
      <c r="B156" s="713"/>
      <c r="C156" s="731"/>
      <c r="D156" s="719" t="s">
        <v>231</v>
      </c>
      <c r="E156" s="401"/>
      <c r="F156" s="722"/>
      <c r="G156" s="723"/>
      <c r="H156" s="232" t="s">
        <v>355</v>
      </c>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4"/>
      <c r="AL156" s="324"/>
      <c r="AM156" s="324"/>
      <c r="AN156" s="728">
        <f t="shared" ref="AN156" si="169">IF(LEFT($AN$2,6)="共同生活援助",SUM(I157:AM157),SUM(I157:AM158))</f>
        <v>0</v>
      </c>
      <c r="AO156" s="700">
        <f>IF($AN$4="４週",AN156/4,AN156/(DAY(EOMONTH($I$22,0))/7))</f>
        <v>0</v>
      </c>
      <c r="AP156" s="703"/>
      <c r="AQ156" s="704"/>
      <c r="AR156" s="700" t="str">
        <f t="shared" ref="AR156" si="170">IF($AN$4="４週",AU157,AV157)</f>
        <v/>
      </c>
      <c r="AS156" s="700"/>
      <c r="AT156" s="709"/>
      <c r="AU156" s="325" t="s">
        <v>617</v>
      </c>
      <c r="AV156" s="325" t="s">
        <v>356</v>
      </c>
    </row>
    <row r="157" spans="1:48" s="205" customFormat="1" ht="12" customHeight="1">
      <c r="A157" s="711"/>
      <c r="B157" s="714"/>
      <c r="C157" s="732"/>
      <c r="D157" s="720"/>
      <c r="E157" s="402"/>
      <c r="F157" s="724"/>
      <c r="G157" s="725"/>
      <c r="H157" s="233" t="s">
        <v>357</v>
      </c>
      <c r="I157" s="234" t="str">
        <f>IFERROR(VLOOKUP(I156,'P1-1'!$B:$AP,41,FALSE),"")</f>
        <v/>
      </c>
      <c r="J157" s="234" t="str">
        <f>IFERROR(VLOOKUP(J156,'P1-1'!$B:$AP,41,FALSE),"")</f>
        <v/>
      </c>
      <c r="K157" s="234" t="str">
        <f>IFERROR(VLOOKUP(K156,'P1-1'!$B:$AP,41,FALSE),"")</f>
        <v/>
      </c>
      <c r="L157" s="234" t="str">
        <f>IFERROR(VLOOKUP(L156,'P1-1'!$B:$AP,41,FALSE),"")</f>
        <v/>
      </c>
      <c r="M157" s="234" t="str">
        <f>IFERROR(VLOOKUP(M156,'P1-1'!$B:$AP,41,FALSE),"")</f>
        <v/>
      </c>
      <c r="N157" s="234" t="str">
        <f>IFERROR(VLOOKUP(N156,'P1-1'!$B:$AP,41,FALSE),"")</f>
        <v/>
      </c>
      <c r="O157" s="234" t="str">
        <f>IFERROR(VLOOKUP(O156,'P1-1'!$B:$AP,41,FALSE),"")</f>
        <v/>
      </c>
      <c r="P157" s="234" t="str">
        <f>IFERROR(VLOOKUP(P156,'P1-1'!$B:$AP,41,FALSE),"")</f>
        <v/>
      </c>
      <c r="Q157" s="234" t="str">
        <f>IFERROR(VLOOKUP(Q156,'P1-1'!$B:$AP,41,FALSE),"")</f>
        <v/>
      </c>
      <c r="R157" s="234" t="str">
        <f>IFERROR(VLOOKUP(R156,'P1-1'!$B:$AP,41,FALSE),"")</f>
        <v/>
      </c>
      <c r="S157" s="234" t="str">
        <f>IFERROR(VLOOKUP(S156,'P1-1'!$B:$AP,41,FALSE),"")</f>
        <v/>
      </c>
      <c r="T157" s="234" t="str">
        <f>IFERROR(VLOOKUP(T156,'P1-1'!$B:$AP,41,FALSE),"")</f>
        <v/>
      </c>
      <c r="U157" s="234" t="str">
        <f>IFERROR(VLOOKUP(U156,'P1-1'!$B:$AP,41,FALSE),"")</f>
        <v/>
      </c>
      <c r="V157" s="234" t="str">
        <f>IFERROR(VLOOKUP(V156,'P1-1'!$B:$AP,41,FALSE),"")</f>
        <v/>
      </c>
      <c r="W157" s="234" t="str">
        <f>IFERROR(VLOOKUP(W156,'P1-1'!$B:$AP,41,FALSE),"")</f>
        <v/>
      </c>
      <c r="X157" s="234" t="str">
        <f>IFERROR(VLOOKUP(X156,'P1-1'!$B:$AP,41,FALSE),"")</f>
        <v/>
      </c>
      <c r="Y157" s="234" t="str">
        <f>IFERROR(VLOOKUP(Y156,'P1-1'!$B:$AP,41,FALSE),"")</f>
        <v/>
      </c>
      <c r="Z157" s="234" t="str">
        <f>IFERROR(VLOOKUP(Z156,'P1-1'!$B:$AP,41,FALSE),"")</f>
        <v/>
      </c>
      <c r="AA157" s="234" t="str">
        <f>IFERROR(VLOOKUP(AA156,'P1-1'!$B:$AP,41,FALSE),"")</f>
        <v/>
      </c>
      <c r="AB157" s="234" t="str">
        <f>IFERROR(VLOOKUP(AB156,'P1-1'!$B:$AP,41,FALSE),"")</f>
        <v/>
      </c>
      <c r="AC157" s="234" t="str">
        <f>IFERROR(VLOOKUP(AC156,'P1-1'!$B:$AP,41,FALSE),"")</f>
        <v/>
      </c>
      <c r="AD157" s="234" t="str">
        <f>IFERROR(VLOOKUP(AD156,'P1-1'!$B:$AP,41,FALSE),"")</f>
        <v/>
      </c>
      <c r="AE157" s="234" t="str">
        <f>IFERROR(VLOOKUP(AE156,'P1-1'!$B:$AP,41,FALSE),"")</f>
        <v/>
      </c>
      <c r="AF157" s="234" t="str">
        <f>IFERROR(VLOOKUP(AF156,'P1-1'!$B:$AP,41,FALSE),"")</f>
        <v/>
      </c>
      <c r="AG157" s="234" t="str">
        <f>IFERROR(VLOOKUP(AG156,'P1-1'!$B:$AP,41,FALSE),"")</f>
        <v/>
      </c>
      <c r="AH157" s="234" t="str">
        <f>IFERROR(VLOOKUP(AH156,'P1-1'!$B:$AP,41,FALSE),"")</f>
        <v/>
      </c>
      <c r="AI157" s="234" t="str">
        <f>IFERROR(VLOOKUP(AI156,'P1-1'!$B:$AP,41,FALSE),"")</f>
        <v/>
      </c>
      <c r="AJ157" s="234" t="str">
        <f>IFERROR(VLOOKUP(AJ156,'P1-1'!$B:$AP,41,FALSE),"")</f>
        <v/>
      </c>
      <c r="AK157" s="234" t="str">
        <f>IFERROR(VLOOKUP(AK156,'P1-1'!$B:$AP,41,FALSE),"")</f>
        <v/>
      </c>
      <c r="AL157" s="234" t="str">
        <f>IFERROR(VLOOKUP(AL156,'P1-1'!$B:$AP,41,FALSE),"")</f>
        <v/>
      </c>
      <c r="AM157" s="234" t="str">
        <f>IFERROR(VLOOKUP(AM156,'P1-1'!$B:$AP,41,FALSE),"")</f>
        <v/>
      </c>
      <c r="AN157" s="729"/>
      <c r="AO157" s="701"/>
      <c r="AP157" s="705"/>
      <c r="AQ157" s="706"/>
      <c r="AR157" s="701"/>
      <c r="AS157" s="701"/>
      <c r="AT157" s="709"/>
      <c r="AU157" s="326" t="str">
        <f t="shared" ref="AU157" si="171">IFERROR(IF($D156="□",($AO156/$AK$7),($AO156/$AK$9)),"")</f>
        <v/>
      </c>
      <c r="AV157" s="326" t="str">
        <f t="shared" ref="AV157" si="172">IFERROR(IF($D156="□",($AN156/$AO$7),($AN156/$AO$9)),"")</f>
        <v/>
      </c>
    </row>
    <row r="158" spans="1:48" s="205" customFormat="1" ht="12" customHeight="1">
      <c r="A158" s="712"/>
      <c r="B158" s="715"/>
      <c r="C158" s="733"/>
      <c r="D158" s="721"/>
      <c r="E158" s="402"/>
      <c r="F158" s="726"/>
      <c r="G158" s="727"/>
      <c r="H158" s="235" t="s">
        <v>358</v>
      </c>
      <c r="I158" s="236" t="str">
        <f>IFERROR(VLOOKUP(I156,'P1-1'!$B:$AP,31,FALSE),"")</f>
        <v/>
      </c>
      <c r="J158" s="234" t="str">
        <f>IFERROR(VLOOKUP(J156,'P1-1'!$B:$AP,31,FALSE),"")</f>
        <v/>
      </c>
      <c r="K158" s="234" t="str">
        <f>IFERROR(VLOOKUP(K156,'P1-1'!$B:$AP,31,FALSE),"")</f>
        <v/>
      </c>
      <c r="L158" s="234" t="str">
        <f>IFERROR(VLOOKUP(L156,'P1-1'!$B:$AP,31,FALSE),"")</f>
        <v/>
      </c>
      <c r="M158" s="234" t="str">
        <f>IFERROR(VLOOKUP(M156,'P1-1'!$B:$AP,31,FALSE),"")</f>
        <v/>
      </c>
      <c r="N158" s="234" t="str">
        <f>IFERROR(VLOOKUP(N156,'P1-1'!$B:$AP,31,FALSE),"")</f>
        <v/>
      </c>
      <c r="O158" s="234" t="str">
        <f>IFERROR(VLOOKUP(O156,'P1-1'!$B:$AP,31,FALSE),"")</f>
        <v/>
      </c>
      <c r="P158" s="234" t="str">
        <f>IFERROR(VLOOKUP(P156,'P1-1'!$B:$AP,31,FALSE),"")</f>
        <v/>
      </c>
      <c r="Q158" s="234" t="str">
        <f>IFERROR(VLOOKUP(Q156,'P1-1'!$B:$AP,31,FALSE),"")</f>
        <v/>
      </c>
      <c r="R158" s="234" t="str">
        <f>IFERROR(VLOOKUP(R156,'P1-1'!$B:$AP,31,FALSE),"")</f>
        <v/>
      </c>
      <c r="S158" s="234" t="str">
        <f>IFERROR(VLOOKUP(S156,'P1-1'!$B:$AP,31,FALSE),"")</f>
        <v/>
      </c>
      <c r="T158" s="234" t="str">
        <f>IFERROR(VLOOKUP(T156,'P1-1'!$B:$AP,31,FALSE),"")</f>
        <v/>
      </c>
      <c r="U158" s="234" t="str">
        <f>IFERROR(VLOOKUP(U156,'P1-1'!$B:$AP,31,FALSE),"")</f>
        <v/>
      </c>
      <c r="V158" s="234" t="str">
        <f>IFERROR(VLOOKUP(V156,'P1-1'!$B:$AP,31,FALSE),"")</f>
        <v/>
      </c>
      <c r="W158" s="234" t="str">
        <f>IFERROR(VLOOKUP(W156,'P1-1'!$B:$AP,31,FALSE),"")</f>
        <v/>
      </c>
      <c r="X158" s="234" t="str">
        <f>IFERROR(VLOOKUP(X156,'P1-1'!$B:$AP,31,FALSE),"")</f>
        <v/>
      </c>
      <c r="Y158" s="234" t="str">
        <f>IFERROR(VLOOKUP(Y156,'P1-1'!$B:$AP,31,FALSE),"")</f>
        <v/>
      </c>
      <c r="Z158" s="234" t="str">
        <f>IFERROR(VLOOKUP(Z156,'P1-1'!$B:$AP,31,FALSE),"")</f>
        <v/>
      </c>
      <c r="AA158" s="234" t="str">
        <f>IFERROR(VLOOKUP(AA156,'P1-1'!$B:$AP,31,FALSE),"")</f>
        <v/>
      </c>
      <c r="AB158" s="234" t="str">
        <f>IFERROR(VLOOKUP(AB156,'P1-1'!$B:$AP,31,FALSE),"")</f>
        <v/>
      </c>
      <c r="AC158" s="234" t="str">
        <f>IFERROR(VLOOKUP(AC156,'P1-1'!$B:$AP,31,FALSE),"")</f>
        <v/>
      </c>
      <c r="AD158" s="234" t="str">
        <f>IFERROR(VLOOKUP(AD156,'P1-1'!$B:$AP,31,FALSE),"")</f>
        <v/>
      </c>
      <c r="AE158" s="234" t="str">
        <f>IFERROR(VLOOKUP(AE156,'P1-1'!$B:$AP,31,FALSE),"")</f>
        <v/>
      </c>
      <c r="AF158" s="234" t="str">
        <f>IFERROR(VLOOKUP(AF156,'P1-1'!$B:$AP,31,FALSE),"")</f>
        <v/>
      </c>
      <c r="AG158" s="234" t="str">
        <f>IFERROR(VLOOKUP(AG156,'P1-1'!$B:$AP,31,FALSE),"")</f>
        <v/>
      </c>
      <c r="AH158" s="234" t="str">
        <f>IFERROR(VLOOKUP(AH156,'P1-1'!$B:$AP,31,FALSE),"")</f>
        <v/>
      </c>
      <c r="AI158" s="234" t="str">
        <f>IFERROR(VLOOKUP(AI156,'P1-1'!$B:$AP,31,FALSE),"")</f>
        <v/>
      </c>
      <c r="AJ158" s="234" t="str">
        <f>IFERROR(VLOOKUP(AJ156,'P1-1'!$B:$AP,31,FALSE),"")</f>
        <v/>
      </c>
      <c r="AK158" s="234" t="str">
        <f>IFERROR(VLOOKUP(AK156,'P1-1'!$B:$AP,31,FALSE),"")</f>
        <v/>
      </c>
      <c r="AL158" s="234" t="str">
        <f>IFERROR(VLOOKUP(AL156,'P1-1'!$B:$AP,31,FALSE),"")</f>
        <v/>
      </c>
      <c r="AM158" s="234" t="str">
        <f>IFERROR(VLOOKUP(AM156,'P1-1'!$B:$AP,31,FALSE),"")</f>
        <v/>
      </c>
      <c r="AN158" s="730"/>
      <c r="AO158" s="702"/>
      <c r="AP158" s="707"/>
      <c r="AQ158" s="708"/>
      <c r="AR158" s="702"/>
      <c r="AS158" s="702"/>
      <c r="AT158" s="709"/>
      <c r="AU158" s="327"/>
      <c r="AV158" s="327"/>
    </row>
    <row r="159" spans="1:48" s="205" customFormat="1" ht="12" customHeight="1">
      <c r="A159" s="710">
        <v>46</v>
      </c>
      <c r="B159" s="713"/>
      <c r="C159" s="731"/>
      <c r="D159" s="719" t="s">
        <v>231</v>
      </c>
      <c r="E159" s="401"/>
      <c r="F159" s="722"/>
      <c r="G159" s="723"/>
      <c r="H159" s="232" t="s">
        <v>355</v>
      </c>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4"/>
      <c r="AL159" s="324"/>
      <c r="AM159" s="324"/>
      <c r="AN159" s="728">
        <f t="shared" ref="AN159" si="173">IF(LEFT($AN$2,6)="共同生活援助",SUM(I160:AM160),SUM(I160:AM161))</f>
        <v>0</v>
      </c>
      <c r="AO159" s="700">
        <f>IF($AN$4="４週",AN159/4,AN159/(DAY(EOMONTH($I$22,0))/7))</f>
        <v>0</v>
      </c>
      <c r="AP159" s="703"/>
      <c r="AQ159" s="704"/>
      <c r="AR159" s="700" t="str">
        <f t="shared" ref="AR159" si="174">IF($AN$4="４週",AU160,AV160)</f>
        <v/>
      </c>
      <c r="AS159" s="700"/>
      <c r="AT159" s="709"/>
      <c r="AU159" s="325" t="s">
        <v>617</v>
      </c>
      <c r="AV159" s="325" t="s">
        <v>356</v>
      </c>
    </row>
    <row r="160" spans="1:48" s="205" customFormat="1" ht="12" customHeight="1">
      <c r="A160" s="711"/>
      <c r="B160" s="714"/>
      <c r="C160" s="732"/>
      <c r="D160" s="720"/>
      <c r="E160" s="402"/>
      <c r="F160" s="724"/>
      <c r="G160" s="725"/>
      <c r="H160" s="233" t="s">
        <v>357</v>
      </c>
      <c r="I160" s="234" t="str">
        <f>IFERROR(VLOOKUP(I159,'P1-1'!$B:$AP,41,FALSE),"")</f>
        <v/>
      </c>
      <c r="J160" s="234" t="str">
        <f>IFERROR(VLOOKUP(J159,'P1-1'!$B:$AP,41,FALSE),"")</f>
        <v/>
      </c>
      <c r="K160" s="234" t="str">
        <f>IFERROR(VLOOKUP(K159,'P1-1'!$B:$AP,41,FALSE),"")</f>
        <v/>
      </c>
      <c r="L160" s="234" t="str">
        <f>IFERROR(VLOOKUP(L159,'P1-1'!$B:$AP,41,FALSE),"")</f>
        <v/>
      </c>
      <c r="M160" s="234" t="str">
        <f>IFERROR(VLOOKUP(M159,'P1-1'!$B:$AP,41,FALSE),"")</f>
        <v/>
      </c>
      <c r="N160" s="234" t="str">
        <f>IFERROR(VLOOKUP(N159,'P1-1'!$B:$AP,41,FALSE),"")</f>
        <v/>
      </c>
      <c r="O160" s="234" t="str">
        <f>IFERROR(VLOOKUP(O159,'P1-1'!$B:$AP,41,FALSE),"")</f>
        <v/>
      </c>
      <c r="P160" s="234" t="str">
        <f>IFERROR(VLOOKUP(P159,'P1-1'!$B:$AP,41,FALSE),"")</f>
        <v/>
      </c>
      <c r="Q160" s="234" t="str">
        <f>IFERROR(VLOOKUP(Q159,'P1-1'!$B:$AP,41,FALSE),"")</f>
        <v/>
      </c>
      <c r="R160" s="234" t="str">
        <f>IFERROR(VLOOKUP(R159,'P1-1'!$B:$AP,41,FALSE),"")</f>
        <v/>
      </c>
      <c r="S160" s="234" t="str">
        <f>IFERROR(VLOOKUP(S159,'P1-1'!$B:$AP,41,FALSE),"")</f>
        <v/>
      </c>
      <c r="T160" s="234" t="str">
        <f>IFERROR(VLOOKUP(T159,'P1-1'!$B:$AP,41,FALSE),"")</f>
        <v/>
      </c>
      <c r="U160" s="234" t="str">
        <f>IFERROR(VLOOKUP(U159,'P1-1'!$B:$AP,41,FALSE),"")</f>
        <v/>
      </c>
      <c r="V160" s="234" t="str">
        <f>IFERROR(VLOOKUP(V159,'P1-1'!$B:$AP,41,FALSE),"")</f>
        <v/>
      </c>
      <c r="W160" s="234" t="str">
        <f>IFERROR(VLOOKUP(W159,'P1-1'!$B:$AP,41,FALSE),"")</f>
        <v/>
      </c>
      <c r="X160" s="234" t="str">
        <f>IFERROR(VLOOKUP(X159,'P1-1'!$B:$AP,41,FALSE),"")</f>
        <v/>
      </c>
      <c r="Y160" s="234" t="str">
        <f>IFERROR(VLOOKUP(Y159,'P1-1'!$B:$AP,41,FALSE),"")</f>
        <v/>
      </c>
      <c r="Z160" s="234" t="str">
        <f>IFERROR(VLOOKUP(Z159,'P1-1'!$B:$AP,41,FALSE),"")</f>
        <v/>
      </c>
      <c r="AA160" s="234" t="str">
        <f>IFERROR(VLOOKUP(AA159,'P1-1'!$B:$AP,41,FALSE),"")</f>
        <v/>
      </c>
      <c r="AB160" s="234" t="str">
        <f>IFERROR(VLOOKUP(AB159,'P1-1'!$B:$AP,41,FALSE),"")</f>
        <v/>
      </c>
      <c r="AC160" s="234" t="str">
        <f>IFERROR(VLOOKUP(AC159,'P1-1'!$B:$AP,41,FALSE),"")</f>
        <v/>
      </c>
      <c r="AD160" s="234" t="str">
        <f>IFERROR(VLOOKUP(AD159,'P1-1'!$B:$AP,41,FALSE),"")</f>
        <v/>
      </c>
      <c r="AE160" s="234" t="str">
        <f>IFERROR(VLOOKUP(AE159,'P1-1'!$B:$AP,41,FALSE),"")</f>
        <v/>
      </c>
      <c r="AF160" s="234" t="str">
        <f>IFERROR(VLOOKUP(AF159,'P1-1'!$B:$AP,41,FALSE),"")</f>
        <v/>
      </c>
      <c r="AG160" s="234" t="str">
        <f>IFERROR(VLOOKUP(AG159,'P1-1'!$B:$AP,41,FALSE),"")</f>
        <v/>
      </c>
      <c r="AH160" s="234" t="str">
        <f>IFERROR(VLOOKUP(AH159,'P1-1'!$B:$AP,41,FALSE),"")</f>
        <v/>
      </c>
      <c r="AI160" s="234" t="str">
        <f>IFERROR(VLOOKUP(AI159,'P1-1'!$B:$AP,41,FALSE),"")</f>
        <v/>
      </c>
      <c r="AJ160" s="234" t="str">
        <f>IFERROR(VLOOKUP(AJ159,'P1-1'!$B:$AP,41,FALSE),"")</f>
        <v/>
      </c>
      <c r="AK160" s="234" t="str">
        <f>IFERROR(VLOOKUP(AK159,'P1-1'!$B:$AP,41,FALSE),"")</f>
        <v/>
      </c>
      <c r="AL160" s="234" t="str">
        <f>IFERROR(VLOOKUP(AL159,'P1-1'!$B:$AP,41,FALSE),"")</f>
        <v/>
      </c>
      <c r="AM160" s="234" t="str">
        <f>IFERROR(VLOOKUP(AM159,'P1-1'!$B:$AP,41,FALSE),"")</f>
        <v/>
      </c>
      <c r="AN160" s="729"/>
      <c r="AO160" s="701"/>
      <c r="AP160" s="705"/>
      <c r="AQ160" s="706"/>
      <c r="AR160" s="701"/>
      <c r="AS160" s="701"/>
      <c r="AT160" s="709"/>
      <c r="AU160" s="326" t="str">
        <f t="shared" ref="AU160" si="175">IFERROR(IF($D159="□",($AO159/$AK$7),($AO159/$AK$9)),"")</f>
        <v/>
      </c>
      <c r="AV160" s="326" t="str">
        <f t="shared" ref="AV160" si="176">IFERROR(IF($D159="□",($AN159/$AO$7),($AN159/$AO$9)),"")</f>
        <v/>
      </c>
    </row>
    <row r="161" spans="1:48" s="205" customFormat="1" ht="12" customHeight="1">
      <c r="A161" s="712"/>
      <c r="B161" s="715"/>
      <c r="C161" s="733"/>
      <c r="D161" s="721"/>
      <c r="E161" s="402"/>
      <c r="F161" s="726"/>
      <c r="G161" s="727"/>
      <c r="H161" s="235" t="s">
        <v>358</v>
      </c>
      <c r="I161" s="234" t="str">
        <f>IFERROR(VLOOKUP(I159,'P1-1'!$B:$AP,31,FALSE),"")</f>
        <v/>
      </c>
      <c r="J161" s="234" t="str">
        <f>IFERROR(VLOOKUP(J159,'P1-1'!$B:$AP,31,FALSE),"")</f>
        <v/>
      </c>
      <c r="K161" s="234" t="str">
        <f>IFERROR(VLOOKUP(K159,'P1-1'!$B:$AP,31,FALSE),"")</f>
        <v/>
      </c>
      <c r="L161" s="234" t="str">
        <f>IFERROR(VLOOKUP(L159,'P1-1'!$B:$AP,31,FALSE),"")</f>
        <v/>
      </c>
      <c r="M161" s="234" t="str">
        <f>IFERROR(VLOOKUP(M159,'P1-1'!$B:$AP,31,FALSE),"")</f>
        <v/>
      </c>
      <c r="N161" s="234" t="str">
        <f>IFERROR(VLOOKUP(N159,'P1-1'!$B:$AP,31,FALSE),"")</f>
        <v/>
      </c>
      <c r="O161" s="234" t="str">
        <f>IFERROR(VLOOKUP(O159,'P1-1'!$B:$AP,31,FALSE),"")</f>
        <v/>
      </c>
      <c r="P161" s="234" t="str">
        <f>IFERROR(VLOOKUP(P159,'P1-1'!$B:$AP,31,FALSE),"")</f>
        <v/>
      </c>
      <c r="Q161" s="234" t="str">
        <f>IFERROR(VLOOKUP(Q159,'P1-1'!$B:$AP,31,FALSE),"")</f>
        <v/>
      </c>
      <c r="R161" s="234" t="str">
        <f>IFERROR(VLOOKUP(R159,'P1-1'!$B:$AP,31,FALSE),"")</f>
        <v/>
      </c>
      <c r="S161" s="234" t="str">
        <f>IFERROR(VLOOKUP(S159,'P1-1'!$B:$AP,31,FALSE),"")</f>
        <v/>
      </c>
      <c r="T161" s="234" t="str">
        <f>IFERROR(VLOOKUP(T159,'P1-1'!$B:$AP,31,FALSE),"")</f>
        <v/>
      </c>
      <c r="U161" s="234" t="str">
        <f>IFERROR(VLOOKUP(U159,'P1-1'!$B:$AP,31,FALSE),"")</f>
        <v/>
      </c>
      <c r="V161" s="234" t="str">
        <f>IFERROR(VLOOKUP(V159,'P1-1'!$B:$AP,31,FALSE),"")</f>
        <v/>
      </c>
      <c r="W161" s="234" t="str">
        <f>IFERROR(VLOOKUP(W159,'P1-1'!$B:$AP,31,FALSE),"")</f>
        <v/>
      </c>
      <c r="X161" s="234" t="str">
        <f>IFERROR(VLOOKUP(X159,'P1-1'!$B:$AP,31,FALSE),"")</f>
        <v/>
      </c>
      <c r="Y161" s="234" t="str">
        <f>IFERROR(VLOOKUP(Y159,'P1-1'!$B:$AP,31,FALSE),"")</f>
        <v/>
      </c>
      <c r="Z161" s="234" t="str">
        <f>IFERROR(VLOOKUP(Z159,'P1-1'!$B:$AP,31,FALSE),"")</f>
        <v/>
      </c>
      <c r="AA161" s="234" t="str">
        <f>IFERROR(VLOOKUP(AA159,'P1-1'!$B:$AP,31,FALSE),"")</f>
        <v/>
      </c>
      <c r="AB161" s="234" t="str">
        <f>IFERROR(VLOOKUP(AB159,'P1-1'!$B:$AP,31,FALSE),"")</f>
        <v/>
      </c>
      <c r="AC161" s="234" t="str">
        <f>IFERROR(VLOOKUP(AC159,'P1-1'!$B:$AP,31,FALSE),"")</f>
        <v/>
      </c>
      <c r="AD161" s="234" t="str">
        <f>IFERROR(VLOOKUP(AD159,'P1-1'!$B:$AP,31,FALSE),"")</f>
        <v/>
      </c>
      <c r="AE161" s="234" t="str">
        <f>IFERROR(VLOOKUP(AE159,'P1-1'!$B:$AP,31,FALSE),"")</f>
        <v/>
      </c>
      <c r="AF161" s="234" t="str">
        <f>IFERROR(VLOOKUP(AF159,'P1-1'!$B:$AP,31,FALSE),"")</f>
        <v/>
      </c>
      <c r="AG161" s="234" t="str">
        <f>IFERROR(VLOOKUP(AG159,'P1-1'!$B:$AP,31,FALSE),"")</f>
        <v/>
      </c>
      <c r="AH161" s="234" t="str">
        <f>IFERROR(VLOOKUP(AH159,'P1-1'!$B:$AP,31,FALSE),"")</f>
        <v/>
      </c>
      <c r="AI161" s="234" t="str">
        <f>IFERROR(VLOOKUP(AI159,'P1-1'!$B:$AP,31,FALSE),"")</f>
        <v/>
      </c>
      <c r="AJ161" s="234" t="str">
        <f>IFERROR(VLOOKUP(AJ159,'P1-1'!$B:$AP,31,FALSE),"")</f>
        <v/>
      </c>
      <c r="AK161" s="234" t="str">
        <f>IFERROR(VLOOKUP(AK159,'P1-1'!$B:$AP,31,FALSE),"")</f>
        <v/>
      </c>
      <c r="AL161" s="234" t="str">
        <f>IFERROR(VLOOKUP(AL159,'P1-1'!$B:$AP,31,FALSE),"")</f>
        <v/>
      </c>
      <c r="AM161" s="234" t="str">
        <f>IFERROR(VLOOKUP(AM159,'P1-1'!$B:$AP,31,FALSE),"")</f>
        <v/>
      </c>
      <c r="AN161" s="730"/>
      <c r="AO161" s="702"/>
      <c r="AP161" s="707"/>
      <c r="AQ161" s="708"/>
      <c r="AR161" s="702"/>
      <c r="AS161" s="702"/>
      <c r="AT161" s="709"/>
      <c r="AU161" s="327"/>
      <c r="AV161" s="327"/>
    </row>
    <row r="162" spans="1:48" s="205" customFormat="1" ht="12" customHeight="1">
      <c r="A162" s="710">
        <v>47</v>
      </c>
      <c r="B162" s="713"/>
      <c r="C162" s="731"/>
      <c r="D162" s="719" t="s">
        <v>231</v>
      </c>
      <c r="E162" s="401"/>
      <c r="F162" s="722"/>
      <c r="G162" s="723"/>
      <c r="H162" s="232" t="s">
        <v>355</v>
      </c>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4"/>
      <c r="AL162" s="324"/>
      <c r="AM162" s="324"/>
      <c r="AN162" s="728">
        <f t="shared" ref="AN162" si="177">IF(LEFT($AN$2,6)="共同生活援助",SUM(I163:AM163),SUM(I163:AM164))</f>
        <v>0</v>
      </c>
      <c r="AO162" s="700">
        <f>IF($AN$4="４週",AN162/4,AN162/(DAY(EOMONTH($I$22,0))/7))</f>
        <v>0</v>
      </c>
      <c r="AP162" s="703"/>
      <c r="AQ162" s="704"/>
      <c r="AR162" s="700" t="str">
        <f t="shared" ref="AR162" si="178">IF($AN$4="４週",AU163,AV163)</f>
        <v/>
      </c>
      <c r="AS162" s="700"/>
      <c r="AT162" s="709"/>
      <c r="AU162" s="325" t="s">
        <v>617</v>
      </c>
      <c r="AV162" s="325" t="s">
        <v>356</v>
      </c>
    </row>
    <row r="163" spans="1:48" s="205" customFormat="1" ht="12" customHeight="1">
      <c r="A163" s="711"/>
      <c r="B163" s="714"/>
      <c r="C163" s="732"/>
      <c r="D163" s="720"/>
      <c r="E163" s="402"/>
      <c r="F163" s="724"/>
      <c r="G163" s="725"/>
      <c r="H163" s="233" t="s">
        <v>357</v>
      </c>
      <c r="I163" s="234" t="str">
        <f>IFERROR(VLOOKUP(I162,'P1-1'!$B:$AP,41,FALSE),"")</f>
        <v/>
      </c>
      <c r="J163" s="234" t="str">
        <f>IFERROR(VLOOKUP(J162,'P1-1'!$B:$AP,41,FALSE),"")</f>
        <v/>
      </c>
      <c r="K163" s="234" t="str">
        <f>IFERROR(VLOOKUP(K162,'P1-1'!$B:$AP,41,FALSE),"")</f>
        <v/>
      </c>
      <c r="L163" s="234" t="str">
        <f>IFERROR(VLOOKUP(L162,'P1-1'!$B:$AP,41,FALSE),"")</f>
        <v/>
      </c>
      <c r="M163" s="234" t="str">
        <f>IFERROR(VLOOKUP(M162,'P1-1'!$B:$AP,41,FALSE),"")</f>
        <v/>
      </c>
      <c r="N163" s="234" t="str">
        <f>IFERROR(VLOOKUP(N162,'P1-1'!$B:$AP,41,FALSE),"")</f>
        <v/>
      </c>
      <c r="O163" s="234" t="str">
        <f>IFERROR(VLOOKUP(O162,'P1-1'!$B:$AP,41,FALSE),"")</f>
        <v/>
      </c>
      <c r="P163" s="234" t="str">
        <f>IFERROR(VLOOKUP(P162,'P1-1'!$B:$AP,41,FALSE),"")</f>
        <v/>
      </c>
      <c r="Q163" s="234" t="str">
        <f>IFERROR(VLOOKUP(Q162,'P1-1'!$B:$AP,41,FALSE),"")</f>
        <v/>
      </c>
      <c r="R163" s="234" t="str">
        <f>IFERROR(VLOOKUP(R162,'P1-1'!$B:$AP,41,FALSE),"")</f>
        <v/>
      </c>
      <c r="S163" s="234" t="str">
        <f>IFERROR(VLOOKUP(S162,'P1-1'!$B:$AP,41,FALSE),"")</f>
        <v/>
      </c>
      <c r="T163" s="234" t="str">
        <f>IFERROR(VLOOKUP(T162,'P1-1'!$B:$AP,41,FALSE),"")</f>
        <v/>
      </c>
      <c r="U163" s="234" t="str">
        <f>IFERROR(VLOOKUP(U162,'P1-1'!$B:$AP,41,FALSE),"")</f>
        <v/>
      </c>
      <c r="V163" s="234" t="str">
        <f>IFERROR(VLOOKUP(V162,'P1-1'!$B:$AP,41,FALSE),"")</f>
        <v/>
      </c>
      <c r="W163" s="234" t="str">
        <f>IFERROR(VLOOKUP(W162,'P1-1'!$B:$AP,41,FALSE),"")</f>
        <v/>
      </c>
      <c r="X163" s="234" t="str">
        <f>IFERROR(VLOOKUP(X162,'P1-1'!$B:$AP,41,FALSE),"")</f>
        <v/>
      </c>
      <c r="Y163" s="234" t="str">
        <f>IFERROR(VLOOKUP(Y162,'P1-1'!$B:$AP,41,FALSE),"")</f>
        <v/>
      </c>
      <c r="Z163" s="234" t="str">
        <f>IFERROR(VLOOKUP(Z162,'P1-1'!$B:$AP,41,FALSE),"")</f>
        <v/>
      </c>
      <c r="AA163" s="234" t="str">
        <f>IFERROR(VLOOKUP(AA162,'P1-1'!$B:$AP,41,FALSE),"")</f>
        <v/>
      </c>
      <c r="AB163" s="234" t="str">
        <f>IFERROR(VLOOKUP(AB162,'P1-1'!$B:$AP,41,FALSE),"")</f>
        <v/>
      </c>
      <c r="AC163" s="234" t="str">
        <f>IFERROR(VLOOKUP(AC162,'P1-1'!$B:$AP,41,FALSE),"")</f>
        <v/>
      </c>
      <c r="AD163" s="234" t="str">
        <f>IFERROR(VLOOKUP(AD162,'P1-1'!$B:$AP,41,FALSE),"")</f>
        <v/>
      </c>
      <c r="AE163" s="234" t="str">
        <f>IFERROR(VLOOKUP(AE162,'P1-1'!$B:$AP,41,FALSE),"")</f>
        <v/>
      </c>
      <c r="AF163" s="234" t="str">
        <f>IFERROR(VLOOKUP(AF162,'P1-1'!$B:$AP,41,FALSE),"")</f>
        <v/>
      </c>
      <c r="AG163" s="234" t="str">
        <f>IFERROR(VLOOKUP(AG162,'P1-1'!$B:$AP,41,FALSE),"")</f>
        <v/>
      </c>
      <c r="AH163" s="234" t="str">
        <f>IFERROR(VLOOKUP(AH162,'P1-1'!$B:$AP,41,FALSE),"")</f>
        <v/>
      </c>
      <c r="AI163" s="234" t="str">
        <f>IFERROR(VLOOKUP(AI162,'P1-1'!$B:$AP,41,FALSE),"")</f>
        <v/>
      </c>
      <c r="AJ163" s="234" t="str">
        <f>IFERROR(VLOOKUP(AJ162,'P1-1'!$B:$AP,41,FALSE),"")</f>
        <v/>
      </c>
      <c r="AK163" s="234" t="str">
        <f>IFERROR(VLOOKUP(AK162,'P1-1'!$B:$AP,41,FALSE),"")</f>
        <v/>
      </c>
      <c r="AL163" s="234" t="str">
        <f>IFERROR(VLOOKUP(AL162,'P1-1'!$B:$AP,41,FALSE),"")</f>
        <v/>
      </c>
      <c r="AM163" s="234" t="str">
        <f>IFERROR(VLOOKUP(AM162,'P1-1'!$B:$AP,41,FALSE),"")</f>
        <v/>
      </c>
      <c r="AN163" s="729"/>
      <c r="AO163" s="701"/>
      <c r="AP163" s="705"/>
      <c r="AQ163" s="706"/>
      <c r="AR163" s="701"/>
      <c r="AS163" s="701"/>
      <c r="AT163" s="709"/>
      <c r="AU163" s="326" t="str">
        <f t="shared" ref="AU163" si="179">IFERROR(IF($D162="□",($AO162/$AK$7),($AO162/$AK$9)),"")</f>
        <v/>
      </c>
      <c r="AV163" s="326" t="str">
        <f t="shared" ref="AV163" si="180">IFERROR(IF($D162="□",($AN162/$AO$7),($AN162/$AO$9)),"")</f>
        <v/>
      </c>
    </row>
    <row r="164" spans="1:48" s="205" customFormat="1" ht="12" customHeight="1">
      <c r="A164" s="712"/>
      <c r="B164" s="715"/>
      <c r="C164" s="733"/>
      <c r="D164" s="721"/>
      <c r="E164" s="402"/>
      <c r="F164" s="726"/>
      <c r="G164" s="727"/>
      <c r="H164" s="235" t="s">
        <v>358</v>
      </c>
      <c r="I164" s="234" t="str">
        <f>IFERROR(VLOOKUP(I162,'P1-1'!$B:$AP,31,FALSE),"")</f>
        <v/>
      </c>
      <c r="J164" s="234" t="str">
        <f>IFERROR(VLOOKUP(J162,'P1-1'!$B:$AP,31,FALSE),"")</f>
        <v/>
      </c>
      <c r="K164" s="234" t="str">
        <f>IFERROR(VLOOKUP(K162,'P1-1'!$B:$AP,31,FALSE),"")</f>
        <v/>
      </c>
      <c r="L164" s="234" t="str">
        <f>IFERROR(VLOOKUP(L162,'P1-1'!$B:$AP,31,FALSE),"")</f>
        <v/>
      </c>
      <c r="M164" s="234" t="str">
        <f>IFERROR(VLOOKUP(M162,'P1-1'!$B:$AP,31,FALSE),"")</f>
        <v/>
      </c>
      <c r="N164" s="234" t="str">
        <f>IFERROR(VLOOKUP(N162,'P1-1'!$B:$AP,31,FALSE),"")</f>
        <v/>
      </c>
      <c r="O164" s="234" t="str">
        <f>IFERROR(VLOOKUP(O162,'P1-1'!$B:$AP,31,FALSE),"")</f>
        <v/>
      </c>
      <c r="P164" s="234" t="str">
        <f>IFERROR(VLOOKUP(P162,'P1-1'!$B:$AP,31,FALSE),"")</f>
        <v/>
      </c>
      <c r="Q164" s="234" t="str">
        <f>IFERROR(VLOOKUP(Q162,'P1-1'!$B:$AP,31,FALSE),"")</f>
        <v/>
      </c>
      <c r="R164" s="234" t="str">
        <f>IFERROR(VLOOKUP(R162,'P1-1'!$B:$AP,31,FALSE),"")</f>
        <v/>
      </c>
      <c r="S164" s="234" t="str">
        <f>IFERROR(VLOOKUP(S162,'P1-1'!$B:$AP,31,FALSE),"")</f>
        <v/>
      </c>
      <c r="T164" s="234" t="str">
        <f>IFERROR(VLOOKUP(T162,'P1-1'!$B:$AP,31,FALSE),"")</f>
        <v/>
      </c>
      <c r="U164" s="234" t="str">
        <f>IFERROR(VLOOKUP(U162,'P1-1'!$B:$AP,31,FALSE),"")</f>
        <v/>
      </c>
      <c r="V164" s="234" t="str">
        <f>IFERROR(VLOOKUP(V162,'P1-1'!$B:$AP,31,FALSE),"")</f>
        <v/>
      </c>
      <c r="W164" s="234" t="str">
        <f>IFERROR(VLOOKUP(W162,'P1-1'!$B:$AP,31,FALSE),"")</f>
        <v/>
      </c>
      <c r="X164" s="234" t="str">
        <f>IFERROR(VLOOKUP(X162,'P1-1'!$B:$AP,31,FALSE),"")</f>
        <v/>
      </c>
      <c r="Y164" s="234" t="str">
        <f>IFERROR(VLOOKUP(Y162,'P1-1'!$B:$AP,31,FALSE),"")</f>
        <v/>
      </c>
      <c r="Z164" s="234" t="str">
        <f>IFERROR(VLOOKUP(Z162,'P1-1'!$B:$AP,31,FALSE),"")</f>
        <v/>
      </c>
      <c r="AA164" s="234" t="str">
        <f>IFERROR(VLOOKUP(AA162,'P1-1'!$B:$AP,31,FALSE),"")</f>
        <v/>
      </c>
      <c r="AB164" s="234" t="str">
        <f>IFERROR(VLOOKUP(AB162,'P1-1'!$B:$AP,31,FALSE),"")</f>
        <v/>
      </c>
      <c r="AC164" s="234" t="str">
        <f>IFERROR(VLOOKUP(AC162,'P1-1'!$B:$AP,31,FALSE),"")</f>
        <v/>
      </c>
      <c r="AD164" s="234" t="str">
        <f>IFERROR(VLOOKUP(AD162,'P1-1'!$B:$AP,31,FALSE),"")</f>
        <v/>
      </c>
      <c r="AE164" s="234" t="str">
        <f>IFERROR(VLOOKUP(AE162,'P1-1'!$B:$AP,31,FALSE),"")</f>
        <v/>
      </c>
      <c r="AF164" s="234" t="str">
        <f>IFERROR(VLOOKUP(AF162,'P1-1'!$B:$AP,31,FALSE),"")</f>
        <v/>
      </c>
      <c r="AG164" s="234" t="str">
        <f>IFERROR(VLOOKUP(AG162,'P1-1'!$B:$AP,31,FALSE),"")</f>
        <v/>
      </c>
      <c r="AH164" s="234" t="str">
        <f>IFERROR(VLOOKUP(AH162,'P1-1'!$B:$AP,31,FALSE),"")</f>
        <v/>
      </c>
      <c r="AI164" s="234" t="str">
        <f>IFERROR(VLOOKUP(AI162,'P1-1'!$B:$AP,31,FALSE),"")</f>
        <v/>
      </c>
      <c r="AJ164" s="234" t="str">
        <f>IFERROR(VLOOKUP(AJ162,'P1-1'!$B:$AP,31,FALSE),"")</f>
        <v/>
      </c>
      <c r="AK164" s="234" t="str">
        <f>IFERROR(VLOOKUP(AK162,'P1-1'!$B:$AP,31,FALSE),"")</f>
        <v/>
      </c>
      <c r="AL164" s="234" t="str">
        <f>IFERROR(VLOOKUP(AL162,'P1-1'!$B:$AP,31,FALSE),"")</f>
        <v/>
      </c>
      <c r="AM164" s="234" t="str">
        <f>IFERROR(VLOOKUP(AM162,'P1-1'!$B:$AP,31,FALSE),"")</f>
        <v/>
      </c>
      <c r="AN164" s="730"/>
      <c r="AO164" s="702"/>
      <c r="AP164" s="707"/>
      <c r="AQ164" s="708"/>
      <c r="AR164" s="702"/>
      <c r="AS164" s="702"/>
      <c r="AT164" s="709"/>
      <c r="AU164" s="327"/>
      <c r="AV164" s="327"/>
    </row>
    <row r="165" spans="1:48" s="205" customFormat="1" ht="12" customHeight="1">
      <c r="A165" s="710">
        <v>48</v>
      </c>
      <c r="B165" s="713"/>
      <c r="C165" s="716"/>
      <c r="D165" s="719" t="s">
        <v>231</v>
      </c>
      <c r="E165" s="401"/>
      <c r="F165" s="722"/>
      <c r="G165" s="723"/>
      <c r="H165" s="232" t="s">
        <v>355</v>
      </c>
      <c r="I165" s="324"/>
      <c r="J165" s="324"/>
      <c r="K165" s="324"/>
      <c r="L165" s="324"/>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4"/>
      <c r="AL165" s="324"/>
      <c r="AM165" s="324"/>
      <c r="AN165" s="728">
        <f t="shared" ref="AN165" si="181">IF(LEFT($AN$2,6)="共同生活援助",SUM(I166:AM166),SUM(I166:AM167))</f>
        <v>0</v>
      </c>
      <c r="AO165" s="700">
        <f>IF($AN$4="４週",AN165/4,AN165/(DAY(EOMONTH($I$22,0))/7))</f>
        <v>0</v>
      </c>
      <c r="AP165" s="703"/>
      <c r="AQ165" s="704"/>
      <c r="AR165" s="700" t="str">
        <f t="shared" ref="AR165" si="182">IF($AN$4="４週",AU166,AV166)</f>
        <v/>
      </c>
      <c r="AS165" s="700"/>
      <c r="AT165" s="709"/>
      <c r="AU165" s="325" t="s">
        <v>617</v>
      </c>
      <c r="AV165" s="325" t="s">
        <v>356</v>
      </c>
    </row>
    <row r="166" spans="1:48" s="205" customFormat="1" ht="12" customHeight="1">
      <c r="A166" s="711"/>
      <c r="B166" s="714"/>
      <c r="C166" s="717"/>
      <c r="D166" s="720"/>
      <c r="E166" s="402"/>
      <c r="F166" s="724"/>
      <c r="G166" s="725"/>
      <c r="H166" s="233" t="s">
        <v>357</v>
      </c>
      <c r="I166" s="234" t="str">
        <f>IFERROR(VLOOKUP(I165,'P1-1'!$B:$AP,41,FALSE),"")</f>
        <v/>
      </c>
      <c r="J166" s="234" t="str">
        <f>IFERROR(VLOOKUP(J165,'P1-1'!$B:$AP,41,FALSE),"")</f>
        <v/>
      </c>
      <c r="K166" s="234" t="str">
        <f>IFERROR(VLOOKUP(K165,'P1-1'!$B:$AP,41,FALSE),"")</f>
        <v/>
      </c>
      <c r="L166" s="234" t="str">
        <f>IFERROR(VLOOKUP(L165,'P1-1'!$B:$AP,41,FALSE),"")</f>
        <v/>
      </c>
      <c r="M166" s="234" t="str">
        <f>IFERROR(VLOOKUP(M165,'P1-1'!$B:$AP,41,FALSE),"")</f>
        <v/>
      </c>
      <c r="N166" s="234" t="str">
        <f>IFERROR(VLOOKUP(N165,'P1-1'!$B:$AP,41,FALSE),"")</f>
        <v/>
      </c>
      <c r="O166" s="234" t="str">
        <f>IFERROR(VLOOKUP(O165,'P1-1'!$B:$AP,41,FALSE),"")</f>
        <v/>
      </c>
      <c r="P166" s="234" t="str">
        <f>IFERROR(VLOOKUP(P165,'P1-1'!$B:$AP,41,FALSE),"")</f>
        <v/>
      </c>
      <c r="Q166" s="234" t="str">
        <f>IFERROR(VLOOKUP(Q165,'P1-1'!$B:$AP,41,FALSE),"")</f>
        <v/>
      </c>
      <c r="R166" s="234" t="str">
        <f>IFERROR(VLOOKUP(R165,'P1-1'!$B:$AP,41,FALSE),"")</f>
        <v/>
      </c>
      <c r="S166" s="234" t="str">
        <f>IFERROR(VLOOKUP(S165,'P1-1'!$B:$AP,41,FALSE),"")</f>
        <v/>
      </c>
      <c r="T166" s="234" t="str">
        <f>IFERROR(VLOOKUP(T165,'P1-1'!$B:$AP,41,FALSE),"")</f>
        <v/>
      </c>
      <c r="U166" s="234" t="str">
        <f>IFERROR(VLOOKUP(U165,'P1-1'!$B:$AP,41,FALSE),"")</f>
        <v/>
      </c>
      <c r="V166" s="234" t="str">
        <f>IFERROR(VLOOKUP(V165,'P1-1'!$B:$AP,41,FALSE),"")</f>
        <v/>
      </c>
      <c r="W166" s="234" t="str">
        <f>IFERROR(VLOOKUP(W165,'P1-1'!$B:$AP,41,FALSE),"")</f>
        <v/>
      </c>
      <c r="X166" s="234" t="str">
        <f>IFERROR(VLOOKUP(X165,'P1-1'!$B:$AP,41,FALSE),"")</f>
        <v/>
      </c>
      <c r="Y166" s="234" t="str">
        <f>IFERROR(VLOOKUP(Y165,'P1-1'!$B:$AP,41,FALSE),"")</f>
        <v/>
      </c>
      <c r="Z166" s="234" t="str">
        <f>IFERROR(VLOOKUP(Z165,'P1-1'!$B:$AP,41,FALSE),"")</f>
        <v/>
      </c>
      <c r="AA166" s="234" t="str">
        <f>IFERROR(VLOOKUP(AA165,'P1-1'!$B:$AP,41,FALSE),"")</f>
        <v/>
      </c>
      <c r="AB166" s="234" t="str">
        <f>IFERROR(VLOOKUP(AB165,'P1-1'!$B:$AP,41,FALSE),"")</f>
        <v/>
      </c>
      <c r="AC166" s="234" t="str">
        <f>IFERROR(VLOOKUP(AC165,'P1-1'!$B:$AP,41,FALSE),"")</f>
        <v/>
      </c>
      <c r="AD166" s="234" t="str">
        <f>IFERROR(VLOOKUP(AD165,'P1-1'!$B:$AP,41,FALSE),"")</f>
        <v/>
      </c>
      <c r="AE166" s="234" t="str">
        <f>IFERROR(VLOOKUP(AE165,'P1-1'!$B:$AP,41,FALSE),"")</f>
        <v/>
      </c>
      <c r="AF166" s="234" t="str">
        <f>IFERROR(VLOOKUP(AF165,'P1-1'!$B:$AP,41,FALSE),"")</f>
        <v/>
      </c>
      <c r="AG166" s="234" t="str">
        <f>IFERROR(VLOOKUP(AG165,'P1-1'!$B:$AP,41,FALSE),"")</f>
        <v/>
      </c>
      <c r="AH166" s="234" t="str">
        <f>IFERROR(VLOOKUP(AH165,'P1-1'!$B:$AP,41,FALSE),"")</f>
        <v/>
      </c>
      <c r="AI166" s="234" t="str">
        <f>IFERROR(VLOOKUP(AI165,'P1-1'!$B:$AP,41,FALSE),"")</f>
        <v/>
      </c>
      <c r="AJ166" s="234" t="str">
        <f>IFERROR(VLOOKUP(AJ165,'P1-1'!$B:$AP,41,FALSE),"")</f>
        <v/>
      </c>
      <c r="AK166" s="234" t="str">
        <f>IFERROR(VLOOKUP(AK165,'P1-1'!$B:$AP,41,FALSE),"")</f>
        <v/>
      </c>
      <c r="AL166" s="234" t="str">
        <f>IFERROR(VLOOKUP(AL165,'P1-1'!$B:$AP,41,FALSE),"")</f>
        <v/>
      </c>
      <c r="AM166" s="234" t="str">
        <f>IFERROR(VLOOKUP(AM165,'P1-1'!$B:$AP,41,FALSE),"")</f>
        <v/>
      </c>
      <c r="AN166" s="729"/>
      <c r="AO166" s="701"/>
      <c r="AP166" s="705"/>
      <c r="AQ166" s="706"/>
      <c r="AR166" s="701"/>
      <c r="AS166" s="701"/>
      <c r="AT166" s="709"/>
      <c r="AU166" s="326" t="str">
        <f t="shared" ref="AU166" si="183">IFERROR(IF($D165="□",($AO165/$AK$7),($AO165/$AK$9)),"")</f>
        <v/>
      </c>
      <c r="AV166" s="326" t="str">
        <f t="shared" ref="AV166" si="184">IFERROR(IF($D165="□",($AN165/$AO$7),($AN165/$AO$9)),"")</f>
        <v/>
      </c>
    </row>
    <row r="167" spans="1:48" s="205" customFormat="1" ht="12" customHeight="1">
      <c r="A167" s="712"/>
      <c r="B167" s="715"/>
      <c r="C167" s="718"/>
      <c r="D167" s="721"/>
      <c r="E167" s="402"/>
      <c r="F167" s="726"/>
      <c r="G167" s="727"/>
      <c r="H167" s="235" t="s">
        <v>358</v>
      </c>
      <c r="I167" s="234" t="str">
        <f>IFERROR(VLOOKUP(I165,'P1-1'!$B:$AP,31,FALSE),"")</f>
        <v/>
      </c>
      <c r="J167" s="234" t="str">
        <f>IFERROR(VLOOKUP(J165,'P1-1'!$B:$AP,31,FALSE),"")</f>
        <v/>
      </c>
      <c r="K167" s="234" t="str">
        <f>IFERROR(VLOOKUP(K165,'P1-1'!$B:$AP,31,FALSE),"")</f>
        <v/>
      </c>
      <c r="L167" s="234" t="str">
        <f>IFERROR(VLOOKUP(L165,'P1-1'!$B:$AP,31,FALSE),"")</f>
        <v/>
      </c>
      <c r="M167" s="234" t="str">
        <f>IFERROR(VLOOKUP(M165,'P1-1'!$B:$AP,31,FALSE),"")</f>
        <v/>
      </c>
      <c r="N167" s="234" t="str">
        <f>IFERROR(VLOOKUP(N165,'P1-1'!$B:$AP,31,FALSE),"")</f>
        <v/>
      </c>
      <c r="O167" s="234" t="str">
        <f>IFERROR(VLOOKUP(O165,'P1-1'!$B:$AP,31,FALSE),"")</f>
        <v/>
      </c>
      <c r="P167" s="234" t="str">
        <f>IFERROR(VLOOKUP(P165,'P1-1'!$B:$AP,31,FALSE),"")</f>
        <v/>
      </c>
      <c r="Q167" s="234" t="str">
        <f>IFERROR(VLOOKUP(Q165,'P1-1'!$B:$AP,31,FALSE),"")</f>
        <v/>
      </c>
      <c r="R167" s="234" t="str">
        <f>IFERROR(VLOOKUP(R165,'P1-1'!$B:$AP,31,FALSE),"")</f>
        <v/>
      </c>
      <c r="S167" s="234" t="str">
        <f>IFERROR(VLOOKUP(S165,'P1-1'!$B:$AP,31,FALSE),"")</f>
        <v/>
      </c>
      <c r="T167" s="234" t="str">
        <f>IFERROR(VLOOKUP(T165,'P1-1'!$B:$AP,31,FALSE),"")</f>
        <v/>
      </c>
      <c r="U167" s="234" t="str">
        <f>IFERROR(VLOOKUP(U165,'P1-1'!$B:$AP,31,FALSE),"")</f>
        <v/>
      </c>
      <c r="V167" s="234" t="str">
        <f>IFERROR(VLOOKUP(V165,'P1-1'!$B:$AP,31,FALSE),"")</f>
        <v/>
      </c>
      <c r="W167" s="234" t="str">
        <f>IFERROR(VLOOKUP(W165,'P1-1'!$B:$AP,31,FALSE),"")</f>
        <v/>
      </c>
      <c r="X167" s="234" t="str">
        <f>IFERROR(VLOOKUP(X165,'P1-1'!$B:$AP,31,FALSE),"")</f>
        <v/>
      </c>
      <c r="Y167" s="234" t="str">
        <f>IFERROR(VLOOKUP(Y165,'P1-1'!$B:$AP,31,FALSE),"")</f>
        <v/>
      </c>
      <c r="Z167" s="234" t="str">
        <f>IFERROR(VLOOKUP(Z165,'P1-1'!$B:$AP,31,FALSE),"")</f>
        <v/>
      </c>
      <c r="AA167" s="234" t="str">
        <f>IFERROR(VLOOKUP(AA165,'P1-1'!$B:$AP,31,FALSE),"")</f>
        <v/>
      </c>
      <c r="AB167" s="234" t="str">
        <f>IFERROR(VLOOKUP(AB165,'P1-1'!$B:$AP,31,FALSE),"")</f>
        <v/>
      </c>
      <c r="AC167" s="234" t="str">
        <f>IFERROR(VLOOKUP(AC165,'P1-1'!$B:$AP,31,FALSE),"")</f>
        <v/>
      </c>
      <c r="AD167" s="234" t="str">
        <f>IFERROR(VLOOKUP(AD165,'P1-1'!$B:$AP,31,FALSE),"")</f>
        <v/>
      </c>
      <c r="AE167" s="234" t="str">
        <f>IFERROR(VLOOKUP(AE165,'P1-1'!$B:$AP,31,FALSE),"")</f>
        <v/>
      </c>
      <c r="AF167" s="234" t="str">
        <f>IFERROR(VLOOKUP(AF165,'P1-1'!$B:$AP,31,FALSE),"")</f>
        <v/>
      </c>
      <c r="AG167" s="234" t="str">
        <f>IFERROR(VLOOKUP(AG165,'P1-1'!$B:$AP,31,FALSE),"")</f>
        <v/>
      </c>
      <c r="AH167" s="234" t="str">
        <f>IFERROR(VLOOKUP(AH165,'P1-1'!$B:$AP,31,FALSE),"")</f>
        <v/>
      </c>
      <c r="AI167" s="234" t="str">
        <f>IFERROR(VLOOKUP(AI165,'P1-1'!$B:$AP,31,FALSE),"")</f>
        <v/>
      </c>
      <c r="AJ167" s="234" t="str">
        <f>IFERROR(VLOOKUP(AJ165,'P1-1'!$B:$AP,31,FALSE),"")</f>
        <v/>
      </c>
      <c r="AK167" s="234" t="str">
        <f>IFERROR(VLOOKUP(AK165,'P1-1'!$B:$AP,31,FALSE),"")</f>
        <v/>
      </c>
      <c r="AL167" s="234" t="str">
        <f>IFERROR(VLOOKUP(AL165,'P1-1'!$B:$AP,31,FALSE),"")</f>
        <v/>
      </c>
      <c r="AM167" s="234" t="str">
        <f>IFERROR(VLOOKUP(AM165,'P1-1'!$B:$AP,31,FALSE),"")</f>
        <v/>
      </c>
      <c r="AN167" s="730"/>
      <c r="AO167" s="702"/>
      <c r="AP167" s="707"/>
      <c r="AQ167" s="708"/>
      <c r="AR167" s="702"/>
      <c r="AS167" s="702"/>
      <c r="AT167" s="709"/>
      <c r="AU167" s="327"/>
      <c r="AV167" s="327"/>
    </row>
    <row r="168" spans="1:48" s="205" customFormat="1" ht="12" customHeight="1">
      <c r="A168" s="710">
        <v>49</v>
      </c>
      <c r="B168" s="713"/>
      <c r="C168" s="731"/>
      <c r="D168" s="719" t="s">
        <v>231</v>
      </c>
      <c r="E168" s="401"/>
      <c r="F168" s="722"/>
      <c r="G168" s="723"/>
      <c r="H168" s="232" t="s">
        <v>355</v>
      </c>
      <c r="I168" s="324"/>
      <c r="J168" s="324"/>
      <c r="K168" s="324"/>
      <c r="L168" s="324"/>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4"/>
      <c r="AL168" s="324"/>
      <c r="AM168" s="324"/>
      <c r="AN168" s="728">
        <f t="shared" ref="AN168" si="185">IF(LEFT($AN$2,6)="共同生活援助",SUM(I169:AM169),SUM(I169:AM170))</f>
        <v>0</v>
      </c>
      <c r="AO168" s="700">
        <f>IF($AN$4="４週",AN168/4,AN168/(DAY(EOMONTH($I$22,0))/7))</f>
        <v>0</v>
      </c>
      <c r="AP168" s="703"/>
      <c r="AQ168" s="704"/>
      <c r="AR168" s="700" t="str">
        <f t="shared" ref="AR168" si="186">IF($AN$4="４週",AU169,AV169)</f>
        <v/>
      </c>
      <c r="AS168" s="700"/>
      <c r="AT168" s="709"/>
      <c r="AU168" s="325" t="s">
        <v>617</v>
      </c>
      <c r="AV168" s="325" t="s">
        <v>356</v>
      </c>
    </row>
    <row r="169" spans="1:48" s="205" customFormat="1" ht="12" customHeight="1">
      <c r="A169" s="711"/>
      <c r="B169" s="714"/>
      <c r="C169" s="732"/>
      <c r="D169" s="720"/>
      <c r="E169" s="402"/>
      <c r="F169" s="724"/>
      <c r="G169" s="725"/>
      <c r="H169" s="233" t="s">
        <v>357</v>
      </c>
      <c r="I169" s="234" t="str">
        <f>IFERROR(VLOOKUP(I168,'P1-1'!$B:$AP,41,FALSE),"")</f>
        <v/>
      </c>
      <c r="J169" s="234" t="str">
        <f>IFERROR(VLOOKUP(J168,'P1-1'!$B:$AP,41,FALSE),"")</f>
        <v/>
      </c>
      <c r="K169" s="234" t="str">
        <f>IFERROR(VLOOKUP(K168,'P1-1'!$B:$AP,41,FALSE),"")</f>
        <v/>
      </c>
      <c r="L169" s="234" t="str">
        <f>IFERROR(VLOOKUP(L168,'P1-1'!$B:$AP,41,FALSE),"")</f>
        <v/>
      </c>
      <c r="M169" s="234" t="str">
        <f>IFERROR(VLOOKUP(M168,'P1-1'!$B:$AP,41,FALSE),"")</f>
        <v/>
      </c>
      <c r="N169" s="234" t="str">
        <f>IFERROR(VLOOKUP(N168,'P1-1'!$B:$AP,41,FALSE),"")</f>
        <v/>
      </c>
      <c r="O169" s="234" t="str">
        <f>IFERROR(VLOOKUP(O168,'P1-1'!$B:$AP,41,FALSE),"")</f>
        <v/>
      </c>
      <c r="P169" s="234" t="str">
        <f>IFERROR(VLOOKUP(P168,'P1-1'!$B:$AP,41,FALSE),"")</f>
        <v/>
      </c>
      <c r="Q169" s="234" t="str">
        <f>IFERROR(VLOOKUP(Q168,'P1-1'!$B:$AP,41,FALSE),"")</f>
        <v/>
      </c>
      <c r="R169" s="234" t="str">
        <f>IFERROR(VLOOKUP(R168,'P1-1'!$B:$AP,41,FALSE),"")</f>
        <v/>
      </c>
      <c r="S169" s="234" t="str">
        <f>IFERROR(VLOOKUP(S168,'P1-1'!$B:$AP,41,FALSE),"")</f>
        <v/>
      </c>
      <c r="T169" s="234" t="str">
        <f>IFERROR(VLOOKUP(T168,'P1-1'!$B:$AP,41,FALSE),"")</f>
        <v/>
      </c>
      <c r="U169" s="234" t="str">
        <f>IFERROR(VLOOKUP(U168,'P1-1'!$B:$AP,41,FALSE),"")</f>
        <v/>
      </c>
      <c r="V169" s="234" t="str">
        <f>IFERROR(VLOOKUP(V168,'P1-1'!$B:$AP,41,FALSE),"")</f>
        <v/>
      </c>
      <c r="W169" s="234" t="str">
        <f>IFERROR(VLOOKUP(W168,'P1-1'!$B:$AP,41,FALSE),"")</f>
        <v/>
      </c>
      <c r="X169" s="234" t="str">
        <f>IFERROR(VLOOKUP(X168,'P1-1'!$B:$AP,41,FALSE),"")</f>
        <v/>
      </c>
      <c r="Y169" s="234" t="str">
        <f>IFERROR(VLOOKUP(Y168,'P1-1'!$B:$AP,41,FALSE),"")</f>
        <v/>
      </c>
      <c r="Z169" s="234" t="str">
        <f>IFERROR(VLOOKUP(Z168,'P1-1'!$B:$AP,41,FALSE),"")</f>
        <v/>
      </c>
      <c r="AA169" s="234" t="str">
        <f>IFERROR(VLOOKUP(AA168,'P1-1'!$B:$AP,41,FALSE),"")</f>
        <v/>
      </c>
      <c r="AB169" s="234" t="str">
        <f>IFERROR(VLOOKUP(AB168,'P1-1'!$B:$AP,41,FALSE),"")</f>
        <v/>
      </c>
      <c r="AC169" s="234" t="str">
        <f>IFERROR(VLOOKUP(AC168,'P1-1'!$B:$AP,41,FALSE),"")</f>
        <v/>
      </c>
      <c r="AD169" s="234" t="str">
        <f>IFERROR(VLOOKUP(AD168,'P1-1'!$B:$AP,41,FALSE),"")</f>
        <v/>
      </c>
      <c r="AE169" s="234" t="str">
        <f>IFERROR(VLOOKUP(AE168,'P1-1'!$B:$AP,41,FALSE),"")</f>
        <v/>
      </c>
      <c r="AF169" s="234" t="str">
        <f>IFERROR(VLOOKUP(AF168,'P1-1'!$B:$AP,41,FALSE),"")</f>
        <v/>
      </c>
      <c r="AG169" s="234" t="str">
        <f>IFERROR(VLOOKUP(AG168,'P1-1'!$B:$AP,41,FALSE),"")</f>
        <v/>
      </c>
      <c r="AH169" s="234" t="str">
        <f>IFERROR(VLOOKUP(AH168,'P1-1'!$B:$AP,41,FALSE),"")</f>
        <v/>
      </c>
      <c r="AI169" s="234" t="str">
        <f>IFERROR(VLOOKUP(AI168,'P1-1'!$B:$AP,41,FALSE),"")</f>
        <v/>
      </c>
      <c r="AJ169" s="234" t="str">
        <f>IFERROR(VLOOKUP(AJ168,'P1-1'!$B:$AP,41,FALSE),"")</f>
        <v/>
      </c>
      <c r="AK169" s="234" t="str">
        <f>IFERROR(VLOOKUP(AK168,'P1-1'!$B:$AP,41,FALSE),"")</f>
        <v/>
      </c>
      <c r="AL169" s="234" t="str">
        <f>IFERROR(VLOOKUP(AL168,'P1-1'!$B:$AP,41,FALSE),"")</f>
        <v/>
      </c>
      <c r="AM169" s="234" t="str">
        <f>IFERROR(VLOOKUP(AM168,'P1-1'!$B:$AP,41,FALSE),"")</f>
        <v/>
      </c>
      <c r="AN169" s="729"/>
      <c r="AO169" s="701"/>
      <c r="AP169" s="705"/>
      <c r="AQ169" s="706"/>
      <c r="AR169" s="701"/>
      <c r="AS169" s="701"/>
      <c r="AT169" s="709"/>
      <c r="AU169" s="326" t="str">
        <f t="shared" ref="AU169" si="187">IFERROR(IF($D168="□",($AO168/$AK$7),($AO168/$AK$9)),"")</f>
        <v/>
      </c>
      <c r="AV169" s="326" t="str">
        <f t="shared" ref="AV169" si="188">IFERROR(IF($D168="□",($AN168/$AO$7),($AN168/$AO$9)),"")</f>
        <v/>
      </c>
    </row>
    <row r="170" spans="1:48" s="205" customFormat="1" ht="12" customHeight="1">
      <c r="A170" s="712"/>
      <c r="B170" s="715"/>
      <c r="C170" s="733"/>
      <c r="D170" s="721"/>
      <c r="E170" s="402"/>
      <c r="F170" s="726"/>
      <c r="G170" s="727"/>
      <c r="H170" s="235" t="s">
        <v>358</v>
      </c>
      <c r="I170" s="234" t="str">
        <f>IFERROR(VLOOKUP(I168,'P1-1'!$B:$AP,31,FALSE),"")</f>
        <v/>
      </c>
      <c r="J170" s="234" t="str">
        <f>IFERROR(VLOOKUP(J168,'P1-1'!$B:$AP,31,FALSE),"")</f>
        <v/>
      </c>
      <c r="K170" s="234" t="str">
        <f>IFERROR(VLOOKUP(K168,'P1-1'!$B:$AP,31,FALSE),"")</f>
        <v/>
      </c>
      <c r="L170" s="234" t="str">
        <f>IFERROR(VLOOKUP(L168,'P1-1'!$B:$AP,31,FALSE),"")</f>
        <v/>
      </c>
      <c r="M170" s="234" t="str">
        <f>IFERROR(VLOOKUP(M168,'P1-1'!$B:$AP,31,FALSE),"")</f>
        <v/>
      </c>
      <c r="N170" s="234" t="str">
        <f>IFERROR(VLOOKUP(N168,'P1-1'!$B:$AP,31,FALSE),"")</f>
        <v/>
      </c>
      <c r="O170" s="234" t="str">
        <f>IFERROR(VLOOKUP(O168,'P1-1'!$B:$AP,31,FALSE),"")</f>
        <v/>
      </c>
      <c r="P170" s="234" t="str">
        <f>IFERROR(VLOOKUP(P168,'P1-1'!$B:$AP,31,FALSE),"")</f>
        <v/>
      </c>
      <c r="Q170" s="234" t="str">
        <f>IFERROR(VLOOKUP(Q168,'P1-1'!$B:$AP,31,FALSE),"")</f>
        <v/>
      </c>
      <c r="R170" s="234" t="str">
        <f>IFERROR(VLOOKUP(R168,'P1-1'!$B:$AP,31,FALSE),"")</f>
        <v/>
      </c>
      <c r="S170" s="234" t="str">
        <f>IFERROR(VLOOKUP(S168,'P1-1'!$B:$AP,31,FALSE),"")</f>
        <v/>
      </c>
      <c r="T170" s="234" t="str">
        <f>IFERROR(VLOOKUP(T168,'P1-1'!$B:$AP,31,FALSE),"")</f>
        <v/>
      </c>
      <c r="U170" s="234" t="str">
        <f>IFERROR(VLOOKUP(U168,'P1-1'!$B:$AP,31,FALSE),"")</f>
        <v/>
      </c>
      <c r="V170" s="234" t="str">
        <f>IFERROR(VLOOKUP(V168,'P1-1'!$B:$AP,31,FALSE),"")</f>
        <v/>
      </c>
      <c r="W170" s="234" t="str">
        <f>IFERROR(VLOOKUP(W168,'P1-1'!$B:$AP,31,FALSE),"")</f>
        <v/>
      </c>
      <c r="X170" s="234" t="str">
        <f>IFERROR(VLOOKUP(X168,'P1-1'!$B:$AP,31,FALSE),"")</f>
        <v/>
      </c>
      <c r="Y170" s="234" t="str">
        <f>IFERROR(VLOOKUP(Y168,'P1-1'!$B:$AP,31,FALSE),"")</f>
        <v/>
      </c>
      <c r="Z170" s="234" t="str">
        <f>IFERROR(VLOOKUP(Z168,'P1-1'!$B:$AP,31,FALSE),"")</f>
        <v/>
      </c>
      <c r="AA170" s="234" t="str">
        <f>IFERROR(VLOOKUP(AA168,'P1-1'!$B:$AP,31,FALSE),"")</f>
        <v/>
      </c>
      <c r="AB170" s="234" t="str">
        <f>IFERROR(VLOOKUP(AB168,'P1-1'!$B:$AP,31,FALSE),"")</f>
        <v/>
      </c>
      <c r="AC170" s="234" t="str">
        <f>IFERROR(VLOOKUP(AC168,'P1-1'!$B:$AP,31,FALSE),"")</f>
        <v/>
      </c>
      <c r="AD170" s="234" t="str">
        <f>IFERROR(VLOOKUP(AD168,'P1-1'!$B:$AP,31,FALSE),"")</f>
        <v/>
      </c>
      <c r="AE170" s="234" t="str">
        <f>IFERROR(VLOOKUP(AE168,'P1-1'!$B:$AP,31,FALSE),"")</f>
        <v/>
      </c>
      <c r="AF170" s="234" t="str">
        <f>IFERROR(VLOOKUP(AF168,'P1-1'!$B:$AP,31,FALSE),"")</f>
        <v/>
      </c>
      <c r="AG170" s="234" t="str">
        <f>IFERROR(VLOOKUP(AG168,'P1-1'!$B:$AP,31,FALSE),"")</f>
        <v/>
      </c>
      <c r="AH170" s="234" t="str">
        <f>IFERROR(VLOOKUP(AH168,'P1-1'!$B:$AP,31,FALSE),"")</f>
        <v/>
      </c>
      <c r="AI170" s="234" t="str">
        <f>IFERROR(VLOOKUP(AI168,'P1-1'!$B:$AP,31,FALSE),"")</f>
        <v/>
      </c>
      <c r="AJ170" s="234" t="str">
        <f>IFERROR(VLOOKUP(AJ168,'P1-1'!$B:$AP,31,FALSE),"")</f>
        <v/>
      </c>
      <c r="AK170" s="234" t="str">
        <f>IFERROR(VLOOKUP(AK168,'P1-1'!$B:$AP,31,FALSE),"")</f>
        <v/>
      </c>
      <c r="AL170" s="234" t="str">
        <f>IFERROR(VLOOKUP(AL168,'P1-1'!$B:$AP,31,FALSE),"")</f>
        <v/>
      </c>
      <c r="AM170" s="234" t="str">
        <f>IFERROR(VLOOKUP(AM168,'P1-1'!$B:$AP,31,FALSE),"")</f>
        <v/>
      </c>
      <c r="AN170" s="730"/>
      <c r="AO170" s="702"/>
      <c r="AP170" s="707"/>
      <c r="AQ170" s="708"/>
      <c r="AR170" s="702"/>
      <c r="AS170" s="702"/>
      <c r="AT170" s="709"/>
      <c r="AU170" s="327"/>
      <c r="AV170" s="327"/>
    </row>
    <row r="171" spans="1:48" s="205" customFormat="1" ht="12" customHeight="1">
      <c r="A171" s="710">
        <v>50</v>
      </c>
      <c r="B171" s="713"/>
      <c r="C171" s="731"/>
      <c r="D171" s="719" t="s">
        <v>231</v>
      </c>
      <c r="E171" s="401"/>
      <c r="F171" s="722"/>
      <c r="G171" s="723"/>
      <c r="H171" s="232" t="s">
        <v>355</v>
      </c>
      <c r="I171" s="324"/>
      <c r="J171" s="324"/>
      <c r="K171" s="324"/>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4"/>
      <c r="AL171" s="324"/>
      <c r="AM171" s="324"/>
      <c r="AN171" s="728">
        <f t="shared" ref="AN171" si="189">IF(LEFT($AN$2,6)="共同生活援助",SUM(I172:AM172),SUM(I172:AM173))</f>
        <v>0</v>
      </c>
      <c r="AO171" s="700">
        <f>IF($AN$4="４週",AN171/4,AN171/(DAY(EOMONTH($I$22,0))/7))</f>
        <v>0</v>
      </c>
      <c r="AP171" s="703"/>
      <c r="AQ171" s="704"/>
      <c r="AR171" s="700" t="str">
        <f t="shared" ref="AR171" si="190">IF($AN$4="４週",AU172,AV172)</f>
        <v/>
      </c>
      <c r="AS171" s="700"/>
      <c r="AT171" s="709"/>
      <c r="AU171" s="325" t="s">
        <v>617</v>
      </c>
      <c r="AV171" s="325" t="s">
        <v>356</v>
      </c>
    </row>
    <row r="172" spans="1:48" s="205" customFormat="1" ht="12" customHeight="1">
      <c r="A172" s="711"/>
      <c r="B172" s="714"/>
      <c r="C172" s="732"/>
      <c r="D172" s="720"/>
      <c r="E172" s="402"/>
      <c r="F172" s="724"/>
      <c r="G172" s="725"/>
      <c r="H172" s="233" t="s">
        <v>357</v>
      </c>
      <c r="I172" s="234" t="str">
        <f>IFERROR(VLOOKUP(I171,'P1-1'!$B:$AP,41,FALSE),"")</f>
        <v/>
      </c>
      <c r="J172" s="234" t="str">
        <f>IFERROR(VLOOKUP(J171,'P1-1'!$B:$AP,41,FALSE),"")</f>
        <v/>
      </c>
      <c r="K172" s="234" t="str">
        <f>IFERROR(VLOOKUP(K171,'P1-1'!$B:$AP,41,FALSE),"")</f>
        <v/>
      </c>
      <c r="L172" s="234" t="str">
        <f>IFERROR(VLOOKUP(L171,'P1-1'!$B:$AP,41,FALSE),"")</f>
        <v/>
      </c>
      <c r="M172" s="234" t="str">
        <f>IFERROR(VLOOKUP(M171,'P1-1'!$B:$AP,41,FALSE),"")</f>
        <v/>
      </c>
      <c r="N172" s="234" t="str">
        <f>IFERROR(VLOOKUP(N171,'P1-1'!$B:$AP,41,FALSE),"")</f>
        <v/>
      </c>
      <c r="O172" s="234" t="str">
        <f>IFERROR(VLOOKUP(O171,'P1-1'!$B:$AP,41,FALSE),"")</f>
        <v/>
      </c>
      <c r="P172" s="234" t="str">
        <f>IFERROR(VLOOKUP(P171,'P1-1'!$B:$AP,41,FALSE),"")</f>
        <v/>
      </c>
      <c r="Q172" s="234" t="str">
        <f>IFERROR(VLOOKUP(Q171,'P1-1'!$B:$AP,41,FALSE),"")</f>
        <v/>
      </c>
      <c r="R172" s="234" t="str">
        <f>IFERROR(VLOOKUP(R171,'P1-1'!$B:$AP,41,FALSE),"")</f>
        <v/>
      </c>
      <c r="S172" s="234" t="str">
        <f>IFERROR(VLOOKUP(S171,'P1-1'!$B:$AP,41,FALSE),"")</f>
        <v/>
      </c>
      <c r="T172" s="234" t="str">
        <f>IFERROR(VLOOKUP(T171,'P1-1'!$B:$AP,41,FALSE),"")</f>
        <v/>
      </c>
      <c r="U172" s="234" t="str">
        <f>IFERROR(VLOOKUP(U171,'P1-1'!$B:$AP,41,FALSE),"")</f>
        <v/>
      </c>
      <c r="V172" s="234" t="str">
        <f>IFERROR(VLOOKUP(V171,'P1-1'!$B:$AP,41,FALSE),"")</f>
        <v/>
      </c>
      <c r="W172" s="234" t="str">
        <f>IFERROR(VLOOKUP(W171,'P1-1'!$B:$AP,41,FALSE),"")</f>
        <v/>
      </c>
      <c r="X172" s="234" t="str">
        <f>IFERROR(VLOOKUP(X171,'P1-1'!$B:$AP,41,FALSE),"")</f>
        <v/>
      </c>
      <c r="Y172" s="234" t="str">
        <f>IFERROR(VLOOKUP(Y171,'P1-1'!$B:$AP,41,FALSE),"")</f>
        <v/>
      </c>
      <c r="Z172" s="234" t="str">
        <f>IFERROR(VLOOKUP(Z171,'P1-1'!$B:$AP,41,FALSE),"")</f>
        <v/>
      </c>
      <c r="AA172" s="234" t="str">
        <f>IFERROR(VLOOKUP(AA171,'P1-1'!$B:$AP,41,FALSE),"")</f>
        <v/>
      </c>
      <c r="AB172" s="234" t="str">
        <f>IFERROR(VLOOKUP(AB171,'P1-1'!$B:$AP,41,FALSE),"")</f>
        <v/>
      </c>
      <c r="AC172" s="234" t="str">
        <f>IFERROR(VLOOKUP(AC171,'P1-1'!$B:$AP,41,FALSE),"")</f>
        <v/>
      </c>
      <c r="AD172" s="234" t="str">
        <f>IFERROR(VLOOKUP(AD171,'P1-1'!$B:$AP,41,FALSE),"")</f>
        <v/>
      </c>
      <c r="AE172" s="234" t="str">
        <f>IFERROR(VLOOKUP(AE171,'P1-1'!$B:$AP,41,FALSE),"")</f>
        <v/>
      </c>
      <c r="AF172" s="234" t="str">
        <f>IFERROR(VLOOKUP(AF171,'P1-1'!$B:$AP,41,FALSE),"")</f>
        <v/>
      </c>
      <c r="AG172" s="234" t="str">
        <f>IFERROR(VLOOKUP(AG171,'P1-1'!$B:$AP,41,FALSE),"")</f>
        <v/>
      </c>
      <c r="AH172" s="234" t="str">
        <f>IFERROR(VLOOKUP(AH171,'P1-1'!$B:$AP,41,FALSE),"")</f>
        <v/>
      </c>
      <c r="AI172" s="234" t="str">
        <f>IFERROR(VLOOKUP(AI171,'P1-1'!$B:$AP,41,FALSE),"")</f>
        <v/>
      </c>
      <c r="AJ172" s="234" t="str">
        <f>IFERROR(VLOOKUP(AJ171,'P1-1'!$B:$AP,41,FALSE),"")</f>
        <v/>
      </c>
      <c r="AK172" s="234" t="str">
        <f>IFERROR(VLOOKUP(AK171,'P1-1'!$B:$AP,41,FALSE),"")</f>
        <v/>
      </c>
      <c r="AL172" s="234" t="str">
        <f>IFERROR(VLOOKUP(AL171,'P1-1'!$B:$AP,41,FALSE),"")</f>
        <v/>
      </c>
      <c r="AM172" s="234" t="str">
        <f>IFERROR(VLOOKUP(AM171,'P1-1'!$B:$AP,41,FALSE),"")</f>
        <v/>
      </c>
      <c r="AN172" s="729"/>
      <c r="AO172" s="701"/>
      <c r="AP172" s="705"/>
      <c r="AQ172" s="706"/>
      <c r="AR172" s="701"/>
      <c r="AS172" s="701"/>
      <c r="AT172" s="709"/>
      <c r="AU172" s="326" t="str">
        <f t="shared" ref="AU172" si="191">IFERROR(IF($D171="□",($AO171/$AK$7),($AO171/$AK$9)),"")</f>
        <v/>
      </c>
      <c r="AV172" s="326" t="str">
        <f t="shared" ref="AV172" si="192">IFERROR(IF($D171="□",($AN171/$AO$7),($AN171/$AO$9)),"")</f>
        <v/>
      </c>
    </row>
    <row r="173" spans="1:48" s="205" customFormat="1" ht="12" customHeight="1">
      <c r="A173" s="712"/>
      <c r="B173" s="715"/>
      <c r="C173" s="733"/>
      <c r="D173" s="721"/>
      <c r="E173" s="402"/>
      <c r="F173" s="726"/>
      <c r="G173" s="727"/>
      <c r="H173" s="235" t="s">
        <v>358</v>
      </c>
      <c r="I173" s="234" t="str">
        <f>IFERROR(VLOOKUP(I171,'P1-1'!$B:$AP,31,FALSE),"")</f>
        <v/>
      </c>
      <c r="J173" s="234" t="str">
        <f>IFERROR(VLOOKUP(J171,'P1-1'!$B:$AP,31,FALSE),"")</f>
        <v/>
      </c>
      <c r="K173" s="234" t="str">
        <f>IFERROR(VLOOKUP(K171,'P1-1'!$B:$AP,31,FALSE),"")</f>
        <v/>
      </c>
      <c r="L173" s="234" t="str">
        <f>IFERROR(VLOOKUP(L171,'P1-1'!$B:$AP,31,FALSE),"")</f>
        <v/>
      </c>
      <c r="M173" s="234" t="str">
        <f>IFERROR(VLOOKUP(M171,'P1-1'!$B:$AP,31,FALSE),"")</f>
        <v/>
      </c>
      <c r="N173" s="234" t="str">
        <f>IFERROR(VLOOKUP(N171,'P1-1'!$B:$AP,31,FALSE),"")</f>
        <v/>
      </c>
      <c r="O173" s="234" t="str">
        <f>IFERROR(VLOOKUP(O171,'P1-1'!$B:$AP,31,FALSE),"")</f>
        <v/>
      </c>
      <c r="P173" s="234" t="str">
        <f>IFERROR(VLOOKUP(P171,'P1-1'!$B:$AP,31,FALSE),"")</f>
        <v/>
      </c>
      <c r="Q173" s="234" t="str">
        <f>IFERROR(VLOOKUP(Q171,'P1-1'!$B:$AP,31,FALSE),"")</f>
        <v/>
      </c>
      <c r="R173" s="234" t="str">
        <f>IFERROR(VLOOKUP(R171,'P1-1'!$B:$AP,31,FALSE),"")</f>
        <v/>
      </c>
      <c r="S173" s="234" t="str">
        <f>IFERROR(VLOOKUP(S171,'P1-1'!$B:$AP,31,FALSE),"")</f>
        <v/>
      </c>
      <c r="T173" s="234" t="str">
        <f>IFERROR(VLOOKUP(T171,'P1-1'!$B:$AP,31,FALSE),"")</f>
        <v/>
      </c>
      <c r="U173" s="234" t="str">
        <f>IFERROR(VLOOKUP(U171,'P1-1'!$B:$AP,31,FALSE),"")</f>
        <v/>
      </c>
      <c r="V173" s="234" t="str">
        <f>IFERROR(VLOOKUP(V171,'P1-1'!$B:$AP,31,FALSE),"")</f>
        <v/>
      </c>
      <c r="W173" s="234" t="str">
        <f>IFERROR(VLOOKUP(W171,'P1-1'!$B:$AP,31,FALSE),"")</f>
        <v/>
      </c>
      <c r="X173" s="234" t="str">
        <f>IFERROR(VLOOKUP(X171,'P1-1'!$B:$AP,31,FALSE),"")</f>
        <v/>
      </c>
      <c r="Y173" s="234" t="str">
        <f>IFERROR(VLOOKUP(Y171,'P1-1'!$B:$AP,31,FALSE),"")</f>
        <v/>
      </c>
      <c r="Z173" s="234" t="str">
        <f>IFERROR(VLOOKUP(Z171,'P1-1'!$B:$AP,31,FALSE),"")</f>
        <v/>
      </c>
      <c r="AA173" s="234" t="str">
        <f>IFERROR(VLOOKUP(AA171,'P1-1'!$B:$AP,31,FALSE),"")</f>
        <v/>
      </c>
      <c r="AB173" s="234" t="str">
        <f>IFERROR(VLOOKUP(AB171,'P1-1'!$B:$AP,31,FALSE),"")</f>
        <v/>
      </c>
      <c r="AC173" s="234" t="str">
        <f>IFERROR(VLOOKUP(AC171,'P1-1'!$B:$AP,31,FALSE),"")</f>
        <v/>
      </c>
      <c r="AD173" s="234" t="str">
        <f>IFERROR(VLOOKUP(AD171,'P1-1'!$B:$AP,31,FALSE),"")</f>
        <v/>
      </c>
      <c r="AE173" s="234" t="str">
        <f>IFERROR(VLOOKUP(AE171,'P1-1'!$B:$AP,31,FALSE),"")</f>
        <v/>
      </c>
      <c r="AF173" s="234" t="str">
        <f>IFERROR(VLOOKUP(AF171,'P1-1'!$B:$AP,31,FALSE),"")</f>
        <v/>
      </c>
      <c r="AG173" s="234" t="str">
        <f>IFERROR(VLOOKUP(AG171,'P1-1'!$B:$AP,31,FALSE),"")</f>
        <v/>
      </c>
      <c r="AH173" s="234" t="str">
        <f>IFERROR(VLOOKUP(AH171,'P1-1'!$B:$AP,31,FALSE),"")</f>
        <v/>
      </c>
      <c r="AI173" s="234" t="str">
        <f>IFERROR(VLOOKUP(AI171,'P1-1'!$B:$AP,31,FALSE),"")</f>
        <v/>
      </c>
      <c r="AJ173" s="234" t="str">
        <f>IFERROR(VLOOKUP(AJ171,'P1-1'!$B:$AP,31,FALSE),"")</f>
        <v/>
      </c>
      <c r="AK173" s="234" t="str">
        <f>IFERROR(VLOOKUP(AK171,'P1-1'!$B:$AP,31,FALSE),"")</f>
        <v/>
      </c>
      <c r="AL173" s="234" t="str">
        <f>IFERROR(VLOOKUP(AL171,'P1-1'!$B:$AP,31,FALSE),"")</f>
        <v/>
      </c>
      <c r="AM173" s="234" t="str">
        <f>IFERROR(VLOOKUP(AM171,'P1-1'!$B:$AP,31,FALSE),"")</f>
        <v/>
      </c>
      <c r="AN173" s="730"/>
      <c r="AO173" s="702"/>
      <c r="AP173" s="707"/>
      <c r="AQ173" s="708"/>
      <c r="AR173" s="702"/>
      <c r="AS173" s="702"/>
      <c r="AT173" s="709"/>
      <c r="AU173" s="327"/>
      <c r="AV173" s="327"/>
    </row>
    <row r="174" spans="1:48" s="205" customFormat="1" ht="12" customHeight="1">
      <c r="A174" s="710">
        <v>51</v>
      </c>
      <c r="B174" s="713"/>
      <c r="C174" s="731"/>
      <c r="D174" s="719" t="s">
        <v>231</v>
      </c>
      <c r="E174" s="401"/>
      <c r="F174" s="722"/>
      <c r="G174" s="723"/>
      <c r="H174" s="232" t="s">
        <v>355</v>
      </c>
      <c r="I174" s="324"/>
      <c r="J174" s="324"/>
      <c r="K174" s="324"/>
      <c r="L174" s="324"/>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4"/>
      <c r="AL174" s="324"/>
      <c r="AM174" s="324"/>
      <c r="AN174" s="728">
        <f t="shared" ref="AN174" si="193">IF(LEFT($AN$2,6)="共同生活援助",SUM(I175:AM175),SUM(I175:AM176))</f>
        <v>0</v>
      </c>
      <c r="AO174" s="700">
        <f>IF($AN$4="４週",AN174/4,AN174/(DAY(EOMONTH($I$22,0))/7))</f>
        <v>0</v>
      </c>
      <c r="AP174" s="703"/>
      <c r="AQ174" s="704"/>
      <c r="AR174" s="700" t="str">
        <f t="shared" ref="AR174" si="194">IF($AN$4="４週",AU175,AV175)</f>
        <v/>
      </c>
      <c r="AS174" s="700"/>
      <c r="AT174" s="709"/>
      <c r="AU174" s="325" t="s">
        <v>617</v>
      </c>
      <c r="AV174" s="325" t="s">
        <v>356</v>
      </c>
    </row>
    <row r="175" spans="1:48" s="205" customFormat="1" ht="12" customHeight="1">
      <c r="A175" s="711"/>
      <c r="B175" s="714"/>
      <c r="C175" s="732"/>
      <c r="D175" s="720"/>
      <c r="E175" s="402"/>
      <c r="F175" s="724"/>
      <c r="G175" s="725"/>
      <c r="H175" s="233" t="s">
        <v>357</v>
      </c>
      <c r="I175" s="234" t="str">
        <f>IFERROR(VLOOKUP(I174,'P1-1'!$B:$AP,41,FALSE),"")</f>
        <v/>
      </c>
      <c r="J175" s="234" t="str">
        <f>IFERROR(VLOOKUP(J174,'P1-1'!$B:$AP,41,FALSE),"")</f>
        <v/>
      </c>
      <c r="K175" s="234" t="str">
        <f>IFERROR(VLOOKUP(K174,'P1-1'!$B:$AP,41,FALSE),"")</f>
        <v/>
      </c>
      <c r="L175" s="234" t="str">
        <f>IFERROR(VLOOKUP(L174,'P1-1'!$B:$AP,41,FALSE),"")</f>
        <v/>
      </c>
      <c r="M175" s="234" t="str">
        <f>IFERROR(VLOOKUP(M174,'P1-1'!$B:$AP,41,FALSE),"")</f>
        <v/>
      </c>
      <c r="N175" s="234" t="str">
        <f>IFERROR(VLOOKUP(N174,'P1-1'!$B:$AP,41,FALSE),"")</f>
        <v/>
      </c>
      <c r="O175" s="234" t="str">
        <f>IFERROR(VLOOKUP(O174,'P1-1'!$B:$AP,41,FALSE),"")</f>
        <v/>
      </c>
      <c r="P175" s="234" t="str">
        <f>IFERROR(VLOOKUP(P174,'P1-1'!$B:$AP,41,FALSE),"")</f>
        <v/>
      </c>
      <c r="Q175" s="234" t="str">
        <f>IFERROR(VLOOKUP(Q174,'P1-1'!$B:$AP,41,FALSE),"")</f>
        <v/>
      </c>
      <c r="R175" s="234" t="str">
        <f>IFERROR(VLOOKUP(R174,'P1-1'!$B:$AP,41,FALSE),"")</f>
        <v/>
      </c>
      <c r="S175" s="234" t="str">
        <f>IFERROR(VLOOKUP(S174,'P1-1'!$B:$AP,41,FALSE),"")</f>
        <v/>
      </c>
      <c r="T175" s="234" t="str">
        <f>IFERROR(VLOOKUP(T174,'P1-1'!$B:$AP,41,FALSE),"")</f>
        <v/>
      </c>
      <c r="U175" s="234" t="str">
        <f>IFERROR(VLOOKUP(U174,'P1-1'!$B:$AP,41,FALSE),"")</f>
        <v/>
      </c>
      <c r="V175" s="234" t="str">
        <f>IFERROR(VLOOKUP(V174,'P1-1'!$B:$AP,41,FALSE),"")</f>
        <v/>
      </c>
      <c r="W175" s="234" t="str">
        <f>IFERROR(VLOOKUP(W174,'P1-1'!$B:$AP,41,FALSE),"")</f>
        <v/>
      </c>
      <c r="X175" s="234" t="str">
        <f>IFERROR(VLOOKUP(X174,'P1-1'!$B:$AP,41,FALSE),"")</f>
        <v/>
      </c>
      <c r="Y175" s="234" t="str">
        <f>IFERROR(VLOOKUP(Y174,'P1-1'!$B:$AP,41,FALSE),"")</f>
        <v/>
      </c>
      <c r="Z175" s="234" t="str">
        <f>IFERROR(VLOOKUP(Z174,'P1-1'!$B:$AP,41,FALSE),"")</f>
        <v/>
      </c>
      <c r="AA175" s="234" t="str">
        <f>IFERROR(VLOOKUP(AA174,'P1-1'!$B:$AP,41,FALSE),"")</f>
        <v/>
      </c>
      <c r="AB175" s="234" t="str">
        <f>IFERROR(VLOOKUP(AB174,'P1-1'!$B:$AP,41,FALSE),"")</f>
        <v/>
      </c>
      <c r="AC175" s="234" t="str">
        <f>IFERROR(VLOOKUP(AC174,'P1-1'!$B:$AP,41,FALSE),"")</f>
        <v/>
      </c>
      <c r="AD175" s="234" t="str">
        <f>IFERROR(VLOOKUP(AD174,'P1-1'!$B:$AP,41,FALSE),"")</f>
        <v/>
      </c>
      <c r="AE175" s="234" t="str">
        <f>IFERROR(VLOOKUP(AE174,'P1-1'!$B:$AP,41,FALSE),"")</f>
        <v/>
      </c>
      <c r="AF175" s="234" t="str">
        <f>IFERROR(VLOOKUP(AF174,'P1-1'!$B:$AP,41,FALSE),"")</f>
        <v/>
      </c>
      <c r="AG175" s="234" t="str">
        <f>IFERROR(VLOOKUP(AG174,'P1-1'!$B:$AP,41,FALSE),"")</f>
        <v/>
      </c>
      <c r="AH175" s="234" t="str">
        <f>IFERROR(VLOOKUP(AH174,'P1-1'!$B:$AP,41,FALSE),"")</f>
        <v/>
      </c>
      <c r="AI175" s="234" t="str">
        <f>IFERROR(VLOOKUP(AI174,'P1-1'!$B:$AP,41,FALSE),"")</f>
        <v/>
      </c>
      <c r="AJ175" s="234" t="str">
        <f>IFERROR(VLOOKUP(AJ174,'P1-1'!$B:$AP,41,FALSE),"")</f>
        <v/>
      </c>
      <c r="AK175" s="234" t="str">
        <f>IFERROR(VLOOKUP(AK174,'P1-1'!$B:$AP,41,FALSE),"")</f>
        <v/>
      </c>
      <c r="AL175" s="234" t="str">
        <f>IFERROR(VLOOKUP(AL174,'P1-1'!$B:$AP,41,FALSE),"")</f>
        <v/>
      </c>
      <c r="AM175" s="234" t="str">
        <f>IFERROR(VLOOKUP(AM174,'P1-1'!$B:$AP,41,FALSE),"")</f>
        <v/>
      </c>
      <c r="AN175" s="729"/>
      <c r="AO175" s="701"/>
      <c r="AP175" s="705"/>
      <c r="AQ175" s="706"/>
      <c r="AR175" s="701"/>
      <c r="AS175" s="701"/>
      <c r="AT175" s="709"/>
      <c r="AU175" s="326" t="str">
        <f t="shared" ref="AU175" si="195">IFERROR(IF($D174="□",($AO174/$AK$7),($AO174/$AK$9)),"")</f>
        <v/>
      </c>
      <c r="AV175" s="326" t="str">
        <f t="shared" ref="AV175" si="196">IFERROR(IF($D174="□",($AN174/$AO$7),($AN174/$AO$9)),"")</f>
        <v/>
      </c>
    </row>
    <row r="176" spans="1:48" s="205" customFormat="1" ht="12" customHeight="1">
      <c r="A176" s="712"/>
      <c r="B176" s="715"/>
      <c r="C176" s="733"/>
      <c r="D176" s="721"/>
      <c r="E176" s="402"/>
      <c r="F176" s="726"/>
      <c r="G176" s="727"/>
      <c r="H176" s="235" t="s">
        <v>358</v>
      </c>
      <c r="I176" s="234" t="str">
        <f>IFERROR(VLOOKUP(I174,'P1-1'!$B:$AP,31,FALSE),"")</f>
        <v/>
      </c>
      <c r="J176" s="234" t="str">
        <f>IFERROR(VLOOKUP(J174,'P1-1'!$B:$AP,31,FALSE),"")</f>
        <v/>
      </c>
      <c r="K176" s="234" t="str">
        <f>IFERROR(VLOOKUP(K174,'P1-1'!$B:$AP,31,FALSE),"")</f>
        <v/>
      </c>
      <c r="L176" s="234" t="str">
        <f>IFERROR(VLOOKUP(L174,'P1-1'!$B:$AP,31,FALSE),"")</f>
        <v/>
      </c>
      <c r="M176" s="234" t="str">
        <f>IFERROR(VLOOKUP(M174,'P1-1'!$B:$AP,31,FALSE),"")</f>
        <v/>
      </c>
      <c r="N176" s="234" t="str">
        <f>IFERROR(VLOOKUP(N174,'P1-1'!$B:$AP,31,FALSE),"")</f>
        <v/>
      </c>
      <c r="O176" s="234" t="str">
        <f>IFERROR(VLOOKUP(O174,'P1-1'!$B:$AP,31,FALSE),"")</f>
        <v/>
      </c>
      <c r="P176" s="234" t="str">
        <f>IFERROR(VLOOKUP(P174,'P1-1'!$B:$AP,31,FALSE),"")</f>
        <v/>
      </c>
      <c r="Q176" s="234" t="str">
        <f>IFERROR(VLOOKUP(Q174,'P1-1'!$B:$AP,31,FALSE),"")</f>
        <v/>
      </c>
      <c r="R176" s="234" t="str">
        <f>IFERROR(VLOOKUP(R174,'P1-1'!$B:$AP,31,FALSE),"")</f>
        <v/>
      </c>
      <c r="S176" s="234" t="str">
        <f>IFERROR(VLOOKUP(S174,'P1-1'!$B:$AP,31,FALSE),"")</f>
        <v/>
      </c>
      <c r="T176" s="234" t="str">
        <f>IFERROR(VLOOKUP(T174,'P1-1'!$B:$AP,31,FALSE),"")</f>
        <v/>
      </c>
      <c r="U176" s="234" t="str">
        <f>IFERROR(VLOOKUP(U174,'P1-1'!$B:$AP,31,FALSE),"")</f>
        <v/>
      </c>
      <c r="V176" s="234" t="str">
        <f>IFERROR(VLOOKUP(V174,'P1-1'!$B:$AP,31,FALSE),"")</f>
        <v/>
      </c>
      <c r="W176" s="234" t="str">
        <f>IFERROR(VLOOKUP(W174,'P1-1'!$B:$AP,31,FALSE),"")</f>
        <v/>
      </c>
      <c r="X176" s="234" t="str">
        <f>IFERROR(VLOOKUP(X174,'P1-1'!$B:$AP,31,FALSE),"")</f>
        <v/>
      </c>
      <c r="Y176" s="234" t="str">
        <f>IFERROR(VLOOKUP(Y174,'P1-1'!$B:$AP,31,FALSE),"")</f>
        <v/>
      </c>
      <c r="Z176" s="234" t="str">
        <f>IFERROR(VLOOKUP(Z174,'P1-1'!$B:$AP,31,FALSE),"")</f>
        <v/>
      </c>
      <c r="AA176" s="234" t="str">
        <f>IFERROR(VLOOKUP(AA174,'P1-1'!$B:$AP,31,FALSE),"")</f>
        <v/>
      </c>
      <c r="AB176" s="234" t="str">
        <f>IFERROR(VLOOKUP(AB174,'P1-1'!$B:$AP,31,FALSE),"")</f>
        <v/>
      </c>
      <c r="AC176" s="234" t="str">
        <f>IFERROR(VLOOKUP(AC174,'P1-1'!$B:$AP,31,FALSE),"")</f>
        <v/>
      </c>
      <c r="AD176" s="234" t="str">
        <f>IFERROR(VLOOKUP(AD174,'P1-1'!$B:$AP,31,FALSE),"")</f>
        <v/>
      </c>
      <c r="AE176" s="234" t="str">
        <f>IFERROR(VLOOKUP(AE174,'P1-1'!$B:$AP,31,FALSE),"")</f>
        <v/>
      </c>
      <c r="AF176" s="234" t="str">
        <f>IFERROR(VLOOKUP(AF174,'P1-1'!$B:$AP,31,FALSE),"")</f>
        <v/>
      </c>
      <c r="AG176" s="234" t="str">
        <f>IFERROR(VLOOKUP(AG174,'P1-1'!$B:$AP,31,FALSE),"")</f>
        <v/>
      </c>
      <c r="AH176" s="234" t="str">
        <f>IFERROR(VLOOKUP(AH174,'P1-1'!$B:$AP,31,FALSE),"")</f>
        <v/>
      </c>
      <c r="AI176" s="234" t="str">
        <f>IFERROR(VLOOKUP(AI174,'P1-1'!$B:$AP,31,FALSE),"")</f>
        <v/>
      </c>
      <c r="AJ176" s="234" t="str">
        <f>IFERROR(VLOOKUP(AJ174,'P1-1'!$B:$AP,31,FALSE),"")</f>
        <v/>
      </c>
      <c r="AK176" s="234" t="str">
        <f>IFERROR(VLOOKUP(AK174,'P1-1'!$B:$AP,31,FALSE),"")</f>
        <v/>
      </c>
      <c r="AL176" s="234" t="str">
        <f>IFERROR(VLOOKUP(AL174,'P1-1'!$B:$AP,31,FALSE),"")</f>
        <v/>
      </c>
      <c r="AM176" s="234" t="str">
        <f>IFERROR(VLOOKUP(AM174,'P1-1'!$B:$AP,31,FALSE),"")</f>
        <v/>
      </c>
      <c r="AN176" s="730"/>
      <c r="AO176" s="702"/>
      <c r="AP176" s="707"/>
      <c r="AQ176" s="708"/>
      <c r="AR176" s="702"/>
      <c r="AS176" s="702"/>
      <c r="AT176" s="709"/>
      <c r="AU176" s="327"/>
      <c r="AV176" s="327"/>
    </row>
    <row r="177" spans="1:48" s="203" customFormat="1" ht="12" customHeight="1">
      <c r="A177" s="710">
        <v>52</v>
      </c>
      <c r="B177" s="713"/>
      <c r="C177" s="731"/>
      <c r="D177" s="719" t="s">
        <v>231</v>
      </c>
      <c r="E177" s="401"/>
      <c r="F177" s="722"/>
      <c r="G177" s="723"/>
      <c r="H177" s="232" t="s">
        <v>355</v>
      </c>
      <c r="I177" s="324"/>
      <c r="J177" s="324"/>
      <c r="K177" s="324"/>
      <c r="L177" s="324"/>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4"/>
      <c r="AL177" s="324"/>
      <c r="AM177" s="324"/>
      <c r="AN177" s="728">
        <f t="shared" ref="AN177" si="197">IF(LEFT($AN$2,6)="共同生活援助",SUM(I178:AM178),SUM(I178:AM179))</f>
        <v>0</v>
      </c>
      <c r="AO177" s="700">
        <f>IF($AN$4="４週",AN177/4,AN177/(DAY(EOMONTH($I$22,0))/7))</f>
        <v>0</v>
      </c>
      <c r="AP177" s="703"/>
      <c r="AQ177" s="704"/>
      <c r="AR177" s="700" t="str">
        <f t="shared" ref="AR177" si="198">IF($AN$4="４週",AU178,AV178)</f>
        <v/>
      </c>
      <c r="AS177" s="700"/>
      <c r="AT177" s="709"/>
      <c r="AU177" s="325" t="s">
        <v>617</v>
      </c>
      <c r="AV177" s="325" t="s">
        <v>356</v>
      </c>
    </row>
    <row r="178" spans="1:48" s="203" customFormat="1" ht="12" customHeight="1">
      <c r="A178" s="711"/>
      <c r="B178" s="714"/>
      <c r="C178" s="732"/>
      <c r="D178" s="720"/>
      <c r="E178" s="402"/>
      <c r="F178" s="724"/>
      <c r="G178" s="725"/>
      <c r="H178" s="233" t="s">
        <v>357</v>
      </c>
      <c r="I178" s="234" t="str">
        <f>IFERROR(VLOOKUP(I177,'P1-1'!$B:$AP,41,FALSE),"")</f>
        <v/>
      </c>
      <c r="J178" s="234" t="str">
        <f>IFERROR(VLOOKUP(J177,'P1-1'!$B:$AP,41,FALSE),"")</f>
        <v/>
      </c>
      <c r="K178" s="234" t="str">
        <f>IFERROR(VLOOKUP(K177,'P1-1'!$B:$AP,41,FALSE),"")</f>
        <v/>
      </c>
      <c r="L178" s="234" t="str">
        <f>IFERROR(VLOOKUP(L177,'P1-1'!$B:$AP,41,FALSE),"")</f>
        <v/>
      </c>
      <c r="M178" s="234" t="str">
        <f>IFERROR(VLOOKUP(M177,'P1-1'!$B:$AP,41,FALSE),"")</f>
        <v/>
      </c>
      <c r="N178" s="234" t="str">
        <f>IFERROR(VLOOKUP(N177,'P1-1'!$B:$AP,41,FALSE),"")</f>
        <v/>
      </c>
      <c r="O178" s="234" t="str">
        <f>IFERROR(VLOOKUP(O177,'P1-1'!$B:$AP,41,FALSE),"")</f>
        <v/>
      </c>
      <c r="P178" s="234" t="str">
        <f>IFERROR(VLOOKUP(P177,'P1-1'!$B:$AP,41,FALSE),"")</f>
        <v/>
      </c>
      <c r="Q178" s="234" t="str">
        <f>IFERROR(VLOOKUP(Q177,'P1-1'!$B:$AP,41,FALSE),"")</f>
        <v/>
      </c>
      <c r="R178" s="234" t="str">
        <f>IFERROR(VLOOKUP(R177,'P1-1'!$B:$AP,41,FALSE),"")</f>
        <v/>
      </c>
      <c r="S178" s="234" t="str">
        <f>IFERROR(VLOOKUP(S177,'P1-1'!$B:$AP,41,FALSE),"")</f>
        <v/>
      </c>
      <c r="T178" s="234" t="str">
        <f>IFERROR(VLOOKUP(T177,'P1-1'!$B:$AP,41,FALSE),"")</f>
        <v/>
      </c>
      <c r="U178" s="234" t="str">
        <f>IFERROR(VLOOKUP(U177,'P1-1'!$B:$AP,41,FALSE),"")</f>
        <v/>
      </c>
      <c r="V178" s="234" t="str">
        <f>IFERROR(VLOOKUP(V177,'P1-1'!$B:$AP,41,FALSE),"")</f>
        <v/>
      </c>
      <c r="W178" s="234" t="str">
        <f>IFERROR(VLOOKUP(W177,'P1-1'!$B:$AP,41,FALSE),"")</f>
        <v/>
      </c>
      <c r="X178" s="234" t="str">
        <f>IFERROR(VLOOKUP(X177,'P1-1'!$B:$AP,41,FALSE),"")</f>
        <v/>
      </c>
      <c r="Y178" s="234" t="str">
        <f>IFERROR(VLOOKUP(Y177,'P1-1'!$B:$AP,41,FALSE),"")</f>
        <v/>
      </c>
      <c r="Z178" s="234" t="str">
        <f>IFERROR(VLOOKUP(Z177,'P1-1'!$B:$AP,41,FALSE),"")</f>
        <v/>
      </c>
      <c r="AA178" s="234" t="str">
        <f>IFERROR(VLOOKUP(AA177,'P1-1'!$B:$AP,41,FALSE),"")</f>
        <v/>
      </c>
      <c r="AB178" s="234" t="str">
        <f>IFERROR(VLOOKUP(AB177,'P1-1'!$B:$AP,41,FALSE),"")</f>
        <v/>
      </c>
      <c r="AC178" s="234" t="str">
        <f>IFERROR(VLOOKUP(AC177,'P1-1'!$B:$AP,41,FALSE),"")</f>
        <v/>
      </c>
      <c r="AD178" s="234" t="str">
        <f>IFERROR(VLOOKUP(AD177,'P1-1'!$B:$AP,41,FALSE),"")</f>
        <v/>
      </c>
      <c r="AE178" s="234" t="str">
        <f>IFERROR(VLOOKUP(AE177,'P1-1'!$B:$AP,41,FALSE),"")</f>
        <v/>
      </c>
      <c r="AF178" s="234" t="str">
        <f>IFERROR(VLOOKUP(AF177,'P1-1'!$B:$AP,41,FALSE),"")</f>
        <v/>
      </c>
      <c r="AG178" s="234" t="str">
        <f>IFERROR(VLOOKUP(AG177,'P1-1'!$B:$AP,41,FALSE),"")</f>
        <v/>
      </c>
      <c r="AH178" s="234" t="str">
        <f>IFERROR(VLOOKUP(AH177,'P1-1'!$B:$AP,41,FALSE),"")</f>
        <v/>
      </c>
      <c r="AI178" s="234" t="str">
        <f>IFERROR(VLOOKUP(AI177,'P1-1'!$B:$AP,41,FALSE),"")</f>
        <v/>
      </c>
      <c r="AJ178" s="234" t="str">
        <f>IFERROR(VLOOKUP(AJ177,'P1-1'!$B:$AP,41,FALSE),"")</f>
        <v/>
      </c>
      <c r="AK178" s="234" t="str">
        <f>IFERROR(VLOOKUP(AK177,'P1-1'!$B:$AP,41,FALSE),"")</f>
        <v/>
      </c>
      <c r="AL178" s="234" t="str">
        <f>IFERROR(VLOOKUP(AL177,'P1-1'!$B:$AP,41,FALSE),"")</f>
        <v/>
      </c>
      <c r="AM178" s="234" t="str">
        <f>IFERROR(VLOOKUP(AM177,'P1-1'!$B:$AP,41,FALSE),"")</f>
        <v/>
      </c>
      <c r="AN178" s="729"/>
      <c r="AO178" s="701"/>
      <c r="AP178" s="705"/>
      <c r="AQ178" s="706"/>
      <c r="AR178" s="701"/>
      <c r="AS178" s="701"/>
      <c r="AT178" s="709"/>
      <c r="AU178" s="326" t="str">
        <f>IFERROR(IF($D177="□",($AO177/$AK$7),($AO177/$AK$9)),"")</f>
        <v/>
      </c>
      <c r="AV178" s="326" t="str">
        <f>IFERROR(IF($D177="□",($AN177/$AO$7),($AN177/$AO$9)),"")</f>
        <v/>
      </c>
    </row>
    <row r="179" spans="1:48" s="203" customFormat="1" ht="12" customHeight="1">
      <c r="A179" s="712"/>
      <c r="B179" s="715"/>
      <c r="C179" s="733"/>
      <c r="D179" s="721"/>
      <c r="E179" s="402"/>
      <c r="F179" s="726"/>
      <c r="G179" s="727"/>
      <c r="H179" s="235" t="s">
        <v>358</v>
      </c>
      <c r="I179" s="234" t="str">
        <f>IFERROR(VLOOKUP(I177,'P1-1'!$B:$AP,31,FALSE),"")</f>
        <v/>
      </c>
      <c r="J179" s="234" t="str">
        <f>IFERROR(VLOOKUP(J177,'P1-1'!$B:$AP,31,FALSE),"")</f>
        <v/>
      </c>
      <c r="K179" s="234" t="str">
        <f>IFERROR(VLOOKUP(K177,'P1-1'!$B:$AP,31,FALSE),"")</f>
        <v/>
      </c>
      <c r="L179" s="234" t="str">
        <f>IFERROR(VLOOKUP(L177,'P1-1'!$B:$AP,31,FALSE),"")</f>
        <v/>
      </c>
      <c r="M179" s="234" t="str">
        <f>IFERROR(VLOOKUP(M177,'P1-1'!$B:$AP,31,FALSE),"")</f>
        <v/>
      </c>
      <c r="N179" s="234" t="str">
        <f>IFERROR(VLOOKUP(N177,'P1-1'!$B:$AP,31,FALSE),"")</f>
        <v/>
      </c>
      <c r="O179" s="234" t="str">
        <f>IFERROR(VLOOKUP(O177,'P1-1'!$B:$AP,31,FALSE),"")</f>
        <v/>
      </c>
      <c r="P179" s="234" t="str">
        <f>IFERROR(VLOOKUP(P177,'P1-1'!$B:$AP,31,FALSE),"")</f>
        <v/>
      </c>
      <c r="Q179" s="234" t="str">
        <f>IFERROR(VLOOKUP(Q177,'P1-1'!$B:$AP,31,FALSE),"")</f>
        <v/>
      </c>
      <c r="R179" s="234" t="str">
        <f>IFERROR(VLOOKUP(R177,'P1-1'!$B:$AP,31,FALSE),"")</f>
        <v/>
      </c>
      <c r="S179" s="234" t="str">
        <f>IFERROR(VLOOKUP(S177,'P1-1'!$B:$AP,31,FALSE),"")</f>
        <v/>
      </c>
      <c r="T179" s="234" t="str">
        <f>IFERROR(VLOOKUP(T177,'P1-1'!$B:$AP,31,FALSE),"")</f>
        <v/>
      </c>
      <c r="U179" s="234" t="str">
        <f>IFERROR(VLOOKUP(U177,'P1-1'!$B:$AP,31,FALSE),"")</f>
        <v/>
      </c>
      <c r="V179" s="234" t="str">
        <f>IFERROR(VLOOKUP(V177,'P1-1'!$B:$AP,31,FALSE),"")</f>
        <v/>
      </c>
      <c r="W179" s="234" t="str">
        <f>IFERROR(VLOOKUP(W177,'P1-1'!$B:$AP,31,FALSE),"")</f>
        <v/>
      </c>
      <c r="X179" s="234" t="str">
        <f>IFERROR(VLOOKUP(X177,'P1-1'!$B:$AP,31,FALSE),"")</f>
        <v/>
      </c>
      <c r="Y179" s="234" t="str">
        <f>IFERROR(VLOOKUP(Y177,'P1-1'!$B:$AP,31,FALSE),"")</f>
        <v/>
      </c>
      <c r="Z179" s="234" t="str">
        <f>IFERROR(VLOOKUP(Z177,'P1-1'!$B:$AP,31,FALSE),"")</f>
        <v/>
      </c>
      <c r="AA179" s="234" t="str">
        <f>IFERROR(VLOOKUP(AA177,'P1-1'!$B:$AP,31,FALSE),"")</f>
        <v/>
      </c>
      <c r="AB179" s="234" t="str">
        <f>IFERROR(VLOOKUP(AB177,'P1-1'!$B:$AP,31,FALSE),"")</f>
        <v/>
      </c>
      <c r="AC179" s="234" t="str">
        <f>IFERROR(VLOOKUP(AC177,'P1-1'!$B:$AP,31,FALSE),"")</f>
        <v/>
      </c>
      <c r="AD179" s="234" t="str">
        <f>IFERROR(VLOOKUP(AD177,'P1-1'!$B:$AP,31,FALSE),"")</f>
        <v/>
      </c>
      <c r="AE179" s="234" t="str">
        <f>IFERROR(VLOOKUP(AE177,'P1-1'!$B:$AP,31,FALSE),"")</f>
        <v/>
      </c>
      <c r="AF179" s="234" t="str">
        <f>IFERROR(VLOOKUP(AF177,'P1-1'!$B:$AP,31,FALSE),"")</f>
        <v/>
      </c>
      <c r="AG179" s="234" t="str">
        <f>IFERROR(VLOOKUP(AG177,'P1-1'!$B:$AP,31,FALSE),"")</f>
        <v/>
      </c>
      <c r="AH179" s="234" t="str">
        <f>IFERROR(VLOOKUP(AH177,'P1-1'!$B:$AP,31,FALSE),"")</f>
        <v/>
      </c>
      <c r="AI179" s="234" t="str">
        <f>IFERROR(VLOOKUP(AI177,'P1-1'!$B:$AP,31,FALSE),"")</f>
        <v/>
      </c>
      <c r="AJ179" s="234" t="str">
        <f>IFERROR(VLOOKUP(AJ177,'P1-1'!$B:$AP,31,FALSE),"")</f>
        <v/>
      </c>
      <c r="AK179" s="234" t="str">
        <f>IFERROR(VLOOKUP(AK177,'P1-1'!$B:$AP,31,FALSE),"")</f>
        <v/>
      </c>
      <c r="AL179" s="234" t="str">
        <f>IFERROR(VLOOKUP(AL177,'P1-1'!$B:$AP,31,FALSE),"")</f>
        <v/>
      </c>
      <c r="AM179" s="234" t="str">
        <f>IFERROR(VLOOKUP(AM177,'P1-1'!$B:$AP,31,FALSE),"")</f>
        <v/>
      </c>
      <c r="AN179" s="730"/>
      <c r="AO179" s="702"/>
      <c r="AP179" s="707"/>
      <c r="AQ179" s="708"/>
      <c r="AR179" s="702"/>
      <c r="AS179" s="702"/>
      <c r="AT179" s="709"/>
      <c r="AU179" s="327"/>
      <c r="AV179" s="327"/>
    </row>
    <row r="180" spans="1:48" s="205" customFormat="1" ht="12" customHeight="1">
      <c r="A180" s="710">
        <v>53</v>
      </c>
      <c r="B180" s="713"/>
      <c r="C180" s="731"/>
      <c r="D180" s="719" t="s">
        <v>231</v>
      </c>
      <c r="E180" s="401"/>
      <c r="F180" s="722"/>
      <c r="G180" s="723"/>
      <c r="H180" s="232" t="s">
        <v>355</v>
      </c>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4"/>
      <c r="AL180" s="324"/>
      <c r="AM180" s="324"/>
      <c r="AN180" s="728">
        <f t="shared" ref="AN180" si="199">IF(LEFT($AN$2,6)="共同生活援助",SUM(I181:AM181),SUM(I181:AM182))</f>
        <v>0</v>
      </c>
      <c r="AO180" s="700">
        <f>IF($AN$4="４週",AN180/4,AN180/(DAY(EOMONTH($I$22,0))/7))</f>
        <v>0</v>
      </c>
      <c r="AP180" s="703"/>
      <c r="AQ180" s="704"/>
      <c r="AR180" s="700" t="str">
        <f t="shared" ref="AR180" si="200">IF($AN$4="４週",AU181,AV181)</f>
        <v/>
      </c>
      <c r="AS180" s="700"/>
      <c r="AT180" s="709"/>
      <c r="AU180" s="325" t="s">
        <v>617</v>
      </c>
      <c r="AV180" s="325" t="s">
        <v>356</v>
      </c>
    </row>
    <row r="181" spans="1:48" s="205" customFormat="1" ht="12" customHeight="1">
      <c r="A181" s="711"/>
      <c r="B181" s="714"/>
      <c r="C181" s="732"/>
      <c r="D181" s="720"/>
      <c r="E181" s="402"/>
      <c r="F181" s="724"/>
      <c r="G181" s="725"/>
      <c r="H181" s="233" t="s">
        <v>357</v>
      </c>
      <c r="I181" s="234" t="str">
        <f>IFERROR(VLOOKUP(I180,'P1-1'!$B:$AP,41,FALSE),"")</f>
        <v/>
      </c>
      <c r="J181" s="234" t="str">
        <f>IFERROR(VLOOKUP(J180,'P1-1'!$B:$AP,41,FALSE),"")</f>
        <v/>
      </c>
      <c r="K181" s="234" t="str">
        <f>IFERROR(VLOOKUP(K180,'P1-1'!$B:$AP,41,FALSE),"")</f>
        <v/>
      </c>
      <c r="L181" s="234" t="str">
        <f>IFERROR(VLOOKUP(L180,'P1-1'!$B:$AP,41,FALSE),"")</f>
        <v/>
      </c>
      <c r="M181" s="234" t="str">
        <f>IFERROR(VLOOKUP(M180,'P1-1'!$B:$AP,41,FALSE),"")</f>
        <v/>
      </c>
      <c r="N181" s="234" t="str">
        <f>IFERROR(VLOOKUP(N180,'P1-1'!$B:$AP,41,FALSE),"")</f>
        <v/>
      </c>
      <c r="O181" s="234" t="str">
        <f>IFERROR(VLOOKUP(O180,'P1-1'!$B:$AP,41,FALSE),"")</f>
        <v/>
      </c>
      <c r="P181" s="234" t="str">
        <f>IFERROR(VLOOKUP(P180,'P1-1'!$B:$AP,41,FALSE),"")</f>
        <v/>
      </c>
      <c r="Q181" s="234" t="str">
        <f>IFERROR(VLOOKUP(Q180,'P1-1'!$B:$AP,41,FALSE),"")</f>
        <v/>
      </c>
      <c r="R181" s="234" t="str">
        <f>IFERROR(VLOOKUP(R180,'P1-1'!$B:$AP,41,FALSE),"")</f>
        <v/>
      </c>
      <c r="S181" s="234" t="str">
        <f>IFERROR(VLOOKUP(S180,'P1-1'!$B:$AP,41,FALSE),"")</f>
        <v/>
      </c>
      <c r="T181" s="234" t="str">
        <f>IFERROR(VLOOKUP(T180,'P1-1'!$B:$AP,41,FALSE),"")</f>
        <v/>
      </c>
      <c r="U181" s="234" t="str">
        <f>IFERROR(VLOOKUP(U180,'P1-1'!$B:$AP,41,FALSE),"")</f>
        <v/>
      </c>
      <c r="V181" s="234" t="str">
        <f>IFERROR(VLOOKUP(V180,'P1-1'!$B:$AP,41,FALSE),"")</f>
        <v/>
      </c>
      <c r="W181" s="234" t="str">
        <f>IFERROR(VLOOKUP(W180,'P1-1'!$B:$AP,41,FALSE),"")</f>
        <v/>
      </c>
      <c r="X181" s="234" t="str">
        <f>IFERROR(VLOOKUP(X180,'P1-1'!$B:$AP,41,FALSE),"")</f>
        <v/>
      </c>
      <c r="Y181" s="234" t="str">
        <f>IFERROR(VLOOKUP(Y180,'P1-1'!$B:$AP,41,FALSE),"")</f>
        <v/>
      </c>
      <c r="Z181" s="234" t="str">
        <f>IFERROR(VLOOKUP(Z180,'P1-1'!$B:$AP,41,FALSE),"")</f>
        <v/>
      </c>
      <c r="AA181" s="234" t="str">
        <f>IFERROR(VLOOKUP(AA180,'P1-1'!$B:$AP,41,FALSE),"")</f>
        <v/>
      </c>
      <c r="AB181" s="234" t="str">
        <f>IFERROR(VLOOKUP(AB180,'P1-1'!$B:$AP,41,FALSE),"")</f>
        <v/>
      </c>
      <c r="AC181" s="234" t="str">
        <f>IFERROR(VLOOKUP(AC180,'P1-1'!$B:$AP,41,FALSE),"")</f>
        <v/>
      </c>
      <c r="AD181" s="234" t="str">
        <f>IFERROR(VLOOKUP(AD180,'P1-1'!$B:$AP,41,FALSE),"")</f>
        <v/>
      </c>
      <c r="AE181" s="234" t="str">
        <f>IFERROR(VLOOKUP(AE180,'P1-1'!$B:$AP,41,FALSE),"")</f>
        <v/>
      </c>
      <c r="AF181" s="234" t="str">
        <f>IFERROR(VLOOKUP(AF180,'P1-1'!$B:$AP,41,FALSE),"")</f>
        <v/>
      </c>
      <c r="AG181" s="234" t="str">
        <f>IFERROR(VLOOKUP(AG180,'P1-1'!$B:$AP,41,FALSE),"")</f>
        <v/>
      </c>
      <c r="AH181" s="234" t="str">
        <f>IFERROR(VLOOKUP(AH180,'P1-1'!$B:$AP,41,FALSE),"")</f>
        <v/>
      </c>
      <c r="AI181" s="234" t="str">
        <f>IFERROR(VLOOKUP(AI180,'P1-1'!$B:$AP,41,FALSE),"")</f>
        <v/>
      </c>
      <c r="AJ181" s="234" t="str">
        <f>IFERROR(VLOOKUP(AJ180,'P1-1'!$B:$AP,41,FALSE),"")</f>
        <v/>
      </c>
      <c r="AK181" s="234" t="str">
        <f>IFERROR(VLOOKUP(AK180,'P1-1'!$B:$AP,41,FALSE),"")</f>
        <v/>
      </c>
      <c r="AL181" s="234" t="str">
        <f>IFERROR(VLOOKUP(AL180,'P1-1'!$B:$AP,41,FALSE),"")</f>
        <v/>
      </c>
      <c r="AM181" s="234" t="str">
        <f>IFERROR(VLOOKUP(AM180,'P1-1'!$B:$AP,41,FALSE),"")</f>
        <v/>
      </c>
      <c r="AN181" s="729"/>
      <c r="AO181" s="701"/>
      <c r="AP181" s="705"/>
      <c r="AQ181" s="706"/>
      <c r="AR181" s="701"/>
      <c r="AS181" s="701"/>
      <c r="AT181" s="709"/>
      <c r="AU181" s="326" t="str">
        <f t="shared" ref="AU181" si="201">IFERROR(IF($D180="□",($AO180/$AK$7),($AO180/$AK$9)),"")</f>
        <v/>
      </c>
      <c r="AV181" s="326" t="str">
        <f t="shared" ref="AV181" si="202">IFERROR(IF($D180="□",($AN180/$AO$7),($AN180/$AO$9)),"")</f>
        <v/>
      </c>
    </row>
    <row r="182" spans="1:48" s="205" customFormat="1" ht="12" customHeight="1">
      <c r="A182" s="712"/>
      <c r="B182" s="715"/>
      <c r="C182" s="733"/>
      <c r="D182" s="721"/>
      <c r="E182" s="402"/>
      <c r="F182" s="726"/>
      <c r="G182" s="727"/>
      <c r="H182" s="235" t="s">
        <v>358</v>
      </c>
      <c r="I182" s="234" t="str">
        <f>IFERROR(VLOOKUP(I180,'P1-1'!$B:$AP,31,FALSE),"")</f>
        <v/>
      </c>
      <c r="J182" s="234" t="str">
        <f>IFERROR(VLOOKUP(J180,'P1-1'!$B:$AP,31,FALSE),"")</f>
        <v/>
      </c>
      <c r="K182" s="234" t="str">
        <f>IFERROR(VLOOKUP(K180,'P1-1'!$B:$AP,31,FALSE),"")</f>
        <v/>
      </c>
      <c r="L182" s="234" t="str">
        <f>IFERROR(VLOOKUP(L180,'P1-1'!$B:$AP,31,FALSE),"")</f>
        <v/>
      </c>
      <c r="M182" s="234" t="str">
        <f>IFERROR(VLOOKUP(M180,'P1-1'!$B:$AP,31,FALSE),"")</f>
        <v/>
      </c>
      <c r="N182" s="234" t="str">
        <f>IFERROR(VLOOKUP(N180,'P1-1'!$B:$AP,31,FALSE),"")</f>
        <v/>
      </c>
      <c r="O182" s="234" t="str">
        <f>IFERROR(VLOOKUP(O180,'P1-1'!$B:$AP,31,FALSE),"")</f>
        <v/>
      </c>
      <c r="P182" s="234" t="str">
        <f>IFERROR(VLOOKUP(P180,'P1-1'!$B:$AP,31,FALSE),"")</f>
        <v/>
      </c>
      <c r="Q182" s="234" t="str">
        <f>IFERROR(VLOOKUP(Q180,'P1-1'!$B:$AP,31,FALSE),"")</f>
        <v/>
      </c>
      <c r="R182" s="234" t="str">
        <f>IFERROR(VLOOKUP(R180,'P1-1'!$B:$AP,31,FALSE),"")</f>
        <v/>
      </c>
      <c r="S182" s="234" t="str">
        <f>IFERROR(VLOOKUP(S180,'P1-1'!$B:$AP,31,FALSE),"")</f>
        <v/>
      </c>
      <c r="T182" s="234" t="str">
        <f>IFERROR(VLOOKUP(T180,'P1-1'!$B:$AP,31,FALSE),"")</f>
        <v/>
      </c>
      <c r="U182" s="234" t="str">
        <f>IFERROR(VLOOKUP(U180,'P1-1'!$B:$AP,31,FALSE),"")</f>
        <v/>
      </c>
      <c r="V182" s="234" t="str">
        <f>IFERROR(VLOOKUP(V180,'P1-1'!$B:$AP,31,FALSE),"")</f>
        <v/>
      </c>
      <c r="W182" s="234" t="str">
        <f>IFERROR(VLOOKUP(W180,'P1-1'!$B:$AP,31,FALSE),"")</f>
        <v/>
      </c>
      <c r="X182" s="234" t="str">
        <f>IFERROR(VLOOKUP(X180,'P1-1'!$B:$AP,31,FALSE),"")</f>
        <v/>
      </c>
      <c r="Y182" s="234" t="str">
        <f>IFERROR(VLOOKUP(Y180,'P1-1'!$B:$AP,31,FALSE),"")</f>
        <v/>
      </c>
      <c r="Z182" s="234" t="str">
        <f>IFERROR(VLOOKUP(Z180,'P1-1'!$B:$AP,31,FALSE),"")</f>
        <v/>
      </c>
      <c r="AA182" s="234" t="str">
        <f>IFERROR(VLOOKUP(AA180,'P1-1'!$B:$AP,31,FALSE),"")</f>
        <v/>
      </c>
      <c r="AB182" s="234" t="str">
        <f>IFERROR(VLOOKUP(AB180,'P1-1'!$B:$AP,31,FALSE),"")</f>
        <v/>
      </c>
      <c r="AC182" s="234" t="str">
        <f>IFERROR(VLOOKUP(AC180,'P1-1'!$B:$AP,31,FALSE),"")</f>
        <v/>
      </c>
      <c r="AD182" s="234" t="str">
        <f>IFERROR(VLOOKUP(AD180,'P1-1'!$B:$AP,31,FALSE),"")</f>
        <v/>
      </c>
      <c r="AE182" s="234" t="str">
        <f>IFERROR(VLOOKUP(AE180,'P1-1'!$B:$AP,31,FALSE),"")</f>
        <v/>
      </c>
      <c r="AF182" s="234" t="str">
        <f>IFERROR(VLOOKUP(AF180,'P1-1'!$B:$AP,31,FALSE),"")</f>
        <v/>
      </c>
      <c r="AG182" s="234" t="str">
        <f>IFERROR(VLOOKUP(AG180,'P1-1'!$B:$AP,31,FALSE),"")</f>
        <v/>
      </c>
      <c r="AH182" s="234" t="str">
        <f>IFERROR(VLOOKUP(AH180,'P1-1'!$B:$AP,31,FALSE),"")</f>
        <v/>
      </c>
      <c r="AI182" s="234" t="str">
        <f>IFERROR(VLOOKUP(AI180,'P1-1'!$B:$AP,31,FALSE),"")</f>
        <v/>
      </c>
      <c r="AJ182" s="234" t="str">
        <f>IFERROR(VLOOKUP(AJ180,'P1-1'!$B:$AP,31,FALSE),"")</f>
        <v/>
      </c>
      <c r="AK182" s="234" t="str">
        <f>IFERROR(VLOOKUP(AK180,'P1-1'!$B:$AP,31,FALSE),"")</f>
        <v/>
      </c>
      <c r="AL182" s="234" t="str">
        <f>IFERROR(VLOOKUP(AL180,'P1-1'!$B:$AP,31,FALSE),"")</f>
        <v/>
      </c>
      <c r="AM182" s="234" t="str">
        <f>IFERROR(VLOOKUP(AM180,'P1-1'!$B:$AP,31,FALSE),"")</f>
        <v/>
      </c>
      <c r="AN182" s="730"/>
      <c r="AO182" s="702"/>
      <c r="AP182" s="707"/>
      <c r="AQ182" s="708"/>
      <c r="AR182" s="702"/>
      <c r="AS182" s="702"/>
      <c r="AT182" s="709"/>
      <c r="AU182" s="327"/>
      <c r="AV182" s="327"/>
    </row>
    <row r="183" spans="1:48" s="205" customFormat="1" ht="12" customHeight="1">
      <c r="A183" s="710">
        <v>54</v>
      </c>
      <c r="B183" s="713"/>
      <c r="C183" s="731"/>
      <c r="D183" s="719" t="s">
        <v>231</v>
      </c>
      <c r="E183" s="401"/>
      <c r="F183" s="722"/>
      <c r="G183" s="723"/>
      <c r="H183" s="232" t="s">
        <v>355</v>
      </c>
      <c r="I183" s="324"/>
      <c r="J183" s="324"/>
      <c r="K183" s="324"/>
      <c r="L183" s="324"/>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4"/>
      <c r="AL183" s="324"/>
      <c r="AM183" s="324"/>
      <c r="AN183" s="728">
        <f t="shared" ref="AN183" si="203">IF(LEFT($AN$2,6)="共同生活援助",SUM(I184:AM184),SUM(I184:AM185))</f>
        <v>0</v>
      </c>
      <c r="AO183" s="700">
        <f>IF($AN$4="４週",AN183/4,AN183/(DAY(EOMONTH($I$22,0))/7))</f>
        <v>0</v>
      </c>
      <c r="AP183" s="703"/>
      <c r="AQ183" s="704"/>
      <c r="AR183" s="700" t="str">
        <f t="shared" ref="AR183" si="204">IF($AN$4="４週",AU184,AV184)</f>
        <v/>
      </c>
      <c r="AS183" s="700"/>
      <c r="AT183" s="709"/>
      <c r="AU183" s="325" t="s">
        <v>617</v>
      </c>
      <c r="AV183" s="325" t="s">
        <v>356</v>
      </c>
    </row>
    <row r="184" spans="1:48" s="205" customFormat="1" ht="12" customHeight="1">
      <c r="A184" s="711"/>
      <c r="B184" s="714"/>
      <c r="C184" s="732"/>
      <c r="D184" s="720"/>
      <c r="E184" s="402"/>
      <c r="F184" s="724"/>
      <c r="G184" s="725"/>
      <c r="H184" s="233" t="s">
        <v>357</v>
      </c>
      <c r="I184" s="234" t="str">
        <f>IFERROR(VLOOKUP(I183,'P1-1'!$B:$AP,41,FALSE),"")</f>
        <v/>
      </c>
      <c r="J184" s="234" t="str">
        <f>IFERROR(VLOOKUP(J183,'P1-1'!$B:$AP,41,FALSE),"")</f>
        <v/>
      </c>
      <c r="K184" s="234" t="str">
        <f>IFERROR(VLOOKUP(K183,'P1-1'!$B:$AP,41,FALSE),"")</f>
        <v/>
      </c>
      <c r="L184" s="234" t="str">
        <f>IFERROR(VLOOKUP(L183,'P1-1'!$B:$AP,41,FALSE),"")</f>
        <v/>
      </c>
      <c r="M184" s="234" t="str">
        <f>IFERROR(VLOOKUP(M183,'P1-1'!$B:$AP,41,FALSE),"")</f>
        <v/>
      </c>
      <c r="N184" s="234" t="str">
        <f>IFERROR(VLOOKUP(N183,'P1-1'!$B:$AP,41,FALSE),"")</f>
        <v/>
      </c>
      <c r="O184" s="234" t="str">
        <f>IFERROR(VLOOKUP(O183,'P1-1'!$B:$AP,41,FALSE),"")</f>
        <v/>
      </c>
      <c r="P184" s="234" t="str">
        <f>IFERROR(VLOOKUP(P183,'P1-1'!$B:$AP,41,FALSE),"")</f>
        <v/>
      </c>
      <c r="Q184" s="234" t="str">
        <f>IFERROR(VLOOKUP(Q183,'P1-1'!$B:$AP,41,FALSE),"")</f>
        <v/>
      </c>
      <c r="R184" s="234" t="str">
        <f>IFERROR(VLOOKUP(R183,'P1-1'!$B:$AP,41,FALSE),"")</f>
        <v/>
      </c>
      <c r="S184" s="234" t="str">
        <f>IFERROR(VLOOKUP(S183,'P1-1'!$B:$AP,41,FALSE),"")</f>
        <v/>
      </c>
      <c r="T184" s="234" t="str">
        <f>IFERROR(VLOOKUP(T183,'P1-1'!$B:$AP,41,FALSE),"")</f>
        <v/>
      </c>
      <c r="U184" s="234" t="str">
        <f>IFERROR(VLOOKUP(U183,'P1-1'!$B:$AP,41,FALSE),"")</f>
        <v/>
      </c>
      <c r="V184" s="234" t="str">
        <f>IFERROR(VLOOKUP(V183,'P1-1'!$B:$AP,41,FALSE),"")</f>
        <v/>
      </c>
      <c r="W184" s="234" t="str">
        <f>IFERROR(VLOOKUP(W183,'P1-1'!$B:$AP,41,FALSE),"")</f>
        <v/>
      </c>
      <c r="X184" s="234" t="str">
        <f>IFERROR(VLOOKUP(X183,'P1-1'!$B:$AP,41,FALSE),"")</f>
        <v/>
      </c>
      <c r="Y184" s="234" t="str">
        <f>IFERROR(VLOOKUP(Y183,'P1-1'!$B:$AP,41,FALSE),"")</f>
        <v/>
      </c>
      <c r="Z184" s="234" t="str">
        <f>IFERROR(VLOOKUP(Z183,'P1-1'!$B:$AP,41,FALSE),"")</f>
        <v/>
      </c>
      <c r="AA184" s="234" t="str">
        <f>IFERROR(VLOOKUP(AA183,'P1-1'!$B:$AP,41,FALSE),"")</f>
        <v/>
      </c>
      <c r="AB184" s="234" t="str">
        <f>IFERROR(VLOOKUP(AB183,'P1-1'!$B:$AP,41,FALSE),"")</f>
        <v/>
      </c>
      <c r="AC184" s="234" t="str">
        <f>IFERROR(VLOOKUP(AC183,'P1-1'!$B:$AP,41,FALSE),"")</f>
        <v/>
      </c>
      <c r="AD184" s="234" t="str">
        <f>IFERROR(VLOOKUP(AD183,'P1-1'!$B:$AP,41,FALSE),"")</f>
        <v/>
      </c>
      <c r="AE184" s="234" t="str">
        <f>IFERROR(VLOOKUP(AE183,'P1-1'!$B:$AP,41,FALSE),"")</f>
        <v/>
      </c>
      <c r="AF184" s="234" t="str">
        <f>IFERROR(VLOOKUP(AF183,'P1-1'!$B:$AP,41,FALSE),"")</f>
        <v/>
      </c>
      <c r="AG184" s="234" t="str">
        <f>IFERROR(VLOOKUP(AG183,'P1-1'!$B:$AP,41,FALSE),"")</f>
        <v/>
      </c>
      <c r="AH184" s="234" t="str">
        <f>IFERROR(VLOOKUP(AH183,'P1-1'!$B:$AP,41,FALSE),"")</f>
        <v/>
      </c>
      <c r="AI184" s="234" t="str">
        <f>IFERROR(VLOOKUP(AI183,'P1-1'!$B:$AP,41,FALSE),"")</f>
        <v/>
      </c>
      <c r="AJ184" s="234" t="str">
        <f>IFERROR(VLOOKUP(AJ183,'P1-1'!$B:$AP,41,FALSE),"")</f>
        <v/>
      </c>
      <c r="AK184" s="234" t="str">
        <f>IFERROR(VLOOKUP(AK183,'P1-1'!$B:$AP,41,FALSE),"")</f>
        <v/>
      </c>
      <c r="AL184" s="234" t="str">
        <f>IFERROR(VLOOKUP(AL183,'P1-1'!$B:$AP,41,FALSE),"")</f>
        <v/>
      </c>
      <c r="AM184" s="234" t="str">
        <f>IFERROR(VLOOKUP(AM183,'P1-1'!$B:$AP,41,FALSE),"")</f>
        <v/>
      </c>
      <c r="AN184" s="729"/>
      <c r="AO184" s="701"/>
      <c r="AP184" s="705"/>
      <c r="AQ184" s="706"/>
      <c r="AR184" s="701"/>
      <c r="AS184" s="701"/>
      <c r="AT184" s="709"/>
      <c r="AU184" s="326" t="str">
        <f t="shared" ref="AU184" si="205">IFERROR(IF($D183="□",($AO183/$AK$7),($AO183/$AK$9)),"")</f>
        <v/>
      </c>
      <c r="AV184" s="326" t="str">
        <f t="shared" ref="AV184" si="206">IFERROR(IF($D183="□",($AN183/$AO$7),($AN183/$AO$9)),"")</f>
        <v/>
      </c>
    </row>
    <row r="185" spans="1:48" s="205" customFormat="1" ht="12" customHeight="1">
      <c r="A185" s="712"/>
      <c r="B185" s="715"/>
      <c r="C185" s="733"/>
      <c r="D185" s="721"/>
      <c r="E185" s="402"/>
      <c r="F185" s="726"/>
      <c r="G185" s="727"/>
      <c r="H185" s="235" t="s">
        <v>358</v>
      </c>
      <c r="I185" s="234" t="str">
        <f>IFERROR(VLOOKUP(I183,'P1-1'!$B:$AP,31,FALSE),"")</f>
        <v/>
      </c>
      <c r="J185" s="234" t="str">
        <f>IFERROR(VLOOKUP(J183,'P1-1'!$B:$AP,31,FALSE),"")</f>
        <v/>
      </c>
      <c r="K185" s="234" t="str">
        <f>IFERROR(VLOOKUP(K183,'P1-1'!$B:$AP,31,FALSE),"")</f>
        <v/>
      </c>
      <c r="L185" s="234" t="str">
        <f>IFERROR(VLOOKUP(L183,'P1-1'!$B:$AP,31,FALSE),"")</f>
        <v/>
      </c>
      <c r="M185" s="234" t="str">
        <f>IFERROR(VLOOKUP(M183,'P1-1'!$B:$AP,31,FALSE),"")</f>
        <v/>
      </c>
      <c r="N185" s="234" t="str">
        <f>IFERROR(VLOOKUP(N183,'P1-1'!$B:$AP,31,FALSE),"")</f>
        <v/>
      </c>
      <c r="O185" s="234" t="str">
        <f>IFERROR(VLOOKUP(O183,'P1-1'!$B:$AP,31,FALSE),"")</f>
        <v/>
      </c>
      <c r="P185" s="234" t="str">
        <f>IFERROR(VLOOKUP(P183,'P1-1'!$B:$AP,31,FALSE),"")</f>
        <v/>
      </c>
      <c r="Q185" s="234" t="str">
        <f>IFERROR(VLOOKUP(Q183,'P1-1'!$B:$AP,31,FALSE),"")</f>
        <v/>
      </c>
      <c r="R185" s="234" t="str">
        <f>IFERROR(VLOOKUP(R183,'P1-1'!$B:$AP,31,FALSE),"")</f>
        <v/>
      </c>
      <c r="S185" s="234" t="str">
        <f>IFERROR(VLOOKUP(S183,'P1-1'!$B:$AP,31,FALSE),"")</f>
        <v/>
      </c>
      <c r="T185" s="234" t="str">
        <f>IFERROR(VLOOKUP(T183,'P1-1'!$B:$AP,31,FALSE),"")</f>
        <v/>
      </c>
      <c r="U185" s="234" t="str">
        <f>IFERROR(VLOOKUP(U183,'P1-1'!$B:$AP,31,FALSE),"")</f>
        <v/>
      </c>
      <c r="V185" s="234" t="str">
        <f>IFERROR(VLOOKUP(V183,'P1-1'!$B:$AP,31,FALSE),"")</f>
        <v/>
      </c>
      <c r="W185" s="234" t="str">
        <f>IFERROR(VLOOKUP(W183,'P1-1'!$B:$AP,31,FALSE),"")</f>
        <v/>
      </c>
      <c r="X185" s="234" t="str">
        <f>IFERROR(VLOOKUP(X183,'P1-1'!$B:$AP,31,FALSE),"")</f>
        <v/>
      </c>
      <c r="Y185" s="234" t="str">
        <f>IFERROR(VLOOKUP(Y183,'P1-1'!$B:$AP,31,FALSE),"")</f>
        <v/>
      </c>
      <c r="Z185" s="234" t="str">
        <f>IFERROR(VLOOKUP(Z183,'P1-1'!$B:$AP,31,FALSE),"")</f>
        <v/>
      </c>
      <c r="AA185" s="234" t="str">
        <f>IFERROR(VLOOKUP(AA183,'P1-1'!$B:$AP,31,FALSE),"")</f>
        <v/>
      </c>
      <c r="AB185" s="234" t="str">
        <f>IFERROR(VLOOKUP(AB183,'P1-1'!$B:$AP,31,FALSE),"")</f>
        <v/>
      </c>
      <c r="AC185" s="234" t="str">
        <f>IFERROR(VLOOKUP(AC183,'P1-1'!$B:$AP,31,FALSE),"")</f>
        <v/>
      </c>
      <c r="AD185" s="234" t="str">
        <f>IFERROR(VLOOKUP(AD183,'P1-1'!$B:$AP,31,FALSE),"")</f>
        <v/>
      </c>
      <c r="AE185" s="234" t="str">
        <f>IFERROR(VLOOKUP(AE183,'P1-1'!$B:$AP,31,FALSE),"")</f>
        <v/>
      </c>
      <c r="AF185" s="234" t="str">
        <f>IFERROR(VLOOKUP(AF183,'P1-1'!$B:$AP,31,FALSE),"")</f>
        <v/>
      </c>
      <c r="AG185" s="234" t="str">
        <f>IFERROR(VLOOKUP(AG183,'P1-1'!$B:$AP,31,FALSE),"")</f>
        <v/>
      </c>
      <c r="AH185" s="234" t="str">
        <f>IFERROR(VLOOKUP(AH183,'P1-1'!$B:$AP,31,FALSE),"")</f>
        <v/>
      </c>
      <c r="AI185" s="234" t="str">
        <f>IFERROR(VLOOKUP(AI183,'P1-1'!$B:$AP,31,FALSE),"")</f>
        <v/>
      </c>
      <c r="AJ185" s="234" t="str">
        <f>IFERROR(VLOOKUP(AJ183,'P1-1'!$B:$AP,31,FALSE),"")</f>
        <v/>
      </c>
      <c r="AK185" s="234" t="str">
        <f>IFERROR(VLOOKUP(AK183,'P1-1'!$B:$AP,31,FALSE),"")</f>
        <v/>
      </c>
      <c r="AL185" s="234" t="str">
        <f>IFERROR(VLOOKUP(AL183,'P1-1'!$B:$AP,31,FALSE),"")</f>
        <v/>
      </c>
      <c r="AM185" s="234" t="str">
        <f>IFERROR(VLOOKUP(AM183,'P1-1'!$B:$AP,31,FALSE),"")</f>
        <v/>
      </c>
      <c r="AN185" s="730"/>
      <c r="AO185" s="702"/>
      <c r="AP185" s="707"/>
      <c r="AQ185" s="708"/>
      <c r="AR185" s="702"/>
      <c r="AS185" s="702"/>
      <c r="AT185" s="709"/>
      <c r="AU185" s="327"/>
      <c r="AV185" s="327"/>
    </row>
    <row r="186" spans="1:48" s="205" customFormat="1" ht="12" customHeight="1">
      <c r="A186" s="710">
        <v>55</v>
      </c>
      <c r="B186" s="713"/>
      <c r="C186" s="731"/>
      <c r="D186" s="719" t="s">
        <v>231</v>
      </c>
      <c r="E186" s="401"/>
      <c r="F186" s="722"/>
      <c r="G186" s="723"/>
      <c r="H186" s="232" t="s">
        <v>355</v>
      </c>
      <c r="I186" s="324"/>
      <c r="J186" s="324"/>
      <c r="K186" s="324"/>
      <c r="L186" s="324"/>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4"/>
      <c r="AL186" s="324"/>
      <c r="AM186" s="324"/>
      <c r="AN186" s="728">
        <f t="shared" ref="AN186" si="207">IF(LEFT($AN$2,6)="共同生活援助",SUM(I187:AM187),SUM(I187:AM188))</f>
        <v>0</v>
      </c>
      <c r="AO186" s="700">
        <f>IF($AN$4="４週",AN186/4,AN186/(DAY(EOMONTH($I$22,0))/7))</f>
        <v>0</v>
      </c>
      <c r="AP186" s="703"/>
      <c r="AQ186" s="704"/>
      <c r="AR186" s="700" t="str">
        <f t="shared" ref="AR186" si="208">IF($AN$4="４週",AU187,AV187)</f>
        <v/>
      </c>
      <c r="AS186" s="700"/>
      <c r="AT186" s="709"/>
      <c r="AU186" s="325" t="s">
        <v>617</v>
      </c>
      <c r="AV186" s="325" t="s">
        <v>356</v>
      </c>
    </row>
    <row r="187" spans="1:48" s="205" customFormat="1" ht="12" customHeight="1">
      <c r="A187" s="711"/>
      <c r="B187" s="714"/>
      <c r="C187" s="732"/>
      <c r="D187" s="720"/>
      <c r="E187" s="402"/>
      <c r="F187" s="724"/>
      <c r="G187" s="725"/>
      <c r="H187" s="233" t="s">
        <v>357</v>
      </c>
      <c r="I187" s="234" t="str">
        <f>IFERROR(VLOOKUP(I186,'P1-1'!$B:$AP,41,FALSE),"")</f>
        <v/>
      </c>
      <c r="J187" s="236" t="str">
        <f>IFERROR(VLOOKUP(J186,'P1-1'!$B:$AP,41,FALSE),"")</f>
        <v/>
      </c>
      <c r="K187" s="234" t="str">
        <f>IFERROR(VLOOKUP(K186,'P1-1'!$B:$AP,41,FALSE),"")</f>
        <v/>
      </c>
      <c r="L187" s="234" t="str">
        <f>IFERROR(VLOOKUP(L186,'P1-1'!$B:$AP,41,FALSE),"")</f>
        <v/>
      </c>
      <c r="M187" s="234" t="str">
        <f>IFERROR(VLOOKUP(M186,'P1-1'!$B:$AP,41,FALSE),"")</f>
        <v/>
      </c>
      <c r="N187" s="234" t="str">
        <f>IFERROR(VLOOKUP(N186,'P1-1'!$B:$AP,41,FALSE),"")</f>
        <v/>
      </c>
      <c r="O187" s="234" t="str">
        <f>IFERROR(VLOOKUP(O186,'P1-1'!$B:$AP,41,FALSE),"")</f>
        <v/>
      </c>
      <c r="P187" s="234" t="str">
        <f>IFERROR(VLOOKUP(P186,'P1-1'!$B:$AP,41,FALSE),"")</f>
        <v/>
      </c>
      <c r="Q187" s="234" t="str">
        <f>IFERROR(VLOOKUP(Q186,'P1-1'!$B:$AP,41,FALSE),"")</f>
        <v/>
      </c>
      <c r="R187" s="234" t="str">
        <f>IFERROR(VLOOKUP(R186,'P1-1'!$B:$AP,41,FALSE),"")</f>
        <v/>
      </c>
      <c r="S187" s="234" t="str">
        <f>IFERROR(VLOOKUP(S186,'P1-1'!$B:$AP,41,FALSE),"")</f>
        <v/>
      </c>
      <c r="T187" s="234" t="str">
        <f>IFERROR(VLOOKUP(T186,'P1-1'!$B:$AP,41,FALSE),"")</f>
        <v/>
      </c>
      <c r="U187" s="234" t="str">
        <f>IFERROR(VLOOKUP(U186,'P1-1'!$B:$AP,41,FALSE),"")</f>
        <v/>
      </c>
      <c r="V187" s="234" t="str">
        <f>IFERROR(VLOOKUP(V186,'P1-1'!$B:$AP,41,FALSE),"")</f>
        <v/>
      </c>
      <c r="W187" s="234" t="str">
        <f>IFERROR(VLOOKUP(W186,'P1-1'!$B:$AP,41,FALSE),"")</f>
        <v/>
      </c>
      <c r="X187" s="234" t="str">
        <f>IFERROR(VLOOKUP(X186,'P1-1'!$B:$AP,41,FALSE),"")</f>
        <v/>
      </c>
      <c r="Y187" s="234" t="str">
        <f>IFERROR(VLOOKUP(Y186,'P1-1'!$B:$AP,41,FALSE),"")</f>
        <v/>
      </c>
      <c r="Z187" s="234" t="str">
        <f>IFERROR(VLOOKUP(Z186,'P1-1'!$B:$AP,41,FALSE),"")</f>
        <v/>
      </c>
      <c r="AA187" s="234" t="str">
        <f>IFERROR(VLOOKUP(AA186,'P1-1'!$B:$AP,41,FALSE),"")</f>
        <v/>
      </c>
      <c r="AB187" s="234" t="str">
        <f>IFERROR(VLOOKUP(AB186,'P1-1'!$B:$AP,41,FALSE),"")</f>
        <v/>
      </c>
      <c r="AC187" s="234" t="str">
        <f>IFERROR(VLOOKUP(AC186,'P1-1'!$B:$AP,41,FALSE),"")</f>
        <v/>
      </c>
      <c r="AD187" s="234" t="str">
        <f>IFERROR(VLOOKUP(AD186,'P1-1'!$B:$AP,41,FALSE),"")</f>
        <v/>
      </c>
      <c r="AE187" s="234" t="str">
        <f>IFERROR(VLOOKUP(AE186,'P1-1'!$B:$AP,41,FALSE),"")</f>
        <v/>
      </c>
      <c r="AF187" s="234" t="str">
        <f>IFERROR(VLOOKUP(AF186,'P1-1'!$B:$AP,41,FALSE),"")</f>
        <v/>
      </c>
      <c r="AG187" s="234" t="str">
        <f>IFERROR(VLOOKUP(AG186,'P1-1'!$B:$AP,41,FALSE),"")</f>
        <v/>
      </c>
      <c r="AH187" s="234" t="str">
        <f>IFERROR(VLOOKUP(AH186,'P1-1'!$B:$AP,41,FALSE),"")</f>
        <v/>
      </c>
      <c r="AI187" s="234" t="str">
        <f>IFERROR(VLOOKUP(AI186,'P1-1'!$B:$AP,41,FALSE),"")</f>
        <v/>
      </c>
      <c r="AJ187" s="234" t="str">
        <f>IFERROR(VLOOKUP(AJ186,'P1-1'!$B:$AP,41,FALSE),"")</f>
        <v/>
      </c>
      <c r="AK187" s="234" t="str">
        <f>IFERROR(VLOOKUP(AK186,'P1-1'!$B:$AP,41,FALSE),"")</f>
        <v/>
      </c>
      <c r="AL187" s="234" t="str">
        <f>IFERROR(VLOOKUP(AL186,'P1-1'!$B:$AP,41,FALSE),"")</f>
        <v/>
      </c>
      <c r="AM187" s="234" t="str">
        <f>IFERROR(VLOOKUP(AM186,'P1-1'!$B:$AP,41,FALSE),"")</f>
        <v/>
      </c>
      <c r="AN187" s="729"/>
      <c r="AO187" s="701"/>
      <c r="AP187" s="705"/>
      <c r="AQ187" s="706"/>
      <c r="AR187" s="701"/>
      <c r="AS187" s="701"/>
      <c r="AT187" s="709"/>
      <c r="AU187" s="326" t="str">
        <f t="shared" ref="AU187" si="209">IFERROR(IF($D186="□",($AO186/$AK$7),($AO186/$AK$9)),"")</f>
        <v/>
      </c>
      <c r="AV187" s="326" t="str">
        <f t="shared" ref="AV187" si="210">IFERROR(IF($D186="□",($AN186/$AO$7),($AN186/$AO$9)),"")</f>
        <v/>
      </c>
    </row>
    <row r="188" spans="1:48" s="205" customFormat="1" ht="12" customHeight="1">
      <c r="A188" s="712"/>
      <c r="B188" s="715"/>
      <c r="C188" s="733"/>
      <c r="D188" s="721"/>
      <c r="E188" s="402"/>
      <c r="F188" s="726"/>
      <c r="G188" s="727"/>
      <c r="H188" s="235" t="s">
        <v>358</v>
      </c>
      <c r="I188" s="234" t="str">
        <f>IFERROR(VLOOKUP(I186,'P1-1'!$B:$AP,31,FALSE),"")</f>
        <v/>
      </c>
      <c r="J188" s="234" t="str">
        <f>IFERROR(VLOOKUP(J186,'P1-1'!$B:$AP,31,FALSE),"")</f>
        <v/>
      </c>
      <c r="K188" s="234" t="str">
        <f>IFERROR(VLOOKUP(K186,'P1-1'!$B:$AP,31,FALSE),"")</f>
        <v/>
      </c>
      <c r="L188" s="234" t="str">
        <f>IFERROR(VLOOKUP(L186,'P1-1'!$B:$AP,31,FALSE),"")</f>
        <v/>
      </c>
      <c r="M188" s="234" t="str">
        <f>IFERROR(VLOOKUP(M186,'P1-1'!$B:$AP,31,FALSE),"")</f>
        <v/>
      </c>
      <c r="N188" s="234" t="str">
        <f>IFERROR(VLOOKUP(N186,'P1-1'!$B:$AP,31,FALSE),"")</f>
        <v/>
      </c>
      <c r="O188" s="234" t="str">
        <f>IFERROR(VLOOKUP(O186,'P1-1'!$B:$AP,31,FALSE),"")</f>
        <v/>
      </c>
      <c r="P188" s="234" t="str">
        <f>IFERROR(VLOOKUP(P186,'P1-1'!$B:$AP,31,FALSE),"")</f>
        <v/>
      </c>
      <c r="Q188" s="234" t="str">
        <f>IFERROR(VLOOKUP(Q186,'P1-1'!$B:$AP,31,FALSE),"")</f>
        <v/>
      </c>
      <c r="R188" s="234" t="str">
        <f>IFERROR(VLOOKUP(R186,'P1-1'!$B:$AP,31,FALSE),"")</f>
        <v/>
      </c>
      <c r="S188" s="234" t="str">
        <f>IFERROR(VLOOKUP(S186,'P1-1'!$B:$AP,31,FALSE),"")</f>
        <v/>
      </c>
      <c r="T188" s="234" t="str">
        <f>IFERROR(VLOOKUP(T186,'P1-1'!$B:$AP,31,FALSE),"")</f>
        <v/>
      </c>
      <c r="U188" s="234" t="str">
        <f>IFERROR(VLOOKUP(U186,'P1-1'!$B:$AP,31,FALSE),"")</f>
        <v/>
      </c>
      <c r="V188" s="234" t="str">
        <f>IFERROR(VLOOKUP(V186,'P1-1'!$B:$AP,31,FALSE),"")</f>
        <v/>
      </c>
      <c r="W188" s="234" t="str">
        <f>IFERROR(VLOOKUP(W186,'P1-1'!$B:$AP,31,FALSE),"")</f>
        <v/>
      </c>
      <c r="X188" s="234" t="str">
        <f>IFERROR(VLOOKUP(X186,'P1-1'!$B:$AP,31,FALSE),"")</f>
        <v/>
      </c>
      <c r="Y188" s="234" t="str">
        <f>IFERROR(VLOOKUP(Y186,'P1-1'!$B:$AP,31,FALSE),"")</f>
        <v/>
      </c>
      <c r="Z188" s="234" t="str">
        <f>IFERROR(VLOOKUP(Z186,'P1-1'!$B:$AP,31,FALSE),"")</f>
        <v/>
      </c>
      <c r="AA188" s="234" t="str">
        <f>IFERROR(VLOOKUP(AA186,'P1-1'!$B:$AP,31,FALSE),"")</f>
        <v/>
      </c>
      <c r="AB188" s="234" t="str">
        <f>IFERROR(VLOOKUP(AB186,'P1-1'!$B:$AP,31,FALSE),"")</f>
        <v/>
      </c>
      <c r="AC188" s="234" t="str">
        <f>IFERROR(VLOOKUP(AC186,'P1-1'!$B:$AP,31,FALSE),"")</f>
        <v/>
      </c>
      <c r="AD188" s="234" t="str">
        <f>IFERROR(VLOOKUP(AD186,'P1-1'!$B:$AP,31,FALSE),"")</f>
        <v/>
      </c>
      <c r="AE188" s="234" t="str">
        <f>IFERROR(VLOOKUP(AE186,'P1-1'!$B:$AP,31,FALSE),"")</f>
        <v/>
      </c>
      <c r="AF188" s="234" t="str">
        <f>IFERROR(VLOOKUP(AF186,'P1-1'!$B:$AP,31,FALSE),"")</f>
        <v/>
      </c>
      <c r="AG188" s="234" t="str">
        <f>IFERROR(VLOOKUP(AG186,'P1-1'!$B:$AP,31,FALSE),"")</f>
        <v/>
      </c>
      <c r="AH188" s="234" t="str">
        <f>IFERROR(VLOOKUP(AH186,'P1-1'!$B:$AP,31,FALSE),"")</f>
        <v/>
      </c>
      <c r="AI188" s="234" t="str">
        <f>IFERROR(VLOOKUP(AI186,'P1-1'!$B:$AP,31,FALSE),"")</f>
        <v/>
      </c>
      <c r="AJ188" s="234" t="str">
        <f>IFERROR(VLOOKUP(AJ186,'P1-1'!$B:$AP,31,FALSE),"")</f>
        <v/>
      </c>
      <c r="AK188" s="234" t="str">
        <f>IFERROR(VLOOKUP(AK186,'P1-1'!$B:$AP,31,FALSE),"")</f>
        <v/>
      </c>
      <c r="AL188" s="234" t="str">
        <f>IFERROR(VLOOKUP(AL186,'P1-1'!$B:$AP,31,FALSE),"")</f>
        <v/>
      </c>
      <c r="AM188" s="234" t="str">
        <f>IFERROR(VLOOKUP(AM186,'P1-1'!$B:$AP,31,FALSE),"")</f>
        <v/>
      </c>
      <c r="AN188" s="730"/>
      <c r="AO188" s="702"/>
      <c r="AP188" s="707"/>
      <c r="AQ188" s="708"/>
      <c r="AR188" s="702"/>
      <c r="AS188" s="702"/>
      <c r="AT188" s="709"/>
      <c r="AU188" s="327"/>
      <c r="AV188" s="327"/>
    </row>
    <row r="189" spans="1:48" s="205" customFormat="1" ht="12" customHeight="1">
      <c r="A189" s="710">
        <v>56</v>
      </c>
      <c r="B189" s="713"/>
      <c r="C189" s="731"/>
      <c r="D189" s="719" t="s">
        <v>231</v>
      </c>
      <c r="E189" s="401"/>
      <c r="F189" s="722"/>
      <c r="G189" s="723"/>
      <c r="H189" s="232" t="s">
        <v>355</v>
      </c>
      <c r="I189" s="324"/>
      <c r="J189" s="324"/>
      <c r="K189" s="324"/>
      <c r="L189" s="324"/>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4"/>
      <c r="AL189" s="324"/>
      <c r="AM189" s="324"/>
      <c r="AN189" s="728">
        <f t="shared" ref="AN189" si="211">IF(LEFT($AN$2,6)="共同生活援助",SUM(I190:AM190),SUM(I190:AM191))</f>
        <v>0</v>
      </c>
      <c r="AO189" s="700">
        <f>IF($AN$4="４週",AN189/4,AN189/(DAY(EOMONTH($I$22,0))/7))</f>
        <v>0</v>
      </c>
      <c r="AP189" s="703"/>
      <c r="AQ189" s="704"/>
      <c r="AR189" s="700" t="str">
        <f t="shared" ref="AR189" si="212">IF($AN$4="４週",AU190,AV190)</f>
        <v/>
      </c>
      <c r="AS189" s="700"/>
      <c r="AT189" s="709"/>
      <c r="AU189" s="325" t="s">
        <v>617</v>
      </c>
      <c r="AV189" s="325" t="s">
        <v>356</v>
      </c>
    </row>
    <row r="190" spans="1:48" s="205" customFormat="1" ht="12" customHeight="1">
      <c r="A190" s="711"/>
      <c r="B190" s="714"/>
      <c r="C190" s="732"/>
      <c r="D190" s="720"/>
      <c r="E190" s="402"/>
      <c r="F190" s="724"/>
      <c r="G190" s="725"/>
      <c r="H190" s="233" t="s">
        <v>357</v>
      </c>
      <c r="I190" s="234" t="str">
        <f>IFERROR(VLOOKUP(I189,'P1-1'!$B:$AP,41,FALSE),"")</f>
        <v/>
      </c>
      <c r="J190" s="234" t="str">
        <f>IFERROR(VLOOKUP(J189,'P1-1'!$B:$AP,41,FALSE),"")</f>
        <v/>
      </c>
      <c r="K190" s="234" t="str">
        <f>IFERROR(VLOOKUP(K189,'P1-1'!$B:$AP,41,FALSE),"")</f>
        <v/>
      </c>
      <c r="L190" s="234" t="str">
        <f>IFERROR(VLOOKUP(L189,'P1-1'!$B:$AP,41,FALSE),"")</f>
        <v/>
      </c>
      <c r="M190" s="234" t="str">
        <f>IFERROR(VLOOKUP(M189,'P1-1'!$B:$AP,41,FALSE),"")</f>
        <v/>
      </c>
      <c r="N190" s="234" t="str">
        <f>IFERROR(VLOOKUP(N189,'P1-1'!$B:$AP,41,FALSE),"")</f>
        <v/>
      </c>
      <c r="O190" s="234" t="str">
        <f>IFERROR(VLOOKUP(O189,'P1-1'!$B:$AP,41,FALSE),"")</f>
        <v/>
      </c>
      <c r="P190" s="234" t="str">
        <f>IFERROR(VLOOKUP(P189,'P1-1'!$B:$AP,41,FALSE),"")</f>
        <v/>
      </c>
      <c r="Q190" s="234" t="str">
        <f>IFERROR(VLOOKUP(Q189,'P1-1'!$B:$AP,41,FALSE),"")</f>
        <v/>
      </c>
      <c r="R190" s="234" t="str">
        <f>IFERROR(VLOOKUP(R189,'P1-1'!$B:$AP,41,FALSE),"")</f>
        <v/>
      </c>
      <c r="S190" s="234" t="str">
        <f>IFERROR(VLOOKUP(S189,'P1-1'!$B:$AP,41,FALSE),"")</f>
        <v/>
      </c>
      <c r="T190" s="234" t="str">
        <f>IFERROR(VLOOKUP(T189,'P1-1'!$B:$AP,41,FALSE),"")</f>
        <v/>
      </c>
      <c r="U190" s="234" t="str">
        <f>IFERROR(VLOOKUP(U189,'P1-1'!$B:$AP,41,FALSE),"")</f>
        <v/>
      </c>
      <c r="V190" s="234" t="str">
        <f>IFERROR(VLOOKUP(V189,'P1-1'!$B:$AP,41,FALSE),"")</f>
        <v/>
      </c>
      <c r="W190" s="234" t="str">
        <f>IFERROR(VLOOKUP(W189,'P1-1'!$B:$AP,41,FALSE),"")</f>
        <v/>
      </c>
      <c r="X190" s="234" t="str">
        <f>IFERROR(VLOOKUP(X189,'P1-1'!$B:$AP,41,FALSE),"")</f>
        <v/>
      </c>
      <c r="Y190" s="234" t="str">
        <f>IFERROR(VLOOKUP(Y189,'P1-1'!$B:$AP,41,FALSE),"")</f>
        <v/>
      </c>
      <c r="Z190" s="234" t="str">
        <f>IFERROR(VLOOKUP(Z189,'P1-1'!$B:$AP,41,FALSE),"")</f>
        <v/>
      </c>
      <c r="AA190" s="234" t="str">
        <f>IFERROR(VLOOKUP(AA189,'P1-1'!$B:$AP,41,FALSE),"")</f>
        <v/>
      </c>
      <c r="AB190" s="234" t="str">
        <f>IFERROR(VLOOKUP(AB189,'P1-1'!$B:$AP,41,FALSE),"")</f>
        <v/>
      </c>
      <c r="AC190" s="234" t="str">
        <f>IFERROR(VLOOKUP(AC189,'P1-1'!$B:$AP,41,FALSE),"")</f>
        <v/>
      </c>
      <c r="AD190" s="234" t="str">
        <f>IFERROR(VLOOKUP(AD189,'P1-1'!$B:$AP,41,FALSE),"")</f>
        <v/>
      </c>
      <c r="AE190" s="234" t="str">
        <f>IFERROR(VLOOKUP(AE189,'P1-1'!$B:$AP,41,FALSE),"")</f>
        <v/>
      </c>
      <c r="AF190" s="234" t="str">
        <f>IFERROR(VLOOKUP(AF189,'P1-1'!$B:$AP,41,FALSE),"")</f>
        <v/>
      </c>
      <c r="AG190" s="234" t="str">
        <f>IFERROR(VLOOKUP(AG189,'P1-1'!$B:$AP,41,FALSE),"")</f>
        <v/>
      </c>
      <c r="AH190" s="234" t="str">
        <f>IFERROR(VLOOKUP(AH189,'P1-1'!$B:$AP,41,FALSE),"")</f>
        <v/>
      </c>
      <c r="AI190" s="234" t="str">
        <f>IFERROR(VLOOKUP(AI189,'P1-1'!$B:$AP,41,FALSE),"")</f>
        <v/>
      </c>
      <c r="AJ190" s="234" t="str">
        <f>IFERROR(VLOOKUP(AJ189,'P1-1'!$B:$AP,41,FALSE),"")</f>
        <v/>
      </c>
      <c r="AK190" s="234" t="str">
        <f>IFERROR(VLOOKUP(AK189,'P1-1'!$B:$AP,41,FALSE),"")</f>
        <v/>
      </c>
      <c r="AL190" s="234" t="str">
        <f>IFERROR(VLOOKUP(AL189,'P1-1'!$B:$AP,41,FALSE),"")</f>
        <v/>
      </c>
      <c r="AM190" s="234" t="str">
        <f>IFERROR(VLOOKUP(AM189,'P1-1'!$B:$AP,41,FALSE),"")</f>
        <v/>
      </c>
      <c r="AN190" s="729"/>
      <c r="AO190" s="701"/>
      <c r="AP190" s="705"/>
      <c r="AQ190" s="706"/>
      <c r="AR190" s="701"/>
      <c r="AS190" s="701"/>
      <c r="AT190" s="709"/>
      <c r="AU190" s="326" t="str">
        <f t="shared" ref="AU190" si="213">IFERROR(IF($D189="□",($AO189/$AK$7),($AO189/$AK$9)),"")</f>
        <v/>
      </c>
      <c r="AV190" s="326" t="str">
        <f t="shared" ref="AV190" si="214">IFERROR(IF($D189="□",($AN189/$AO$7),($AN189/$AO$9)),"")</f>
        <v/>
      </c>
    </row>
    <row r="191" spans="1:48" s="205" customFormat="1" ht="12" customHeight="1">
      <c r="A191" s="712"/>
      <c r="B191" s="715"/>
      <c r="C191" s="733"/>
      <c r="D191" s="721"/>
      <c r="E191" s="402"/>
      <c r="F191" s="726"/>
      <c r="G191" s="727"/>
      <c r="H191" s="235" t="s">
        <v>358</v>
      </c>
      <c r="I191" s="234" t="str">
        <f>IFERROR(VLOOKUP(I189,'P1-1'!$B:$AP,31,FALSE),"")</f>
        <v/>
      </c>
      <c r="J191" s="234" t="str">
        <f>IFERROR(VLOOKUP(J189,'P1-1'!$B:$AP,31,FALSE),"")</f>
        <v/>
      </c>
      <c r="K191" s="234" t="str">
        <f>IFERROR(VLOOKUP(K189,'P1-1'!$B:$AP,31,FALSE),"")</f>
        <v/>
      </c>
      <c r="L191" s="234" t="str">
        <f>IFERROR(VLOOKUP(L189,'P1-1'!$B:$AP,31,FALSE),"")</f>
        <v/>
      </c>
      <c r="M191" s="234" t="str">
        <f>IFERROR(VLOOKUP(M189,'P1-1'!$B:$AP,31,FALSE),"")</f>
        <v/>
      </c>
      <c r="N191" s="234" t="str">
        <f>IFERROR(VLOOKUP(N189,'P1-1'!$B:$AP,31,FALSE),"")</f>
        <v/>
      </c>
      <c r="O191" s="234" t="str">
        <f>IFERROR(VLOOKUP(O189,'P1-1'!$B:$AP,31,FALSE),"")</f>
        <v/>
      </c>
      <c r="P191" s="234" t="str">
        <f>IFERROR(VLOOKUP(P189,'P1-1'!$B:$AP,31,FALSE),"")</f>
        <v/>
      </c>
      <c r="Q191" s="234" t="str">
        <f>IFERROR(VLOOKUP(Q189,'P1-1'!$B:$AP,31,FALSE),"")</f>
        <v/>
      </c>
      <c r="R191" s="234" t="str">
        <f>IFERROR(VLOOKUP(R189,'P1-1'!$B:$AP,31,FALSE),"")</f>
        <v/>
      </c>
      <c r="S191" s="234" t="str">
        <f>IFERROR(VLOOKUP(S189,'P1-1'!$B:$AP,31,FALSE),"")</f>
        <v/>
      </c>
      <c r="T191" s="234" t="str">
        <f>IFERROR(VLOOKUP(T189,'P1-1'!$B:$AP,31,FALSE),"")</f>
        <v/>
      </c>
      <c r="U191" s="234" t="str">
        <f>IFERROR(VLOOKUP(U189,'P1-1'!$B:$AP,31,FALSE),"")</f>
        <v/>
      </c>
      <c r="V191" s="234" t="str">
        <f>IFERROR(VLOOKUP(V189,'P1-1'!$B:$AP,31,FALSE),"")</f>
        <v/>
      </c>
      <c r="W191" s="234" t="str">
        <f>IFERROR(VLOOKUP(W189,'P1-1'!$B:$AP,31,FALSE),"")</f>
        <v/>
      </c>
      <c r="X191" s="234" t="str">
        <f>IFERROR(VLOOKUP(X189,'P1-1'!$B:$AP,31,FALSE),"")</f>
        <v/>
      </c>
      <c r="Y191" s="234" t="str">
        <f>IFERROR(VLOOKUP(Y189,'P1-1'!$B:$AP,31,FALSE),"")</f>
        <v/>
      </c>
      <c r="Z191" s="234" t="str">
        <f>IFERROR(VLOOKUP(Z189,'P1-1'!$B:$AP,31,FALSE),"")</f>
        <v/>
      </c>
      <c r="AA191" s="234" t="str">
        <f>IFERROR(VLOOKUP(AA189,'P1-1'!$B:$AP,31,FALSE),"")</f>
        <v/>
      </c>
      <c r="AB191" s="234" t="str">
        <f>IFERROR(VLOOKUP(AB189,'P1-1'!$B:$AP,31,FALSE),"")</f>
        <v/>
      </c>
      <c r="AC191" s="234" t="str">
        <f>IFERROR(VLOOKUP(AC189,'P1-1'!$B:$AP,31,FALSE),"")</f>
        <v/>
      </c>
      <c r="AD191" s="234" t="str">
        <f>IFERROR(VLOOKUP(AD189,'P1-1'!$B:$AP,31,FALSE),"")</f>
        <v/>
      </c>
      <c r="AE191" s="234" t="str">
        <f>IFERROR(VLOOKUP(AE189,'P1-1'!$B:$AP,31,FALSE),"")</f>
        <v/>
      </c>
      <c r="AF191" s="234" t="str">
        <f>IFERROR(VLOOKUP(AF189,'P1-1'!$B:$AP,31,FALSE),"")</f>
        <v/>
      </c>
      <c r="AG191" s="234" t="str">
        <f>IFERROR(VLOOKUP(AG189,'P1-1'!$B:$AP,31,FALSE),"")</f>
        <v/>
      </c>
      <c r="AH191" s="234" t="str">
        <f>IFERROR(VLOOKUP(AH189,'P1-1'!$B:$AP,31,FALSE),"")</f>
        <v/>
      </c>
      <c r="AI191" s="234" t="str">
        <f>IFERROR(VLOOKUP(AI189,'P1-1'!$B:$AP,31,FALSE),"")</f>
        <v/>
      </c>
      <c r="AJ191" s="234" t="str">
        <f>IFERROR(VLOOKUP(AJ189,'P1-1'!$B:$AP,31,FALSE),"")</f>
        <v/>
      </c>
      <c r="AK191" s="234" t="str">
        <f>IFERROR(VLOOKUP(AK189,'P1-1'!$B:$AP,31,FALSE),"")</f>
        <v/>
      </c>
      <c r="AL191" s="234" t="str">
        <f>IFERROR(VLOOKUP(AL189,'P1-1'!$B:$AP,31,FALSE),"")</f>
        <v/>
      </c>
      <c r="AM191" s="234" t="str">
        <f>IFERROR(VLOOKUP(AM189,'P1-1'!$B:$AP,31,FALSE),"")</f>
        <v/>
      </c>
      <c r="AN191" s="730"/>
      <c r="AO191" s="702"/>
      <c r="AP191" s="707"/>
      <c r="AQ191" s="708"/>
      <c r="AR191" s="702"/>
      <c r="AS191" s="702"/>
      <c r="AT191" s="709"/>
      <c r="AU191" s="327"/>
      <c r="AV191" s="327"/>
    </row>
    <row r="192" spans="1:48" s="205" customFormat="1" ht="12" customHeight="1">
      <c r="A192" s="710">
        <v>57</v>
      </c>
      <c r="B192" s="713"/>
      <c r="C192" s="731"/>
      <c r="D192" s="719" t="s">
        <v>231</v>
      </c>
      <c r="E192" s="401"/>
      <c r="F192" s="722"/>
      <c r="G192" s="723"/>
      <c r="H192" s="232" t="s">
        <v>355</v>
      </c>
      <c r="I192" s="324"/>
      <c r="J192" s="324"/>
      <c r="K192" s="324"/>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728">
        <f t="shared" ref="AN192" si="215">IF(LEFT($AN$2,6)="共同生活援助",SUM(I193:AM193),SUM(I193:AM194))</f>
        <v>0</v>
      </c>
      <c r="AO192" s="700">
        <f>IF($AN$4="４週",AN192/4,AN192/(DAY(EOMONTH($I$22,0))/7))</f>
        <v>0</v>
      </c>
      <c r="AP192" s="703"/>
      <c r="AQ192" s="704"/>
      <c r="AR192" s="700" t="str">
        <f t="shared" ref="AR192" si="216">IF($AN$4="４週",AU193,AV193)</f>
        <v/>
      </c>
      <c r="AS192" s="700"/>
      <c r="AT192" s="709"/>
      <c r="AU192" s="325" t="s">
        <v>617</v>
      </c>
      <c r="AV192" s="325" t="s">
        <v>356</v>
      </c>
    </row>
    <row r="193" spans="1:48" s="205" customFormat="1" ht="12" customHeight="1">
      <c r="A193" s="711"/>
      <c r="B193" s="714"/>
      <c r="C193" s="732"/>
      <c r="D193" s="720"/>
      <c r="E193" s="402"/>
      <c r="F193" s="724"/>
      <c r="G193" s="725"/>
      <c r="H193" s="233" t="s">
        <v>357</v>
      </c>
      <c r="I193" s="234" t="str">
        <f>IFERROR(VLOOKUP(I192,'P1-1'!$B:$AP,41,FALSE),"")</f>
        <v/>
      </c>
      <c r="J193" s="234" t="str">
        <f>IFERROR(VLOOKUP(J192,'P1-1'!$B:$AP,41,FALSE),"")</f>
        <v/>
      </c>
      <c r="K193" s="234" t="str">
        <f>IFERROR(VLOOKUP(K192,'P1-1'!$B:$AP,41,FALSE),"")</f>
        <v/>
      </c>
      <c r="L193" s="234" t="str">
        <f>IFERROR(VLOOKUP(L192,'P1-1'!$B:$AP,41,FALSE),"")</f>
        <v/>
      </c>
      <c r="M193" s="234" t="str">
        <f>IFERROR(VLOOKUP(M192,'P1-1'!$B:$AP,41,FALSE),"")</f>
        <v/>
      </c>
      <c r="N193" s="234" t="str">
        <f>IFERROR(VLOOKUP(N192,'P1-1'!$B:$AP,41,FALSE),"")</f>
        <v/>
      </c>
      <c r="O193" s="234" t="str">
        <f>IFERROR(VLOOKUP(O192,'P1-1'!$B:$AP,41,FALSE),"")</f>
        <v/>
      </c>
      <c r="P193" s="234" t="str">
        <f>IFERROR(VLOOKUP(P192,'P1-1'!$B:$AP,41,FALSE),"")</f>
        <v/>
      </c>
      <c r="Q193" s="234" t="str">
        <f>IFERROR(VLOOKUP(Q192,'P1-1'!$B:$AP,41,FALSE),"")</f>
        <v/>
      </c>
      <c r="R193" s="234" t="str">
        <f>IFERROR(VLOOKUP(R192,'P1-1'!$B:$AP,41,FALSE),"")</f>
        <v/>
      </c>
      <c r="S193" s="234" t="str">
        <f>IFERROR(VLOOKUP(S192,'P1-1'!$B:$AP,41,FALSE),"")</f>
        <v/>
      </c>
      <c r="T193" s="234" t="str">
        <f>IFERROR(VLOOKUP(T192,'P1-1'!$B:$AP,41,FALSE),"")</f>
        <v/>
      </c>
      <c r="U193" s="234" t="str">
        <f>IFERROR(VLOOKUP(U192,'P1-1'!$B:$AP,41,FALSE),"")</f>
        <v/>
      </c>
      <c r="V193" s="234" t="str">
        <f>IFERROR(VLOOKUP(V192,'P1-1'!$B:$AP,41,FALSE),"")</f>
        <v/>
      </c>
      <c r="W193" s="234" t="str">
        <f>IFERROR(VLOOKUP(W192,'P1-1'!$B:$AP,41,FALSE),"")</f>
        <v/>
      </c>
      <c r="X193" s="234" t="str">
        <f>IFERROR(VLOOKUP(X192,'P1-1'!$B:$AP,41,FALSE),"")</f>
        <v/>
      </c>
      <c r="Y193" s="234" t="str">
        <f>IFERROR(VLOOKUP(Y192,'P1-1'!$B:$AP,41,FALSE),"")</f>
        <v/>
      </c>
      <c r="Z193" s="234" t="str">
        <f>IFERROR(VLOOKUP(Z192,'P1-1'!$B:$AP,41,FALSE),"")</f>
        <v/>
      </c>
      <c r="AA193" s="234" t="str">
        <f>IFERROR(VLOOKUP(AA192,'P1-1'!$B:$AP,41,FALSE),"")</f>
        <v/>
      </c>
      <c r="AB193" s="234" t="str">
        <f>IFERROR(VLOOKUP(AB192,'P1-1'!$B:$AP,41,FALSE),"")</f>
        <v/>
      </c>
      <c r="AC193" s="234" t="str">
        <f>IFERROR(VLOOKUP(AC192,'P1-1'!$B:$AP,41,FALSE),"")</f>
        <v/>
      </c>
      <c r="AD193" s="234" t="str">
        <f>IFERROR(VLOOKUP(AD192,'P1-1'!$B:$AP,41,FALSE),"")</f>
        <v/>
      </c>
      <c r="AE193" s="234" t="str">
        <f>IFERROR(VLOOKUP(AE192,'P1-1'!$B:$AP,41,FALSE),"")</f>
        <v/>
      </c>
      <c r="AF193" s="234" t="str">
        <f>IFERROR(VLOOKUP(AF192,'P1-1'!$B:$AP,41,FALSE),"")</f>
        <v/>
      </c>
      <c r="AG193" s="234" t="str">
        <f>IFERROR(VLOOKUP(AG192,'P1-1'!$B:$AP,41,FALSE),"")</f>
        <v/>
      </c>
      <c r="AH193" s="234" t="str">
        <f>IFERROR(VLOOKUP(AH192,'P1-1'!$B:$AP,41,FALSE),"")</f>
        <v/>
      </c>
      <c r="AI193" s="234" t="str">
        <f>IFERROR(VLOOKUP(AI192,'P1-1'!$B:$AP,41,FALSE),"")</f>
        <v/>
      </c>
      <c r="AJ193" s="234" t="str">
        <f>IFERROR(VLOOKUP(AJ192,'P1-1'!$B:$AP,41,FALSE),"")</f>
        <v/>
      </c>
      <c r="AK193" s="234" t="str">
        <f>IFERROR(VLOOKUP(AK192,'P1-1'!$B:$AP,41,FALSE),"")</f>
        <v/>
      </c>
      <c r="AL193" s="234" t="str">
        <f>IFERROR(VLOOKUP(AL192,'P1-1'!$B:$AP,41,FALSE),"")</f>
        <v/>
      </c>
      <c r="AM193" s="234" t="str">
        <f>IFERROR(VLOOKUP(AM192,'P1-1'!$B:$AP,41,FALSE),"")</f>
        <v/>
      </c>
      <c r="AN193" s="729"/>
      <c r="AO193" s="701"/>
      <c r="AP193" s="705"/>
      <c r="AQ193" s="706"/>
      <c r="AR193" s="701"/>
      <c r="AS193" s="701"/>
      <c r="AT193" s="709"/>
      <c r="AU193" s="326" t="str">
        <f t="shared" ref="AU193" si="217">IFERROR(IF($D192="□",($AO192/$AK$7),($AO192/$AK$9)),"")</f>
        <v/>
      </c>
      <c r="AV193" s="326" t="str">
        <f t="shared" ref="AV193" si="218">IFERROR(IF($D192="□",($AN192/$AO$7),($AN192/$AO$9)),"")</f>
        <v/>
      </c>
    </row>
    <row r="194" spans="1:48" s="205" customFormat="1" ht="12" customHeight="1">
      <c r="A194" s="712"/>
      <c r="B194" s="715"/>
      <c r="C194" s="733"/>
      <c r="D194" s="721"/>
      <c r="E194" s="402"/>
      <c r="F194" s="726"/>
      <c r="G194" s="727"/>
      <c r="H194" s="235" t="s">
        <v>358</v>
      </c>
      <c r="I194" s="234" t="str">
        <f>IFERROR(VLOOKUP(I192,'P1-1'!$B:$AP,31,FALSE),"")</f>
        <v/>
      </c>
      <c r="J194" s="234" t="str">
        <f>IFERROR(VLOOKUP(J192,'P1-1'!$B:$AP,31,FALSE),"")</f>
        <v/>
      </c>
      <c r="K194" s="234" t="str">
        <f>IFERROR(VLOOKUP(K192,'P1-1'!$B:$AP,31,FALSE),"")</f>
        <v/>
      </c>
      <c r="L194" s="234" t="str">
        <f>IFERROR(VLOOKUP(L192,'P1-1'!$B:$AP,31,FALSE),"")</f>
        <v/>
      </c>
      <c r="M194" s="234" t="str">
        <f>IFERROR(VLOOKUP(M192,'P1-1'!$B:$AP,31,FALSE),"")</f>
        <v/>
      </c>
      <c r="N194" s="234" t="str">
        <f>IFERROR(VLOOKUP(N192,'P1-1'!$B:$AP,31,FALSE),"")</f>
        <v/>
      </c>
      <c r="O194" s="234" t="str">
        <f>IFERROR(VLOOKUP(O192,'P1-1'!$B:$AP,31,FALSE),"")</f>
        <v/>
      </c>
      <c r="P194" s="234" t="str">
        <f>IFERROR(VLOOKUP(P192,'P1-1'!$B:$AP,31,FALSE),"")</f>
        <v/>
      </c>
      <c r="Q194" s="234" t="str">
        <f>IFERROR(VLOOKUP(Q192,'P1-1'!$B:$AP,31,FALSE),"")</f>
        <v/>
      </c>
      <c r="R194" s="234" t="str">
        <f>IFERROR(VLOOKUP(R192,'P1-1'!$B:$AP,31,FALSE),"")</f>
        <v/>
      </c>
      <c r="S194" s="234" t="str">
        <f>IFERROR(VLOOKUP(S192,'P1-1'!$B:$AP,31,FALSE),"")</f>
        <v/>
      </c>
      <c r="T194" s="234" t="str">
        <f>IFERROR(VLOOKUP(T192,'P1-1'!$B:$AP,31,FALSE),"")</f>
        <v/>
      </c>
      <c r="U194" s="234" t="str">
        <f>IFERROR(VLOOKUP(U192,'P1-1'!$B:$AP,31,FALSE),"")</f>
        <v/>
      </c>
      <c r="V194" s="234" t="str">
        <f>IFERROR(VLOOKUP(V192,'P1-1'!$B:$AP,31,FALSE),"")</f>
        <v/>
      </c>
      <c r="W194" s="234" t="str">
        <f>IFERROR(VLOOKUP(W192,'P1-1'!$B:$AP,31,FALSE),"")</f>
        <v/>
      </c>
      <c r="X194" s="234" t="str">
        <f>IFERROR(VLOOKUP(X192,'P1-1'!$B:$AP,31,FALSE),"")</f>
        <v/>
      </c>
      <c r="Y194" s="234" t="str">
        <f>IFERROR(VLOOKUP(Y192,'P1-1'!$B:$AP,31,FALSE),"")</f>
        <v/>
      </c>
      <c r="Z194" s="234" t="str">
        <f>IFERROR(VLOOKUP(Z192,'P1-1'!$B:$AP,31,FALSE),"")</f>
        <v/>
      </c>
      <c r="AA194" s="234" t="str">
        <f>IFERROR(VLOOKUP(AA192,'P1-1'!$B:$AP,31,FALSE),"")</f>
        <v/>
      </c>
      <c r="AB194" s="234" t="str">
        <f>IFERROR(VLOOKUP(AB192,'P1-1'!$B:$AP,31,FALSE),"")</f>
        <v/>
      </c>
      <c r="AC194" s="234" t="str">
        <f>IFERROR(VLOOKUP(AC192,'P1-1'!$B:$AP,31,FALSE),"")</f>
        <v/>
      </c>
      <c r="AD194" s="234" t="str">
        <f>IFERROR(VLOOKUP(AD192,'P1-1'!$B:$AP,31,FALSE),"")</f>
        <v/>
      </c>
      <c r="AE194" s="234" t="str">
        <f>IFERROR(VLOOKUP(AE192,'P1-1'!$B:$AP,31,FALSE),"")</f>
        <v/>
      </c>
      <c r="AF194" s="234" t="str">
        <f>IFERROR(VLOOKUP(AF192,'P1-1'!$B:$AP,31,FALSE),"")</f>
        <v/>
      </c>
      <c r="AG194" s="234" t="str">
        <f>IFERROR(VLOOKUP(AG192,'P1-1'!$B:$AP,31,FALSE),"")</f>
        <v/>
      </c>
      <c r="AH194" s="234" t="str">
        <f>IFERROR(VLOOKUP(AH192,'P1-1'!$B:$AP,31,FALSE),"")</f>
        <v/>
      </c>
      <c r="AI194" s="234" t="str">
        <f>IFERROR(VLOOKUP(AI192,'P1-1'!$B:$AP,31,FALSE),"")</f>
        <v/>
      </c>
      <c r="AJ194" s="234" t="str">
        <f>IFERROR(VLOOKUP(AJ192,'P1-1'!$B:$AP,31,FALSE),"")</f>
        <v/>
      </c>
      <c r="AK194" s="234" t="str">
        <f>IFERROR(VLOOKUP(AK192,'P1-1'!$B:$AP,31,FALSE),"")</f>
        <v/>
      </c>
      <c r="AL194" s="234" t="str">
        <f>IFERROR(VLOOKUP(AL192,'P1-1'!$B:$AP,31,FALSE),"")</f>
        <v/>
      </c>
      <c r="AM194" s="234" t="str">
        <f>IFERROR(VLOOKUP(AM192,'P1-1'!$B:$AP,31,FALSE),"")</f>
        <v/>
      </c>
      <c r="AN194" s="730"/>
      <c r="AO194" s="702"/>
      <c r="AP194" s="707"/>
      <c r="AQ194" s="708"/>
      <c r="AR194" s="702"/>
      <c r="AS194" s="702"/>
      <c r="AT194" s="709"/>
      <c r="AU194" s="327"/>
      <c r="AV194" s="327"/>
    </row>
    <row r="195" spans="1:48" s="205" customFormat="1" ht="12" customHeight="1">
      <c r="A195" s="710">
        <v>58</v>
      </c>
      <c r="B195" s="713"/>
      <c r="C195" s="731"/>
      <c r="D195" s="719" t="s">
        <v>231</v>
      </c>
      <c r="E195" s="401"/>
      <c r="F195" s="722"/>
      <c r="G195" s="723"/>
      <c r="H195" s="232" t="s">
        <v>355</v>
      </c>
      <c r="I195" s="324"/>
      <c r="J195" s="324"/>
      <c r="K195" s="324"/>
      <c r="L195" s="324"/>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4"/>
      <c r="AL195" s="324"/>
      <c r="AM195" s="324"/>
      <c r="AN195" s="728">
        <f t="shared" ref="AN195" si="219">IF(LEFT($AN$2,6)="共同生活援助",SUM(I196:AM196),SUM(I196:AM197))</f>
        <v>0</v>
      </c>
      <c r="AO195" s="700">
        <f>IF($AN$4="４週",AN195/4,AN195/(DAY(EOMONTH($I$22,0))/7))</f>
        <v>0</v>
      </c>
      <c r="AP195" s="703"/>
      <c r="AQ195" s="704"/>
      <c r="AR195" s="700" t="str">
        <f t="shared" ref="AR195" si="220">IF($AN$4="４週",AU196,AV196)</f>
        <v/>
      </c>
      <c r="AS195" s="700"/>
      <c r="AT195" s="709"/>
      <c r="AU195" s="325" t="s">
        <v>617</v>
      </c>
      <c r="AV195" s="325" t="s">
        <v>356</v>
      </c>
    </row>
    <row r="196" spans="1:48" s="205" customFormat="1" ht="12" customHeight="1">
      <c r="A196" s="711"/>
      <c r="B196" s="714"/>
      <c r="C196" s="732"/>
      <c r="D196" s="720"/>
      <c r="E196" s="402"/>
      <c r="F196" s="724"/>
      <c r="G196" s="725"/>
      <c r="H196" s="233" t="s">
        <v>357</v>
      </c>
      <c r="I196" s="234" t="str">
        <f>IFERROR(VLOOKUP(I195,'P1-1'!$B:$AP,41,FALSE),"")</f>
        <v/>
      </c>
      <c r="J196" s="234" t="str">
        <f>IFERROR(VLOOKUP(J195,'P1-1'!$B:$AP,41,FALSE),"")</f>
        <v/>
      </c>
      <c r="K196" s="234" t="str">
        <f>IFERROR(VLOOKUP(K195,'P1-1'!$B:$AP,41,FALSE),"")</f>
        <v/>
      </c>
      <c r="L196" s="234" t="str">
        <f>IFERROR(VLOOKUP(L195,'P1-1'!$B:$AP,41,FALSE),"")</f>
        <v/>
      </c>
      <c r="M196" s="234" t="str">
        <f>IFERROR(VLOOKUP(M195,'P1-1'!$B:$AP,41,FALSE),"")</f>
        <v/>
      </c>
      <c r="N196" s="234" t="str">
        <f>IFERROR(VLOOKUP(N195,'P1-1'!$B:$AP,41,FALSE),"")</f>
        <v/>
      </c>
      <c r="O196" s="234" t="str">
        <f>IFERROR(VLOOKUP(O195,'P1-1'!$B:$AP,41,FALSE),"")</f>
        <v/>
      </c>
      <c r="P196" s="234" t="str">
        <f>IFERROR(VLOOKUP(P195,'P1-1'!$B:$AP,41,FALSE),"")</f>
        <v/>
      </c>
      <c r="Q196" s="234" t="str">
        <f>IFERROR(VLOOKUP(Q195,'P1-1'!$B:$AP,41,FALSE),"")</f>
        <v/>
      </c>
      <c r="R196" s="234" t="str">
        <f>IFERROR(VLOOKUP(R195,'P1-1'!$B:$AP,41,FALSE),"")</f>
        <v/>
      </c>
      <c r="S196" s="234" t="str">
        <f>IFERROR(VLOOKUP(S195,'P1-1'!$B:$AP,41,FALSE),"")</f>
        <v/>
      </c>
      <c r="T196" s="234" t="str">
        <f>IFERROR(VLOOKUP(T195,'P1-1'!$B:$AP,41,FALSE),"")</f>
        <v/>
      </c>
      <c r="U196" s="234" t="str">
        <f>IFERROR(VLOOKUP(U195,'P1-1'!$B:$AP,41,FALSE),"")</f>
        <v/>
      </c>
      <c r="V196" s="234" t="str">
        <f>IFERROR(VLOOKUP(V195,'P1-1'!$B:$AP,41,FALSE),"")</f>
        <v/>
      </c>
      <c r="W196" s="234" t="str">
        <f>IFERROR(VLOOKUP(W195,'P1-1'!$B:$AP,41,FALSE),"")</f>
        <v/>
      </c>
      <c r="X196" s="234" t="str">
        <f>IFERROR(VLOOKUP(X195,'P1-1'!$B:$AP,41,FALSE),"")</f>
        <v/>
      </c>
      <c r="Y196" s="234" t="str">
        <f>IFERROR(VLOOKUP(Y195,'P1-1'!$B:$AP,41,FALSE),"")</f>
        <v/>
      </c>
      <c r="Z196" s="234" t="str">
        <f>IFERROR(VLOOKUP(Z195,'P1-1'!$B:$AP,41,FALSE),"")</f>
        <v/>
      </c>
      <c r="AA196" s="234" t="str">
        <f>IFERROR(VLOOKUP(AA195,'P1-1'!$B:$AP,41,FALSE),"")</f>
        <v/>
      </c>
      <c r="AB196" s="234" t="str">
        <f>IFERROR(VLOOKUP(AB195,'P1-1'!$B:$AP,41,FALSE),"")</f>
        <v/>
      </c>
      <c r="AC196" s="234" t="str">
        <f>IFERROR(VLOOKUP(AC195,'P1-1'!$B:$AP,41,FALSE),"")</f>
        <v/>
      </c>
      <c r="AD196" s="234" t="str">
        <f>IFERROR(VLOOKUP(AD195,'P1-1'!$B:$AP,41,FALSE),"")</f>
        <v/>
      </c>
      <c r="AE196" s="234" t="str">
        <f>IFERROR(VLOOKUP(AE195,'P1-1'!$B:$AP,41,FALSE),"")</f>
        <v/>
      </c>
      <c r="AF196" s="234" t="str">
        <f>IFERROR(VLOOKUP(AF195,'P1-1'!$B:$AP,41,FALSE),"")</f>
        <v/>
      </c>
      <c r="AG196" s="234" t="str">
        <f>IFERROR(VLOOKUP(AG195,'P1-1'!$B:$AP,41,FALSE),"")</f>
        <v/>
      </c>
      <c r="AH196" s="234" t="str">
        <f>IFERROR(VLOOKUP(AH195,'P1-1'!$B:$AP,41,FALSE),"")</f>
        <v/>
      </c>
      <c r="AI196" s="234" t="str">
        <f>IFERROR(VLOOKUP(AI195,'P1-1'!$B:$AP,41,FALSE),"")</f>
        <v/>
      </c>
      <c r="AJ196" s="234" t="str">
        <f>IFERROR(VLOOKUP(AJ195,'P1-1'!$B:$AP,41,FALSE),"")</f>
        <v/>
      </c>
      <c r="AK196" s="234" t="str">
        <f>IFERROR(VLOOKUP(AK195,'P1-1'!$B:$AP,41,FALSE),"")</f>
        <v/>
      </c>
      <c r="AL196" s="234" t="str">
        <f>IFERROR(VLOOKUP(AL195,'P1-1'!$B:$AP,41,FALSE),"")</f>
        <v/>
      </c>
      <c r="AM196" s="234" t="str">
        <f>IFERROR(VLOOKUP(AM195,'P1-1'!$B:$AP,41,FALSE),"")</f>
        <v/>
      </c>
      <c r="AN196" s="729"/>
      <c r="AO196" s="701"/>
      <c r="AP196" s="705"/>
      <c r="AQ196" s="706"/>
      <c r="AR196" s="701"/>
      <c r="AS196" s="701"/>
      <c r="AT196" s="709"/>
      <c r="AU196" s="326" t="str">
        <f t="shared" ref="AU196" si="221">IFERROR(IF($D195="□",($AO195/$AK$7),($AO195/$AK$9)),"")</f>
        <v/>
      </c>
      <c r="AV196" s="326" t="str">
        <f t="shared" ref="AV196" si="222">IFERROR(IF($D195="□",($AN195/$AO$7),($AN195/$AO$9)),"")</f>
        <v/>
      </c>
    </row>
    <row r="197" spans="1:48" s="205" customFormat="1" ht="12" customHeight="1">
      <c r="A197" s="712"/>
      <c r="B197" s="715"/>
      <c r="C197" s="733"/>
      <c r="D197" s="721"/>
      <c r="E197" s="402"/>
      <c r="F197" s="726"/>
      <c r="G197" s="727"/>
      <c r="H197" s="235" t="s">
        <v>358</v>
      </c>
      <c r="I197" s="234" t="str">
        <f>IFERROR(VLOOKUP(I195,'P1-1'!$B:$AP,31,FALSE),"")</f>
        <v/>
      </c>
      <c r="J197" s="234" t="str">
        <f>IFERROR(VLOOKUP(J195,'P1-1'!$B:$AP,31,FALSE),"")</f>
        <v/>
      </c>
      <c r="K197" s="234" t="str">
        <f>IFERROR(VLOOKUP(K195,'P1-1'!$B:$AP,31,FALSE),"")</f>
        <v/>
      </c>
      <c r="L197" s="234" t="str">
        <f>IFERROR(VLOOKUP(L195,'P1-1'!$B:$AP,31,FALSE),"")</f>
        <v/>
      </c>
      <c r="M197" s="234" t="str">
        <f>IFERROR(VLOOKUP(M195,'P1-1'!$B:$AP,31,FALSE),"")</f>
        <v/>
      </c>
      <c r="N197" s="234" t="str">
        <f>IFERROR(VLOOKUP(N195,'P1-1'!$B:$AP,31,FALSE),"")</f>
        <v/>
      </c>
      <c r="O197" s="234" t="str">
        <f>IFERROR(VLOOKUP(O195,'P1-1'!$B:$AP,31,FALSE),"")</f>
        <v/>
      </c>
      <c r="P197" s="234" t="str">
        <f>IFERROR(VLOOKUP(P195,'P1-1'!$B:$AP,31,FALSE),"")</f>
        <v/>
      </c>
      <c r="Q197" s="234" t="str">
        <f>IFERROR(VLOOKUP(Q195,'P1-1'!$B:$AP,31,FALSE),"")</f>
        <v/>
      </c>
      <c r="R197" s="234" t="str">
        <f>IFERROR(VLOOKUP(R195,'P1-1'!$B:$AP,31,FALSE),"")</f>
        <v/>
      </c>
      <c r="S197" s="234" t="str">
        <f>IFERROR(VLOOKUP(S195,'P1-1'!$B:$AP,31,FALSE),"")</f>
        <v/>
      </c>
      <c r="T197" s="234" t="str">
        <f>IFERROR(VLOOKUP(T195,'P1-1'!$B:$AP,31,FALSE),"")</f>
        <v/>
      </c>
      <c r="U197" s="234" t="str">
        <f>IFERROR(VLOOKUP(U195,'P1-1'!$B:$AP,31,FALSE),"")</f>
        <v/>
      </c>
      <c r="V197" s="234" t="str">
        <f>IFERROR(VLOOKUP(V195,'P1-1'!$B:$AP,31,FALSE),"")</f>
        <v/>
      </c>
      <c r="W197" s="234" t="str">
        <f>IFERROR(VLOOKUP(W195,'P1-1'!$B:$AP,31,FALSE),"")</f>
        <v/>
      </c>
      <c r="X197" s="234" t="str">
        <f>IFERROR(VLOOKUP(X195,'P1-1'!$B:$AP,31,FALSE),"")</f>
        <v/>
      </c>
      <c r="Y197" s="234" t="str">
        <f>IFERROR(VLOOKUP(Y195,'P1-1'!$B:$AP,31,FALSE),"")</f>
        <v/>
      </c>
      <c r="Z197" s="234" t="str">
        <f>IFERROR(VLOOKUP(Z195,'P1-1'!$B:$AP,31,FALSE),"")</f>
        <v/>
      </c>
      <c r="AA197" s="234" t="str">
        <f>IFERROR(VLOOKUP(AA195,'P1-1'!$B:$AP,31,FALSE),"")</f>
        <v/>
      </c>
      <c r="AB197" s="234" t="str">
        <f>IFERROR(VLOOKUP(AB195,'P1-1'!$B:$AP,31,FALSE),"")</f>
        <v/>
      </c>
      <c r="AC197" s="234" t="str">
        <f>IFERROR(VLOOKUP(AC195,'P1-1'!$B:$AP,31,FALSE),"")</f>
        <v/>
      </c>
      <c r="AD197" s="234" t="str">
        <f>IFERROR(VLOOKUP(AD195,'P1-1'!$B:$AP,31,FALSE),"")</f>
        <v/>
      </c>
      <c r="AE197" s="234" t="str">
        <f>IFERROR(VLOOKUP(AE195,'P1-1'!$B:$AP,31,FALSE),"")</f>
        <v/>
      </c>
      <c r="AF197" s="234" t="str">
        <f>IFERROR(VLOOKUP(AF195,'P1-1'!$B:$AP,31,FALSE),"")</f>
        <v/>
      </c>
      <c r="AG197" s="234" t="str">
        <f>IFERROR(VLOOKUP(AG195,'P1-1'!$B:$AP,31,FALSE),"")</f>
        <v/>
      </c>
      <c r="AH197" s="234" t="str">
        <f>IFERROR(VLOOKUP(AH195,'P1-1'!$B:$AP,31,FALSE),"")</f>
        <v/>
      </c>
      <c r="AI197" s="234" t="str">
        <f>IFERROR(VLOOKUP(AI195,'P1-1'!$B:$AP,31,FALSE),"")</f>
        <v/>
      </c>
      <c r="AJ197" s="234" t="str">
        <f>IFERROR(VLOOKUP(AJ195,'P1-1'!$B:$AP,31,FALSE),"")</f>
        <v/>
      </c>
      <c r="AK197" s="234" t="str">
        <f>IFERROR(VLOOKUP(AK195,'P1-1'!$B:$AP,31,FALSE),"")</f>
        <v/>
      </c>
      <c r="AL197" s="234" t="str">
        <f>IFERROR(VLOOKUP(AL195,'P1-1'!$B:$AP,31,FALSE),"")</f>
        <v/>
      </c>
      <c r="AM197" s="234" t="str">
        <f>IFERROR(VLOOKUP(AM195,'P1-1'!$B:$AP,31,FALSE),"")</f>
        <v/>
      </c>
      <c r="AN197" s="730"/>
      <c r="AO197" s="702"/>
      <c r="AP197" s="707"/>
      <c r="AQ197" s="708"/>
      <c r="AR197" s="702"/>
      <c r="AS197" s="702"/>
      <c r="AT197" s="709"/>
      <c r="AU197" s="327"/>
      <c r="AV197" s="327"/>
    </row>
    <row r="198" spans="1:48" s="205" customFormat="1" ht="12" customHeight="1">
      <c r="A198" s="710">
        <v>59</v>
      </c>
      <c r="B198" s="713"/>
      <c r="C198" s="731"/>
      <c r="D198" s="719" t="s">
        <v>231</v>
      </c>
      <c r="E198" s="401"/>
      <c r="F198" s="722"/>
      <c r="G198" s="723"/>
      <c r="H198" s="232" t="s">
        <v>355</v>
      </c>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4"/>
      <c r="AL198" s="324"/>
      <c r="AM198" s="324"/>
      <c r="AN198" s="728">
        <f t="shared" ref="AN198" si="223">IF(LEFT($AN$2,6)="共同生活援助",SUM(I199:AM199),SUM(I199:AM200))</f>
        <v>0</v>
      </c>
      <c r="AO198" s="700">
        <f>IF($AN$4="４週",AN198/4,AN198/(DAY(EOMONTH($I$22,0))/7))</f>
        <v>0</v>
      </c>
      <c r="AP198" s="703"/>
      <c r="AQ198" s="704"/>
      <c r="AR198" s="700" t="str">
        <f t="shared" ref="AR198" si="224">IF($AN$4="４週",AU199,AV199)</f>
        <v/>
      </c>
      <c r="AS198" s="700"/>
      <c r="AT198" s="709"/>
      <c r="AU198" s="325" t="s">
        <v>617</v>
      </c>
      <c r="AV198" s="325" t="s">
        <v>356</v>
      </c>
    </row>
    <row r="199" spans="1:48" s="205" customFormat="1" ht="12" customHeight="1">
      <c r="A199" s="711"/>
      <c r="B199" s="714"/>
      <c r="C199" s="732"/>
      <c r="D199" s="720"/>
      <c r="E199" s="402"/>
      <c r="F199" s="724"/>
      <c r="G199" s="725"/>
      <c r="H199" s="233" t="s">
        <v>357</v>
      </c>
      <c r="I199" s="234" t="str">
        <f>IFERROR(VLOOKUP(I198,'P1-1'!$B:$AP,41,FALSE),"")</f>
        <v/>
      </c>
      <c r="J199" s="234" t="str">
        <f>IFERROR(VLOOKUP(J198,'P1-1'!$B:$AP,41,FALSE),"")</f>
        <v/>
      </c>
      <c r="K199" s="234" t="str">
        <f>IFERROR(VLOOKUP(K198,'P1-1'!$B:$AP,41,FALSE),"")</f>
        <v/>
      </c>
      <c r="L199" s="234" t="str">
        <f>IFERROR(VLOOKUP(L198,'P1-1'!$B:$AP,41,FALSE),"")</f>
        <v/>
      </c>
      <c r="M199" s="234" t="str">
        <f>IFERROR(VLOOKUP(M198,'P1-1'!$B:$AP,41,FALSE),"")</f>
        <v/>
      </c>
      <c r="N199" s="234" t="str">
        <f>IFERROR(VLOOKUP(N198,'P1-1'!$B:$AP,41,FALSE),"")</f>
        <v/>
      </c>
      <c r="O199" s="234" t="str">
        <f>IFERROR(VLOOKUP(O198,'P1-1'!$B:$AP,41,FALSE),"")</f>
        <v/>
      </c>
      <c r="P199" s="234" t="str">
        <f>IFERROR(VLOOKUP(P198,'P1-1'!$B:$AP,41,FALSE),"")</f>
        <v/>
      </c>
      <c r="Q199" s="234" t="str">
        <f>IFERROR(VLOOKUP(Q198,'P1-1'!$B:$AP,41,FALSE),"")</f>
        <v/>
      </c>
      <c r="R199" s="234" t="str">
        <f>IFERROR(VLOOKUP(R198,'P1-1'!$B:$AP,41,FALSE),"")</f>
        <v/>
      </c>
      <c r="S199" s="234" t="str">
        <f>IFERROR(VLOOKUP(S198,'P1-1'!$B:$AP,41,FALSE),"")</f>
        <v/>
      </c>
      <c r="T199" s="234" t="str">
        <f>IFERROR(VLOOKUP(T198,'P1-1'!$B:$AP,41,FALSE),"")</f>
        <v/>
      </c>
      <c r="U199" s="234" t="str">
        <f>IFERROR(VLOOKUP(U198,'P1-1'!$B:$AP,41,FALSE),"")</f>
        <v/>
      </c>
      <c r="V199" s="234" t="str">
        <f>IFERROR(VLOOKUP(V198,'P1-1'!$B:$AP,41,FALSE),"")</f>
        <v/>
      </c>
      <c r="W199" s="234" t="str">
        <f>IFERROR(VLOOKUP(W198,'P1-1'!$B:$AP,41,FALSE),"")</f>
        <v/>
      </c>
      <c r="X199" s="234" t="str">
        <f>IFERROR(VLOOKUP(X198,'P1-1'!$B:$AP,41,FALSE),"")</f>
        <v/>
      </c>
      <c r="Y199" s="234" t="str">
        <f>IFERROR(VLOOKUP(Y198,'P1-1'!$B:$AP,41,FALSE),"")</f>
        <v/>
      </c>
      <c r="Z199" s="234" t="str">
        <f>IFERROR(VLOOKUP(Z198,'P1-1'!$B:$AP,41,FALSE),"")</f>
        <v/>
      </c>
      <c r="AA199" s="234" t="str">
        <f>IFERROR(VLOOKUP(AA198,'P1-1'!$B:$AP,41,FALSE),"")</f>
        <v/>
      </c>
      <c r="AB199" s="234" t="str">
        <f>IFERROR(VLOOKUP(AB198,'P1-1'!$B:$AP,41,FALSE),"")</f>
        <v/>
      </c>
      <c r="AC199" s="234" t="str">
        <f>IFERROR(VLOOKUP(AC198,'P1-1'!$B:$AP,41,FALSE),"")</f>
        <v/>
      </c>
      <c r="AD199" s="234" t="str">
        <f>IFERROR(VLOOKUP(AD198,'P1-1'!$B:$AP,41,FALSE),"")</f>
        <v/>
      </c>
      <c r="AE199" s="234" t="str">
        <f>IFERROR(VLOOKUP(AE198,'P1-1'!$B:$AP,41,FALSE),"")</f>
        <v/>
      </c>
      <c r="AF199" s="234" t="str">
        <f>IFERROR(VLOOKUP(AF198,'P1-1'!$B:$AP,41,FALSE),"")</f>
        <v/>
      </c>
      <c r="AG199" s="234" t="str">
        <f>IFERROR(VLOOKUP(AG198,'P1-1'!$B:$AP,41,FALSE),"")</f>
        <v/>
      </c>
      <c r="AH199" s="234" t="str">
        <f>IFERROR(VLOOKUP(AH198,'P1-1'!$B:$AP,41,FALSE),"")</f>
        <v/>
      </c>
      <c r="AI199" s="234" t="str">
        <f>IFERROR(VLOOKUP(AI198,'P1-1'!$B:$AP,41,FALSE),"")</f>
        <v/>
      </c>
      <c r="AJ199" s="234" t="str">
        <f>IFERROR(VLOOKUP(AJ198,'P1-1'!$B:$AP,41,FALSE),"")</f>
        <v/>
      </c>
      <c r="AK199" s="234" t="str">
        <f>IFERROR(VLOOKUP(AK198,'P1-1'!$B:$AP,41,FALSE),"")</f>
        <v/>
      </c>
      <c r="AL199" s="234" t="str">
        <f>IFERROR(VLOOKUP(AL198,'P1-1'!$B:$AP,41,FALSE),"")</f>
        <v/>
      </c>
      <c r="AM199" s="234" t="str">
        <f>IFERROR(VLOOKUP(AM198,'P1-1'!$B:$AP,41,FALSE),"")</f>
        <v/>
      </c>
      <c r="AN199" s="729"/>
      <c r="AO199" s="701"/>
      <c r="AP199" s="705"/>
      <c r="AQ199" s="706"/>
      <c r="AR199" s="701"/>
      <c r="AS199" s="701"/>
      <c r="AT199" s="709"/>
      <c r="AU199" s="326" t="str">
        <f t="shared" ref="AU199" si="225">IFERROR(IF($D198="□",($AO198/$AK$7),($AO198/$AK$9)),"")</f>
        <v/>
      </c>
      <c r="AV199" s="326" t="str">
        <f t="shared" ref="AV199" si="226">IFERROR(IF($D198="□",($AN198/$AO$7),($AN198/$AO$9)),"")</f>
        <v/>
      </c>
    </row>
    <row r="200" spans="1:48" s="205" customFormat="1" ht="12" customHeight="1">
      <c r="A200" s="712"/>
      <c r="B200" s="715"/>
      <c r="C200" s="733"/>
      <c r="D200" s="721"/>
      <c r="E200" s="402"/>
      <c r="F200" s="726"/>
      <c r="G200" s="727"/>
      <c r="H200" s="235" t="s">
        <v>358</v>
      </c>
      <c r="I200" s="234" t="str">
        <f>IFERROR(VLOOKUP(I198,'P1-1'!$B:$AP,31,FALSE),"")</f>
        <v/>
      </c>
      <c r="J200" s="234" t="str">
        <f>IFERROR(VLOOKUP(J198,'P1-1'!$B:$AP,31,FALSE),"")</f>
        <v/>
      </c>
      <c r="K200" s="234" t="str">
        <f>IFERROR(VLOOKUP(K198,'P1-1'!$B:$AP,31,FALSE),"")</f>
        <v/>
      </c>
      <c r="L200" s="234" t="str">
        <f>IFERROR(VLOOKUP(L198,'P1-1'!$B:$AP,31,FALSE),"")</f>
        <v/>
      </c>
      <c r="M200" s="234" t="str">
        <f>IFERROR(VLOOKUP(M198,'P1-1'!$B:$AP,31,FALSE),"")</f>
        <v/>
      </c>
      <c r="N200" s="234" t="str">
        <f>IFERROR(VLOOKUP(N198,'P1-1'!$B:$AP,31,FALSE),"")</f>
        <v/>
      </c>
      <c r="O200" s="234" t="str">
        <f>IFERROR(VLOOKUP(O198,'P1-1'!$B:$AP,31,FALSE),"")</f>
        <v/>
      </c>
      <c r="P200" s="234" t="str">
        <f>IFERROR(VLOOKUP(P198,'P1-1'!$B:$AP,31,FALSE),"")</f>
        <v/>
      </c>
      <c r="Q200" s="234" t="str">
        <f>IFERROR(VLOOKUP(Q198,'P1-1'!$B:$AP,31,FALSE),"")</f>
        <v/>
      </c>
      <c r="R200" s="234" t="str">
        <f>IFERROR(VLOOKUP(R198,'P1-1'!$B:$AP,31,FALSE),"")</f>
        <v/>
      </c>
      <c r="S200" s="234" t="str">
        <f>IFERROR(VLOOKUP(S198,'P1-1'!$B:$AP,31,FALSE),"")</f>
        <v/>
      </c>
      <c r="T200" s="234" t="str">
        <f>IFERROR(VLOOKUP(T198,'P1-1'!$B:$AP,31,FALSE),"")</f>
        <v/>
      </c>
      <c r="U200" s="234" t="str">
        <f>IFERROR(VLOOKUP(U198,'P1-1'!$B:$AP,31,FALSE),"")</f>
        <v/>
      </c>
      <c r="V200" s="234" t="str">
        <f>IFERROR(VLOOKUP(V198,'P1-1'!$B:$AP,31,FALSE),"")</f>
        <v/>
      </c>
      <c r="W200" s="234" t="str">
        <f>IFERROR(VLOOKUP(W198,'P1-1'!$B:$AP,31,FALSE),"")</f>
        <v/>
      </c>
      <c r="X200" s="234" t="str">
        <f>IFERROR(VLOOKUP(X198,'P1-1'!$B:$AP,31,FALSE),"")</f>
        <v/>
      </c>
      <c r="Y200" s="234" t="str">
        <f>IFERROR(VLOOKUP(Y198,'P1-1'!$B:$AP,31,FALSE),"")</f>
        <v/>
      </c>
      <c r="Z200" s="234" t="str">
        <f>IFERROR(VLOOKUP(Z198,'P1-1'!$B:$AP,31,FALSE),"")</f>
        <v/>
      </c>
      <c r="AA200" s="234" t="str">
        <f>IFERROR(VLOOKUP(AA198,'P1-1'!$B:$AP,31,FALSE),"")</f>
        <v/>
      </c>
      <c r="AB200" s="234" t="str">
        <f>IFERROR(VLOOKUP(AB198,'P1-1'!$B:$AP,31,FALSE),"")</f>
        <v/>
      </c>
      <c r="AC200" s="234" t="str">
        <f>IFERROR(VLOOKUP(AC198,'P1-1'!$B:$AP,31,FALSE),"")</f>
        <v/>
      </c>
      <c r="AD200" s="234" t="str">
        <f>IFERROR(VLOOKUP(AD198,'P1-1'!$B:$AP,31,FALSE),"")</f>
        <v/>
      </c>
      <c r="AE200" s="234" t="str">
        <f>IFERROR(VLOOKUP(AE198,'P1-1'!$B:$AP,31,FALSE),"")</f>
        <v/>
      </c>
      <c r="AF200" s="234" t="str">
        <f>IFERROR(VLOOKUP(AF198,'P1-1'!$B:$AP,31,FALSE),"")</f>
        <v/>
      </c>
      <c r="AG200" s="234" t="str">
        <f>IFERROR(VLOOKUP(AG198,'P1-1'!$B:$AP,31,FALSE),"")</f>
        <v/>
      </c>
      <c r="AH200" s="234" t="str">
        <f>IFERROR(VLOOKUP(AH198,'P1-1'!$B:$AP,31,FALSE),"")</f>
        <v/>
      </c>
      <c r="AI200" s="234" t="str">
        <f>IFERROR(VLOOKUP(AI198,'P1-1'!$B:$AP,31,FALSE),"")</f>
        <v/>
      </c>
      <c r="AJ200" s="234" t="str">
        <f>IFERROR(VLOOKUP(AJ198,'P1-1'!$B:$AP,31,FALSE),"")</f>
        <v/>
      </c>
      <c r="AK200" s="234" t="str">
        <f>IFERROR(VLOOKUP(AK198,'P1-1'!$B:$AP,31,FALSE),"")</f>
        <v/>
      </c>
      <c r="AL200" s="234" t="str">
        <f>IFERROR(VLOOKUP(AL198,'P1-1'!$B:$AP,31,FALSE),"")</f>
        <v/>
      </c>
      <c r="AM200" s="234" t="str">
        <f>IFERROR(VLOOKUP(AM198,'P1-1'!$B:$AP,31,FALSE),"")</f>
        <v/>
      </c>
      <c r="AN200" s="730"/>
      <c r="AO200" s="702"/>
      <c r="AP200" s="707"/>
      <c r="AQ200" s="708"/>
      <c r="AR200" s="702"/>
      <c r="AS200" s="702"/>
      <c r="AT200" s="709"/>
      <c r="AU200" s="327"/>
      <c r="AV200" s="327"/>
    </row>
    <row r="201" spans="1:48" s="205" customFormat="1" ht="12" customHeight="1">
      <c r="A201" s="710">
        <v>60</v>
      </c>
      <c r="B201" s="713"/>
      <c r="C201" s="731"/>
      <c r="D201" s="719" t="s">
        <v>231</v>
      </c>
      <c r="E201" s="401"/>
      <c r="F201" s="722"/>
      <c r="G201" s="723"/>
      <c r="H201" s="232" t="s">
        <v>355</v>
      </c>
      <c r="I201" s="324"/>
      <c r="J201" s="324"/>
      <c r="K201" s="324"/>
      <c r="L201" s="324"/>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4"/>
      <c r="AL201" s="324"/>
      <c r="AM201" s="324"/>
      <c r="AN201" s="728">
        <f t="shared" ref="AN201" si="227">IF(LEFT($AN$2,6)="共同生活援助",SUM(I202:AM202),SUM(I202:AM203))</f>
        <v>0</v>
      </c>
      <c r="AO201" s="700">
        <f>IF($AN$4="４週",AN201/4,AN201/(DAY(EOMONTH($I$22,0))/7))</f>
        <v>0</v>
      </c>
      <c r="AP201" s="703"/>
      <c r="AQ201" s="704"/>
      <c r="AR201" s="700" t="str">
        <f t="shared" ref="AR201" si="228">IF($AN$4="４週",AU202,AV202)</f>
        <v/>
      </c>
      <c r="AS201" s="700"/>
      <c r="AT201" s="709"/>
      <c r="AU201" s="325" t="s">
        <v>617</v>
      </c>
      <c r="AV201" s="325" t="s">
        <v>356</v>
      </c>
    </row>
    <row r="202" spans="1:48" s="205" customFormat="1" ht="12" customHeight="1">
      <c r="A202" s="711"/>
      <c r="B202" s="714"/>
      <c r="C202" s="732"/>
      <c r="D202" s="720"/>
      <c r="E202" s="402"/>
      <c r="F202" s="724"/>
      <c r="G202" s="725"/>
      <c r="H202" s="233" t="s">
        <v>357</v>
      </c>
      <c r="I202" s="234" t="str">
        <f>IFERROR(VLOOKUP(I201,'P1-1'!$B:$AP,41,FALSE),"")</f>
        <v/>
      </c>
      <c r="J202" s="234" t="str">
        <f>IFERROR(VLOOKUP(J201,'P1-1'!$B:$AP,41,FALSE),"")</f>
        <v/>
      </c>
      <c r="K202" s="234" t="str">
        <f>IFERROR(VLOOKUP(K201,'P1-1'!$B:$AP,41,FALSE),"")</f>
        <v/>
      </c>
      <c r="L202" s="234" t="str">
        <f>IFERROR(VLOOKUP(L201,'P1-1'!$B:$AP,41,FALSE),"")</f>
        <v/>
      </c>
      <c r="M202" s="234" t="str">
        <f>IFERROR(VLOOKUP(M201,'P1-1'!$B:$AP,41,FALSE),"")</f>
        <v/>
      </c>
      <c r="N202" s="234" t="str">
        <f>IFERROR(VLOOKUP(N201,'P1-1'!$B:$AP,41,FALSE),"")</f>
        <v/>
      </c>
      <c r="O202" s="234" t="str">
        <f>IFERROR(VLOOKUP(O201,'P1-1'!$B:$AP,41,FALSE),"")</f>
        <v/>
      </c>
      <c r="P202" s="234" t="str">
        <f>IFERROR(VLOOKUP(P201,'P1-1'!$B:$AP,41,FALSE),"")</f>
        <v/>
      </c>
      <c r="Q202" s="234" t="str">
        <f>IFERROR(VLOOKUP(Q201,'P1-1'!$B:$AP,41,FALSE),"")</f>
        <v/>
      </c>
      <c r="R202" s="234" t="str">
        <f>IFERROR(VLOOKUP(R201,'P1-1'!$B:$AP,41,FALSE),"")</f>
        <v/>
      </c>
      <c r="S202" s="234" t="str">
        <f>IFERROR(VLOOKUP(S201,'P1-1'!$B:$AP,41,FALSE),"")</f>
        <v/>
      </c>
      <c r="T202" s="234" t="str">
        <f>IFERROR(VLOOKUP(T201,'P1-1'!$B:$AP,41,FALSE),"")</f>
        <v/>
      </c>
      <c r="U202" s="234" t="str">
        <f>IFERROR(VLOOKUP(U201,'P1-1'!$B:$AP,41,FALSE),"")</f>
        <v/>
      </c>
      <c r="V202" s="234" t="str">
        <f>IFERROR(VLOOKUP(V201,'P1-1'!$B:$AP,41,FALSE),"")</f>
        <v/>
      </c>
      <c r="W202" s="234" t="str">
        <f>IFERROR(VLOOKUP(W201,'P1-1'!$B:$AP,41,FALSE),"")</f>
        <v/>
      </c>
      <c r="X202" s="234" t="str">
        <f>IFERROR(VLOOKUP(X201,'P1-1'!$B:$AP,41,FALSE),"")</f>
        <v/>
      </c>
      <c r="Y202" s="234" t="str">
        <f>IFERROR(VLOOKUP(Y201,'P1-1'!$B:$AP,41,FALSE),"")</f>
        <v/>
      </c>
      <c r="Z202" s="234" t="str">
        <f>IFERROR(VLOOKUP(Z201,'P1-1'!$B:$AP,41,FALSE),"")</f>
        <v/>
      </c>
      <c r="AA202" s="234" t="str">
        <f>IFERROR(VLOOKUP(AA201,'P1-1'!$B:$AP,41,FALSE),"")</f>
        <v/>
      </c>
      <c r="AB202" s="234" t="str">
        <f>IFERROR(VLOOKUP(AB201,'P1-1'!$B:$AP,41,FALSE),"")</f>
        <v/>
      </c>
      <c r="AC202" s="234" t="str">
        <f>IFERROR(VLOOKUP(AC201,'P1-1'!$B:$AP,41,FALSE),"")</f>
        <v/>
      </c>
      <c r="AD202" s="234" t="str">
        <f>IFERROR(VLOOKUP(AD201,'P1-1'!$B:$AP,41,FALSE),"")</f>
        <v/>
      </c>
      <c r="AE202" s="234" t="str">
        <f>IFERROR(VLOOKUP(AE201,'P1-1'!$B:$AP,41,FALSE),"")</f>
        <v/>
      </c>
      <c r="AF202" s="234" t="str">
        <f>IFERROR(VLOOKUP(AF201,'P1-1'!$B:$AP,41,FALSE),"")</f>
        <v/>
      </c>
      <c r="AG202" s="234" t="str">
        <f>IFERROR(VLOOKUP(AG201,'P1-1'!$B:$AP,41,FALSE),"")</f>
        <v/>
      </c>
      <c r="AH202" s="234" t="str">
        <f>IFERROR(VLOOKUP(AH201,'P1-1'!$B:$AP,41,FALSE),"")</f>
        <v/>
      </c>
      <c r="AI202" s="234" t="str">
        <f>IFERROR(VLOOKUP(AI201,'P1-1'!$B:$AP,41,FALSE),"")</f>
        <v/>
      </c>
      <c r="AJ202" s="234" t="str">
        <f>IFERROR(VLOOKUP(AJ201,'P1-1'!$B:$AP,41,FALSE),"")</f>
        <v/>
      </c>
      <c r="AK202" s="234" t="str">
        <f>IFERROR(VLOOKUP(AK201,'P1-1'!$B:$AP,41,FALSE),"")</f>
        <v/>
      </c>
      <c r="AL202" s="234" t="str">
        <f>IFERROR(VLOOKUP(AL201,'P1-1'!$B:$AP,41,FALSE),"")</f>
        <v/>
      </c>
      <c r="AM202" s="234" t="str">
        <f>IFERROR(VLOOKUP(AM201,'P1-1'!$B:$AP,41,FALSE),"")</f>
        <v/>
      </c>
      <c r="AN202" s="729"/>
      <c r="AO202" s="701"/>
      <c r="AP202" s="705"/>
      <c r="AQ202" s="706"/>
      <c r="AR202" s="701"/>
      <c r="AS202" s="701"/>
      <c r="AT202" s="709"/>
      <c r="AU202" s="326" t="str">
        <f t="shared" ref="AU202" si="229">IFERROR(IF($D201="□",($AO201/$AK$7),($AO201/$AK$9)),"")</f>
        <v/>
      </c>
      <c r="AV202" s="326" t="str">
        <f t="shared" ref="AV202" si="230">IFERROR(IF($D201="□",($AN201/$AO$7),($AN201/$AO$9)),"")</f>
        <v/>
      </c>
    </row>
    <row r="203" spans="1:48" s="205" customFormat="1" ht="12" customHeight="1">
      <c r="A203" s="712"/>
      <c r="B203" s="715"/>
      <c r="C203" s="733"/>
      <c r="D203" s="721"/>
      <c r="E203" s="402"/>
      <c r="F203" s="726"/>
      <c r="G203" s="727"/>
      <c r="H203" s="235" t="s">
        <v>358</v>
      </c>
      <c r="I203" s="234" t="str">
        <f>IFERROR(VLOOKUP(I201,'P1-1'!$B:$AP,31,FALSE),"")</f>
        <v/>
      </c>
      <c r="J203" s="234" t="str">
        <f>IFERROR(VLOOKUP(J201,'P1-1'!$B:$AP,31,FALSE),"")</f>
        <v/>
      </c>
      <c r="K203" s="234" t="str">
        <f>IFERROR(VLOOKUP(K201,'P1-1'!$B:$AP,31,FALSE),"")</f>
        <v/>
      </c>
      <c r="L203" s="234" t="str">
        <f>IFERROR(VLOOKUP(L201,'P1-1'!$B:$AP,31,FALSE),"")</f>
        <v/>
      </c>
      <c r="M203" s="234" t="str">
        <f>IFERROR(VLOOKUP(M201,'P1-1'!$B:$AP,31,FALSE),"")</f>
        <v/>
      </c>
      <c r="N203" s="234" t="str">
        <f>IFERROR(VLOOKUP(N201,'P1-1'!$B:$AP,31,FALSE),"")</f>
        <v/>
      </c>
      <c r="O203" s="234" t="str">
        <f>IFERROR(VLOOKUP(O201,'P1-1'!$B:$AP,31,FALSE),"")</f>
        <v/>
      </c>
      <c r="P203" s="234" t="str">
        <f>IFERROR(VLOOKUP(P201,'P1-1'!$B:$AP,31,FALSE),"")</f>
        <v/>
      </c>
      <c r="Q203" s="234" t="str">
        <f>IFERROR(VLOOKUP(Q201,'P1-1'!$B:$AP,31,FALSE),"")</f>
        <v/>
      </c>
      <c r="R203" s="234" t="str">
        <f>IFERROR(VLOOKUP(R201,'P1-1'!$B:$AP,31,FALSE),"")</f>
        <v/>
      </c>
      <c r="S203" s="234" t="str">
        <f>IFERROR(VLOOKUP(S201,'P1-1'!$B:$AP,31,FALSE),"")</f>
        <v/>
      </c>
      <c r="T203" s="234" t="str">
        <f>IFERROR(VLOOKUP(T201,'P1-1'!$B:$AP,31,FALSE),"")</f>
        <v/>
      </c>
      <c r="U203" s="234" t="str">
        <f>IFERROR(VLOOKUP(U201,'P1-1'!$B:$AP,31,FALSE),"")</f>
        <v/>
      </c>
      <c r="V203" s="234" t="str">
        <f>IFERROR(VLOOKUP(V201,'P1-1'!$B:$AP,31,FALSE),"")</f>
        <v/>
      </c>
      <c r="W203" s="234" t="str">
        <f>IFERROR(VLOOKUP(W201,'P1-1'!$B:$AP,31,FALSE),"")</f>
        <v/>
      </c>
      <c r="X203" s="234" t="str">
        <f>IFERROR(VLOOKUP(X201,'P1-1'!$B:$AP,31,FALSE),"")</f>
        <v/>
      </c>
      <c r="Y203" s="234" t="str">
        <f>IFERROR(VLOOKUP(Y201,'P1-1'!$B:$AP,31,FALSE),"")</f>
        <v/>
      </c>
      <c r="Z203" s="234" t="str">
        <f>IFERROR(VLOOKUP(Z201,'P1-1'!$B:$AP,31,FALSE),"")</f>
        <v/>
      </c>
      <c r="AA203" s="234" t="str">
        <f>IFERROR(VLOOKUP(AA201,'P1-1'!$B:$AP,31,FALSE),"")</f>
        <v/>
      </c>
      <c r="AB203" s="234" t="str">
        <f>IFERROR(VLOOKUP(AB201,'P1-1'!$B:$AP,31,FALSE),"")</f>
        <v/>
      </c>
      <c r="AC203" s="234" t="str">
        <f>IFERROR(VLOOKUP(AC201,'P1-1'!$B:$AP,31,FALSE),"")</f>
        <v/>
      </c>
      <c r="AD203" s="234" t="str">
        <f>IFERROR(VLOOKUP(AD201,'P1-1'!$B:$AP,31,FALSE),"")</f>
        <v/>
      </c>
      <c r="AE203" s="234" t="str">
        <f>IFERROR(VLOOKUP(AE201,'P1-1'!$B:$AP,31,FALSE),"")</f>
        <v/>
      </c>
      <c r="AF203" s="234" t="str">
        <f>IFERROR(VLOOKUP(AF201,'P1-1'!$B:$AP,31,FALSE),"")</f>
        <v/>
      </c>
      <c r="AG203" s="234" t="str">
        <f>IFERROR(VLOOKUP(AG201,'P1-1'!$B:$AP,31,FALSE),"")</f>
        <v/>
      </c>
      <c r="AH203" s="234" t="str">
        <f>IFERROR(VLOOKUP(AH201,'P1-1'!$B:$AP,31,FALSE),"")</f>
        <v/>
      </c>
      <c r="AI203" s="234" t="str">
        <f>IFERROR(VLOOKUP(AI201,'P1-1'!$B:$AP,31,FALSE),"")</f>
        <v/>
      </c>
      <c r="AJ203" s="234" t="str">
        <f>IFERROR(VLOOKUP(AJ201,'P1-1'!$B:$AP,31,FALSE),"")</f>
        <v/>
      </c>
      <c r="AK203" s="234" t="str">
        <f>IFERROR(VLOOKUP(AK201,'P1-1'!$B:$AP,31,FALSE),"")</f>
        <v/>
      </c>
      <c r="AL203" s="234" t="str">
        <f>IFERROR(VLOOKUP(AL201,'P1-1'!$B:$AP,31,FALSE),"")</f>
        <v/>
      </c>
      <c r="AM203" s="234" t="str">
        <f>IFERROR(VLOOKUP(AM201,'P1-1'!$B:$AP,31,FALSE),"")</f>
        <v/>
      </c>
      <c r="AN203" s="730"/>
      <c r="AO203" s="702"/>
      <c r="AP203" s="707"/>
      <c r="AQ203" s="708"/>
      <c r="AR203" s="702"/>
      <c r="AS203" s="702"/>
      <c r="AT203" s="709"/>
      <c r="AU203" s="327"/>
      <c r="AV203" s="327"/>
    </row>
    <row r="204" spans="1:48" s="205" customFormat="1" ht="12" customHeight="1">
      <c r="A204" s="710">
        <v>61</v>
      </c>
      <c r="B204" s="713"/>
      <c r="C204" s="731"/>
      <c r="D204" s="719" t="s">
        <v>231</v>
      </c>
      <c r="E204" s="401"/>
      <c r="F204" s="722"/>
      <c r="G204" s="723"/>
      <c r="H204" s="232" t="s">
        <v>355</v>
      </c>
      <c r="I204" s="324"/>
      <c r="J204" s="324"/>
      <c r="K204" s="324"/>
      <c r="L204" s="324"/>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4"/>
      <c r="AL204" s="324"/>
      <c r="AM204" s="324"/>
      <c r="AN204" s="728">
        <f t="shared" ref="AN204" si="231">IF(LEFT($AN$2,6)="共同生活援助",SUM(I205:AM205),SUM(I205:AM206))</f>
        <v>0</v>
      </c>
      <c r="AO204" s="700">
        <f>IF($AN$4="４週",AN204/4,AN204/(DAY(EOMONTH($I$22,0))/7))</f>
        <v>0</v>
      </c>
      <c r="AP204" s="703"/>
      <c r="AQ204" s="704"/>
      <c r="AR204" s="700" t="str">
        <f t="shared" ref="AR204" si="232">IF($AN$4="４週",AU205,AV205)</f>
        <v/>
      </c>
      <c r="AS204" s="700"/>
      <c r="AT204" s="709"/>
      <c r="AU204" s="325" t="s">
        <v>617</v>
      </c>
      <c r="AV204" s="325" t="s">
        <v>356</v>
      </c>
    </row>
    <row r="205" spans="1:48" s="205" customFormat="1" ht="12" customHeight="1">
      <c r="A205" s="711"/>
      <c r="B205" s="714"/>
      <c r="C205" s="732"/>
      <c r="D205" s="720"/>
      <c r="E205" s="402"/>
      <c r="F205" s="724"/>
      <c r="G205" s="725"/>
      <c r="H205" s="233" t="s">
        <v>357</v>
      </c>
      <c r="I205" s="234" t="str">
        <f>IFERROR(VLOOKUP(I204,'P1-1'!$B:$AP,41,FALSE),"")</f>
        <v/>
      </c>
      <c r="J205" s="234" t="str">
        <f>IFERROR(VLOOKUP(J204,'P1-1'!$B:$AP,41,FALSE),"")</f>
        <v/>
      </c>
      <c r="K205" s="234" t="str">
        <f>IFERROR(VLOOKUP(K204,'P1-1'!$B:$AP,41,FALSE),"")</f>
        <v/>
      </c>
      <c r="L205" s="234" t="str">
        <f>IFERROR(VLOOKUP(L204,'P1-1'!$B:$AP,41,FALSE),"")</f>
        <v/>
      </c>
      <c r="M205" s="234" t="str">
        <f>IFERROR(VLOOKUP(M204,'P1-1'!$B:$AP,41,FALSE),"")</f>
        <v/>
      </c>
      <c r="N205" s="234" t="str">
        <f>IFERROR(VLOOKUP(N204,'P1-1'!$B:$AP,41,FALSE),"")</f>
        <v/>
      </c>
      <c r="O205" s="234" t="str">
        <f>IFERROR(VLOOKUP(O204,'P1-1'!$B:$AP,41,FALSE),"")</f>
        <v/>
      </c>
      <c r="P205" s="234" t="str">
        <f>IFERROR(VLOOKUP(P204,'P1-1'!$B:$AP,41,FALSE),"")</f>
        <v/>
      </c>
      <c r="Q205" s="234" t="str">
        <f>IFERROR(VLOOKUP(Q204,'P1-1'!$B:$AP,41,FALSE),"")</f>
        <v/>
      </c>
      <c r="R205" s="234" t="str">
        <f>IFERROR(VLOOKUP(R204,'P1-1'!$B:$AP,41,FALSE),"")</f>
        <v/>
      </c>
      <c r="S205" s="234" t="str">
        <f>IFERROR(VLOOKUP(S204,'P1-1'!$B:$AP,41,FALSE),"")</f>
        <v/>
      </c>
      <c r="T205" s="234" t="str">
        <f>IFERROR(VLOOKUP(T204,'P1-1'!$B:$AP,41,FALSE),"")</f>
        <v/>
      </c>
      <c r="U205" s="234" t="str">
        <f>IFERROR(VLOOKUP(U204,'P1-1'!$B:$AP,41,FALSE),"")</f>
        <v/>
      </c>
      <c r="V205" s="234" t="str">
        <f>IFERROR(VLOOKUP(V204,'P1-1'!$B:$AP,41,FALSE),"")</f>
        <v/>
      </c>
      <c r="W205" s="234" t="str">
        <f>IFERROR(VLOOKUP(W204,'P1-1'!$B:$AP,41,FALSE),"")</f>
        <v/>
      </c>
      <c r="X205" s="234" t="str">
        <f>IFERROR(VLOOKUP(X204,'P1-1'!$B:$AP,41,FALSE),"")</f>
        <v/>
      </c>
      <c r="Y205" s="234" t="str">
        <f>IFERROR(VLOOKUP(Y204,'P1-1'!$B:$AP,41,FALSE),"")</f>
        <v/>
      </c>
      <c r="Z205" s="234" t="str">
        <f>IFERROR(VLOOKUP(Z204,'P1-1'!$B:$AP,41,FALSE),"")</f>
        <v/>
      </c>
      <c r="AA205" s="234" t="str">
        <f>IFERROR(VLOOKUP(AA204,'P1-1'!$B:$AP,41,FALSE),"")</f>
        <v/>
      </c>
      <c r="AB205" s="234" t="str">
        <f>IFERROR(VLOOKUP(AB204,'P1-1'!$B:$AP,41,FALSE),"")</f>
        <v/>
      </c>
      <c r="AC205" s="234" t="str">
        <f>IFERROR(VLOOKUP(AC204,'P1-1'!$B:$AP,41,FALSE),"")</f>
        <v/>
      </c>
      <c r="AD205" s="234" t="str">
        <f>IFERROR(VLOOKUP(AD204,'P1-1'!$B:$AP,41,FALSE),"")</f>
        <v/>
      </c>
      <c r="AE205" s="234" t="str">
        <f>IFERROR(VLOOKUP(AE204,'P1-1'!$B:$AP,41,FALSE),"")</f>
        <v/>
      </c>
      <c r="AF205" s="234" t="str">
        <f>IFERROR(VLOOKUP(AF204,'P1-1'!$B:$AP,41,FALSE),"")</f>
        <v/>
      </c>
      <c r="AG205" s="234" t="str">
        <f>IFERROR(VLOOKUP(AG204,'P1-1'!$B:$AP,41,FALSE),"")</f>
        <v/>
      </c>
      <c r="AH205" s="234" t="str">
        <f>IFERROR(VLOOKUP(AH204,'P1-1'!$B:$AP,41,FALSE),"")</f>
        <v/>
      </c>
      <c r="AI205" s="234" t="str">
        <f>IFERROR(VLOOKUP(AI204,'P1-1'!$B:$AP,41,FALSE),"")</f>
        <v/>
      </c>
      <c r="AJ205" s="234" t="str">
        <f>IFERROR(VLOOKUP(AJ204,'P1-1'!$B:$AP,41,FALSE),"")</f>
        <v/>
      </c>
      <c r="AK205" s="234" t="str">
        <f>IFERROR(VLOOKUP(AK204,'P1-1'!$B:$AP,41,FALSE),"")</f>
        <v/>
      </c>
      <c r="AL205" s="234" t="str">
        <f>IFERROR(VLOOKUP(AL204,'P1-1'!$B:$AP,41,FALSE),"")</f>
        <v/>
      </c>
      <c r="AM205" s="234" t="str">
        <f>IFERROR(VLOOKUP(AM204,'P1-1'!$B:$AP,41,FALSE),"")</f>
        <v/>
      </c>
      <c r="AN205" s="729"/>
      <c r="AO205" s="701"/>
      <c r="AP205" s="705"/>
      <c r="AQ205" s="706"/>
      <c r="AR205" s="701"/>
      <c r="AS205" s="701"/>
      <c r="AT205" s="709"/>
      <c r="AU205" s="326" t="str">
        <f t="shared" ref="AU205" si="233">IFERROR(IF($D204="□",($AO204/$AK$7),($AO204/$AK$9)),"")</f>
        <v/>
      </c>
      <c r="AV205" s="326" t="str">
        <f t="shared" ref="AV205" si="234">IFERROR(IF($D204="□",($AN204/$AO$7),($AN204/$AO$9)),"")</f>
        <v/>
      </c>
    </row>
    <row r="206" spans="1:48" s="205" customFormat="1" ht="12" customHeight="1">
      <c r="A206" s="712"/>
      <c r="B206" s="715"/>
      <c r="C206" s="733"/>
      <c r="D206" s="721"/>
      <c r="E206" s="402"/>
      <c r="F206" s="726"/>
      <c r="G206" s="727"/>
      <c r="H206" s="235" t="s">
        <v>358</v>
      </c>
      <c r="I206" s="234" t="str">
        <f>IFERROR(VLOOKUP(I204,'P1-1'!$B:$AP,31,FALSE),"")</f>
        <v/>
      </c>
      <c r="J206" s="234" t="str">
        <f>IFERROR(VLOOKUP(J204,'P1-1'!$B:$AP,31,FALSE),"")</f>
        <v/>
      </c>
      <c r="K206" s="234" t="str">
        <f>IFERROR(VLOOKUP(K204,'P1-1'!$B:$AP,31,FALSE),"")</f>
        <v/>
      </c>
      <c r="L206" s="234" t="str">
        <f>IFERROR(VLOOKUP(L204,'P1-1'!$B:$AP,31,FALSE),"")</f>
        <v/>
      </c>
      <c r="M206" s="234" t="str">
        <f>IFERROR(VLOOKUP(M204,'P1-1'!$B:$AP,31,FALSE),"")</f>
        <v/>
      </c>
      <c r="N206" s="234" t="str">
        <f>IFERROR(VLOOKUP(N204,'P1-1'!$B:$AP,31,FALSE),"")</f>
        <v/>
      </c>
      <c r="O206" s="234" t="str">
        <f>IFERROR(VLOOKUP(O204,'P1-1'!$B:$AP,31,FALSE),"")</f>
        <v/>
      </c>
      <c r="P206" s="234" t="str">
        <f>IFERROR(VLOOKUP(P204,'P1-1'!$B:$AP,31,FALSE),"")</f>
        <v/>
      </c>
      <c r="Q206" s="234" t="str">
        <f>IFERROR(VLOOKUP(Q204,'P1-1'!$B:$AP,31,FALSE),"")</f>
        <v/>
      </c>
      <c r="R206" s="234" t="str">
        <f>IFERROR(VLOOKUP(R204,'P1-1'!$B:$AP,31,FALSE),"")</f>
        <v/>
      </c>
      <c r="S206" s="234" t="str">
        <f>IFERROR(VLOOKUP(S204,'P1-1'!$B:$AP,31,FALSE),"")</f>
        <v/>
      </c>
      <c r="T206" s="234" t="str">
        <f>IFERROR(VLOOKUP(T204,'P1-1'!$B:$AP,31,FALSE),"")</f>
        <v/>
      </c>
      <c r="U206" s="234" t="str">
        <f>IFERROR(VLOOKUP(U204,'P1-1'!$B:$AP,31,FALSE),"")</f>
        <v/>
      </c>
      <c r="V206" s="234" t="str">
        <f>IFERROR(VLOOKUP(V204,'P1-1'!$B:$AP,31,FALSE),"")</f>
        <v/>
      </c>
      <c r="W206" s="234" t="str">
        <f>IFERROR(VLOOKUP(W204,'P1-1'!$B:$AP,31,FALSE),"")</f>
        <v/>
      </c>
      <c r="X206" s="234" t="str">
        <f>IFERROR(VLOOKUP(X204,'P1-1'!$B:$AP,31,FALSE),"")</f>
        <v/>
      </c>
      <c r="Y206" s="234" t="str">
        <f>IFERROR(VLOOKUP(Y204,'P1-1'!$B:$AP,31,FALSE),"")</f>
        <v/>
      </c>
      <c r="Z206" s="234" t="str">
        <f>IFERROR(VLOOKUP(Z204,'P1-1'!$B:$AP,31,FALSE),"")</f>
        <v/>
      </c>
      <c r="AA206" s="234" t="str">
        <f>IFERROR(VLOOKUP(AA204,'P1-1'!$B:$AP,31,FALSE),"")</f>
        <v/>
      </c>
      <c r="AB206" s="234" t="str">
        <f>IFERROR(VLOOKUP(AB204,'P1-1'!$B:$AP,31,FALSE),"")</f>
        <v/>
      </c>
      <c r="AC206" s="234" t="str">
        <f>IFERROR(VLOOKUP(AC204,'P1-1'!$B:$AP,31,FALSE),"")</f>
        <v/>
      </c>
      <c r="AD206" s="234" t="str">
        <f>IFERROR(VLOOKUP(AD204,'P1-1'!$B:$AP,31,FALSE),"")</f>
        <v/>
      </c>
      <c r="AE206" s="234" t="str">
        <f>IFERROR(VLOOKUP(AE204,'P1-1'!$B:$AP,31,FALSE),"")</f>
        <v/>
      </c>
      <c r="AF206" s="234" t="str">
        <f>IFERROR(VLOOKUP(AF204,'P1-1'!$B:$AP,31,FALSE),"")</f>
        <v/>
      </c>
      <c r="AG206" s="234" t="str">
        <f>IFERROR(VLOOKUP(AG204,'P1-1'!$B:$AP,31,FALSE),"")</f>
        <v/>
      </c>
      <c r="AH206" s="234" t="str">
        <f>IFERROR(VLOOKUP(AH204,'P1-1'!$B:$AP,31,FALSE),"")</f>
        <v/>
      </c>
      <c r="AI206" s="234" t="str">
        <f>IFERROR(VLOOKUP(AI204,'P1-1'!$B:$AP,31,FALSE),"")</f>
        <v/>
      </c>
      <c r="AJ206" s="234" t="str">
        <f>IFERROR(VLOOKUP(AJ204,'P1-1'!$B:$AP,31,FALSE),"")</f>
        <v/>
      </c>
      <c r="AK206" s="234" t="str">
        <f>IFERROR(VLOOKUP(AK204,'P1-1'!$B:$AP,31,FALSE),"")</f>
        <v/>
      </c>
      <c r="AL206" s="234" t="str">
        <f>IFERROR(VLOOKUP(AL204,'P1-1'!$B:$AP,31,FALSE),"")</f>
        <v/>
      </c>
      <c r="AM206" s="234" t="str">
        <f>IFERROR(VLOOKUP(AM204,'P1-1'!$B:$AP,31,FALSE),"")</f>
        <v/>
      </c>
      <c r="AN206" s="730"/>
      <c r="AO206" s="702"/>
      <c r="AP206" s="707"/>
      <c r="AQ206" s="708"/>
      <c r="AR206" s="702"/>
      <c r="AS206" s="702"/>
      <c r="AT206" s="709"/>
      <c r="AU206" s="327"/>
      <c r="AV206" s="327"/>
    </row>
    <row r="207" spans="1:48" s="205" customFormat="1" ht="12" customHeight="1">
      <c r="A207" s="710">
        <v>62</v>
      </c>
      <c r="B207" s="713"/>
      <c r="C207" s="731"/>
      <c r="D207" s="719" t="s">
        <v>231</v>
      </c>
      <c r="E207" s="401"/>
      <c r="F207" s="722"/>
      <c r="G207" s="723"/>
      <c r="H207" s="232" t="s">
        <v>355</v>
      </c>
      <c r="I207" s="324"/>
      <c r="J207" s="324"/>
      <c r="K207" s="324"/>
      <c r="L207" s="324"/>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4"/>
      <c r="AL207" s="324"/>
      <c r="AM207" s="324"/>
      <c r="AN207" s="728">
        <f t="shared" ref="AN207" si="235">IF(LEFT($AN$2,6)="共同生活援助",SUM(I208:AM208),SUM(I208:AM209))</f>
        <v>0</v>
      </c>
      <c r="AO207" s="700">
        <f>IF($AN$4="４週",AN207/4,AN207/(DAY(EOMONTH($I$22,0))/7))</f>
        <v>0</v>
      </c>
      <c r="AP207" s="703"/>
      <c r="AQ207" s="704"/>
      <c r="AR207" s="700" t="str">
        <f t="shared" ref="AR207" si="236">IF($AN$4="４週",AU208,AV208)</f>
        <v/>
      </c>
      <c r="AS207" s="700"/>
      <c r="AT207" s="709"/>
      <c r="AU207" s="325" t="s">
        <v>617</v>
      </c>
      <c r="AV207" s="325" t="s">
        <v>356</v>
      </c>
    </row>
    <row r="208" spans="1:48" s="205" customFormat="1" ht="12" customHeight="1">
      <c r="A208" s="711"/>
      <c r="B208" s="714"/>
      <c r="C208" s="732"/>
      <c r="D208" s="720"/>
      <c r="E208" s="402"/>
      <c r="F208" s="724"/>
      <c r="G208" s="725"/>
      <c r="H208" s="233" t="s">
        <v>357</v>
      </c>
      <c r="I208" s="234" t="str">
        <f>IFERROR(VLOOKUP(I207,'P1-1'!$B:$AP,41,FALSE),"")</f>
        <v/>
      </c>
      <c r="J208" s="234" t="str">
        <f>IFERROR(VLOOKUP(J207,'P1-1'!$B:$AP,41,FALSE),"")</f>
        <v/>
      </c>
      <c r="K208" s="234" t="str">
        <f>IFERROR(VLOOKUP(K207,'P1-1'!$B:$AP,41,FALSE),"")</f>
        <v/>
      </c>
      <c r="L208" s="234" t="str">
        <f>IFERROR(VLOOKUP(L207,'P1-1'!$B:$AP,41,FALSE),"")</f>
        <v/>
      </c>
      <c r="M208" s="234" t="str">
        <f>IFERROR(VLOOKUP(M207,'P1-1'!$B:$AP,41,FALSE),"")</f>
        <v/>
      </c>
      <c r="N208" s="234" t="str">
        <f>IFERROR(VLOOKUP(N207,'P1-1'!$B:$AP,41,FALSE),"")</f>
        <v/>
      </c>
      <c r="O208" s="234" t="str">
        <f>IFERROR(VLOOKUP(O207,'P1-1'!$B:$AP,41,FALSE),"")</f>
        <v/>
      </c>
      <c r="P208" s="234" t="str">
        <f>IFERROR(VLOOKUP(P207,'P1-1'!$B:$AP,41,FALSE),"")</f>
        <v/>
      </c>
      <c r="Q208" s="234" t="str">
        <f>IFERROR(VLOOKUP(Q207,'P1-1'!$B:$AP,41,FALSE),"")</f>
        <v/>
      </c>
      <c r="R208" s="234" t="str">
        <f>IFERROR(VLOOKUP(R207,'P1-1'!$B:$AP,41,FALSE),"")</f>
        <v/>
      </c>
      <c r="S208" s="234" t="str">
        <f>IFERROR(VLOOKUP(S207,'P1-1'!$B:$AP,41,FALSE),"")</f>
        <v/>
      </c>
      <c r="T208" s="234" t="str">
        <f>IFERROR(VLOOKUP(T207,'P1-1'!$B:$AP,41,FALSE),"")</f>
        <v/>
      </c>
      <c r="U208" s="234" t="str">
        <f>IFERROR(VLOOKUP(U207,'P1-1'!$B:$AP,41,FALSE),"")</f>
        <v/>
      </c>
      <c r="V208" s="234" t="str">
        <f>IFERROR(VLOOKUP(V207,'P1-1'!$B:$AP,41,FALSE),"")</f>
        <v/>
      </c>
      <c r="W208" s="234" t="str">
        <f>IFERROR(VLOOKUP(W207,'P1-1'!$B:$AP,41,FALSE),"")</f>
        <v/>
      </c>
      <c r="X208" s="234" t="str">
        <f>IFERROR(VLOOKUP(X207,'P1-1'!$B:$AP,41,FALSE),"")</f>
        <v/>
      </c>
      <c r="Y208" s="234" t="str">
        <f>IFERROR(VLOOKUP(Y207,'P1-1'!$B:$AP,41,FALSE),"")</f>
        <v/>
      </c>
      <c r="Z208" s="234" t="str">
        <f>IFERROR(VLOOKUP(Z207,'P1-1'!$B:$AP,41,FALSE),"")</f>
        <v/>
      </c>
      <c r="AA208" s="234" t="str">
        <f>IFERROR(VLOOKUP(AA207,'P1-1'!$B:$AP,41,FALSE),"")</f>
        <v/>
      </c>
      <c r="AB208" s="234" t="str">
        <f>IFERROR(VLOOKUP(AB207,'P1-1'!$B:$AP,41,FALSE),"")</f>
        <v/>
      </c>
      <c r="AC208" s="234" t="str">
        <f>IFERROR(VLOOKUP(AC207,'P1-1'!$B:$AP,41,FALSE),"")</f>
        <v/>
      </c>
      <c r="AD208" s="234" t="str">
        <f>IFERROR(VLOOKUP(AD207,'P1-1'!$B:$AP,41,FALSE),"")</f>
        <v/>
      </c>
      <c r="AE208" s="234" t="str">
        <f>IFERROR(VLOOKUP(AE207,'P1-1'!$B:$AP,41,FALSE),"")</f>
        <v/>
      </c>
      <c r="AF208" s="234" t="str">
        <f>IFERROR(VLOOKUP(AF207,'P1-1'!$B:$AP,41,FALSE),"")</f>
        <v/>
      </c>
      <c r="AG208" s="234" t="str">
        <f>IFERROR(VLOOKUP(AG207,'P1-1'!$B:$AP,41,FALSE),"")</f>
        <v/>
      </c>
      <c r="AH208" s="234" t="str">
        <f>IFERROR(VLOOKUP(AH207,'P1-1'!$B:$AP,41,FALSE),"")</f>
        <v/>
      </c>
      <c r="AI208" s="234" t="str">
        <f>IFERROR(VLOOKUP(AI207,'P1-1'!$B:$AP,41,FALSE),"")</f>
        <v/>
      </c>
      <c r="AJ208" s="234" t="str">
        <f>IFERROR(VLOOKUP(AJ207,'P1-1'!$B:$AP,41,FALSE),"")</f>
        <v/>
      </c>
      <c r="AK208" s="234" t="str">
        <f>IFERROR(VLOOKUP(AK207,'P1-1'!$B:$AP,41,FALSE),"")</f>
        <v/>
      </c>
      <c r="AL208" s="234" t="str">
        <f>IFERROR(VLOOKUP(AL207,'P1-1'!$B:$AP,41,FALSE),"")</f>
        <v/>
      </c>
      <c r="AM208" s="234" t="str">
        <f>IFERROR(VLOOKUP(AM207,'P1-1'!$B:$AP,41,FALSE),"")</f>
        <v/>
      </c>
      <c r="AN208" s="729"/>
      <c r="AO208" s="701"/>
      <c r="AP208" s="705"/>
      <c r="AQ208" s="706"/>
      <c r="AR208" s="701"/>
      <c r="AS208" s="701"/>
      <c r="AT208" s="709"/>
      <c r="AU208" s="326" t="str">
        <f t="shared" ref="AU208" si="237">IFERROR(IF($D207="□",($AO207/$AK$7),($AO207/$AK$9)),"")</f>
        <v/>
      </c>
      <c r="AV208" s="326" t="str">
        <f t="shared" ref="AV208" si="238">IFERROR(IF($D207="□",($AN207/$AO$7),($AN207/$AO$9)),"")</f>
        <v/>
      </c>
    </row>
    <row r="209" spans="1:48" s="205" customFormat="1" ht="12" customHeight="1">
      <c r="A209" s="712"/>
      <c r="B209" s="715"/>
      <c r="C209" s="733"/>
      <c r="D209" s="721"/>
      <c r="E209" s="402"/>
      <c r="F209" s="726"/>
      <c r="G209" s="727"/>
      <c r="H209" s="235" t="s">
        <v>358</v>
      </c>
      <c r="I209" s="234" t="str">
        <f>IFERROR(VLOOKUP(I207,'P1-1'!$B:$AP,31,FALSE),"")</f>
        <v/>
      </c>
      <c r="J209" s="234" t="str">
        <f>IFERROR(VLOOKUP(J207,'P1-1'!$B:$AP,31,FALSE),"")</f>
        <v/>
      </c>
      <c r="K209" s="234" t="str">
        <f>IFERROR(VLOOKUP(K207,'P1-1'!$B:$AP,31,FALSE),"")</f>
        <v/>
      </c>
      <c r="L209" s="234" t="str">
        <f>IFERROR(VLOOKUP(L207,'P1-1'!$B:$AP,31,FALSE),"")</f>
        <v/>
      </c>
      <c r="M209" s="234" t="str">
        <f>IFERROR(VLOOKUP(M207,'P1-1'!$B:$AP,31,FALSE),"")</f>
        <v/>
      </c>
      <c r="N209" s="234" t="str">
        <f>IFERROR(VLOOKUP(N207,'P1-1'!$B:$AP,31,FALSE),"")</f>
        <v/>
      </c>
      <c r="O209" s="234" t="str">
        <f>IFERROR(VLOOKUP(O207,'P1-1'!$B:$AP,31,FALSE),"")</f>
        <v/>
      </c>
      <c r="P209" s="234" t="str">
        <f>IFERROR(VLOOKUP(P207,'P1-1'!$B:$AP,31,FALSE),"")</f>
        <v/>
      </c>
      <c r="Q209" s="234" t="str">
        <f>IFERROR(VLOOKUP(Q207,'P1-1'!$B:$AP,31,FALSE),"")</f>
        <v/>
      </c>
      <c r="R209" s="234" t="str">
        <f>IFERROR(VLOOKUP(R207,'P1-1'!$B:$AP,31,FALSE),"")</f>
        <v/>
      </c>
      <c r="S209" s="234" t="str">
        <f>IFERROR(VLOOKUP(S207,'P1-1'!$B:$AP,31,FALSE),"")</f>
        <v/>
      </c>
      <c r="T209" s="234" t="str">
        <f>IFERROR(VLOOKUP(T207,'P1-1'!$B:$AP,31,FALSE),"")</f>
        <v/>
      </c>
      <c r="U209" s="234" t="str">
        <f>IFERROR(VLOOKUP(U207,'P1-1'!$B:$AP,31,FALSE),"")</f>
        <v/>
      </c>
      <c r="V209" s="234" t="str">
        <f>IFERROR(VLOOKUP(V207,'P1-1'!$B:$AP,31,FALSE),"")</f>
        <v/>
      </c>
      <c r="W209" s="234" t="str">
        <f>IFERROR(VLOOKUP(W207,'P1-1'!$B:$AP,31,FALSE),"")</f>
        <v/>
      </c>
      <c r="X209" s="234" t="str">
        <f>IFERROR(VLOOKUP(X207,'P1-1'!$B:$AP,31,FALSE),"")</f>
        <v/>
      </c>
      <c r="Y209" s="234" t="str">
        <f>IFERROR(VLOOKUP(Y207,'P1-1'!$B:$AP,31,FALSE),"")</f>
        <v/>
      </c>
      <c r="Z209" s="234" t="str">
        <f>IFERROR(VLOOKUP(Z207,'P1-1'!$B:$AP,31,FALSE),"")</f>
        <v/>
      </c>
      <c r="AA209" s="234" t="str">
        <f>IFERROR(VLOOKUP(AA207,'P1-1'!$B:$AP,31,FALSE),"")</f>
        <v/>
      </c>
      <c r="AB209" s="234" t="str">
        <f>IFERROR(VLOOKUP(AB207,'P1-1'!$B:$AP,31,FALSE),"")</f>
        <v/>
      </c>
      <c r="AC209" s="234" t="str">
        <f>IFERROR(VLOOKUP(AC207,'P1-1'!$B:$AP,31,FALSE),"")</f>
        <v/>
      </c>
      <c r="AD209" s="234" t="str">
        <f>IFERROR(VLOOKUP(AD207,'P1-1'!$B:$AP,31,FALSE),"")</f>
        <v/>
      </c>
      <c r="AE209" s="234" t="str">
        <f>IFERROR(VLOOKUP(AE207,'P1-1'!$B:$AP,31,FALSE),"")</f>
        <v/>
      </c>
      <c r="AF209" s="234" t="str">
        <f>IFERROR(VLOOKUP(AF207,'P1-1'!$B:$AP,31,FALSE),"")</f>
        <v/>
      </c>
      <c r="AG209" s="234" t="str">
        <f>IFERROR(VLOOKUP(AG207,'P1-1'!$B:$AP,31,FALSE),"")</f>
        <v/>
      </c>
      <c r="AH209" s="234" t="str">
        <f>IFERROR(VLOOKUP(AH207,'P1-1'!$B:$AP,31,FALSE),"")</f>
        <v/>
      </c>
      <c r="AI209" s="234" t="str">
        <f>IFERROR(VLOOKUP(AI207,'P1-1'!$B:$AP,31,FALSE),"")</f>
        <v/>
      </c>
      <c r="AJ209" s="234" t="str">
        <f>IFERROR(VLOOKUP(AJ207,'P1-1'!$B:$AP,31,FALSE),"")</f>
        <v/>
      </c>
      <c r="AK209" s="234" t="str">
        <f>IFERROR(VLOOKUP(AK207,'P1-1'!$B:$AP,31,FALSE),"")</f>
        <v/>
      </c>
      <c r="AL209" s="234" t="str">
        <f>IFERROR(VLOOKUP(AL207,'P1-1'!$B:$AP,31,FALSE),"")</f>
        <v/>
      </c>
      <c r="AM209" s="234" t="str">
        <f>IFERROR(VLOOKUP(AM207,'P1-1'!$B:$AP,31,FALSE),"")</f>
        <v/>
      </c>
      <c r="AN209" s="730"/>
      <c r="AO209" s="702"/>
      <c r="AP209" s="707"/>
      <c r="AQ209" s="708"/>
      <c r="AR209" s="702"/>
      <c r="AS209" s="702"/>
      <c r="AT209" s="709"/>
      <c r="AU209" s="327"/>
      <c r="AV209" s="327"/>
    </row>
    <row r="210" spans="1:48" s="205" customFormat="1" ht="12" customHeight="1">
      <c r="A210" s="710">
        <v>63</v>
      </c>
      <c r="B210" s="713"/>
      <c r="C210" s="731"/>
      <c r="D210" s="719" t="s">
        <v>231</v>
      </c>
      <c r="E210" s="401"/>
      <c r="F210" s="722"/>
      <c r="G210" s="723"/>
      <c r="H210" s="232" t="s">
        <v>355</v>
      </c>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4"/>
      <c r="AL210" s="324"/>
      <c r="AM210" s="324"/>
      <c r="AN210" s="728">
        <f t="shared" ref="AN210" si="239">IF(LEFT($AN$2,6)="共同生活援助",SUM(I211:AM211),SUM(I211:AM212))</f>
        <v>0</v>
      </c>
      <c r="AO210" s="700">
        <f>IF($AN$4="４週",AN210/4,AN210/(DAY(EOMONTH($I$22,0))/7))</f>
        <v>0</v>
      </c>
      <c r="AP210" s="703"/>
      <c r="AQ210" s="704"/>
      <c r="AR210" s="700" t="str">
        <f t="shared" ref="AR210" si="240">IF($AN$4="４週",AU211,AV211)</f>
        <v/>
      </c>
      <c r="AS210" s="700"/>
      <c r="AT210" s="709"/>
      <c r="AU210" s="325" t="s">
        <v>617</v>
      </c>
      <c r="AV210" s="325" t="s">
        <v>356</v>
      </c>
    </row>
    <row r="211" spans="1:48" s="205" customFormat="1" ht="12" customHeight="1">
      <c r="A211" s="711"/>
      <c r="B211" s="714"/>
      <c r="C211" s="732"/>
      <c r="D211" s="720"/>
      <c r="E211" s="402"/>
      <c r="F211" s="724"/>
      <c r="G211" s="725"/>
      <c r="H211" s="233" t="s">
        <v>357</v>
      </c>
      <c r="I211" s="234" t="str">
        <f>IFERROR(VLOOKUP(I210,'P1-1'!$B:$AP,41,FALSE),"")</f>
        <v/>
      </c>
      <c r="J211" s="234" t="str">
        <f>IFERROR(VLOOKUP(J210,'P1-1'!$B:$AP,41,FALSE),"")</f>
        <v/>
      </c>
      <c r="K211" s="234" t="str">
        <f>IFERROR(VLOOKUP(K210,'P1-1'!$B:$AP,41,FALSE),"")</f>
        <v/>
      </c>
      <c r="L211" s="234" t="str">
        <f>IFERROR(VLOOKUP(L210,'P1-1'!$B:$AP,41,FALSE),"")</f>
        <v/>
      </c>
      <c r="M211" s="234" t="str">
        <f>IFERROR(VLOOKUP(M210,'P1-1'!$B:$AP,41,FALSE),"")</f>
        <v/>
      </c>
      <c r="N211" s="234" t="str">
        <f>IFERROR(VLOOKUP(N210,'P1-1'!$B:$AP,41,FALSE),"")</f>
        <v/>
      </c>
      <c r="O211" s="234" t="str">
        <f>IFERROR(VLOOKUP(O210,'P1-1'!$B:$AP,41,FALSE),"")</f>
        <v/>
      </c>
      <c r="P211" s="234" t="str">
        <f>IFERROR(VLOOKUP(P210,'P1-1'!$B:$AP,41,FALSE),"")</f>
        <v/>
      </c>
      <c r="Q211" s="234" t="str">
        <f>IFERROR(VLOOKUP(Q210,'P1-1'!$B:$AP,41,FALSE),"")</f>
        <v/>
      </c>
      <c r="R211" s="234" t="str">
        <f>IFERROR(VLOOKUP(R210,'P1-1'!$B:$AP,41,FALSE),"")</f>
        <v/>
      </c>
      <c r="S211" s="234" t="str">
        <f>IFERROR(VLOOKUP(S210,'P1-1'!$B:$AP,41,FALSE),"")</f>
        <v/>
      </c>
      <c r="T211" s="234" t="str">
        <f>IFERROR(VLOOKUP(T210,'P1-1'!$B:$AP,41,FALSE),"")</f>
        <v/>
      </c>
      <c r="U211" s="234" t="str">
        <f>IFERROR(VLOOKUP(U210,'P1-1'!$B:$AP,41,FALSE),"")</f>
        <v/>
      </c>
      <c r="V211" s="234" t="str">
        <f>IFERROR(VLOOKUP(V210,'P1-1'!$B:$AP,41,FALSE),"")</f>
        <v/>
      </c>
      <c r="W211" s="234" t="str">
        <f>IFERROR(VLOOKUP(W210,'P1-1'!$B:$AP,41,FALSE),"")</f>
        <v/>
      </c>
      <c r="X211" s="234" t="str">
        <f>IFERROR(VLOOKUP(X210,'P1-1'!$B:$AP,41,FALSE),"")</f>
        <v/>
      </c>
      <c r="Y211" s="234" t="str">
        <f>IFERROR(VLOOKUP(Y210,'P1-1'!$B:$AP,41,FALSE),"")</f>
        <v/>
      </c>
      <c r="Z211" s="234" t="str">
        <f>IFERROR(VLOOKUP(Z210,'P1-1'!$B:$AP,41,FALSE),"")</f>
        <v/>
      </c>
      <c r="AA211" s="234" t="str">
        <f>IFERROR(VLOOKUP(AA210,'P1-1'!$B:$AP,41,FALSE),"")</f>
        <v/>
      </c>
      <c r="AB211" s="234" t="str">
        <f>IFERROR(VLOOKUP(AB210,'P1-1'!$B:$AP,41,FALSE),"")</f>
        <v/>
      </c>
      <c r="AC211" s="234" t="str">
        <f>IFERROR(VLOOKUP(AC210,'P1-1'!$B:$AP,41,FALSE),"")</f>
        <v/>
      </c>
      <c r="AD211" s="234" t="str">
        <f>IFERROR(VLOOKUP(AD210,'P1-1'!$B:$AP,41,FALSE),"")</f>
        <v/>
      </c>
      <c r="AE211" s="234" t="str">
        <f>IFERROR(VLOOKUP(AE210,'P1-1'!$B:$AP,41,FALSE),"")</f>
        <v/>
      </c>
      <c r="AF211" s="234" t="str">
        <f>IFERROR(VLOOKUP(AF210,'P1-1'!$B:$AP,41,FALSE),"")</f>
        <v/>
      </c>
      <c r="AG211" s="234" t="str">
        <f>IFERROR(VLOOKUP(AG210,'P1-1'!$B:$AP,41,FALSE),"")</f>
        <v/>
      </c>
      <c r="AH211" s="234" t="str">
        <f>IFERROR(VLOOKUP(AH210,'P1-1'!$B:$AP,41,FALSE),"")</f>
        <v/>
      </c>
      <c r="AI211" s="234" t="str">
        <f>IFERROR(VLOOKUP(AI210,'P1-1'!$B:$AP,41,FALSE),"")</f>
        <v/>
      </c>
      <c r="AJ211" s="234" t="str">
        <f>IFERROR(VLOOKUP(AJ210,'P1-1'!$B:$AP,41,FALSE),"")</f>
        <v/>
      </c>
      <c r="AK211" s="234" t="str">
        <f>IFERROR(VLOOKUP(AK210,'P1-1'!$B:$AP,41,FALSE),"")</f>
        <v/>
      </c>
      <c r="AL211" s="234" t="str">
        <f>IFERROR(VLOOKUP(AL210,'P1-1'!$B:$AP,41,FALSE),"")</f>
        <v/>
      </c>
      <c r="AM211" s="234" t="str">
        <f>IFERROR(VLOOKUP(AM210,'P1-1'!$B:$AP,41,FALSE),"")</f>
        <v/>
      </c>
      <c r="AN211" s="729"/>
      <c r="AO211" s="701"/>
      <c r="AP211" s="705"/>
      <c r="AQ211" s="706"/>
      <c r="AR211" s="701"/>
      <c r="AS211" s="701"/>
      <c r="AT211" s="709"/>
      <c r="AU211" s="326" t="str">
        <f t="shared" ref="AU211" si="241">IFERROR(IF($D210="□",($AO210/$AK$7),($AO210/$AK$9)),"")</f>
        <v/>
      </c>
      <c r="AV211" s="326" t="str">
        <f t="shared" ref="AV211" si="242">IFERROR(IF($D210="□",($AN210/$AO$7),($AN210/$AO$9)),"")</f>
        <v/>
      </c>
    </row>
    <row r="212" spans="1:48" s="205" customFormat="1" ht="12" customHeight="1">
      <c r="A212" s="712"/>
      <c r="B212" s="715"/>
      <c r="C212" s="733"/>
      <c r="D212" s="721"/>
      <c r="E212" s="402"/>
      <c r="F212" s="726"/>
      <c r="G212" s="727"/>
      <c r="H212" s="235" t="s">
        <v>358</v>
      </c>
      <c r="I212" s="234" t="str">
        <f>IFERROR(VLOOKUP(I210,'P1-1'!$B:$AP,31,FALSE),"")</f>
        <v/>
      </c>
      <c r="J212" s="234" t="str">
        <f>IFERROR(VLOOKUP(J210,'P1-1'!$B:$AP,31,FALSE),"")</f>
        <v/>
      </c>
      <c r="K212" s="234" t="str">
        <f>IFERROR(VLOOKUP(K210,'P1-1'!$B:$AP,31,FALSE),"")</f>
        <v/>
      </c>
      <c r="L212" s="234" t="str">
        <f>IFERROR(VLOOKUP(L210,'P1-1'!$B:$AP,31,FALSE),"")</f>
        <v/>
      </c>
      <c r="M212" s="234" t="str">
        <f>IFERROR(VLOOKUP(M210,'P1-1'!$B:$AP,31,FALSE),"")</f>
        <v/>
      </c>
      <c r="N212" s="234" t="str">
        <f>IFERROR(VLOOKUP(N210,'P1-1'!$B:$AP,31,FALSE),"")</f>
        <v/>
      </c>
      <c r="O212" s="234" t="str">
        <f>IFERROR(VLOOKUP(O210,'P1-1'!$B:$AP,31,FALSE),"")</f>
        <v/>
      </c>
      <c r="P212" s="234" t="str">
        <f>IFERROR(VLOOKUP(P210,'P1-1'!$B:$AP,31,FALSE),"")</f>
        <v/>
      </c>
      <c r="Q212" s="234" t="str">
        <f>IFERROR(VLOOKUP(Q210,'P1-1'!$B:$AP,31,FALSE),"")</f>
        <v/>
      </c>
      <c r="R212" s="234" t="str">
        <f>IFERROR(VLOOKUP(R210,'P1-1'!$B:$AP,31,FALSE),"")</f>
        <v/>
      </c>
      <c r="S212" s="234" t="str">
        <f>IFERROR(VLOOKUP(S210,'P1-1'!$B:$AP,31,FALSE),"")</f>
        <v/>
      </c>
      <c r="T212" s="234" t="str">
        <f>IFERROR(VLOOKUP(T210,'P1-1'!$B:$AP,31,FALSE),"")</f>
        <v/>
      </c>
      <c r="U212" s="234" t="str">
        <f>IFERROR(VLOOKUP(U210,'P1-1'!$B:$AP,31,FALSE),"")</f>
        <v/>
      </c>
      <c r="V212" s="234" t="str">
        <f>IFERROR(VLOOKUP(V210,'P1-1'!$B:$AP,31,FALSE),"")</f>
        <v/>
      </c>
      <c r="W212" s="234" t="str">
        <f>IFERROR(VLOOKUP(W210,'P1-1'!$B:$AP,31,FALSE),"")</f>
        <v/>
      </c>
      <c r="X212" s="234" t="str">
        <f>IFERROR(VLOOKUP(X210,'P1-1'!$B:$AP,31,FALSE),"")</f>
        <v/>
      </c>
      <c r="Y212" s="234" t="str">
        <f>IFERROR(VLOOKUP(Y210,'P1-1'!$B:$AP,31,FALSE),"")</f>
        <v/>
      </c>
      <c r="Z212" s="234" t="str">
        <f>IFERROR(VLOOKUP(Z210,'P1-1'!$B:$AP,31,FALSE),"")</f>
        <v/>
      </c>
      <c r="AA212" s="234" t="str">
        <f>IFERROR(VLOOKUP(AA210,'P1-1'!$B:$AP,31,FALSE),"")</f>
        <v/>
      </c>
      <c r="AB212" s="234" t="str">
        <f>IFERROR(VLOOKUP(AB210,'P1-1'!$B:$AP,31,FALSE),"")</f>
        <v/>
      </c>
      <c r="AC212" s="234" t="str">
        <f>IFERROR(VLOOKUP(AC210,'P1-1'!$B:$AP,31,FALSE),"")</f>
        <v/>
      </c>
      <c r="AD212" s="234" t="str">
        <f>IFERROR(VLOOKUP(AD210,'P1-1'!$B:$AP,31,FALSE),"")</f>
        <v/>
      </c>
      <c r="AE212" s="234" t="str">
        <f>IFERROR(VLOOKUP(AE210,'P1-1'!$B:$AP,31,FALSE),"")</f>
        <v/>
      </c>
      <c r="AF212" s="234" t="str">
        <f>IFERROR(VLOOKUP(AF210,'P1-1'!$B:$AP,31,FALSE),"")</f>
        <v/>
      </c>
      <c r="AG212" s="234" t="str">
        <f>IFERROR(VLOOKUP(AG210,'P1-1'!$B:$AP,31,FALSE),"")</f>
        <v/>
      </c>
      <c r="AH212" s="234" t="str">
        <f>IFERROR(VLOOKUP(AH210,'P1-1'!$B:$AP,31,FALSE),"")</f>
        <v/>
      </c>
      <c r="AI212" s="234" t="str">
        <f>IFERROR(VLOOKUP(AI210,'P1-1'!$B:$AP,31,FALSE),"")</f>
        <v/>
      </c>
      <c r="AJ212" s="234" t="str">
        <f>IFERROR(VLOOKUP(AJ210,'P1-1'!$B:$AP,31,FALSE),"")</f>
        <v/>
      </c>
      <c r="AK212" s="234" t="str">
        <f>IFERROR(VLOOKUP(AK210,'P1-1'!$B:$AP,31,FALSE),"")</f>
        <v/>
      </c>
      <c r="AL212" s="234" t="str">
        <f>IFERROR(VLOOKUP(AL210,'P1-1'!$B:$AP,31,FALSE),"")</f>
        <v/>
      </c>
      <c r="AM212" s="234" t="str">
        <f>IFERROR(VLOOKUP(AM210,'P1-1'!$B:$AP,31,FALSE),"")</f>
        <v/>
      </c>
      <c r="AN212" s="730"/>
      <c r="AO212" s="702"/>
      <c r="AP212" s="707"/>
      <c r="AQ212" s="708"/>
      <c r="AR212" s="702"/>
      <c r="AS212" s="702"/>
      <c r="AT212" s="709"/>
      <c r="AU212" s="327"/>
      <c r="AV212" s="327"/>
    </row>
    <row r="213" spans="1:48" s="205" customFormat="1" ht="12" customHeight="1">
      <c r="A213" s="710">
        <v>64</v>
      </c>
      <c r="B213" s="713"/>
      <c r="C213" s="731"/>
      <c r="D213" s="719" t="s">
        <v>231</v>
      </c>
      <c r="E213" s="401"/>
      <c r="F213" s="722"/>
      <c r="G213" s="723"/>
      <c r="H213" s="232" t="s">
        <v>355</v>
      </c>
      <c r="I213" s="324"/>
      <c r="J213" s="324"/>
      <c r="K213" s="324"/>
      <c r="L213" s="324"/>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4"/>
      <c r="AL213" s="324"/>
      <c r="AM213" s="324"/>
      <c r="AN213" s="728">
        <f t="shared" ref="AN213" si="243">IF(LEFT($AN$2,6)="共同生活援助",SUM(I214:AM214),SUM(I214:AM215))</f>
        <v>0</v>
      </c>
      <c r="AO213" s="700">
        <f>IF($AN$4="４週",AN213/4,AN213/(DAY(EOMONTH($I$22,0))/7))</f>
        <v>0</v>
      </c>
      <c r="AP213" s="703"/>
      <c r="AQ213" s="704"/>
      <c r="AR213" s="700" t="str">
        <f t="shared" ref="AR213" si="244">IF($AN$4="４週",AU214,AV214)</f>
        <v/>
      </c>
      <c r="AS213" s="700"/>
      <c r="AT213" s="709"/>
      <c r="AU213" s="325" t="s">
        <v>617</v>
      </c>
      <c r="AV213" s="325" t="s">
        <v>356</v>
      </c>
    </row>
    <row r="214" spans="1:48" s="205" customFormat="1" ht="12" customHeight="1">
      <c r="A214" s="711"/>
      <c r="B214" s="714"/>
      <c r="C214" s="732"/>
      <c r="D214" s="720"/>
      <c r="E214" s="402"/>
      <c r="F214" s="724"/>
      <c r="G214" s="725"/>
      <c r="H214" s="233" t="s">
        <v>357</v>
      </c>
      <c r="I214" s="234" t="str">
        <f>IFERROR(VLOOKUP(I213,'P1-1'!$B:$AP,41,FALSE),"")</f>
        <v/>
      </c>
      <c r="J214" s="234" t="str">
        <f>IFERROR(VLOOKUP(J213,'P1-1'!$B:$AP,41,FALSE),"")</f>
        <v/>
      </c>
      <c r="K214" s="234" t="str">
        <f>IFERROR(VLOOKUP(K213,'P1-1'!$B:$AP,41,FALSE),"")</f>
        <v/>
      </c>
      <c r="L214" s="234" t="str">
        <f>IFERROR(VLOOKUP(L213,'P1-1'!$B:$AP,41,FALSE),"")</f>
        <v/>
      </c>
      <c r="M214" s="234" t="str">
        <f>IFERROR(VLOOKUP(M213,'P1-1'!$B:$AP,41,FALSE),"")</f>
        <v/>
      </c>
      <c r="N214" s="234" t="str">
        <f>IFERROR(VLOOKUP(N213,'P1-1'!$B:$AP,41,FALSE),"")</f>
        <v/>
      </c>
      <c r="O214" s="234" t="str">
        <f>IFERROR(VLOOKUP(O213,'P1-1'!$B:$AP,41,FALSE),"")</f>
        <v/>
      </c>
      <c r="P214" s="234" t="str">
        <f>IFERROR(VLOOKUP(P213,'P1-1'!$B:$AP,41,FALSE),"")</f>
        <v/>
      </c>
      <c r="Q214" s="234" t="str">
        <f>IFERROR(VLOOKUP(Q213,'P1-1'!$B:$AP,41,FALSE),"")</f>
        <v/>
      </c>
      <c r="R214" s="234" t="str">
        <f>IFERROR(VLOOKUP(R213,'P1-1'!$B:$AP,41,FALSE),"")</f>
        <v/>
      </c>
      <c r="S214" s="234" t="str">
        <f>IFERROR(VLOOKUP(S213,'P1-1'!$B:$AP,41,FALSE),"")</f>
        <v/>
      </c>
      <c r="T214" s="234" t="str">
        <f>IFERROR(VLOOKUP(T213,'P1-1'!$B:$AP,41,FALSE),"")</f>
        <v/>
      </c>
      <c r="U214" s="234" t="str">
        <f>IFERROR(VLOOKUP(U213,'P1-1'!$B:$AP,41,FALSE),"")</f>
        <v/>
      </c>
      <c r="V214" s="234" t="str">
        <f>IFERROR(VLOOKUP(V213,'P1-1'!$B:$AP,41,FALSE),"")</f>
        <v/>
      </c>
      <c r="W214" s="234" t="str">
        <f>IFERROR(VLOOKUP(W213,'P1-1'!$B:$AP,41,FALSE),"")</f>
        <v/>
      </c>
      <c r="X214" s="234" t="str">
        <f>IFERROR(VLOOKUP(X213,'P1-1'!$B:$AP,41,FALSE),"")</f>
        <v/>
      </c>
      <c r="Y214" s="234" t="str">
        <f>IFERROR(VLOOKUP(Y213,'P1-1'!$B:$AP,41,FALSE),"")</f>
        <v/>
      </c>
      <c r="Z214" s="234" t="str">
        <f>IFERROR(VLOOKUP(Z213,'P1-1'!$B:$AP,41,FALSE),"")</f>
        <v/>
      </c>
      <c r="AA214" s="234" t="str">
        <f>IFERROR(VLOOKUP(AA213,'P1-1'!$B:$AP,41,FALSE),"")</f>
        <v/>
      </c>
      <c r="AB214" s="234" t="str">
        <f>IFERROR(VLOOKUP(AB213,'P1-1'!$B:$AP,41,FALSE),"")</f>
        <v/>
      </c>
      <c r="AC214" s="234" t="str">
        <f>IFERROR(VLOOKUP(AC213,'P1-1'!$B:$AP,41,FALSE),"")</f>
        <v/>
      </c>
      <c r="AD214" s="234" t="str">
        <f>IFERROR(VLOOKUP(AD213,'P1-1'!$B:$AP,41,FALSE),"")</f>
        <v/>
      </c>
      <c r="AE214" s="234" t="str">
        <f>IFERROR(VLOOKUP(AE213,'P1-1'!$B:$AP,41,FALSE),"")</f>
        <v/>
      </c>
      <c r="AF214" s="234" t="str">
        <f>IFERROR(VLOOKUP(AF213,'P1-1'!$B:$AP,41,FALSE),"")</f>
        <v/>
      </c>
      <c r="AG214" s="234" t="str">
        <f>IFERROR(VLOOKUP(AG213,'P1-1'!$B:$AP,41,FALSE),"")</f>
        <v/>
      </c>
      <c r="AH214" s="234" t="str">
        <f>IFERROR(VLOOKUP(AH213,'P1-1'!$B:$AP,41,FALSE),"")</f>
        <v/>
      </c>
      <c r="AI214" s="234" t="str">
        <f>IFERROR(VLOOKUP(AI213,'P1-1'!$B:$AP,41,FALSE),"")</f>
        <v/>
      </c>
      <c r="AJ214" s="234" t="str">
        <f>IFERROR(VLOOKUP(AJ213,'P1-1'!$B:$AP,41,FALSE),"")</f>
        <v/>
      </c>
      <c r="AK214" s="234" t="str">
        <f>IFERROR(VLOOKUP(AK213,'P1-1'!$B:$AP,41,FALSE),"")</f>
        <v/>
      </c>
      <c r="AL214" s="234" t="str">
        <f>IFERROR(VLOOKUP(AL213,'P1-1'!$B:$AP,41,FALSE),"")</f>
        <v/>
      </c>
      <c r="AM214" s="234" t="str">
        <f>IFERROR(VLOOKUP(AM213,'P1-1'!$B:$AP,41,FALSE),"")</f>
        <v/>
      </c>
      <c r="AN214" s="729"/>
      <c r="AO214" s="701"/>
      <c r="AP214" s="705"/>
      <c r="AQ214" s="706"/>
      <c r="AR214" s="701"/>
      <c r="AS214" s="701"/>
      <c r="AT214" s="709"/>
      <c r="AU214" s="326" t="str">
        <f t="shared" ref="AU214" si="245">IFERROR(IF($D213="□",($AO213/$AK$7),($AO213/$AK$9)),"")</f>
        <v/>
      </c>
      <c r="AV214" s="326" t="str">
        <f t="shared" ref="AV214" si="246">IFERROR(IF($D213="□",($AN213/$AO$7),($AN213/$AO$9)),"")</f>
        <v/>
      </c>
    </row>
    <row r="215" spans="1:48" s="205" customFormat="1" ht="12" customHeight="1">
      <c r="A215" s="712"/>
      <c r="B215" s="715"/>
      <c r="C215" s="733"/>
      <c r="D215" s="721"/>
      <c r="E215" s="402"/>
      <c r="F215" s="726"/>
      <c r="G215" s="727"/>
      <c r="H215" s="235" t="s">
        <v>358</v>
      </c>
      <c r="I215" s="234" t="str">
        <f>IFERROR(VLOOKUP(I213,'P1-1'!$B:$AP,31,FALSE),"")</f>
        <v/>
      </c>
      <c r="J215" s="234" t="str">
        <f>IFERROR(VLOOKUP(J213,'P1-1'!$B:$AP,31,FALSE),"")</f>
        <v/>
      </c>
      <c r="K215" s="234" t="str">
        <f>IFERROR(VLOOKUP(K213,'P1-1'!$B:$AP,31,FALSE),"")</f>
        <v/>
      </c>
      <c r="L215" s="234" t="str">
        <f>IFERROR(VLOOKUP(L213,'P1-1'!$B:$AP,31,FALSE),"")</f>
        <v/>
      </c>
      <c r="M215" s="234" t="str">
        <f>IFERROR(VLOOKUP(M213,'P1-1'!$B:$AP,31,FALSE),"")</f>
        <v/>
      </c>
      <c r="N215" s="234" t="str">
        <f>IFERROR(VLOOKUP(N213,'P1-1'!$B:$AP,31,FALSE),"")</f>
        <v/>
      </c>
      <c r="O215" s="234" t="str">
        <f>IFERROR(VLOOKUP(O213,'P1-1'!$B:$AP,31,FALSE),"")</f>
        <v/>
      </c>
      <c r="P215" s="234" t="str">
        <f>IFERROR(VLOOKUP(P213,'P1-1'!$B:$AP,31,FALSE),"")</f>
        <v/>
      </c>
      <c r="Q215" s="234" t="str">
        <f>IFERROR(VLOOKUP(Q213,'P1-1'!$B:$AP,31,FALSE),"")</f>
        <v/>
      </c>
      <c r="R215" s="234" t="str">
        <f>IFERROR(VLOOKUP(R213,'P1-1'!$B:$AP,31,FALSE),"")</f>
        <v/>
      </c>
      <c r="S215" s="234" t="str">
        <f>IFERROR(VLOOKUP(S213,'P1-1'!$B:$AP,31,FALSE),"")</f>
        <v/>
      </c>
      <c r="T215" s="234" t="str">
        <f>IFERROR(VLOOKUP(T213,'P1-1'!$B:$AP,31,FALSE),"")</f>
        <v/>
      </c>
      <c r="U215" s="234" t="str">
        <f>IFERROR(VLOOKUP(U213,'P1-1'!$B:$AP,31,FALSE),"")</f>
        <v/>
      </c>
      <c r="V215" s="234" t="str">
        <f>IFERROR(VLOOKUP(V213,'P1-1'!$B:$AP,31,FALSE),"")</f>
        <v/>
      </c>
      <c r="W215" s="234" t="str">
        <f>IFERROR(VLOOKUP(W213,'P1-1'!$B:$AP,31,FALSE),"")</f>
        <v/>
      </c>
      <c r="X215" s="234" t="str">
        <f>IFERROR(VLOOKUP(X213,'P1-1'!$B:$AP,31,FALSE),"")</f>
        <v/>
      </c>
      <c r="Y215" s="234" t="str">
        <f>IFERROR(VLOOKUP(Y213,'P1-1'!$B:$AP,31,FALSE),"")</f>
        <v/>
      </c>
      <c r="Z215" s="234" t="str">
        <f>IFERROR(VLOOKUP(Z213,'P1-1'!$B:$AP,31,FALSE),"")</f>
        <v/>
      </c>
      <c r="AA215" s="234" t="str">
        <f>IFERROR(VLOOKUP(AA213,'P1-1'!$B:$AP,31,FALSE),"")</f>
        <v/>
      </c>
      <c r="AB215" s="234" t="str">
        <f>IFERROR(VLOOKUP(AB213,'P1-1'!$B:$AP,31,FALSE),"")</f>
        <v/>
      </c>
      <c r="AC215" s="234" t="str">
        <f>IFERROR(VLOOKUP(AC213,'P1-1'!$B:$AP,31,FALSE),"")</f>
        <v/>
      </c>
      <c r="AD215" s="234" t="str">
        <f>IFERROR(VLOOKUP(AD213,'P1-1'!$B:$AP,31,FALSE),"")</f>
        <v/>
      </c>
      <c r="AE215" s="234" t="str">
        <f>IFERROR(VLOOKUP(AE213,'P1-1'!$B:$AP,31,FALSE),"")</f>
        <v/>
      </c>
      <c r="AF215" s="234" t="str">
        <f>IFERROR(VLOOKUP(AF213,'P1-1'!$B:$AP,31,FALSE),"")</f>
        <v/>
      </c>
      <c r="AG215" s="234" t="str">
        <f>IFERROR(VLOOKUP(AG213,'P1-1'!$B:$AP,31,FALSE),"")</f>
        <v/>
      </c>
      <c r="AH215" s="234" t="str">
        <f>IFERROR(VLOOKUP(AH213,'P1-1'!$B:$AP,31,FALSE),"")</f>
        <v/>
      </c>
      <c r="AI215" s="234" t="str">
        <f>IFERROR(VLOOKUP(AI213,'P1-1'!$B:$AP,31,FALSE),"")</f>
        <v/>
      </c>
      <c r="AJ215" s="234" t="str">
        <f>IFERROR(VLOOKUP(AJ213,'P1-1'!$B:$AP,31,FALSE),"")</f>
        <v/>
      </c>
      <c r="AK215" s="234" t="str">
        <f>IFERROR(VLOOKUP(AK213,'P1-1'!$B:$AP,31,FALSE),"")</f>
        <v/>
      </c>
      <c r="AL215" s="234" t="str">
        <f>IFERROR(VLOOKUP(AL213,'P1-1'!$B:$AP,31,FALSE),"")</f>
        <v/>
      </c>
      <c r="AM215" s="234" t="str">
        <f>IFERROR(VLOOKUP(AM213,'P1-1'!$B:$AP,31,FALSE),"")</f>
        <v/>
      </c>
      <c r="AN215" s="730"/>
      <c r="AO215" s="702"/>
      <c r="AP215" s="707"/>
      <c r="AQ215" s="708"/>
      <c r="AR215" s="702"/>
      <c r="AS215" s="702"/>
      <c r="AT215" s="709"/>
      <c r="AU215" s="327"/>
      <c r="AV215" s="327"/>
    </row>
    <row r="216" spans="1:48" s="205" customFormat="1" ht="12" customHeight="1">
      <c r="A216" s="710">
        <v>65</v>
      </c>
      <c r="B216" s="713"/>
      <c r="C216" s="731"/>
      <c r="D216" s="719" t="s">
        <v>231</v>
      </c>
      <c r="E216" s="401"/>
      <c r="F216" s="722"/>
      <c r="G216" s="723"/>
      <c r="H216" s="232" t="s">
        <v>355</v>
      </c>
      <c r="I216" s="324"/>
      <c r="J216" s="324"/>
      <c r="K216" s="324"/>
      <c r="L216" s="324"/>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4"/>
      <c r="AL216" s="324"/>
      <c r="AM216" s="324"/>
      <c r="AN216" s="728">
        <f t="shared" ref="AN216" si="247">IF(LEFT($AN$2,6)="共同生活援助",SUM(I217:AM217),SUM(I217:AM218))</f>
        <v>0</v>
      </c>
      <c r="AO216" s="700">
        <f>IF($AN$4="４週",AN216/4,AN216/(DAY(EOMONTH($I$22,0))/7))</f>
        <v>0</v>
      </c>
      <c r="AP216" s="703"/>
      <c r="AQ216" s="704"/>
      <c r="AR216" s="700" t="str">
        <f t="shared" ref="AR216" si="248">IF($AN$4="４週",AU217,AV217)</f>
        <v/>
      </c>
      <c r="AS216" s="700"/>
      <c r="AT216" s="709"/>
      <c r="AU216" s="325" t="s">
        <v>617</v>
      </c>
      <c r="AV216" s="325" t="s">
        <v>356</v>
      </c>
    </row>
    <row r="217" spans="1:48" s="205" customFormat="1" ht="12" customHeight="1">
      <c r="A217" s="711"/>
      <c r="B217" s="714"/>
      <c r="C217" s="732"/>
      <c r="D217" s="720"/>
      <c r="E217" s="402"/>
      <c r="F217" s="724"/>
      <c r="G217" s="725"/>
      <c r="H217" s="233" t="s">
        <v>357</v>
      </c>
      <c r="I217" s="234" t="str">
        <f>IFERROR(VLOOKUP(I216,'P1-1'!$B:$AP,41,FALSE),"")</f>
        <v/>
      </c>
      <c r="J217" s="234" t="str">
        <f>IFERROR(VLOOKUP(J216,'P1-1'!$B:$AP,41,FALSE),"")</f>
        <v/>
      </c>
      <c r="K217" s="234" t="str">
        <f>IFERROR(VLOOKUP(K216,'P1-1'!$B:$AP,41,FALSE),"")</f>
        <v/>
      </c>
      <c r="L217" s="234" t="str">
        <f>IFERROR(VLOOKUP(L216,'P1-1'!$B:$AP,41,FALSE),"")</f>
        <v/>
      </c>
      <c r="M217" s="234" t="str">
        <f>IFERROR(VLOOKUP(M216,'P1-1'!$B:$AP,41,FALSE),"")</f>
        <v/>
      </c>
      <c r="N217" s="234" t="str">
        <f>IFERROR(VLOOKUP(N216,'P1-1'!$B:$AP,41,FALSE),"")</f>
        <v/>
      </c>
      <c r="O217" s="234" t="str">
        <f>IFERROR(VLOOKUP(O216,'P1-1'!$B:$AP,41,FALSE),"")</f>
        <v/>
      </c>
      <c r="P217" s="234" t="str">
        <f>IFERROR(VLOOKUP(P216,'P1-1'!$B:$AP,41,FALSE),"")</f>
        <v/>
      </c>
      <c r="Q217" s="234" t="str">
        <f>IFERROR(VLOOKUP(Q216,'P1-1'!$B:$AP,41,FALSE),"")</f>
        <v/>
      </c>
      <c r="R217" s="234" t="str">
        <f>IFERROR(VLOOKUP(R216,'P1-1'!$B:$AP,41,FALSE),"")</f>
        <v/>
      </c>
      <c r="S217" s="234" t="str">
        <f>IFERROR(VLOOKUP(S216,'P1-1'!$B:$AP,41,FALSE),"")</f>
        <v/>
      </c>
      <c r="T217" s="234" t="str">
        <f>IFERROR(VLOOKUP(T216,'P1-1'!$B:$AP,41,FALSE),"")</f>
        <v/>
      </c>
      <c r="U217" s="234" t="str">
        <f>IFERROR(VLOOKUP(U216,'P1-1'!$B:$AP,41,FALSE),"")</f>
        <v/>
      </c>
      <c r="V217" s="234" t="str">
        <f>IFERROR(VLOOKUP(V216,'P1-1'!$B:$AP,41,FALSE),"")</f>
        <v/>
      </c>
      <c r="W217" s="234" t="str">
        <f>IFERROR(VLOOKUP(W216,'P1-1'!$B:$AP,41,FALSE),"")</f>
        <v/>
      </c>
      <c r="X217" s="234" t="str">
        <f>IFERROR(VLOOKUP(X216,'P1-1'!$B:$AP,41,FALSE),"")</f>
        <v/>
      </c>
      <c r="Y217" s="234" t="str">
        <f>IFERROR(VLOOKUP(Y216,'P1-1'!$B:$AP,41,FALSE),"")</f>
        <v/>
      </c>
      <c r="Z217" s="234" t="str">
        <f>IFERROR(VLOOKUP(Z216,'P1-1'!$B:$AP,41,FALSE),"")</f>
        <v/>
      </c>
      <c r="AA217" s="234" t="str">
        <f>IFERROR(VLOOKUP(AA216,'P1-1'!$B:$AP,41,FALSE),"")</f>
        <v/>
      </c>
      <c r="AB217" s="234" t="str">
        <f>IFERROR(VLOOKUP(AB216,'P1-1'!$B:$AP,41,FALSE),"")</f>
        <v/>
      </c>
      <c r="AC217" s="234" t="str">
        <f>IFERROR(VLOOKUP(AC216,'P1-1'!$B:$AP,41,FALSE),"")</f>
        <v/>
      </c>
      <c r="AD217" s="234" t="str">
        <f>IFERROR(VLOOKUP(AD216,'P1-1'!$B:$AP,41,FALSE),"")</f>
        <v/>
      </c>
      <c r="AE217" s="234" t="str">
        <f>IFERROR(VLOOKUP(AE216,'P1-1'!$B:$AP,41,FALSE),"")</f>
        <v/>
      </c>
      <c r="AF217" s="234" t="str">
        <f>IFERROR(VLOOKUP(AF216,'P1-1'!$B:$AP,41,FALSE),"")</f>
        <v/>
      </c>
      <c r="AG217" s="234" t="str">
        <f>IFERROR(VLOOKUP(AG216,'P1-1'!$B:$AP,41,FALSE),"")</f>
        <v/>
      </c>
      <c r="AH217" s="234" t="str">
        <f>IFERROR(VLOOKUP(AH216,'P1-1'!$B:$AP,41,FALSE),"")</f>
        <v/>
      </c>
      <c r="AI217" s="234" t="str">
        <f>IFERROR(VLOOKUP(AI216,'P1-1'!$B:$AP,41,FALSE),"")</f>
        <v/>
      </c>
      <c r="AJ217" s="234" t="str">
        <f>IFERROR(VLOOKUP(AJ216,'P1-1'!$B:$AP,41,FALSE),"")</f>
        <v/>
      </c>
      <c r="AK217" s="234" t="str">
        <f>IFERROR(VLOOKUP(AK216,'P1-1'!$B:$AP,41,FALSE),"")</f>
        <v/>
      </c>
      <c r="AL217" s="234" t="str">
        <f>IFERROR(VLOOKUP(AL216,'P1-1'!$B:$AP,41,FALSE),"")</f>
        <v/>
      </c>
      <c r="AM217" s="234" t="str">
        <f>IFERROR(VLOOKUP(AM216,'P1-1'!$B:$AP,41,FALSE),"")</f>
        <v/>
      </c>
      <c r="AN217" s="729"/>
      <c r="AO217" s="701"/>
      <c r="AP217" s="705"/>
      <c r="AQ217" s="706"/>
      <c r="AR217" s="701"/>
      <c r="AS217" s="701"/>
      <c r="AT217" s="709"/>
      <c r="AU217" s="326" t="str">
        <f t="shared" ref="AU217" si="249">IFERROR(IF($D216="□",($AO216/$AK$7),($AO216/$AK$9)),"")</f>
        <v/>
      </c>
      <c r="AV217" s="326" t="str">
        <f t="shared" ref="AV217" si="250">IFERROR(IF($D216="□",($AN216/$AO$7),($AN216/$AO$9)),"")</f>
        <v/>
      </c>
    </row>
    <row r="218" spans="1:48" s="205" customFormat="1" ht="12" customHeight="1">
      <c r="A218" s="712"/>
      <c r="B218" s="715"/>
      <c r="C218" s="733"/>
      <c r="D218" s="721"/>
      <c r="E218" s="402"/>
      <c r="F218" s="726"/>
      <c r="G218" s="727"/>
      <c r="H218" s="235" t="s">
        <v>358</v>
      </c>
      <c r="I218" s="236" t="str">
        <f>IFERROR(VLOOKUP(I216,'P1-1'!$B:$AP,31,FALSE),"")</f>
        <v/>
      </c>
      <c r="J218" s="234" t="str">
        <f>IFERROR(VLOOKUP(J216,'P1-1'!$B:$AP,31,FALSE),"")</f>
        <v/>
      </c>
      <c r="K218" s="234" t="str">
        <f>IFERROR(VLOOKUP(K216,'P1-1'!$B:$AP,31,FALSE),"")</f>
        <v/>
      </c>
      <c r="L218" s="234" t="str">
        <f>IFERROR(VLOOKUP(L216,'P1-1'!$B:$AP,31,FALSE),"")</f>
        <v/>
      </c>
      <c r="M218" s="234" t="str">
        <f>IFERROR(VLOOKUP(M216,'P1-1'!$B:$AP,31,FALSE),"")</f>
        <v/>
      </c>
      <c r="N218" s="234" t="str">
        <f>IFERROR(VLOOKUP(N216,'P1-1'!$B:$AP,31,FALSE),"")</f>
        <v/>
      </c>
      <c r="O218" s="234" t="str">
        <f>IFERROR(VLOOKUP(O216,'P1-1'!$B:$AP,31,FALSE),"")</f>
        <v/>
      </c>
      <c r="P218" s="234" t="str">
        <f>IFERROR(VLOOKUP(P216,'P1-1'!$B:$AP,31,FALSE),"")</f>
        <v/>
      </c>
      <c r="Q218" s="234" t="str">
        <f>IFERROR(VLOOKUP(Q216,'P1-1'!$B:$AP,31,FALSE),"")</f>
        <v/>
      </c>
      <c r="R218" s="234" t="str">
        <f>IFERROR(VLOOKUP(R216,'P1-1'!$B:$AP,31,FALSE),"")</f>
        <v/>
      </c>
      <c r="S218" s="234" t="str">
        <f>IFERROR(VLOOKUP(S216,'P1-1'!$B:$AP,31,FALSE),"")</f>
        <v/>
      </c>
      <c r="T218" s="234" t="str">
        <f>IFERROR(VLOOKUP(T216,'P1-1'!$B:$AP,31,FALSE),"")</f>
        <v/>
      </c>
      <c r="U218" s="234" t="str">
        <f>IFERROR(VLOOKUP(U216,'P1-1'!$B:$AP,31,FALSE),"")</f>
        <v/>
      </c>
      <c r="V218" s="234" t="str">
        <f>IFERROR(VLOOKUP(V216,'P1-1'!$B:$AP,31,FALSE),"")</f>
        <v/>
      </c>
      <c r="W218" s="234" t="str">
        <f>IFERROR(VLOOKUP(W216,'P1-1'!$B:$AP,31,FALSE),"")</f>
        <v/>
      </c>
      <c r="X218" s="234" t="str">
        <f>IFERROR(VLOOKUP(X216,'P1-1'!$B:$AP,31,FALSE),"")</f>
        <v/>
      </c>
      <c r="Y218" s="234" t="str">
        <f>IFERROR(VLOOKUP(Y216,'P1-1'!$B:$AP,31,FALSE),"")</f>
        <v/>
      </c>
      <c r="Z218" s="234" t="str">
        <f>IFERROR(VLOOKUP(Z216,'P1-1'!$B:$AP,31,FALSE),"")</f>
        <v/>
      </c>
      <c r="AA218" s="234" t="str">
        <f>IFERROR(VLOOKUP(AA216,'P1-1'!$B:$AP,31,FALSE),"")</f>
        <v/>
      </c>
      <c r="AB218" s="234" t="str">
        <f>IFERROR(VLOOKUP(AB216,'P1-1'!$B:$AP,31,FALSE),"")</f>
        <v/>
      </c>
      <c r="AC218" s="234" t="str">
        <f>IFERROR(VLOOKUP(AC216,'P1-1'!$B:$AP,31,FALSE),"")</f>
        <v/>
      </c>
      <c r="AD218" s="234" t="str">
        <f>IFERROR(VLOOKUP(AD216,'P1-1'!$B:$AP,31,FALSE),"")</f>
        <v/>
      </c>
      <c r="AE218" s="234" t="str">
        <f>IFERROR(VLOOKUP(AE216,'P1-1'!$B:$AP,31,FALSE),"")</f>
        <v/>
      </c>
      <c r="AF218" s="234" t="str">
        <f>IFERROR(VLOOKUP(AF216,'P1-1'!$B:$AP,31,FALSE),"")</f>
        <v/>
      </c>
      <c r="AG218" s="234" t="str">
        <f>IFERROR(VLOOKUP(AG216,'P1-1'!$B:$AP,31,FALSE),"")</f>
        <v/>
      </c>
      <c r="AH218" s="234" t="str">
        <f>IFERROR(VLOOKUP(AH216,'P1-1'!$B:$AP,31,FALSE),"")</f>
        <v/>
      </c>
      <c r="AI218" s="234" t="str">
        <f>IFERROR(VLOOKUP(AI216,'P1-1'!$B:$AP,31,FALSE),"")</f>
        <v/>
      </c>
      <c r="AJ218" s="234" t="str">
        <f>IFERROR(VLOOKUP(AJ216,'P1-1'!$B:$AP,31,FALSE),"")</f>
        <v/>
      </c>
      <c r="AK218" s="234" t="str">
        <f>IFERROR(VLOOKUP(AK216,'P1-1'!$B:$AP,31,FALSE),"")</f>
        <v/>
      </c>
      <c r="AL218" s="234" t="str">
        <f>IFERROR(VLOOKUP(AL216,'P1-1'!$B:$AP,31,FALSE),"")</f>
        <v/>
      </c>
      <c r="AM218" s="234" t="str">
        <f>IFERROR(VLOOKUP(AM216,'P1-1'!$B:$AP,31,FALSE),"")</f>
        <v/>
      </c>
      <c r="AN218" s="730"/>
      <c r="AO218" s="702"/>
      <c r="AP218" s="707"/>
      <c r="AQ218" s="708"/>
      <c r="AR218" s="702"/>
      <c r="AS218" s="702"/>
      <c r="AT218" s="709"/>
      <c r="AU218" s="327"/>
      <c r="AV218" s="327"/>
    </row>
    <row r="219" spans="1:48" s="205" customFormat="1" ht="12" customHeight="1">
      <c r="A219" s="710">
        <v>66</v>
      </c>
      <c r="B219" s="713"/>
      <c r="C219" s="731"/>
      <c r="D219" s="719" t="s">
        <v>231</v>
      </c>
      <c r="E219" s="401"/>
      <c r="F219" s="722"/>
      <c r="G219" s="723"/>
      <c r="H219" s="232" t="s">
        <v>355</v>
      </c>
      <c r="I219" s="324"/>
      <c r="J219" s="324"/>
      <c r="K219" s="324"/>
      <c r="L219" s="324"/>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4"/>
      <c r="AL219" s="324"/>
      <c r="AM219" s="324"/>
      <c r="AN219" s="728">
        <f t="shared" ref="AN219" si="251">IF(LEFT($AN$2,6)="共同生活援助",SUM(I220:AM220),SUM(I220:AM221))</f>
        <v>0</v>
      </c>
      <c r="AO219" s="700">
        <f>IF($AN$4="４週",AN219/4,AN219/(DAY(EOMONTH($I$22,0))/7))</f>
        <v>0</v>
      </c>
      <c r="AP219" s="703"/>
      <c r="AQ219" s="704"/>
      <c r="AR219" s="700" t="str">
        <f t="shared" ref="AR219" si="252">IF($AN$4="４週",AU220,AV220)</f>
        <v/>
      </c>
      <c r="AS219" s="700"/>
      <c r="AT219" s="709"/>
      <c r="AU219" s="325" t="s">
        <v>617</v>
      </c>
      <c r="AV219" s="325" t="s">
        <v>356</v>
      </c>
    </row>
    <row r="220" spans="1:48" s="205" customFormat="1" ht="12" customHeight="1">
      <c r="A220" s="711"/>
      <c r="B220" s="714"/>
      <c r="C220" s="732"/>
      <c r="D220" s="720"/>
      <c r="E220" s="402"/>
      <c r="F220" s="724"/>
      <c r="G220" s="725"/>
      <c r="H220" s="233" t="s">
        <v>357</v>
      </c>
      <c r="I220" s="234" t="str">
        <f>IFERROR(VLOOKUP(I219,'P1-1'!$B:$AP,41,FALSE),"")</f>
        <v/>
      </c>
      <c r="J220" s="234" t="str">
        <f>IFERROR(VLOOKUP(J219,'P1-1'!$B:$AP,41,FALSE),"")</f>
        <v/>
      </c>
      <c r="K220" s="234" t="str">
        <f>IFERROR(VLOOKUP(K219,'P1-1'!$B:$AP,41,FALSE),"")</f>
        <v/>
      </c>
      <c r="L220" s="234" t="str">
        <f>IFERROR(VLOOKUP(L219,'P1-1'!$B:$AP,41,FALSE),"")</f>
        <v/>
      </c>
      <c r="M220" s="234" t="str">
        <f>IFERROR(VLOOKUP(M219,'P1-1'!$B:$AP,41,FALSE),"")</f>
        <v/>
      </c>
      <c r="N220" s="234" t="str">
        <f>IFERROR(VLOOKUP(N219,'P1-1'!$B:$AP,41,FALSE),"")</f>
        <v/>
      </c>
      <c r="O220" s="234" t="str">
        <f>IFERROR(VLOOKUP(O219,'P1-1'!$B:$AP,41,FALSE),"")</f>
        <v/>
      </c>
      <c r="P220" s="234" t="str">
        <f>IFERROR(VLOOKUP(P219,'P1-1'!$B:$AP,41,FALSE),"")</f>
        <v/>
      </c>
      <c r="Q220" s="234" t="str">
        <f>IFERROR(VLOOKUP(Q219,'P1-1'!$B:$AP,41,FALSE),"")</f>
        <v/>
      </c>
      <c r="R220" s="234" t="str">
        <f>IFERROR(VLOOKUP(R219,'P1-1'!$B:$AP,41,FALSE),"")</f>
        <v/>
      </c>
      <c r="S220" s="234" t="str">
        <f>IFERROR(VLOOKUP(S219,'P1-1'!$B:$AP,41,FALSE),"")</f>
        <v/>
      </c>
      <c r="T220" s="234" t="str">
        <f>IFERROR(VLOOKUP(T219,'P1-1'!$B:$AP,41,FALSE),"")</f>
        <v/>
      </c>
      <c r="U220" s="234" t="str">
        <f>IFERROR(VLOOKUP(U219,'P1-1'!$B:$AP,41,FALSE),"")</f>
        <v/>
      </c>
      <c r="V220" s="234" t="str">
        <f>IFERROR(VLOOKUP(V219,'P1-1'!$B:$AP,41,FALSE),"")</f>
        <v/>
      </c>
      <c r="W220" s="234" t="str">
        <f>IFERROR(VLOOKUP(W219,'P1-1'!$B:$AP,41,FALSE),"")</f>
        <v/>
      </c>
      <c r="X220" s="234" t="str">
        <f>IFERROR(VLOOKUP(X219,'P1-1'!$B:$AP,41,FALSE),"")</f>
        <v/>
      </c>
      <c r="Y220" s="234" t="str">
        <f>IFERROR(VLOOKUP(Y219,'P1-1'!$B:$AP,41,FALSE),"")</f>
        <v/>
      </c>
      <c r="Z220" s="234" t="str">
        <f>IFERROR(VLOOKUP(Z219,'P1-1'!$B:$AP,41,FALSE),"")</f>
        <v/>
      </c>
      <c r="AA220" s="234" t="str">
        <f>IFERROR(VLOOKUP(AA219,'P1-1'!$B:$AP,41,FALSE),"")</f>
        <v/>
      </c>
      <c r="AB220" s="234" t="str">
        <f>IFERROR(VLOOKUP(AB219,'P1-1'!$B:$AP,41,FALSE),"")</f>
        <v/>
      </c>
      <c r="AC220" s="234" t="str">
        <f>IFERROR(VLOOKUP(AC219,'P1-1'!$B:$AP,41,FALSE),"")</f>
        <v/>
      </c>
      <c r="AD220" s="234" t="str">
        <f>IFERROR(VLOOKUP(AD219,'P1-1'!$B:$AP,41,FALSE),"")</f>
        <v/>
      </c>
      <c r="AE220" s="234" t="str">
        <f>IFERROR(VLOOKUP(AE219,'P1-1'!$B:$AP,41,FALSE),"")</f>
        <v/>
      </c>
      <c r="AF220" s="234" t="str">
        <f>IFERROR(VLOOKUP(AF219,'P1-1'!$B:$AP,41,FALSE),"")</f>
        <v/>
      </c>
      <c r="AG220" s="234" t="str">
        <f>IFERROR(VLOOKUP(AG219,'P1-1'!$B:$AP,41,FALSE),"")</f>
        <v/>
      </c>
      <c r="AH220" s="234" t="str">
        <f>IFERROR(VLOOKUP(AH219,'P1-1'!$B:$AP,41,FALSE),"")</f>
        <v/>
      </c>
      <c r="AI220" s="234" t="str">
        <f>IFERROR(VLOOKUP(AI219,'P1-1'!$B:$AP,41,FALSE),"")</f>
        <v/>
      </c>
      <c r="AJ220" s="234" t="str">
        <f>IFERROR(VLOOKUP(AJ219,'P1-1'!$B:$AP,41,FALSE),"")</f>
        <v/>
      </c>
      <c r="AK220" s="234" t="str">
        <f>IFERROR(VLOOKUP(AK219,'P1-1'!$B:$AP,41,FALSE),"")</f>
        <v/>
      </c>
      <c r="AL220" s="234" t="str">
        <f>IFERROR(VLOOKUP(AL219,'P1-1'!$B:$AP,41,FALSE),"")</f>
        <v/>
      </c>
      <c r="AM220" s="234" t="str">
        <f>IFERROR(VLOOKUP(AM219,'P1-1'!$B:$AP,41,FALSE),"")</f>
        <v/>
      </c>
      <c r="AN220" s="729"/>
      <c r="AO220" s="701"/>
      <c r="AP220" s="705"/>
      <c r="AQ220" s="706"/>
      <c r="AR220" s="701"/>
      <c r="AS220" s="701"/>
      <c r="AT220" s="709"/>
      <c r="AU220" s="326" t="str">
        <f t="shared" ref="AU220" si="253">IFERROR(IF($D219="□",($AO219/$AK$7),($AO219/$AK$9)),"")</f>
        <v/>
      </c>
      <c r="AV220" s="326" t="str">
        <f t="shared" ref="AV220" si="254">IFERROR(IF($D219="□",($AN219/$AO$7),($AN219/$AO$9)),"")</f>
        <v/>
      </c>
    </row>
    <row r="221" spans="1:48" s="205" customFormat="1" ht="12" customHeight="1">
      <c r="A221" s="712"/>
      <c r="B221" s="715"/>
      <c r="C221" s="733"/>
      <c r="D221" s="721"/>
      <c r="E221" s="402"/>
      <c r="F221" s="726"/>
      <c r="G221" s="727"/>
      <c r="H221" s="235" t="s">
        <v>358</v>
      </c>
      <c r="I221" s="234" t="str">
        <f>IFERROR(VLOOKUP(I219,'P1-1'!$B:$AP,31,FALSE),"")</f>
        <v/>
      </c>
      <c r="J221" s="234" t="str">
        <f>IFERROR(VLOOKUP(J219,'P1-1'!$B:$AP,31,FALSE),"")</f>
        <v/>
      </c>
      <c r="K221" s="234" t="str">
        <f>IFERROR(VLOOKUP(K219,'P1-1'!$B:$AP,31,FALSE),"")</f>
        <v/>
      </c>
      <c r="L221" s="234" t="str">
        <f>IFERROR(VLOOKUP(L219,'P1-1'!$B:$AP,31,FALSE),"")</f>
        <v/>
      </c>
      <c r="M221" s="234" t="str">
        <f>IFERROR(VLOOKUP(M219,'P1-1'!$B:$AP,31,FALSE),"")</f>
        <v/>
      </c>
      <c r="N221" s="234" t="str">
        <f>IFERROR(VLOOKUP(N219,'P1-1'!$B:$AP,31,FALSE),"")</f>
        <v/>
      </c>
      <c r="O221" s="234" t="str">
        <f>IFERROR(VLOOKUP(O219,'P1-1'!$B:$AP,31,FALSE),"")</f>
        <v/>
      </c>
      <c r="P221" s="234" t="str">
        <f>IFERROR(VLOOKUP(P219,'P1-1'!$B:$AP,31,FALSE),"")</f>
        <v/>
      </c>
      <c r="Q221" s="234" t="str">
        <f>IFERROR(VLOOKUP(Q219,'P1-1'!$B:$AP,31,FALSE),"")</f>
        <v/>
      </c>
      <c r="R221" s="234" t="str">
        <f>IFERROR(VLOOKUP(R219,'P1-1'!$B:$AP,31,FALSE),"")</f>
        <v/>
      </c>
      <c r="S221" s="234" t="str">
        <f>IFERROR(VLOOKUP(S219,'P1-1'!$B:$AP,31,FALSE),"")</f>
        <v/>
      </c>
      <c r="T221" s="234" t="str">
        <f>IFERROR(VLOOKUP(T219,'P1-1'!$B:$AP,31,FALSE),"")</f>
        <v/>
      </c>
      <c r="U221" s="234" t="str">
        <f>IFERROR(VLOOKUP(U219,'P1-1'!$B:$AP,31,FALSE),"")</f>
        <v/>
      </c>
      <c r="V221" s="234" t="str">
        <f>IFERROR(VLOOKUP(V219,'P1-1'!$B:$AP,31,FALSE),"")</f>
        <v/>
      </c>
      <c r="W221" s="234" t="str">
        <f>IFERROR(VLOOKUP(W219,'P1-1'!$B:$AP,31,FALSE),"")</f>
        <v/>
      </c>
      <c r="X221" s="234" t="str">
        <f>IFERROR(VLOOKUP(X219,'P1-1'!$B:$AP,31,FALSE),"")</f>
        <v/>
      </c>
      <c r="Y221" s="234" t="str">
        <f>IFERROR(VLOOKUP(Y219,'P1-1'!$B:$AP,31,FALSE),"")</f>
        <v/>
      </c>
      <c r="Z221" s="234" t="str">
        <f>IFERROR(VLOOKUP(Z219,'P1-1'!$B:$AP,31,FALSE),"")</f>
        <v/>
      </c>
      <c r="AA221" s="234" t="str">
        <f>IFERROR(VLOOKUP(AA219,'P1-1'!$B:$AP,31,FALSE),"")</f>
        <v/>
      </c>
      <c r="AB221" s="234" t="str">
        <f>IFERROR(VLOOKUP(AB219,'P1-1'!$B:$AP,31,FALSE),"")</f>
        <v/>
      </c>
      <c r="AC221" s="234" t="str">
        <f>IFERROR(VLOOKUP(AC219,'P1-1'!$B:$AP,31,FALSE),"")</f>
        <v/>
      </c>
      <c r="AD221" s="234" t="str">
        <f>IFERROR(VLOOKUP(AD219,'P1-1'!$B:$AP,31,FALSE),"")</f>
        <v/>
      </c>
      <c r="AE221" s="234" t="str">
        <f>IFERROR(VLOOKUP(AE219,'P1-1'!$B:$AP,31,FALSE),"")</f>
        <v/>
      </c>
      <c r="AF221" s="234" t="str">
        <f>IFERROR(VLOOKUP(AF219,'P1-1'!$B:$AP,31,FALSE),"")</f>
        <v/>
      </c>
      <c r="AG221" s="234" t="str">
        <f>IFERROR(VLOOKUP(AG219,'P1-1'!$B:$AP,31,FALSE),"")</f>
        <v/>
      </c>
      <c r="AH221" s="234" t="str">
        <f>IFERROR(VLOOKUP(AH219,'P1-1'!$B:$AP,31,FALSE),"")</f>
        <v/>
      </c>
      <c r="AI221" s="234" t="str">
        <f>IFERROR(VLOOKUP(AI219,'P1-1'!$B:$AP,31,FALSE),"")</f>
        <v/>
      </c>
      <c r="AJ221" s="234" t="str">
        <f>IFERROR(VLOOKUP(AJ219,'P1-1'!$B:$AP,31,FALSE),"")</f>
        <v/>
      </c>
      <c r="AK221" s="234" t="str">
        <f>IFERROR(VLOOKUP(AK219,'P1-1'!$B:$AP,31,FALSE),"")</f>
        <v/>
      </c>
      <c r="AL221" s="234" t="str">
        <f>IFERROR(VLOOKUP(AL219,'P1-1'!$B:$AP,31,FALSE),"")</f>
        <v/>
      </c>
      <c r="AM221" s="234" t="str">
        <f>IFERROR(VLOOKUP(AM219,'P1-1'!$B:$AP,31,FALSE),"")</f>
        <v/>
      </c>
      <c r="AN221" s="730"/>
      <c r="AO221" s="702"/>
      <c r="AP221" s="707"/>
      <c r="AQ221" s="708"/>
      <c r="AR221" s="702"/>
      <c r="AS221" s="702"/>
      <c r="AT221" s="709"/>
      <c r="AU221" s="327"/>
      <c r="AV221" s="327"/>
    </row>
    <row r="222" spans="1:48" s="205" customFormat="1" ht="12" customHeight="1">
      <c r="A222" s="710">
        <v>67</v>
      </c>
      <c r="B222" s="713"/>
      <c r="C222" s="731"/>
      <c r="D222" s="719" t="s">
        <v>231</v>
      </c>
      <c r="E222" s="401"/>
      <c r="F222" s="722"/>
      <c r="G222" s="723"/>
      <c r="H222" s="232" t="s">
        <v>355</v>
      </c>
      <c r="I222" s="324"/>
      <c r="J222" s="324"/>
      <c r="K222" s="324"/>
      <c r="L222" s="324"/>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4"/>
      <c r="AL222" s="324"/>
      <c r="AM222" s="324"/>
      <c r="AN222" s="728">
        <f t="shared" ref="AN222" si="255">IF(LEFT($AN$2,6)="共同生活援助",SUM(I223:AM223),SUM(I223:AM224))</f>
        <v>0</v>
      </c>
      <c r="AO222" s="700">
        <f>IF($AN$4="４週",AN222/4,AN222/(DAY(EOMONTH($I$22,0))/7))</f>
        <v>0</v>
      </c>
      <c r="AP222" s="703"/>
      <c r="AQ222" s="704"/>
      <c r="AR222" s="700" t="str">
        <f t="shared" ref="AR222" si="256">IF($AN$4="４週",AU223,AV223)</f>
        <v/>
      </c>
      <c r="AS222" s="700"/>
      <c r="AT222" s="709"/>
      <c r="AU222" s="325" t="s">
        <v>617</v>
      </c>
      <c r="AV222" s="325" t="s">
        <v>356</v>
      </c>
    </row>
    <row r="223" spans="1:48" s="205" customFormat="1" ht="12" customHeight="1">
      <c r="A223" s="711"/>
      <c r="B223" s="714"/>
      <c r="C223" s="732"/>
      <c r="D223" s="720"/>
      <c r="E223" s="402"/>
      <c r="F223" s="724"/>
      <c r="G223" s="725"/>
      <c r="H223" s="233" t="s">
        <v>357</v>
      </c>
      <c r="I223" s="234" t="str">
        <f>IFERROR(VLOOKUP(I222,'P1-1'!$B:$AP,41,FALSE),"")</f>
        <v/>
      </c>
      <c r="J223" s="234" t="str">
        <f>IFERROR(VLOOKUP(J222,'P1-1'!$B:$AP,41,FALSE),"")</f>
        <v/>
      </c>
      <c r="K223" s="234" t="str">
        <f>IFERROR(VLOOKUP(K222,'P1-1'!$B:$AP,41,FALSE),"")</f>
        <v/>
      </c>
      <c r="L223" s="234" t="str">
        <f>IFERROR(VLOOKUP(L222,'P1-1'!$B:$AP,41,FALSE),"")</f>
        <v/>
      </c>
      <c r="M223" s="234" t="str">
        <f>IFERROR(VLOOKUP(M222,'P1-1'!$B:$AP,41,FALSE),"")</f>
        <v/>
      </c>
      <c r="N223" s="234" t="str">
        <f>IFERROR(VLOOKUP(N222,'P1-1'!$B:$AP,41,FALSE),"")</f>
        <v/>
      </c>
      <c r="O223" s="234" t="str">
        <f>IFERROR(VLOOKUP(O222,'P1-1'!$B:$AP,41,FALSE),"")</f>
        <v/>
      </c>
      <c r="P223" s="234" t="str">
        <f>IFERROR(VLOOKUP(P222,'P1-1'!$B:$AP,41,FALSE),"")</f>
        <v/>
      </c>
      <c r="Q223" s="234" t="str">
        <f>IFERROR(VLOOKUP(Q222,'P1-1'!$B:$AP,41,FALSE),"")</f>
        <v/>
      </c>
      <c r="R223" s="234" t="str">
        <f>IFERROR(VLOOKUP(R222,'P1-1'!$B:$AP,41,FALSE),"")</f>
        <v/>
      </c>
      <c r="S223" s="234" t="str">
        <f>IFERROR(VLOOKUP(S222,'P1-1'!$B:$AP,41,FALSE),"")</f>
        <v/>
      </c>
      <c r="T223" s="234" t="str">
        <f>IFERROR(VLOOKUP(T222,'P1-1'!$B:$AP,41,FALSE),"")</f>
        <v/>
      </c>
      <c r="U223" s="234" t="str">
        <f>IFERROR(VLOOKUP(U222,'P1-1'!$B:$AP,41,FALSE),"")</f>
        <v/>
      </c>
      <c r="V223" s="234" t="str">
        <f>IFERROR(VLOOKUP(V222,'P1-1'!$B:$AP,41,FALSE),"")</f>
        <v/>
      </c>
      <c r="W223" s="234" t="str">
        <f>IFERROR(VLOOKUP(W222,'P1-1'!$B:$AP,41,FALSE),"")</f>
        <v/>
      </c>
      <c r="X223" s="234" t="str">
        <f>IFERROR(VLOOKUP(X222,'P1-1'!$B:$AP,41,FALSE),"")</f>
        <v/>
      </c>
      <c r="Y223" s="234" t="str">
        <f>IFERROR(VLOOKUP(Y222,'P1-1'!$B:$AP,41,FALSE),"")</f>
        <v/>
      </c>
      <c r="Z223" s="234" t="str">
        <f>IFERROR(VLOOKUP(Z222,'P1-1'!$B:$AP,41,FALSE),"")</f>
        <v/>
      </c>
      <c r="AA223" s="234" t="str">
        <f>IFERROR(VLOOKUP(AA222,'P1-1'!$B:$AP,41,FALSE),"")</f>
        <v/>
      </c>
      <c r="AB223" s="234" t="str">
        <f>IFERROR(VLOOKUP(AB222,'P1-1'!$B:$AP,41,FALSE),"")</f>
        <v/>
      </c>
      <c r="AC223" s="234" t="str">
        <f>IFERROR(VLOOKUP(AC222,'P1-1'!$B:$AP,41,FALSE),"")</f>
        <v/>
      </c>
      <c r="AD223" s="234" t="str">
        <f>IFERROR(VLOOKUP(AD222,'P1-1'!$B:$AP,41,FALSE),"")</f>
        <v/>
      </c>
      <c r="AE223" s="234" t="str">
        <f>IFERROR(VLOOKUP(AE222,'P1-1'!$B:$AP,41,FALSE),"")</f>
        <v/>
      </c>
      <c r="AF223" s="234" t="str">
        <f>IFERROR(VLOOKUP(AF222,'P1-1'!$B:$AP,41,FALSE),"")</f>
        <v/>
      </c>
      <c r="AG223" s="234" t="str">
        <f>IFERROR(VLOOKUP(AG222,'P1-1'!$B:$AP,41,FALSE),"")</f>
        <v/>
      </c>
      <c r="AH223" s="234" t="str">
        <f>IFERROR(VLOOKUP(AH222,'P1-1'!$B:$AP,41,FALSE),"")</f>
        <v/>
      </c>
      <c r="AI223" s="234" t="str">
        <f>IFERROR(VLOOKUP(AI222,'P1-1'!$B:$AP,41,FALSE),"")</f>
        <v/>
      </c>
      <c r="AJ223" s="234" t="str">
        <f>IFERROR(VLOOKUP(AJ222,'P1-1'!$B:$AP,41,FALSE),"")</f>
        <v/>
      </c>
      <c r="AK223" s="234" t="str">
        <f>IFERROR(VLOOKUP(AK222,'P1-1'!$B:$AP,41,FALSE),"")</f>
        <v/>
      </c>
      <c r="AL223" s="234" t="str">
        <f>IFERROR(VLOOKUP(AL222,'P1-1'!$B:$AP,41,FALSE),"")</f>
        <v/>
      </c>
      <c r="AM223" s="234" t="str">
        <f>IFERROR(VLOOKUP(AM222,'P1-1'!$B:$AP,41,FALSE),"")</f>
        <v/>
      </c>
      <c r="AN223" s="729"/>
      <c r="AO223" s="701"/>
      <c r="AP223" s="705"/>
      <c r="AQ223" s="706"/>
      <c r="AR223" s="701"/>
      <c r="AS223" s="701"/>
      <c r="AT223" s="709"/>
      <c r="AU223" s="326" t="str">
        <f t="shared" ref="AU223" si="257">IFERROR(IF($D222="□",($AO222/$AK$7),($AO222/$AK$9)),"")</f>
        <v/>
      </c>
      <c r="AV223" s="326" t="str">
        <f t="shared" ref="AV223" si="258">IFERROR(IF($D222="□",($AN222/$AO$7),($AN222/$AO$9)),"")</f>
        <v/>
      </c>
    </row>
    <row r="224" spans="1:48" s="205" customFormat="1" ht="12" customHeight="1">
      <c r="A224" s="712"/>
      <c r="B224" s="715"/>
      <c r="C224" s="733"/>
      <c r="D224" s="721"/>
      <c r="E224" s="402"/>
      <c r="F224" s="726"/>
      <c r="G224" s="727"/>
      <c r="H224" s="235" t="s">
        <v>358</v>
      </c>
      <c r="I224" s="234" t="str">
        <f>IFERROR(VLOOKUP(I222,'P1-1'!$B:$AP,31,FALSE),"")</f>
        <v/>
      </c>
      <c r="J224" s="234" t="str">
        <f>IFERROR(VLOOKUP(J222,'P1-1'!$B:$AP,31,FALSE),"")</f>
        <v/>
      </c>
      <c r="K224" s="234" t="str">
        <f>IFERROR(VLOOKUP(K222,'P1-1'!$B:$AP,31,FALSE),"")</f>
        <v/>
      </c>
      <c r="L224" s="234" t="str">
        <f>IFERROR(VLOOKUP(L222,'P1-1'!$B:$AP,31,FALSE),"")</f>
        <v/>
      </c>
      <c r="M224" s="234" t="str">
        <f>IFERROR(VLOOKUP(M222,'P1-1'!$B:$AP,31,FALSE),"")</f>
        <v/>
      </c>
      <c r="N224" s="234" t="str">
        <f>IFERROR(VLOOKUP(N222,'P1-1'!$B:$AP,31,FALSE),"")</f>
        <v/>
      </c>
      <c r="O224" s="234" t="str">
        <f>IFERROR(VLOOKUP(O222,'P1-1'!$B:$AP,31,FALSE),"")</f>
        <v/>
      </c>
      <c r="P224" s="234" t="str">
        <f>IFERROR(VLOOKUP(P222,'P1-1'!$B:$AP,31,FALSE),"")</f>
        <v/>
      </c>
      <c r="Q224" s="234" t="str">
        <f>IFERROR(VLOOKUP(Q222,'P1-1'!$B:$AP,31,FALSE),"")</f>
        <v/>
      </c>
      <c r="R224" s="234" t="str">
        <f>IFERROR(VLOOKUP(R222,'P1-1'!$B:$AP,31,FALSE),"")</f>
        <v/>
      </c>
      <c r="S224" s="234" t="str">
        <f>IFERROR(VLOOKUP(S222,'P1-1'!$B:$AP,31,FALSE),"")</f>
        <v/>
      </c>
      <c r="T224" s="234" t="str">
        <f>IFERROR(VLOOKUP(T222,'P1-1'!$B:$AP,31,FALSE),"")</f>
        <v/>
      </c>
      <c r="U224" s="234" t="str">
        <f>IFERROR(VLOOKUP(U222,'P1-1'!$B:$AP,31,FALSE),"")</f>
        <v/>
      </c>
      <c r="V224" s="234" t="str">
        <f>IFERROR(VLOOKUP(V222,'P1-1'!$B:$AP,31,FALSE),"")</f>
        <v/>
      </c>
      <c r="W224" s="234" t="str">
        <f>IFERROR(VLOOKUP(W222,'P1-1'!$B:$AP,31,FALSE),"")</f>
        <v/>
      </c>
      <c r="X224" s="234" t="str">
        <f>IFERROR(VLOOKUP(X222,'P1-1'!$B:$AP,31,FALSE),"")</f>
        <v/>
      </c>
      <c r="Y224" s="234" t="str">
        <f>IFERROR(VLOOKUP(Y222,'P1-1'!$B:$AP,31,FALSE),"")</f>
        <v/>
      </c>
      <c r="Z224" s="234" t="str">
        <f>IFERROR(VLOOKUP(Z222,'P1-1'!$B:$AP,31,FALSE),"")</f>
        <v/>
      </c>
      <c r="AA224" s="234" t="str">
        <f>IFERROR(VLOOKUP(AA222,'P1-1'!$B:$AP,31,FALSE),"")</f>
        <v/>
      </c>
      <c r="AB224" s="234" t="str">
        <f>IFERROR(VLOOKUP(AB222,'P1-1'!$B:$AP,31,FALSE),"")</f>
        <v/>
      </c>
      <c r="AC224" s="234" t="str">
        <f>IFERROR(VLOOKUP(AC222,'P1-1'!$B:$AP,31,FALSE),"")</f>
        <v/>
      </c>
      <c r="AD224" s="234" t="str">
        <f>IFERROR(VLOOKUP(AD222,'P1-1'!$B:$AP,31,FALSE),"")</f>
        <v/>
      </c>
      <c r="AE224" s="234" t="str">
        <f>IFERROR(VLOOKUP(AE222,'P1-1'!$B:$AP,31,FALSE),"")</f>
        <v/>
      </c>
      <c r="AF224" s="234" t="str">
        <f>IFERROR(VLOOKUP(AF222,'P1-1'!$B:$AP,31,FALSE),"")</f>
        <v/>
      </c>
      <c r="AG224" s="234" t="str">
        <f>IFERROR(VLOOKUP(AG222,'P1-1'!$B:$AP,31,FALSE),"")</f>
        <v/>
      </c>
      <c r="AH224" s="234" t="str">
        <f>IFERROR(VLOOKUP(AH222,'P1-1'!$B:$AP,31,FALSE),"")</f>
        <v/>
      </c>
      <c r="AI224" s="234" t="str">
        <f>IFERROR(VLOOKUP(AI222,'P1-1'!$B:$AP,31,FALSE),"")</f>
        <v/>
      </c>
      <c r="AJ224" s="234" t="str">
        <f>IFERROR(VLOOKUP(AJ222,'P1-1'!$B:$AP,31,FALSE),"")</f>
        <v/>
      </c>
      <c r="AK224" s="234" t="str">
        <f>IFERROR(VLOOKUP(AK222,'P1-1'!$B:$AP,31,FALSE),"")</f>
        <v/>
      </c>
      <c r="AL224" s="234" t="str">
        <f>IFERROR(VLOOKUP(AL222,'P1-1'!$B:$AP,31,FALSE),"")</f>
        <v/>
      </c>
      <c r="AM224" s="234" t="str">
        <f>IFERROR(VLOOKUP(AM222,'P1-1'!$B:$AP,31,FALSE),"")</f>
        <v/>
      </c>
      <c r="AN224" s="730"/>
      <c r="AO224" s="702"/>
      <c r="AP224" s="707"/>
      <c r="AQ224" s="708"/>
      <c r="AR224" s="702"/>
      <c r="AS224" s="702"/>
      <c r="AT224" s="709"/>
      <c r="AU224" s="327"/>
      <c r="AV224" s="327"/>
    </row>
    <row r="225" spans="1:48" s="205" customFormat="1" ht="12" customHeight="1">
      <c r="A225" s="710">
        <v>68</v>
      </c>
      <c r="B225" s="713"/>
      <c r="C225" s="716"/>
      <c r="D225" s="719" t="s">
        <v>231</v>
      </c>
      <c r="E225" s="401"/>
      <c r="F225" s="722"/>
      <c r="G225" s="723"/>
      <c r="H225" s="232" t="s">
        <v>355</v>
      </c>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728">
        <f t="shared" ref="AN225" si="259">IF(LEFT($AN$2,6)="共同生活援助",SUM(I226:AM226),SUM(I226:AM227))</f>
        <v>0</v>
      </c>
      <c r="AO225" s="700">
        <f>IF($AN$4="４週",AN225/4,AN225/(DAY(EOMONTH($I$22,0))/7))</f>
        <v>0</v>
      </c>
      <c r="AP225" s="703"/>
      <c r="AQ225" s="704"/>
      <c r="AR225" s="700" t="str">
        <f t="shared" ref="AR225" si="260">IF($AN$4="４週",AU226,AV226)</f>
        <v/>
      </c>
      <c r="AS225" s="700"/>
      <c r="AT225" s="709"/>
      <c r="AU225" s="325" t="s">
        <v>617</v>
      </c>
      <c r="AV225" s="325" t="s">
        <v>356</v>
      </c>
    </row>
    <row r="226" spans="1:48" s="205" customFormat="1" ht="12" customHeight="1">
      <c r="A226" s="711"/>
      <c r="B226" s="714"/>
      <c r="C226" s="717"/>
      <c r="D226" s="720"/>
      <c r="E226" s="402"/>
      <c r="F226" s="724"/>
      <c r="G226" s="725"/>
      <c r="H226" s="233" t="s">
        <v>357</v>
      </c>
      <c r="I226" s="234" t="str">
        <f>IFERROR(VLOOKUP(I225,'P1-1'!$B:$AP,41,FALSE),"")</f>
        <v/>
      </c>
      <c r="J226" s="234" t="str">
        <f>IFERROR(VLOOKUP(J225,'P1-1'!$B:$AP,41,FALSE),"")</f>
        <v/>
      </c>
      <c r="K226" s="234" t="str">
        <f>IFERROR(VLOOKUP(K225,'P1-1'!$B:$AP,41,FALSE),"")</f>
        <v/>
      </c>
      <c r="L226" s="234" t="str">
        <f>IFERROR(VLOOKUP(L225,'P1-1'!$B:$AP,41,FALSE),"")</f>
        <v/>
      </c>
      <c r="M226" s="234" t="str">
        <f>IFERROR(VLOOKUP(M225,'P1-1'!$B:$AP,41,FALSE),"")</f>
        <v/>
      </c>
      <c r="N226" s="234" t="str">
        <f>IFERROR(VLOOKUP(N225,'P1-1'!$B:$AP,41,FALSE),"")</f>
        <v/>
      </c>
      <c r="O226" s="234" t="str">
        <f>IFERROR(VLOOKUP(O225,'P1-1'!$B:$AP,41,FALSE),"")</f>
        <v/>
      </c>
      <c r="P226" s="234" t="str">
        <f>IFERROR(VLOOKUP(P225,'P1-1'!$B:$AP,41,FALSE),"")</f>
        <v/>
      </c>
      <c r="Q226" s="234" t="str">
        <f>IFERROR(VLOOKUP(Q225,'P1-1'!$B:$AP,41,FALSE),"")</f>
        <v/>
      </c>
      <c r="R226" s="234" t="str">
        <f>IFERROR(VLOOKUP(R225,'P1-1'!$B:$AP,41,FALSE),"")</f>
        <v/>
      </c>
      <c r="S226" s="234" t="str">
        <f>IFERROR(VLOOKUP(S225,'P1-1'!$B:$AP,41,FALSE),"")</f>
        <v/>
      </c>
      <c r="T226" s="234" t="str">
        <f>IFERROR(VLOOKUP(T225,'P1-1'!$B:$AP,41,FALSE),"")</f>
        <v/>
      </c>
      <c r="U226" s="234" t="str">
        <f>IFERROR(VLOOKUP(U225,'P1-1'!$B:$AP,41,FALSE),"")</f>
        <v/>
      </c>
      <c r="V226" s="234" t="str">
        <f>IFERROR(VLOOKUP(V225,'P1-1'!$B:$AP,41,FALSE),"")</f>
        <v/>
      </c>
      <c r="W226" s="234" t="str">
        <f>IFERROR(VLOOKUP(W225,'P1-1'!$B:$AP,41,FALSE),"")</f>
        <v/>
      </c>
      <c r="X226" s="234" t="str">
        <f>IFERROR(VLOOKUP(X225,'P1-1'!$B:$AP,41,FALSE),"")</f>
        <v/>
      </c>
      <c r="Y226" s="234" t="str">
        <f>IFERROR(VLOOKUP(Y225,'P1-1'!$B:$AP,41,FALSE),"")</f>
        <v/>
      </c>
      <c r="Z226" s="234" t="str">
        <f>IFERROR(VLOOKUP(Z225,'P1-1'!$B:$AP,41,FALSE),"")</f>
        <v/>
      </c>
      <c r="AA226" s="234" t="str">
        <f>IFERROR(VLOOKUP(AA225,'P1-1'!$B:$AP,41,FALSE),"")</f>
        <v/>
      </c>
      <c r="AB226" s="234" t="str">
        <f>IFERROR(VLOOKUP(AB225,'P1-1'!$B:$AP,41,FALSE),"")</f>
        <v/>
      </c>
      <c r="AC226" s="234" t="str">
        <f>IFERROR(VLOOKUP(AC225,'P1-1'!$B:$AP,41,FALSE),"")</f>
        <v/>
      </c>
      <c r="AD226" s="234" t="str">
        <f>IFERROR(VLOOKUP(AD225,'P1-1'!$B:$AP,41,FALSE),"")</f>
        <v/>
      </c>
      <c r="AE226" s="234" t="str">
        <f>IFERROR(VLOOKUP(AE225,'P1-1'!$B:$AP,41,FALSE),"")</f>
        <v/>
      </c>
      <c r="AF226" s="234" t="str">
        <f>IFERROR(VLOOKUP(AF225,'P1-1'!$B:$AP,41,FALSE),"")</f>
        <v/>
      </c>
      <c r="AG226" s="234" t="str">
        <f>IFERROR(VLOOKUP(AG225,'P1-1'!$B:$AP,41,FALSE),"")</f>
        <v/>
      </c>
      <c r="AH226" s="234" t="str">
        <f>IFERROR(VLOOKUP(AH225,'P1-1'!$B:$AP,41,FALSE),"")</f>
        <v/>
      </c>
      <c r="AI226" s="234" t="str">
        <f>IFERROR(VLOOKUP(AI225,'P1-1'!$B:$AP,41,FALSE),"")</f>
        <v/>
      </c>
      <c r="AJ226" s="234" t="str">
        <f>IFERROR(VLOOKUP(AJ225,'P1-1'!$B:$AP,41,FALSE),"")</f>
        <v/>
      </c>
      <c r="AK226" s="234" t="str">
        <f>IFERROR(VLOOKUP(AK225,'P1-1'!$B:$AP,41,FALSE),"")</f>
        <v/>
      </c>
      <c r="AL226" s="234" t="str">
        <f>IFERROR(VLOOKUP(AL225,'P1-1'!$B:$AP,41,FALSE),"")</f>
        <v/>
      </c>
      <c r="AM226" s="234" t="str">
        <f>IFERROR(VLOOKUP(AM225,'P1-1'!$B:$AP,41,FALSE),"")</f>
        <v/>
      </c>
      <c r="AN226" s="729"/>
      <c r="AO226" s="701"/>
      <c r="AP226" s="705"/>
      <c r="AQ226" s="706"/>
      <c r="AR226" s="701"/>
      <c r="AS226" s="701"/>
      <c r="AT226" s="709"/>
      <c r="AU226" s="326" t="str">
        <f t="shared" ref="AU226" si="261">IFERROR(IF($D225="□",($AO225/$AK$7),($AO225/$AK$9)),"")</f>
        <v/>
      </c>
      <c r="AV226" s="326" t="str">
        <f t="shared" ref="AV226" si="262">IFERROR(IF($D225="□",($AN225/$AO$7),($AN225/$AO$9)),"")</f>
        <v/>
      </c>
    </row>
    <row r="227" spans="1:48" s="205" customFormat="1" ht="12" customHeight="1">
      <c r="A227" s="712"/>
      <c r="B227" s="715"/>
      <c r="C227" s="718"/>
      <c r="D227" s="721"/>
      <c r="E227" s="402"/>
      <c r="F227" s="726"/>
      <c r="G227" s="727"/>
      <c r="H227" s="235" t="s">
        <v>358</v>
      </c>
      <c r="I227" s="234" t="str">
        <f>IFERROR(VLOOKUP(I225,'P1-1'!$B:$AP,31,FALSE),"")</f>
        <v/>
      </c>
      <c r="J227" s="234" t="str">
        <f>IFERROR(VLOOKUP(J225,'P1-1'!$B:$AP,31,FALSE),"")</f>
        <v/>
      </c>
      <c r="K227" s="234" t="str">
        <f>IFERROR(VLOOKUP(K225,'P1-1'!$B:$AP,31,FALSE),"")</f>
        <v/>
      </c>
      <c r="L227" s="234" t="str">
        <f>IFERROR(VLOOKUP(L225,'P1-1'!$B:$AP,31,FALSE),"")</f>
        <v/>
      </c>
      <c r="M227" s="234" t="str">
        <f>IFERROR(VLOOKUP(M225,'P1-1'!$B:$AP,31,FALSE),"")</f>
        <v/>
      </c>
      <c r="N227" s="234" t="str">
        <f>IFERROR(VLOOKUP(N225,'P1-1'!$B:$AP,31,FALSE),"")</f>
        <v/>
      </c>
      <c r="O227" s="234" t="str">
        <f>IFERROR(VLOOKUP(O225,'P1-1'!$B:$AP,31,FALSE),"")</f>
        <v/>
      </c>
      <c r="P227" s="234" t="str">
        <f>IFERROR(VLOOKUP(P225,'P1-1'!$B:$AP,31,FALSE),"")</f>
        <v/>
      </c>
      <c r="Q227" s="234" t="str">
        <f>IFERROR(VLOOKUP(Q225,'P1-1'!$B:$AP,31,FALSE),"")</f>
        <v/>
      </c>
      <c r="R227" s="234" t="str">
        <f>IFERROR(VLOOKUP(R225,'P1-1'!$B:$AP,31,FALSE),"")</f>
        <v/>
      </c>
      <c r="S227" s="234" t="str">
        <f>IFERROR(VLOOKUP(S225,'P1-1'!$B:$AP,31,FALSE),"")</f>
        <v/>
      </c>
      <c r="T227" s="234" t="str">
        <f>IFERROR(VLOOKUP(T225,'P1-1'!$B:$AP,31,FALSE),"")</f>
        <v/>
      </c>
      <c r="U227" s="234" t="str">
        <f>IFERROR(VLOOKUP(U225,'P1-1'!$B:$AP,31,FALSE),"")</f>
        <v/>
      </c>
      <c r="V227" s="234" t="str">
        <f>IFERROR(VLOOKUP(V225,'P1-1'!$B:$AP,31,FALSE),"")</f>
        <v/>
      </c>
      <c r="W227" s="234" t="str">
        <f>IFERROR(VLOOKUP(W225,'P1-1'!$B:$AP,31,FALSE),"")</f>
        <v/>
      </c>
      <c r="X227" s="234" t="str">
        <f>IFERROR(VLOOKUP(X225,'P1-1'!$B:$AP,31,FALSE),"")</f>
        <v/>
      </c>
      <c r="Y227" s="234" t="str">
        <f>IFERROR(VLOOKUP(Y225,'P1-1'!$B:$AP,31,FALSE),"")</f>
        <v/>
      </c>
      <c r="Z227" s="234" t="str">
        <f>IFERROR(VLOOKUP(Z225,'P1-1'!$B:$AP,31,FALSE),"")</f>
        <v/>
      </c>
      <c r="AA227" s="234" t="str">
        <f>IFERROR(VLOOKUP(AA225,'P1-1'!$B:$AP,31,FALSE),"")</f>
        <v/>
      </c>
      <c r="AB227" s="234" t="str">
        <f>IFERROR(VLOOKUP(AB225,'P1-1'!$B:$AP,31,FALSE),"")</f>
        <v/>
      </c>
      <c r="AC227" s="234" t="str">
        <f>IFERROR(VLOOKUP(AC225,'P1-1'!$B:$AP,31,FALSE),"")</f>
        <v/>
      </c>
      <c r="AD227" s="234" t="str">
        <f>IFERROR(VLOOKUP(AD225,'P1-1'!$B:$AP,31,FALSE),"")</f>
        <v/>
      </c>
      <c r="AE227" s="234" t="str">
        <f>IFERROR(VLOOKUP(AE225,'P1-1'!$B:$AP,31,FALSE),"")</f>
        <v/>
      </c>
      <c r="AF227" s="234" t="str">
        <f>IFERROR(VLOOKUP(AF225,'P1-1'!$B:$AP,31,FALSE),"")</f>
        <v/>
      </c>
      <c r="AG227" s="234" t="str">
        <f>IFERROR(VLOOKUP(AG225,'P1-1'!$B:$AP,31,FALSE),"")</f>
        <v/>
      </c>
      <c r="AH227" s="234" t="str">
        <f>IFERROR(VLOOKUP(AH225,'P1-1'!$B:$AP,31,FALSE),"")</f>
        <v/>
      </c>
      <c r="AI227" s="234" t="str">
        <f>IFERROR(VLOOKUP(AI225,'P1-1'!$B:$AP,31,FALSE),"")</f>
        <v/>
      </c>
      <c r="AJ227" s="234" t="str">
        <f>IFERROR(VLOOKUP(AJ225,'P1-1'!$B:$AP,31,FALSE),"")</f>
        <v/>
      </c>
      <c r="AK227" s="234" t="str">
        <f>IFERROR(VLOOKUP(AK225,'P1-1'!$B:$AP,31,FALSE),"")</f>
        <v/>
      </c>
      <c r="AL227" s="234" t="str">
        <f>IFERROR(VLOOKUP(AL225,'P1-1'!$B:$AP,31,FALSE),"")</f>
        <v/>
      </c>
      <c r="AM227" s="234" t="str">
        <f>IFERROR(VLOOKUP(AM225,'P1-1'!$B:$AP,31,FALSE),"")</f>
        <v/>
      </c>
      <c r="AN227" s="730"/>
      <c r="AO227" s="702"/>
      <c r="AP227" s="707"/>
      <c r="AQ227" s="708"/>
      <c r="AR227" s="702"/>
      <c r="AS227" s="702"/>
      <c r="AT227" s="709"/>
      <c r="AU227" s="327"/>
      <c r="AV227" s="327"/>
    </row>
    <row r="228" spans="1:48" s="205" customFormat="1" ht="12" customHeight="1">
      <c r="A228" s="710">
        <v>69</v>
      </c>
      <c r="B228" s="713"/>
      <c r="C228" s="731"/>
      <c r="D228" s="719" t="s">
        <v>231</v>
      </c>
      <c r="E228" s="401"/>
      <c r="F228" s="722"/>
      <c r="G228" s="723"/>
      <c r="H228" s="232" t="s">
        <v>355</v>
      </c>
      <c r="I228" s="324"/>
      <c r="J228" s="324"/>
      <c r="K228" s="324"/>
      <c r="L228" s="324"/>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4"/>
      <c r="AL228" s="324"/>
      <c r="AM228" s="324"/>
      <c r="AN228" s="728">
        <f t="shared" ref="AN228" si="263">IF(LEFT($AN$2,6)="共同生活援助",SUM(I229:AM229),SUM(I229:AM230))</f>
        <v>0</v>
      </c>
      <c r="AO228" s="700">
        <f>IF($AN$4="４週",AN228/4,AN228/(DAY(EOMONTH($I$22,0))/7))</f>
        <v>0</v>
      </c>
      <c r="AP228" s="703"/>
      <c r="AQ228" s="704"/>
      <c r="AR228" s="700" t="str">
        <f t="shared" ref="AR228" si="264">IF($AN$4="４週",AU229,AV229)</f>
        <v/>
      </c>
      <c r="AS228" s="700"/>
      <c r="AT228" s="709"/>
      <c r="AU228" s="325" t="s">
        <v>617</v>
      </c>
      <c r="AV228" s="325" t="s">
        <v>356</v>
      </c>
    </row>
    <row r="229" spans="1:48" s="205" customFormat="1" ht="12" customHeight="1">
      <c r="A229" s="711"/>
      <c r="B229" s="714"/>
      <c r="C229" s="732"/>
      <c r="D229" s="720"/>
      <c r="E229" s="402"/>
      <c r="F229" s="724"/>
      <c r="G229" s="725"/>
      <c r="H229" s="233" t="s">
        <v>357</v>
      </c>
      <c r="I229" s="234" t="str">
        <f>IFERROR(VLOOKUP(I228,'P1-1'!$B:$AP,41,FALSE),"")</f>
        <v/>
      </c>
      <c r="J229" s="234" t="str">
        <f>IFERROR(VLOOKUP(J228,'P1-1'!$B:$AP,41,FALSE),"")</f>
        <v/>
      </c>
      <c r="K229" s="234" t="str">
        <f>IFERROR(VLOOKUP(K228,'P1-1'!$B:$AP,41,FALSE),"")</f>
        <v/>
      </c>
      <c r="L229" s="234" t="str">
        <f>IFERROR(VLOOKUP(L228,'P1-1'!$B:$AP,41,FALSE),"")</f>
        <v/>
      </c>
      <c r="M229" s="234" t="str">
        <f>IFERROR(VLOOKUP(M228,'P1-1'!$B:$AP,41,FALSE),"")</f>
        <v/>
      </c>
      <c r="N229" s="234" t="str">
        <f>IFERROR(VLOOKUP(N228,'P1-1'!$B:$AP,41,FALSE),"")</f>
        <v/>
      </c>
      <c r="O229" s="234" t="str">
        <f>IFERROR(VLOOKUP(O228,'P1-1'!$B:$AP,41,FALSE),"")</f>
        <v/>
      </c>
      <c r="P229" s="234" t="str">
        <f>IFERROR(VLOOKUP(P228,'P1-1'!$B:$AP,41,FALSE),"")</f>
        <v/>
      </c>
      <c r="Q229" s="234" t="str">
        <f>IFERROR(VLOOKUP(Q228,'P1-1'!$B:$AP,41,FALSE),"")</f>
        <v/>
      </c>
      <c r="R229" s="234" t="str">
        <f>IFERROR(VLOOKUP(R228,'P1-1'!$B:$AP,41,FALSE),"")</f>
        <v/>
      </c>
      <c r="S229" s="234" t="str">
        <f>IFERROR(VLOOKUP(S228,'P1-1'!$B:$AP,41,FALSE),"")</f>
        <v/>
      </c>
      <c r="T229" s="234" t="str">
        <f>IFERROR(VLOOKUP(T228,'P1-1'!$B:$AP,41,FALSE),"")</f>
        <v/>
      </c>
      <c r="U229" s="234" t="str">
        <f>IFERROR(VLOOKUP(U228,'P1-1'!$B:$AP,41,FALSE),"")</f>
        <v/>
      </c>
      <c r="V229" s="234" t="str">
        <f>IFERROR(VLOOKUP(V228,'P1-1'!$B:$AP,41,FALSE),"")</f>
        <v/>
      </c>
      <c r="W229" s="234" t="str">
        <f>IFERROR(VLOOKUP(W228,'P1-1'!$B:$AP,41,FALSE),"")</f>
        <v/>
      </c>
      <c r="X229" s="234" t="str">
        <f>IFERROR(VLOOKUP(X228,'P1-1'!$B:$AP,41,FALSE),"")</f>
        <v/>
      </c>
      <c r="Y229" s="234" t="str">
        <f>IFERROR(VLOOKUP(Y228,'P1-1'!$B:$AP,41,FALSE),"")</f>
        <v/>
      </c>
      <c r="Z229" s="234" t="str">
        <f>IFERROR(VLOOKUP(Z228,'P1-1'!$B:$AP,41,FALSE),"")</f>
        <v/>
      </c>
      <c r="AA229" s="234" t="str">
        <f>IFERROR(VLOOKUP(AA228,'P1-1'!$B:$AP,41,FALSE),"")</f>
        <v/>
      </c>
      <c r="AB229" s="234" t="str">
        <f>IFERROR(VLOOKUP(AB228,'P1-1'!$B:$AP,41,FALSE),"")</f>
        <v/>
      </c>
      <c r="AC229" s="234" t="str">
        <f>IFERROR(VLOOKUP(AC228,'P1-1'!$B:$AP,41,FALSE),"")</f>
        <v/>
      </c>
      <c r="AD229" s="234" t="str">
        <f>IFERROR(VLOOKUP(AD228,'P1-1'!$B:$AP,41,FALSE),"")</f>
        <v/>
      </c>
      <c r="AE229" s="234" t="str">
        <f>IFERROR(VLOOKUP(AE228,'P1-1'!$B:$AP,41,FALSE),"")</f>
        <v/>
      </c>
      <c r="AF229" s="234" t="str">
        <f>IFERROR(VLOOKUP(AF228,'P1-1'!$B:$AP,41,FALSE),"")</f>
        <v/>
      </c>
      <c r="AG229" s="234" t="str">
        <f>IFERROR(VLOOKUP(AG228,'P1-1'!$B:$AP,41,FALSE),"")</f>
        <v/>
      </c>
      <c r="AH229" s="234" t="str">
        <f>IFERROR(VLOOKUP(AH228,'P1-1'!$B:$AP,41,FALSE),"")</f>
        <v/>
      </c>
      <c r="AI229" s="234" t="str">
        <f>IFERROR(VLOOKUP(AI228,'P1-1'!$B:$AP,41,FALSE),"")</f>
        <v/>
      </c>
      <c r="AJ229" s="234" t="str">
        <f>IFERROR(VLOOKUP(AJ228,'P1-1'!$B:$AP,41,FALSE),"")</f>
        <v/>
      </c>
      <c r="AK229" s="234" t="str">
        <f>IFERROR(VLOOKUP(AK228,'P1-1'!$B:$AP,41,FALSE),"")</f>
        <v/>
      </c>
      <c r="AL229" s="234" t="str">
        <f>IFERROR(VLOOKUP(AL228,'P1-1'!$B:$AP,41,FALSE),"")</f>
        <v/>
      </c>
      <c r="AM229" s="234" t="str">
        <f>IFERROR(VLOOKUP(AM228,'P1-1'!$B:$AP,41,FALSE),"")</f>
        <v/>
      </c>
      <c r="AN229" s="729"/>
      <c r="AO229" s="701"/>
      <c r="AP229" s="705"/>
      <c r="AQ229" s="706"/>
      <c r="AR229" s="701"/>
      <c r="AS229" s="701"/>
      <c r="AT229" s="709"/>
      <c r="AU229" s="326" t="str">
        <f t="shared" ref="AU229" si="265">IFERROR(IF($D228="□",($AO228/$AK$7),($AO228/$AK$9)),"")</f>
        <v/>
      </c>
      <c r="AV229" s="326" t="str">
        <f t="shared" ref="AV229" si="266">IFERROR(IF($D228="□",($AN228/$AO$7),($AN228/$AO$9)),"")</f>
        <v/>
      </c>
    </row>
    <row r="230" spans="1:48" s="205" customFormat="1" ht="12" customHeight="1">
      <c r="A230" s="712"/>
      <c r="B230" s="715"/>
      <c r="C230" s="733"/>
      <c r="D230" s="721"/>
      <c r="E230" s="402"/>
      <c r="F230" s="726"/>
      <c r="G230" s="727"/>
      <c r="H230" s="235" t="s">
        <v>358</v>
      </c>
      <c r="I230" s="234" t="str">
        <f>IFERROR(VLOOKUP(I228,'P1-1'!$B:$AP,31,FALSE),"")</f>
        <v/>
      </c>
      <c r="J230" s="234" t="str">
        <f>IFERROR(VLOOKUP(J228,'P1-1'!$B:$AP,31,FALSE),"")</f>
        <v/>
      </c>
      <c r="K230" s="234" t="str">
        <f>IFERROR(VLOOKUP(K228,'P1-1'!$B:$AP,31,FALSE),"")</f>
        <v/>
      </c>
      <c r="L230" s="234" t="str">
        <f>IFERROR(VLOOKUP(L228,'P1-1'!$B:$AP,31,FALSE),"")</f>
        <v/>
      </c>
      <c r="M230" s="234" t="str">
        <f>IFERROR(VLOOKUP(M228,'P1-1'!$B:$AP,31,FALSE),"")</f>
        <v/>
      </c>
      <c r="N230" s="234" t="str">
        <f>IFERROR(VLOOKUP(N228,'P1-1'!$B:$AP,31,FALSE),"")</f>
        <v/>
      </c>
      <c r="O230" s="234" t="str">
        <f>IFERROR(VLOOKUP(O228,'P1-1'!$B:$AP,31,FALSE),"")</f>
        <v/>
      </c>
      <c r="P230" s="234" t="str">
        <f>IFERROR(VLOOKUP(P228,'P1-1'!$B:$AP,31,FALSE),"")</f>
        <v/>
      </c>
      <c r="Q230" s="234" t="str">
        <f>IFERROR(VLOOKUP(Q228,'P1-1'!$B:$AP,31,FALSE),"")</f>
        <v/>
      </c>
      <c r="R230" s="234" t="str">
        <f>IFERROR(VLOOKUP(R228,'P1-1'!$B:$AP,31,FALSE),"")</f>
        <v/>
      </c>
      <c r="S230" s="234" t="str">
        <f>IFERROR(VLOOKUP(S228,'P1-1'!$B:$AP,31,FALSE),"")</f>
        <v/>
      </c>
      <c r="T230" s="234" t="str">
        <f>IFERROR(VLOOKUP(T228,'P1-1'!$B:$AP,31,FALSE),"")</f>
        <v/>
      </c>
      <c r="U230" s="234" t="str">
        <f>IFERROR(VLOOKUP(U228,'P1-1'!$B:$AP,31,FALSE),"")</f>
        <v/>
      </c>
      <c r="V230" s="234" t="str">
        <f>IFERROR(VLOOKUP(V228,'P1-1'!$B:$AP,31,FALSE),"")</f>
        <v/>
      </c>
      <c r="W230" s="234" t="str">
        <f>IFERROR(VLOOKUP(W228,'P1-1'!$B:$AP,31,FALSE),"")</f>
        <v/>
      </c>
      <c r="X230" s="234" t="str">
        <f>IFERROR(VLOOKUP(X228,'P1-1'!$B:$AP,31,FALSE),"")</f>
        <v/>
      </c>
      <c r="Y230" s="234" t="str">
        <f>IFERROR(VLOOKUP(Y228,'P1-1'!$B:$AP,31,FALSE),"")</f>
        <v/>
      </c>
      <c r="Z230" s="234" t="str">
        <f>IFERROR(VLOOKUP(Z228,'P1-1'!$B:$AP,31,FALSE),"")</f>
        <v/>
      </c>
      <c r="AA230" s="234" t="str">
        <f>IFERROR(VLOOKUP(AA228,'P1-1'!$B:$AP,31,FALSE),"")</f>
        <v/>
      </c>
      <c r="AB230" s="234" t="str">
        <f>IFERROR(VLOOKUP(AB228,'P1-1'!$B:$AP,31,FALSE),"")</f>
        <v/>
      </c>
      <c r="AC230" s="234" t="str">
        <f>IFERROR(VLOOKUP(AC228,'P1-1'!$B:$AP,31,FALSE),"")</f>
        <v/>
      </c>
      <c r="AD230" s="234" t="str">
        <f>IFERROR(VLOOKUP(AD228,'P1-1'!$B:$AP,31,FALSE),"")</f>
        <v/>
      </c>
      <c r="AE230" s="234" t="str">
        <f>IFERROR(VLOOKUP(AE228,'P1-1'!$B:$AP,31,FALSE),"")</f>
        <v/>
      </c>
      <c r="AF230" s="234" t="str">
        <f>IFERROR(VLOOKUP(AF228,'P1-1'!$B:$AP,31,FALSE),"")</f>
        <v/>
      </c>
      <c r="AG230" s="234" t="str">
        <f>IFERROR(VLOOKUP(AG228,'P1-1'!$B:$AP,31,FALSE),"")</f>
        <v/>
      </c>
      <c r="AH230" s="234" t="str">
        <f>IFERROR(VLOOKUP(AH228,'P1-1'!$B:$AP,31,FALSE),"")</f>
        <v/>
      </c>
      <c r="AI230" s="234" t="str">
        <f>IFERROR(VLOOKUP(AI228,'P1-1'!$B:$AP,31,FALSE),"")</f>
        <v/>
      </c>
      <c r="AJ230" s="234" t="str">
        <f>IFERROR(VLOOKUP(AJ228,'P1-1'!$B:$AP,31,FALSE),"")</f>
        <v/>
      </c>
      <c r="AK230" s="234" t="str">
        <f>IFERROR(VLOOKUP(AK228,'P1-1'!$B:$AP,31,FALSE),"")</f>
        <v/>
      </c>
      <c r="AL230" s="234" t="str">
        <f>IFERROR(VLOOKUP(AL228,'P1-1'!$B:$AP,31,FALSE),"")</f>
        <v/>
      </c>
      <c r="AM230" s="234" t="str">
        <f>IFERROR(VLOOKUP(AM228,'P1-1'!$B:$AP,31,FALSE),"")</f>
        <v/>
      </c>
      <c r="AN230" s="730"/>
      <c r="AO230" s="702"/>
      <c r="AP230" s="707"/>
      <c r="AQ230" s="708"/>
      <c r="AR230" s="702"/>
      <c r="AS230" s="702"/>
      <c r="AT230" s="709"/>
      <c r="AU230" s="327"/>
      <c r="AV230" s="327"/>
    </row>
    <row r="231" spans="1:48" s="205" customFormat="1" ht="12" customHeight="1">
      <c r="A231" s="710">
        <v>70</v>
      </c>
      <c r="B231" s="713"/>
      <c r="C231" s="731"/>
      <c r="D231" s="719" t="s">
        <v>231</v>
      </c>
      <c r="E231" s="401"/>
      <c r="F231" s="722"/>
      <c r="G231" s="723"/>
      <c r="H231" s="232" t="s">
        <v>355</v>
      </c>
      <c r="I231" s="324"/>
      <c r="J231" s="324"/>
      <c r="K231" s="324"/>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728">
        <f t="shared" ref="AN231" si="267">IF(LEFT($AN$2,6)="共同生活援助",SUM(I232:AM232),SUM(I232:AM233))</f>
        <v>0</v>
      </c>
      <c r="AO231" s="700">
        <f>IF($AN$4="４週",AN231/4,AN231/(DAY(EOMONTH($I$22,0))/7))</f>
        <v>0</v>
      </c>
      <c r="AP231" s="703"/>
      <c r="AQ231" s="704"/>
      <c r="AR231" s="700" t="str">
        <f t="shared" ref="AR231" si="268">IF($AN$4="４週",AU232,AV232)</f>
        <v/>
      </c>
      <c r="AS231" s="700"/>
      <c r="AT231" s="709"/>
      <c r="AU231" s="325" t="s">
        <v>617</v>
      </c>
      <c r="AV231" s="325" t="s">
        <v>356</v>
      </c>
    </row>
    <row r="232" spans="1:48" s="205" customFormat="1" ht="12" customHeight="1">
      <c r="A232" s="711"/>
      <c r="B232" s="714"/>
      <c r="C232" s="732"/>
      <c r="D232" s="720"/>
      <c r="E232" s="402"/>
      <c r="F232" s="724"/>
      <c r="G232" s="725"/>
      <c r="H232" s="233" t="s">
        <v>357</v>
      </c>
      <c r="I232" s="234" t="str">
        <f>IFERROR(VLOOKUP(I231,'P1-1'!$B:$AP,41,FALSE),"")</f>
        <v/>
      </c>
      <c r="J232" s="234" t="str">
        <f>IFERROR(VLOOKUP(J231,'P1-1'!$B:$AP,41,FALSE),"")</f>
        <v/>
      </c>
      <c r="K232" s="234" t="str">
        <f>IFERROR(VLOOKUP(K231,'P1-1'!$B:$AP,41,FALSE),"")</f>
        <v/>
      </c>
      <c r="L232" s="234" t="str">
        <f>IFERROR(VLOOKUP(L231,'P1-1'!$B:$AP,41,FALSE),"")</f>
        <v/>
      </c>
      <c r="M232" s="234" t="str">
        <f>IFERROR(VLOOKUP(M231,'P1-1'!$B:$AP,41,FALSE),"")</f>
        <v/>
      </c>
      <c r="N232" s="234" t="str">
        <f>IFERROR(VLOOKUP(N231,'P1-1'!$B:$AP,41,FALSE),"")</f>
        <v/>
      </c>
      <c r="O232" s="234" t="str">
        <f>IFERROR(VLOOKUP(O231,'P1-1'!$B:$AP,41,FALSE),"")</f>
        <v/>
      </c>
      <c r="P232" s="234" t="str">
        <f>IFERROR(VLOOKUP(P231,'P1-1'!$B:$AP,41,FALSE),"")</f>
        <v/>
      </c>
      <c r="Q232" s="234" t="str">
        <f>IFERROR(VLOOKUP(Q231,'P1-1'!$B:$AP,41,FALSE),"")</f>
        <v/>
      </c>
      <c r="R232" s="234" t="str">
        <f>IFERROR(VLOOKUP(R231,'P1-1'!$B:$AP,41,FALSE),"")</f>
        <v/>
      </c>
      <c r="S232" s="234" t="str">
        <f>IFERROR(VLOOKUP(S231,'P1-1'!$B:$AP,41,FALSE),"")</f>
        <v/>
      </c>
      <c r="T232" s="234" t="str">
        <f>IFERROR(VLOOKUP(T231,'P1-1'!$B:$AP,41,FALSE),"")</f>
        <v/>
      </c>
      <c r="U232" s="234" t="str">
        <f>IFERROR(VLOOKUP(U231,'P1-1'!$B:$AP,41,FALSE),"")</f>
        <v/>
      </c>
      <c r="V232" s="234" t="str">
        <f>IFERROR(VLOOKUP(V231,'P1-1'!$B:$AP,41,FALSE),"")</f>
        <v/>
      </c>
      <c r="W232" s="234" t="str">
        <f>IFERROR(VLOOKUP(W231,'P1-1'!$B:$AP,41,FALSE),"")</f>
        <v/>
      </c>
      <c r="X232" s="234" t="str">
        <f>IFERROR(VLOOKUP(X231,'P1-1'!$B:$AP,41,FALSE),"")</f>
        <v/>
      </c>
      <c r="Y232" s="234" t="str">
        <f>IFERROR(VLOOKUP(Y231,'P1-1'!$B:$AP,41,FALSE),"")</f>
        <v/>
      </c>
      <c r="Z232" s="234" t="str">
        <f>IFERROR(VLOOKUP(Z231,'P1-1'!$B:$AP,41,FALSE),"")</f>
        <v/>
      </c>
      <c r="AA232" s="234" t="str">
        <f>IFERROR(VLOOKUP(AA231,'P1-1'!$B:$AP,41,FALSE),"")</f>
        <v/>
      </c>
      <c r="AB232" s="234" t="str">
        <f>IFERROR(VLOOKUP(AB231,'P1-1'!$B:$AP,41,FALSE),"")</f>
        <v/>
      </c>
      <c r="AC232" s="234" t="str">
        <f>IFERROR(VLOOKUP(AC231,'P1-1'!$B:$AP,41,FALSE),"")</f>
        <v/>
      </c>
      <c r="AD232" s="234" t="str">
        <f>IFERROR(VLOOKUP(AD231,'P1-1'!$B:$AP,41,FALSE),"")</f>
        <v/>
      </c>
      <c r="AE232" s="234" t="str">
        <f>IFERROR(VLOOKUP(AE231,'P1-1'!$B:$AP,41,FALSE),"")</f>
        <v/>
      </c>
      <c r="AF232" s="234" t="str">
        <f>IFERROR(VLOOKUP(AF231,'P1-1'!$B:$AP,41,FALSE),"")</f>
        <v/>
      </c>
      <c r="AG232" s="234" t="str">
        <f>IFERROR(VLOOKUP(AG231,'P1-1'!$B:$AP,41,FALSE),"")</f>
        <v/>
      </c>
      <c r="AH232" s="234" t="str">
        <f>IFERROR(VLOOKUP(AH231,'P1-1'!$B:$AP,41,FALSE),"")</f>
        <v/>
      </c>
      <c r="AI232" s="234" t="str">
        <f>IFERROR(VLOOKUP(AI231,'P1-1'!$B:$AP,41,FALSE),"")</f>
        <v/>
      </c>
      <c r="AJ232" s="234" t="str">
        <f>IFERROR(VLOOKUP(AJ231,'P1-1'!$B:$AP,41,FALSE),"")</f>
        <v/>
      </c>
      <c r="AK232" s="234" t="str">
        <f>IFERROR(VLOOKUP(AK231,'P1-1'!$B:$AP,41,FALSE),"")</f>
        <v/>
      </c>
      <c r="AL232" s="234" t="str">
        <f>IFERROR(VLOOKUP(AL231,'P1-1'!$B:$AP,41,FALSE),"")</f>
        <v/>
      </c>
      <c r="AM232" s="234" t="str">
        <f>IFERROR(VLOOKUP(AM231,'P1-1'!$B:$AP,41,FALSE),"")</f>
        <v/>
      </c>
      <c r="AN232" s="729"/>
      <c r="AO232" s="701"/>
      <c r="AP232" s="705"/>
      <c r="AQ232" s="706"/>
      <c r="AR232" s="701"/>
      <c r="AS232" s="701"/>
      <c r="AT232" s="709"/>
      <c r="AU232" s="326" t="str">
        <f t="shared" ref="AU232" si="269">IFERROR(IF($D231="□",($AO231/$AK$7),($AO231/$AK$9)),"")</f>
        <v/>
      </c>
      <c r="AV232" s="326" t="str">
        <f t="shared" ref="AV232" si="270">IFERROR(IF($D231="□",($AN231/$AO$7),($AN231/$AO$9)),"")</f>
        <v/>
      </c>
    </row>
    <row r="233" spans="1:48" s="205" customFormat="1" ht="12" customHeight="1">
      <c r="A233" s="712"/>
      <c r="B233" s="715"/>
      <c r="C233" s="733"/>
      <c r="D233" s="721"/>
      <c r="E233" s="402"/>
      <c r="F233" s="726"/>
      <c r="G233" s="727"/>
      <c r="H233" s="235" t="s">
        <v>358</v>
      </c>
      <c r="I233" s="234" t="str">
        <f>IFERROR(VLOOKUP(I231,'P1-1'!$B:$AP,31,FALSE),"")</f>
        <v/>
      </c>
      <c r="J233" s="234" t="str">
        <f>IFERROR(VLOOKUP(J231,'P1-1'!$B:$AP,31,FALSE),"")</f>
        <v/>
      </c>
      <c r="K233" s="234" t="str">
        <f>IFERROR(VLOOKUP(K231,'P1-1'!$B:$AP,31,FALSE),"")</f>
        <v/>
      </c>
      <c r="L233" s="234" t="str">
        <f>IFERROR(VLOOKUP(L231,'P1-1'!$B:$AP,31,FALSE),"")</f>
        <v/>
      </c>
      <c r="M233" s="234" t="str">
        <f>IFERROR(VLOOKUP(M231,'P1-1'!$B:$AP,31,FALSE),"")</f>
        <v/>
      </c>
      <c r="N233" s="234" t="str">
        <f>IFERROR(VLOOKUP(N231,'P1-1'!$B:$AP,31,FALSE),"")</f>
        <v/>
      </c>
      <c r="O233" s="234" t="str">
        <f>IFERROR(VLOOKUP(O231,'P1-1'!$B:$AP,31,FALSE),"")</f>
        <v/>
      </c>
      <c r="P233" s="234" t="str">
        <f>IFERROR(VLOOKUP(P231,'P1-1'!$B:$AP,31,FALSE),"")</f>
        <v/>
      </c>
      <c r="Q233" s="234" t="str">
        <f>IFERROR(VLOOKUP(Q231,'P1-1'!$B:$AP,31,FALSE),"")</f>
        <v/>
      </c>
      <c r="R233" s="234" t="str">
        <f>IFERROR(VLOOKUP(R231,'P1-1'!$B:$AP,31,FALSE),"")</f>
        <v/>
      </c>
      <c r="S233" s="234" t="str">
        <f>IFERROR(VLOOKUP(S231,'P1-1'!$B:$AP,31,FALSE),"")</f>
        <v/>
      </c>
      <c r="T233" s="234" t="str">
        <f>IFERROR(VLOOKUP(T231,'P1-1'!$B:$AP,31,FALSE),"")</f>
        <v/>
      </c>
      <c r="U233" s="234" t="str">
        <f>IFERROR(VLOOKUP(U231,'P1-1'!$B:$AP,31,FALSE),"")</f>
        <v/>
      </c>
      <c r="V233" s="234" t="str">
        <f>IFERROR(VLOOKUP(V231,'P1-1'!$B:$AP,31,FALSE),"")</f>
        <v/>
      </c>
      <c r="W233" s="234" t="str">
        <f>IFERROR(VLOOKUP(W231,'P1-1'!$B:$AP,31,FALSE),"")</f>
        <v/>
      </c>
      <c r="X233" s="234" t="str">
        <f>IFERROR(VLOOKUP(X231,'P1-1'!$B:$AP,31,FALSE),"")</f>
        <v/>
      </c>
      <c r="Y233" s="234" t="str">
        <f>IFERROR(VLOOKUP(Y231,'P1-1'!$B:$AP,31,FALSE),"")</f>
        <v/>
      </c>
      <c r="Z233" s="234" t="str">
        <f>IFERROR(VLOOKUP(Z231,'P1-1'!$B:$AP,31,FALSE),"")</f>
        <v/>
      </c>
      <c r="AA233" s="234" t="str">
        <f>IFERROR(VLOOKUP(AA231,'P1-1'!$B:$AP,31,FALSE),"")</f>
        <v/>
      </c>
      <c r="AB233" s="234" t="str">
        <f>IFERROR(VLOOKUP(AB231,'P1-1'!$B:$AP,31,FALSE),"")</f>
        <v/>
      </c>
      <c r="AC233" s="234" t="str">
        <f>IFERROR(VLOOKUP(AC231,'P1-1'!$B:$AP,31,FALSE),"")</f>
        <v/>
      </c>
      <c r="AD233" s="234" t="str">
        <f>IFERROR(VLOOKUP(AD231,'P1-1'!$B:$AP,31,FALSE),"")</f>
        <v/>
      </c>
      <c r="AE233" s="234" t="str">
        <f>IFERROR(VLOOKUP(AE231,'P1-1'!$B:$AP,31,FALSE),"")</f>
        <v/>
      </c>
      <c r="AF233" s="234" t="str">
        <f>IFERROR(VLOOKUP(AF231,'P1-1'!$B:$AP,31,FALSE),"")</f>
        <v/>
      </c>
      <c r="AG233" s="234" t="str">
        <f>IFERROR(VLOOKUP(AG231,'P1-1'!$B:$AP,31,FALSE),"")</f>
        <v/>
      </c>
      <c r="AH233" s="234" t="str">
        <f>IFERROR(VLOOKUP(AH231,'P1-1'!$B:$AP,31,FALSE),"")</f>
        <v/>
      </c>
      <c r="AI233" s="234" t="str">
        <f>IFERROR(VLOOKUP(AI231,'P1-1'!$B:$AP,31,FALSE),"")</f>
        <v/>
      </c>
      <c r="AJ233" s="234" t="str">
        <f>IFERROR(VLOOKUP(AJ231,'P1-1'!$B:$AP,31,FALSE),"")</f>
        <v/>
      </c>
      <c r="AK233" s="234" t="str">
        <f>IFERROR(VLOOKUP(AK231,'P1-1'!$B:$AP,31,FALSE),"")</f>
        <v/>
      </c>
      <c r="AL233" s="234" t="str">
        <f>IFERROR(VLOOKUP(AL231,'P1-1'!$B:$AP,31,FALSE),"")</f>
        <v/>
      </c>
      <c r="AM233" s="234" t="str">
        <f>IFERROR(VLOOKUP(AM231,'P1-1'!$B:$AP,31,FALSE),"")</f>
        <v/>
      </c>
      <c r="AN233" s="730"/>
      <c r="AO233" s="702"/>
      <c r="AP233" s="707"/>
      <c r="AQ233" s="708"/>
      <c r="AR233" s="702"/>
      <c r="AS233" s="702"/>
      <c r="AT233" s="709"/>
      <c r="AU233" s="327"/>
      <c r="AV233" s="327"/>
    </row>
    <row r="234" spans="1:48" s="205" customFormat="1" ht="12" customHeight="1">
      <c r="A234" s="710">
        <v>71</v>
      </c>
      <c r="B234" s="713"/>
      <c r="C234" s="731"/>
      <c r="D234" s="719" t="s">
        <v>231</v>
      </c>
      <c r="E234" s="401"/>
      <c r="F234" s="722"/>
      <c r="G234" s="723"/>
      <c r="H234" s="232" t="s">
        <v>355</v>
      </c>
      <c r="I234" s="324"/>
      <c r="J234" s="324"/>
      <c r="K234" s="324"/>
      <c r="L234" s="324"/>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4"/>
      <c r="AL234" s="324"/>
      <c r="AM234" s="324"/>
      <c r="AN234" s="728">
        <f t="shared" ref="AN234" si="271">IF(LEFT($AN$2,6)="共同生活援助",SUM(I235:AM235),SUM(I235:AM236))</f>
        <v>0</v>
      </c>
      <c r="AO234" s="700">
        <f>IF($AN$4="４週",AN234/4,AN234/(DAY(EOMONTH($I$22,0))/7))</f>
        <v>0</v>
      </c>
      <c r="AP234" s="703"/>
      <c r="AQ234" s="704"/>
      <c r="AR234" s="700" t="str">
        <f t="shared" ref="AR234" si="272">IF($AN$4="４週",AU235,AV235)</f>
        <v/>
      </c>
      <c r="AS234" s="700"/>
      <c r="AT234" s="709"/>
      <c r="AU234" s="325" t="s">
        <v>617</v>
      </c>
      <c r="AV234" s="325" t="s">
        <v>356</v>
      </c>
    </row>
    <row r="235" spans="1:48" s="205" customFormat="1" ht="12" customHeight="1">
      <c r="A235" s="711"/>
      <c r="B235" s="714"/>
      <c r="C235" s="732"/>
      <c r="D235" s="720"/>
      <c r="E235" s="402"/>
      <c r="F235" s="724"/>
      <c r="G235" s="725"/>
      <c r="H235" s="233" t="s">
        <v>357</v>
      </c>
      <c r="I235" s="234" t="str">
        <f>IFERROR(VLOOKUP(I234,'P1-1'!$B:$AP,41,FALSE),"")</f>
        <v/>
      </c>
      <c r="J235" s="234" t="str">
        <f>IFERROR(VLOOKUP(J234,'P1-1'!$B:$AP,41,FALSE),"")</f>
        <v/>
      </c>
      <c r="K235" s="234" t="str">
        <f>IFERROR(VLOOKUP(K234,'P1-1'!$B:$AP,41,FALSE),"")</f>
        <v/>
      </c>
      <c r="L235" s="234" t="str">
        <f>IFERROR(VLOOKUP(L234,'P1-1'!$B:$AP,41,FALSE),"")</f>
        <v/>
      </c>
      <c r="M235" s="234" t="str">
        <f>IFERROR(VLOOKUP(M234,'P1-1'!$B:$AP,41,FALSE),"")</f>
        <v/>
      </c>
      <c r="N235" s="234" t="str">
        <f>IFERROR(VLOOKUP(N234,'P1-1'!$B:$AP,41,FALSE),"")</f>
        <v/>
      </c>
      <c r="O235" s="234" t="str">
        <f>IFERROR(VLOOKUP(O234,'P1-1'!$B:$AP,41,FALSE),"")</f>
        <v/>
      </c>
      <c r="P235" s="234" t="str">
        <f>IFERROR(VLOOKUP(P234,'P1-1'!$B:$AP,41,FALSE),"")</f>
        <v/>
      </c>
      <c r="Q235" s="234" t="str">
        <f>IFERROR(VLOOKUP(Q234,'P1-1'!$B:$AP,41,FALSE),"")</f>
        <v/>
      </c>
      <c r="R235" s="234" t="str">
        <f>IFERROR(VLOOKUP(R234,'P1-1'!$B:$AP,41,FALSE),"")</f>
        <v/>
      </c>
      <c r="S235" s="234" t="str">
        <f>IFERROR(VLOOKUP(S234,'P1-1'!$B:$AP,41,FALSE),"")</f>
        <v/>
      </c>
      <c r="T235" s="234" t="str">
        <f>IFERROR(VLOOKUP(T234,'P1-1'!$B:$AP,41,FALSE),"")</f>
        <v/>
      </c>
      <c r="U235" s="234" t="str">
        <f>IFERROR(VLOOKUP(U234,'P1-1'!$B:$AP,41,FALSE),"")</f>
        <v/>
      </c>
      <c r="V235" s="234" t="str">
        <f>IFERROR(VLOOKUP(V234,'P1-1'!$B:$AP,41,FALSE),"")</f>
        <v/>
      </c>
      <c r="W235" s="234" t="str">
        <f>IFERROR(VLOOKUP(W234,'P1-1'!$B:$AP,41,FALSE),"")</f>
        <v/>
      </c>
      <c r="X235" s="234" t="str">
        <f>IFERROR(VLOOKUP(X234,'P1-1'!$B:$AP,41,FALSE),"")</f>
        <v/>
      </c>
      <c r="Y235" s="234" t="str">
        <f>IFERROR(VLOOKUP(Y234,'P1-1'!$B:$AP,41,FALSE),"")</f>
        <v/>
      </c>
      <c r="Z235" s="234" t="str">
        <f>IFERROR(VLOOKUP(Z234,'P1-1'!$B:$AP,41,FALSE),"")</f>
        <v/>
      </c>
      <c r="AA235" s="234" t="str">
        <f>IFERROR(VLOOKUP(AA234,'P1-1'!$B:$AP,41,FALSE),"")</f>
        <v/>
      </c>
      <c r="AB235" s="234" t="str">
        <f>IFERROR(VLOOKUP(AB234,'P1-1'!$B:$AP,41,FALSE),"")</f>
        <v/>
      </c>
      <c r="AC235" s="234" t="str">
        <f>IFERROR(VLOOKUP(AC234,'P1-1'!$B:$AP,41,FALSE),"")</f>
        <v/>
      </c>
      <c r="AD235" s="234" t="str">
        <f>IFERROR(VLOOKUP(AD234,'P1-1'!$B:$AP,41,FALSE),"")</f>
        <v/>
      </c>
      <c r="AE235" s="234" t="str">
        <f>IFERROR(VLOOKUP(AE234,'P1-1'!$B:$AP,41,FALSE),"")</f>
        <v/>
      </c>
      <c r="AF235" s="234" t="str">
        <f>IFERROR(VLOOKUP(AF234,'P1-1'!$B:$AP,41,FALSE),"")</f>
        <v/>
      </c>
      <c r="AG235" s="234" t="str">
        <f>IFERROR(VLOOKUP(AG234,'P1-1'!$B:$AP,41,FALSE),"")</f>
        <v/>
      </c>
      <c r="AH235" s="234" t="str">
        <f>IFERROR(VLOOKUP(AH234,'P1-1'!$B:$AP,41,FALSE),"")</f>
        <v/>
      </c>
      <c r="AI235" s="234" t="str">
        <f>IFERROR(VLOOKUP(AI234,'P1-1'!$B:$AP,41,FALSE),"")</f>
        <v/>
      </c>
      <c r="AJ235" s="234" t="str">
        <f>IFERROR(VLOOKUP(AJ234,'P1-1'!$B:$AP,41,FALSE),"")</f>
        <v/>
      </c>
      <c r="AK235" s="234" t="str">
        <f>IFERROR(VLOOKUP(AK234,'P1-1'!$B:$AP,41,FALSE),"")</f>
        <v/>
      </c>
      <c r="AL235" s="234" t="str">
        <f>IFERROR(VLOOKUP(AL234,'P1-1'!$B:$AP,41,FALSE),"")</f>
        <v/>
      </c>
      <c r="AM235" s="234" t="str">
        <f>IFERROR(VLOOKUP(AM234,'P1-1'!$B:$AP,41,FALSE),"")</f>
        <v/>
      </c>
      <c r="AN235" s="729"/>
      <c r="AO235" s="701"/>
      <c r="AP235" s="705"/>
      <c r="AQ235" s="706"/>
      <c r="AR235" s="701"/>
      <c r="AS235" s="701"/>
      <c r="AT235" s="709"/>
      <c r="AU235" s="326" t="str">
        <f t="shared" ref="AU235" si="273">IFERROR(IF($D234="□",($AO234/$AK$7),($AO234/$AK$9)),"")</f>
        <v/>
      </c>
      <c r="AV235" s="326" t="str">
        <f t="shared" ref="AV235" si="274">IFERROR(IF($D234="□",($AN234/$AO$7),($AN234/$AO$9)),"")</f>
        <v/>
      </c>
    </row>
    <row r="236" spans="1:48" s="205" customFormat="1" ht="12" customHeight="1">
      <c r="A236" s="712"/>
      <c r="B236" s="715"/>
      <c r="C236" s="733"/>
      <c r="D236" s="721"/>
      <c r="E236" s="402"/>
      <c r="F236" s="726"/>
      <c r="G236" s="727"/>
      <c r="H236" s="235" t="s">
        <v>358</v>
      </c>
      <c r="I236" s="234" t="str">
        <f>IFERROR(VLOOKUP(I234,'P1-1'!$B:$AP,31,FALSE),"")</f>
        <v/>
      </c>
      <c r="J236" s="234" t="str">
        <f>IFERROR(VLOOKUP(J234,'P1-1'!$B:$AP,31,FALSE),"")</f>
        <v/>
      </c>
      <c r="K236" s="234" t="str">
        <f>IFERROR(VLOOKUP(K234,'P1-1'!$B:$AP,31,FALSE),"")</f>
        <v/>
      </c>
      <c r="L236" s="234" t="str">
        <f>IFERROR(VLOOKUP(L234,'P1-1'!$B:$AP,31,FALSE),"")</f>
        <v/>
      </c>
      <c r="M236" s="234" t="str">
        <f>IFERROR(VLOOKUP(M234,'P1-1'!$B:$AP,31,FALSE),"")</f>
        <v/>
      </c>
      <c r="N236" s="234" t="str">
        <f>IFERROR(VLOOKUP(N234,'P1-1'!$B:$AP,31,FALSE),"")</f>
        <v/>
      </c>
      <c r="O236" s="234" t="str">
        <f>IFERROR(VLOOKUP(O234,'P1-1'!$B:$AP,31,FALSE),"")</f>
        <v/>
      </c>
      <c r="P236" s="234" t="str">
        <f>IFERROR(VLOOKUP(P234,'P1-1'!$B:$AP,31,FALSE),"")</f>
        <v/>
      </c>
      <c r="Q236" s="234" t="str">
        <f>IFERROR(VLOOKUP(Q234,'P1-1'!$B:$AP,31,FALSE),"")</f>
        <v/>
      </c>
      <c r="R236" s="234" t="str">
        <f>IFERROR(VLOOKUP(R234,'P1-1'!$B:$AP,31,FALSE),"")</f>
        <v/>
      </c>
      <c r="S236" s="234" t="str">
        <f>IFERROR(VLOOKUP(S234,'P1-1'!$B:$AP,31,FALSE),"")</f>
        <v/>
      </c>
      <c r="T236" s="234" t="str">
        <f>IFERROR(VLOOKUP(T234,'P1-1'!$B:$AP,31,FALSE),"")</f>
        <v/>
      </c>
      <c r="U236" s="234" t="str">
        <f>IFERROR(VLOOKUP(U234,'P1-1'!$B:$AP,31,FALSE),"")</f>
        <v/>
      </c>
      <c r="V236" s="234" t="str">
        <f>IFERROR(VLOOKUP(V234,'P1-1'!$B:$AP,31,FALSE),"")</f>
        <v/>
      </c>
      <c r="W236" s="234" t="str">
        <f>IFERROR(VLOOKUP(W234,'P1-1'!$B:$AP,31,FALSE),"")</f>
        <v/>
      </c>
      <c r="X236" s="234" t="str">
        <f>IFERROR(VLOOKUP(X234,'P1-1'!$B:$AP,31,FALSE),"")</f>
        <v/>
      </c>
      <c r="Y236" s="234" t="str">
        <f>IFERROR(VLOOKUP(Y234,'P1-1'!$B:$AP,31,FALSE),"")</f>
        <v/>
      </c>
      <c r="Z236" s="234" t="str">
        <f>IFERROR(VLOOKUP(Z234,'P1-1'!$B:$AP,31,FALSE),"")</f>
        <v/>
      </c>
      <c r="AA236" s="234" t="str">
        <f>IFERROR(VLOOKUP(AA234,'P1-1'!$B:$AP,31,FALSE),"")</f>
        <v/>
      </c>
      <c r="AB236" s="234" t="str">
        <f>IFERROR(VLOOKUP(AB234,'P1-1'!$B:$AP,31,FALSE),"")</f>
        <v/>
      </c>
      <c r="AC236" s="234" t="str">
        <f>IFERROR(VLOOKUP(AC234,'P1-1'!$B:$AP,31,FALSE),"")</f>
        <v/>
      </c>
      <c r="AD236" s="234" t="str">
        <f>IFERROR(VLOOKUP(AD234,'P1-1'!$B:$AP,31,FALSE),"")</f>
        <v/>
      </c>
      <c r="AE236" s="234" t="str">
        <f>IFERROR(VLOOKUP(AE234,'P1-1'!$B:$AP,31,FALSE),"")</f>
        <v/>
      </c>
      <c r="AF236" s="234" t="str">
        <f>IFERROR(VLOOKUP(AF234,'P1-1'!$B:$AP,31,FALSE),"")</f>
        <v/>
      </c>
      <c r="AG236" s="234" t="str">
        <f>IFERROR(VLOOKUP(AG234,'P1-1'!$B:$AP,31,FALSE),"")</f>
        <v/>
      </c>
      <c r="AH236" s="234" t="str">
        <f>IFERROR(VLOOKUP(AH234,'P1-1'!$B:$AP,31,FALSE),"")</f>
        <v/>
      </c>
      <c r="AI236" s="234" t="str">
        <f>IFERROR(VLOOKUP(AI234,'P1-1'!$B:$AP,31,FALSE),"")</f>
        <v/>
      </c>
      <c r="AJ236" s="234" t="str">
        <f>IFERROR(VLOOKUP(AJ234,'P1-1'!$B:$AP,31,FALSE),"")</f>
        <v/>
      </c>
      <c r="AK236" s="234" t="str">
        <f>IFERROR(VLOOKUP(AK234,'P1-1'!$B:$AP,31,FALSE),"")</f>
        <v/>
      </c>
      <c r="AL236" s="234" t="str">
        <f>IFERROR(VLOOKUP(AL234,'P1-1'!$B:$AP,31,FALSE),"")</f>
        <v/>
      </c>
      <c r="AM236" s="234" t="str">
        <f>IFERROR(VLOOKUP(AM234,'P1-1'!$B:$AP,31,FALSE),"")</f>
        <v/>
      </c>
      <c r="AN236" s="730"/>
      <c r="AO236" s="702"/>
      <c r="AP236" s="707"/>
      <c r="AQ236" s="708"/>
      <c r="AR236" s="702"/>
      <c r="AS236" s="702"/>
      <c r="AT236" s="709"/>
      <c r="AU236" s="327"/>
      <c r="AV236" s="327"/>
    </row>
    <row r="237" spans="1:48" s="203" customFormat="1" ht="12" customHeight="1">
      <c r="A237" s="710">
        <v>72</v>
      </c>
      <c r="B237" s="713"/>
      <c r="C237" s="731"/>
      <c r="D237" s="719" t="s">
        <v>231</v>
      </c>
      <c r="E237" s="401"/>
      <c r="F237" s="722"/>
      <c r="G237" s="723"/>
      <c r="H237" s="232" t="s">
        <v>355</v>
      </c>
      <c r="I237" s="324"/>
      <c r="J237" s="324"/>
      <c r="K237" s="324"/>
      <c r="L237" s="324"/>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4"/>
      <c r="AL237" s="324"/>
      <c r="AM237" s="324"/>
      <c r="AN237" s="728">
        <f t="shared" ref="AN237" si="275">IF(LEFT($AN$2,6)="共同生活援助",SUM(I238:AM238),SUM(I238:AM239))</f>
        <v>0</v>
      </c>
      <c r="AO237" s="700">
        <f>IF($AN$4="４週",AN237/4,AN237/(DAY(EOMONTH($I$22,0))/7))</f>
        <v>0</v>
      </c>
      <c r="AP237" s="703"/>
      <c r="AQ237" s="704"/>
      <c r="AR237" s="700" t="str">
        <f t="shared" ref="AR237" si="276">IF($AN$4="４週",AU238,AV238)</f>
        <v/>
      </c>
      <c r="AS237" s="700"/>
      <c r="AT237" s="709"/>
      <c r="AU237" s="325" t="s">
        <v>617</v>
      </c>
      <c r="AV237" s="325" t="s">
        <v>356</v>
      </c>
    </row>
    <row r="238" spans="1:48" s="203" customFormat="1" ht="12" customHeight="1">
      <c r="A238" s="711"/>
      <c r="B238" s="714"/>
      <c r="C238" s="732"/>
      <c r="D238" s="720"/>
      <c r="E238" s="402"/>
      <c r="F238" s="724"/>
      <c r="G238" s="725"/>
      <c r="H238" s="233" t="s">
        <v>357</v>
      </c>
      <c r="I238" s="234" t="str">
        <f>IFERROR(VLOOKUP(I237,'P1-1'!$B:$AP,41,FALSE),"")</f>
        <v/>
      </c>
      <c r="J238" s="234" t="str">
        <f>IFERROR(VLOOKUP(J237,'P1-1'!$B:$AP,41,FALSE),"")</f>
        <v/>
      </c>
      <c r="K238" s="234" t="str">
        <f>IFERROR(VLOOKUP(K237,'P1-1'!$B:$AP,41,FALSE),"")</f>
        <v/>
      </c>
      <c r="L238" s="234" t="str">
        <f>IFERROR(VLOOKUP(L237,'P1-1'!$B:$AP,41,FALSE),"")</f>
        <v/>
      </c>
      <c r="M238" s="234" t="str">
        <f>IFERROR(VLOOKUP(M237,'P1-1'!$B:$AP,41,FALSE),"")</f>
        <v/>
      </c>
      <c r="N238" s="234" t="str">
        <f>IFERROR(VLOOKUP(N237,'P1-1'!$B:$AP,41,FALSE),"")</f>
        <v/>
      </c>
      <c r="O238" s="234" t="str">
        <f>IFERROR(VLOOKUP(O237,'P1-1'!$B:$AP,41,FALSE),"")</f>
        <v/>
      </c>
      <c r="P238" s="234" t="str">
        <f>IFERROR(VLOOKUP(P237,'P1-1'!$B:$AP,41,FALSE),"")</f>
        <v/>
      </c>
      <c r="Q238" s="234" t="str">
        <f>IFERROR(VLOOKUP(Q237,'P1-1'!$B:$AP,41,FALSE),"")</f>
        <v/>
      </c>
      <c r="R238" s="234" t="str">
        <f>IFERROR(VLOOKUP(R237,'P1-1'!$B:$AP,41,FALSE),"")</f>
        <v/>
      </c>
      <c r="S238" s="234" t="str">
        <f>IFERROR(VLOOKUP(S237,'P1-1'!$B:$AP,41,FALSE),"")</f>
        <v/>
      </c>
      <c r="T238" s="234" t="str">
        <f>IFERROR(VLOOKUP(T237,'P1-1'!$B:$AP,41,FALSE),"")</f>
        <v/>
      </c>
      <c r="U238" s="234" t="str">
        <f>IFERROR(VLOOKUP(U237,'P1-1'!$B:$AP,41,FALSE),"")</f>
        <v/>
      </c>
      <c r="V238" s="234" t="str">
        <f>IFERROR(VLOOKUP(V237,'P1-1'!$B:$AP,41,FALSE),"")</f>
        <v/>
      </c>
      <c r="W238" s="234" t="str">
        <f>IFERROR(VLOOKUP(W237,'P1-1'!$B:$AP,41,FALSE),"")</f>
        <v/>
      </c>
      <c r="X238" s="234" t="str">
        <f>IFERROR(VLOOKUP(X237,'P1-1'!$B:$AP,41,FALSE),"")</f>
        <v/>
      </c>
      <c r="Y238" s="234" t="str">
        <f>IFERROR(VLOOKUP(Y237,'P1-1'!$B:$AP,41,FALSE),"")</f>
        <v/>
      </c>
      <c r="Z238" s="234" t="str">
        <f>IFERROR(VLOOKUP(Z237,'P1-1'!$B:$AP,41,FALSE),"")</f>
        <v/>
      </c>
      <c r="AA238" s="234" t="str">
        <f>IFERROR(VLOOKUP(AA237,'P1-1'!$B:$AP,41,FALSE),"")</f>
        <v/>
      </c>
      <c r="AB238" s="234" t="str">
        <f>IFERROR(VLOOKUP(AB237,'P1-1'!$B:$AP,41,FALSE),"")</f>
        <v/>
      </c>
      <c r="AC238" s="234" t="str">
        <f>IFERROR(VLOOKUP(AC237,'P1-1'!$B:$AP,41,FALSE),"")</f>
        <v/>
      </c>
      <c r="AD238" s="234" t="str">
        <f>IFERROR(VLOOKUP(AD237,'P1-1'!$B:$AP,41,FALSE),"")</f>
        <v/>
      </c>
      <c r="AE238" s="234" t="str">
        <f>IFERROR(VLOOKUP(AE237,'P1-1'!$B:$AP,41,FALSE),"")</f>
        <v/>
      </c>
      <c r="AF238" s="234" t="str">
        <f>IFERROR(VLOOKUP(AF237,'P1-1'!$B:$AP,41,FALSE),"")</f>
        <v/>
      </c>
      <c r="AG238" s="234" t="str">
        <f>IFERROR(VLOOKUP(AG237,'P1-1'!$B:$AP,41,FALSE),"")</f>
        <v/>
      </c>
      <c r="AH238" s="234" t="str">
        <f>IFERROR(VLOOKUP(AH237,'P1-1'!$B:$AP,41,FALSE),"")</f>
        <v/>
      </c>
      <c r="AI238" s="234" t="str">
        <f>IFERROR(VLOOKUP(AI237,'P1-1'!$B:$AP,41,FALSE),"")</f>
        <v/>
      </c>
      <c r="AJ238" s="234" t="str">
        <f>IFERROR(VLOOKUP(AJ237,'P1-1'!$B:$AP,41,FALSE),"")</f>
        <v/>
      </c>
      <c r="AK238" s="234" t="str">
        <f>IFERROR(VLOOKUP(AK237,'P1-1'!$B:$AP,41,FALSE),"")</f>
        <v/>
      </c>
      <c r="AL238" s="234" t="str">
        <f>IFERROR(VLOOKUP(AL237,'P1-1'!$B:$AP,41,FALSE),"")</f>
        <v/>
      </c>
      <c r="AM238" s="234" t="str">
        <f>IFERROR(VLOOKUP(AM237,'P1-1'!$B:$AP,41,FALSE),"")</f>
        <v/>
      </c>
      <c r="AN238" s="729"/>
      <c r="AO238" s="701"/>
      <c r="AP238" s="705"/>
      <c r="AQ238" s="706"/>
      <c r="AR238" s="701"/>
      <c r="AS238" s="701"/>
      <c r="AT238" s="709"/>
      <c r="AU238" s="326" t="str">
        <f>IFERROR(IF($D237="□",($AO237/$AK$7),($AO237/$AK$9)),"")</f>
        <v/>
      </c>
      <c r="AV238" s="326" t="str">
        <f>IFERROR(IF($D237="□",($AN237/$AO$7),($AN237/$AO$9)),"")</f>
        <v/>
      </c>
    </row>
    <row r="239" spans="1:48" s="203" customFormat="1" ht="12" customHeight="1">
      <c r="A239" s="712"/>
      <c r="B239" s="715"/>
      <c r="C239" s="733"/>
      <c r="D239" s="721"/>
      <c r="E239" s="402"/>
      <c r="F239" s="726"/>
      <c r="G239" s="727"/>
      <c r="H239" s="235" t="s">
        <v>358</v>
      </c>
      <c r="I239" s="234" t="str">
        <f>IFERROR(VLOOKUP(I237,'P1-1'!$B:$AP,31,FALSE),"")</f>
        <v/>
      </c>
      <c r="J239" s="234" t="str">
        <f>IFERROR(VLOOKUP(J237,'P1-1'!$B:$AP,31,FALSE),"")</f>
        <v/>
      </c>
      <c r="K239" s="234" t="str">
        <f>IFERROR(VLOOKUP(K237,'P1-1'!$B:$AP,31,FALSE),"")</f>
        <v/>
      </c>
      <c r="L239" s="234" t="str">
        <f>IFERROR(VLOOKUP(L237,'P1-1'!$B:$AP,31,FALSE),"")</f>
        <v/>
      </c>
      <c r="M239" s="234" t="str">
        <f>IFERROR(VLOOKUP(M237,'P1-1'!$B:$AP,31,FALSE),"")</f>
        <v/>
      </c>
      <c r="N239" s="234" t="str">
        <f>IFERROR(VLOOKUP(N237,'P1-1'!$B:$AP,31,FALSE),"")</f>
        <v/>
      </c>
      <c r="O239" s="234" t="str">
        <f>IFERROR(VLOOKUP(O237,'P1-1'!$B:$AP,31,FALSE),"")</f>
        <v/>
      </c>
      <c r="P239" s="234" t="str">
        <f>IFERROR(VLOOKUP(P237,'P1-1'!$B:$AP,31,FALSE),"")</f>
        <v/>
      </c>
      <c r="Q239" s="234" t="str">
        <f>IFERROR(VLOOKUP(Q237,'P1-1'!$B:$AP,31,FALSE),"")</f>
        <v/>
      </c>
      <c r="R239" s="234" t="str">
        <f>IFERROR(VLOOKUP(R237,'P1-1'!$B:$AP,31,FALSE),"")</f>
        <v/>
      </c>
      <c r="S239" s="234" t="str">
        <f>IFERROR(VLOOKUP(S237,'P1-1'!$B:$AP,31,FALSE),"")</f>
        <v/>
      </c>
      <c r="T239" s="234" t="str">
        <f>IFERROR(VLOOKUP(T237,'P1-1'!$B:$AP,31,FALSE),"")</f>
        <v/>
      </c>
      <c r="U239" s="234" t="str">
        <f>IFERROR(VLOOKUP(U237,'P1-1'!$B:$AP,31,FALSE),"")</f>
        <v/>
      </c>
      <c r="V239" s="234" t="str">
        <f>IFERROR(VLOOKUP(V237,'P1-1'!$B:$AP,31,FALSE),"")</f>
        <v/>
      </c>
      <c r="W239" s="234" t="str">
        <f>IFERROR(VLOOKUP(W237,'P1-1'!$B:$AP,31,FALSE),"")</f>
        <v/>
      </c>
      <c r="X239" s="234" t="str">
        <f>IFERROR(VLOOKUP(X237,'P1-1'!$B:$AP,31,FALSE),"")</f>
        <v/>
      </c>
      <c r="Y239" s="234" t="str">
        <f>IFERROR(VLOOKUP(Y237,'P1-1'!$B:$AP,31,FALSE),"")</f>
        <v/>
      </c>
      <c r="Z239" s="234" t="str">
        <f>IFERROR(VLOOKUP(Z237,'P1-1'!$B:$AP,31,FALSE),"")</f>
        <v/>
      </c>
      <c r="AA239" s="234" t="str">
        <f>IFERROR(VLOOKUP(AA237,'P1-1'!$B:$AP,31,FALSE),"")</f>
        <v/>
      </c>
      <c r="AB239" s="234" t="str">
        <f>IFERROR(VLOOKUP(AB237,'P1-1'!$B:$AP,31,FALSE),"")</f>
        <v/>
      </c>
      <c r="AC239" s="234" t="str">
        <f>IFERROR(VLOOKUP(AC237,'P1-1'!$B:$AP,31,FALSE),"")</f>
        <v/>
      </c>
      <c r="AD239" s="234" t="str">
        <f>IFERROR(VLOOKUP(AD237,'P1-1'!$B:$AP,31,FALSE),"")</f>
        <v/>
      </c>
      <c r="AE239" s="234" t="str">
        <f>IFERROR(VLOOKUP(AE237,'P1-1'!$B:$AP,31,FALSE),"")</f>
        <v/>
      </c>
      <c r="AF239" s="234" t="str">
        <f>IFERROR(VLOOKUP(AF237,'P1-1'!$B:$AP,31,FALSE),"")</f>
        <v/>
      </c>
      <c r="AG239" s="234" t="str">
        <f>IFERROR(VLOOKUP(AG237,'P1-1'!$B:$AP,31,FALSE),"")</f>
        <v/>
      </c>
      <c r="AH239" s="234" t="str">
        <f>IFERROR(VLOOKUP(AH237,'P1-1'!$B:$AP,31,FALSE),"")</f>
        <v/>
      </c>
      <c r="AI239" s="234" t="str">
        <f>IFERROR(VLOOKUP(AI237,'P1-1'!$B:$AP,31,FALSE),"")</f>
        <v/>
      </c>
      <c r="AJ239" s="234" t="str">
        <f>IFERROR(VLOOKUP(AJ237,'P1-1'!$B:$AP,31,FALSE),"")</f>
        <v/>
      </c>
      <c r="AK239" s="234" t="str">
        <f>IFERROR(VLOOKUP(AK237,'P1-1'!$B:$AP,31,FALSE),"")</f>
        <v/>
      </c>
      <c r="AL239" s="234" t="str">
        <f>IFERROR(VLOOKUP(AL237,'P1-1'!$B:$AP,31,FALSE),"")</f>
        <v/>
      </c>
      <c r="AM239" s="234" t="str">
        <f>IFERROR(VLOOKUP(AM237,'P1-1'!$B:$AP,31,FALSE),"")</f>
        <v/>
      </c>
      <c r="AN239" s="730"/>
      <c r="AO239" s="702"/>
      <c r="AP239" s="707"/>
      <c r="AQ239" s="708"/>
      <c r="AR239" s="702"/>
      <c r="AS239" s="702"/>
      <c r="AT239" s="709"/>
      <c r="AU239" s="327"/>
      <c r="AV239" s="327"/>
    </row>
    <row r="240" spans="1:48" s="205" customFormat="1" ht="12" customHeight="1">
      <c r="A240" s="710">
        <v>73</v>
      </c>
      <c r="B240" s="713"/>
      <c r="C240" s="731"/>
      <c r="D240" s="719" t="s">
        <v>231</v>
      </c>
      <c r="E240" s="401"/>
      <c r="F240" s="722"/>
      <c r="G240" s="723"/>
      <c r="H240" s="232" t="s">
        <v>355</v>
      </c>
      <c r="I240" s="324"/>
      <c r="J240" s="324"/>
      <c r="K240" s="324"/>
      <c r="L240" s="324"/>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4"/>
      <c r="AL240" s="324"/>
      <c r="AM240" s="324"/>
      <c r="AN240" s="728">
        <f t="shared" ref="AN240" si="277">IF(LEFT($AN$2,6)="共同生活援助",SUM(I241:AM241),SUM(I241:AM242))</f>
        <v>0</v>
      </c>
      <c r="AO240" s="700">
        <f>IF($AN$4="４週",AN240/4,AN240/(DAY(EOMONTH($I$22,0))/7))</f>
        <v>0</v>
      </c>
      <c r="AP240" s="703"/>
      <c r="AQ240" s="704"/>
      <c r="AR240" s="700" t="str">
        <f t="shared" ref="AR240" si="278">IF($AN$4="４週",AU241,AV241)</f>
        <v/>
      </c>
      <c r="AS240" s="700"/>
      <c r="AT240" s="709"/>
      <c r="AU240" s="325" t="s">
        <v>617</v>
      </c>
      <c r="AV240" s="325" t="s">
        <v>356</v>
      </c>
    </row>
    <row r="241" spans="1:48" s="205" customFormat="1" ht="12" customHeight="1">
      <c r="A241" s="711"/>
      <c r="B241" s="714"/>
      <c r="C241" s="732"/>
      <c r="D241" s="720"/>
      <c r="E241" s="402"/>
      <c r="F241" s="724"/>
      <c r="G241" s="725"/>
      <c r="H241" s="233" t="s">
        <v>357</v>
      </c>
      <c r="I241" s="234" t="str">
        <f>IFERROR(VLOOKUP(I240,'P1-1'!$B:$AP,41,FALSE),"")</f>
        <v/>
      </c>
      <c r="J241" s="234" t="str">
        <f>IFERROR(VLOOKUP(J240,'P1-1'!$B:$AP,41,FALSE),"")</f>
        <v/>
      </c>
      <c r="K241" s="234" t="str">
        <f>IFERROR(VLOOKUP(K240,'P1-1'!$B:$AP,41,FALSE),"")</f>
        <v/>
      </c>
      <c r="L241" s="234" t="str">
        <f>IFERROR(VLOOKUP(L240,'P1-1'!$B:$AP,41,FALSE),"")</f>
        <v/>
      </c>
      <c r="M241" s="234" t="str">
        <f>IFERROR(VLOOKUP(M240,'P1-1'!$B:$AP,41,FALSE),"")</f>
        <v/>
      </c>
      <c r="N241" s="234" t="str">
        <f>IFERROR(VLOOKUP(N240,'P1-1'!$B:$AP,41,FALSE),"")</f>
        <v/>
      </c>
      <c r="O241" s="234" t="str">
        <f>IFERROR(VLOOKUP(O240,'P1-1'!$B:$AP,41,FALSE),"")</f>
        <v/>
      </c>
      <c r="P241" s="234" t="str">
        <f>IFERROR(VLOOKUP(P240,'P1-1'!$B:$AP,41,FALSE),"")</f>
        <v/>
      </c>
      <c r="Q241" s="234" t="str">
        <f>IFERROR(VLOOKUP(Q240,'P1-1'!$B:$AP,41,FALSE),"")</f>
        <v/>
      </c>
      <c r="R241" s="234" t="str">
        <f>IFERROR(VLOOKUP(R240,'P1-1'!$B:$AP,41,FALSE),"")</f>
        <v/>
      </c>
      <c r="S241" s="234" t="str">
        <f>IFERROR(VLOOKUP(S240,'P1-1'!$B:$AP,41,FALSE),"")</f>
        <v/>
      </c>
      <c r="T241" s="234" t="str">
        <f>IFERROR(VLOOKUP(T240,'P1-1'!$B:$AP,41,FALSE),"")</f>
        <v/>
      </c>
      <c r="U241" s="234" t="str">
        <f>IFERROR(VLOOKUP(U240,'P1-1'!$B:$AP,41,FALSE),"")</f>
        <v/>
      </c>
      <c r="V241" s="234" t="str">
        <f>IFERROR(VLOOKUP(V240,'P1-1'!$B:$AP,41,FALSE),"")</f>
        <v/>
      </c>
      <c r="W241" s="234" t="str">
        <f>IFERROR(VLOOKUP(W240,'P1-1'!$B:$AP,41,FALSE),"")</f>
        <v/>
      </c>
      <c r="X241" s="234" t="str">
        <f>IFERROR(VLOOKUP(X240,'P1-1'!$B:$AP,41,FALSE),"")</f>
        <v/>
      </c>
      <c r="Y241" s="234" t="str">
        <f>IFERROR(VLOOKUP(Y240,'P1-1'!$B:$AP,41,FALSE),"")</f>
        <v/>
      </c>
      <c r="Z241" s="234" t="str">
        <f>IFERROR(VLOOKUP(Z240,'P1-1'!$B:$AP,41,FALSE),"")</f>
        <v/>
      </c>
      <c r="AA241" s="234" t="str">
        <f>IFERROR(VLOOKUP(AA240,'P1-1'!$B:$AP,41,FALSE),"")</f>
        <v/>
      </c>
      <c r="AB241" s="234" t="str">
        <f>IFERROR(VLOOKUP(AB240,'P1-1'!$B:$AP,41,FALSE),"")</f>
        <v/>
      </c>
      <c r="AC241" s="234" t="str">
        <f>IFERROR(VLOOKUP(AC240,'P1-1'!$B:$AP,41,FALSE),"")</f>
        <v/>
      </c>
      <c r="AD241" s="234" t="str">
        <f>IFERROR(VLOOKUP(AD240,'P1-1'!$B:$AP,41,FALSE),"")</f>
        <v/>
      </c>
      <c r="AE241" s="234" t="str">
        <f>IFERROR(VLOOKUP(AE240,'P1-1'!$B:$AP,41,FALSE),"")</f>
        <v/>
      </c>
      <c r="AF241" s="234" t="str">
        <f>IFERROR(VLOOKUP(AF240,'P1-1'!$B:$AP,41,FALSE),"")</f>
        <v/>
      </c>
      <c r="AG241" s="234" t="str">
        <f>IFERROR(VLOOKUP(AG240,'P1-1'!$B:$AP,41,FALSE),"")</f>
        <v/>
      </c>
      <c r="AH241" s="234" t="str">
        <f>IFERROR(VLOOKUP(AH240,'P1-1'!$B:$AP,41,FALSE),"")</f>
        <v/>
      </c>
      <c r="AI241" s="234" t="str">
        <f>IFERROR(VLOOKUP(AI240,'P1-1'!$B:$AP,41,FALSE),"")</f>
        <v/>
      </c>
      <c r="AJ241" s="234" t="str">
        <f>IFERROR(VLOOKUP(AJ240,'P1-1'!$B:$AP,41,FALSE),"")</f>
        <v/>
      </c>
      <c r="AK241" s="234" t="str">
        <f>IFERROR(VLOOKUP(AK240,'P1-1'!$B:$AP,41,FALSE),"")</f>
        <v/>
      </c>
      <c r="AL241" s="234" t="str">
        <f>IFERROR(VLOOKUP(AL240,'P1-1'!$B:$AP,41,FALSE),"")</f>
        <v/>
      </c>
      <c r="AM241" s="234" t="str">
        <f>IFERROR(VLOOKUP(AM240,'P1-1'!$B:$AP,41,FALSE),"")</f>
        <v/>
      </c>
      <c r="AN241" s="729"/>
      <c r="AO241" s="701"/>
      <c r="AP241" s="705"/>
      <c r="AQ241" s="706"/>
      <c r="AR241" s="701"/>
      <c r="AS241" s="701"/>
      <c r="AT241" s="709"/>
      <c r="AU241" s="326" t="str">
        <f t="shared" ref="AU241" si="279">IFERROR(IF($D240="□",($AO240/$AK$7),($AO240/$AK$9)),"")</f>
        <v/>
      </c>
      <c r="AV241" s="326" t="str">
        <f t="shared" ref="AV241" si="280">IFERROR(IF($D240="□",($AN240/$AO$7),($AN240/$AO$9)),"")</f>
        <v/>
      </c>
    </row>
    <row r="242" spans="1:48" s="205" customFormat="1" ht="12" customHeight="1">
      <c r="A242" s="712"/>
      <c r="B242" s="715"/>
      <c r="C242" s="733"/>
      <c r="D242" s="721"/>
      <c r="E242" s="402"/>
      <c r="F242" s="726"/>
      <c r="G242" s="727"/>
      <c r="H242" s="235" t="s">
        <v>358</v>
      </c>
      <c r="I242" s="234" t="str">
        <f>IFERROR(VLOOKUP(I240,'P1-1'!$B:$AP,31,FALSE),"")</f>
        <v/>
      </c>
      <c r="J242" s="234" t="str">
        <f>IFERROR(VLOOKUP(J240,'P1-1'!$B:$AP,31,FALSE),"")</f>
        <v/>
      </c>
      <c r="K242" s="234" t="str">
        <f>IFERROR(VLOOKUP(K240,'P1-1'!$B:$AP,31,FALSE),"")</f>
        <v/>
      </c>
      <c r="L242" s="234" t="str">
        <f>IFERROR(VLOOKUP(L240,'P1-1'!$B:$AP,31,FALSE),"")</f>
        <v/>
      </c>
      <c r="M242" s="234" t="str">
        <f>IFERROR(VLOOKUP(M240,'P1-1'!$B:$AP,31,FALSE),"")</f>
        <v/>
      </c>
      <c r="N242" s="234" t="str">
        <f>IFERROR(VLOOKUP(N240,'P1-1'!$B:$AP,31,FALSE),"")</f>
        <v/>
      </c>
      <c r="O242" s="234" t="str">
        <f>IFERROR(VLOOKUP(O240,'P1-1'!$B:$AP,31,FALSE),"")</f>
        <v/>
      </c>
      <c r="P242" s="234" t="str">
        <f>IFERROR(VLOOKUP(P240,'P1-1'!$B:$AP,31,FALSE),"")</f>
        <v/>
      </c>
      <c r="Q242" s="234" t="str">
        <f>IFERROR(VLOOKUP(Q240,'P1-1'!$B:$AP,31,FALSE),"")</f>
        <v/>
      </c>
      <c r="R242" s="234" t="str">
        <f>IFERROR(VLOOKUP(R240,'P1-1'!$B:$AP,31,FALSE),"")</f>
        <v/>
      </c>
      <c r="S242" s="234" t="str">
        <f>IFERROR(VLOOKUP(S240,'P1-1'!$B:$AP,31,FALSE),"")</f>
        <v/>
      </c>
      <c r="T242" s="234" t="str">
        <f>IFERROR(VLOOKUP(T240,'P1-1'!$B:$AP,31,FALSE),"")</f>
        <v/>
      </c>
      <c r="U242" s="234" t="str">
        <f>IFERROR(VLOOKUP(U240,'P1-1'!$B:$AP,31,FALSE),"")</f>
        <v/>
      </c>
      <c r="V242" s="234" t="str">
        <f>IFERROR(VLOOKUP(V240,'P1-1'!$B:$AP,31,FALSE),"")</f>
        <v/>
      </c>
      <c r="W242" s="234" t="str">
        <f>IFERROR(VLOOKUP(W240,'P1-1'!$B:$AP,31,FALSE),"")</f>
        <v/>
      </c>
      <c r="X242" s="234" t="str">
        <f>IFERROR(VLOOKUP(X240,'P1-1'!$B:$AP,31,FALSE),"")</f>
        <v/>
      </c>
      <c r="Y242" s="234" t="str">
        <f>IFERROR(VLOOKUP(Y240,'P1-1'!$B:$AP,31,FALSE),"")</f>
        <v/>
      </c>
      <c r="Z242" s="234" t="str">
        <f>IFERROR(VLOOKUP(Z240,'P1-1'!$B:$AP,31,FALSE),"")</f>
        <v/>
      </c>
      <c r="AA242" s="234" t="str">
        <f>IFERROR(VLOOKUP(AA240,'P1-1'!$B:$AP,31,FALSE),"")</f>
        <v/>
      </c>
      <c r="AB242" s="234" t="str">
        <f>IFERROR(VLOOKUP(AB240,'P1-1'!$B:$AP,31,FALSE),"")</f>
        <v/>
      </c>
      <c r="AC242" s="234" t="str">
        <f>IFERROR(VLOOKUP(AC240,'P1-1'!$B:$AP,31,FALSE),"")</f>
        <v/>
      </c>
      <c r="AD242" s="234" t="str">
        <f>IFERROR(VLOOKUP(AD240,'P1-1'!$B:$AP,31,FALSE),"")</f>
        <v/>
      </c>
      <c r="AE242" s="234" t="str">
        <f>IFERROR(VLOOKUP(AE240,'P1-1'!$B:$AP,31,FALSE),"")</f>
        <v/>
      </c>
      <c r="AF242" s="234" t="str">
        <f>IFERROR(VLOOKUP(AF240,'P1-1'!$B:$AP,31,FALSE),"")</f>
        <v/>
      </c>
      <c r="AG242" s="234" t="str">
        <f>IFERROR(VLOOKUP(AG240,'P1-1'!$B:$AP,31,FALSE),"")</f>
        <v/>
      </c>
      <c r="AH242" s="234" t="str">
        <f>IFERROR(VLOOKUP(AH240,'P1-1'!$B:$AP,31,FALSE),"")</f>
        <v/>
      </c>
      <c r="AI242" s="234" t="str">
        <f>IFERROR(VLOOKUP(AI240,'P1-1'!$B:$AP,31,FALSE),"")</f>
        <v/>
      </c>
      <c r="AJ242" s="234" t="str">
        <f>IFERROR(VLOOKUP(AJ240,'P1-1'!$B:$AP,31,FALSE),"")</f>
        <v/>
      </c>
      <c r="AK242" s="234" t="str">
        <f>IFERROR(VLOOKUP(AK240,'P1-1'!$B:$AP,31,FALSE),"")</f>
        <v/>
      </c>
      <c r="AL242" s="234" t="str">
        <f>IFERROR(VLOOKUP(AL240,'P1-1'!$B:$AP,31,FALSE),"")</f>
        <v/>
      </c>
      <c r="AM242" s="234" t="str">
        <f>IFERROR(VLOOKUP(AM240,'P1-1'!$B:$AP,31,FALSE),"")</f>
        <v/>
      </c>
      <c r="AN242" s="730"/>
      <c r="AO242" s="702"/>
      <c r="AP242" s="707"/>
      <c r="AQ242" s="708"/>
      <c r="AR242" s="702"/>
      <c r="AS242" s="702"/>
      <c r="AT242" s="709"/>
      <c r="AU242" s="327"/>
      <c r="AV242" s="327"/>
    </row>
    <row r="243" spans="1:48" s="205" customFormat="1" ht="12" customHeight="1">
      <c r="A243" s="710">
        <v>74</v>
      </c>
      <c r="B243" s="713"/>
      <c r="C243" s="731"/>
      <c r="D243" s="719" t="s">
        <v>231</v>
      </c>
      <c r="E243" s="401"/>
      <c r="F243" s="722"/>
      <c r="G243" s="723"/>
      <c r="H243" s="232" t="s">
        <v>355</v>
      </c>
      <c r="I243" s="324"/>
      <c r="J243" s="324"/>
      <c r="K243" s="324"/>
      <c r="L243" s="324"/>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4"/>
      <c r="AL243" s="324"/>
      <c r="AM243" s="324"/>
      <c r="AN243" s="728">
        <f t="shared" ref="AN243" si="281">IF(LEFT($AN$2,6)="共同生活援助",SUM(I244:AM244),SUM(I244:AM245))</f>
        <v>0</v>
      </c>
      <c r="AO243" s="700">
        <f>IF($AN$4="４週",AN243/4,AN243/(DAY(EOMONTH($I$22,0))/7))</f>
        <v>0</v>
      </c>
      <c r="AP243" s="703"/>
      <c r="AQ243" s="704"/>
      <c r="AR243" s="700" t="str">
        <f t="shared" ref="AR243" si="282">IF($AN$4="４週",AU244,AV244)</f>
        <v/>
      </c>
      <c r="AS243" s="700"/>
      <c r="AT243" s="709"/>
      <c r="AU243" s="325" t="s">
        <v>617</v>
      </c>
      <c r="AV243" s="325" t="s">
        <v>356</v>
      </c>
    </row>
    <row r="244" spans="1:48" s="205" customFormat="1" ht="12" customHeight="1">
      <c r="A244" s="711"/>
      <c r="B244" s="714"/>
      <c r="C244" s="732"/>
      <c r="D244" s="720"/>
      <c r="E244" s="402"/>
      <c r="F244" s="724"/>
      <c r="G244" s="725"/>
      <c r="H244" s="233" t="s">
        <v>357</v>
      </c>
      <c r="I244" s="234" t="str">
        <f>IFERROR(VLOOKUP(I243,'P1-1'!$B:$AP,41,FALSE),"")</f>
        <v/>
      </c>
      <c r="J244" s="234" t="str">
        <f>IFERROR(VLOOKUP(J243,'P1-1'!$B:$AP,41,FALSE),"")</f>
        <v/>
      </c>
      <c r="K244" s="234" t="str">
        <f>IFERROR(VLOOKUP(K243,'P1-1'!$B:$AP,41,FALSE),"")</f>
        <v/>
      </c>
      <c r="L244" s="234" t="str">
        <f>IFERROR(VLOOKUP(L243,'P1-1'!$B:$AP,41,FALSE),"")</f>
        <v/>
      </c>
      <c r="M244" s="234" t="str">
        <f>IFERROR(VLOOKUP(M243,'P1-1'!$B:$AP,41,FALSE),"")</f>
        <v/>
      </c>
      <c r="N244" s="234" t="str">
        <f>IFERROR(VLOOKUP(N243,'P1-1'!$B:$AP,41,FALSE),"")</f>
        <v/>
      </c>
      <c r="O244" s="234" t="str">
        <f>IFERROR(VLOOKUP(O243,'P1-1'!$B:$AP,41,FALSE),"")</f>
        <v/>
      </c>
      <c r="P244" s="234" t="str">
        <f>IFERROR(VLOOKUP(P243,'P1-1'!$B:$AP,41,FALSE),"")</f>
        <v/>
      </c>
      <c r="Q244" s="234" t="str">
        <f>IFERROR(VLOOKUP(Q243,'P1-1'!$B:$AP,41,FALSE),"")</f>
        <v/>
      </c>
      <c r="R244" s="234" t="str">
        <f>IFERROR(VLOOKUP(R243,'P1-1'!$B:$AP,41,FALSE),"")</f>
        <v/>
      </c>
      <c r="S244" s="234" t="str">
        <f>IFERROR(VLOOKUP(S243,'P1-1'!$B:$AP,41,FALSE),"")</f>
        <v/>
      </c>
      <c r="T244" s="234" t="str">
        <f>IFERROR(VLOOKUP(T243,'P1-1'!$B:$AP,41,FALSE),"")</f>
        <v/>
      </c>
      <c r="U244" s="234" t="str">
        <f>IFERROR(VLOOKUP(U243,'P1-1'!$B:$AP,41,FALSE),"")</f>
        <v/>
      </c>
      <c r="V244" s="234" t="str">
        <f>IFERROR(VLOOKUP(V243,'P1-1'!$B:$AP,41,FALSE),"")</f>
        <v/>
      </c>
      <c r="W244" s="234" t="str">
        <f>IFERROR(VLOOKUP(W243,'P1-1'!$B:$AP,41,FALSE),"")</f>
        <v/>
      </c>
      <c r="X244" s="234" t="str">
        <f>IFERROR(VLOOKUP(X243,'P1-1'!$B:$AP,41,FALSE),"")</f>
        <v/>
      </c>
      <c r="Y244" s="234" t="str">
        <f>IFERROR(VLOOKUP(Y243,'P1-1'!$B:$AP,41,FALSE),"")</f>
        <v/>
      </c>
      <c r="Z244" s="234" t="str">
        <f>IFERROR(VLOOKUP(Z243,'P1-1'!$B:$AP,41,FALSE),"")</f>
        <v/>
      </c>
      <c r="AA244" s="234" t="str">
        <f>IFERROR(VLOOKUP(AA243,'P1-1'!$B:$AP,41,FALSE),"")</f>
        <v/>
      </c>
      <c r="AB244" s="234" t="str">
        <f>IFERROR(VLOOKUP(AB243,'P1-1'!$B:$AP,41,FALSE),"")</f>
        <v/>
      </c>
      <c r="AC244" s="234" t="str">
        <f>IFERROR(VLOOKUP(AC243,'P1-1'!$B:$AP,41,FALSE),"")</f>
        <v/>
      </c>
      <c r="AD244" s="234" t="str">
        <f>IFERROR(VLOOKUP(AD243,'P1-1'!$B:$AP,41,FALSE),"")</f>
        <v/>
      </c>
      <c r="AE244" s="234" t="str">
        <f>IFERROR(VLOOKUP(AE243,'P1-1'!$B:$AP,41,FALSE),"")</f>
        <v/>
      </c>
      <c r="AF244" s="234" t="str">
        <f>IFERROR(VLOOKUP(AF243,'P1-1'!$B:$AP,41,FALSE),"")</f>
        <v/>
      </c>
      <c r="AG244" s="234" t="str">
        <f>IFERROR(VLOOKUP(AG243,'P1-1'!$B:$AP,41,FALSE),"")</f>
        <v/>
      </c>
      <c r="AH244" s="234" t="str">
        <f>IFERROR(VLOOKUP(AH243,'P1-1'!$B:$AP,41,FALSE),"")</f>
        <v/>
      </c>
      <c r="AI244" s="234" t="str">
        <f>IFERROR(VLOOKUP(AI243,'P1-1'!$B:$AP,41,FALSE),"")</f>
        <v/>
      </c>
      <c r="AJ244" s="234" t="str">
        <f>IFERROR(VLOOKUP(AJ243,'P1-1'!$B:$AP,41,FALSE),"")</f>
        <v/>
      </c>
      <c r="AK244" s="234" t="str">
        <f>IFERROR(VLOOKUP(AK243,'P1-1'!$B:$AP,41,FALSE),"")</f>
        <v/>
      </c>
      <c r="AL244" s="234" t="str">
        <f>IFERROR(VLOOKUP(AL243,'P1-1'!$B:$AP,41,FALSE),"")</f>
        <v/>
      </c>
      <c r="AM244" s="234" t="str">
        <f>IFERROR(VLOOKUP(AM243,'P1-1'!$B:$AP,41,FALSE),"")</f>
        <v/>
      </c>
      <c r="AN244" s="729"/>
      <c r="AO244" s="701"/>
      <c r="AP244" s="705"/>
      <c r="AQ244" s="706"/>
      <c r="AR244" s="701"/>
      <c r="AS244" s="701"/>
      <c r="AT244" s="709"/>
      <c r="AU244" s="326" t="str">
        <f t="shared" ref="AU244" si="283">IFERROR(IF($D243="□",($AO243/$AK$7),($AO243/$AK$9)),"")</f>
        <v/>
      </c>
      <c r="AV244" s="326" t="str">
        <f t="shared" ref="AV244" si="284">IFERROR(IF($D243="□",($AN243/$AO$7),($AN243/$AO$9)),"")</f>
        <v/>
      </c>
    </row>
    <row r="245" spans="1:48" s="205" customFormat="1" ht="12" customHeight="1">
      <c r="A245" s="712"/>
      <c r="B245" s="715"/>
      <c r="C245" s="733"/>
      <c r="D245" s="721"/>
      <c r="E245" s="402"/>
      <c r="F245" s="726"/>
      <c r="G245" s="727"/>
      <c r="H245" s="235" t="s">
        <v>358</v>
      </c>
      <c r="I245" s="234" t="str">
        <f>IFERROR(VLOOKUP(I243,'P1-1'!$B:$AP,31,FALSE),"")</f>
        <v/>
      </c>
      <c r="J245" s="234" t="str">
        <f>IFERROR(VLOOKUP(J243,'P1-1'!$B:$AP,31,FALSE),"")</f>
        <v/>
      </c>
      <c r="K245" s="234" t="str">
        <f>IFERROR(VLOOKUP(K243,'P1-1'!$B:$AP,31,FALSE),"")</f>
        <v/>
      </c>
      <c r="L245" s="234" t="str">
        <f>IFERROR(VLOOKUP(L243,'P1-1'!$B:$AP,31,FALSE),"")</f>
        <v/>
      </c>
      <c r="M245" s="234" t="str">
        <f>IFERROR(VLOOKUP(M243,'P1-1'!$B:$AP,31,FALSE),"")</f>
        <v/>
      </c>
      <c r="N245" s="234" t="str">
        <f>IFERROR(VLOOKUP(N243,'P1-1'!$B:$AP,31,FALSE),"")</f>
        <v/>
      </c>
      <c r="O245" s="234" t="str">
        <f>IFERROR(VLOOKUP(O243,'P1-1'!$B:$AP,31,FALSE),"")</f>
        <v/>
      </c>
      <c r="P245" s="234" t="str">
        <f>IFERROR(VLOOKUP(P243,'P1-1'!$B:$AP,31,FALSE),"")</f>
        <v/>
      </c>
      <c r="Q245" s="234" t="str">
        <f>IFERROR(VLOOKUP(Q243,'P1-1'!$B:$AP,31,FALSE),"")</f>
        <v/>
      </c>
      <c r="R245" s="234" t="str">
        <f>IFERROR(VLOOKUP(R243,'P1-1'!$B:$AP,31,FALSE),"")</f>
        <v/>
      </c>
      <c r="S245" s="234" t="str">
        <f>IFERROR(VLOOKUP(S243,'P1-1'!$B:$AP,31,FALSE),"")</f>
        <v/>
      </c>
      <c r="T245" s="234" t="str">
        <f>IFERROR(VLOOKUP(T243,'P1-1'!$B:$AP,31,FALSE),"")</f>
        <v/>
      </c>
      <c r="U245" s="234" t="str">
        <f>IFERROR(VLOOKUP(U243,'P1-1'!$B:$AP,31,FALSE),"")</f>
        <v/>
      </c>
      <c r="V245" s="234" t="str">
        <f>IFERROR(VLOOKUP(V243,'P1-1'!$B:$AP,31,FALSE),"")</f>
        <v/>
      </c>
      <c r="W245" s="234" t="str">
        <f>IFERROR(VLOOKUP(W243,'P1-1'!$B:$AP,31,FALSE),"")</f>
        <v/>
      </c>
      <c r="X245" s="234" t="str">
        <f>IFERROR(VLOOKUP(X243,'P1-1'!$B:$AP,31,FALSE),"")</f>
        <v/>
      </c>
      <c r="Y245" s="234" t="str">
        <f>IFERROR(VLOOKUP(Y243,'P1-1'!$B:$AP,31,FALSE),"")</f>
        <v/>
      </c>
      <c r="Z245" s="234" t="str">
        <f>IFERROR(VLOOKUP(Z243,'P1-1'!$B:$AP,31,FALSE),"")</f>
        <v/>
      </c>
      <c r="AA245" s="234" t="str">
        <f>IFERROR(VLOOKUP(AA243,'P1-1'!$B:$AP,31,FALSE),"")</f>
        <v/>
      </c>
      <c r="AB245" s="234" t="str">
        <f>IFERROR(VLOOKUP(AB243,'P1-1'!$B:$AP,31,FALSE),"")</f>
        <v/>
      </c>
      <c r="AC245" s="234" t="str">
        <f>IFERROR(VLOOKUP(AC243,'P1-1'!$B:$AP,31,FALSE),"")</f>
        <v/>
      </c>
      <c r="AD245" s="234" t="str">
        <f>IFERROR(VLOOKUP(AD243,'P1-1'!$B:$AP,31,FALSE),"")</f>
        <v/>
      </c>
      <c r="AE245" s="234" t="str">
        <f>IFERROR(VLOOKUP(AE243,'P1-1'!$B:$AP,31,FALSE),"")</f>
        <v/>
      </c>
      <c r="AF245" s="234" t="str">
        <f>IFERROR(VLOOKUP(AF243,'P1-1'!$B:$AP,31,FALSE),"")</f>
        <v/>
      </c>
      <c r="AG245" s="234" t="str">
        <f>IFERROR(VLOOKUP(AG243,'P1-1'!$B:$AP,31,FALSE),"")</f>
        <v/>
      </c>
      <c r="AH245" s="234" t="str">
        <f>IFERROR(VLOOKUP(AH243,'P1-1'!$B:$AP,31,FALSE),"")</f>
        <v/>
      </c>
      <c r="AI245" s="234" t="str">
        <f>IFERROR(VLOOKUP(AI243,'P1-1'!$B:$AP,31,FALSE),"")</f>
        <v/>
      </c>
      <c r="AJ245" s="234" t="str">
        <f>IFERROR(VLOOKUP(AJ243,'P1-1'!$B:$AP,31,FALSE),"")</f>
        <v/>
      </c>
      <c r="AK245" s="234" t="str">
        <f>IFERROR(VLOOKUP(AK243,'P1-1'!$B:$AP,31,FALSE),"")</f>
        <v/>
      </c>
      <c r="AL245" s="234" t="str">
        <f>IFERROR(VLOOKUP(AL243,'P1-1'!$B:$AP,31,FALSE),"")</f>
        <v/>
      </c>
      <c r="AM245" s="234" t="str">
        <f>IFERROR(VLOOKUP(AM243,'P1-1'!$B:$AP,31,FALSE),"")</f>
        <v/>
      </c>
      <c r="AN245" s="730"/>
      <c r="AO245" s="702"/>
      <c r="AP245" s="707"/>
      <c r="AQ245" s="708"/>
      <c r="AR245" s="702"/>
      <c r="AS245" s="702"/>
      <c r="AT245" s="709"/>
      <c r="AU245" s="327"/>
      <c r="AV245" s="327"/>
    </row>
    <row r="246" spans="1:48" s="205" customFormat="1" ht="12" customHeight="1">
      <c r="A246" s="710">
        <v>75</v>
      </c>
      <c r="B246" s="713"/>
      <c r="C246" s="731"/>
      <c r="D246" s="719" t="s">
        <v>231</v>
      </c>
      <c r="E246" s="401"/>
      <c r="F246" s="722"/>
      <c r="G246" s="723"/>
      <c r="H246" s="232" t="s">
        <v>355</v>
      </c>
      <c r="I246" s="324"/>
      <c r="J246" s="324"/>
      <c r="K246" s="324"/>
      <c r="L246" s="324"/>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4"/>
      <c r="AL246" s="324"/>
      <c r="AM246" s="324"/>
      <c r="AN246" s="728">
        <f t="shared" ref="AN246" si="285">IF(LEFT($AN$2,6)="共同生活援助",SUM(I247:AM247),SUM(I247:AM248))</f>
        <v>0</v>
      </c>
      <c r="AO246" s="700">
        <f>IF($AN$4="４週",AN246/4,AN246/(DAY(EOMONTH($I$22,0))/7))</f>
        <v>0</v>
      </c>
      <c r="AP246" s="703"/>
      <c r="AQ246" s="704"/>
      <c r="AR246" s="700" t="str">
        <f t="shared" ref="AR246" si="286">IF($AN$4="４週",AU247,AV247)</f>
        <v/>
      </c>
      <c r="AS246" s="700"/>
      <c r="AT246" s="709"/>
      <c r="AU246" s="325" t="s">
        <v>617</v>
      </c>
      <c r="AV246" s="325" t="s">
        <v>356</v>
      </c>
    </row>
    <row r="247" spans="1:48" s="205" customFormat="1" ht="12" customHeight="1">
      <c r="A247" s="711"/>
      <c r="B247" s="714"/>
      <c r="C247" s="732"/>
      <c r="D247" s="720"/>
      <c r="E247" s="402"/>
      <c r="F247" s="724"/>
      <c r="G247" s="725"/>
      <c r="H247" s="233" t="s">
        <v>357</v>
      </c>
      <c r="I247" s="234" t="str">
        <f>IFERROR(VLOOKUP(I246,'P1-1'!$B:$AP,41,FALSE),"")</f>
        <v/>
      </c>
      <c r="J247" s="236" t="str">
        <f>IFERROR(VLOOKUP(J246,'P1-1'!$B:$AP,41,FALSE),"")</f>
        <v/>
      </c>
      <c r="K247" s="234" t="str">
        <f>IFERROR(VLOOKUP(K246,'P1-1'!$B:$AP,41,FALSE),"")</f>
        <v/>
      </c>
      <c r="L247" s="234" t="str">
        <f>IFERROR(VLOOKUP(L246,'P1-1'!$B:$AP,41,FALSE),"")</f>
        <v/>
      </c>
      <c r="M247" s="234" t="str">
        <f>IFERROR(VLOOKUP(M246,'P1-1'!$B:$AP,41,FALSE),"")</f>
        <v/>
      </c>
      <c r="N247" s="234" t="str">
        <f>IFERROR(VLOOKUP(N246,'P1-1'!$B:$AP,41,FALSE),"")</f>
        <v/>
      </c>
      <c r="O247" s="234" t="str">
        <f>IFERROR(VLOOKUP(O246,'P1-1'!$B:$AP,41,FALSE),"")</f>
        <v/>
      </c>
      <c r="P247" s="234" t="str">
        <f>IFERROR(VLOOKUP(P246,'P1-1'!$B:$AP,41,FALSE),"")</f>
        <v/>
      </c>
      <c r="Q247" s="234" t="str">
        <f>IFERROR(VLOOKUP(Q246,'P1-1'!$B:$AP,41,FALSE),"")</f>
        <v/>
      </c>
      <c r="R247" s="234" t="str">
        <f>IFERROR(VLOOKUP(R246,'P1-1'!$B:$AP,41,FALSE),"")</f>
        <v/>
      </c>
      <c r="S247" s="234" t="str">
        <f>IFERROR(VLOOKUP(S246,'P1-1'!$B:$AP,41,FALSE),"")</f>
        <v/>
      </c>
      <c r="T247" s="234" t="str">
        <f>IFERROR(VLOOKUP(T246,'P1-1'!$B:$AP,41,FALSE),"")</f>
        <v/>
      </c>
      <c r="U247" s="234" t="str">
        <f>IFERROR(VLOOKUP(U246,'P1-1'!$B:$AP,41,FALSE),"")</f>
        <v/>
      </c>
      <c r="V247" s="234" t="str">
        <f>IFERROR(VLOOKUP(V246,'P1-1'!$B:$AP,41,FALSE),"")</f>
        <v/>
      </c>
      <c r="W247" s="234" t="str">
        <f>IFERROR(VLOOKUP(W246,'P1-1'!$B:$AP,41,FALSE),"")</f>
        <v/>
      </c>
      <c r="X247" s="234" t="str">
        <f>IFERROR(VLOOKUP(X246,'P1-1'!$B:$AP,41,FALSE),"")</f>
        <v/>
      </c>
      <c r="Y247" s="234" t="str">
        <f>IFERROR(VLOOKUP(Y246,'P1-1'!$B:$AP,41,FALSE),"")</f>
        <v/>
      </c>
      <c r="Z247" s="234" t="str">
        <f>IFERROR(VLOOKUP(Z246,'P1-1'!$B:$AP,41,FALSE),"")</f>
        <v/>
      </c>
      <c r="AA247" s="234" t="str">
        <f>IFERROR(VLOOKUP(AA246,'P1-1'!$B:$AP,41,FALSE),"")</f>
        <v/>
      </c>
      <c r="AB247" s="234" t="str">
        <f>IFERROR(VLOOKUP(AB246,'P1-1'!$B:$AP,41,FALSE),"")</f>
        <v/>
      </c>
      <c r="AC247" s="234" t="str">
        <f>IFERROR(VLOOKUP(AC246,'P1-1'!$B:$AP,41,FALSE),"")</f>
        <v/>
      </c>
      <c r="AD247" s="234" t="str">
        <f>IFERROR(VLOOKUP(AD246,'P1-1'!$B:$AP,41,FALSE),"")</f>
        <v/>
      </c>
      <c r="AE247" s="234" t="str">
        <f>IFERROR(VLOOKUP(AE246,'P1-1'!$B:$AP,41,FALSE),"")</f>
        <v/>
      </c>
      <c r="AF247" s="234" t="str">
        <f>IFERROR(VLOOKUP(AF246,'P1-1'!$B:$AP,41,FALSE),"")</f>
        <v/>
      </c>
      <c r="AG247" s="234" t="str">
        <f>IFERROR(VLOOKUP(AG246,'P1-1'!$B:$AP,41,FALSE),"")</f>
        <v/>
      </c>
      <c r="AH247" s="234" t="str">
        <f>IFERROR(VLOOKUP(AH246,'P1-1'!$B:$AP,41,FALSE),"")</f>
        <v/>
      </c>
      <c r="AI247" s="234" t="str">
        <f>IFERROR(VLOOKUP(AI246,'P1-1'!$B:$AP,41,FALSE),"")</f>
        <v/>
      </c>
      <c r="AJ247" s="234" t="str">
        <f>IFERROR(VLOOKUP(AJ246,'P1-1'!$B:$AP,41,FALSE),"")</f>
        <v/>
      </c>
      <c r="AK247" s="234" t="str">
        <f>IFERROR(VLOOKUP(AK246,'P1-1'!$B:$AP,41,FALSE),"")</f>
        <v/>
      </c>
      <c r="AL247" s="234" t="str">
        <f>IFERROR(VLOOKUP(AL246,'P1-1'!$B:$AP,41,FALSE),"")</f>
        <v/>
      </c>
      <c r="AM247" s="234" t="str">
        <f>IFERROR(VLOOKUP(AM246,'P1-1'!$B:$AP,41,FALSE),"")</f>
        <v/>
      </c>
      <c r="AN247" s="729"/>
      <c r="AO247" s="701"/>
      <c r="AP247" s="705"/>
      <c r="AQ247" s="706"/>
      <c r="AR247" s="701"/>
      <c r="AS247" s="701"/>
      <c r="AT247" s="709"/>
      <c r="AU247" s="326" t="str">
        <f t="shared" ref="AU247" si="287">IFERROR(IF($D246="□",($AO246/$AK$7),($AO246/$AK$9)),"")</f>
        <v/>
      </c>
      <c r="AV247" s="326" t="str">
        <f t="shared" ref="AV247" si="288">IFERROR(IF($D246="□",($AN246/$AO$7),($AN246/$AO$9)),"")</f>
        <v/>
      </c>
    </row>
    <row r="248" spans="1:48" s="205" customFormat="1" ht="12" customHeight="1">
      <c r="A248" s="712"/>
      <c r="B248" s="715"/>
      <c r="C248" s="733"/>
      <c r="D248" s="721"/>
      <c r="E248" s="402"/>
      <c r="F248" s="726"/>
      <c r="G248" s="727"/>
      <c r="H248" s="235" t="s">
        <v>358</v>
      </c>
      <c r="I248" s="234" t="str">
        <f>IFERROR(VLOOKUP(I246,'P1-1'!$B:$AP,31,FALSE),"")</f>
        <v/>
      </c>
      <c r="J248" s="234" t="str">
        <f>IFERROR(VLOOKUP(J246,'P1-1'!$B:$AP,31,FALSE),"")</f>
        <v/>
      </c>
      <c r="K248" s="234" t="str">
        <f>IFERROR(VLOOKUP(K246,'P1-1'!$B:$AP,31,FALSE),"")</f>
        <v/>
      </c>
      <c r="L248" s="234" t="str">
        <f>IFERROR(VLOOKUP(L246,'P1-1'!$B:$AP,31,FALSE),"")</f>
        <v/>
      </c>
      <c r="M248" s="234" t="str">
        <f>IFERROR(VLOOKUP(M246,'P1-1'!$B:$AP,31,FALSE),"")</f>
        <v/>
      </c>
      <c r="N248" s="234" t="str">
        <f>IFERROR(VLOOKUP(N246,'P1-1'!$B:$AP,31,FALSE),"")</f>
        <v/>
      </c>
      <c r="O248" s="234" t="str">
        <f>IFERROR(VLOOKUP(O246,'P1-1'!$B:$AP,31,FALSE),"")</f>
        <v/>
      </c>
      <c r="P248" s="234" t="str">
        <f>IFERROR(VLOOKUP(P246,'P1-1'!$B:$AP,31,FALSE),"")</f>
        <v/>
      </c>
      <c r="Q248" s="234" t="str">
        <f>IFERROR(VLOOKUP(Q246,'P1-1'!$B:$AP,31,FALSE),"")</f>
        <v/>
      </c>
      <c r="R248" s="234" t="str">
        <f>IFERROR(VLOOKUP(R246,'P1-1'!$B:$AP,31,FALSE),"")</f>
        <v/>
      </c>
      <c r="S248" s="234" t="str">
        <f>IFERROR(VLOOKUP(S246,'P1-1'!$B:$AP,31,FALSE),"")</f>
        <v/>
      </c>
      <c r="T248" s="234" t="str">
        <f>IFERROR(VLOOKUP(T246,'P1-1'!$B:$AP,31,FALSE),"")</f>
        <v/>
      </c>
      <c r="U248" s="234" t="str">
        <f>IFERROR(VLOOKUP(U246,'P1-1'!$B:$AP,31,FALSE),"")</f>
        <v/>
      </c>
      <c r="V248" s="234" t="str">
        <f>IFERROR(VLOOKUP(V246,'P1-1'!$B:$AP,31,FALSE),"")</f>
        <v/>
      </c>
      <c r="W248" s="234" t="str">
        <f>IFERROR(VLOOKUP(W246,'P1-1'!$B:$AP,31,FALSE),"")</f>
        <v/>
      </c>
      <c r="X248" s="234" t="str">
        <f>IFERROR(VLOOKUP(X246,'P1-1'!$B:$AP,31,FALSE),"")</f>
        <v/>
      </c>
      <c r="Y248" s="234" t="str">
        <f>IFERROR(VLOOKUP(Y246,'P1-1'!$B:$AP,31,FALSE),"")</f>
        <v/>
      </c>
      <c r="Z248" s="234" t="str">
        <f>IFERROR(VLOOKUP(Z246,'P1-1'!$B:$AP,31,FALSE),"")</f>
        <v/>
      </c>
      <c r="AA248" s="234" t="str">
        <f>IFERROR(VLOOKUP(AA246,'P1-1'!$B:$AP,31,FALSE),"")</f>
        <v/>
      </c>
      <c r="AB248" s="234" t="str">
        <f>IFERROR(VLOOKUP(AB246,'P1-1'!$B:$AP,31,FALSE),"")</f>
        <v/>
      </c>
      <c r="AC248" s="234" t="str">
        <f>IFERROR(VLOOKUP(AC246,'P1-1'!$B:$AP,31,FALSE),"")</f>
        <v/>
      </c>
      <c r="AD248" s="234" t="str">
        <f>IFERROR(VLOOKUP(AD246,'P1-1'!$B:$AP,31,FALSE),"")</f>
        <v/>
      </c>
      <c r="AE248" s="234" t="str">
        <f>IFERROR(VLOOKUP(AE246,'P1-1'!$B:$AP,31,FALSE),"")</f>
        <v/>
      </c>
      <c r="AF248" s="234" t="str">
        <f>IFERROR(VLOOKUP(AF246,'P1-1'!$B:$AP,31,FALSE),"")</f>
        <v/>
      </c>
      <c r="AG248" s="234" t="str">
        <f>IFERROR(VLOOKUP(AG246,'P1-1'!$B:$AP,31,FALSE),"")</f>
        <v/>
      </c>
      <c r="AH248" s="234" t="str">
        <f>IFERROR(VLOOKUP(AH246,'P1-1'!$B:$AP,31,FALSE),"")</f>
        <v/>
      </c>
      <c r="AI248" s="234" t="str">
        <f>IFERROR(VLOOKUP(AI246,'P1-1'!$B:$AP,31,FALSE),"")</f>
        <v/>
      </c>
      <c r="AJ248" s="234" t="str">
        <f>IFERROR(VLOOKUP(AJ246,'P1-1'!$B:$AP,31,FALSE),"")</f>
        <v/>
      </c>
      <c r="AK248" s="234" t="str">
        <f>IFERROR(VLOOKUP(AK246,'P1-1'!$B:$AP,31,FALSE),"")</f>
        <v/>
      </c>
      <c r="AL248" s="234" t="str">
        <f>IFERROR(VLOOKUP(AL246,'P1-1'!$B:$AP,31,FALSE),"")</f>
        <v/>
      </c>
      <c r="AM248" s="234" t="str">
        <f>IFERROR(VLOOKUP(AM246,'P1-1'!$B:$AP,31,FALSE),"")</f>
        <v/>
      </c>
      <c r="AN248" s="730"/>
      <c r="AO248" s="702"/>
      <c r="AP248" s="707"/>
      <c r="AQ248" s="708"/>
      <c r="AR248" s="702"/>
      <c r="AS248" s="702"/>
      <c r="AT248" s="709"/>
      <c r="AU248" s="327"/>
      <c r="AV248" s="327"/>
    </row>
    <row r="249" spans="1:48" s="205" customFormat="1" ht="12" customHeight="1">
      <c r="A249" s="710">
        <v>76</v>
      </c>
      <c r="B249" s="713"/>
      <c r="C249" s="731"/>
      <c r="D249" s="719" t="s">
        <v>231</v>
      </c>
      <c r="E249" s="401"/>
      <c r="F249" s="722"/>
      <c r="G249" s="723"/>
      <c r="H249" s="232" t="s">
        <v>355</v>
      </c>
      <c r="I249" s="324"/>
      <c r="J249" s="324"/>
      <c r="K249" s="324"/>
      <c r="L249" s="324"/>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4"/>
      <c r="AL249" s="324"/>
      <c r="AM249" s="324"/>
      <c r="AN249" s="728">
        <f t="shared" ref="AN249" si="289">IF(LEFT($AN$2,6)="共同生活援助",SUM(I250:AM250),SUM(I250:AM251))</f>
        <v>0</v>
      </c>
      <c r="AO249" s="700">
        <f>IF($AN$4="４週",AN249/4,AN249/(DAY(EOMONTH($I$22,0))/7))</f>
        <v>0</v>
      </c>
      <c r="AP249" s="703"/>
      <c r="AQ249" s="704"/>
      <c r="AR249" s="700" t="str">
        <f t="shared" ref="AR249" si="290">IF($AN$4="４週",AU250,AV250)</f>
        <v/>
      </c>
      <c r="AS249" s="700"/>
      <c r="AT249" s="709"/>
      <c r="AU249" s="325" t="s">
        <v>617</v>
      </c>
      <c r="AV249" s="325" t="s">
        <v>356</v>
      </c>
    </row>
    <row r="250" spans="1:48" s="205" customFormat="1" ht="12" customHeight="1">
      <c r="A250" s="711"/>
      <c r="B250" s="714"/>
      <c r="C250" s="732"/>
      <c r="D250" s="720"/>
      <c r="E250" s="402"/>
      <c r="F250" s="724"/>
      <c r="G250" s="725"/>
      <c r="H250" s="233" t="s">
        <v>357</v>
      </c>
      <c r="I250" s="234" t="str">
        <f>IFERROR(VLOOKUP(I249,'P1-1'!$B:$AP,41,FALSE),"")</f>
        <v/>
      </c>
      <c r="J250" s="234" t="str">
        <f>IFERROR(VLOOKUP(J249,'P1-1'!$B:$AP,41,FALSE),"")</f>
        <v/>
      </c>
      <c r="K250" s="234" t="str">
        <f>IFERROR(VLOOKUP(K249,'P1-1'!$B:$AP,41,FALSE),"")</f>
        <v/>
      </c>
      <c r="L250" s="234" t="str">
        <f>IFERROR(VLOOKUP(L249,'P1-1'!$B:$AP,41,FALSE),"")</f>
        <v/>
      </c>
      <c r="M250" s="234" t="str">
        <f>IFERROR(VLOOKUP(M249,'P1-1'!$B:$AP,41,FALSE),"")</f>
        <v/>
      </c>
      <c r="N250" s="234" t="str">
        <f>IFERROR(VLOOKUP(N249,'P1-1'!$B:$AP,41,FALSE),"")</f>
        <v/>
      </c>
      <c r="O250" s="234" t="str">
        <f>IFERROR(VLOOKUP(O249,'P1-1'!$B:$AP,41,FALSE),"")</f>
        <v/>
      </c>
      <c r="P250" s="234" t="str">
        <f>IFERROR(VLOOKUP(P249,'P1-1'!$B:$AP,41,FALSE),"")</f>
        <v/>
      </c>
      <c r="Q250" s="234" t="str">
        <f>IFERROR(VLOOKUP(Q249,'P1-1'!$B:$AP,41,FALSE),"")</f>
        <v/>
      </c>
      <c r="R250" s="234" t="str">
        <f>IFERROR(VLOOKUP(R249,'P1-1'!$B:$AP,41,FALSE),"")</f>
        <v/>
      </c>
      <c r="S250" s="234" t="str">
        <f>IFERROR(VLOOKUP(S249,'P1-1'!$B:$AP,41,FALSE),"")</f>
        <v/>
      </c>
      <c r="T250" s="234" t="str">
        <f>IFERROR(VLOOKUP(T249,'P1-1'!$B:$AP,41,FALSE),"")</f>
        <v/>
      </c>
      <c r="U250" s="234" t="str">
        <f>IFERROR(VLOOKUP(U249,'P1-1'!$B:$AP,41,FALSE),"")</f>
        <v/>
      </c>
      <c r="V250" s="234" t="str">
        <f>IFERROR(VLOOKUP(V249,'P1-1'!$B:$AP,41,FALSE),"")</f>
        <v/>
      </c>
      <c r="W250" s="234" t="str">
        <f>IFERROR(VLOOKUP(W249,'P1-1'!$B:$AP,41,FALSE),"")</f>
        <v/>
      </c>
      <c r="X250" s="234" t="str">
        <f>IFERROR(VLOOKUP(X249,'P1-1'!$B:$AP,41,FALSE),"")</f>
        <v/>
      </c>
      <c r="Y250" s="234" t="str">
        <f>IFERROR(VLOOKUP(Y249,'P1-1'!$B:$AP,41,FALSE),"")</f>
        <v/>
      </c>
      <c r="Z250" s="234" t="str">
        <f>IFERROR(VLOOKUP(Z249,'P1-1'!$B:$AP,41,FALSE),"")</f>
        <v/>
      </c>
      <c r="AA250" s="234" t="str">
        <f>IFERROR(VLOOKUP(AA249,'P1-1'!$B:$AP,41,FALSE),"")</f>
        <v/>
      </c>
      <c r="AB250" s="234" t="str">
        <f>IFERROR(VLOOKUP(AB249,'P1-1'!$B:$AP,41,FALSE),"")</f>
        <v/>
      </c>
      <c r="AC250" s="234" t="str">
        <f>IFERROR(VLOOKUP(AC249,'P1-1'!$B:$AP,41,FALSE),"")</f>
        <v/>
      </c>
      <c r="AD250" s="234" t="str">
        <f>IFERROR(VLOOKUP(AD249,'P1-1'!$B:$AP,41,FALSE),"")</f>
        <v/>
      </c>
      <c r="AE250" s="234" t="str">
        <f>IFERROR(VLOOKUP(AE249,'P1-1'!$B:$AP,41,FALSE),"")</f>
        <v/>
      </c>
      <c r="AF250" s="234" t="str">
        <f>IFERROR(VLOOKUP(AF249,'P1-1'!$B:$AP,41,FALSE),"")</f>
        <v/>
      </c>
      <c r="AG250" s="234" t="str">
        <f>IFERROR(VLOOKUP(AG249,'P1-1'!$B:$AP,41,FALSE),"")</f>
        <v/>
      </c>
      <c r="AH250" s="234" t="str">
        <f>IFERROR(VLOOKUP(AH249,'P1-1'!$B:$AP,41,FALSE),"")</f>
        <v/>
      </c>
      <c r="AI250" s="234" t="str">
        <f>IFERROR(VLOOKUP(AI249,'P1-1'!$B:$AP,41,FALSE),"")</f>
        <v/>
      </c>
      <c r="AJ250" s="234" t="str">
        <f>IFERROR(VLOOKUP(AJ249,'P1-1'!$B:$AP,41,FALSE),"")</f>
        <v/>
      </c>
      <c r="AK250" s="234" t="str">
        <f>IFERROR(VLOOKUP(AK249,'P1-1'!$B:$AP,41,FALSE),"")</f>
        <v/>
      </c>
      <c r="AL250" s="234" t="str">
        <f>IFERROR(VLOOKUP(AL249,'P1-1'!$B:$AP,41,FALSE),"")</f>
        <v/>
      </c>
      <c r="AM250" s="234" t="str">
        <f>IFERROR(VLOOKUP(AM249,'P1-1'!$B:$AP,41,FALSE),"")</f>
        <v/>
      </c>
      <c r="AN250" s="729"/>
      <c r="AO250" s="701"/>
      <c r="AP250" s="705"/>
      <c r="AQ250" s="706"/>
      <c r="AR250" s="701"/>
      <c r="AS250" s="701"/>
      <c r="AT250" s="709"/>
      <c r="AU250" s="326" t="str">
        <f t="shared" ref="AU250" si="291">IFERROR(IF($D249="□",($AO249/$AK$7),($AO249/$AK$9)),"")</f>
        <v/>
      </c>
      <c r="AV250" s="326" t="str">
        <f t="shared" ref="AV250" si="292">IFERROR(IF($D249="□",($AN249/$AO$7),($AN249/$AO$9)),"")</f>
        <v/>
      </c>
    </row>
    <row r="251" spans="1:48" s="205" customFormat="1" ht="12" customHeight="1">
      <c r="A251" s="712"/>
      <c r="B251" s="715"/>
      <c r="C251" s="733"/>
      <c r="D251" s="721"/>
      <c r="E251" s="402"/>
      <c r="F251" s="726"/>
      <c r="G251" s="727"/>
      <c r="H251" s="235" t="s">
        <v>358</v>
      </c>
      <c r="I251" s="234" t="str">
        <f>IFERROR(VLOOKUP(I249,'P1-1'!$B:$AP,31,FALSE),"")</f>
        <v/>
      </c>
      <c r="J251" s="234" t="str">
        <f>IFERROR(VLOOKUP(J249,'P1-1'!$B:$AP,31,FALSE),"")</f>
        <v/>
      </c>
      <c r="K251" s="234" t="str">
        <f>IFERROR(VLOOKUP(K249,'P1-1'!$B:$AP,31,FALSE),"")</f>
        <v/>
      </c>
      <c r="L251" s="234" t="str">
        <f>IFERROR(VLOOKUP(L249,'P1-1'!$B:$AP,31,FALSE),"")</f>
        <v/>
      </c>
      <c r="M251" s="234" t="str">
        <f>IFERROR(VLOOKUP(M249,'P1-1'!$B:$AP,31,FALSE),"")</f>
        <v/>
      </c>
      <c r="N251" s="234" t="str">
        <f>IFERROR(VLOOKUP(N249,'P1-1'!$B:$AP,31,FALSE),"")</f>
        <v/>
      </c>
      <c r="O251" s="234" t="str">
        <f>IFERROR(VLOOKUP(O249,'P1-1'!$B:$AP,31,FALSE),"")</f>
        <v/>
      </c>
      <c r="P251" s="234" t="str">
        <f>IFERROR(VLOOKUP(P249,'P1-1'!$B:$AP,31,FALSE),"")</f>
        <v/>
      </c>
      <c r="Q251" s="234" t="str">
        <f>IFERROR(VLOOKUP(Q249,'P1-1'!$B:$AP,31,FALSE),"")</f>
        <v/>
      </c>
      <c r="R251" s="234" t="str">
        <f>IFERROR(VLOOKUP(R249,'P1-1'!$B:$AP,31,FALSE),"")</f>
        <v/>
      </c>
      <c r="S251" s="234" t="str">
        <f>IFERROR(VLOOKUP(S249,'P1-1'!$B:$AP,31,FALSE),"")</f>
        <v/>
      </c>
      <c r="T251" s="234" t="str">
        <f>IFERROR(VLOOKUP(T249,'P1-1'!$B:$AP,31,FALSE),"")</f>
        <v/>
      </c>
      <c r="U251" s="234" t="str">
        <f>IFERROR(VLOOKUP(U249,'P1-1'!$B:$AP,31,FALSE),"")</f>
        <v/>
      </c>
      <c r="V251" s="234" t="str">
        <f>IFERROR(VLOOKUP(V249,'P1-1'!$B:$AP,31,FALSE),"")</f>
        <v/>
      </c>
      <c r="W251" s="234" t="str">
        <f>IFERROR(VLOOKUP(W249,'P1-1'!$B:$AP,31,FALSE),"")</f>
        <v/>
      </c>
      <c r="X251" s="234" t="str">
        <f>IFERROR(VLOOKUP(X249,'P1-1'!$B:$AP,31,FALSE),"")</f>
        <v/>
      </c>
      <c r="Y251" s="234" t="str">
        <f>IFERROR(VLOOKUP(Y249,'P1-1'!$B:$AP,31,FALSE),"")</f>
        <v/>
      </c>
      <c r="Z251" s="234" t="str">
        <f>IFERROR(VLOOKUP(Z249,'P1-1'!$B:$AP,31,FALSE),"")</f>
        <v/>
      </c>
      <c r="AA251" s="234" t="str">
        <f>IFERROR(VLOOKUP(AA249,'P1-1'!$B:$AP,31,FALSE),"")</f>
        <v/>
      </c>
      <c r="AB251" s="234" t="str">
        <f>IFERROR(VLOOKUP(AB249,'P1-1'!$B:$AP,31,FALSE),"")</f>
        <v/>
      </c>
      <c r="AC251" s="234" t="str">
        <f>IFERROR(VLOOKUP(AC249,'P1-1'!$B:$AP,31,FALSE),"")</f>
        <v/>
      </c>
      <c r="AD251" s="234" t="str">
        <f>IFERROR(VLOOKUP(AD249,'P1-1'!$B:$AP,31,FALSE),"")</f>
        <v/>
      </c>
      <c r="AE251" s="234" t="str">
        <f>IFERROR(VLOOKUP(AE249,'P1-1'!$B:$AP,31,FALSE),"")</f>
        <v/>
      </c>
      <c r="AF251" s="234" t="str">
        <f>IFERROR(VLOOKUP(AF249,'P1-1'!$B:$AP,31,FALSE),"")</f>
        <v/>
      </c>
      <c r="AG251" s="234" t="str">
        <f>IFERROR(VLOOKUP(AG249,'P1-1'!$B:$AP,31,FALSE),"")</f>
        <v/>
      </c>
      <c r="AH251" s="234" t="str">
        <f>IFERROR(VLOOKUP(AH249,'P1-1'!$B:$AP,31,FALSE),"")</f>
        <v/>
      </c>
      <c r="AI251" s="234" t="str">
        <f>IFERROR(VLOOKUP(AI249,'P1-1'!$B:$AP,31,FALSE),"")</f>
        <v/>
      </c>
      <c r="AJ251" s="234" t="str">
        <f>IFERROR(VLOOKUP(AJ249,'P1-1'!$B:$AP,31,FALSE),"")</f>
        <v/>
      </c>
      <c r="AK251" s="234" t="str">
        <f>IFERROR(VLOOKUP(AK249,'P1-1'!$B:$AP,31,FALSE),"")</f>
        <v/>
      </c>
      <c r="AL251" s="234" t="str">
        <f>IFERROR(VLOOKUP(AL249,'P1-1'!$B:$AP,31,FALSE),"")</f>
        <v/>
      </c>
      <c r="AM251" s="234" t="str">
        <f>IFERROR(VLOOKUP(AM249,'P1-1'!$B:$AP,31,FALSE),"")</f>
        <v/>
      </c>
      <c r="AN251" s="730"/>
      <c r="AO251" s="702"/>
      <c r="AP251" s="707"/>
      <c r="AQ251" s="708"/>
      <c r="AR251" s="702"/>
      <c r="AS251" s="702"/>
      <c r="AT251" s="709"/>
      <c r="AU251" s="327"/>
      <c r="AV251" s="327"/>
    </row>
    <row r="252" spans="1:48" s="205" customFormat="1" ht="12" customHeight="1">
      <c r="A252" s="710">
        <v>77</v>
      </c>
      <c r="B252" s="713"/>
      <c r="C252" s="731"/>
      <c r="D252" s="719" t="s">
        <v>231</v>
      </c>
      <c r="E252" s="401"/>
      <c r="F252" s="722"/>
      <c r="G252" s="723"/>
      <c r="H252" s="232" t="s">
        <v>355</v>
      </c>
      <c r="I252" s="324"/>
      <c r="J252" s="324"/>
      <c r="K252" s="324"/>
      <c r="L252" s="324"/>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4"/>
      <c r="AL252" s="324"/>
      <c r="AM252" s="324"/>
      <c r="AN252" s="728">
        <f t="shared" ref="AN252" si="293">IF(LEFT($AN$2,6)="共同生活援助",SUM(I253:AM253),SUM(I253:AM254))</f>
        <v>0</v>
      </c>
      <c r="AO252" s="700">
        <f>IF($AN$4="４週",AN252/4,AN252/(DAY(EOMONTH($I$22,0))/7))</f>
        <v>0</v>
      </c>
      <c r="AP252" s="703"/>
      <c r="AQ252" s="704"/>
      <c r="AR252" s="700" t="str">
        <f t="shared" ref="AR252" si="294">IF($AN$4="４週",AU253,AV253)</f>
        <v/>
      </c>
      <c r="AS252" s="700"/>
      <c r="AT252" s="709"/>
      <c r="AU252" s="325" t="s">
        <v>617</v>
      </c>
      <c r="AV252" s="325" t="s">
        <v>356</v>
      </c>
    </row>
    <row r="253" spans="1:48" s="205" customFormat="1" ht="12" customHeight="1">
      <c r="A253" s="711"/>
      <c r="B253" s="714"/>
      <c r="C253" s="732"/>
      <c r="D253" s="720"/>
      <c r="E253" s="402"/>
      <c r="F253" s="724"/>
      <c r="G253" s="725"/>
      <c r="H253" s="233" t="s">
        <v>357</v>
      </c>
      <c r="I253" s="234" t="str">
        <f>IFERROR(VLOOKUP(I252,'P1-1'!$B:$AP,41,FALSE),"")</f>
        <v/>
      </c>
      <c r="J253" s="234" t="str">
        <f>IFERROR(VLOOKUP(J252,'P1-1'!$B:$AP,41,FALSE),"")</f>
        <v/>
      </c>
      <c r="K253" s="234" t="str">
        <f>IFERROR(VLOOKUP(K252,'P1-1'!$B:$AP,41,FALSE),"")</f>
        <v/>
      </c>
      <c r="L253" s="234" t="str">
        <f>IFERROR(VLOOKUP(L252,'P1-1'!$B:$AP,41,FALSE),"")</f>
        <v/>
      </c>
      <c r="M253" s="234" t="str">
        <f>IFERROR(VLOOKUP(M252,'P1-1'!$B:$AP,41,FALSE),"")</f>
        <v/>
      </c>
      <c r="N253" s="234" t="str">
        <f>IFERROR(VLOOKUP(N252,'P1-1'!$B:$AP,41,FALSE),"")</f>
        <v/>
      </c>
      <c r="O253" s="234" t="str">
        <f>IFERROR(VLOOKUP(O252,'P1-1'!$B:$AP,41,FALSE),"")</f>
        <v/>
      </c>
      <c r="P253" s="234" t="str">
        <f>IFERROR(VLOOKUP(P252,'P1-1'!$B:$AP,41,FALSE),"")</f>
        <v/>
      </c>
      <c r="Q253" s="234" t="str">
        <f>IFERROR(VLOOKUP(Q252,'P1-1'!$B:$AP,41,FALSE),"")</f>
        <v/>
      </c>
      <c r="R253" s="234" t="str">
        <f>IFERROR(VLOOKUP(R252,'P1-1'!$B:$AP,41,FALSE),"")</f>
        <v/>
      </c>
      <c r="S253" s="234" t="str">
        <f>IFERROR(VLOOKUP(S252,'P1-1'!$B:$AP,41,FALSE),"")</f>
        <v/>
      </c>
      <c r="T253" s="234" t="str">
        <f>IFERROR(VLOOKUP(T252,'P1-1'!$B:$AP,41,FALSE),"")</f>
        <v/>
      </c>
      <c r="U253" s="234" t="str">
        <f>IFERROR(VLOOKUP(U252,'P1-1'!$B:$AP,41,FALSE),"")</f>
        <v/>
      </c>
      <c r="V253" s="234" t="str">
        <f>IFERROR(VLOOKUP(V252,'P1-1'!$B:$AP,41,FALSE),"")</f>
        <v/>
      </c>
      <c r="W253" s="234" t="str">
        <f>IFERROR(VLOOKUP(W252,'P1-1'!$B:$AP,41,FALSE),"")</f>
        <v/>
      </c>
      <c r="X253" s="234" t="str">
        <f>IFERROR(VLOOKUP(X252,'P1-1'!$B:$AP,41,FALSE),"")</f>
        <v/>
      </c>
      <c r="Y253" s="234" t="str">
        <f>IFERROR(VLOOKUP(Y252,'P1-1'!$B:$AP,41,FALSE),"")</f>
        <v/>
      </c>
      <c r="Z253" s="234" t="str">
        <f>IFERROR(VLOOKUP(Z252,'P1-1'!$B:$AP,41,FALSE),"")</f>
        <v/>
      </c>
      <c r="AA253" s="234" t="str">
        <f>IFERROR(VLOOKUP(AA252,'P1-1'!$B:$AP,41,FALSE),"")</f>
        <v/>
      </c>
      <c r="AB253" s="234" t="str">
        <f>IFERROR(VLOOKUP(AB252,'P1-1'!$B:$AP,41,FALSE),"")</f>
        <v/>
      </c>
      <c r="AC253" s="234" t="str">
        <f>IFERROR(VLOOKUP(AC252,'P1-1'!$B:$AP,41,FALSE),"")</f>
        <v/>
      </c>
      <c r="AD253" s="234" t="str">
        <f>IFERROR(VLOOKUP(AD252,'P1-1'!$B:$AP,41,FALSE),"")</f>
        <v/>
      </c>
      <c r="AE253" s="234" t="str">
        <f>IFERROR(VLOOKUP(AE252,'P1-1'!$B:$AP,41,FALSE),"")</f>
        <v/>
      </c>
      <c r="AF253" s="234" t="str">
        <f>IFERROR(VLOOKUP(AF252,'P1-1'!$B:$AP,41,FALSE),"")</f>
        <v/>
      </c>
      <c r="AG253" s="234" t="str">
        <f>IFERROR(VLOOKUP(AG252,'P1-1'!$B:$AP,41,FALSE),"")</f>
        <v/>
      </c>
      <c r="AH253" s="234" t="str">
        <f>IFERROR(VLOOKUP(AH252,'P1-1'!$B:$AP,41,FALSE),"")</f>
        <v/>
      </c>
      <c r="AI253" s="234" t="str">
        <f>IFERROR(VLOOKUP(AI252,'P1-1'!$B:$AP,41,FALSE),"")</f>
        <v/>
      </c>
      <c r="AJ253" s="234" t="str">
        <f>IFERROR(VLOOKUP(AJ252,'P1-1'!$B:$AP,41,FALSE),"")</f>
        <v/>
      </c>
      <c r="AK253" s="234" t="str">
        <f>IFERROR(VLOOKUP(AK252,'P1-1'!$B:$AP,41,FALSE),"")</f>
        <v/>
      </c>
      <c r="AL253" s="234" t="str">
        <f>IFERROR(VLOOKUP(AL252,'P1-1'!$B:$AP,41,FALSE),"")</f>
        <v/>
      </c>
      <c r="AM253" s="234" t="str">
        <f>IFERROR(VLOOKUP(AM252,'P1-1'!$B:$AP,41,FALSE),"")</f>
        <v/>
      </c>
      <c r="AN253" s="729"/>
      <c r="AO253" s="701"/>
      <c r="AP253" s="705"/>
      <c r="AQ253" s="706"/>
      <c r="AR253" s="701"/>
      <c r="AS253" s="701"/>
      <c r="AT253" s="709"/>
      <c r="AU253" s="326" t="str">
        <f t="shared" ref="AU253" si="295">IFERROR(IF($D252="□",($AO252/$AK$7),($AO252/$AK$9)),"")</f>
        <v/>
      </c>
      <c r="AV253" s="326" t="str">
        <f t="shared" ref="AV253" si="296">IFERROR(IF($D252="□",($AN252/$AO$7),($AN252/$AO$9)),"")</f>
        <v/>
      </c>
    </row>
    <row r="254" spans="1:48" s="205" customFormat="1" ht="12" customHeight="1">
      <c r="A254" s="712"/>
      <c r="B254" s="715"/>
      <c r="C254" s="733"/>
      <c r="D254" s="721"/>
      <c r="E254" s="402"/>
      <c r="F254" s="726"/>
      <c r="G254" s="727"/>
      <c r="H254" s="235" t="s">
        <v>358</v>
      </c>
      <c r="I254" s="234" t="str">
        <f>IFERROR(VLOOKUP(I252,'P1-1'!$B:$AP,31,FALSE),"")</f>
        <v/>
      </c>
      <c r="J254" s="234" t="str">
        <f>IFERROR(VLOOKUP(J252,'P1-1'!$B:$AP,31,FALSE),"")</f>
        <v/>
      </c>
      <c r="K254" s="234" t="str">
        <f>IFERROR(VLOOKUP(K252,'P1-1'!$B:$AP,31,FALSE),"")</f>
        <v/>
      </c>
      <c r="L254" s="234" t="str">
        <f>IFERROR(VLOOKUP(L252,'P1-1'!$B:$AP,31,FALSE),"")</f>
        <v/>
      </c>
      <c r="M254" s="234" t="str">
        <f>IFERROR(VLOOKUP(M252,'P1-1'!$B:$AP,31,FALSE),"")</f>
        <v/>
      </c>
      <c r="N254" s="234" t="str">
        <f>IFERROR(VLOOKUP(N252,'P1-1'!$B:$AP,31,FALSE),"")</f>
        <v/>
      </c>
      <c r="O254" s="234" t="str">
        <f>IFERROR(VLOOKUP(O252,'P1-1'!$B:$AP,31,FALSE),"")</f>
        <v/>
      </c>
      <c r="P254" s="234" t="str">
        <f>IFERROR(VLOOKUP(P252,'P1-1'!$B:$AP,31,FALSE),"")</f>
        <v/>
      </c>
      <c r="Q254" s="234" t="str">
        <f>IFERROR(VLOOKUP(Q252,'P1-1'!$B:$AP,31,FALSE),"")</f>
        <v/>
      </c>
      <c r="R254" s="234" t="str">
        <f>IFERROR(VLOOKUP(R252,'P1-1'!$B:$AP,31,FALSE),"")</f>
        <v/>
      </c>
      <c r="S254" s="234" t="str">
        <f>IFERROR(VLOOKUP(S252,'P1-1'!$B:$AP,31,FALSE),"")</f>
        <v/>
      </c>
      <c r="T254" s="234" t="str">
        <f>IFERROR(VLOOKUP(T252,'P1-1'!$B:$AP,31,FALSE),"")</f>
        <v/>
      </c>
      <c r="U254" s="234" t="str">
        <f>IFERROR(VLOOKUP(U252,'P1-1'!$B:$AP,31,FALSE),"")</f>
        <v/>
      </c>
      <c r="V254" s="234" t="str">
        <f>IFERROR(VLOOKUP(V252,'P1-1'!$B:$AP,31,FALSE),"")</f>
        <v/>
      </c>
      <c r="W254" s="234" t="str">
        <f>IFERROR(VLOOKUP(W252,'P1-1'!$B:$AP,31,FALSE),"")</f>
        <v/>
      </c>
      <c r="X254" s="234" t="str">
        <f>IFERROR(VLOOKUP(X252,'P1-1'!$B:$AP,31,FALSE),"")</f>
        <v/>
      </c>
      <c r="Y254" s="234" t="str">
        <f>IFERROR(VLOOKUP(Y252,'P1-1'!$B:$AP,31,FALSE),"")</f>
        <v/>
      </c>
      <c r="Z254" s="234" t="str">
        <f>IFERROR(VLOOKUP(Z252,'P1-1'!$B:$AP,31,FALSE),"")</f>
        <v/>
      </c>
      <c r="AA254" s="234" t="str">
        <f>IFERROR(VLOOKUP(AA252,'P1-1'!$B:$AP,31,FALSE),"")</f>
        <v/>
      </c>
      <c r="AB254" s="234" t="str">
        <f>IFERROR(VLOOKUP(AB252,'P1-1'!$B:$AP,31,FALSE),"")</f>
        <v/>
      </c>
      <c r="AC254" s="234" t="str">
        <f>IFERROR(VLOOKUP(AC252,'P1-1'!$B:$AP,31,FALSE),"")</f>
        <v/>
      </c>
      <c r="AD254" s="234" t="str">
        <f>IFERROR(VLOOKUP(AD252,'P1-1'!$B:$AP,31,FALSE),"")</f>
        <v/>
      </c>
      <c r="AE254" s="234" t="str">
        <f>IFERROR(VLOOKUP(AE252,'P1-1'!$B:$AP,31,FALSE),"")</f>
        <v/>
      </c>
      <c r="AF254" s="234" t="str">
        <f>IFERROR(VLOOKUP(AF252,'P1-1'!$B:$AP,31,FALSE),"")</f>
        <v/>
      </c>
      <c r="AG254" s="234" t="str">
        <f>IFERROR(VLOOKUP(AG252,'P1-1'!$B:$AP,31,FALSE),"")</f>
        <v/>
      </c>
      <c r="AH254" s="234" t="str">
        <f>IFERROR(VLOOKUP(AH252,'P1-1'!$B:$AP,31,FALSE),"")</f>
        <v/>
      </c>
      <c r="AI254" s="234" t="str">
        <f>IFERROR(VLOOKUP(AI252,'P1-1'!$B:$AP,31,FALSE),"")</f>
        <v/>
      </c>
      <c r="AJ254" s="234" t="str">
        <f>IFERROR(VLOOKUP(AJ252,'P1-1'!$B:$AP,31,FALSE),"")</f>
        <v/>
      </c>
      <c r="AK254" s="234" t="str">
        <f>IFERROR(VLOOKUP(AK252,'P1-1'!$B:$AP,31,FALSE),"")</f>
        <v/>
      </c>
      <c r="AL254" s="234" t="str">
        <f>IFERROR(VLOOKUP(AL252,'P1-1'!$B:$AP,31,FALSE),"")</f>
        <v/>
      </c>
      <c r="AM254" s="234" t="str">
        <f>IFERROR(VLOOKUP(AM252,'P1-1'!$B:$AP,31,FALSE),"")</f>
        <v/>
      </c>
      <c r="AN254" s="730"/>
      <c r="AO254" s="702"/>
      <c r="AP254" s="707"/>
      <c r="AQ254" s="708"/>
      <c r="AR254" s="702"/>
      <c r="AS254" s="702"/>
      <c r="AT254" s="709"/>
      <c r="AU254" s="327"/>
      <c r="AV254" s="327"/>
    </row>
    <row r="255" spans="1:48" s="205" customFormat="1" ht="12" customHeight="1">
      <c r="A255" s="710">
        <v>78</v>
      </c>
      <c r="B255" s="713"/>
      <c r="C255" s="731"/>
      <c r="D255" s="719" t="s">
        <v>231</v>
      </c>
      <c r="E255" s="401"/>
      <c r="F255" s="722"/>
      <c r="G255" s="723"/>
      <c r="H255" s="232" t="s">
        <v>355</v>
      </c>
      <c r="I255" s="324"/>
      <c r="J255" s="324"/>
      <c r="K255" s="324"/>
      <c r="L255" s="324"/>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4"/>
      <c r="AL255" s="324"/>
      <c r="AM255" s="324"/>
      <c r="AN255" s="728">
        <f t="shared" ref="AN255" si="297">IF(LEFT($AN$2,6)="共同生活援助",SUM(I256:AM256),SUM(I256:AM257))</f>
        <v>0</v>
      </c>
      <c r="AO255" s="700">
        <f>IF($AN$4="４週",AN255/4,AN255/(DAY(EOMONTH($I$22,0))/7))</f>
        <v>0</v>
      </c>
      <c r="AP255" s="703"/>
      <c r="AQ255" s="704"/>
      <c r="AR255" s="700" t="str">
        <f t="shared" ref="AR255" si="298">IF($AN$4="４週",AU256,AV256)</f>
        <v/>
      </c>
      <c r="AS255" s="700"/>
      <c r="AT255" s="709"/>
      <c r="AU255" s="325" t="s">
        <v>617</v>
      </c>
      <c r="AV255" s="325" t="s">
        <v>356</v>
      </c>
    </row>
    <row r="256" spans="1:48" s="205" customFormat="1" ht="12" customHeight="1">
      <c r="A256" s="711"/>
      <c r="B256" s="714"/>
      <c r="C256" s="732"/>
      <c r="D256" s="720"/>
      <c r="E256" s="402"/>
      <c r="F256" s="724"/>
      <c r="G256" s="725"/>
      <c r="H256" s="233" t="s">
        <v>357</v>
      </c>
      <c r="I256" s="234" t="str">
        <f>IFERROR(VLOOKUP(I255,'P1-1'!$B:$AP,41,FALSE),"")</f>
        <v/>
      </c>
      <c r="J256" s="234" t="str">
        <f>IFERROR(VLOOKUP(J255,'P1-1'!$B:$AP,41,FALSE),"")</f>
        <v/>
      </c>
      <c r="K256" s="234" t="str">
        <f>IFERROR(VLOOKUP(K255,'P1-1'!$B:$AP,41,FALSE),"")</f>
        <v/>
      </c>
      <c r="L256" s="234" t="str">
        <f>IFERROR(VLOOKUP(L255,'P1-1'!$B:$AP,41,FALSE),"")</f>
        <v/>
      </c>
      <c r="M256" s="234" t="str">
        <f>IFERROR(VLOOKUP(M255,'P1-1'!$B:$AP,41,FALSE),"")</f>
        <v/>
      </c>
      <c r="N256" s="234" t="str">
        <f>IFERROR(VLOOKUP(N255,'P1-1'!$B:$AP,41,FALSE),"")</f>
        <v/>
      </c>
      <c r="O256" s="234" t="str">
        <f>IFERROR(VLOOKUP(O255,'P1-1'!$B:$AP,41,FALSE),"")</f>
        <v/>
      </c>
      <c r="P256" s="234" t="str">
        <f>IFERROR(VLOOKUP(P255,'P1-1'!$B:$AP,41,FALSE),"")</f>
        <v/>
      </c>
      <c r="Q256" s="234" t="str">
        <f>IFERROR(VLOOKUP(Q255,'P1-1'!$B:$AP,41,FALSE),"")</f>
        <v/>
      </c>
      <c r="R256" s="234" t="str">
        <f>IFERROR(VLOOKUP(R255,'P1-1'!$B:$AP,41,FALSE),"")</f>
        <v/>
      </c>
      <c r="S256" s="234" t="str">
        <f>IFERROR(VLOOKUP(S255,'P1-1'!$B:$AP,41,FALSE),"")</f>
        <v/>
      </c>
      <c r="T256" s="234" t="str">
        <f>IFERROR(VLOOKUP(T255,'P1-1'!$B:$AP,41,FALSE),"")</f>
        <v/>
      </c>
      <c r="U256" s="234" t="str">
        <f>IFERROR(VLOOKUP(U255,'P1-1'!$B:$AP,41,FALSE),"")</f>
        <v/>
      </c>
      <c r="V256" s="234" t="str">
        <f>IFERROR(VLOOKUP(V255,'P1-1'!$B:$AP,41,FALSE),"")</f>
        <v/>
      </c>
      <c r="W256" s="234" t="str">
        <f>IFERROR(VLOOKUP(W255,'P1-1'!$B:$AP,41,FALSE),"")</f>
        <v/>
      </c>
      <c r="X256" s="234" t="str">
        <f>IFERROR(VLOOKUP(X255,'P1-1'!$B:$AP,41,FALSE),"")</f>
        <v/>
      </c>
      <c r="Y256" s="234" t="str">
        <f>IFERROR(VLOOKUP(Y255,'P1-1'!$B:$AP,41,FALSE),"")</f>
        <v/>
      </c>
      <c r="Z256" s="234" t="str">
        <f>IFERROR(VLOOKUP(Z255,'P1-1'!$B:$AP,41,FALSE),"")</f>
        <v/>
      </c>
      <c r="AA256" s="234" t="str">
        <f>IFERROR(VLOOKUP(AA255,'P1-1'!$B:$AP,41,FALSE),"")</f>
        <v/>
      </c>
      <c r="AB256" s="234" t="str">
        <f>IFERROR(VLOOKUP(AB255,'P1-1'!$B:$AP,41,FALSE),"")</f>
        <v/>
      </c>
      <c r="AC256" s="234" t="str">
        <f>IFERROR(VLOOKUP(AC255,'P1-1'!$B:$AP,41,FALSE),"")</f>
        <v/>
      </c>
      <c r="AD256" s="234" t="str">
        <f>IFERROR(VLOOKUP(AD255,'P1-1'!$B:$AP,41,FALSE),"")</f>
        <v/>
      </c>
      <c r="AE256" s="234" t="str">
        <f>IFERROR(VLOOKUP(AE255,'P1-1'!$B:$AP,41,FALSE),"")</f>
        <v/>
      </c>
      <c r="AF256" s="234" t="str">
        <f>IFERROR(VLOOKUP(AF255,'P1-1'!$B:$AP,41,FALSE),"")</f>
        <v/>
      </c>
      <c r="AG256" s="234" t="str">
        <f>IFERROR(VLOOKUP(AG255,'P1-1'!$B:$AP,41,FALSE),"")</f>
        <v/>
      </c>
      <c r="AH256" s="234" t="str">
        <f>IFERROR(VLOOKUP(AH255,'P1-1'!$B:$AP,41,FALSE),"")</f>
        <v/>
      </c>
      <c r="AI256" s="234" t="str">
        <f>IFERROR(VLOOKUP(AI255,'P1-1'!$B:$AP,41,FALSE),"")</f>
        <v/>
      </c>
      <c r="AJ256" s="234" t="str">
        <f>IFERROR(VLOOKUP(AJ255,'P1-1'!$B:$AP,41,FALSE),"")</f>
        <v/>
      </c>
      <c r="AK256" s="234" t="str">
        <f>IFERROR(VLOOKUP(AK255,'P1-1'!$B:$AP,41,FALSE),"")</f>
        <v/>
      </c>
      <c r="AL256" s="234" t="str">
        <f>IFERROR(VLOOKUP(AL255,'P1-1'!$B:$AP,41,FALSE),"")</f>
        <v/>
      </c>
      <c r="AM256" s="234" t="str">
        <f>IFERROR(VLOOKUP(AM255,'P1-1'!$B:$AP,41,FALSE),"")</f>
        <v/>
      </c>
      <c r="AN256" s="729"/>
      <c r="AO256" s="701"/>
      <c r="AP256" s="705"/>
      <c r="AQ256" s="706"/>
      <c r="AR256" s="701"/>
      <c r="AS256" s="701"/>
      <c r="AT256" s="709"/>
      <c r="AU256" s="326" t="str">
        <f t="shared" ref="AU256" si="299">IFERROR(IF($D255="□",($AO255/$AK$7),($AO255/$AK$9)),"")</f>
        <v/>
      </c>
      <c r="AV256" s="326" t="str">
        <f t="shared" ref="AV256" si="300">IFERROR(IF($D255="□",($AN255/$AO$7),($AN255/$AO$9)),"")</f>
        <v/>
      </c>
    </row>
    <row r="257" spans="1:48" s="205" customFormat="1" ht="12" customHeight="1">
      <c r="A257" s="712"/>
      <c r="B257" s="715"/>
      <c r="C257" s="733"/>
      <c r="D257" s="721"/>
      <c r="E257" s="402"/>
      <c r="F257" s="726"/>
      <c r="G257" s="727"/>
      <c r="H257" s="235" t="s">
        <v>358</v>
      </c>
      <c r="I257" s="234" t="str">
        <f>IFERROR(VLOOKUP(I255,'P1-1'!$B:$AP,31,FALSE),"")</f>
        <v/>
      </c>
      <c r="J257" s="234" t="str">
        <f>IFERROR(VLOOKUP(J255,'P1-1'!$B:$AP,31,FALSE),"")</f>
        <v/>
      </c>
      <c r="K257" s="234" t="str">
        <f>IFERROR(VLOOKUP(K255,'P1-1'!$B:$AP,31,FALSE),"")</f>
        <v/>
      </c>
      <c r="L257" s="234" t="str">
        <f>IFERROR(VLOOKUP(L255,'P1-1'!$B:$AP,31,FALSE),"")</f>
        <v/>
      </c>
      <c r="M257" s="234" t="str">
        <f>IFERROR(VLOOKUP(M255,'P1-1'!$B:$AP,31,FALSE),"")</f>
        <v/>
      </c>
      <c r="N257" s="234" t="str">
        <f>IFERROR(VLOOKUP(N255,'P1-1'!$B:$AP,31,FALSE),"")</f>
        <v/>
      </c>
      <c r="O257" s="234" t="str">
        <f>IFERROR(VLOOKUP(O255,'P1-1'!$B:$AP,31,FALSE),"")</f>
        <v/>
      </c>
      <c r="P257" s="234" t="str">
        <f>IFERROR(VLOOKUP(P255,'P1-1'!$B:$AP,31,FALSE),"")</f>
        <v/>
      </c>
      <c r="Q257" s="234" t="str">
        <f>IFERROR(VLOOKUP(Q255,'P1-1'!$B:$AP,31,FALSE),"")</f>
        <v/>
      </c>
      <c r="R257" s="234" t="str">
        <f>IFERROR(VLOOKUP(R255,'P1-1'!$B:$AP,31,FALSE),"")</f>
        <v/>
      </c>
      <c r="S257" s="234" t="str">
        <f>IFERROR(VLOOKUP(S255,'P1-1'!$B:$AP,31,FALSE),"")</f>
        <v/>
      </c>
      <c r="T257" s="234" t="str">
        <f>IFERROR(VLOOKUP(T255,'P1-1'!$B:$AP,31,FALSE),"")</f>
        <v/>
      </c>
      <c r="U257" s="234" t="str">
        <f>IFERROR(VLOOKUP(U255,'P1-1'!$B:$AP,31,FALSE),"")</f>
        <v/>
      </c>
      <c r="V257" s="234" t="str">
        <f>IFERROR(VLOOKUP(V255,'P1-1'!$B:$AP,31,FALSE),"")</f>
        <v/>
      </c>
      <c r="W257" s="234" t="str">
        <f>IFERROR(VLOOKUP(W255,'P1-1'!$B:$AP,31,FALSE),"")</f>
        <v/>
      </c>
      <c r="X257" s="234" t="str">
        <f>IFERROR(VLOOKUP(X255,'P1-1'!$B:$AP,31,FALSE),"")</f>
        <v/>
      </c>
      <c r="Y257" s="234" t="str">
        <f>IFERROR(VLOOKUP(Y255,'P1-1'!$B:$AP,31,FALSE),"")</f>
        <v/>
      </c>
      <c r="Z257" s="234" t="str">
        <f>IFERROR(VLOOKUP(Z255,'P1-1'!$B:$AP,31,FALSE),"")</f>
        <v/>
      </c>
      <c r="AA257" s="234" t="str">
        <f>IFERROR(VLOOKUP(AA255,'P1-1'!$B:$AP,31,FALSE),"")</f>
        <v/>
      </c>
      <c r="AB257" s="234" t="str">
        <f>IFERROR(VLOOKUP(AB255,'P1-1'!$B:$AP,31,FALSE),"")</f>
        <v/>
      </c>
      <c r="AC257" s="234" t="str">
        <f>IFERROR(VLOOKUP(AC255,'P1-1'!$B:$AP,31,FALSE),"")</f>
        <v/>
      </c>
      <c r="AD257" s="234" t="str">
        <f>IFERROR(VLOOKUP(AD255,'P1-1'!$B:$AP,31,FALSE),"")</f>
        <v/>
      </c>
      <c r="AE257" s="234" t="str">
        <f>IFERROR(VLOOKUP(AE255,'P1-1'!$B:$AP,31,FALSE),"")</f>
        <v/>
      </c>
      <c r="AF257" s="234" t="str">
        <f>IFERROR(VLOOKUP(AF255,'P1-1'!$B:$AP,31,FALSE),"")</f>
        <v/>
      </c>
      <c r="AG257" s="234" t="str">
        <f>IFERROR(VLOOKUP(AG255,'P1-1'!$B:$AP,31,FALSE),"")</f>
        <v/>
      </c>
      <c r="AH257" s="234" t="str">
        <f>IFERROR(VLOOKUP(AH255,'P1-1'!$B:$AP,31,FALSE),"")</f>
        <v/>
      </c>
      <c r="AI257" s="234" t="str">
        <f>IFERROR(VLOOKUP(AI255,'P1-1'!$B:$AP,31,FALSE),"")</f>
        <v/>
      </c>
      <c r="AJ257" s="234" t="str">
        <f>IFERROR(VLOOKUP(AJ255,'P1-1'!$B:$AP,31,FALSE),"")</f>
        <v/>
      </c>
      <c r="AK257" s="234" t="str">
        <f>IFERROR(VLOOKUP(AK255,'P1-1'!$B:$AP,31,FALSE),"")</f>
        <v/>
      </c>
      <c r="AL257" s="234" t="str">
        <f>IFERROR(VLOOKUP(AL255,'P1-1'!$B:$AP,31,FALSE),"")</f>
        <v/>
      </c>
      <c r="AM257" s="234" t="str">
        <f>IFERROR(VLOOKUP(AM255,'P1-1'!$B:$AP,31,FALSE),"")</f>
        <v/>
      </c>
      <c r="AN257" s="730"/>
      <c r="AO257" s="702"/>
      <c r="AP257" s="707"/>
      <c r="AQ257" s="708"/>
      <c r="AR257" s="702"/>
      <c r="AS257" s="702"/>
      <c r="AT257" s="709"/>
      <c r="AU257" s="327"/>
      <c r="AV257" s="327"/>
    </row>
    <row r="258" spans="1:48" s="205" customFormat="1" ht="12" customHeight="1">
      <c r="A258" s="710">
        <v>79</v>
      </c>
      <c r="B258" s="713"/>
      <c r="C258" s="731"/>
      <c r="D258" s="719" t="s">
        <v>231</v>
      </c>
      <c r="E258" s="401"/>
      <c r="F258" s="722"/>
      <c r="G258" s="723"/>
      <c r="H258" s="232" t="s">
        <v>355</v>
      </c>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4"/>
      <c r="AL258" s="324"/>
      <c r="AM258" s="324"/>
      <c r="AN258" s="728">
        <f t="shared" ref="AN258" si="301">IF(LEFT($AN$2,6)="共同生活援助",SUM(I259:AM259),SUM(I259:AM260))</f>
        <v>0</v>
      </c>
      <c r="AO258" s="700">
        <f>IF($AN$4="４週",AN258/4,AN258/(DAY(EOMONTH($I$22,0))/7))</f>
        <v>0</v>
      </c>
      <c r="AP258" s="703"/>
      <c r="AQ258" s="704"/>
      <c r="AR258" s="700" t="str">
        <f t="shared" ref="AR258" si="302">IF($AN$4="４週",AU259,AV259)</f>
        <v/>
      </c>
      <c r="AS258" s="700"/>
      <c r="AT258" s="709"/>
      <c r="AU258" s="325" t="s">
        <v>617</v>
      </c>
      <c r="AV258" s="325" t="s">
        <v>356</v>
      </c>
    </row>
    <row r="259" spans="1:48" s="205" customFormat="1" ht="12" customHeight="1">
      <c r="A259" s="711"/>
      <c r="B259" s="714"/>
      <c r="C259" s="732"/>
      <c r="D259" s="720"/>
      <c r="E259" s="402"/>
      <c r="F259" s="724"/>
      <c r="G259" s="725"/>
      <c r="H259" s="233" t="s">
        <v>357</v>
      </c>
      <c r="I259" s="234" t="str">
        <f>IFERROR(VLOOKUP(I258,'P1-1'!$B:$AP,41,FALSE),"")</f>
        <v/>
      </c>
      <c r="J259" s="234" t="str">
        <f>IFERROR(VLOOKUP(J258,'P1-1'!$B:$AP,41,FALSE),"")</f>
        <v/>
      </c>
      <c r="K259" s="234" t="str">
        <f>IFERROR(VLOOKUP(K258,'P1-1'!$B:$AP,41,FALSE),"")</f>
        <v/>
      </c>
      <c r="L259" s="234" t="str">
        <f>IFERROR(VLOOKUP(L258,'P1-1'!$B:$AP,41,FALSE),"")</f>
        <v/>
      </c>
      <c r="M259" s="234" t="str">
        <f>IFERROR(VLOOKUP(M258,'P1-1'!$B:$AP,41,FALSE),"")</f>
        <v/>
      </c>
      <c r="N259" s="234" t="str">
        <f>IFERROR(VLOOKUP(N258,'P1-1'!$B:$AP,41,FALSE),"")</f>
        <v/>
      </c>
      <c r="O259" s="234" t="str">
        <f>IFERROR(VLOOKUP(O258,'P1-1'!$B:$AP,41,FALSE),"")</f>
        <v/>
      </c>
      <c r="P259" s="234" t="str">
        <f>IFERROR(VLOOKUP(P258,'P1-1'!$B:$AP,41,FALSE),"")</f>
        <v/>
      </c>
      <c r="Q259" s="234" t="str">
        <f>IFERROR(VLOOKUP(Q258,'P1-1'!$B:$AP,41,FALSE),"")</f>
        <v/>
      </c>
      <c r="R259" s="234" t="str">
        <f>IFERROR(VLOOKUP(R258,'P1-1'!$B:$AP,41,FALSE),"")</f>
        <v/>
      </c>
      <c r="S259" s="234" t="str">
        <f>IFERROR(VLOOKUP(S258,'P1-1'!$B:$AP,41,FALSE),"")</f>
        <v/>
      </c>
      <c r="T259" s="234" t="str">
        <f>IFERROR(VLOOKUP(T258,'P1-1'!$B:$AP,41,FALSE),"")</f>
        <v/>
      </c>
      <c r="U259" s="234" t="str">
        <f>IFERROR(VLOOKUP(U258,'P1-1'!$B:$AP,41,FALSE),"")</f>
        <v/>
      </c>
      <c r="V259" s="234" t="str">
        <f>IFERROR(VLOOKUP(V258,'P1-1'!$B:$AP,41,FALSE),"")</f>
        <v/>
      </c>
      <c r="W259" s="234" t="str">
        <f>IFERROR(VLOOKUP(W258,'P1-1'!$B:$AP,41,FALSE),"")</f>
        <v/>
      </c>
      <c r="X259" s="234" t="str">
        <f>IFERROR(VLOOKUP(X258,'P1-1'!$B:$AP,41,FALSE),"")</f>
        <v/>
      </c>
      <c r="Y259" s="234" t="str">
        <f>IFERROR(VLOOKUP(Y258,'P1-1'!$B:$AP,41,FALSE),"")</f>
        <v/>
      </c>
      <c r="Z259" s="234" t="str">
        <f>IFERROR(VLOOKUP(Z258,'P1-1'!$B:$AP,41,FALSE),"")</f>
        <v/>
      </c>
      <c r="AA259" s="234" t="str">
        <f>IFERROR(VLOOKUP(AA258,'P1-1'!$B:$AP,41,FALSE),"")</f>
        <v/>
      </c>
      <c r="AB259" s="234" t="str">
        <f>IFERROR(VLOOKUP(AB258,'P1-1'!$B:$AP,41,FALSE),"")</f>
        <v/>
      </c>
      <c r="AC259" s="234" t="str">
        <f>IFERROR(VLOOKUP(AC258,'P1-1'!$B:$AP,41,FALSE),"")</f>
        <v/>
      </c>
      <c r="AD259" s="234" t="str">
        <f>IFERROR(VLOOKUP(AD258,'P1-1'!$B:$AP,41,FALSE),"")</f>
        <v/>
      </c>
      <c r="AE259" s="234" t="str">
        <f>IFERROR(VLOOKUP(AE258,'P1-1'!$B:$AP,41,FALSE),"")</f>
        <v/>
      </c>
      <c r="AF259" s="234" t="str">
        <f>IFERROR(VLOOKUP(AF258,'P1-1'!$B:$AP,41,FALSE),"")</f>
        <v/>
      </c>
      <c r="AG259" s="234" t="str">
        <f>IFERROR(VLOOKUP(AG258,'P1-1'!$B:$AP,41,FALSE),"")</f>
        <v/>
      </c>
      <c r="AH259" s="234" t="str">
        <f>IFERROR(VLOOKUP(AH258,'P1-1'!$B:$AP,41,FALSE),"")</f>
        <v/>
      </c>
      <c r="AI259" s="234" t="str">
        <f>IFERROR(VLOOKUP(AI258,'P1-1'!$B:$AP,41,FALSE),"")</f>
        <v/>
      </c>
      <c r="AJ259" s="234" t="str">
        <f>IFERROR(VLOOKUP(AJ258,'P1-1'!$B:$AP,41,FALSE),"")</f>
        <v/>
      </c>
      <c r="AK259" s="234" t="str">
        <f>IFERROR(VLOOKUP(AK258,'P1-1'!$B:$AP,41,FALSE),"")</f>
        <v/>
      </c>
      <c r="AL259" s="234" t="str">
        <f>IFERROR(VLOOKUP(AL258,'P1-1'!$B:$AP,41,FALSE),"")</f>
        <v/>
      </c>
      <c r="AM259" s="234" t="str">
        <f>IFERROR(VLOOKUP(AM258,'P1-1'!$B:$AP,41,FALSE),"")</f>
        <v/>
      </c>
      <c r="AN259" s="729"/>
      <c r="AO259" s="701"/>
      <c r="AP259" s="705"/>
      <c r="AQ259" s="706"/>
      <c r="AR259" s="701"/>
      <c r="AS259" s="701"/>
      <c r="AT259" s="709"/>
      <c r="AU259" s="326" t="str">
        <f t="shared" ref="AU259" si="303">IFERROR(IF($D258="□",($AO258/$AK$7),($AO258/$AK$9)),"")</f>
        <v/>
      </c>
      <c r="AV259" s="326" t="str">
        <f t="shared" ref="AV259" si="304">IFERROR(IF($D258="□",($AN258/$AO$7),($AN258/$AO$9)),"")</f>
        <v/>
      </c>
    </row>
    <row r="260" spans="1:48" s="205" customFormat="1" ht="12" customHeight="1">
      <c r="A260" s="712"/>
      <c r="B260" s="715"/>
      <c r="C260" s="733"/>
      <c r="D260" s="721"/>
      <c r="E260" s="402"/>
      <c r="F260" s="726"/>
      <c r="G260" s="727"/>
      <c r="H260" s="235" t="s">
        <v>358</v>
      </c>
      <c r="I260" s="234" t="str">
        <f>IFERROR(VLOOKUP(I258,'P1-1'!$B:$AP,31,FALSE),"")</f>
        <v/>
      </c>
      <c r="J260" s="234" t="str">
        <f>IFERROR(VLOOKUP(J258,'P1-1'!$B:$AP,31,FALSE),"")</f>
        <v/>
      </c>
      <c r="K260" s="234" t="str">
        <f>IFERROR(VLOOKUP(K258,'P1-1'!$B:$AP,31,FALSE),"")</f>
        <v/>
      </c>
      <c r="L260" s="234" t="str">
        <f>IFERROR(VLOOKUP(L258,'P1-1'!$B:$AP,31,FALSE),"")</f>
        <v/>
      </c>
      <c r="M260" s="234" t="str">
        <f>IFERROR(VLOOKUP(M258,'P1-1'!$B:$AP,31,FALSE),"")</f>
        <v/>
      </c>
      <c r="N260" s="234" t="str">
        <f>IFERROR(VLOOKUP(N258,'P1-1'!$B:$AP,31,FALSE),"")</f>
        <v/>
      </c>
      <c r="O260" s="234" t="str">
        <f>IFERROR(VLOOKUP(O258,'P1-1'!$B:$AP,31,FALSE),"")</f>
        <v/>
      </c>
      <c r="P260" s="234" t="str">
        <f>IFERROR(VLOOKUP(P258,'P1-1'!$B:$AP,31,FALSE),"")</f>
        <v/>
      </c>
      <c r="Q260" s="234" t="str">
        <f>IFERROR(VLOOKUP(Q258,'P1-1'!$B:$AP,31,FALSE),"")</f>
        <v/>
      </c>
      <c r="R260" s="234" t="str">
        <f>IFERROR(VLOOKUP(R258,'P1-1'!$B:$AP,31,FALSE),"")</f>
        <v/>
      </c>
      <c r="S260" s="234" t="str">
        <f>IFERROR(VLOOKUP(S258,'P1-1'!$B:$AP,31,FALSE),"")</f>
        <v/>
      </c>
      <c r="T260" s="234" t="str">
        <f>IFERROR(VLOOKUP(T258,'P1-1'!$B:$AP,31,FALSE),"")</f>
        <v/>
      </c>
      <c r="U260" s="234" t="str">
        <f>IFERROR(VLOOKUP(U258,'P1-1'!$B:$AP,31,FALSE),"")</f>
        <v/>
      </c>
      <c r="V260" s="234" t="str">
        <f>IFERROR(VLOOKUP(V258,'P1-1'!$B:$AP,31,FALSE),"")</f>
        <v/>
      </c>
      <c r="W260" s="234" t="str">
        <f>IFERROR(VLOOKUP(W258,'P1-1'!$B:$AP,31,FALSE),"")</f>
        <v/>
      </c>
      <c r="X260" s="234" t="str">
        <f>IFERROR(VLOOKUP(X258,'P1-1'!$B:$AP,31,FALSE),"")</f>
        <v/>
      </c>
      <c r="Y260" s="234" t="str">
        <f>IFERROR(VLOOKUP(Y258,'P1-1'!$B:$AP,31,FALSE),"")</f>
        <v/>
      </c>
      <c r="Z260" s="234" t="str">
        <f>IFERROR(VLOOKUP(Z258,'P1-1'!$B:$AP,31,FALSE),"")</f>
        <v/>
      </c>
      <c r="AA260" s="234" t="str">
        <f>IFERROR(VLOOKUP(AA258,'P1-1'!$B:$AP,31,FALSE),"")</f>
        <v/>
      </c>
      <c r="AB260" s="234" t="str">
        <f>IFERROR(VLOOKUP(AB258,'P1-1'!$B:$AP,31,FALSE),"")</f>
        <v/>
      </c>
      <c r="AC260" s="234" t="str">
        <f>IFERROR(VLOOKUP(AC258,'P1-1'!$B:$AP,31,FALSE),"")</f>
        <v/>
      </c>
      <c r="AD260" s="234" t="str">
        <f>IFERROR(VLOOKUP(AD258,'P1-1'!$B:$AP,31,FALSE),"")</f>
        <v/>
      </c>
      <c r="AE260" s="234" t="str">
        <f>IFERROR(VLOOKUP(AE258,'P1-1'!$B:$AP,31,FALSE),"")</f>
        <v/>
      </c>
      <c r="AF260" s="234" t="str">
        <f>IFERROR(VLOOKUP(AF258,'P1-1'!$B:$AP,31,FALSE),"")</f>
        <v/>
      </c>
      <c r="AG260" s="234" t="str">
        <f>IFERROR(VLOOKUP(AG258,'P1-1'!$B:$AP,31,FALSE),"")</f>
        <v/>
      </c>
      <c r="AH260" s="234" t="str">
        <f>IFERROR(VLOOKUP(AH258,'P1-1'!$B:$AP,31,FALSE),"")</f>
        <v/>
      </c>
      <c r="AI260" s="234" t="str">
        <f>IFERROR(VLOOKUP(AI258,'P1-1'!$B:$AP,31,FALSE),"")</f>
        <v/>
      </c>
      <c r="AJ260" s="234" t="str">
        <f>IFERROR(VLOOKUP(AJ258,'P1-1'!$B:$AP,31,FALSE),"")</f>
        <v/>
      </c>
      <c r="AK260" s="234" t="str">
        <f>IFERROR(VLOOKUP(AK258,'P1-1'!$B:$AP,31,FALSE),"")</f>
        <v/>
      </c>
      <c r="AL260" s="234" t="str">
        <f>IFERROR(VLOOKUP(AL258,'P1-1'!$B:$AP,31,FALSE),"")</f>
        <v/>
      </c>
      <c r="AM260" s="234" t="str">
        <f>IFERROR(VLOOKUP(AM258,'P1-1'!$B:$AP,31,FALSE),"")</f>
        <v/>
      </c>
      <c r="AN260" s="730"/>
      <c r="AO260" s="702"/>
      <c r="AP260" s="707"/>
      <c r="AQ260" s="708"/>
      <c r="AR260" s="702"/>
      <c r="AS260" s="702"/>
      <c r="AT260" s="709"/>
      <c r="AU260" s="327"/>
      <c r="AV260" s="327"/>
    </row>
    <row r="261" spans="1:48" s="205" customFormat="1" ht="12" customHeight="1">
      <c r="A261" s="710">
        <v>80</v>
      </c>
      <c r="B261" s="713"/>
      <c r="C261" s="731"/>
      <c r="D261" s="719" t="s">
        <v>231</v>
      </c>
      <c r="E261" s="401"/>
      <c r="F261" s="722"/>
      <c r="G261" s="723"/>
      <c r="H261" s="232" t="s">
        <v>355</v>
      </c>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4"/>
      <c r="AL261" s="324"/>
      <c r="AM261" s="324"/>
      <c r="AN261" s="728">
        <f t="shared" ref="AN261" si="305">IF(LEFT($AN$2,6)="共同生活援助",SUM(I262:AM262),SUM(I262:AM263))</f>
        <v>0</v>
      </c>
      <c r="AO261" s="700">
        <f>IF($AN$4="４週",AN261/4,AN261/(DAY(EOMONTH($I$22,0))/7))</f>
        <v>0</v>
      </c>
      <c r="AP261" s="703"/>
      <c r="AQ261" s="704"/>
      <c r="AR261" s="700" t="str">
        <f t="shared" ref="AR261" si="306">IF($AN$4="４週",AU262,AV262)</f>
        <v/>
      </c>
      <c r="AS261" s="700"/>
      <c r="AT261" s="709"/>
      <c r="AU261" s="325" t="s">
        <v>617</v>
      </c>
      <c r="AV261" s="325" t="s">
        <v>356</v>
      </c>
    </row>
    <row r="262" spans="1:48" s="205" customFormat="1" ht="12" customHeight="1">
      <c r="A262" s="711"/>
      <c r="B262" s="714"/>
      <c r="C262" s="732"/>
      <c r="D262" s="720"/>
      <c r="E262" s="402"/>
      <c r="F262" s="724"/>
      <c r="G262" s="725"/>
      <c r="H262" s="233" t="s">
        <v>357</v>
      </c>
      <c r="I262" s="234" t="str">
        <f>IFERROR(VLOOKUP(I261,'P1-1'!$B:$AP,41,FALSE),"")</f>
        <v/>
      </c>
      <c r="J262" s="234" t="str">
        <f>IFERROR(VLOOKUP(J261,'P1-1'!$B:$AP,41,FALSE),"")</f>
        <v/>
      </c>
      <c r="K262" s="234" t="str">
        <f>IFERROR(VLOOKUP(K261,'P1-1'!$B:$AP,41,FALSE),"")</f>
        <v/>
      </c>
      <c r="L262" s="234" t="str">
        <f>IFERROR(VLOOKUP(L261,'P1-1'!$B:$AP,41,FALSE),"")</f>
        <v/>
      </c>
      <c r="M262" s="234" t="str">
        <f>IFERROR(VLOOKUP(M261,'P1-1'!$B:$AP,41,FALSE),"")</f>
        <v/>
      </c>
      <c r="N262" s="234" t="str">
        <f>IFERROR(VLOOKUP(N261,'P1-1'!$B:$AP,41,FALSE),"")</f>
        <v/>
      </c>
      <c r="O262" s="234" t="str">
        <f>IFERROR(VLOOKUP(O261,'P1-1'!$B:$AP,41,FALSE),"")</f>
        <v/>
      </c>
      <c r="P262" s="234" t="str">
        <f>IFERROR(VLOOKUP(P261,'P1-1'!$B:$AP,41,FALSE),"")</f>
        <v/>
      </c>
      <c r="Q262" s="234" t="str">
        <f>IFERROR(VLOOKUP(Q261,'P1-1'!$B:$AP,41,FALSE),"")</f>
        <v/>
      </c>
      <c r="R262" s="234" t="str">
        <f>IFERROR(VLOOKUP(R261,'P1-1'!$B:$AP,41,FALSE),"")</f>
        <v/>
      </c>
      <c r="S262" s="234" t="str">
        <f>IFERROR(VLOOKUP(S261,'P1-1'!$B:$AP,41,FALSE),"")</f>
        <v/>
      </c>
      <c r="T262" s="234" t="str">
        <f>IFERROR(VLOOKUP(T261,'P1-1'!$B:$AP,41,FALSE),"")</f>
        <v/>
      </c>
      <c r="U262" s="234" t="str">
        <f>IFERROR(VLOOKUP(U261,'P1-1'!$B:$AP,41,FALSE),"")</f>
        <v/>
      </c>
      <c r="V262" s="234" t="str">
        <f>IFERROR(VLOOKUP(V261,'P1-1'!$B:$AP,41,FALSE),"")</f>
        <v/>
      </c>
      <c r="W262" s="234" t="str">
        <f>IFERROR(VLOOKUP(W261,'P1-1'!$B:$AP,41,FALSE),"")</f>
        <v/>
      </c>
      <c r="X262" s="234" t="str">
        <f>IFERROR(VLOOKUP(X261,'P1-1'!$B:$AP,41,FALSE),"")</f>
        <v/>
      </c>
      <c r="Y262" s="234" t="str">
        <f>IFERROR(VLOOKUP(Y261,'P1-1'!$B:$AP,41,FALSE),"")</f>
        <v/>
      </c>
      <c r="Z262" s="234" t="str">
        <f>IFERROR(VLOOKUP(Z261,'P1-1'!$B:$AP,41,FALSE),"")</f>
        <v/>
      </c>
      <c r="AA262" s="234" t="str">
        <f>IFERROR(VLOOKUP(AA261,'P1-1'!$B:$AP,41,FALSE),"")</f>
        <v/>
      </c>
      <c r="AB262" s="234" t="str">
        <f>IFERROR(VLOOKUP(AB261,'P1-1'!$B:$AP,41,FALSE),"")</f>
        <v/>
      </c>
      <c r="AC262" s="234" t="str">
        <f>IFERROR(VLOOKUP(AC261,'P1-1'!$B:$AP,41,FALSE),"")</f>
        <v/>
      </c>
      <c r="AD262" s="234" t="str">
        <f>IFERROR(VLOOKUP(AD261,'P1-1'!$B:$AP,41,FALSE),"")</f>
        <v/>
      </c>
      <c r="AE262" s="234" t="str">
        <f>IFERROR(VLOOKUP(AE261,'P1-1'!$B:$AP,41,FALSE),"")</f>
        <v/>
      </c>
      <c r="AF262" s="234" t="str">
        <f>IFERROR(VLOOKUP(AF261,'P1-1'!$B:$AP,41,FALSE),"")</f>
        <v/>
      </c>
      <c r="AG262" s="234" t="str">
        <f>IFERROR(VLOOKUP(AG261,'P1-1'!$B:$AP,41,FALSE),"")</f>
        <v/>
      </c>
      <c r="AH262" s="234" t="str">
        <f>IFERROR(VLOOKUP(AH261,'P1-1'!$B:$AP,41,FALSE),"")</f>
        <v/>
      </c>
      <c r="AI262" s="234" t="str">
        <f>IFERROR(VLOOKUP(AI261,'P1-1'!$B:$AP,41,FALSE),"")</f>
        <v/>
      </c>
      <c r="AJ262" s="234" t="str">
        <f>IFERROR(VLOOKUP(AJ261,'P1-1'!$B:$AP,41,FALSE),"")</f>
        <v/>
      </c>
      <c r="AK262" s="234" t="str">
        <f>IFERROR(VLOOKUP(AK261,'P1-1'!$B:$AP,41,FALSE),"")</f>
        <v/>
      </c>
      <c r="AL262" s="234" t="str">
        <f>IFERROR(VLOOKUP(AL261,'P1-1'!$B:$AP,41,FALSE),"")</f>
        <v/>
      </c>
      <c r="AM262" s="234" t="str">
        <f>IFERROR(VLOOKUP(AM261,'P1-1'!$B:$AP,41,FALSE),"")</f>
        <v/>
      </c>
      <c r="AN262" s="729"/>
      <c r="AO262" s="701"/>
      <c r="AP262" s="705"/>
      <c r="AQ262" s="706"/>
      <c r="AR262" s="701"/>
      <c r="AS262" s="701"/>
      <c r="AT262" s="709"/>
      <c r="AU262" s="326" t="str">
        <f t="shared" ref="AU262" si="307">IFERROR(IF($D261="□",($AO261/$AK$7),($AO261/$AK$9)),"")</f>
        <v/>
      </c>
      <c r="AV262" s="326" t="str">
        <f t="shared" ref="AV262" si="308">IFERROR(IF($D261="□",($AN261/$AO$7),($AN261/$AO$9)),"")</f>
        <v/>
      </c>
    </row>
    <row r="263" spans="1:48" s="205" customFormat="1" ht="12" customHeight="1">
      <c r="A263" s="712"/>
      <c r="B263" s="715"/>
      <c r="C263" s="733"/>
      <c r="D263" s="721"/>
      <c r="E263" s="402"/>
      <c r="F263" s="726"/>
      <c r="G263" s="727"/>
      <c r="H263" s="235" t="s">
        <v>358</v>
      </c>
      <c r="I263" s="234" t="str">
        <f>IFERROR(VLOOKUP(I261,'P1-1'!$B:$AP,31,FALSE),"")</f>
        <v/>
      </c>
      <c r="J263" s="234" t="str">
        <f>IFERROR(VLOOKUP(J261,'P1-1'!$B:$AP,31,FALSE),"")</f>
        <v/>
      </c>
      <c r="K263" s="234" t="str">
        <f>IFERROR(VLOOKUP(K261,'P1-1'!$B:$AP,31,FALSE),"")</f>
        <v/>
      </c>
      <c r="L263" s="234" t="str">
        <f>IFERROR(VLOOKUP(L261,'P1-1'!$B:$AP,31,FALSE),"")</f>
        <v/>
      </c>
      <c r="M263" s="234" t="str">
        <f>IFERROR(VLOOKUP(M261,'P1-1'!$B:$AP,31,FALSE),"")</f>
        <v/>
      </c>
      <c r="N263" s="234" t="str">
        <f>IFERROR(VLOOKUP(N261,'P1-1'!$B:$AP,31,FALSE),"")</f>
        <v/>
      </c>
      <c r="O263" s="234" t="str">
        <f>IFERROR(VLOOKUP(O261,'P1-1'!$B:$AP,31,FALSE),"")</f>
        <v/>
      </c>
      <c r="P263" s="234" t="str">
        <f>IFERROR(VLOOKUP(P261,'P1-1'!$B:$AP,31,FALSE),"")</f>
        <v/>
      </c>
      <c r="Q263" s="234" t="str">
        <f>IFERROR(VLOOKUP(Q261,'P1-1'!$B:$AP,31,FALSE),"")</f>
        <v/>
      </c>
      <c r="R263" s="234" t="str">
        <f>IFERROR(VLOOKUP(R261,'P1-1'!$B:$AP,31,FALSE),"")</f>
        <v/>
      </c>
      <c r="S263" s="234" t="str">
        <f>IFERROR(VLOOKUP(S261,'P1-1'!$B:$AP,31,FALSE),"")</f>
        <v/>
      </c>
      <c r="T263" s="234" t="str">
        <f>IFERROR(VLOOKUP(T261,'P1-1'!$B:$AP,31,FALSE),"")</f>
        <v/>
      </c>
      <c r="U263" s="234" t="str">
        <f>IFERROR(VLOOKUP(U261,'P1-1'!$B:$AP,31,FALSE),"")</f>
        <v/>
      </c>
      <c r="V263" s="234" t="str">
        <f>IFERROR(VLOOKUP(V261,'P1-1'!$B:$AP,31,FALSE),"")</f>
        <v/>
      </c>
      <c r="W263" s="234" t="str">
        <f>IFERROR(VLOOKUP(W261,'P1-1'!$B:$AP,31,FALSE),"")</f>
        <v/>
      </c>
      <c r="X263" s="234" t="str">
        <f>IFERROR(VLOOKUP(X261,'P1-1'!$B:$AP,31,FALSE),"")</f>
        <v/>
      </c>
      <c r="Y263" s="234" t="str">
        <f>IFERROR(VLOOKUP(Y261,'P1-1'!$B:$AP,31,FALSE),"")</f>
        <v/>
      </c>
      <c r="Z263" s="234" t="str">
        <f>IFERROR(VLOOKUP(Z261,'P1-1'!$B:$AP,31,FALSE),"")</f>
        <v/>
      </c>
      <c r="AA263" s="234" t="str">
        <f>IFERROR(VLOOKUP(AA261,'P1-1'!$B:$AP,31,FALSE),"")</f>
        <v/>
      </c>
      <c r="AB263" s="234" t="str">
        <f>IFERROR(VLOOKUP(AB261,'P1-1'!$B:$AP,31,FALSE),"")</f>
        <v/>
      </c>
      <c r="AC263" s="234" t="str">
        <f>IFERROR(VLOOKUP(AC261,'P1-1'!$B:$AP,31,FALSE),"")</f>
        <v/>
      </c>
      <c r="AD263" s="234" t="str">
        <f>IFERROR(VLOOKUP(AD261,'P1-1'!$B:$AP,31,FALSE),"")</f>
        <v/>
      </c>
      <c r="AE263" s="234" t="str">
        <f>IFERROR(VLOOKUP(AE261,'P1-1'!$B:$AP,31,FALSE),"")</f>
        <v/>
      </c>
      <c r="AF263" s="234" t="str">
        <f>IFERROR(VLOOKUP(AF261,'P1-1'!$B:$AP,31,FALSE),"")</f>
        <v/>
      </c>
      <c r="AG263" s="234" t="str">
        <f>IFERROR(VLOOKUP(AG261,'P1-1'!$B:$AP,31,FALSE),"")</f>
        <v/>
      </c>
      <c r="AH263" s="234" t="str">
        <f>IFERROR(VLOOKUP(AH261,'P1-1'!$B:$AP,31,FALSE),"")</f>
        <v/>
      </c>
      <c r="AI263" s="234" t="str">
        <f>IFERROR(VLOOKUP(AI261,'P1-1'!$B:$AP,31,FALSE),"")</f>
        <v/>
      </c>
      <c r="AJ263" s="234" t="str">
        <f>IFERROR(VLOOKUP(AJ261,'P1-1'!$B:$AP,31,FALSE),"")</f>
        <v/>
      </c>
      <c r="AK263" s="234" t="str">
        <f>IFERROR(VLOOKUP(AK261,'P1-1'!$B:$AP,31,FALSE),"")</f>
        <v/>
      </c>
      <c r="AL263" s="234" t="str">
        <f>IFERROR(VLOOKUP(AL261,'P1-1'!$B:$AP,31,FALSE),"")</f>
        <v/>
      </c>
      <c r="AM263" s="234" t="str">
        <f>IFERROR(VLOOKUP(AM261,'P1-1'!$B:$AP,31,FALSE),"")</f>
        <v/>
      </c>
      <c r="AN263" s="730"/>
      <c r="AO263" s="702"/>
      <c r="AP263" s="707"/>
      <c r="AQ263" s="708"/>
      <c r="AR263" s="702"/>
      <c r="AS263" s="702"/>
      <c r="AT263" s="709"/>
      <c r="AU263" s="327"/>
      <c r="AV263" s="327"/>
    </row>
    <row r="264" spans="1:48" s="205" customFormat="1" ht="12" customHeight="1">
      <c r="A264" s="710">
        <v>81</v>
      </c>
      <c r="B264" s="713"/>
      <c r="C264" s="731"/>
      <c r="D264" s="719" t="s">
        <v>231</v>
      </c>
      <c r="E264" s="401"/>
      <c r="F264" s="722"/>
      <c r="G264" s="723"/>
      <c r="H264" s="232" t="s">
        <v>355</v>
      </c>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4"/>
      <c r="AL264" s="324"/>
      <c r="AM264" s="324"/>
      <c r="AN264" s="728">
        <f t="shared" ref="AN264" si="309">IF(LEFT($AN$2,6)="共同生活援助",SUM(I265:AM265),SUM(I265:AM266))</f>
        <v>0</v>
      </c>
      <c r="AO264" s="700">
        <f>IF($AN$4="４週",AN264/4,AN264/(DAY(EOMONTH($I$22,0))/7))</f>
        <v>0</v>
      </c>
      <c r="AP264" s="703"/>
      <c r="AQ264" s="704"/>
      <c r="AR264" s="700" t="str">
        <f t="shared" ref="AR264" si="310">IF($AN$4="４週",AU265,AV265)</f>
        <v/>
      </c>
      <c r="AS264" s="700"/>
      <c r="AT264" s="709"/>
      <c r="AU264" s="325" t="s">
        <v>617</v>
      </c>
      <c r="AV264" s="325" t="s">
        <v>356</v>
      </c>
    </row>
    <row r="265" spans="1:48" s="205" customFormat="1" ht="12" customHeight="1">
      <c r="A265" s="711"/>
      <c r="B265" s="714"/>
      <c r="C265" s="732"/>
      <c r="D265" s="720"/>
      <c r="E265" s="402"/>
      <c r="F265" s="724"/>
      <c r="G265" s="725"/>
      <c r="H265" s="233" t="s">
        <v>357</v>
      </c>
      <c r="I265" s="234" t="str">
        <f>IFERROR(VLOOKUP(I264,'P1-1'!$B:$AP,41,FALSE),"")</f>
        <v/>
      </c>
      <c r="J265" s="234" t="str">
        <f>IFERROR(VLOOKUP(J264,'P1-1'!$B:$AP,41,FALSE),"")</f>
        <v/>
      </c>
      <c r="K265" s="234" t="str">
        <f>IFERROR(VLOOKUP(K264,'P1-1'!$B:$AP,41,FALSE),"")</f>
        <v/>
      </c>
      <c r="L265" s="234" t="str">
        <f>IFERROR(VLOOKUP(L264,'P1-1'!$B:$AP,41,FALSE),"")</f>
        <v/>
      </c>
      <c r="M265" s="234" t="str">
        <f>IFERROR(VLOOKUP(M264,'P1-1'!$B:$AP,41,FALSE),"")</f>
        <v/>
      </c>
      <c r="N265" s="234" t="str">
        <f>IFERROR(VLOOKUP(N264,'P1-1'!$B:$AP,41,FALSE),"")</f>
        <v/>
      </c>
      <c r="O265" s="234" t="str">
        <f>IFERROR(VLOOKUP(O264,'P1-1'!$B:$AP,41,FALSE),"")</f>
        <v/>
      </c>
      <c r="P265" s="234" t="str">
        <f>IFERROR(VLOOKUP(P264,'P1-1'!$B:$AP,41,FALSE),"")</f>
        <v/>
      </c>
      <c r="Q265" s="234" t="str">
        <f>IFERROR(VLOOKUP(Q264,'P1-1'!$B:$AP,41,FALSE),"")</f>
        <v/>
      </c>
      <c r="R265" s="234" t="str">
        <f>IFERROR(VLOOKUP(R264,'P1-1'!$B:$AP,41,FALSE),"")</f>
        <v/>
      </c>
      <c r="S265" s="234" t="str">
        <f>IFERROR(VLOOKUP(S264,'P1-1'!$B:$AP,41,FALSE),"")</f>
        <v/>
      </c>
      <c r="T265" s="234" t="str">
        <f>IFERROR(VLOOKUP(T264,'P1-1'!$B:$AP,41,FALSE),"")</f>
        <v/>
      </c>
      <c r="U265" s="234" t="str">
        <f>IFERROR(VLOOKUP(U264,'P1-1'!$B:$AP,41,FALSE),"")</f>
        <v/>
      </c>
      <c r="V265" s="234" t="str">
        <f>IFERROR(VLOOKUP(V264,'P1-1'!$B:$AP,41,FALSE),"")</f>
        <v/>
      </c>
      <c r="W265" s="234" t="str">
        <f>IFERROR(VLOOKUP(W264,'P1-1'!$B:$AP,41,FALSE),"")</f>
        <v/>
      </c>
      <c r="X265" s="234" t="str">
        <f>IFERROR(VLOOKUP(X264,'P1-1'!$B:$AP,41,FALSE),"")</f>
        <v/>
      </c>
      <c r="Y265" s="234" t="str">
        <f>IFERROR(VLOOKUP(Y264,'P1-1'!$B:$AP,41,FALSE),"")</f>
        <v/>
      </c>
      <c r="Z265" s="234" t="str">
        <f>IFERROR(VLOOKUP(Z264,'P1-1'!$B:$AP,41,FALSE),"")</f>
        <v/>
      </c>
      <c r="AA265" s="234" t="str">
        <f>IFERROR(VLOOKUP(AA264,'P1-1'!$B:$AP,41,FALSE),"")</f>
        <v/>
      </c>
      <c r="AB265" s="234" t="str">
        <f>IFERROR(VLOOKUP(AB264,'P1-1'!$B:$AP,41,FALSE),"")</f>
        <v/>
      </c>
      <c r="AC265" s="234" t="str">
        <f>IFERROR(VLOOKUP(AC264,'P1-1'!$B:$AP,41,FALSE),"")</f>
        <v/>
      </c>
      <c r="AD265" s="234" t="str">
        <f>IFERROR(VLOOKUP(AD264,'P1-1'!$B:$AP,41,FALSE),"")</f>
        <v/>
      </c>
      <c r="AE265" s="234" t="str">
        <f>IFERROR(VLOOKUP(AE264,'P1-1'!$B:$AP,41,FALSE),"")</f>
        <v/>
      </c>
      <c r="AF265" s="234" t="str">
        <f>IFERROR(VLOOKUP(AF264,'P1-1'!$B:$AP,41,FALSE),"")</f>
        <v/>
      </c>
      <c r="AG265" s="234" t="str">
        <f>IFERROR(VLOOKUP(AG264,'P1-1'!$B:$AP,41,FALSE),"")</f>
        <v/>
      </c>
      <c r="AH265" s="234" t="str">
        <f>IFERROR(VLOOKUP(AH264,'P1-1'!$B:$AP,41,FALSE),"")</f>
        <v/>
      </c>
      <c r="AI265" s="234" t="str">
        <f>IFERROR(VLOOKUP(AI264,'P1-1'!$B:$AP,41,FALSE),"")</f>
        <v/>
      </c>
      <c r="AJ265" s="234" t="str">
        <f>IFERROR(VLOOKUP(AJ264,'P1-1'!$B:$AP,41,FALSE),"")</f>
        <v/>
      </c>
      <c r="AK265" s="234" t="str">
        <f>IFERROR(VLOOKUP(AK264,'P1-1'!$B:$AP,41,FALSE),"")</f>
        <v/>
      </c>
      <c r="AL265" s="234" t="str">
        <f>IFERROR(VLOOKUP(AL264,'P1-1'!$B:$AP,41,FALSE),"")</f>
        <v/>
      </c>
      <c r="AM265" s="234" t="str">
        <f>IFERROR(VLOOKUP(AM264,'P1-1'!$B:$AP,41,FALSE),"")</f>
        <v/>
      </c>
      <c r="AN265" s="729"/>
      <c r="AO265" s="701"/>
      <c r="AP265" s="705"/>
      <c r="AQ265" s="706"/>
      <c r="AR265" s="701"/>
      <c r="AS265" s="701"/>
      <c r="AT265" s="709"/>
      <c r="AU265" s="326" t="str">
        <f t="shared" ref="AU265" si="311">IFERROR(IF($D264="□",($AO264/$AK$7),($AO264/$AK$9)),"")</f>
        <v/>
      </c>
      <c r="AV265" s="326" t="str">
        <f t="shared" ref="AV265" si="312">IFERROR(IF($D264="□",($AN264/$AO$7),($AN264/$AO$9)),"")</f>
        <v/>
      </c>
    </row>
    <row r="266" spans="1:48" s="205" customFormat="1" ht="12" customHeight="1">
      <c r="A266" s="712"/>
      <c r="B266" s="715"/>
      <c r="C266" s="733"/>
      <c r="D266" s="721"/>
      <c r="E266" s="402"/>
      <c r="F266" s="726"/>
      <c r="G266" s="727"/>
      <c r="H266" s="235" t="s">
        <v>358</v>
      </c>
      <c r="I266" s="234" t="str">
        <f>IFERROR(VLOOKUP(I264,'P1-1'!$B:$AP,31,FALSE),"")</f>
        <v/>
      </c>
      <c r="J266" s="234" t="str">
        <f>IFERROR(VLOOKUP(J264,'P1-1'!$B:$AP,31,FALSE),"")</f>
        <v/>
      </c>
      <c r="K266" s="234" t="str">
        <f>IFERROR(VLOOKUP(K264,'P1-1'!$B:$AP,31,FALSE),"")</f>
        <v/>
      </c>
      <c r="L266" s="234" t="str">
        <f>IFERROR(VLOOKUP(L264,'P1-1'!$B:$AP,31,FALSE),"")</f>
        <v/>
      </c>
      <c r="M266" s="234" t="str">
        <f>IFERROR(VLOOKUP(M264,'P1-1'!$B:$AP,31,FALSE),"")</f>
        <v/>
      </c>
      <c r="N266" s="234" t="str">
        <f>IFERROR(VLOOKUP(N264,'P1-1'!$B:$AP,31,FALSE),"")</f>
        <v/>
      </c>
      <c r="O266" s="234" t="str">
        <f>IFERROR(VLOOKUP(O264,'P1-1'!$B:$AP,31,FALSE),"")</f>
        <v/>
      </c>
      <c r="P266" s="234" t="str">
        <f>IFERROR(VLOOKUP(P264,'P1-1'!$B:$AP,31,FALSE),"")</f>
        <v/>
      </c>
      <c r="Q266" s="234" t="str">
        <f>IFERROR(VLOOKUP(Q264,'P1-1'!$B:$AP,31,FALSE),"")</f>
        <v/>
      </c>
      <c r="R266" s="234" t="str">
        <f>IFERROR(VLOOKUP(R264,'P1-1'!$B:$AP,31,FALSE),"")</f>
        <v/>
      </c>
      <c r="S266" s="234" t="str">
        <f>IFERROR(VLOOKUP(S264,'P1-1'!$B:$AP,31,FALSE),"")</f>
        <v/>
      </c>
      <c r="T266" s="234" t="str">
        <f>IFERROR(VLOOKUP(T264,'P1-1'!$B:$AP,31,FALSE),"")</f>
        <v/>
      </c>
      <c r="U266" s="234" t="str">
        <f>IFERROR(VLOOKUP(U264,'P1-1'!$B:$AP,31,FALSE),"")</f>
        <v/>
      </c>
      <c r="V266" s="234" t="str">
        <f>IFERROR(VLOOKUP(V264,'P1-1'!$B:$AP,31,FALSE),"")</f>
        <v/>
      </c>
      <c r="W266" s="234" t="str">
        <f>IFERROR(VLOOKUP(W264,'P1-1'!$B:$AP,31,FALSE),"")</f>
        <v/>
      </c>
      <c r="X266" s="234" t="str">
        <f>IFERROR(VLOOKUP(X264,'P1-1'!$B:$AP,31,FALSE),"")</f>
        <v/>
      </c>
      <c r="Y266" s="234" t="str">
        <f>IFERROR(VLOOKUP(Y264,'P1-1'!$B:$AP,31,FALSE),"")</f>
        <v/>
      </c>
      <c r="Z266" s="234" t="str">
        <f>IFERROR(VLOOKUP(Z264,'P1-1'!$B:$AP,31,FALSE),"")</f>
        <v/>
      </c>
      <c r="AA266" s="234" t="str">
        <f>IFERROR(VLOOKUP(AA264,'P1-1'!$B:$AP,31,FALSE),"")</f>
        <v/>
      </c>
      <c r="AB266" s="234" t="str">
        <f>IFERROR(VLOOKUP(AB264,'P1-1'!$B:$AP,31,FALSE),"")</f>
        <v/>
      </c>
      <c r="AC266" s="234" t="str">
        <f>IFERROR(VLOOKUP(AC264,'P1-1'!$B:$AP,31,FALSE),"")</f>
        <v/>
      </c>
      <c r="AD266" s="234" t="str">
        <f>IFERROR(VLOOKUP(AD264,'P1-1'!$B:$AP,31,FALSE),"")</f>
        <v/>
      </c>
      <c r="AE266" s="234" t="str">
        <f>IFERROR(VLOOKUP(AE264,'P1-1'!$B:$AP,31,FALSE),"")</f>
        <v/>
      </c>
      <c r="AF266" s="234" t="str">
        <f>IFERROR(VLOOKUP(AF264,'P1-1'!$B:$AP,31,FALSE),"")</f>
        <v/>
      </c>
      <c r="AG266" s="234" t="str">
        <f>IFERROR(VLOOKUP(AG264,'P1-1'!$B:$AP,31,FALSE),"")</f>
        <v/>
      </c>
      <c r="AH266" s="234" t="str">
        <f>IFERROR(VLOOKUP(AH264,'P1-1'!$B:$AP,31,FALSE),"")</f>
        <v/>
      </c>
      <c r="AI266" s="234" t="str">
        <f>IFERROR(VLOOKUP(AI264,'P1-1'!$B:$AP,31,FALSE),"")</f>
        <v/>
      </c>
      <c r="AJ266" s="234" t="str">
        <f>IFERROR(VLOOKUP(AJ264,'P1-1'!$B:$AP,31,FALSE),"")</f>
        <v/>
      </c>
      <c r="AK266" s="234" t="str">
        <f>IFERROR(VLOOKUP(AK264,'P1-1'!$B:$AP,31,FALSE),"")</f>
        <v/>
      </c>
      <c r="AL266" s="234" t="str">
        <f>IFERROR(VLOOKUP(AL264,'P1-1'!$B:$AP,31,FALSE),"")</f>
        <v/>
      </c>
      <c r="AM266" s="234" t="str">
        <f>IFERROR(VLOOKUP(AM264,'P1-1'!$B:$AP,31,FALSE),"")</f>
        <v/>
      </c>
      <c r="AN266" s="730"/>
      <c r="AO266" s="702"/>
      <c r="AP266" s="707"/>
      <c r="AQ266" s="708"/>
      <c r="AR266" s="702"/>
      <c r="AS266" s="702"/>
      <c r="AT266" s="709"/>
      <c r="AU266" s="327"/>
      <c r="AV266" s="327"/>
    </row>
    <row r="267" spans="1:48" s="205" customFormat="1" ht="12" customHeight="1">
      <c r="A267" s="710">
        <v>82</v>
      </c>
      <c r="B267" s="713"/>
      <c r="C267" s="731"/>
      <c r="D267" s="719" t="s">
        <v>231</v>
      </c>
      <c r="E267" s="401"/>
      <c r="F267" s="722"/>
      <c r="G267" s="723"/>
      <c r="H267" s="232" t="s">
        <v>355</v>
      </c>
      <c r="I267" s="324"/>
      <c r="J267" s="324"/>
      <c r="K267" s="324"/>
      <c r="L267" s="324"/>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4"/>
      <c r="AL267" s="324"/>
      <c r="AM267" s="324"/>
      <c r="AN267" s="728">
        <f t="shared" ref="AN267" si="313">IF(LEFT($AN$2,6)="共同生活援助",SUM(I268:AM268),SUM(I268:AM269))</f>
        <v>0</v>
      </c>
      <c r="AO267" s="700">
        <f>IF($AN$4="４週",AN267/4,AN267/(DAY(EOMONTH($I$22,0))/7))</f>
        <v>0</v>
      </c>
      <c r="AP267" s="703"/>
      <c r="AQ267" s="704"/>
      <c r="AR267" s="700" t="str">
        <f t="shared" ref="AR267" si="314">IF($AN$4="４週",AU268,AV268)</f>
        <v/>
      </c>
      <c r="AS267" s="700"/>
      <c r="AT267" s="709"/>
      <c r="AU267" s="325" t="s">
        <v>617</v>
      </c>
      <c r="AV267" s="325" t="s">
        <v>356</v>
      </c>
    </row>
    <row r="268" spans="1:48" s="205" customFormat="1" ht="12" customHeight="1">
      <c r="A268" s="711"/>
      <c r="B268" s="714"/>
      <c r="C268" s="732"/>
      <c r="D268" s="720"/>
      <c r="E268" s="402"/>
      <c r="F268" s="724"/>
      <c r="G268" s="725"/>
      <c r="H268" s="233" t="s">
        <v>357</v>
      </c>
      <c r="I268" s="234" t="str">
        <f>IFERROR(VLOOKUP(I267,'P1-1'!$B:$AP,41,FALSE),"")</f>
        <v/>
      </c>
      <c r="J268" s="234" t="str">
        <f>IFERROR(VLOOKUP(J267,'P1-1'!$B:$AP,41,FALSE),"")</f>
        <v/>
      </c>
      <c r="K268" s="234" t="str">
        <f>IFERROR(VLOOKUP(K267,'P1-1'!$B:$AP,41,FALSE),"")</f>
        <v/>
      </c>
      <c r="L268" s="234" t="str">
        <f>IFERROR(VLOOKUP(L267,'P1-1'!$B:$AP,41,FALSE),"")</f>
        <v/>
      </c>
      <c r="M268" s="234" t="str">
        <f>IFERROR(VLOOKUP(M267,'P1-1'!$B:$AP,41,FALSE),"")</f>
        <v/>
      </c>
      <c r="N268" s="234" t="str">
        <f>IFERROR(VLOOKUP(N267,'P1-1'!$B:$AP,41,FALSE),"")</f>
        <v/>
      </c>
      <c r="O268" s="234" t="str">
        <f>IFERROR(VLOOKUP(O267,'P1-1'!$B:$AP,41,FALSE),"")</f>
        <v/>
      </c>
      <c r="P268" s="234" t="str">
        <f>IFERROR(VLOOKUP(P267,'P1-1'!$B:$AP,41,FALSE),"")</f>
        <v/>
      </c>
      <c r="Q268" s="234" t="str">
        <f>IFERROR(VLOOKUP(Q267,'P1-1'!$B:$AP,41,FALSE),"")</f>
        <v/>
      </c>
      <c r="R268" s="234" t="str">
        <f>IFERROR(VLOOKUP(R267,'P1-1'!$B:$AP,41,FALSE),"")</f>
        <v/>
      </c>
      <c r="S268" s="234" t="str">
        <f>IFERROR(VLOOKUP(S267,'P1-1'!$B:$AP,41,FALSE),"")</f>
        <v/>
      </c>
      <c r="T268" s="234" t="str">
        <f>IFERROR(VLOOKUP(T267,'P1-1'!$B:$AP,41,FALSE),"")</f>
        <v/>
      </c>
      <c r="U268" s="234" t="str">
        <f>IFERROR(VLOOKUP(U267,'P1-1'!$B:$AP,41,FALSE),"")</f>
        <v/>
      </c>
      <c r="V268" s="234" t="str">
        <f>IFERROR(VLOOKUP(V267,'P1-1'!$B:$AP,41,FALSE),"")</f>
        <v/>
      </c>
      <c r="W268" s="234" t="str">
        <f>IFERROR(VLOOKUP(W267,'P1-1'!$B:$AP,41,FALSE),"")</f>
        <v/>
      </c>
      <c r="X268" s="234" t="str">
        <f>IFERROR(VLOOKUP(X267,'P1-1'!$B:$AP,41,FALSE),"")</f>
        <v/>
      </c>
      <c r="Y268" s="234" t="str">
        <f>IFERROR(VLOOKUP(Y267,'P1-1'!$B:$AP,41,FALSE),"")</f>
        <v/>
      </c>
      <c r="Z268" s="234" t="str">
        <f>IFERROR(VLOOKUP(Z267,'P1-1'!$B:$AP,41,FALSE),"")</f>
        <v/>
      </c>
      <c r="AA268" s="234" t="str">
        <f>IFERROR(VLOOKUP(AA267,'P1-1'!$B:$AP,41,FALSE),"")</f>
        <v/>
      </c>
      <c r="AB268" s="234" t="str">
        <f>IFERROR(VLOOKUP(AB267,'P1-1'!$B:$AP,41,FALSE),"")</f>
        <v/>
      </c>
      <c r="AC268" s="234" t="str">
        <f>IFERROR(VLOOKUP(AC267,'P1-1'!$B:$AP,41,FALSE),"")</f>
        <v/>
      </c>
      <c r="AD268" s="234" t="str">
        <f>IFERROR(VLOOKUP(AD267,'P1-1'!$B:$AP,41,FALSE),"")</f>
        <v/>
      </c>
      <c r="AE268" s="234" t="str">
        <f>IFERROR(VLOOKUP(AE267,'P1-1'!$B:$AP,41,FALSE),"")</f>
        <v/>
      </c>
      <c r="AF268" s="234" t="str">
        <f>IFERROR(VLOOKUP(AF267,'P1-1'!$B:$AP,41,FALSE),"")</f>
        <v/>
      </c>
      <c r="AG268" s="234" t="str">
        <f>IFERROR(VLOOKUP(AG267,'P1-1'!$B:$AP,41,FALSE),"")</f>
        <v/>
      </c>
      <c r="AH268" s="234" t="str">
        <f>IFERROR(VLOOKUP(AH267,'P1-1'!$B:$AP,41,FALSE),"")</f>
        <v/>
      </c>
      <c r="AI268" s="234" t="str">
        <f>IFERROR(VLOOKUP(AI267,'P1-1'!$B:$AP,41,FALSE),"")</f>
        <v/>
      </c>
      <c r="AJ268" s="234" t="str">
        <f>IFERROR(VLOOKUP(AJ267,'P1-1'!$B:$AP,41,FALSE),"")</f>
        <v/>
      </c>
      <c r="AK268" s="234" t="str">
        <f>IFERROR(VLOOKUP(AK267,'P1-1'!$B:$AP,41,FALSE),"")</f>
        <v/>
      </c>
      <c r="AL268" s="234" t="str">
        <f>IFERROR(VLOOKUP(AL267,'P1-1'!$B:$AP,41,FALSE),"")</f>
        <v/>
      </c>
      <c r="AM268" s="234" t="str">
        <f>IFERROR(VLOOKUP(AM267,'P1-1'!$B:$AP,41,FALSE),"")</f>
        <v/>
      </c>
      <c r="AN268" s="729"/>
      <c r="AO268" s="701"/>
      <c r="AP268" s="705"/>
      <c r="AQ268" s="706"/>
      <c r="AR268" s="701"/>
      <c r="AS268" s="701"/>
      <c r="AT268" s="709"/>
      <c r="AU268" s="326" t="str">
        <f t="shared" ref="AU268" si="315">IFERROR(IF($D267="□",($AO267/$AK$7),($AO267/$AK$9)),"")</f>
        <v/>
      </c>
      <c r="AV268" s="326" t="str">
        <f t="shared" ref="AV268" si="316">IFERROR(IF($D267="□",($AN267/$AO$7),($AN267/$AO$9)),"")</f>
        <v/>
      </c>
    </row>
    <row r="269" spans="1:48" s="205" customFormat="1" ht="12" customHeight="1">
      <c r="A269" s="712"/>
      <c r="B269" s="715"/>
      <c r="C269" s="733"/>
      <c r="D269" s="721"/>
      <c r="E269" s="402"/>
      <c r="F269" s="726"/>
      <c r="G269" s="727"/>
      <c r="H269" s="235" t="s">
        <v>358</v>
      </c>
      <c r="I269" s="234" t="str">
        <f>IFERROR(VLOOKUP(I267,'P1-1'!$B:$AP,31,FALSE),"")</f>
        <v/>
      </c>
      <c r="J269" s="234" t="str">
        <f>IFERROR(VLOOKUP(J267,'P1-1'!$B:$AP,31,FALSE),"")</f>
        <v/>
      </c>
      <c r="K269" s="234" t="str">
        <f>IFERROR(VLOOKUP(K267,'P1-1'!$B:$AP,31,FALSE),"")</f>
        <v/>
      </c>
      <c r="L269" s="234" t="str">
        <f>IFERROR(VLOOKUP(L267,'P1-1'!$B:$AP,31,FALSE),"")</f>
        <v/>
      </c>
      <c r="M269" s="234" t="str">
        <f>IFERROR(VLOOKUP(M267,'P1-1'!$B:$AP,31,FALSE),"")</f>
        <v/>
      </c>
      <c r="N269" s="234" t="str">
        <f>IFERROR(VLOOKUP(N267,'P1-1'!$B:$AP,31,FALSE),"")</f>
        <v/>
      </c>
      <c r="O269" s="234" t="str">
        <f>IFERROR(VLOOKUP(O267,'P1-1'!$B:$AP,31,FALSE),"")</f>
        <v/>
      </c>
      <c r="P269" s="234" t="str">
        <f>IFERROR(VLOOKUP(P267,'P1-1'!$B:$AP,31,FALSE),"")</f>
        <v/>
      </c>
      <c r="Q269" s="234" t="str">
        <f>IFERROR(VLOOKUP(Q267,'P1-1'!$B:$AP,31,FALSE),"")</f>
        <v/>
      </c>
      <c r="R269" s="234" t="str">
        <f>IFERROR(VLOOKUP(R267,'P1-1'!$B:$AP,31,FALSE),"")</f>
        <v/>
      </c>
      <c r="S269" s="234" t="str">
        <f>IFERROR(VLOOKUP(S267,'P1-1'!$B:$AP,31,FALSE),"")</f>
        <v/>
      </c>
      <c r="T269" s="234" t="str">
        <f>IFERROR(VLOOKUP(T267,'P1-1'!$B:$AP,31,FALSE),"")</f>
        <v/>
      </c>
      <c r="U269" s="234" t="str">
        <f>IFERROR(VLOOKUP(U267,'P1-1'!$B:$AP,31,FALSE),"")</f>
        <v/>
      </c>
      <c r="V269" s="234" t="str">
        <f>IFERROR(VLOOKUP(V267,'P1-1'!$B:$AP,31,FALSE),"")</f>
        <v/>
      </c>
      <c r="W269" s="234" t="str">
        <f>IFERROR(VLOOKUP(W267,'P1-1'!$B:$AP,31,FALSE),"")</f>
        <v/>
      </c>
      <c r="X269" s="234" t="str">
        <f>IFERROR(VLOOKUP(X267,'P1-1'!$B:$AP,31,FALSE),"")</f>
        <v/>
      </c>
      <c r="Y269" s="234" t="str">
        <f>IFERROR(VLOOKUP(Y267,'P1-1'!$B:$AP,31,FALSE),"")</f>
        <v/>
      </c>
      <c r="Z269" s="234" t="str">
        <f>IFERROR(VLOOKUP(Z267,'P1-1'!$B:$AP,31,FALSE),"")</f>
        <v/>
      </c>
      <c r="AA269" s="234" t="str">
        <f>IFERROR(VLOOKUP(AA267,'P1-1'!$B:$AP,31,FALSE),"")</f>
        <v/>
      </c>
      <c r="AB269" s="234" t="str">
        <f>IFERROR(VLOOKUP(AB267,'P1-1'!$B:$AP,31,FALSE),"")</f>
        <v/>
      </c>
      <c r="AC269" s="234" t="str">
        <f>IFERROR(VLOOKUP(AC267,'P1-1'!$B:$AP,31,FALSE),"")</f>
        <v/>
      </c>
      <c r="AD269" s="234" t="str">
        <f>IFERROR(VLOOKUP(AD267,'P1-1'!$B:$AP,31,FALSE),"")</f>
        <v/>
      </c>
      <c r="AE269" s="234" t="str">
        <f>IFERROR(VLOOKUP(AE267,'P1-1'!$B:$AP,31,FALSE),"")</f>
        <v/>
      </c>
      <c r="AF269" s="234" t="str">
        <f>IFERROR(VLOOKUP(AF267,'P1-1'!$B:$AP,31,FALSE),"")</f>
        <v/>
      </c>
      <c r="AG269" s="234" t="str">
        <f>IFERROR(VLOOKUP(AG267,'P1-1'!$B:$AP,31,FALSE),"")</f>
        <v/>
      </c>
      <c r="AH269" s="234" t="str">
        <f>IFERROR(VLOOKUP(AH267,'P1-1'!$B:$AP,31,FALSE),"")</f>
        <v/>
      </c>
      <c r="AI269" s="234" t="str">
        <f>IFERROR(VLOOKUP(AI267,'P1-1'!$B:$AP,31,FALSE),"")</f>
        <v/>
      </c>
      <c r="AJ269" s="234" t="str">
        <f>IFERROR(VLOOKUP(AJ267,'P1-1'!$B:$AP,31,FALSE),"")</f>
        <v/>
      </c>
      <c r="AK269" s="234" t="str">
        <f>IFERROR(VLOOKUP(AK267,'P1-1'!$B:$AP,31,FALSE),"")</f>
        <v/>
      </c>
      <c r="AL269" s="234" t="str">
        <f>IFERROR(VLOOKUP(AL267,'P1-1'!$B:$AP,31,FALSE),"")</f>
        <v/>
      </c>
      <c r="AM269" s="234" t="str">
        <f>IFERROR(VLOOKUP(AM267,'P1-1'!$B:$AP,31,FALSE),"")</f>
        <v/>
      </c>
      <c r="AN269" s="730"/>
      <c r="AO269" s="702"/>
      <c r="AP269" s="707"/>
      <c r="AQ269" s="708"/>
      <c r="AR269" s="702"/>
      <c r="AS269" s="702"/>
      <c r="AT269" s="709"/>
      <c r="AU269" s="327"/>
      <c r="AV269" s="327"/>
    </row>
    <row r="270" spans="1:48" s="205" customFormat="1" ht="12" customHeight="1">
      <c r="A270" s="710">
        <v>83</v>
      </c>
      <c r="B270" s="713"/>
      <c r="C270" s="731"/>
      <c r="D270" s="719" t="s">
        <v>231</v>
      </c>
      <c r="E270" s="401"/>
      <c r="F270" s="722"/>
      <c r="G270" s="723"/>
      <c r="H270" s="232" t="s">
        <v>355</v>
      </c>
      <c r="I270" s="324"/>
      <c r="J270" s="324"/>
      <c r="K270" s="324"/>
      <c r="L270" s="324"/>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4"/>
      <c r="AL270" s="324"/>
      <c r="AM270" s="324"/>
      <c r="AN270" s="728">
        <f t="shared" ref="AN270" si="317">IF(LEFT($AN$2,6)="共同生活援助",SUM(I271:AM271),SUM(I271:AM272))</f>
        <v>0</v>
      </c>
      <c r="AO270" s="700">
        <f>IF($AN$4="４週",AN270/4,AN270/(DAY(EOMONTH($I$22,0))/7))</f>
        <v>0</v>
      </c>
      <c r="AP270" s="703"/>
      <c r="AQ270" s="704"/>
      <c r="AR270" s="700" t="str">
        <f t="shared" ref="AR270" si="318">IF($AN$4="４週",AU271,AV271)</f>
        <v/>
      </c>
      <c r="AS270" s="700"/>
      <c r="AT270" s="709"/>
      <c r="AU270" s="325" t="s">
        <v>617</v>
      </c>
      <c r="AV270" s="325" t="s">
        <v>356</v>
      </c>
    </row>
    <row r="271" spans="1:48" s="205" customFormat="1" ht="12" customHeight="1">
      <c r="A271" s="711"/>
      <c r="B271" s="714"/>
      <c r="C271" s="732"/>
      <c r="D271" s="720"/>
      <c r="E271" s="402"/>
      <c r="F271" s="724"/>
      <c r="G271" s="725"/>
      <c r="H271" s="233" t="s">
        <v>357</v>
      </c>
      <c r="I271" s="234" t="str">
        <f>IFERROR(VLOOKUP(I270,'P1-1'!$B:$AP,41,FALSE),"")</f>
        <v/>
      </c>
      <c r="J271" s="234" t="str">
        <f>IFERROR(VLOOKUP(J270,'P1-1'!$B:$AP,41,FALSE),"")</f>
        <v/>
      </c>
      <c r="K271" s="234" t="str">
        <f>IFERROR(VLOOKUP(K270,'P1-1'!$B:$AP,41,FALSE),"")</f>
        <v/>
      </c>
      <c r="L271" s="234" t="str">
        <f>IFERROR(VLOOKUP(L270,'P1-1'!$B:$AP,41,FALSE),"")</f>
        <v/>
      </c>
      <c r="M271" s="234" t="str">
        <f>IFERROR(VLOOKUP(M270,'P1-1'!$B:$AP,41,FALSE),"")</f>
        <v/>
      </c>
      <c r="N271" s="234" t="str">
        <f>IFERROR(VLOOKUP(N270,'P1-1'!$B:$AP,41,FALSE),"")</f>
        <v/>
      </c>
      <c r="O271" s="234" t="str">
        <f>IFERROR(VLOOKUP(O270,'P1-1'!$B:$AP,41,FALSE),"")</f>
        <v/>
      </c>
      <c r="P271" s="234" t="str">
        <f>IFERROR(VLOOKUP(P270,'P1-1'!$B:$AP,41,FALSE),"")</f>
        <v/>
      </c>
      <c r="Q271" s="234" t="str">
        <f>IFERROR(VLOOKUP(Q270,'P1-1'!$B:$AP,41,FALSE),"")</f>
        <v/>
      </c>
      <c r="R271" s="234" t="str">
        <f>IFERROR(VLOOKUP(R270,'P1-1'!$B:$AP,41,FALSE),"")</f>
        <v/>
      </c>
      <c r="S271" s="234" t="str">
        <f>IFERROR(VLOOKUP(S270,'P1-1'!$B:$AP,41,FALSE),"")</f>
        <v/>
      </c>
      <c r="T271" s="234" t="str">
        <f>IFERROR(VLOOKUP(T270,'P1-1'!$B:$AP,41,FALSE),"")</f>
        <v/>
      </c>
      <c r="U271" s="234" t="str">
        <f>IFERROR(VLOOKUP(U270,'P1-1'!$B:$AP,41,FALSE),"")</f>
        <v/>
      </c>
      <c r="V271" s="234" t="str">
        <f>IFERROR(VLOOKUP(V270,'P1-1'!$B:$AP,41,FALSE),"")</f>
        <v/>
      </c>
      <c r="W271" s="234" t="str">
        <f>IFERROR(VLOOKUP(W270,'P1-1'!$B:$AP,41,FALSE),"")</f>
        <v/>
      </c>
      <c r="X271" s="234" t="str">
        <f>IFERROR(VLOOKUP(X270,'P1-1'!$B:$AP,41,FALSE),"")</f>
        <v/>
      </c>
      <c r="Y271" s="234" t="str">
        <f>IFERROR(VLOOKUP(Y270,'P1-1'!$B:$AP,41,FALSE),"")</f>
        <v/>
      </c>
      <c r="Z271" s="234" t="str">
        <f>IFERROR(VLOOKUP(Z270,'P1-1'!$B:$AP,41,FALSE),"")</f>
        <v/>
      </c>
      <c r="AA271" s="234" t="str">
        <f>IFERROR(VLOOKUP(AA270,'P1-1'!$B:$AP,41,FALSE),"")</f>
        <v/>
      </c>
      <c r="AB271" s="234" t="str">
        <f>IFERROR(VLOOKUP(AB270,'P1-1'!$B:$AP,41,FALSE),"")</f>
        <v/>
      </c>
      <c r="AC271" s="234" t="str">
        <f>IFERROR(VLOOKUP(AC270,'P1-1'!$B:$AP,41,FALSE),"")</f>
        <v/>
      </c>
      <c r="AD271" s="234" t="str">
        <f>IFERROR(VLOOKUP(AD270,'P1-1'!$B:$AP,41,FALSE),"")</f>
        <v/>
      </c>
      <c r="AE271" s="234" t="str">
        <f>IFERROR(VLOOKUP(AE270,'P1-1'!$B:$AP,41,FALSE),"")</f>
        <v/>
      </c>
      <c r="AF271" s="234" t="str">
        <f>IFERROR(VLOOKUP(AF270,'P1-1'!$B:$AP,41,FALSE),"")</f>
        <v/>
      </c>
      <c r="AG271" s="234" t="str">
        <f>IFERROR(VLOOKUP(AG270,'P1-1'!$B:$AP,41,FALSE),"")</f>
        <v/>
      </c>
      <c r="AH271" s="234" t="str">
        <f>IFERROR(VLOOKUP(AH270,'P1-1'!$B:$AP,41,FALSE),"")</f>
        <v/>
      </c>
      <c r="AI271" s="234" t="str">
        <f>IFERROR(VLOOKUP(AI270,'P1-1'!$B:$AP,41,FALSE),"")</f>
        <v/>
      </c>
      <c r="AJ271" s="234" t="str">
        <f>IFERROR(VLOOKUP(AJ270,'P1-1'!$B:$AP,41,FALSE),"")</f>
        <v/>
      </c>
      <c r="AK271" s="234" t="str">
        <f>IFERROR(VLOOKUP(AK270,'P1-1'!$B:$AP,41,FALSE),"")</f>
        <v/>
      </c>
      <c r="AL271" s="234" t="str">
        <f>IFERROR(VLOOKUP(AL270,'P1-1'!$B:$AP,41,FALSE),"")</f>
        <v/>
      </c>
      <c r="AM271" s="234" t="str">
        <f>IFERROR(VLOOKUP(AM270,'P1-1'!$B:$AP,41,FALSE),"")</f>
        <v/>
      </c>
      <c r="AN271" s="729"/>
      <c r="AO271" s="701"/>
      <c r="AP271" s="705"/>
      <c r="AQ271" s="706"/>
      <c r="AR271" s="701"/>
      <c r="AS271" s="701"/>
      <c r="AT271" s="709"/>
      <c r="AU271" s="326" t="str">
        <f t="shared" ref="AU271" si="319">IFERROR(IF($D270="□",($AO270/$AK$7),($AO270/$AK$9)),"")</f>
        <v/>
      </c>
      <c r="AV271" s="326" t="str">
        <f t="shared" ref="AV271" si="320">IFERROR(IF($D270="□",($AN270/$AO$7),($AN270/$AO$9)),"")</f>
        <v/>
      </c>
    </row>
    <row r="272" spans="1:48" s="205" customFormat="1" ht="12" customHeight="1">
      <c r="A272" s="712"/>
      <c r="B272" s="715"/>
      <c r="C272" s="733"/>
      <c r="D272" s="721"/>
      <c r="E272" s="402"/>
      <c r="F272" s="726"/>
      <c r="G272" s="727"/>
      <c r="H272" s="235" t="s">
        <v>358</v>
      </c>
      <c r="I272" s="234" t="str">
        <f>IFERROR(VLOOKUP(I270,'P1-1'!$B:$AP,31,FALSE),"")</f>
        <v/>
      </c>
      <c r="J272" s="234" t="str">
        <f>IFERROR(VLOOKUP(J270,'P1-1'!$B:$AP,31,FALSE),"")</f>
        <v/>
      </c>
      <c r="K272" s="234" t="str">
        <f>IFERROR(VLOOKUP(K270,'P1-1'!$B:$AP,31,FALSE),"")</f>
        <v/>
      </c>
      <c r="L272" s="234" t="str">
        <f>IFERROR(VLOOKUP(L270,'P1-1'!$B:$AP,31,FALSE),"")</f>
        <v/>
      </c>
      <c r="M272" s="234" t="str">
        <f>IFERROR(VLOOKUP(M270,'P1-1'!$B:$AP,31,FALSE),"")</f>
        <v/>
      </c>
      <c r="N272" s="234" t="str">
        <f>IFERROR(VLOOKUP(N270,'P1-1'!$B:$AP,31,FALSE),"")</f>
        <v/>
      </c>
      <c r="O272" s="234" t="str">
        <f>IFERROR(VLOOKUP(O270,'P1-1'!$B:$AP,31,FALSE),"")</f>
        <v/>
      </c>
      <c r="P272" s="234" t="str">
        <f>IFERROR(VLOOKUP(P270,'P1-1'!$B:$AP,31,FALSE),"")</f>
        <v/>
      </c>
      <c r="Q272" s="234" t="str">
        <f>IFERROR(VLOOKUP(Q270,'P1-1'!$B:$AP,31,FALSE),"")</f>
        <v/>
      </c>
      <c r="R272" s="234" t="str">
        <f>IFERROR(VLOOKUP(R270,'P1-1'!$B:$AP,31,FALSE),"")</f>
        <v/>
      </c>
      <c r="S272" s="234" t="str">
        <f>IFERROR(VLOOKUP(S270,'P1-1'!$B:$AP,31,FALSE),"")</f>
        <v/>
      </c>
      <c r="T272" s="234" t="str">
        <f>IFERROR(VLOOKUP(T270,'P1-1'!$B:$AP,31,FALSE),"")</f>
        <v/>
      </c>
      <c r="U272" s="234" t="str">
        <f>IFERROR(VLOOKUP(U270,'P1-1'!$B:$AP,31,FALSE),"")</f>
        <v/>
      </c>
      <c r="V272" s="234" t="str">
        <f>IFERROR(VLOOKUP(V270,'P1-1'!$B:$AP,31,FALSE),"")</f>
        <v/>
      </c>
      <c r="W272" s="234" t="str">
        <f>IFERROR(VLOOKUP(W270,'P1-1'!$B:$AP,31,FALSE),"")</f>
        <v/>
      </c>
      <c r="X272" s="234" t="str">
        <f>IFERROR(VLOOKUP(X270,'P1-1'!$B:$AP,31,FALSE),"")</f>
        <v/>
      </c>
      <c r="Y272" s="234" t="str">
        <f>IFERROR(VLOOKUP(Y270,'P1-1'!$B:$AP,31,FALSE),"")</f>
        <v/>
      </c>
      <c r="Z272" s="234" t="str">
        <f>IFERROR(VLOOKUP(Z270,'P1-1'!$B:$AP,31,FALSE),"")</f>
        <v/>
      </c>
      <c r="AA272" s="234" t="str">
        <f>IFERROR(VLOOKUP(AA270,'P1-1'!$B:$AP,31,FALSE),"")</f>
        <v/>
      </c>
      <c r="AB272" s="234" t="str">
        <f>IFERROR(VLOOKUP(AB270,'P1-1'!$B:$AP,31,FALSE),"")</f>
        <v/>
      </c>
      <c r="AC272" s="234" t="str">
        <f>IFERROR(VLOOKUP(AC270,'P1-1'!$B:$AP,31,FALSE),"")</f>
        <v/>
      </c>
      <c r="AD272" s="234" t="str">
        <f>IFERROR(VLOOKUP(AD270,'P1-1'!$B:$AP,31,FALSE),"")</f>
        <v/>
      </c>
      <c r="AE272" s="234" t="str">
        <f>IFERROR(VLOOKUP(AE270,'P1-1'!$B:$AP,31,FALSE),"")</f>
        <v/>
      </c>
      <c r="AF272" s="234" t="str">
        <f>IFERROR(VLOOKUP(AF270,'P1-1'!$B:$AP,31,FALSE),"")</f>
        <v/>
      </c>
      <c r="AG272" s="234" t="str">
        <f>IFERROR(VLOOKUP(AG270,'P1-1'!$B:$AP,31,FALSE),"")</f>
        <v/>
      </c>
      <c r="AH272" s="234" t="str">
        <f>IFERROR(VLOOKUP(AH270,'P1-1'!$B:$AP,31,FALSE),"")</f>
        <v/>
      </c>
      <c r="AI272" s="234" t="str">
        <f>IFERROR(VLOOKUP(AI270,'P1-1'!$B:$AP,31,FALSE),"")</f>
        <v/>
      </c>
      <c r="AJ272" s="234" t="str">
        <f>IFERROR(VLOOKUP(AJ270,'P1-1'!$B:$AP,31,FALSE),"")</f>
        <v/>
      </c>
      <c r="AK272" s="234" t="str">
        <f>IFERROR(VLOOKUP(AK270,'P1-1'!$B:$AP,31,FALSE),"")</f>
        <v/>
      </c>
      <c r="AL272" s="234" t="str">
        <f>IFERROR(VLOOKUP(AL270,'P1-1'!$B:$AP,31,FALSE),"")</f>
        <v/>
      </c>
      <c r="AM272" s="234" t="str">
        <f>IFERROR(VLOOKUP(AM270,'P1-1'!$B:$AP,31,FALSE),"")</f>
        <v/>
      </c>
      <c r="AN272" s="730"/>
      <c r="AO272" s="702"/>
      <c r="AP272" s="707"/>
      <c r="AQ272" s="708"/>
      <c r="AR272" s="702"/>
      <c r="AS272" s="702"/>
      <c r="AT272" s="709"/>
      <c r="AU272" s="327"/>
      <c r="AV272" s="327"/>
    </row>
    <row r="273" spans="1:48" s="205" customFormat="1" ht="12" customHeight="1">
      <c r="A273" s="710">
        <v>84</v>
      </c>
      <c r="B273" s="713"/>
      <c r="C273" s="731"/>
      <c r="D273" s="719" t="s">
        <v>231</v>
      </c>
      <c r="E273" s="401"/>
      <c r="F273" s="722"/>
      <c r="G273" s="723"/>
      <c r="H273" s="232" t="s">
        <v>355</v>
      </c>
      <c r="I273" s="324"/>
      <c r="J273" s="324"/>
      <c r="K273" s="324"/>
      <c r="L273" s="324"/>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4"/>
      <c r="AL273" s="324"/>
      <c r="AM273" s="324"/>
      <c r="AN273" s="728">
        <f t="shared" ref="AN273" si="321">IF(LEFT($AN$2,6)="共同生活援助",SUM(I274:AM274),SUM(I274:AM275))</f>
        <v>0</v>
      </c>
      <c r="AO273" s="700">
        <f>IF($AN$4="４週",AN273/4,AN273/(DAY(EOMONTH($I$22,0))/7))</f>
        <v>0</v>
      </c>
      <c r="AP273" s="703"/>
      <c r="AQ273" s="704"/>
      <c r="AR273" s="700" t="str">
        <f t="shared" ref="AR273" si="322">IF($AN$4="４週",AU274,AV274)</f>
        <v/>
      </c>
      <c r="AS273" s="700"/>
      <c r="AT273" s="709"/>
      <c r="AU273" s="325" t="s">
        <v>617</v>
      </c>
      <c r="AV273" s="325" t="s">
        <v>356</v>
      </c>
    </row>
    <row r="274" spans="1:48" s="205" customFormat="1" ht="12" customHeight="1">
      <c r="A274" s="711"/>
      <c r="B274" s="714"/>
      <c r="C274" s="732"/>
      <c r="D274" s="720"/>
      <c r="E274" s="402"/>
      <c r="F274" s="724"/>
      <c r="G274" s="725"/>
      <c r="H274" s="233" t="s">
        <v>357</v>
      </c>
      <c r="I274" s="234" t="str">
        <f>IFERROR(VLOOKUP(I273,'P1-1'!$B:$AP,41,FALSE),"")</f>
        <v/>
      </c>
      <c r="J274" s="234" t="str">
        <f>IFERROR(VLOOKUP(J273,'P1-1'!$B:$AP,41,FALSE),"")</f>
        <v/>
      </c>
      <c r="K274" s="234" t="str">
        <f>IFERROR(VLOOKUP(K273,'P1-1'!$B:$AP,41,FALSE),"")</f>
        <v/>
      </c>
      <c r="L274" s="234" t="str">
        <f>IFERROR(VLOOKUP(L273,'P1-1'!$B:$AP,41,FALSE),"")</f>
        <v/>
      </c>
      <c r="M274" s="234" t="str">
        <f>IFERROR(VLOOKUP(M273,'P1-1'!$B:$AP,41,FALSE),"")</f>
        <v/>
      </c>
      <c r="N274" s="234" t="str">
        <f>IFERROR(VLOOKUP(N273,'P1-1'!$B:$AP,41,FALSE),"")</f>
        <v/>
      </c>
      <c r="O274" s="234" t="str">
        <f>IFERROR(VLOOKUP(O273,'P1-1'!$B:$AP,41,FALSE),"")</f>
        <v/>
      </c>
      <c r="P274" s="234" t="str">
        <f>IFERROR(VLOOKUP(P273,'P1-1'!$B:$AP,41,FALSE),"")</f>
        <v/>
      </c>
      <c r="Q274" s="234" t="str">
        <f>IFERROR(VLOOKUP(Q273,'P1-1'!$B:$AP,41,FALSE),"")</f>
        <v/>
      </c>
      <c r="R274" s="234" t="str">
        <f>IFERROR(VLOOKUP(R273,'P1-1'!$B:$AP,41,FALSE),"")</f>
        <v/>
      </c>
      <c r="S274" s="234" t="str">
        <f>IFERROR(VLOOKUP(S273,'P1-1'!$B:$AP,41,FALSE),"")</f>
        <v/>
      </c>
      <c r="T274" s="234" t="str">
        <f>IFERROR(VLOOKUP(T273,'P1-1'!$B:$AP,41,FALSE),"")</f>
        <v/>
      </c>
      <c r="U274" s="234" t="str">
        <f>IFERROR(VLOOKUP(U273,'P1-1'!$B:$AP,41,FALSE),"")</f>
        <v/>
      </c>
      <c r="V274" s="234" t="str">
        <f>IFERROR(VLOOKUP(V273,'P1-1'!$B:$AP,41,FALSE),"")</f>
        <v/>
      </c>
      <c r="W274" s="234" t="str">
        <f>IFERROR(VLOOKUP(W273,'P1-1'!$B:$AP,41,FALSE),"")</f>
        <v/>
      </c>
      <c r="X274" s="234" t="str">
        <f>IFERROR(VLOOKUP(X273,'P1-1'!$B:$AP,41,FALSE),"")</f>
        <v/>
      </c>
      <c r="Y274" s="234" t="str">
        <f>IFERROR(VLOOKUP(Y273,'P1-1'!$B:$AP,41,FALSE),"")</f>
        <v/>
      </c>
      <c r="Z274" s="234" t="str">
        <f>IFERROR(VLOOKUP(Z273,'P1-1'!$B:$AP,41,FALSE),"")</f>
        <v/>
      </c>
      <c r="AA274" s="234" t="str">
        <f>IFERROR(VLOOKUP(AA273,'P1-1'!$B:$AP,41,FALSE),"")</f>
        <v/>
      </c>
      <c r="AB274" s="234" t="str">
        <f>IFERROR(VLOOKUP(AB273,'P1-1'!$B:$AP,41,FALSE),"")</f>
        <v/>
      </c>
      <c r="AC274" s="234" t="str">
        <f>IFERROR(VLOOKUP(AC273,'P1-1'!$B:$AP,41,FALSE),"")</f>
        <v/>
      </c>
      <c r="AD274" s="234" t="str">
        <f>IFERROR(VLOOKUP(AD273,'P1-1'!$B:$AP,41,FALSE),"")</f>
        <v/>
      </c>
      <c r="AE274" s="234" t="str">
        <f>IFERROR(VLOOKUP(AE273,'P1-1'!$B:$AP,41,FALSE),"")</f>
        <v/>
      </c>
      <c r="AF274" s="234" t="str">
        <f>IFERROR(VLOOKUP(AF273,'P1-1'!$B:$AP,41,FALSE),"")</f>
        <v/>
      </c>
      <c r="AG274" s="234" t="str">
        <f>IFERROR(VLOOKUP(AG273,'P1-1'!$B:$AP,41,FALSE),"")</f>
        <v/>
      </c>
      <c r="AH274" s="234" t="str">
        <f>IFERROR(VLOOKUP(AH273,'P1-1'!$B:$AP,41,FALSE),"")</f>
        <v/>
      </c>
      <c r="AI274" s="234" t="str">
        <f>IFERROR(VLOOKUP(AI273,'P1-1'!$B:$AP,41,FALSE),"")</f>
        <v/>
      </c>
      <c r="AJ274" s="234" t="str">
        <f>IFERROR(VLOOKUP(AJ273,'P1-1'!$B:$AP,41,FALSE),"")</f>
        <v/>
      </c>
      <c r="AK274" s="234" t="str">
        <f>IFERROR(VLOOKUP(AK273,'P1-1'!$B:$AP,41,FALSE),"")</f>
        <v/>
      </c>
      <c r="AL274" s="234" t="str">
        <f>IFERROR(VLOOKUP(AL273,'P1-1'!$B:$AP,41,FALSE),"")</f>
        <v/>
      </c>
      <c r="AM274" s="234" t="str">
        <f>IFERROR(VLOOKUP(AM273,'P1-1'!$B:$AP,41,FALSE),"")</f>
        <v/>
      </c>
      <c r="AN274" s="729"/>
      <c r="AO274" s="701"/>
      <c r="AP274" s="705"/>
      <c r="AQ274" s="706"/>
      <c r="AR274" s="701"/>
      <c r="AS274" s="701"/>
      <c r="AT274" s="709"/>
      <c r="AU274" s="326" t="str">
        <f t="shared" ref="AU274" si="323">IFERROR(IF($D273="□",($AO273/$AK$7),($AO273/$AK$9)),"")</f>
        <v/>
      </c>
      <c r="AV274" s="326" t="str">
        <f t="shared" ref="AV274" si="324">IFERROR(IF($D273="□",($AN273/$AO$7),($AN273/$AO$9)),"")</f>
        <v/>
      </c>
    </row>
    <row r="275" spans="1:48" s="205" customFormat="1" ht="12" customHeight="1">
      <c r="A275" s="712"/>
      <c r="B275" s="715"/>
      <c r="C275" s="733"/>
      <c r="D275" s="721"/>
      <c r="E275" s="402"/>
      <c r="F275" s="726"/>
      <c r="G275" s="727"/>
      <c r="H275" s="235" t="s">
        <v>358</v>
      </c>
      <c r="I275" s="234" t="str">
        <f>IFERROR(VLOOKUP(I273,'P1-1'!$B:$AP,31,FALSE),"")</f>
        <v/>
      </c>
      <c r="J275" s="234" t="str">
        <f>IFERROR(VLOOKUP(J273,'P1-1'!$B:$AP,31,FALSE),"")</f>
        <v/>
      </c>
      <c r="K275" s="234" t="str">
        <f>IFERROR(VLOOKUP(K273,'P1-1'!$B:$AP,31,FALSE),"")</f>
        <v/>
      </c>
      <c r="L275" s="234" t="str">
        <f>IFERROR(VLOOKUP(L273,'P1-1'!$B:$AP,31,FALSE),"")</f>
        <v/>
      </c>
      <c r="M275" s="234" t="str">
        <f>IFERROR(VLOOKUP(M273,'P1-1'!$B:$AP,31,FALSE),"")</f>
        <v/>
      </c>
      <c r="N275" s="234" t="str">
        <f>IFERROR(VLOOKUP(N273,'P1-1'!$B:$AP,31,FALSE),"")</f>
        <v/>
      </c>
      <c r="O275" s="234" t="str">
        <f>IFERROR(VLOOKUP(O273,'P1-1'!$B:$AP,31,FALSE),"")</f>
        <v/>
      </c>
      <c r="P275" s="234" t="str">
        <f>IFERROR(VLOOKUP(P273,'P1-1'!$B:$AP,31,FALSE),"")</f>
        <v/>
      </c>
      <c r="Q275" s="234" t="str">
        <f>IFERROR(VLOOKUP(Q273,'P1-1'!$B:$AP,31,FALSE),"")</f>
        <v/>
      </c>
      <c r="R275" s="234" t="str">
        <f>IFERROR(VLOOKUP(R273,'P1-1'!$B:$AP,31,FALSE),"")</f>
        <v/>
      </c>
      <c r="S275" s="234" t="str">
        <f>IFERROR(VLOOKUP(S273,'P1-1'!$B:$AP,31,FALSE),"")</f>
        <v/>
      </c>
      <c r="T275" s="234" t="str">
        <f>IFERROR(VLOOKUP(T273,'P1-1'!$B:$AP,31,FALSE),"")</f>
        <v/>
      </c>
      <c r="U275" s="234" t="str">
        <f>IFERROR(VLOOKUP(U273,'P1-1'!$B:$AP,31,FALSE),"")</f>
        <v/>
      </c>
      <c r="V275" s="234" t="str">
        <f>IFERROR(VLOOKUP(V273,'P1-1'!$B:$AP,31,FALSE),"")</f>
        <v/>
      </c>
      <c r="W275" s="234" t="str">
        <f>IFERROR(VLOOKUP(W273,'P1-1'!$B:$AP,31,FALSE),"")</f>
        <v/>
      </c>
      <c r="X275" s="234" t="str">
        <f>IFERROR(VLOOKUP(X273,'P1-1'!$B:$AP,31,FALSE),"")</f>
        <v/>
      </c>
      <c r="Y275" s="234" t="str">
        <f>IFERROR(VLOOKUP(Y273,'P1-1'!$B:$AP,31,FALSE),"")</f>
        <v/>
      </c>
      <c r="Z275" s="234" t="str">
        <f>IFERROR(VLOOKUP(Z273,'P1-1'!$B:$AP,31,FALSE),"")</f>
        <v/>
      </c>
      <c r="AA275" s="234" t="str">
        <f>IFERROR(VLOOKUP(AA273,'P1-1'!$B:$AP,31,FALSE),"")</f>
        <v/>
      </c>
      <c r="AB275" s="234" t="str">
        <f>IFERROR(VLOOKUP(AB273,'P1-1'!$B:$AP,31,FALSE),"")</f>
        <v/>
      </c>
      <c r="AC275" s="234" t="str">
        <f>IFERROR(VLOOKUP(AC273,'P1-1'!$B:$AP,31,FALSE),"")</f>
        <v/>
      </c>
      <c r="AD275" s="234" t="str">
        <f>IFERROR(VLOOKUP(AD273,'P1-1'!$B:$AP,31,FALSE),"")</f>
        <v/>
      </c>
      <c r="AE275" s="234" t="str">
        <f>IFERROR(VLOOKUP(AE273,'P1-1'!$B:$AP,31,FALSE),"")</f>
        <v/>
      </c>
      <c r="AF275" s="234" t="str">
        <f>IFERROR(VLOOKUP(AF273,'P1-1'!$B:$AP,31,FALSE),"")</f>
        <v/>
      </c>
      <c r="AG275" s="234" t="str">
        <f>IFERROR(VLOOKUP(AG273,'P1-1'!$B:$AP,31,FALSE),"")</f>
        <v/>
      </c>
      <c r="AH275" s="234" t="str">
        <f>IFERROR(VLOOKUP(AH273,'P1-1'!$B:$AP,31,FALSE),"")</f>
        <v/>
      </c>
      <c r="AI275" s="234" t="str">
        <f>IFERROR(VLOOKUP(AI273,'P1-1'!$B:$AP,31,FALSE),"")</f>
        <v/>
      </c>
      <c r="AJ275" s="234" t="str">
        <f>IFERROR(VLOOKUP(AJ273,'P1-1'!$B:$AP,31,FALSE),"")</f>
        <v/>
      </c>
      <c r="AK275" s="234" t="str">
        <f>IFERROR(VLOOKUP(AK273,'P1-1'!$B:$AP,31,FALSE),"")</f>
        <v/>
      </c>
      <c r="AL275" s="234" t="str">
        <f>IFERROR(VLOOKUP(AL273,'P1-1'!$B:$AP,31,FALSE),"")</f>
        <v/>
      </c>
      <c r="AM275" s="234" t="str">
        <f>IFERROR(VLOOKUP(AM273,'P1-1'!$B:$AP,31,FALSE),"")</f>
        <v/>
      </c>
      <c r="AN275" s="730"/>
      <c r="AO275" s="702"/>
      <c r="AP275" s="707"/>
      <c r="AQ275" s="708"/>
      <c r="AR275" s="702"/>
      <c r="AS275" s="702"/>
      <c r="AT275" s="709"/>
      <c r="AU275" s="327"/>
      <c r="AV275" s="327"/>
    </row>
    <row r="276" spans="1:48" s="205" customFormat="1" ht="12" customHeight="1">
      <c r="A276" s="710">
        <v>85</v>
      </c>
      <c r="B276" s="713"/>
      <c r="C276" s="731"/>
      <c r="D276" s="719" t="s">
        <v>231</v>
      </c>
      <c r="E276" s="401"/>
      <c r="F276" s="722"/>
      <c r="G276" s="723"/>
      <c r="H276" s="232" t="s">
        <v>355</v>
      </c>
      <c r="I276" s="324"/>
      <c r="J276" s="324"/>
      <c r="K276" s="324"/>
      <c r="L276" s="324"/>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4"/>
      <c r="AL276" s="324"/>
      <c r="AM276" s="324"/>
      <c r="AN276" s="728">
        <f t="shared" ref="AN276" si="325">IF(LEFT($AN$2,6)="共同生活援助",SUM(I277:AM277),SUM(I277:AM278))</f>
        <v>0</v>
      </c>
      <c r="AO276" s="700">
        <f>IF($AN$4="４週",AN276/4,AN276/(DAY(EOMONTH($I$22,0))/7))</f>
        <v>0</v>
      </c>
      <c r="AP276" s="703"/>
      <c r="AQ276" s="704"/>
      <c r="AR276" s="700" t="str">
        <f t="shared" ref="AR276" si="326">IF($AN$4="４週",AU277,AV277)</f>
        <v/>
      </c>
      <c r="AS276" s="700"/>
      <c r="AT276" s="709"/>
      <c r="AU276" s="325" t="s">
        <v>617</v>
      </c>
      <c r="AV276" s="325" t="s">
        <v>356</v>
      </c>
    </row>
    <row r="277" spans="1:48" s="205" customFormat="1" ht="12" customHeight="1">
      <c r="A277" s="711"/>
      <c r="B277" s="714"/>
      <c r="C277" s="732"/>
      <c r="D277" s="720"/>
      <c r="E277" s="402"/>
      <c r="F277" s="724"/>
      <c r="G277" s="725"/>
      <c r="H277" s="233" t="s">
        <v>357</v>
      </c>
      <c r="I277" s="234" t="str">
        <f>IFERROR(VLOOKUP(I276,'P1-1'!$B:$AP,41,FALSE),"")</f>
        <v/>
      </c>
      <c r="J277" s="234" t="str">
        <f>IFERROR(VLOOKUP(J276,'P1-1'!$B:$AP,41,FALSE),"")</f>
        <v/>
      </c>
      <c r="K277" s="234" t="str">
        <f>IFERROR(VLOOKUP(K276,'P1-1'!$B:$AP,41,FALSE),"")</f>
        <v/>
      </c>
      <c r="L277" s="234" t="str">
        <f>IFERROR(VLOOKUP(L276,'P1-1'!$B:$AP,41,FALSE),"")</f>
        <v/>
      </c>
      <c r="M277" s="234" t="str">
        <f>IFERROR(VLOOKUP(M276,'P1-1'!$B:$AP,41,FALSE),"")</f>
        <v/>
      </c>
      <c r="N277" s="234" t="str">
        <f>IFERROR(VLOOKUP(N276,'P1-1'!$B:$AP,41,FALSE),"")</f>
        <v/>
      </c>
      <c r="O277" s="234" t="str">
        <f>IFERROR(VLOOKUP(O276,'P1-1'!$B:$AP,41,FALSE),"")</f>
        <v/>
      </c>
      <c r="P277" s="234" t="str">
        <f>IFERROR(VLOOKUP(P276,'P1-1'!$B:$AP,41,FALSE),"")</f>
        <v/>
      </c>
      <c r="Q277" s="234" t="str">
        <f>IFERROR(VLOOKUP(Q276,'P1-1'!$B:$AP,41,FALSE),"")</f>
        <v/>
      </c>
      <c r="R277" s="234" t="str">
        <f>IFERROR(VLOOKUP(R276,'P1-1'!$B:$AP,41,FALSE),"")</f>
        <v/>
      </c>
      <c r="S277" s="234" t="str">
        <f>IFERROR(VLOOKUP(S276,'P1-1'!$B:$AP,41,FALSE),"")</f>
        <v/>
      </c>
      <c r="T277" s="234" t="str">
        <f>IFERROR(VLOOKUP(T276,'P1-1'!$B:$AP,41,FALSE),"")</f>
        <v/>
      </c>
      <c r="U277" s="234" t="str">
        <f>IFERROR(VLOOKUP(U276,'P1-1'!$B:$AP,41,FALSE),"")</f>
        <v/>
      </c>
      <c r="V277" s="234" t="str">
        <f>IFERROR(VLOOKUP(V276,'P1-1'!$B:$AP,41,FALSE),"")</f>
        <v/>
      </c>
      <c r="W277" s="234" t="str">
        <f>IFERROR(VLOOKUP(W276,'P1-1'!$B:$AP,41,FALSE),"")</f>
        <v/>
      </c>
      <c r="X277" s="234" t="str">
        <f>IFERROR(VLOOKUP(X276,'P1-1'!$B:$AP,41,FALSE),"")</f>
        <v/>
      </c>
      <c r="Y277" s="234" t="str">
        <f>IFERROR(VLOOKUP(Y276,'P1-1'!$B:$AP,41,FALSE),"")</f>
        <v/>
      </c>
      <c r="Z277" s="234" t="str">
        <f>IFERROR(VLOOKUP(Z276,'P1-1'!$B:$AP,41,FALSE),"")</f>
        <v/>
      </c>
      <c r="AA277" s="234" t="str">
        <f>IFERROR(VLOOKUP(AA276,'P1-1'!$B:$AP,41,FALSE),"")</f>
        <v/>
      </c>
      <c r="AB277" s="234" t="str">
        <f>IFERROR(VLOOKUP(AB276,'P1-1'!$B:$AP,41,FALSE),"")</f>
        <v/>
      </c>
      <c r="AC277" s="234" t="str">
        <f>IFERROR(VLOOKUP(AC276,'P1-1'!$B:$AP,41,FALSE),"")</f>
        <v/>
      </c>
      <c r="AD277" s="234" t="str">
        <f>IFERROR(VLOOKUP(AD276,'P1-1'!$B:$AP,41,FALSE),"")</f>
        <v/>
      </c>
      <c r="AE277" s="234" t="str">
        <f>IFERROR(VLOOKUP(AE276,'P1-1'!$B:$AP,41,FALSE),"")</f>
        <v/>
      </c>
      <c r="AF277" s="234" t="str">
        <f>IFERROR(VLOOKUP(AF276,'P1-1'!$B:$AP,41,FALSE),"")</f>
        <v/>
      </c>
      <c r="AG277" s="234" t="str">
        <f>IFERROR(VLOOKUP(AG276,'P1-1'!$B:$AP,41,FALSE),"")</f>
        <v/>
      </c>
      <c r="AH277" s="234" t="str">
        <f>IFERROR(VLOOKUP(AH276,'P1-1'!$B:$AP,41,FALSE),"")</f>
        <v/>
      </c>
      <c r="AI277" s="234" t="str">
        <f>IFERROR(VLOOKUP(AI276,'P1-1'!$B:$AP,41,FALSE),"")</f>
        <v/>
      </c>
      <c r="AJ277" s="234" t="str">
        <f>IFERROR(VLOOKUP(AJ276,'P1-1'!$B:$AP,41,FALSE),"")</f>
        <v/>
      </c>
      <c r="AK277" s="234" t="str">
        <f>IFERROR(VLOOKUP(AK276,'P1-1'!$B:$AP,41,FALSE),"")</f>
        <v/>
      </c>
      <c r="AL277" s="234" t="str">
        <f>IFERROR(VLOOKUP(AL276,'P1-1'!$B:$AP,41,FALSE),"")</f>
        <v/>
      </c>
      <c r="AM277" s="234" t="str">
        <f>IFERROR(VLOOKUP(AM276,'P1-1'!$B:$AP,41,FALSE),"")</f>
        <v/>
      </c>
      <c r="AN277" s="729"/>
      <c r="AO277" s="701"/>
      <c r="AP277" s="705"/>
      <c r="AQ277" s="706"/>
      <c r="AR277" s="701"/>
      <c r="AS277" s="701"/>
      <c r="AT277" s="709"/>
      <c r="AU277" s="326" t="str">
        <f t="shared" ref="AU277" si="327">IFERROR(IF($D276="□",($AO276/$AK$7),($AO276/$AK$9)),"")</f>
        <v/>
      </c>
      <c r="AV277" s="326" t="str">
        <f t="shared" ref="AV277" si="328">IFERROR(IF($D276="□",($AN276/$AO$7),($AN276/$AO$9)),"")</f>
        <v/>
      </c>
    </row>
    <row r="278" spans="1:48" s="205" customFormat="1" ht="12" customHeight="1">
      <c r="A278" s="712"/>
      <c r="B278" s="715"/>
      <c r="C278" s="733"/>
      <c r="D278" s="721"/>
      <c r="E278" s="402"/>
      <c r="F278" s="726"/>
      <c r="G278" s="727"/>
      <c r="H278" s="235" t="s">
        <v>358</v>
      </c>
      <c r="I278" s="236" t="str">
        <f>IFERROR(VLOOKUP(I276,'P1-1'!$B:$AP,31,FALSE),"")</f>
        <v/>
      </c>
      <c r="J278" s="234" t="str">
        <f>IFERROR(VLOOKUP(J276,'P1-1'!$B:$AP,31,FALSE),"")</f>
        <v/>
      </c>
      <c r="K278" s="234" t="str">
        <f>IFERROR(VLOOKUP(K276,'P1-1'!$B:$AP,31,FALSE),"")</f>
        <v/>
      </c>
      <c r="L278" s="234" t="str">
        <f>IFERROR(VLOOKUP(L276,'P1-1'!$B:$AP,31,FALSE),"")</f>
        <v/>
      </c>
      <c r="M278" s="234" t="str">
        <f>IFERROR(VLOOKUP(M276,'P1-1'!$B:$AP,31,FALSE),"")</f>
        <v/>
      </c>
      <c r="N278" s="234" t="str">
        <f>IFERROR(VLOOKUP(N276,'P1-1'!$B:$AP,31,FALSE),"")</f>
        <v/>
      </c>
      <c r="O278" s="234" t="str">
        <f>IFERROR(VLOOKUP(O276,'P1-1'!$B:$AP,31,FALSE),"")</f>
        <v/>
      </c>
      <c r="P278" s="234" t="str">
        <f>IFERROR(VLOOKUP(P276,'P1-1'!$B:$AP,31,FALSE),"")</f>
        <v/>
      </c>
      <c r="Q278" s="234" t="str">
        <f>IFERROR(VLOOKUP(Q276,'P1-1'!$B:$AP,31,FALSE),"")</f>
        <v/>
      </c>
      <c r="R278" s="234" t="str">
        <f>IFERROR(VLOOKUP(R276,'P1-1'!$B:$AP,31,FALSE),"")</f>
        <v/>
      </c>
      <c r="S278" s="234" t="str">
        <f>IFERROR(VLOOKUP(S276,'P1-1'!$B:$AP,31,FALSE),"")</f>
        <v/>
      </c>
      <c r="T278" s="234" t="str">
        <f>IFERROR(VLOOKUP(T276,'P1-1'!$B:$AP,31,FALSE),"")</f>
        <v/>
      </c>
      <c r="U278" s="234" t="str">
        <f>IFERROR(VLOOKUP(U276,'P1-1'!$B:$AP,31,FALSE),"")</f>
        <v/>
      </c>
      <c r="V278" s="234" t="str">
        <f>IFERROR(VLOOKUP(V276,'P1-1'!$B:$AP,31,FALSE),"")</f>
        <v/>
      </c>
      <c r="W278" s="234" t="str">
        <f>IFERROR(VLOOKUP(W276,'P1-1'!$B:$AP,31,FALSE),"")</f>
        <v/>
      </c>
      <c r="X278" s="234" t="str">
        <f>IFERROR(VLOOKUP(X276,'P1-1'!$B:$AP,31,FALSE),"")</f>
        <v/>
      </c>
      <c r="Y278" s="234" t="str">
        <f>IFERROR(VLOOKUP(Y276,'P1-1'!$B:$AP,31,FALSE),"")</f>
        <v/>
      </c>
      <c r="Z278" s="234" t="str">
        <f>IFERROR(VLOOKUP(Z276,'P1-1'!$B:$AP,31,FALSE),"")</f>
        <v/>
      </c>
      <c r="AA278" s="234" t="str">
        <f>IFERROR(VLOOKUP(AA276,'P1-1'!$B:$AP,31,FALSE),"")</f>
        <v/>
      </c>
      <c r="AB278" s="234" t="str">
        <f>IFERROR(VLOOKUP(AB276,'P1-1'!$B:$AP,31,FALSE),"")</f>
        <v/>
      </c>
      <c r="AC278" s="234" t="str">
        <f>IFERROR(VLOOKUP(AC276,'P1-1'!$B:$AP,31,FALSE),"")</f>
        <v/>
      </c>
      <c r="AD278" s="234" t="str">
        <f>IFERROR(VLOOKUP(AD276,'P1-1'!$B:$AP,31,FALSE),"")</f>
        <v/>
      </c>
      <c r="AE278" s="234" t="str">
        <f>IFERROR(VLOOKUP(AE276,'P1-1'!$B:$AP,31,FALSE),"")</f>
        <v/>
      </c>
      <c r="AF278" s="234" t="str">
        <f>IFERROR(VLOOKUP(AF276,'P1-1'!$B:$AP,31,FALSE),"")</f>
        <v/>
      </c>
      <c r="AG278" s="234" t="str">
        <f>IFERROR(VLOOKUP(AG276,'P1-1'!$B:$AP,31,FALSE),"")</f>
        <v/>
      </c>
      <c r="AH278" s="234" t="str">
        <f>IFERROR(VLOOKUP(AH276,'P1-1'!$B:$AP,31,FALSE),"")</f>
        <v/>
      </c>
      <c r="AI278" s="234" t="str">
        <f>IFERROR(VLOOKUP(AI276,'P1-1'!$B:$AP,31,FALSE),"")</f>
        <v/>
      </c>
      <c r="AJ278" s="234" t="str">
        <f>IFERROR(VLOOKUP(AJ276,'P1-1'!$B:$AP,31,FALSE),"")</f>
        <v/>
      </c>
      <c r="AK278" s="234" t="str">
        <f>IFERROR(VLOOKUP(AK276,'P1-1'!$B:$AP,31,FALSE),"")</f>
        <v/>
      </c>
      <c r="AL278" s="234" t="str">
        <f>IFERROR(VLOOKUP(AL276,'P1-1'!$B:$AP,31,FALSE),"")</f>
        <v/>
      </c>
      <c r="AM278" s="234" t="str">
        <f>IFERROR(VLOOKUP(AM276,'P1-1'!$B:$AP,31,FALSE),"")</f>
        <v/>
      </c>
      <c r="AN278" s="730"/>
      <c r="AO278" s="702"/>
      <c r="AP278" s="707"/>
      <c r="AQ278" s="708"/>
      <c r="AR278" s="702"/>
      <c r="AS278" s="702"/>
      <c r="AT278" s="709"/>
      <c r="AU278" s="327"/>
      <c r="AV278" s="327"/>
    </row>
    <row r="279" spans="1:48" s="205" customFormat="1" ht="12" customHeight="1">
      <c r="A279" s="710">
        <v>86</v>
      </c>
      <c r="B279" s="713"/>
      <c r="C279" s="731"/>
      <c r="D279" s="719" t="s">
        <v>231</v>
      </c>
      <c r="E279" s="401"/>
      <c r="F279" s="722"/>
      <c r="G279" s="723"/>
      <c r="H279" s="232" t="s">
        <v>355</v>
      </c>
      <c r="I279" s="324"/>
      <c r="J279" s="324"/>
      <c r="K279" s="324"/>
      <c r="L279" s="324"/>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4"/>
      <c r="AL279" s="324"/>
      <c r="AM279" s="324"/>
      <c r="AN279" s="728">
        <f t="shared" ref="AN279" si="329">IF(LEFT($AN$2,6)="共同生活援助",SUM(I280:AM280),SUM(I280:AM281))</f>
        <v>0</v>
      </c>
      <c r="AO279" s="700">
        <f>IF($AN$4="４週",AN279/4,AN279/(DAY(EOMONTH($I$22,0))/7))</f>
        <v>0</v>
      </c>
      <c r="AP279" s="703"/>
      <c r="AQ279" s="704"/>
      <c r="AR279" s="700" t="str">
        <f t="shared" ref="AR279" si="330">IF($AN$4="４週",AU280,AV280)</f>
        <v/>
      </c>
      <c r="AS279" s="700"/>
      <c r="AT279" s="709"/>
      <c r="AU279" s="325" t="s">
        <v>617</v>
      </c>
      <c r="AV279" s="325" t="s">
        <v>356</v>
      </c>
    </row>
    <row r="280" spans="1:48" s="205" customFormat="1" ht="12" customHeight="1">
      <c r="A280" s="711"/>
      <c r="B280" s="714"/>
      <c r="C280" s="732"/>
      <c r="D280" s="720"/>
      <c r="E280" s="402"/>
      <c r="F280" s="724"/>
      <c r="G280" s="725"/>
      <c r="H280" s="233" t="s">
        <v>357</v>
      </c>
      <c r="I280" s="234" t="str">
        <f>IFERROR(VLOOKUP(I279,'P1-1'!$B:$AP,41,FALSE),"")</f>
        <v/>
      </c>
      <c r="J280" s="234" t="str">
        <f>IFERROR(VLOOKUP(J279,'P1-1'!$B:$AP,41,FALSE),"")</f>
        <v/>
      </c>
      <c r="K280" s="234" t="str">
        <f>IFERROR(VLOOKUP(K279,'P1-1'!$B:$AP,41,FALSE),"")</f>
        <v/>
      </c>
      <c r="L280" s="234" t="str">
        <f>IFERROR(VLOOKUP(L279,'P1-1'!$B:$AP,41,FALSE),"")</f>
        <v/>
      </c>
      <c r="M280" s="234" t="str">
        <f>IFERROR(VLOOKUP(M279,'P1-1'!$B:$AP,41,FALSE),"")</f>
        <v/>
      </c>
      <c r="N280" s="234" t="str">
        <f>IFERROR(VLOOKUP(N279,'P1-1'!$B:$AP,41,FALSE),"")</f>
        <v/>
      </c>
      <c r="O280" s="234" t="str">
        <f>IFERROR(VLOOKUP(O279,'P1-1'!$B:$AP,41,FALSE),"")</f>
        <v/>
      </c>
      <c r="P280" s="234" t="str">
        <f>IFERROR(VLOOKUP(P279,'P1-1'!$B:$AP,41,FALSE),"")</f>
        <v/>
      </c>
      <c r="Q280" s="234" t="str">
        <f>IFERROR(VLOOKUP(Q279,'P1-1'!$B:$AP,41,FALSE),"")</f>
        <v/>
      </c>
      <c r="R280" s="234" t="str">
        <f>IFERROR(VLOOKUP(R279,'P1-1'!$B:$AP,41,FALSE),"")</f>
        <v/>
      </c>
      <c r="S280" s="234" t="str">
        <f>IFERROR(VLOOKUP(S279,'P1-1'!$B:$AP,41,FALSE),"")</f>
        <v/>
      </c>
      <c r="T280" s="234" t="str">
        <f>IFERROR(VLOOKUP(T279,'P1-1'!$B:$AP,41,FALSE),"")</f>
        <v/>
      </c>
      <c r="U280" s="234" t="str">
        <f>IFERROR(VLOOKUP(U279,'P1-1'!$B:$AP,41,FALSE),"")</f>
        <v/>
      </c>
      <c r="V280" s="234" t="str">
        <f>IFERROR(VLOOKUP(V279,'P1-1'!$B:$AP,41,FALSE),"")</f>
        <v/>
      </c>
      <c r="W280" s="234" t="str">
        <f>IFERROR(VLOOKUP(W279,'P1-1'!$B:$AP,41,FALSE),"")</f>
        <v/>
      </c>
      <c r="X280" s="234" t="str">
        <f>IFERROR(VLOOKUP(X279,'P1-1'!$B:$AP,41,FALSE),"")</f>
        <v/>
      </c>
      <c r="Y280" s="234" t="str">
        <f>IFERROR(VLOOKUP(Y279,'P1-1'!$B:$AP,41,FALSE),"")</f>
        <v/>
      </c>
      <c r="Z280" s="234" t="str">
        <f>IFERROR(VLOOKUP(Z279,'P1-1'!$B:$AP,41,FALSE),"")</f>
        <v/>
      </c>
      <c r="AA280" s="234" t="str">
        <f>IFERROR(VLOOKUP(AA279,'P1-1'!$B:$AP,41,FALSE),"")</f>
        <v/>
      </c>
      <c r="AB280" s="234" t="str">
        <f>IFERROR(VLOOKUP(AB279,'P1-1'!$B:$AP,41,FALSE),"")</f>
        <v/>
      </c>
      <c r="AC280" s="234" t="str">
        <f>IFERROR(VLOOKUP(AC279,'P1-1'!$B:$AP,41,FALSE),"")</f>
        <v/>
      </c>
      <c r="AD280" s="234" t="str">
        <f>IFERROR(VLOOKUP(AD279,'P1-1'!$B:$AP,41,FALSE),"")</f>
        <v/>
      </c>
      <c r="AE280" s="234" t="str">
        <f>IFERROR(VLOOKUP(AE279,'P1-1'!$B:$AP,41,FALSE),"")</f>
        <v/>
      </c>
      <c r="AF280" s="234" t="str">
        <f>IFERROR(VLOOKUP(AF279,'P1-1'!$B:$AP,41,FALSE),"")</f>
        <v/>
      </c>
      <c r="AG280" s="234" t="str">
        <f>IFERROR(VLOOKUP(AG279,'P1-1'!$B:$AP,41,FALSE),"")</f>
        <v/>
      </c>
      <c r="AH280" s="234" t="str">
        <f>IFERROR(VLOOKUP(AH279,'P1-1'!$B:$AP,41,FALSE),"")</f>
        <v/>
      </c>
      <c r="AI280" s="234" t="str">
        <f>IFERROR(VLOOKUP(AI279,'P1-1'!$B:$AP,41,FALSE),"")</f>
        <v/>
      </c>
      <c r="AJ280" s="234" t="str">
        <f>IFERROR(VLOOKUP(AJ279,'P1-1'!$B:$AP,41,FALSE),"")</f>
        <v/>
      </c>
      <c r="AK280" s="234" t="str">
        <f>IFERROR(VLOOKUP(AK279,'P1-1'!$B:$AP,41,FALSE),"")</f>
        <v/>
      </c>
      <c r="AL280" s="234" t="str">
        <f>IFERROR(VLOOKUP(AL279,'P1-1'!$B:$AP,41,FALSE),"")</f>
        <v/>
      </c>
      <c r="AM280" s="234" t="str">
        <f>IFERROR(VLOOKUP(AM279,'P1-1'!$B:$AP,41,FALSE),"")</f>
        <v/>
      </c>
      <c r="AN280" s="729"/>
      <c r="AO280" s="701"/>
      <c r="AP280" s="705"/>
      <c r="AQ280" s="706"/>
      <c r="AR280" s="701"/>
      <c r="AS280" s="701"/>
      <c r="AT280" s="709"/>
      <c r="AU280" s="326" t="str">
        <f t="shared" ref="AU280" si="331">IFERROR(IF($D279="□",($AO279/$AK$7),($AO279/$AK$9)),"")</f>
        <v/>
      </c>
      <c r="AV280" s="326" t="str">
        <f t="shared" ref="AV280" si="332">IFERROR(IF($D279="□",($AN279/$AO$7),($AN279/$AO$9)),"")</f>
        <v/>
      </c>
    </row>
    <row r="281" spans="1:48" s="205" customFormat="1" ht="12" customHeight="1">
      <c r="A281" s="712"/>
      <c r="B281" s="715"/>
      <c r="C281" s="733"/>
      <c r="D281" s="721"/>
      <c r="E281" s="402"/>
      <c r="F281" s="726"/>
      <c r="G281" s="727"/>
      <c r="H281" s="235" t="s">
        <v>358</v>
      </c>
      <c r="I281" s="234" t="str">
        <f>IFERROR(VLOOKUP(I279,'P1-1'!$B:$AP,31,FALSE),"")</f>
        <v/>
      </c>
      <c r="J281" s="234" t="str">
        <f>IFERROR(VLOOKUP(J279,'P1-1'!$B:$AP,31,FALSE),"")</f>
        <v/>
      </c>
      <c r="K281" s="234" t="str">
        <f>IFERROR(VLOOKUP(K279,'P1-1'!$B:$AP,31,FALSE),"")</f>
        <v/>
      </c>
      <c r="L281" s="234" t="str">
        <f>IFERROR(VLOOKUP(L279,'P1-1'!$B:$AP,31,FALSE),"")</f>
        <v/>
      </c>
      <c r="M281" s="234" t="str">
        <f>IFERROR(VLOOKUP(M279,'P1-1'!$B:$AP,31,FALSE),"")</f>
        <v/>
      </c>
      <c r="N281" s="234" t="str">
        <f>IFERROR(VLOOKUP(N279,'P1-1'!$B:$AP,31,FALSE),"")</f>
        <v/>
      </c>
      <c r="O281" s="234" t="str">
        <f>IFERROR(VLOOKUP(O279,'P1-1'!$B:$AP,31,FALSE),"")</f>
        <v/>
      </c>
      <c r="P281" s="234" t="str">
        <f>IFERROR(VLOOKUP(P279,'P1-1'!$B:$AP,31,FALSE),"")</f>
        <v/>
      </c>
      <c r="Q281" s="234" t="str">
        <f>IFERROR(VLOOKUP(Q279,'P1-1'!$B:$AP,31,FALSE),"")</f>
        <v/>
      </c>
      <c r="R281" s="234" t="str">
        <f>IFERROR(VLOOKUP(R279,'P1-1'!$B:$AP,31,FALSE),"")</f>
        <v/>
      </c>
      <c r="S281" s="234" t="str">
        <f>IFERROR(VLOOKUP(S279,'P1-1'!$B:$AP,31,FALSE),"")</f>
        <v/>
      </c>
      <c r="T281" s="234" t="str">
        <f>IFERROR(VLOOKUP(T279,'P1-1'!$B:$AP,31,FALSE),"")</f>
        <v/>
      </c>
      <c r="U281" s="234" t="str">
        <f>IFERROR(VLOOKUP(U279,'P1-1'!$B:$AP,31,FALSE),"")</f>
        <v/>
      </c>
      <c r="V281" s="234" t="str">
        <f>IFERROR(VLOOKUP(V279,'P1-1'!$B:$AP,31,FALSE),"")</f>
        <v/>
      </c>
      <c r="W281" s="234" t="str">
        <f>IFERROR(VLOOKUP(W279,'P1-1'!$B:$AP,31,FALSE),"")</f>
        <v/>
      </c>
      <c r="X281" s="234" t="str">
        <f>IFERROR(VLOOKUP(X279,'P1-1'!$B:$AP,31,FALSE),"")</f>
        <v/>
      </c>
      <c r="Y281" s="234" t="str">
        <f>IFERROR(VLOOKUP(Y279,'P1-1'!$B:$AP,31,FALSE),"")</f>
        <v/>
      </c>
      <c r="Z281" s="234" t="str">
        <f>IFERROR(VLOOKUP(Z279,'P1-1'!$B:$AP,31,FALSE),"")</f>
        <v/>
      </c>
      <c r="AA281" s="234" t="str">
        <f>IFERROR(VLOOKUP(AA279,'P1-1'!$B:$AP,31,FALSE),"")</f>
        <v/>
      </c>
      <c r="AB281" s="234" t="str">
        <f>IFERROR(VLOOKUP(AB279,'P1-1'!$B:$AP,31,FALSE),"")</f>
        <v/>
      </c>
      <c r="AC281" s="234" t="str">
        <f>IFERROR(VLOOKUP(AC279,'P1-1'!$B:$AP,31,FALSE),"")</f>
        <v/>
      </c>
      <c r="AD281" s="234" t="str">
        <f>IFERROR(VLOOKUP(AD279,'P1-1'!$B:$AP,31,FALSE),"")</f>
        <v/>
      </c>
      <c r="AE281" s="234" t="str">
        <f>IFERROR(VLOOKUP(AE279,'P1-1'!$B:$AP,31,FALSE),"")</f>
        <v/>
      </c>
      <c r="AF281" s="234" t="str">
        <f>IFERROR(VLOOKUP(AF279,'P1-1'!$B:$AP,31,FALSE),"")</f>
        <v/>
      </c>
      <c r="AG281" s="234" t="str">
        <f>IFERROR(VLOOKUP(AG279,'P1-1'!$B:$AP,31,FALSE),"")</f>
        <v/>
      </c>
      <c r="AH281" s="234" t="str">
        <f>IFERROR(VLOOKUP(AH279,'P1-1'!$B:$AP,31,FALSE),"")</f>
        <v/>
      </c>
      <c r="AI281" s="234" t="str">
        <f>IFERROR(VLOOKUP(AI279,'P1-1'!$B:$AP,31,FALSE),"")</f>
        <v/>
      </c>
      <c r="AJ281" s="234" t="str">
        <f>IFERROR(VLOOKUP(AJ279,'P1-1'!$B:$AP,31,FALSE),"")</f>
        <v/>
      </c>
      <c r="AK281" s="234" t="str">
        <f>IFERROR(VLOOKUP(AK279,'P1-1'!$B:$AP,31,FALSE),"")</f>
        <v/>
      </c>
      <c r="AL281" s="234" t="str">
        <f>IFERROR(VLOOKUP(AL279,'P1-1'!$B:$AP,31,FALSE),"")</f>
        <v/>
      </c>
      <c r="AM281" s="234" t="str">
        <f>IFERROR(VLOOKUP(AM279,'P1-1'!$B:$AP,31,FALSE),"")</f>
        <v/>
      </c>
      <c r="AN281" s="730"/>
      <c r="AO281" s="702"/>
      <c r="AP281" s="707"/>
      <c r="AQ281" s="708"/>
      <c r="AR281" s="702"/>
      <c r="AS281" s="702"/>
      <c r="AT281" s="709"/>
      <c r="AU281" s="327"/>
      <c r="AV281" s="327"/>
    </row>
    <row r="282" spans="1:48" s="205" customFormat="1" ht="12" customHeight="1">
      <c r="A282" s="710">
        <v>87</v>
      </c>
      <c r="B282" s="713"/>
      <c r="C282" s="731"/>
      <c r="D282" s="719" t="s">
        <v>231</v>
      </c>
      <c r="E282" s="401"/>
      <c r="F282" s="722"/>
      <c r="G282" s="723"/>
      <c r="H282" s="232" t="s">
        <v>355</v>
      </c>
      <c r="I282" s="324"/>
      <c r="J282" s="324"/>
      <c r="K282" s="324"/>
      <c r="L282" s="324"/>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4"/>
      <c r="AL282" s="324"/>
      <c r="AM282" s="324"/>
      <c r="AN282" s="728">
        <f t="shared" ref="AN282" si="333">IF(LEFT($AN$2,6)="共同生活援助",SUM(I283:AM283),SUM(I283:AM284))</f>
        <v>0</v>
      </c>
      <c r="AO282" s="700">
        <f>IF($AN$4="４週",AN282/4,AN282/(DAY(EOMONTH($I$22,0))/7))</f>
        <v>0</v>
      </c>
      <c r="AP282" s="703"/>
      <c r="AQ282" s="704"/>
      <c r="AR282" s="700" t="str">
        <f t="shared" ref="AR282" si="334">IF($AN$4="４週",AU283,AV283)</f>
        <v/>
      </c>
      <c r="AS282" s="700"/>
      <c r="AT282" s="709"/>
      <c r="AU282" s="325" t="s">
        <v>617</v>
      </c>
      <c r="AV282" s="325" t="s">
        <v>356</v>
      </c>
    </row>
    <row r="283" spans="1:48" s="205" customFormat="1" ht="12" customHeight="1">
      <c r="A283" s="711"/>
      <c r="B283" s="714"/>
      <c r="C283" s="732"/>
      <c r="D283" s="720"/>
      <c r="E283" s="402"/>
      <c r="F283" s="724"/>
      <c r="G283" s="725"/>
      <c r="H283" s="233" t="s">
        <v>357</v>
      </c>
      <c r="I283" s="234" t="str">
        <f>IFERROR(VLOOKUP(I282,'P1-1'!$B:$AP,41,FALSE),"")</f>
        <v/>
      </c>
      <c r="J283" s="234" t="str">
        <f>IFERROR(VLOOKUP(J282,'P1-1'!$B:$AP,41,FALSE),"")</f>
        <v/>
      </c>
      <c r="K283" s="234" t="str">
        <f>IFERROR(VLOOKUP(K282,'P1-1'!$B:$AP,41,FALSE),"")</f>
        <v/>
      </c>
      <c r="L283" s="234" t="str">
        <f>IFERROR(VLOOKUP(L282,'P1-1'!$B:$AP,41,FALSE),"")</f>
        <v/>
      </c>
      <c r="M283" s="234" t="str">
        <f>IFERROR(VLOOKUP(M282,'P1-1'!$B:$AP,41,FALSE),"")</f>
        <v/>
      </c>
      <c r="N283" s="234" t="str">
        <f>IFERROR(VLOOKUP(N282,'P1-1'!$B:$AP,41,FALSE),"")</f>
        <v/>
      </c>
      <c r="O283" s="234" t="str">
        <f>IFERROR(VLOOKUP(O282,'P1-1'!$B:$AP,41,FALSE),"")</f>
        <v/>
      </c>
      <c r="P283" s="234" t="str">
        <f>IFERROR(VLOOKUP(P282,'P1-1'!$B:$AP,41,FALSE),"")</f>
        <v/>
      </c>
      <c r="Q283" s="234" t="str">
        <f>IFERROR(VLOOKUP(Q282,'P1-1'!$B:$AP,41,FALSE),"")</f>
        <v/>
      </c>
      <c r="R283" s="234" t="str">
        <f>IFERROR(VLOOKUP(R282,'P1-1'!$B:$AP,41,FALSE),"")</f>
        <v/>
      </c>
      <c r="S283" s="234" t="str">
        <f>IFERROR(VLOOKUP(S282,'P1-1'!$B:$AP,41,FALSE),"")</f>
        <v/>
      </c>
      <c r="T283" s="234" t="str">
        <f>IFERROR(VLOOKUP(T282,'P1-1'!$B:$AP,41,FALSE),"")</f>
        <v/>
      </c>
      <c r="U283" s="234" t="str">
        <f>IFERROR(VLOOKUP(U282,'P1-1'!$B:$AP,41,FALSE),"")</f>
        <v/>
      </c>
      <c r="V283" s="234" t="str">
        <f>IFERROR(VLOOKUP(V282,'P1-1'!$B:$AP,41,FALSE),"")</f>
        <v/>
      </c>
      <c r="W283" s="234" t="str">
        <f>IFERROR(VLOOKUP(W282,'P1-1'!$B:$AP,41,FALSE),"")</f>
        <v/>
      </c>
      <c r="X283" s="234" t="str">
        <f>IFERROR(VLOOKUP(X282,'P1-1'!$B:$AP,41,FALSE),"")</f>
        <v/>
      </c>
      <c r="Y283" s="234" t="str">
        <f>IFERROR(VLOOKUP(Y282,'P1-1'!$B:$AP,41,FALSE),"")</f>
        <v/>
      </c>
      <c r="Z283" s="234" t="str">
        <f>IFERROR(VLOOKUP(Z282,'P1-1'!$B:$AP,41,FALSE),"")</f>
        <v/>
      </c>
      <c r="AA283" s="234" t="str">
        <f>IFERROR(VLOOKUP(AA282,'P1-1'!$B:$AP,41,FALSE),"")</f>
        <v/>
      </c>
      <c r="AB283" s="234" t="str">
        <f>IFERROR(VLOOKUP(AB282,'P1-1'!$B:$AP,41,FALSE),"")</f>
        <v/>
      </c>
      <c r="AC283" s="234" t="str">
        <f>IFERROR(VLOOKUP(AC282,'P1-1'!$B:$AP,41,FALSE),"")</f>
        <v/>
      </c>
      <c r="AD283" s="234" t="str">
        <f>IFERROR(VLOOKUP(AD282,'P1-1'!$B:$AP,41,FALSE),"")</f>
        <v/>
      </c>
      <c r="AE283" s="234" t="str">
        <f>IFERROR(VLOOKUP(AE282,'P1-1'!$B:$AP,41,FALSE),"")</f>
        <v/>
      </c>
      <c r="AF283" s="234" t="str">
        <f>IFERROR(VLOOKUP(AF282,'P1-1'!$B:$AP,41,FALSE),"")</f>
        <v/>
      </c>
      <c r="AG283" s="234" t="str">
        <f>IFERROR(VLOOKUP(AG282,'P1-1'!$B:$AP,41,FALSE),"")</f>
        <v/>
      </c>
      <c r="AH283" s="234" t="str">
        <f>IFERROR(VLOOKUP(AH282,'P1-1'!$B:$AP,41,FALSE),"")</f>
        <v/>
      </c>
      <c r="AI283" s="234" t="str">
        <f>IFERROR(VLOOKUP(AI282,'P1-1'!$B:$AP,41,FALSE),"")</f>
        <v/>
      </c>
      <c r="AJ283" s="234" t="str">
        <f>IFERROR(VLOOKUP(AJ282,'P1-1'!$B:$AP,41,FALSE),"")</f>
        <v/>
      </c>
      <c r="AK283" s="234" t="str">
        <f>IFERROR(VLOOKUP(AK282,'P1-1'!$B:$AP,41,FALSE),"")</f>
        <v/>
      </c>
      <c r="AL283" s="234" t="str">
        <f>IFERROR(VLOOKUP(AL282,'P1-1'!$B:$AP,41,FALSE),"")</f>
        <v/>
      </c>
      <c r="AM283" s="234" t="str">
        <f>IFERROR(VLOOKUP(AM282,'P1-1'!$B:$AP,41,FALSE),"")</f>
        <v/>
      </c>
      <c r="AN283" s="729"/>
      <c r="AO283" s="701"/>
      <c r="AP283" s="705"/>
      <c r="AQ283" s="706"/>
      <c r="AR283" s="701"/>
      <c r="AS283" s="701"/>
      <c r="AT283" s="709"/>
      <c r="AU283" s="326" t="str">
        <f t="shared" ref="AU283" si="335">IFERROR(IF($D282="□",($AO282/$AK$7),($AO282/$AK$9)),"")</f>
        <v/>
      </c>
      <c r="AV283" s="326" t="str">
        <f t="shared" ref="AV283" si="336">IFERROR(IF($D282="□",($AN282/$AO$7),($AN282/$AO$9)),"")</f>
        <v/>
      </c>
    </row>
    <row r="284" spans="1:48" s="205" customFormat="1" ht="12" customHeight="1">
      <c r="A284" s="712"/>
      <c r="B284" s="715"/>
      <c r="C284" s="733"/>
      <c r="D284" s="721"/>
      <c r="E284" s="402"/>
      <c r="F284" s="726"/>
      <c r="G284" s="727"/>
      <c r="H284" s="235" t="s">
        <v>358</v>
      </c>
      <c r="I284" s="234" t="str">
        <f>IFERROR(VLOOKUP(I282,'P1-1'!$B:$AP,31,FALSE),"")</f>
        <v/>
      </c>
      <c r="J284" s="234" t="str">
        <f>IFERROR(VLOOKUP(J282,'P1-1'!$B:$AP,31,FALSE),"")</f>
        <v/>
      </c>
      <c r="K284" s="234" t="str">
        <f>IFERROR(VLOOKUP(K282,'P1-1'!$B:$AP,31,FALSE),"")</f>
        <v/>
      </c>
      <c r="L284" s="234" t="str">
        <f>IFERROR(VLOOKUP(L282,'P1-1'!$B:$AP,31,FALSE),"")</f>
        <v/>
      </c>
      <c r="M284" s="234" t="str">
        <f>IFERROR(VLOOKUP(M282,'P1-1'!$B:$AP,31,FALSE),"")</f>
        <v/>
      </c>
      <c r="N284" s="234" t="str">
        <f>IFERROR(VLOOKUP(N282,'P1-1'!$B:$AP,31,FALSE),"")</f>
        <v/>
      </c>
      <c r="O284" s="234" t="str">
        <f>IFERROR(VLOOKUP(O282,'P1-1'!$B:$AP,31,FALSE),"")</f>
        <v/>
      </c>
      <c r="P284" s="234" t="str">
        <f>IFERROR(VLOOKUP(P282,'P1-1'!$B:$AP,31,FALSE),"")</f>
        <v/>
      </c>
      <c r="Q284" s="234" t="str">
        <f>IFERROR(VLOOKUP(Q282,'P1-1'!$B:$AP,31,FALSE),"")</f>
        <v/>
      </c>
      <c r="R284" s="234" t="str">
        <f>IFERROR(VLOOKUP(R282,'P1-1'!$B:$AP,31,FALSE),"")</f>
        <v/>
      </c>
      <c r="S284" s="234" t="str">
        <f>IFERROR(VLOOKUP(S282,'P1-1'!$B:$AP,31,FALSE),"")</f>
        <v/>
      </c>
      <c r="T284" s="234" t="str">
        <f>IFERROR(VLOOKUP(T282,'P1-1'!$B:$AP,31,FALSE),"")</f>
        <v/>
      </c>
      <c r="U284" s="234" t="str">
        <f>IFERROR(VLOOKUP(U282,'P1-1'!$B:$AP,31,FALSE),"")</f>
        <v/>
      </c>
      <c r="V284" s="234" t="str">
        <f>IFERROR(VLOOKUP(V282,'P1-1'!$B:$AP,31,FALSE),"")</f>
        <v/>
      </c>
      <c r="W284" s="234" t="str">
        <f>IFERROR(VLOOKUP(W282,'P1-1'!$B:$AP,31,FALSE),"")</f>
        <v/>
      </c>
      <c r="X284" s="234" t="str">
        <f>IFERROR(VLOOKUP(X282,'P1-1'!$B:$AP,31,FALSE),"")</f>
        <v/>
      </c>
      <c r="Y284" s="234" t="str">
        <f>IFERROR(VLOOKUP(Y282,'P1-1'!$B:$AP,31,FALSE),"")</f>
        <v/>
      </c>
      <c r="Z284" s="234" t="str">
        <f>IFERROR(VLOOKUP(Z282,'P1-1'!$B:$AP,31,FALSE),"")</f>
        <v/>
      </c>
      <c r="AA284" s="234" t="str">
        <f>IFERROR(VLOOKUP(AA282,'P1-1'!$B:$AP,31,FALSE),"")</f>
        <v/>
      </c>
      <c r="AB284" s="234" t="str">
        <f>IFERROR(VLOOKUP(AB282,'P1-1'!$B:$AP,31,FALSE),"")</f>
        <v/>
      </c>
      <c r="AC284" s="234" t="str">
        <f>IFERROR(VLOOKUP(AC282,'P1-1'!$B:$AP,31,FALSE),"")</f>
        <v/>
      </c>
      <c r="AD284" s="234" t="str">
        <f>IFERROR(VLOOKUP(AD282,'P1-1'!$B:$AP,31,FALSE),"")</f>
        <v/>
      </c>
      <c r="AE284" s="234" t="str">
        <f>IFERROR(VLOOKUP(AE282,'P1-1'!$B:$AP,31,FALSE),"")</f>
        <v/>
      </c>
      <c r="AF284" s="234" t="str">
        <f>IFERROR(VLOOKUP(AF282,'P1-1'!$B:$AP,31,FALSE),"")</f>
        <v/>
      </c>
      <c r="AG284" s="234" t="str">
        <f>IFERROR(VLOOKUP(AG282,'P1-1'!$B:$AP,31,FALSE),"")</f>
        <v/>
      </c>
      <c r="AH284" s="234" t="str">
        <f>IFERROR(VLOOKUP(AH282,'P1-1'!$B:$AP,31,FALSE),"")</f>
        <v/>
      </c>
      <c r="AI284" s="234" t="str">
        <f>IFERROR(VLOOKUP(AI282,'P1-1'!$B:$AP,31,FALSE),"")</f>
        <v/>
      </c>
      <c r="AJ284" s="234" t="str">
        <f>IFERROR(VLOOKUP(AJ282,'P1-1'!$B:$AP,31,FALSE),"")</f>
        <v/>
      </c>
      <c r="AK284" s="234" t="str">
        <f>IFERROR(VLOOKUP(AK282,'P1-1'!$B:$AP,31,FALSE),"")</f>
        <v/>
      </c>
      <c r="AL284" s="234" t="str">
        <f>IFERROR(VLOOKUP(AL282,'P1-1'!$B:$AP,31,FALSE),"")</f>
        <v/>
      </c>
      <c r="AM284" s="234" t="str">
        <f>IFERROR(VLOOKUP(AM282,'P1-1'!$B:$AP,31,FALSE),"")</f>
        <v/>
      </c>
      <c r="AN284" s="730"/>
      <c r="AO284" s="702"/>
      <c r="AP284" s="707"/>
      <c r="AQ284" s="708"/>
      <c r="AR284" s="702"/>
      <c r="AS284" s="702"/>
      <c r="AT284" s="709"/>
      <c r="AU284" s="327"/>
      <c r="AV284" s="327"/>
    </row>
    <row r="285" spans="1:48" s="205" customFormat="1" ht="12" customHeight="1">
      <c r="A285" s="710">
        <v>88</v>
      </c>
      <c r="B285" s="713"/>
      <c r="C285" s="716"/>
      <c r="D285" s="719" t="s">
        <v>231</v>
      </c>
      <c r="E285" s="401"/>
      <c r="F285" s="722"/>
      <c r="G285" s="723"/>
      <c r="H285" s="232" t="s">
        <v>355</v>
      </c>
      <c r="I285" s="324"/>
      <c r="J285" s="324"/>
      <c r="K285" s="324"/>
      <c r="L285" s="324"/>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4"/>
      <c r="AL285" s="324"/>
      <c r="AM285" s="324"/>
      <c r="AN285" s="728">
        <f t="shared" ref="AN285" si="337">IF(LEFT($AN$2,6)="共同生活援助",SUM(I286:AM286),SUM(I286:AM287))</f>
        <v>0</v>
      </c>
      <c r="AO285" s="700">
        <f>IF($AN$4="４週",AN285/4,AN285/(DAY(EOMONTH($I$22,0))/7))</f>
        <v>0</v>
      </c>
      <c r="AP285" s="703"/>
      <c r="AQ285" s="704"/>
      <c r="AR285" s="700" t="str">
        <f t="shared" ref="AR285" si="338">IF($AN$4="４週",AU286,AV286)</f>
        <v/>
      </c>
      <c r="AS285" s="700"/>
      <c r="AT285" s="709"/>
      <c r="AU285" s="325" t="s">
        <v>617</v>
      </c>
      <c r="AV285" s="325" t="s">
        <v>356</v>
      </c>
    </row>
    <row r="286" spans="1:48" s="205" customFormat="1" ht="12" customHeight="1">
      <c r="A286" s="711"/>
      <c r="B286" s="714"/>
      <c r="C286" s="717"/>
      <c r="D286" s="720"/>
      <c r="E286" s="402"/>
      <c r="F286" s="724"/>
      <c r="G286" s="725"/>
      <c r="H286" s="233" t="s">
        <v>357</v>
      </c>
      <c r="I286" s="234" t="str">
        <f>IFERROR(VLOOKUP(I285,'P1-1'!$B:$AP,41,FALSE),"")</f>
        <v/>
      </c>
      <c r="J286" s="234" t="str">
        <f>IFERROR(VLOOKUP(J285,'P1-1'!$B:$AP,41,FALSE),"")</f>
        <v/>
      </c>
      <c r="K286" s="234" t="str">
        <f>IFERROR(VLOOKUP(K285,'P1-1'!$B:$AP,41,FALSE),"")</f>
        <v/>
      </c>
      <c r="L286" s="234" t="str">
        <f>IFERROR(VLOOKUP(L285,'P1-1'!$B:$AP,41,FALSE),"")</f>
        <v/>
      </c>
      <c r="M286" s="234" t="str">
        <f>IFERROR(VLOOKUP(M285,'P1-1'!$B:$AP,41,FALSE),"")</f>
        <v/>
      </c>
      <c r="N286" s="234" t="str">
        <f>IFERROR(VLOOKUP(N285,'P1-1'!$B:$AP,41,FALSE),"")</f>
        <v/>
      </c>
      <c r="O286" s="234" t="str">
        <f>IFERROR(VLOOKUP(O285,'P1-1'!$B:$AP,41,FALSE),"")</f>
        <v/>
      </c>
      <c r="P286" s="234" t="str">
        <f>IFERROR(VLOOKUP(P285,'P1-1'!$B:$AP,41,FALSE),"")</f>
        <v/>
      </c>
      <c r="Q286" s="234" t="str">
        <f>IFERROR(VLOOKUP(Q285,'P1-1'!$B:$AP,41,FALSE),"")</f>
        <v/>
      </c>
      <c r="R286" s="234" t="str">
        <f>IFERROR(VLOOKUP(R285,'P1-1'!$B:$AP,41,FALSE),"")</f>
        <v/>
      </c>
      <c r="S286" s="234" t="str">
        <f>IFERROR(VLOOKUP(S285,'P1-1'!$B:$AP,41,FALSE),"")</f>
        <v/>
      </c>
      <c r="T286" s="234" t="str">
        <f>IFERROR(VLOOKUP(T285,'P1-1'!$B:$AP,41,FALSE),"")</f>
        <v/>
      </c>
      <c r="U286" s="234" t="str">
        <f>IFERROR(VLOOKUP(U285,'P1-1'!$B:$AP,41,FALSE),"")</f>
        <v/>
      </c>
      <c r="V286" s="234" t="str">
        <f>IFERROR(VLOOKUP(V285,'P1-1'!$B:$AP,41,FALSE),"")</f>
        <v/>
      </c>
      <c r="W286" s="234" t="str">
        <f>IFERROR(VLOOKUP(W285,'P1-1'!$B:$AP,41,FALSE),"")</f>
        <v/>
      </c>
      <c r="X286" s="234" t="str">
        <f>IFERROR(VLOOKUP(X285,'P1-1'!$B:$AP,41,FALSE),"")</f>
        <v/>
      </c>
      <c r="Y286" s="234" t="str">
        <f>IFERROR(VLOOKUP(Y285,'P1-1'!$B:$AP,41,FALSE),"")</f>
        <v/>
      </c>
      <c r="Z286" s="234" t="str">
        <f>IFERROR(VLOOKUP(Z285,'P1-1'!$B:$AP,41,FALSE),"")</f>
        <v/>
      </c>
      <c r="AA286" s="234" t="str">
        <f>IFERROR(VLOOKUP(AA285,'P1-1'!$B:$AP,41,FALSE),"")</f>
        <v/>
      </c>
      <c r="AB286" s="234" t="str">
        <f>IFERROR(VLOOKUP(AB285,'P1-1'!$B:$AP,41,FALSE),"")</f>
        <v/>
      </c>
      <c r="AC286" s="234" t="str">
        <f>IFERROR(VLOOKUP(AC285,'P1-1'!$B:$AP,41,FALSE),"")</f>
        <v/>
      </c>
      <c r="AD286" s="234" t="str">
        <f>IFERROR(VLOOKUP(AD285,'P1-1'!$B:$AP,41,FALSE),"")</f>
        <v/>
      </c>
      <c r="AE286" s="234" t="str">
        <f>IFERROR(VLOOKUP(AE285,'P1-1'!$B:$AP,41,FALSE),"")</f>
        <v/>
      </c>
      <c r="AF286" s="234" t="str">
        <f>IFERROR(VLOOKUP(AF285,'P1-1'!$B:$AP,41,FALSE),"")</f>
        <v/>
      </c>
      <c r="AG286" s="234" t="str">
        <f>IFERROR(VLOOKUP(AG285,'P1-1'!$B:$AP,41,FALSE),"")</f>
        <v/>
      </c>
      <c r="AH286" s="234" t="str">
        <f>IFERROR(VLOOKUP(AH285,'P1-1'!$B:$AP,41,FALSE),"")</f>
        <v/>
      </c>
      <c r="AI286" s="234" t="str">
        <f>IFERROR(VLOOKUP(AI285,'P1-1'!$B:$AP,41,FALSE),"")</f>
        <v/>
      </c>
      <c r="AJ286" s="234" t="str">
        <f>IFERROR(VLOOKUP(AJ285,'P1-1'!$B:$AP,41,FALSE),"")</f>
        <v/>
      </c>
      <c r="AK286" s="234" t="str">
        <f>IFERROR(VLOOKUP(AK285,'P1-1'!$B:$AP,41,FALSE),"")</f>
        <v/>
      </c>
      <c r="AL286" s="234" t="str">
        <f>IFERROR(VLOOKUP(AL285,'P1-1'!$B:$AP,41,FALSE),"")</f>
        <v/>
      </c>
      <c r="AM286" s="234" t="str">
        <f>IFERROR(VLOOKUP(AM285,'P1-1'!$B:$AP,41,FALSE),"")</f>
        <v/>
      </c>
      <c r="AN286" s="729"/>
      <c r="AO286" s="701"/>
      <c r="AP286" s="705"/>
      <c r="AQ286" s="706"/>
      <c r="AR286" s="701"/>
      <c r="AS286" s="701"/>
      <c r="AT286" s="709"/>
      <c r="AU286" s="326" t="str">
        <f t="shared" ref="AU286" si="339">IFERROR(IF($D285="□",($AO285/$AK$7),($AO285/$AK$9)),"")</f>
        <v/>
      </c>
      <c r="AV286" s="326" t="str">
        <f t="shared" ref="AV286" si="340">IFERROR(IF($D285="□",($AN285/$AO$7),($AN285/$AO$9)),"")</f>
        <v/>
      </c>
    </row>
    <row r="287" spans="1:48" s="205" customFormat="1" ht="12" customHeight="1">
      <c r="A287" s="712"/>
      <c r="B287" s="715"/>
      <c r="C287" s="718"/>
      <c r="D287" s="721"/>
      <c r="E287" s="402"/>
      <c r="F287" s="726"/>
      <c r="G287" s="727"/>
      <c r="H287" s="235" t="s">
        <v>358</v>
      </c>
      <c r="I287" s="234" t="str">
        <f>IFERROR(VLOOKUP(I285,'P1-1'!$B:$AP,31,FALSE),"")</f>
        <v/>
      </c>
      <c r="J287" s="234" t="str">
        <f>IFERROR(VLOOKUP(J285,'P1-1'!$B:$AP,31,FALSE),"")</f>
        <v/>
      </c>
      <c r="K287" s="234" t="str">
        <f>IFERROR(VLOOKUP(K285,'P1-1'!$B:$AP,31,FALSE),"")</f>
        <v/>
      </c>
      <c r="L287" s="234" t="str">
        <f>IFERROR(VLOOKUP(L285,'P1-1'!$B:$AP,31,FALSE),"")</f>
        <v/>
      </c>
      <c r="M287" s="234" t="str">
        <f>IFERROR(VLOOKUP(M285,'P1-1'!$B:$AP,31,FALSE),"")</f>
        <v/>
      </c>
      <c r="N287" s="234" t="str">
        <f>IFERROR(VLOOKUP(N285,'P1-1'!$B:$AP,31,FALSE),"")</f>
        <v/>
      </c>
      <c r="O287" s="234" t="str">
        <f>IFERROR(VLOOKUP(O285,'P1-1'!$B:$AP,31,FALSE),"")</f>
        <v/>
      </c>
      <c r="P287" s="234" t="str">
        <f>IFERROR(VLOOKUP(P285,'P1-1'!$B:$AP,31,FALSE),"")</f>
        <v/>
      </c>
      <c r="Q287" s="234" t="str">
        <f>IFERROR(VLOOKUP(Q285,'P1-1'!$B:$AP,31,FALSE),"")</f>
        <v/>
      </c>
      <c r="R287" s="234" t="str">
        <f>IFERROR(VLOOKUP(R285,'P1-1'!$B:$AP,31,FALSE),"")</f>
        <v/>
      </c>
      <c r="S287" s="234" t="str">
        <f>IFERROR(VLOOKUP(S285,'P1-1'!$B:$AP,31,FALSE),"")</f>
        <v/>
      </c>
      <c r="T287" s="234" t="str">
        <f>IFERROR(VLOOKUP(T285,'P1-1'!$B:$AP,31,FALSE),"")</f>
        <v/>
      </c>
      <c r="U287" s="234" t="str">
        <f>IFERROR(VLOOKUP(U285,'P1-1'!$B:$AP,31,FALSE),"")</f>
        <v/>
      </c>
      <c r="V287" s="234" t="str">
        <f>IFERROR(VLOOKUP(V285,'P1-1'!$B:$AP,31,FALSE),"")</f>
        <v/>
      </c>
      <c r="W287" s="234" t="str">
        <f>IFERROR(VLOOKUP(W285,'P1-1'!$B:$AP,31,FALSE),"")</f>
        <v/>
      </c>
      <c r="X287" s="234" t="str">
        <f>IFERROR(VLOOKUP(X285,'P1-1'!$B:$AP,31,FALSE),"")</f>
        <v/>
      </c>
      <c r="Y287" s="234" t="str">
        <f>IFERROR(VLOOKUP(Y285,'P1-1'!$B:$AP,31,FALSE),"")</f>
        <v/>
      </c>
      <c r="Z287" s="234" t="str">
        <f>IFERROR(VLOOKUP(Z285,'P1-1'!$B:$AP,31,FALSE),"")</f>
        <v/>
      </c>
      <c r="AA287" s="234" t="str">
        <f>IFERROR(VLOOKUP(AA285,'P1-1'!$B:$AP,31,FALSE),"")</f>
        <v/>
      </c>
      <c r="AB287" s="234" t="str">
        <f>IFERROR(VLOOKUP(AB285,'P1-1'!$B:$AP,31,FALSE),"")</f>
        <v/>
      </c>
      <c r="AC287" s="234" t="str">
        <f>IFERROR(VLOOKUP(AC285,'P1-1'!$B:$AP,31,FALSE),"")</f>
        <v/>
      </c>
      <c r="AD287" s="234" t="str">
        <f>IFERROR(VLOOKUP(AD285,'P1-1'!$B:$AP,31,FALSE),"")</f>
        <v/>
      </c>
      <c r="AE287" s="234" t="str">
        <f>IFERROR(VLOOKUP(AE285,'P1-1'!$B:$AP,31,FALSE),"")</f>
        <v/>
      </c>
      <c r="AF287" s="234" t="str">
        <f>IFERROR(VLOOKUP(AF285,'P1-1'!$B:$AP,31,FALSE),"")</f>
        <v/>
      </c>
      <c r="AG287" s="234" t="str">
        <f>IFERROR(VLOOKUP(AG285,'P1-1'!$B:$AP,31,FALSE),"")</f>
        <v/>
      </c>
      <c r="AH287" s="234" t="str">
        <f>IFERROR(VLOOKUP(AH285,'P1-1'!$B:$AP,31,FALSE),"")</f>
        <v/>
      </c>
      <c r="AI287" s="234" t="str">
        <f>IFERROR(VLOOKUP(AI285,'P1-1'!$B:$AP,31,FALSE),"")</f>
        <v/>
      </c>
      <c r="AJ287" s="234" t="str">
        <f>IFERROR(VLOOKUP(AJ285,'P1-1'!$B:$AP,31,FALSE),"")</f>
        <v/>
      </c>
      <c r="AK287" s="234" t="str">
        <f>IFERROR(VLOOKUP(AK285,'P1-1'!$B:$AP,31,FALSE),"")</f>
        <v/>
      </c>
      <c r="AL287" s="234" t="str">
        <f>IFERROR(VLOOKUP(AL285,'P1-1'!$B:$AP,31,FALSE),"")</f>
        <v/>
      </c>
      <c r="AM287" s="234" t="str">
        <f>IFERROR(VLOOKUP(AM285,'P1-1'!$B:$AP,31,FALSE),"")</f>
        <v/>
      </c>
      <c r="AN287" s="730"/>
      <c r="AO287" s="702"/>
      <c r="AP287" s="707"/>
      <c r="AQ287" s="708"/>
      <c r="AR287" s="702"/>
      <c r="AS287" s="702"/>
      <c r="AT287" s="709"/>
      <c r="AU287" s="327"/>
      <c r="AV287" s="327"/>
    </row>
    <row r="288" spans="1:48" s="205" customFormat="1" ht="12" customHeight="1">
      <c r="A288" s="710">
        <v>89</v>
      </c>
      <c r="B288" s="713"/>
      <c r="C288" s="731"/>
      <c r="D288" s="719" t="s">
        <v>231</v>
      </c>
      <c r="E288" s="401"/>
      <c r="F288" s="722"/>
      <c r="G288" s="723"/>
      <c r="H288" s="232" t="s">
        <v>355</v>
      </c>
      <c r="I288" s="324"/>
      <c r="J288" s="324"/>
      <c r="K288" s="324"/>
      <c r="L288" s="324"/>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4"/>
      <c r="AL288" s="324"/>
      <c r="AM288" s="324"/>
      <c r="AN288" s="728">
        <f t="shared" ref="AN288" si="341">IF(LEFT($AN$2,6)="共同生活援助",SUM(I289:AM289),SUM(I289:AM290))</f>
        <v>0</v>
      </c>
      <c r="AO288" s="700">
        <f>IF($AN$4="４週",AN288/4,AN288/(DAY(EOMONTH($I$22,0))/7))</f>
        <v>0</v>
      </c>
      <c r="AP288" s="703"/>
      <c r="AQ288" s="704"/>
      <c r="AR288" s="700" t="str">
        <f t="shared" ref="AR288" si="342">IF($AN$4="４週",AU289,AV289)</f>
        <v/>
      </c>
      <c r="AS288" s="700"/>
      <c r="AT288" s="709"/>
      <c r="AU288" s="325" t="s">
        <v>617</v>
      </c>
      <c r="AV288" s="325" t="s">
        <v>356</v>
      </c>
    </row>
    <row r="289" spans="1:48" s="205" customFormat="1" ht="12" customHeight="1">
      <c r="A289" s="711"/>
      <c r="B289" s="714"/>
      <c r="C289" s="732"/>
      <c r="D289" s="720"/>
      <c r="E289" s="402"/>
      <c r="F289" s="724"/>
      <c r="G289" s="725"/>
      <c r="H289" s="233" t="s">
        <v>357</v>
      </c>
      <c r="I289" s="234" t="str">
        <f>IFERROR(VLOOKUP(I288,'P1-1'!$B:$AP,41,FALSE),"")</f>
        <v/>
      </c>
      <c r="J289" s="234" t="str">
        <f>IFERROR(VLOOKUP(J288,'P1-1'!$B:$AP,41,FALSE),"")</f>
        <v/>
      </c>
      <c r="K289" s="234" t="str">
        <f>IFERROR(VLOOKUP(K288,'P1-1'!$B:$AP,41,FALSE),"")</f>
        <v/>
      </c>
      <c r="L289" s="234" t="str">
        <f>IFERROR(VLOOKUP(L288,'P1-1'!$B:$AP,41,FALSE),"")</f>
        <v/>
      </c>
      <c r="M289" s="234" t="str">
        <f>IFERROR(VLOOKUP(M288,'P1-1'!$B:$AP,41,FALSE),"")</f>
        <v/>
      </c>
      <c r="N289" s="234" t="str">
        <f>IFERROR(VLOOKUP(N288,'P1-1'!$B:$AP,41,FALSE),"")</f>
        <v/>
      </c>
      <c r="O289" s="234" t="str">
        <f>IFERROR(VLOOKUP(O288,'P1-1'!$B:$AP,41,FALSE),"")</f>
        <v/>
      </c>
      <c r="P289" s="234" t="str">
        <f>IFERROR(VLOOKUP(P288,'P1-1'!$B:$AP,41,FALSE),"")</f>
        <v/>
      </c>
      <c r="Q289" s="234" t="str">
        <f>IFERROR(VLOOKUP(Q288,'P1-1'!$B:$AP,41,FALSE),"")</f>
        <v/>
      </c>
      <c r="R289" s="234" t="str">
        <f>IFERROR(VLOOKUP(R288,'P1-1'!$B:$AP,41,FALSE),"")</f>
        <v/>
      </c>
      <c r="S289" s="234" t="str">
        <f>IFERROR(VLOOKUP(S288,'P1-1'!$B:$AP,41,FALSE),"")</f>
        <v/>
      </c>
      <c r="T289" s="234" t="str">
        <f>IFERROR(VLOOKUP(T288,'P1-1'!$B:$AP,41,FALSE),"")</f>
        <v/>
      </c>
      <c r="U289" s="234" t="str">
        <f>IFERROR(VLOOKUP(U288,'P1-1'!$B:$AP,41,FALSE),"")</f>
        <v/>
      </c>
      <c r="V289" s="234" t="str">
        <f>IFERROR(VLOOKUP(V288,'P1-1'!$B:$AP,41,FALSE),"")</f>
        <v/>
      </c>
      <c r="W289" s="234" t="str">
        <f>IFERROR(VLOOKUP(W288,'P1-1'!$B:$AP,41,FALSE),"")</f>
        <v/>
      </c>
      <c r="X289" s="234" t="str">
        <f>IFERROR(VLOOKUP(X288,'P1-1'!$B:$AP,41,FALSE),"")</f>
        <v/>
      </c>
      <c r="Y289" s="234" t="str">
        <f>IFERROR(VLOOKUP(Y288,'P1-1'!$B:$AP,41,FALSE),"")</f>
        <v/>
      </c>
      <c r="Z289" s="234" t="str">
        <f>IFERROR(VLOOKUP(Z288,'P1-1'!$B:$AP,41,FALSE),"")</f>
        <v/>
      </c>
      <c r="AA289" s="234" t="str">
        <f>IFERROR(VLOOKUP(AA288,'P1-1'!$B:$AP,41,FALSE),"")</f>
        <v/>
      </c>
      <c r="AB289" s="234" t="str">
        <f>IFERROR(VLOOKUP(AB288,'P1-1'!$B:$AP,41,FALSE),"")</f>
        <v/>
      </c>
      <c r="AC289" s="234" t="str">
        <f>IFERROR(VLOOKUP(AC288,'P1-1'!$B:$AP,41,FALSE),"")</f>
        <v/>
      </c>
      <c r="AD289" s="234" t="str">
        <f>IFERROR(VLOOKUP(AD288,'P1-1'!$B:$AP,41,FALSE),"")</f>
        <v/>
      </c>
      <c r="AE289" s="234" t="str">
        <f>IFERROR(VLOOKUP(AE288,'P1-1'!$B:$AP,41,FALSE),"")</f>
        <v/>
      </c>
      <c r="AF289" s="234" t="str">
        <f>IFERROR(VLOOKUP(AF288,'P1-1'!$B:$AP,41,FALSE),"")</f>
        <v/>
      </c>
      <c r="AG289" s="234" t="str">
        <f>IFERROR(VLOOKUP(AG288,'P1-1'!$B:$AP,41,FALSE),"")</f>
        <v/>
      </c>
      <c r="AH289" s="234" t="str">
        <f>IFERROR(VLOOKUP(AH288,'P1-1'!$B:$AP,41,FALSE),"")</f>
        <v/>
      </c>
      <c r="AI289" s="234" t="str">
        <f>IFERROR(VLOOKUP(AI288,'P1-1'!$B:$AP,41,FALSE),"")</f>
        <v/>
      </c>
      <c r="AJ289" s="234" t="str">
        <f>IFERROR(VLOOKUP(AJ288,'P1-1'!$B:$AP,41,FALSE),"")</f>
        <v/>
      </c>
      <c r="AK289" s="234" t="str">
        <f>IFERROR(VLOOKUP(AK288,'P1-1'!$B:$AP,41,FALSE),"")</f>
        <v/>
      </c>
      <c r="AL289" s="234" t="str">
        <f>IFERROR(VLOOKUP(AL288,'P1-1'!$B:$AP,41,FALSE),"")</f>
        <v/>
      </c>
      <c r="AM289" s="234" t="str">
        <f>IFERROR(VLOOKUP(AM288,'P1-1'!$B:$AP,41,FALSE),"")</f>
        <v/>
      </c>
      <c r="AN289" s="729"/>
      <c r="AO289" s="701"/>
      <c r="AP289" s="705"/>
      <c r="AQ289" s="706"/>
      <c r="AR289" s="701"/>
      <c r="AS289" s="701"/>
      <c r="AT289" s="709"/>
      <c r="AU289" s="326" t="str">
        <f t="shared" ref="AU289" si="343">IFERROR(IF($D288="□",($AO288/$AK$7),($AO288/$AK$9)),"")</f>
        <v/>
      </c>
      <c r="AV289" s="326" t="str">
        <f t="shared" ref="AV289" si="344">IFERROR(IF($D288="□",($AN288/$AO$7),($AN288/$AO$9)),"")</f>
        <v/>
      </c>
    </row>
    <row r="290" spans="1:48" s="205" customFormat="1" ht="12" customHeight="1">
      <c r="A290" s="712"/>
      <c r="B290" s="715"/>
      <c r="C290" s="733"/>
      <c r="D290" s="721"/>
      <c r="E290" s="402"/>
      <c r="F290" s="726"/>
      <c r="G290" s="727"/>
      <c r="H290" s="235" t="s">
        <v>358</v>
      </c>
      <c r="I290" s="234" t="str">
        <f>IFERROR(VLOOKUP(I288,'P1-1'!$B:$AP,31,FALSE),"")</f>
        <v/>
      </c>
      <c r="J290" s="234" t="str">
        <f>IFERROR(VLOOKUP(J288,'P1-1'!$B:$AP,31,FALSE),"")</f>
        <v/>
      </c>
      <c r="K290" s="234" t="str">
        <f>IFERROR(VLOOKUP(K288,'P1-1'!$B:$AP,31,FALSE),"")</f>
        <v/>
      </c>
      <c r="L290" s="234" t="str">
        <f>IFERROR(VLOOKUP(L288,'P1-1'!$B:$AP,31,FALSE),"")</f>
        <v/>
      </c>
      <c r="M290" s="234" t="str">
        <f>IFERROR(VLOOKUP(M288,'P1-1'!$B:$AP,31,FALSE),"")</f>
        <v/>
      </c>
      <c r="N290" s="234" t="str">
        <f>IFERROR(VLOOKUP(N288,'P1-1'!$B:$AP,31,FALSE),"")</f>
        <v/>
      </c>
      <c r="O290" s="234" t="str">
        <f>IFERROR(VLOOKUP(O288,'P1-1'!$B:$AP,31,FALSE),"")</f>
        <v/>
      </c>
      <c r="P290" s="234" t="str">
        <f>IFERROR(VLOOKUP(P288,'P1-1'!$B:$AP,31,FALSE),"")</f>
        <v/>
      </c>
      <c r="Q290" s="234" t="str">
        <f>IFERROR(VLOOKUP(Q288,'P1-1'!$B:$AP,31,FALSE),"")</f>
        <v/>
      </c>
      <c r="R290" s="234" t="str">
        <f>IFERROR(VLOOKUP(R288,'P1-1'!$B:$AP,31,FALSE),"")</f>
        <v/>
      </c>
      <c r="S290" s="234" t="str">
        <f>IFERROR(VLOOKUP(S288,'P1-1'!$B:$AP,31,FALSE),"")</f>
        <v/>
      </c>
      <c r="T290" s="234" t="str">
        <f>IFERROR(VLOOKUP(T288,'P1-1'!$B:$AP,31,FALSE),"")</f>
        <v/>
      </c>
      <c r="U290" s="234" t="str">
        <f>IFERROR(VLOOKUP(U288,'P1-1'!$B:$AP,31,FALSE),"")</f>
        <v/>
      </c>
      <c r="V290" s="234" t="str">
        <f>IFERROR(VLOOKUP(V288,'P1-1'!$B:$AP,31,FALSE),"")</f>
        <v/>
      </c>
      <c r="W290" s="234" t="str">
        <f>IFERROR(VLOOKUP(W288,'P1-1'!$B:$AP,31,FALSE),"")</f>
        <v/>
      </c>
      <c r="X290" s="234" t="str">
        <f>IFERROR(VLOOKUP(X288,'P1-1'!$B:$AP,31,FALSE),"")</f>
        <v/>
      </c>
      <c r="Y290" s="234" t="str">
        <f>IFERROR(VLOOKUP(Y288,'P1-1'!$B:$AP,31,FALSE),"")</f>
        <v/>
      </c>
      <c r="Z290" s="234" t="str">
        <f>IFERROR(VLOOKUP(Z288,'P1-1'!$B:$AP,31,FALSE),"")</f>
        <v/>
      </c>
      <c r="AA290" s="234" t="str">
        <f>IFERROR(VLOOKUP(AA288,'P1-1'!$B:$AP,31,FALSE),"")</f>
        <v/>
      </c>
      <c r="AB290" s="234" t="str">
        <f>IFERROR(VLOOKUP(AB288,'P1-1'!$B:$AP,31,FALSE),"")</f>
        <v/>
      </c>
      <c r="AC290" s="234" t="str">
        <f>IFERROR(VLOOKUP(AC288,'P1-1'!$B:$AP,31,FALSE),"")</f>
        <v/>
      </c>
      <c r="AD290" s="234" t="str">
        <f>IFERROR(VLOOKUP(AD288,'P1-1'!$B:$AP,31,FALSE),"")</f>
        <v/>
      </c>
      <c r="AE290" s="234" t="str">
        <f>IFERROR(VLOOKUP(AE288,'P1-1'!$B:$AP,31,FALSE),"")</f>
        <v/>
      </c>
      <c r="AF290" s="234" t="str">
        <f>IFERROR(VLOOKUP(AF288,'P1-1'!$B:$AP,31,FALSE),"")</f>
        <v/>
      </c>
      <c r="AG290" s="234" t="str">
        <f>IFERROR(VLOOKUP(AG288,'P1-1'!$B:$AP,31,FALSE),"")</f>
        <v/>
      </c>
      <c r="AH290" s="234" t="str">
        <f>IFERROR(VLOOKUP(AH288,'P1-1'!$B:$AP,31,FALSE),"")</f>
        <v/>
      </c>
      <c r="AI290" s="234" t="str">
        <f>IFERROR(VLOOKUP(AI288,'P1-1'!$B:$AP,31,FALSE),"")</f>
        <v/>
      </c>
      <c r="AJ290" s="234" t="str">
        <f>IFERROR(VLOOKUP(AJ288,'P1-1'!$B:$AP,31,FALSE),"")</f>
        <v/>
      </c>
      <c r="AK290" s="234" t="str">
        <f>IFERROR(VLOOKUP(AK288,'P1-1'!$B:$AP,31,FALSE),"")</f>
        <v/>
      </c>
      <c r="AL290" s="234" t="str">
        <f>IFERROR(VLOOKUP(AL288,'P1-1'!$B:$AP,31,FALSE),"")</f>
        <v/>
      </c>
      <c r="AM290" s="234" t="str">
        <f>IFERROR(VLOOKUP(AM288,'P1-1'!$B:$AP,31,FALSE),"")</f>
        <v/>
      </c>
      <c r="AN290" s="730"/>
      <c r="AO290" s="702"/>
      <c r="AP290" s="707"/>
      <c r="AQ290" s="708"/>
      <c r="AR290" s="702"/>
      <c r="AS290" s="702"/>
      <c r="AT290" s="709"/>
      <c r="AU290" s="327"/>
      <c r="AV290" s="327"/>
    </row>
    <row r="291" spans="1:48" s="205" customFormat="1" ht="12" customHeight="1">
      <c r="A291" s="710">
        <v>90</v>
      </c>
      <c r="B291" s="713"/>
      <c r="C291" s="731"/>
      <c r="D291" s="719" t="s">
        <v>231</v>
      </c>
      <c r="E291" s="401"/>
      <c r="F291" s="722"/>
      <c r="G291" s="723"/>
      <c r="H291" s="232" t="s">
        <v>355</v>
      </c>
      <c r="I291" s="324"/>
      <c r="J291" s="324"/>
      <c r="K291" s="324"/>
      <c r="L291" s="324"/>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4"/>
      <c r="AL291" s="324"/>
      <c r="AM291" s="324"/>
      <c r="AN291" s="728">
        <f t="shared" ref="AN291" si="345">IF(LEFT($AN$2,6)="共同生活援助",SUM(I292:AM292),SUM(I292:AM293))</f>
        <v>0</v>
      </c>
      <c r="AO291" s="700">
        <f>IF($AN$4="４週",AN291/4,AN291/(DAY(EOMONTH($I$22,0))/7))</f>
        <v>0</v>
      </c>
      <c r="AP291" s="703"/>
      <c r="AQ291" s="704"/>
      <c r="AR291" s="700" t="str">
        <f t="shared" ref="AR291" si="346">IF($AN$4="４週",AU292,AV292)</f>
        <v/>
      </c>
      <c r="AS291" s="700"/>
      <c r="AT291" s="709"/>
      <c r="AU291" s="325" t="s">
        <v>617</v>
      </c>
      <c r="AV291" s="325" t="s">
        <v>356</v>
      </c>
    </row>
    <row r="292" spans="1:48" s="205" customFormat="1" ht="12" customHeight="1">
      <c r="A292" s="711"/>
      <c r="B292" s="714"/>
      <c r="C292" s="732"/>
      <c r="D292" s="720"/>
      <c r="E292" s="402"/>
      <c r="F292" s="724"/>
      <c r="G292" s="725"/>
      <c r="H292" s="233" t="s">
        <v>357</v>
      </c>
      <c r="I292" s="234" t="str">
        <f>IFERROR(VLOOKUP(I291,'P1-1'!$B:$AP,41,FALSE),"")</f>
        <v/>
      </c>
      <c r="J292" s="234" t="str">
        <f>IFERROR(VLOOKUP(J291,'P1-1'!$B:$AP,41,FALSE),"")</f>
        <v/>
      </c>
      <c r="K292" s="234" t="str">
        <f>IFERROR(VLOOKUP(K291,'P1-1'!$B:$AP,41,FALSE),"")</f>
        <v/>
      </c>
      <c r="L292" s="234" t="str">
        <f>IFERROR(VLOOKUP(L291,'P1-1'!$B:$AP,41,FALSE),"")</f>
        <v/>
      </c>
      <c r="M292" s="234" t="str">
        <f>IFERROR(VLOOKUP(M291,'P1-1'!$B:$AP,41,FALSE),"")</f>
        <v/>
      </c>
      <c r="N292" s="234" t="str">
        <f>IFERROR(VLOOKUP(N291,'P1-1'!$B:$AP,41,FALSE),"")</f>
        <v/>
      </c>
      <c r="O292" s="234" t="str">
        <f>IFERROR(VLOOKUP(O291,'P1-1'!$B:$AP,41,FALSE),"")</f>
        <v/>
      </c>
      <c r="P292" s="234" t="str">
        <f>IFERROR(VLOOKUP(P291,'P1-1'!$B:$AP,41,FALSE),"")</f>
        <v/>
      </c>
      <c r="Q292" s="234" t="str">
        <f>IFERROR(VLOOKUP(Q291,'P1-1'!$B:$AP,41,FALSE),"")</f>
        <v/>
      </c>
      <c r="R292" s="234" t="str">
        <f>IFERROR(VLOOKUP(R291,'P1-1'!$B:$AP,41,FALSE),"")</f>
        <v/>
      </c>
      <c r="S292" s="234" t="str">
        <f>IFERROR(VLOOKUP(S291,'P1-1'!$B:$AP,41,FALSE),"")</f>
        <v/>
      </c>
      <c r="T292" s="234" t="str">
        <f>IFERROR(VLOOKUP(T291,'P1-1'!$B:$AP,41,FALSE),"")</f>
        <v/>
      </c>
      <c r="U292" s="234" t="str">
        <f>IFERROR(VLOOKUP(U291,'P1-1'!$B:$AP,41,FALSE),"")</f>
        <v/>
      </c>
      <c r="V292" s="234" t="str">
        <f>IFERROR(VLOOKUP(V291,'P1-1'!$B:$AP,41,FALSE),"")</f>
        <v/>
      </c>
      <c r="W292" s="234" t="str">
        <f>IFERROR(VLOOKUP(W291,'P1-1'!$B:$AP,41,FALSE),"")</f>
        <v/>
      </c>
      <c r="X292" s="234" t="str">
        <f>IFERROR(VLOOKUP(X291,'P1-1'!$B:$AP,41,FALSE),"")</f>
        <v/>
      </c>
      <c r="Y292" s="234" t="str">
        <f>IFERROR(VLOOKUP(Y291,'P1-1'!$B:$AP,41,FALSE),"")</f>
        <v/>
      </c>
      <c r="Z292" s="234" t="str">
        <f>IFERROR(VLOOKUP(Z291,'P1-1'!$B:$AP,41,FALSE),"")</f>
        <v/>
      </c>
      <c r="AA292" s="234" t="str">
        <f>IFERROR(VLOOKUP(AA291,'P1-1'!$B:$AP,41,FALSE),"")</f>
        <v/>
      </c>
      <c r="AB292" s="234" t="str">
        <f>IFERROR(VLOOKUP(AB291,'P1-1'!$B:$AP,41,FALSE),"")</f>
        <v/>
      </c>
      <c r="AC292" s="234" t="str">
        <f>IFERROR(VLOOKUP(AC291,'P1-1'!$B:$AP,41,FALSE),"")</f>
        <v/>
      </c>
      <c r="AD292" s="234" t="str">
        <f>IFERROR(VLOOKUP(AD291,'P1-1'!$B:$AP,41,FALSE),"")</f>
        <v/>
      </c>
      <c r="AE292" s="234" t="str">
        <f>IFERROR(VLOOKUP(AE291,'P1-1'!$B:$AP,41,FALSE),"")</f>
        <v/>
      </c>
      <c r="AF292" s="234" t="str">
        <f>IFERROR(VLOOKUP(AF291,'P1-1'!$B:$AP,41,FALSE),"")</f>
        <v/>
      </c>
      <c r="AG292" s="234" t="str">
        <f>IFERROR(VLOOKUP(AG291,'P1-1'!$B:$AP,41,FALSE),"")</f>
        <v/>
      </c>
      <c r="AH292" s="234" t="str">
        <f>IFERROR(VLOOKUP(AH291,'P1-1'!$B:$AP,41,FALSE),"")</f>
        <v/>
      </c>
      <c r="AI292" s="234" t="str">
        <f>IFERROR(VLOOKUP(AI291,'P1-1'!$B:$AP,41,FALSE),"")</f>
        <v/>
      </c>
      <c r="AJ292" s="234" t="str">
        <f>IFERROR(VLOOKUP(AJ291,'P1-1'!$B:$AP,41,FALSE),"")</f>
        <v/>
      </c>
      <c r="AK292" s="234" t="str">
        <f>IFERROR(VLOOKUP(AK291,'P1-1'!$B:$AP,41,FALSE),"")</f>
        <v/>
      </c>
      <c r="AL292" s="234" t="str">
        <f>IFERROR(VLOOKUP(AL291,'P1-1'!$B:$AP,41,FALSE),"")</f>
        <v/>
      </c>
      <c r="AM292" s="234" t="str">
        <f>IFERROR(VLOOKUP(AM291,'P1-1'!$B:$AP,41,FALSE),"")</f>
        <v/>
      </c>
      <c r="AN292" s="729"/>
      <c r="AO292" s="701"/>
      <c r="AP292" s="705"/>
      <c r="AQ292" s="706"/>
      <c r="AR292" s="701"/>
      <c r="AS292" s="701"/>
      <c r="AT292" s="709"/>
      <c r="AU292" s="326" t="str">
        <f t="shared" ref="AU292" si="347">IFERROR(IF($D291="□",($AO291/$AK$7),($AO291/$AK$9)),"")</f>
        <v/>
      </c>
      <c r="AV292" s="326" t="str">
        <f t="shared" ref="AV292" si="348">IFERROR(IF($D291="□",($AN291/$AO$7),($AN291/$AO$9)),"")</f>
        <v/>
      </c>
    </row>
    <row r="293" spans="1:48" s="205" customFormat="1" ht="12" customHeight="1">
      <c r="A293" s="712"/>
      <c r="B293" s="715"/>
      <c r="C293" s="733"/>
      <c r="D293" s="721"/>
      <c r="E293" s="402"/>
      <c r="F293" s="726"/>
      <c r="G293" s="727"/>
      <c r="H293" s="235" t="s">
        <v>358</v>
      </c>
      <c r="I293" s="234" t="str">
        <f>IFERROR(VLOOKUP(I291,'P1-1'!$B:$AP,31,FALSE),"")</f>
        <v/>
      </c>
      <c r="J293" s="234" t="str">
        <f>IFERROR(VLOOKUP(J291,'P1-1'!$B:$AP,31,FALSE),"")</f>
        <v/>
      </c>
      <c r="K293" s="234" t="str">
        <f>IFERROR(VLOOKUP(K291,'P1-1'!$B:$AP,31,FALSE),"")</f>
        <v/>
      </c>
      <c r="L293" s="234" t="str">
        <f>IFERROR(VLOOKUP(L291,'P1-1'!$B:$AP,31,FALSE),"")</f>
        <v/>
      </c>
      <c r="M293" s="234" t="str">
        <f>IFERROR(VLOOKUP(M291,'P1-1'!$B:$AP,31,FALSE),"")</f>
        <v/>
      </c>
      <c r="N293" s="234" t="str">
        <f>IFERROR(VLOOKUP(N291,'P1-1'!$B:$AP,31,FALSE),"")</f>
        <v/>
      </c>
      <c r="O293" s="234" t="str">
        <f>IFERROR(VLOOKUP(O291,'P1-1'!$B:$AP,31,FALSE),"")</f>
        <v/>
      </c>
      <c r="P293" s="234" t="str">
        <f>IFERROR(VLOOKUP(P291,'P1-1'!$B:$AP,31,FALSE),"")</f>
        <v/>
      </c>
      <c r="Q293" s="234" t="str">
        <f>IFERROR(VLOOKUP(Q291,'P1-1'!$B:$AP,31,FALSE),"")</f>
        <v/>
      </c>
      <c r="R293" s="234" t="str">
        <f>IFERROR(VLOOKUP(R291,'P1-1'!$B:$AP,31,FALSE),"")</f>
        <v/>
      </c>
      <c r="S293" s="234" t="str">
        <f>IFERROR(VLOOKUP(S291,'P1-1'!$B:$AP,31,FALSE),"")</f>
        <v/>
      </c>
      <c r="T293" s="234" t="str">
        <f>IFERROR(VLOOKUP(T291,'P1-1'!$B:$AP,31,FALSE),"")</f>
        <v/>
      </c>
      <c r="U293" s="234" t="str">
        <f>IFERROR(VLOOKUP(U291,'P1-1'!$B:$AP,31,FALSE),"")</f>
        <v/>
      </c>
      <c r="V293" s="234" t="str">
        <f>IFERROR(VLOOKUP(V291,'P1-1'!$B:$AP,31,FALSE),"")</f>
        <v/>
      </c>
      <c r="W293" s="234" t="str">
        <f>IFERROR(VLOOKUP(W291,'P1-1'!$B:$AP,31,FALSE),"")</f>
        <v/>
      </c>
      <c r="X293" s="234" t="str">
        <f>IFERROR(VLOOKUP(X291,'P1-1'!$B:$AP,31,FALSE),"")</f>
        <v/>
      </c>
      <c r="Y293" s="234" t="str">
        <f>IFERROR(VLOOKUP(Y291,'P1-1'!$B:$AP,31,FALSE),"")</f>
        <v/>
      </c>
      <c r="Z293" s="234" t="str">
        <f>IFERROR(VLOOKUP(Z291,'P1-1'!$B:$AP,31,FALSE),"")</f>
        <v/>
      </c>
      <c r="AA293" s="234" t="str">
        <f>IFERROR(VLOOKUP(AA291,'P1-1'!$B:$AP,31,FALSE),"")</f>
        <v/>
      </c>
      <c r="AB293" s="234" t="str">
        <f>IFERROR(VLOOKUP(AB291,'P1-1'!$B:$AP,31,FALSE),"")</f>
        <v/>
      </c>
      <c r="AC293" s="234" t="str">
        <f>IFERROR(VLOOKUP(AC291,'P1-1'!$B:$AP,31,FALSE),"")</f>
        <v/>
      </c>
      <c r="AD293" s="234" t="str">
        <f>IFERROR(VLOOKUP(AD291,'P1-1'!$B:$AP,31,FALSE),"")</f>
        <v/>
      </c>
      <c r="AE293" s="234" t="str">
        <f>IFERROR(VLOOKUP(AE291,'P1-1'!$B:$AP,31,FALSE),"")</f>
        <v/>
      </c>
      <c r="AF293" s="234" t="str">
        <f>IFERROR(VLOOKUP(AF291,'P1-1'!$B:$AP,31,FALSE),"")</f>
        <v/>
      </c>
      <c r="AG293" s="234" t="str">
        <f>IFERROR(VLOOKUP(AG291,'P1-1'!$B:$AP,31,FALSE),"")</f>
        <v/>
      </c>
      <c r="AH293" s="234" t="str">
        <f>IFERROR(VLOOKUP(AH291,'P1-1'!$B:$AP,31,FALSE),"")</f>
        <v/>
      </c>
      <c r="AI293" s="234" t="str">
        <f>IFERROR(VLOOKUP(AI291,'P1-1'!$B:$AP,31,FALSE),"")</f>
        <v/>
      </c>
      <c r="AJ293" s="234" t="str">
        <f>IFERROR(VLOOKUP(AJ291,'P1-1'!$B:$AP,31,FALSE),"")</f>
        <v/>
      </c>
      <c r="AK293" s="234" t="str">
        <f>IFERROR(VLOOKUP(AK291,'P1-1'!$B:$AP,31,FALSE),"")</f>
        <v/>
      </c>
      <c r="AL293" s="234" t="str">
        <f>IFERROR(VLOOKUP(AL291,'P1-1'!$B:$AP,31,FALSE),"")</f>
        <v/>
      </c>
      <c r="AM293" s="234" t="str">
        <f>IFERROR(VLOOKUP(AM291,'P1-1'!$B:$AP,31,FALSE),"")</f>
        <v/>
      </c>
      <c r="AN293" s="730"/>
      <c r="AO293" s="702"/>
      <c r="AP293" s="707"/>
      <c r="AQ293" s="708"/>
      <c r="AR293" s="702"/>
      <c r="AS293" s="702"/>
      <c r="AT293" s="709"/>
      <c r="AU293" s="327"/>
      <c r="AV293" s="327"/>
    </row>
    <row r="294" spans="1:48" s="205" customFormat="1" ht="12" customHeight="1">
      <c r="A294" s="710">
        <v>91</v>
      </c>
      <c r="B294" s="713"/>
      <c r="C294" s="731"/>
      <c r="D294" s="719" t="s">
        <v>231</v>
      </c>
      <c r="E294" s="401"/>
      <c r="F294" s="722"/>
      <c r="G294" s="723"/>
      <c r="H294" s="232" t="s">
        <v>355</v>
      </c>
      <c r="I294" s="324"/>
      <c r="J294" s="324"/>
      <c r="K294" s="324"/>
      <c r="L294" s="324"/>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4"/>
      <c r="AL294" s="324"/>
      <c r="AM294" s="324"/>
      <c r="AN294" s="728">
        <f t="shared" ref="AN294" si="349">IF(LEFT($AN$2,6)="共同生活援助",SUM(I295:AM295),SUM(I295:AM296))</f>
        <v>0</v>
      </c>
      <c r="AO294" s="700">
        <f>IF($AN$4="４週",AN294/4,AN294/(DAY(EOMONTH($I$22,0))/7))</f>
        <v>0</v>
      </c>
      <c r="AP294" s="703"/>
      <c r="AQ294" s="704"/>
      <c r="AR294" s="700" t="str">
        <f t="shared" ref="AR294" si="350">IF($AN$4="４週",AU295,AV295)</f>
        <v/>
      </c>
      <c r="AS294" s="700"/>
      <c r="AT294" s="709"/>
      <c r="AU294" s="325" t="s">
        <v>617</v>
      </c>
      <c r="AV294" s="325" t="s">
        <v>356</v>
      </c>
    </row>
    <row r="295" spans="1:48" s="205" customFormat="1" ht="12" customHeight="1">
      <c r="A295" s="711"/>
      <c r="B295" s="714"/>
      <c r="C295" s="732"/>
      <c r="D295" s="720"/>
      <c r="E295" s="402"/>
      <c r="F295" s="724"/>
      <c r="G295" s="725"/>
      <c r="H295" s="233" t="s">
        <v>357</v>
      </c>
      <c r="I295" s="234" t="str">
        <f>IFERROR(VLOOKUP(I294,'P1-1'!$B:$AP,41,FALSE),"")</f>
        <v/>
      </c>
      <c r="J295" s="234" t="str">
        <f>IFERROR(VLOOKUP(J294,'P1-1'!$B:$AP,41,FALSE),"")</f>
        <v/>
      </c>
      <c r="K295" s="234" t="str">
        <f>IFERROR(VLOOKUP(K294,'P1-1'!$B:$AP,41,FALSE),"")</f>
        <v/>
      </c>
      <c r="L295" s="234" t="str">
        <f>IFERROR(VLOOKUP(L294,'P1-1'!$B:$AP,41,FALSE),"")</f>
        <v/>
      </c>
      <c r="M295" s="234" t="str">
        <f>IFERROR(VLOOKUP(M294,'P1-1'!$B:$AP,41,FALSE),"")</f>
        <v/>
      </c>
      <c r="N295" s="234" t="str">
        <f>IFERROR(VLOOKUP(N294,'P1-1'!$B:$AP,41,FALSE),"")</f>
        <v/>
      </c>
      <c r="O295" s="234" t="str">
        <f>IFERROR(VLOOKUP(O294,'P1-1'!$B:$AP,41,FALSE),"")</f>
        <v/>
      </c>
      <c r="P295" s="234" t="str">
        <f>IFERROR(VLOOKUP(P294,'P1-1'!$B:$AP,41,FALSE),"")</f>
        <v/>
      </c>
      <c r="Q295" s="234" t="str">
        <f>IFERROR(VLOOKUP(Q294,'P1-1'!$B:$AP,41,FALSE),"")</f>
        <v/>
      </c>
      <c r="R295" s="234" t="str">
        <f>IFERROR(VLOOKUP(R294,'P1-1'!$B:$AP,41,FALSE),"")</f>
        <v/>
      </c>
      <c r="S295" s="234" t="str">
        <f>IFERROR(VLOOKUP(S294,'P1-1'!$B:$AP,41,FALSE),"")</f>
        <v/>
      </c>
      <c r="T295" s="234" t="str">
        <f>IFERROR(VLOOKUP(T294,'P1-1'!$B:$AP,41,FALSE),"")</f>
        <v/>
      </c>
      <c r="U295" s="234" t="str">
        <f>IFERROR(VLOOKUP(U294,'P1-1'!$B:$AP,41,FALSE),"")</f>
        <v/>
      </c>
      <c r="V295" s="234" t="str">
        <f>IFERROR(VLOOKUP(V294,'P1-1'!$B:$AP,41,FALSE),"")</f>
        <v/>
      </c>
      <c r="W295" s="234" t="str">
        <f>IFERROR(VLOOKUP(W294,'P1-1'!$B:$AP,41,FALSE),"")</f>
        <v/>
      </c>
      <c r="X295" s="234" t="str">
        <f>IFERROR(VLOOKUP(X294,'P1-1'!$B:$AP,41,FALSE),"")</f>
        <v/>
      </c>
      <c r="Y295" s="234" t="str">
        <f>IFERROR(VLOOKUP(Y294,'P1-1'!$B:$AP,41,FALSE),"")</f>
        <v/>
      </c>
      <c r="Z295" s="234" t="str">
        <f>IFERROR(VLOOKUP(Z294,'P1-1'!$B:$AP,41,FALSE),"")</f>
        <v/>
      </c>
      <c r="AA295" s="234" t="str">
        <f>IFERROR(VLOOKUP(AA294,'P1-1'!$B:$AP,41,FALSE),"")</f>
        <v/>
      </c>
      <c r="AB295" s="234" t="str">
        <f>IFERROR(VLOOKUP(AB294,'P1-1'!$B:$AP,41,FALSE),"")</f>
        <v/>
      </c>
      <c r="AC295" s="234" t="str">
        <f>IFERROR(VLOOKUP(AC294,'P1-1'!$B:$AP,41,FALSE),"")</f>
        <v/>
      </c>
      <c r="AD295" s="234" t="str">
        <f>IFERROR(VLOOKUP(AD294,'P1-1'!$B:$AP,41,FALSE),"")</f>
        <v/>
      </c>
      <c r="AE295" s="234" t="str">
        <f>IFERROR(VLOOKUP(AE294,'P1-1'!$B:$AP,41,FALSE),"")</f>
        <v/>
      </c>
      <c r="AF295" s="234" t="str">
        <f>IFERROR(VLOOKUP(AF294,'P1-1'!$B:$AP,41,FALSE),"")</f>
        <v/>
      </c>
      <c r="AG295" s="234" t="str">
        <f>IFERROR(VLOOKUP(AG294,'P1-1'!$B:$AP,41,FALSE),"")</f>
        <v/>
      </c>
      <c r="AH295" s="234" t="str">
        <f>IFERROR(VLOOKUP(AH294,'P1-1'!$B:$AP,41,FALSE),"")</f>
        <v/>
      </c>
      <c r="AI295" s="234" t="str">
        <f>IFERROR(VLOOKUP(AI294,'P1-1'!$B:$AP,41,FALSE),"")</f>
        <v/>
      </c>
      <c r="AJ295" s="234" t="str">
        <f>IFERROR(VLOOKUP(AJ294,'P1-1'!$B:$AP,41,FALSE),"")</f>
        <v/>
      </c>
      <c r="AK295" s="234" t="str">
        <f>IFERROR(VLOOKUP(AK294,'P1-1'!$B:$AP,41,FALSE),"")</f>
        <v/>
      </c>
      <c r="AL295" s="234" t="str">
        <f>IFERROR(VLOOKUP(AL294,'P1-1'!$B:$AP,41,FALSE),"")</f>
        <v/>
      </c>
      <c r="AM295" s="234" t="str">
        <f>IFERROR(VLOOKUP(AM294,'P1-1'!$B:$AP,41,FALSE),"")</f>
        <v/>
      </c>
      <c r="AN295" s="729"/>
      <c r="AO295" s="701"/>
      <c r="AP295" s="705"/>
      <c r="AQ295" s="706"/>
      <c r="AR295" s="701"/>
      <c r="AS295" s="701"/>
      <c r="AT295" s="709"/>
      <c r="AU295" s="326" t="str">
        <f t="shared" ref="AU295" si="351">IFERROR(IF($D294="□",($AO294/$AK$7),($AO294/$AK$9)),"")</f>
        <v/>
      </c>
      <c r="AV295" s="326" t="str">
        <f t="shared" ref="AV295" si="352">IFERROR(IF($D294="□",($AN294/$AO$7),($AN294/$AO$9)),"")</f>
        <v/>
      </c>
    </row>
    <row r="296" spans="1:48" s="205" customFormat="1" ht="12" customHeight="1">
      <c r="A296" s="712"/>
      <c r="B296" s="715"/>
      <c r="C296" s="733"/>
      <c r="D296" s="721"/>
      <c r="E296" s="402"/>
      <c r="F296" s="726"/>
      <c r="G296" s="727"/>
      <c r="H296" s="235" t="s">
        <v>358</v>
      </c>
      <c r="I296" s="234" t="str">
        <f>IFERROR(VLOOKUP(I294,'P1-1'!$B:$AP,31,FALSE),"")</f>
        <v/>
      </c>
      <c r="J296" s="234" t="str">
        <f>IFERROR(VLOOKUP(J294,'P1-1'!$B:$AP,31,FALSE),"")</f>
        <v/>
      </c>
      <c r="K296" s="234" t="str">
        <f>IFERROR(VLOOKUP(K294,'P1-1'!$B:$AP,31,FALSE),"")</f>
        <v/>
      </c>
      <c r="L296" s="234" t="str">
        <f>IFERROR(VLOOKUP(L294,'P1-1'!$B:$AP,31,FALSE),"")</f>
        <v/>
      </c>
      <c r="M296" s="234" t="str">
        <f>IFERROR(VLOOKUP(M294,'P1-1'!$B:$AP,31,FALSE),"")</f>
        <v/>
      </c>
      <c r="N296" s="234" t="str">
        <f>IFERROR(VLOOKUP(N294,'P1-1'!$B:$AP,31,FALSE),"")</f>
        <v/>
      </c>
      <c r="O296" s="234" t="str">
        <f>IFERROR(VLOOKUP(O294,'P1-1'!$B:$AP,31,FALSE),"")</f>
        <v/>
      </c>
      <c r="P296" s="234" t="str">
        <f>IFERROR(VLOOKUP(P294,'P1-1'!$B:$AP,31,FALSE),"")</f>
        <v/>
      </c>
      <c r="Q296" s="234" t="str">
        <f>IFERROR(VLOOKUP(Q294,'P1-1'!$B:$AP,31,FALSE),"")</f>
        <v/>
      </c>
      <c r="R296" s="234" t="str">
        <f>IFERROR(VLOOKUP(R294,'P1-1'!$B:$AP,31,FALSE),"")</f>
        <v/>
      </c>
      <c r="S296" s="234" t="str">
        <f>IFERROR(VLOOKUP(S294,'P1-1'!$B:$AP,31,FALSE),"")</f>
        <v/>
      </c>
      <c r="T296" s="234" t="str">
        <f>IFERROR(VLOOKUP(T294,'P1-1'!$B:$AP,31,FALSE),"")</f>
        <v/>
      </c>
      <c r="U296" s="234" t="str">
        <f>IFERROR(VLOOKUP(U294,'P1-1'!$B:$AP,31,FALSE),"")</f>
        <v/>
      </c>
      <c r="V296" s="234" t="str">
        <f>IFERROR(VLOOKUP(V294,'P1-1'!$B:$AP,31,FALSE),"")</f>
        <v/>
      </c>
      <c r="W296" s="234" t="str">
        <f>IFERROR(VLOOKUP(W294,'P1-1'!$B:$AP,31,FALSE),"")</f>
        <v/>
      </c>
      <c r="X296" s="234" t="str">
        <f>IFERROR(VLOOKUP(X294,'P1-1'!$B:$AP,31,FALSE),"")</f>
        <v/>
      </c>
      <c r="Y296" s="234" t="str">
        <f>IFERROR(VLOOKUP(Y294,'P1-1'!$B:$AP,31,FALSE),"")</f>
        <v/>
      </c>
      <c r="Z296" s="234" t="str">
        <f>IFERROR(VLOOKUP(Z294,'P1-1'!$B:$AP,31,FALSE),"")</f>
        <v/>
      </c>
      <c r="AA296" s="234" t="str">
        <f>IFERROR(VLOOKUP(AA294,'P1-1'!$B:$AP,31,FALSE),"")</f>
        <v/>
      </c>
      <c r="AB296" s="234" t="str">
        <f>IFERROR(VLOOKUP(AB294,'P1-1'!$B:$AP,31,FALSE),"")</f>
        <v/>
      </c>
      <c r="AC296" s="234" t="str">
        <f>IFERROR(VLOOKUP(AC294,'P1-1'!$B:$AP,31,FALSE),"")</f>
        <v/>
      </c>
      <c r="AD296" s="234" t="str">
        <f>IFERROR(VLOOKUP(AD294,'P1-1'!$B:$AP,31,FALSE),"")</f>
        <v/>
      </c>
      <c r="AE296" s="234" t="str">
        <f>IFERROR(VLOOKUP(AE294,'P1-1'!$B:$AP,31,FALSE),"")</f>
        <v/>
      </c>
      <c r="AF296" s="234" t="str">
        <f>IFERROR(VLOOKUP(AF294,'P1-1'!$B:$AP,31,FALSE),"")</f>
        <v/>
      </c>
      <c r="AG296" s="234" t="str">
        <f>IFERROR(VLOOKUP(AG294,'P1-1'!$B:$AP,31,FALSE),"")</f>
        <v/>
      </c>
      <c r="AH296" s="234" t="str">
        <f>IFERROR(VLOOKUP(AH294,'P1-1'!$B:$AP,31,FALSE),"")</f>
        <v/>
      </c>
      <c r="AI296" s="234" t="str">
        <f>IFERROR(VLOOKUP(AI294,'P1-1'!$B:$AP,31,FALSE),"")</f>
        <v/>
      </c>
      <c r="AJ296" s="234" t="str">
        <f>IFERROR(VLOOKUP(AJ294,'P1-1'!$B:$AP,31,FALSE),"")</f>
        <v/>
      </c>
      <c r="AK296" s="234" t="str">
        <f>IFERROR(VLOOKUP(AK294,'P1-1'!$B:$AP,31,FALSE),"")</f>
        <v/>
      </c>
      <c r="AL296" s="234" t="str">
        <f>IFERROR(VLOOKUP(AL294,'P1-1'!$B:$AP,31,FALSE),"")</f>
        <v/>
      </c>
      <c r="AM296" s="234" t="str">
        <f>IFERROR(VLOOKUP(AM294,'P1-1'!$B:$AP,31,FALSE),"")</f>
        <v/>
      </c>
      <c r="AN296" s="730"/>
      <c r="AO296" s="702"/>
      <c r="AP296" s="707"/>
      <c r="AQ296" s="708"/>
      <c r="AR296" s="702"/>
      <c r="AS296" s="702"/>
      <c r="AT296" s="709"/>
      <c r="AU296" s="327"/>
      <c r="AV296" s="327"/>
    </row>
    <row r="297" spans="1:48" s="205" customFormat="1" ht="12" customHeight="1">
      <c r="A297" s="710">
        <v>92</v>
      </c>
      <c r="B297" s="713"/>
      <c r="C297" s="731"/>
      <c r="D297" s="719" t="s">
        <v>231</v>
      </c>
      <c r="E297" s="401"/>
      <c r="F297" s="722"/>
      <c r="G297" s="723"/>
      <c r="H297" s="232" t="s">
        <v>355</v>
      </c>
      <c r="I297" s="324"/>
      <c r="J297" s="324"/>
      <c r="K297" s="324"/>
      <c r="L297" s="324"/>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4"/>
      <c r="AL297" s="324"/>
      <c r="AM297" s="324"/>
      <c r="AN297" s="728">
        <f t="shared" ref="AN297" si="353">IF(LEFT($AN$2,6)="共同生活援助",SUM(I298:AM298),SUM(I298:AM299))</f>
        <v>0</v>
      </c>
      <c r="AO297" s="700">
        <f>IF($AN$4="４週",AN297/4,AN297/(DAY(EOMONTH($I$22,0))/7))</f>
        <v>0</v>
      </c>
      <c r="AP297" s="703"/>
      <c r="AQ297" s="704"/>
      <c r="AR297" s="700" t="str">
        <f t="shared" ref="AR297" si="354">IF($AN$4="４週",AU298,AV298)</f>
        <v/>
      </c>
      <c r="AS297" s="700"/>
      <c r="AT297" s="709"/>
      <c r="AU297" s="325" t="s">
        <v>617</v>
      </c>
      <c r="AV297" s="325" t="s">
        <v>356</v>
      </c>
    </row>
    <row r="298" spans="1:48" s="205" customFormat="1" ht="12" customHeight="1">
      <c r="A298" s="711"/>
      <c r="B298" s="714"/>
      <c r="C298" s="732"/>
      <c r="D298" s="720"/>
      <c r="E298" s="402"/>
      <c r="F298" s="724"/>
      <c r="G298" s="725"/>
      <c r="H298" s="233" t="s">
        <v>357</v>
      </c>
      <c r="I298" s="234" t="str">
        <f>IFERROR(VLOOKUP(I297,'P1-1'!$B:$AP,41,FALSE),"")</f>
        <v/>
      </c>
      <c r="J298" s="234" t="str">
        <f>IFERROR(VLOOKUP(J297,'P1-1'!$B:$AP,41,FALSE),"")</f>
        <v/>
      </c>
      <c r="K298" s="234" t="str">
        <f>IFERROR(VLOOKUP(K297,'P1-1'!$B:$AP,41,FALSE),"")</f>
        <v/>
      </c>
      <c r="L298" s="234" t="str">
        <f>IFERROR(VLOOKUP(L297,'P1-1'!$B:$AP,41,FALSE),"")</f>
        <v/>
      </c>
      <c r="M298" s="234" t="str">
        <f>IFERROR(VLOOKUP(M297,'P1-1'!$B:$AP,41,FALSE),"")</f>
        <v/>
      </c>
      <c r="N298" s="234" t="str">
        <f>IFERROR(VLOOKUP(N297,'P1-1'!$B:$AP,41,FALSE),"")</f>
        <v/>
      </c>
      <c r="O298" s="234" t="str">
        <f>IFERROR(VLOOKUP(O297,'P1-1'!$B:$AP,41,FALSE),"")</f>
        <v/>
      </c>
      <c r="P298" s="234" t="str">
        <f>IFERROR(VLOOKUP(P297,'P1-1'!$B:$AP,41,FALSE),"")</f>
        <v/>
      </c>
      <c r="Q298" s="234" t="str">
        <f>IFERROR(VLOOKUP(Q297,'P1-1'!$B:$AP,41,FALSE),"")</f>
        <v/>
      </c>
      <c r="R298" s="234" t="str">
        <f>IFERROR(VLOOKUP(R297,'P1-1'!$B:$AP,41,FALSE),"")</f>
        <v/>
      </c>
      <c r="S298" s="234" t="str">
        <f>IFERROR(VLOOKUP(S297,'P1-1'!$B:$AP,41,FALSE),"")</f>
        <v/>
      </c>
      <c r="T298" s="234" t="str">
        <f>IFERROR(VLOOKUP(T297,'P1-1'!$B:$AP,41,FALSE),"")</f>
        <v/>
      </c>
      <c r="U298" s="234" t="str">
        <f>IFERROR(VLOOKUP(U297,'P1-1'!$B:$AP,41,FALSE),"")</f>
        <v/>
      </c>
      <c r="V298" s="234" t="str">
        <f>IFERROR(VLOOKUP(V297,'P1-1'!$B:$AP,41,FALSE),"")</f>
        <v/>
      </c>
      <c r="W298" s="234" t="str">
        <f>IFERROR(VLOOKUP(W297,'P1-1'!$B:$AP,41,FALSE),"")</f>
        <v/>
      </c>
      <c r="X298" s="234" t="str">
        <f>IFERROR(VLOOKUP(X297,'P1-1'!$B:$AP,41,FALSE),"")</f>
        <v/>
      </c>
      <c r="Y298" s="234" t="str">
        <f>IFERROR(VLOOKUP(Y297,'P1-1'!$B:$AP,41,FALSE),"")</f>
        <v/>
      </c>
      <c r="Z298" s="234" t="str">
        <f>IFERROR(VLOOKUP(Z297,'P1-1'!$B:$AP,41,FALSE),"")</f>
        <v/>
      </c>
      <c r="AA298" s="234" t="str">
        <f>IFERROR(VLOOKUP(AA297,'P1-1'!$B:$AP,41,FALSE),"")</f>
        <v/>
      </c>
      <c r="AB298" s="234" t="str">
        <f>IFERROR(VLOOKUP(AB297,'P1-1'!$B:$AP,41,FALSE),"")</f>
        <v/>
      </c>
      <c r="AC298" s="234" t="str">
        <f>IFERROR(VLOOKUP(AC297,'P1-1'!$B:$AP,41,FALSE),"")</f>
        <v/>
      </c>
      <c r="AD298" s="234" t="str">
        <f>IFERROR(VLOOKUP(AD297,'P1-1'!$B:$AP,41,FALSE),"")</f>
        <v/>
      </c>
      <c r="AE298" s="234" t="str">
        <f>IFERROR(VLOOKUP(AE297,'P1-1'!$B:$AP,41,FALSE),"")</f>
        <v/>
      </c>
      <c r="AF298" s="234" t="str">
        <f>IFERROR(VLOOKUP(AF297,'P1-1'!$B:$AP,41,FALSE),"")</f>
        <v/>
      </c>
      <c r="AG298" s="234" t="str">
        <f>IFERROR(VLOOKUP(AG297,'P1-1'!$B:$AP,41,FALSE),"")</f>
        <v/>
      </c>
      <c r="AH298" s="234" t="str">
        <f>IFERROR(VLOOKUP(AH297,'P1-1'!$B:$AP,41,FALSE),"")</f>
        <v/>
      </c>
      <c r="AI298" s="234" t="str">
        <f>IFERROR(VLOOKUP(AI297,'P1-1'!$B:$AP,41,FALSE),"")</f>
        <v/>
      </c>
      <c r="AJ298" s="234" t="str">
        <f>IFERROR(VLOOKUP(AJ297,'P1-1'!$B:$AP,41,FALSE),"")</f>
        <v/>
      </c>
      <c r="AK298" s="234" t="str">
        <f>IFERROR(VLOOKUP(AK297,'P1-1'!$B:$AP,41,FALSE),"")</f>
        <v/>
      </c>
      <c r="AL298" s="234" t="str">
        <f>IFERROR(VLOOKUP(AL297,'P1-1'!$B:$AP,41,FALSE),"")</f>
        <v/>
      </c>
      <c r="AM298" s="234" t="str">
        <f>IFERROR(VLOOKUP(AM297,'P1-1'!$B:$AP,41,FALSE),"")</f>
        <v/>
      </c>
      <c r="AN298" s="729"/>
      <c r="AO298" s="701"/>
      <c r="AP298" s="705"/>
      <c r="AQ298" s="706"/>
      <c r="AR298" s="701"/>
      <c r="AS298" s="701"/>
      <c r="AT298" s="709"/>
      <c r="AU298" s="326" t="str">
        <f t="shared" ref="AU298" si="355">IFERROR(IF($D297="□",($AO297/$AK$7),($AO297/$AK$9)),"")</f>
        <v/>
      </c>
      <c r="AV298" s="326" t="str">
        <f t="shared" ref="AV298" si="356">IFERROR(IF($D297="□",($AN297/$AO$7),($AN297/$AO$9)),"")</f>
        <v/>
      </c>
    </row>
    <row r="299" spans="1:48" s="205" customFormat="1" ht="12" customHeight="1">
      <c r="A299" s="712"/>
      <c r="B299" s="715"/>
      <c r="C299" s="733"/>
      <c r="D299" s="721"/>
      <c r="E299" s="402"/>
      <c r="F299" s="726"/>
      <c r="G299" s="727"/>
      <c r="H299" s="235" t="s">
        <v>358</v>
      </c>
      <c r="I299" s="234" t="str">
        <f>IFERROR(VLOOKUP(I297,'P1-1'!$B:$AP,31,FALSE),"")</f>
        <v/>
      </c>
      <c r="J299" s="234" t="str">
        <f>IFERROR(VLOOKUP(J297,'P1-1'!$B:$AP,31,FALSE),"")</f>
        <v/>
      </c>
      <c r="K299" s="234" t="str">
        <f>IFERROR(VLOOKUP(K297,'P1-1'!$B:$AP,31,FALSE),"")</f>
        <v/>
      </c>
      <c r="L299" s="234" t="str">
        <f>IFERROR(VLOOKUP(L297,'P1-1'!$B:$AP,31,FALSE),"")</f>
        <v/>
      </c>
      <c r="M299" s="234" t="str">
        <f>IFERROR(VLOOKUP(M297,'P1-1'!$B:$AP,31,FALSE),"")</f>
        <v/>
      </c>
      <c r="N299" s="234" t="str">
        <f>IFERROR(VLOOKUP(N297,'P1-1'!$B:$AP,31,FALSE),"")</f>
        <v/>
      </c>
      <c r="O299" s="234" t="str">
        <f>IFERROR(VLOOKUP(O297,'P1-1'!$B:$AP,31,FALSE),"")</f>
        <v/>
      </c>
      <c r="P299" s="234" t="str">
        <f>IFERROR(VLOOKUP(P297,'P1-1'!$B:$AP,31,FALSE),"")</f>
        <v/>
      </c>
      <c r="Q299" s="234" t="str">
        <f>IFERROR(VLOOKUP(Q297,'P1-1'!$B:$AP,31,FALSE),"")</f>
        <v/>
      </c>
      <c r="R299" s="234" t="str">
        <f>IFERROR(VLOOKUP(R297,'P1-1'!$B:$AP,31,FALSE),"")</f>
        <v/>
      </c>
      <c r="S299" s="234" t="str">
        <f>IFERROR(VLOOKUP(S297,'P1-1'!$B:$AP,31,FALSE),"")</f>
        <v/>
      </c>
      <c r="T299" s="234" t="str">
        <f>IFERROR(VLOOKUP(T297,'P1-1'!$B:$AP,31,FALSE),"")</f>
        <v/>
      </c>
      <c r="U299" s="234" t="str">
        <f>IFERROR(VLOOKUP(U297,'P1-1'!$B:$AP,31,FALSE),"")</f>
        <v/>
      </c>
      <c r="V299" s="234" t="str">
        <f>IFERROR(VLOOKUP(V297,'P1-1'!$B:$AP,31,FALSE),"")</f>
        <v/>
      </c>
      <c r="W299" s="234" t="str">
        <f>IFERROR(VLOOKUP(W297,'P1-1'!$B:$AP,31,FALSE),"")</f>
        <v/>
      </c>
      <c r="X299" s="234" t="str">
        <f>IFERROR(VLOOKUP(X297,'P1-1'!$B:$AP,31,FALSE),"")</f>
        <v/>
      </c>
      <c r="Y299" s="234" t="str">
        <f>IFERROR(VLOOKUP(Y297,'P1-1'!$B:$AP,31,FALSE),"")</f>
        <v/>
      </c>
      <c r="Z299" s="234" t="str">
        <f>IFERROR(VLOOKUP(Z297,'P1-1'!$B:$AP,31,FALSE),"")</f>
        <v/>
      </c>
      <c r="AA299" s="234" t="str">
        <f>IFERROR(VLOOKUP(AA297,'P1-1'!$B:$AP,31,FALSE),"")</f>
        <v/>
      </c>
      <c r="AB299" s="234" t="str">
        <f>IFERROR(VLOOKUP(AB297,'P1-1'!$B:$AP,31,FALSE),"")</f>
        <v/>
      </c>
      <c r="AC299" s="234" t="str">
        <f>IFERROR(VLOOKUP(AC297,'P1-1'!$B:$AP,31,FALSE),"")</f>
        <v/>
      </c>
      <c r="AD299" s="234" t="str">
        <f>IFERROR(VLOOKUP(AD297,'P1-1'!$B:$AP,31,FALSE),"")</f>
        <v/>
      </c>
      <c r="AE299" s="234" t="str">
        <f>IFERROR(VLOOKUP(AE297,'P1-1'!$B:$AP,31,FALSE),"")</f>
        <v/>
      </c>
      <c r="AF299" s="234" t="str">
        <f>IFERROR(VLOOKUP(AF297,'P1-1'!$B:$AP,31,FALSE),"")</f>
        <v/>
      </c>
      <c r="AG299" s="234" t="str">
        <f>IFERROR(VLOOKUP(AG297,'P1-1'!$B:$AP,31,FALSE),"")</f>
        <v/>
      </c>
      <c r="AH299" s="234" t="str">
        <f>IFERROR(VLOOKUP(AH297,'P1-1'!$B:$AP,31,FALSE),"")</f>
        <v/>
      </c>
      <c r="AI299" s="234" t="str">
        <f>IFERROR(VLOOKUP(AI297,'P1-1'!$B:$AP,31,FALSE),"")</f>
        <v/>
      </c>
      <c r="AJ299" s="234" t="str">
        <f>IFERROR(VLOOKUP(AJ297,'P1-1'!$B:$AP,31,FALSE),"")</f>
        <v/>
      </c>
      <c r="AK299" s="234" t="str">
        <f>IFERROR(VLOOKUP(AK297,'P1-1'!$B:$AP,31,FALSE),"")</f>
        <v/>
      </c>
      <c r="AL299" s="234" t="str">
        <f>IFERROR(VLOOKUP(AL297,'P1-1'!$B:$AP,31,FALSE),"")</f>
        <v/>
      </c>
      <c r="AM299" s="234" t="str">
        <f>IFERROR(VLOOKUP(AM297,'P1-1'!$B:$AP,31,FALSE),"")</f>
        <v/>
      </c>
      <c r="AN299" s="730"/>
      <c r="AO299" s="702"/>
      <c r="AP299" s="707"/>
      <c r="AQ299" s="708"/>
      <c r="AR299" s="702"/>
      <c r="AS299" s="702"/>
      <c r="AT299" s="709"/>
      <c r="AU299" s="327"/>
      <c r="AV299" s="327"/>
    </row>
    <row r="300" spans="1:48" s="205" customFormat="1" ht="12" customHeight="1">
      <c r="A300" s="710">
        <v>93</v>
      </c>
      <c r="B300" s="713"/>
      <c r="C300" s="731"/>
      <c r="D300" s="719" t="s">
        <v>231</v>
      </c>
      <c r="E300" s="401"/>
      <c r="F300" s="722"/>
      <c r="G300" s="723"/>
      <c r="H300" s="232" t="s">
        <v>355</v>
      </c>
      <c r="I300" s="324"/>
      <c r="J300" s="324"/>
      <c r="K300" s="324"/>
      <c r="L300" s="324"/>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4"/>
      <c r="AL300" s="324"/>
      <c r="AM300" s="324"/>
      <c r="AN300" s="728">
        <f t="shared" ref="AN300" si="357">IF(LEFT($AN$2,6)="共同生活援助",SUM(I301:AM301),SUM(I301:AM302))</f>
        <v>0</v>
      </c>
      <c r="AO300" s="700">
        <f>IF($AN$4="４週",AN300/4,AN300/(DAY(EOMONTH($I$22,0))/7))</f>
        <v>0</v>
      </c>
      <c r="AP300" s="703"/>
      <c r="AQ300" s="704"/>
      <c r="AR300" s="700" t="str">
        <f t="shared" ref="AR300" si="358">IF($AN$4="４週",AU301,AV301)</f>
        <v/>
      </c>
      <c r="AS300" s="700"/>
      <c r="AT300" s="709"/>
      <c r="AU300" s="325" t="s">
        <v>617</v>
      </c>
      <c r="AV300" s="325" t="s">
        <v>356</v>
      </c>
    </row>
    <row r="301" spans="1:48" s="205" customFormat="1" ht="12" customHeight="1">
      <c r="A301" s="711"/>
      <c r="B301" s="714"/>
      <c r="C301" s="732"/>
      <c r="D301" s="720"/>
      <c r="E301" s="402"/>
      <c r="F301" s="724"/>
      <c r="G301" s="725"/>
      <c r="H301" s="233" t="s">
        <v>357</v>
      </c>
      <c r="I301" s="234" t="str">
        <f>IFERROR(VLOOKUP(I300,'P1-1'!$B:$AP,41,FALSE),"")</f>
        <v/>
      </c>
      <c r="J301" s="234" t="str">
        <f>IFERROR(VLOOKUP(J300,'P1-1'!$B:$AP,41,FALSE),"")</f>
        <v/>
      </c>
      <c r="K301" s="234" t="str">
        <f>IFERROR(VLOOKUP(K300,'P1-1'!$B:$AP,41,FALSE),"")</f>
        <v/>
      </c>
      <c r="L301" s="234" t="str">
        <f>IFERROR(VLOOKUP(L300,'P1-1'!$B:$AP,41,FALSE),"")</f>
        <v/>
      </c>
      <c r="M301" s="234" t="str">
        <f>IFERROR(VLOOKUP(M300,'P1-1'!$B:$AP,41,FALSE),"")</f>
        <v/>
      </c>
      <c r="N301" s="234" t="str">
        <f>IFERROR(VLOOKUP(N300,'P1-1'!$B:$AP,41,FALSE),"")</f>
        <v/>
      </c>
      <c r="O301" s="234" t="str">
        <f>IFERROR(VLOOKUP(O300,'P1-1'!$B:$AP,41,FALSE),"")</f>
        <v/>
      </c>
      <c r="P301" s="234" t="str">
        <f>IFERROR(VLOOKUP(P300,'P1-1'!$B:$AP,41,FALSE),"")</f>
        <v/>
      </c>
      <c r="Q301" s="234" t="str">
        <f>IFERROR(VLOOKUP(Q300,'P1-1'!$B:$AP,41,FALSE),"")</f>
        <v/>
      </c>
      <c r="R301" s="234" t="str">
        <f>IFERROR(VLOOKUP(R300,'P1-1'!$B:$AP,41,FALSE),"")</f>
        <v/>
      </c>
      <c r="S301" s="234" t="str">
        <f>IFERROR(VLOOKUP(S300,'P1-1'!$B:$AP,41,FALSE),"")</f>
        <v/>
      </c>
      <c r="T301" s="234" t="str">
        <f>IFERROR(VLOOKUP(T300,'P1-1'!$B:$AP,41,FALSE),"")</f>
        <v/>
      </c>
      <c r="U301" s="234" t="str">
        <f>IFERROR(VLOOKUP(U300,'P1-1'!$B:$AP,41,FALSE),"")</f>
        <v/>
      </c>
      <c r="V301" s="234" t="str">
        <f>IFERROR(VLOOKUP(V300,'P1-1'!$B:$AP,41,FALSE),"")</f>
        <v/>
      </c>
      <c r="W301" s="234" t="str">
        <f>IFERROR(VLOOKUP(W300,'P1-1'!$B:$AP,41,FALSE),"")</f>
        <v/>
      </c>
      <c r="X301" s="234" t="str">
        <f>IFERROR(VLOOKUP(X300,'P1-1'!$B:$AP,41,FALSE),"")</f>
        <v/>
      </c>
      <c r="Y301" s="234" t="str">
        <f>IFERROR(VLOOKUP(Y300,'P1-1'!$B:$AP,41,FALSE),"")</f>
        <v/>
      </c>
      <c r="Z301" s="234" t="str">
        <f>IFERROR(VLOOKUP(Z300,'P1-1'!$B:$AP,41,FALSE),"")</f>
        <v/>
      </c>
      <c r="AA301" s="234" t="str">
        <f>IFERROR(VLOOKUP(AA300,'P1-1'!$B:$AP,41,FALSE),"")</f>
        <v/>
      </c>
      <c r="AB301" s="234" t="str">
        <f>IFERROR(VLOOKUP(AB300,'P1-1'!$B:$AP,41,FALSE),"")</f>
        <v/>
      </c>
      <c r="AC301" s="234" t="str">
        <f>IFERROR(VLOOKUP(AC300,'P1-1'!$B:$AP,41,FALSE),"")</f>
        <v/>
      </c>
      <c r="AD301" s="234" t="str">
        <f>IFERROR(VLOOKUP(AD300,'P1-1'!$B:$AP,41,FALSE),"")</f>
        <v/>
      </c>
      <c r="AE301" s="234" t="str">
        <f>IFERROR(VLOOKUP(AE300,'P1-1'!$B:$AP,41,FALSE),"")</f>
        <v/>
      </c>
      <c r="AF301" s="234" t="str">
        <f>IFERROR(VLOOKUP(AF300,'P1-1'!$B:$AP,41,FALSE),"")</f>
        <v/>
      </c>
      <c r="AG301" s="234" t="str">
        <f>IFERROR(VLOOKUP(AG300,'P1-1'!$B:$AP,41,FALSE),"")</f>
        <v/>
      </c>
      <c r="AH301" s="234" t="str">
        <f>IFERROR(VLOOKUP(AH300,'P1-1'!$B:$AP,41,FALSE),"")</f>
        <v/>
      </c>
      <c r="AI301" s="234" t="str">
        <f>IFERROR(VLOOKUP(AI300,'P1-1'!$B:$AP,41,FALSE),"")</f>
        <v/>
      </c>
      <c r="AJ301" s="234" t="str">
        <f>IFERROR(VLOOKUP(AJ300,'P1-1'!$B:$AP,41,FALSE),"")</f>
        <v/>
      </c>
      <c r="AK301" s="234" t="str">
        <f>IFERROR(VLOOKUP(AK300,'P1-1'!$B:$AP,41,FALSE),"")</f>
        <v/>
      </c>
      <c r="AL301" s="234" t="str">
        <f>IFERROR(VLOOKUP(AL300,'P1-1'!$B:$AP,41,FALSE),"")</f>
        <v/>
      </c>
      <c r="AM301" s="234" t="str">
        <f>IFERROR(VLOOKUP(AM300,'P1-1'!$B:$AP,41,FALSE),"")</f>
        <v/>
      </c>
      <c r="AN301" s="729"/>
      <c r="AO301" s="701"/>
      <c r="AP301" s="705"/>
      <c r="AQ301" s="706"/>
      <c r="AR301" s="701"/>
      <c r="AS301" s="701"/>
      <c r="AT301" s="709"/>
      <c r="AU301" s="326" t="str">
        <f t="shared" ref="AU301" si="359">IFERROR(IF($D300="□",($AO300/$AK$7),($AO300/$AK$9)),"")</f>
        <v/>
      </c>
      <c r="AV301" s="326" t="str">
        <f t="shared" ref="AV301" si="360">IFERROR(IF($D300="□",($AN300/$AO$7),($AN300/$AO$9)),"")</f>
        <v/>
      </c>
    </row>
    <row r="302" spans="1:48" s="205" customFormat="1" ht="12" customHeight="1">
      <c r="A302" s="712"/>
      <c r="B302" s="715"/>
      <c r="C302" s="733"/>
      <c r="D302" s="721"/>
      <c r="E302" s="402"/>
      <c r="F302" s="726"/>
      <c r="G302" s="727"/>
      <c r="H302" s="235" t="s">
        <v>358</v>
      </c>
      <c r="I302" s="234" t="str">
        <f>IFERROR(VLOOKUP(I300,'P1-1'!$B:$AP,31,FALSE),"")</f>
        <v/>
      </c>
      <c r="J302" s="234" t="str">
        <f>IFERROR(VLOOKUP(J300,'P1-1'!$B:$AP,31,FALSE),"")</f>
        <v/>
      </c>
      <c r="K302" s="234" t="str">
        <f>IFERROR(VLOOKUP(K300,'P1-1'!$B:$AP,31,FALSE),"")</f>
        <v/>
      </c>
      <c r="L302" s="234" t="str">
        <f>IFERROR(VLOOKUP(L300,'P1-1'!$B:$AP,31,FALSE),"")</f>
        <v/>
      </c>
      <c r="M302" s="234" t="str">
        <f>IFERROR(VLOOKUP(M300,'P1-1'!$B:$AP,31,FALSE),"")</f>
        <v/>
      </c>
      <c r="N302" s="234" t="str">
        <f>IFERROR(VLOOKUP(N300,'P1-1'!$B:$AP,31,FALSE),"")</f>
        <v/>
      </c>
      <c r="O302" s="234" t="str">
        <f>IFERROR(VLOOKUP(O300,'P1-1'!$B:$AP,31,FALSE),"")</f>
        <v/>
      </c>
      <c r="P302" s="234" t="str">
        <f>IFERROR(VLOOKUP(P300,'P1-1'!$B:$AP,31,FALSE),"")</f>
        <v/>
      </c>
      <c r="Q302" s="234" t="str">
        <f>IFERROR(VLOOKUP(Q300,'P1-1'!$B:$AP,31,FALSE),"")</f>
        <v/>
      </c>
      <c r="R302" s="234" t="str">
        <f>IFERROR(VLOOKUP(R300,'P1-1'!$B:$AP,31,FALSE),"")</f>
        <v/>
      </c>
      <c r="S302" s="234" t="str">
        <f>IFERROR(VLOOKUP(S300,'P1-1'!$B:$AP,31,FALSE),"")</f>
        <v/>
      </c>
      <c r="T302" s="234" t="str">
        <f>IFERROR(VLOOKUP(T300,'P1-1'!$B:$AP,31,FALSE),"")</f>
        <v/>
      </c>
      <c r="U302" s="234" t="str">
        <f>IFERROR(VLOOKUP(U300,'P1-1'!$B:$AP,31,FALSE),"")</f>
        <v/>
      </c>
      <c r="V302" s="234" t="str">
        <f>IFERROR(VLOOKUP(V300,'P1-1'!$B:$AP,31,FALSE),"")</f>
        <v/>
      </c>
      <c r="W302" s="234" t="str">
        <f>IFERROR(VLOOKUP(W300,'P1-1'!$B:$AP,31,FALSE),"")</f>
        <v/>
      </c>
      <c r="X302" s="234" t="str">
        <f>IFERROR(VLOOKUP(X300,'P1-1'!$B:$AP,31,FALSE),"")</f>
        <v/>
      </c>
      <c r="Y302" s="234" t="str">
        <f>IFERROR(VLOOKUP(Y300,'P1-1'!$B:$AP,31,FALSE),"")</f>
        <v/>
      </c>
      <c r="Z302" s="234" t="str">
        <f>IFERROR(VLOOKUP(Z300,'P1-1'!$B:$AP,31,FALSE),"")</f>
        <v/>
      </c>
      <c r="AA302" s="234" t="str">
        <f>IFERROR(VLOOKUP(AA300,'P1-1'!$B:$AP,31,FALSE),"")</f>
        <v/>
      </c>
      <c r="AB302" s="234" t="str">
        <f>IFERROR(VLOOKUP(AB300,'P1-1'!$B:$AP,31,FALSE),"")</f>
        <v/>
      </c>
      <c r="AC302" s="234" t="str">
        <f>IFERROR(VLOOKUP(AC300,'P1-1'!$B:$AP,31,FALSE),"")</f>
        <v/>
      </c>
      <c r="AD302" s="234" t="str">
        <f>IFERROR(VLOOKUP(AD300,'P1-1'!$B:$AP,31,FALSE),"")</f>
        <v/>
      </c>
      <c r="AE302" s="234" t="str">
        <f>IFERROR(VLOOKUP(AE300,'P1-1'!$B:$AP,31,FALSE),"")</f>
        <v/>
      </c>
      <c r="AF302" s="234" t="str">
        <f>IFERROR(VLOOKUP(AF300,'P1-1'!$B:$AP,31,FALSE),"")</f>
        <v/>
      </c>
      <c r="AG302" s="234" t="str">
        <f>IFERROR(VLOOKUP(AG300,'P1-1'!$B:$AP,31,FALSE),"")</f>
        <v/>
      </c>
      <c r="AH302" s="234" t="str">
        <f>IFERROR(VLOOKUP(AH300,'P1-1'!$B:$AP,31,FALSE),"")</f>
        <v/>
      </c>
      <c r="AI302" s="234" t="str">
        <f>IFERROR(VLOOKUP(AI300,'P1-1'!$B:$AP,31,FALSE),"")</f>
        <v/>
      </c>
      <c r="AJ302" s="234" t="str">
        <f>IFERROR(VLOOKUP(AJ300,'P1-1'!$B:$AP,31,FALSE),"")</f>
        <v/>
      </c>
      <c r="AK302" s="234" t="str">
        <f>IFERROR(VLOOKUP(AK300,'P1-1'!$B:$AP,31,FALSE),"")</f>
        <v/>
      </c>
      <c r="AL302" s="234" t="str">
        <f>IFERROR(VLOOKUP(AL300,'P1-1'!$B:$AP,31,FALSE),"")</f>
        <v/>
      </c>
      <c r="AM302" s="234" t="str">
        <f>IFERROR(VLOOKUP(AM300,'P1-1'!$B:$AP,31,FALSE),"")</f>
        <v/>
      </c>
      <c r="AN302" s="730"/>
      <c r="AO302" s="702"/>
      <c r="AP302" s="707"/>
      <c r="AQ302" s="708"/>
      <c r="AR302" s="702"/>
      <c r="AS302" s="702"/>
      <c r="AT302" s="709"/>
      <c r="AU302" s="327"/>
      <c r="AV302" s="327"/>
    </row>
    <row r="303" spans="1:48" s="205" customFormat="1" ht="12" customHeight="1">
      <c r="A303" s="710">
        <v>94</v>
      </c>
      <c r="B303" s="713"/>
      <c r="C303" s="731"/>
      <c r="D303" s="719" t="s">
        <v>231</v>
      </c>
      <c r="E303" s="401"/>
      <c r="F303" s="722"/>
      <c r="G303" s="723"/>
      <c r="H303" s="232" t="s">
        <v>355</v>
      </c>
      <c r="I303" s="324"/>
      <c r="J303" s="324"/>
      <c r="K303" s="324"/>
      <c r="L303" s="324"/>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4"/>
      <c r="AL303" s="324"/>
      <c r="AM303" s="324"/>
      <c r="AN303" s="728">
        <f t="shared" ref="AN303" si="361">IF(LEFT($AN$2,6)="共同生活援助",SUM(I304:AM304),SUM(I304:AM305))</f>
        <v>0</v>
      </c>
      <c r="AO303" s="700">
        <f>IF($AN$4="４週",AN303/4,AN303/(DAY(EOMONTH($I$22,0))/7))</f>
        <v>0</v>
      </c>
      <c r="AP303" s="703"/>
      <c r="AQ303" s="704"/>
      <c r="AR303" s="700" t="str">
        <f t="shared" ref="AR303" si="362">IF($AN$4="４週",AU304,AV304)</f>
        <v/>
      </c>
      <c r="AS303" s="700"/>
      <c r="AT303" s="709"/>
      <c r="AU303" s="325" t="s">
        <v>617</v>
      </c>
      <c r="AV303" s="325" t="s">
        <v>356</v>
      </c>
    </row>
    <row r="304" spans="1:48" s="205" customFormat="1" ht="12" customHeight="1">
      <c r="A304" s="711"/>
      <c r="B304" s="714"/>
      <c r="C304" s="732"/>
      <c r="D304" s="720"/>
      <c r="E304" s="402"/>
      <c r="F304" s="724"/>
      <c r="G304" s="725"/>
      <c r="H304" s="233" t="s">
        <v>357</v>
      </c>
      <c r="I304" s="234" t="str">
        <f>IFERROR(VLOOKUP(I303,'P1-1'!$B:$AP,41,FALSE),"")</f>
        <v/>
      </c>
      <c r="J304" s="234" t="str">
        <f>IFERROR(VLOOKUP(J303,'P1-1'!$B:$AP,41,FALSE),"")</f>
        <v/>
      </c>
      <c r="K304" s="234" t="str">
        <f>IFERROR(VLOOKUP(K303,'P1-1'!$B:$AP,41,FALSE),"")</f>
        <v/>
      </c>
      <c r="L304" s="234" t="str">
        <f>IFERROR(VLOOKUP(L303,'P1-1'!$B:$AP,41,FALSE),"")</f>
        <v/>
      </c>
      <c r="M304" s="234" t="str">
        <f>IFERROR(VLOOKUP(M303,'P1-1'!$B:$AP,41,FALSE),"")</f>
        <v/>
      </c>
      <c r="N304" s="234" t="str">
        <f>IFERROR(VLOOKUP(N303,'P1-1'!$B:$AP,41,FALSE),"")</f>
        <v/>
      </c>
      <c r="O304" s="234" t="str">
        <f>IFERROR(VLOOKUP(O303,'P1-1'!$B:$AP,41,FALSE),"")</f>
        <v/>
      </c>
      <c r="P304" s="234" t="str">
        <f>IFERROR(VLOOKUP(P303,'P1-1'!$B:$AP,41,FALSE),"")</f>
        <v/>
      </c>
      <c r="Q304" s="234" t="str">
        <f>IFERROR(VLOOKUP(Q303,'P1-1'!$B:$AP,41,FALSE),"")</f>
        <v/>
      </c>
      <c r="R304" s="234" t="str">
        <f>IFERROR(VLOOKUP(R303,'P1-1'!$B:$AP,41,FALSE),"")</f>
        <v/>
      </c>
      <c r="S304" s="234" t="str">
        <f>IFERROR(VLOOKUP(S303,'P1-1'!$B:$AP,41,FALSE),"")</f>
        <v/>
      </c>
      <c r="T304" s="234" t="str">
        <f>IFERROR(VLOOKUP(T303,'P1-1'!$B:$AP,41,FALSE),"")</f>
        <v/>
      </c>
      <c r="U304" s="234" t="str">
        <f>IFERROR(VLOOKUP(U303,'P1-1'!$B:$AP,41,FALSE),"")</f>
        <v/>
      </c>
      <c r="V304" s="234" t="str">
        <f>IFERROR(VLOOKUP(V303,'P1-1'!$B:$AP,41,FALSE),"")</f>
        <v/>
      </c>
      <c r="W304" s="234" t="str">
        <f>IFERROR(VLOOKUP(W303,'P1-1'!$B:$AP,41,FALSE),"")</f>
        <v/>
      </c>
      <c r="X304" s="234" t="str">
        <f>IFERROR(VLOOKUP(X303,'P1-1'!$B:$AP,41,FALSE),"")</f>
        <v/>
      </c>
      <c r="Y304" s="234" t="str">
        <f>IFERROR(VLOOKUP(Y303,'P1-1'!$B:$AP,41,FALSE),"")</f>
        <v/>
      </c>
      <c r="Z304" s="234" t="str">
        <f>IFERROR(VLOOKUP(Z303,'P1-1'!$B:$AP,41,FALSE),"")</f>
        <v/>
      </c>
      <c r="AA304" s="234" t="str">
        <f>IFERROR(VLOOKUP(AA303,'P1-1'!$B:$AP,41,FALSE),"")</f>
        <v/>
      </c>
      <c r="AB304" s="234" t="str">
        <f>IFERROR(VLOOKUP(AB303,'P1-1'!$B:$AP,41,FALSE),"")</f>
        <v/>
      </c>
      <c r="AC304" s="234" t="str">
        <f>IFERROR(VLOOKUP(AC303,'P1-1'!$B:$AP,41,FALSE),"")</f>
        <v/>
      </c>
      <c r="AD304" s="234" t="str">
        <f>IFERROR(VLOOKUP(AD303,'P1-1'!$B:$AP,41,FALSE),"")</f>
        <v/>
      </c>
      <c r="AE304" s="234" t="str">
        <f>IFERROR(VLOOKUP(AE303,'P1-1'!$B:$AP,41,FALSE),"")</f>
        <v/>
      </c>
      <c r="AF304" s="234" t="str">
        <f>IFERROR(VLOOKUP(AF303,'P1-1'!$B:$AP,41,FALSE),"")</f>
        <v/>
      </c>
      <c r="AG304" s="234" t="str">
        <f>IFERROR(VLOOKUP(AG303,'P1-1'!$B:$AP,41,FALSE),"")</f>
        <v/>
      </c>
      <c r="AH304" s="234" t="str">
        <f>IFERROR(VLOOKUP(AH303,'P1-1'!$B:$AP,41,FALSE),"")</f>
        <v/>
      </c>
      <c r="AI304" s="234" t="str">
        <f>IFERROR(VLOOKUP(AI303,'P1-1'!$B:$AP,41,FALSE),"")</f>
        <v/>
      </c>
      <c r="AJ304" s="234" t="str">
        <f>IFERROR(VLOOKUP(AJ303,'P1-1'!$B:$AP,41,FALSE),"")</f>
        <v/>
      </c>
      <c r="AK304" s="234" t="str">
        <f>IFERROR(VLOOKUP(AK303,'P1-1'!$B:$AP,41,FALSE),"")</f>
        <v/>
      </c>
      <c r="AL304" s="234" t="str">
        <f>IFERROR(VLOOKUP(AL303,'P1-1'!$B:$AP,41,FALSE),"")</f>
        <v/>
      </c>
      <c r="AM304" s="234" t="str">
        <f>IFERROR(VLOOKUP(AM303,'P1-1'!$B:$AP,41,FALSE),"")</f>
        <v/>
      </c>
      <c r="AN304" s="729"/>
      <c r="AO304" s="701"/>
      <c r="AP304" s="705"/>
      <c r="AQ304" s="706"/>
      <c r="AR304" s="701"/>
      <c r="AS304" s="701"/>
      <c r="AT304" s="709"/>
      <c r="AU304" s="326" t="str">
        <f t="shared" ref="AU304" si="363">IFERROR(IF($D303="□",($AO303/$AK$7),($AO303/$AK$9)),"")</f>
        <v/>
      </c>
      <c r="AV304" s="326" t="str">
        <f t="shared" ref="AV304" si="364">IFERROR(IF($D303="□",($AN303/$AO$7),($AN303/$AO$9)),"")</f>
        <v/>
      </c>
    </row>
    <row r="305" spans="1:48" s="205" customFormat="1" ht="12" customHeight="1">
      <c r="A305" s="712"/>
      <c r="B305" s="715"/>
      <c r="C305" s="733"/>
      <c r="D305" s="721"/>
      <c r="E305" s="402"/>
      <c r="F305" s="726"/>
      <c r="G305" s="727"/>
      <c r="H305" s="235" t="s">
        <v>358</v>
      </c>
      <c r="I305" s="234" t="str">
        <f>IFERROR(VLOOKUP(I303,'P1-1'!$B:$AP,31,FALSE),"")</f>
        <v/>
      </c>
      <c r="J305" s="234" t="str">
        <f>IFERROR(VLOOKUP(J303,'P1-1'!$B:$AP,31,FALSE),"")</f>
        <v/>
      </c>
      <c r="K305" s="234" t="str">
        <f>IFERROR(VLOOKUP(K303,'P1-1'!$B:$AP,31,FALSE),"")</f>
        <v/>
      </c>
      <c r="L305" s="234" t="str">
        <f>IFERROR(VLOOKUP(L303,'P1-1'!$B:$AP,31,FALSE),"")</f>
        <v/>
      </c>
      <c r="M305" s="234" t="str">
        <f>IFERROR(VLOOKUP(M303,'P1-1'!$B:$AP,31,FALSE),"")</f>
        <v/>
      </c>
      <c r="N305" s="234" t="str">
        <f>IFERROR(VLOOKUP(N303,'P1-1'!$B:$AP,31,FALSE),"")</f>
        <v/>
      </c>
      <c r="O305" s="234" t="str">
        <f>IFERROR(VLOOKUP(O303,'P1-1'!$B:$AP,31,FALSE),"")</f>
        <v/>
      </c>
      <c r="P305" s="234" t="str">
        <f>IFERROR(VLOOKUP(P303,'P1-1'!$B:$AP,31,FALSE),"")</f>
        <v/>
      </c>
      <c r="Q305" s="234" t="str">
        <f>IFERROR(VLOOKUP(Q303,'P1-1'!$B:$AP,31,FALSE),"")</f>
        <v/>
      </c>
      <c r="R305" s="234" t="str">
        <f>IFERROR(VLOOKUP(R303,'P1-1'!$B:$AP,31,FALSE),"")</f>
        <v/>
      </c>
      <c r="S305" s="234" t="str">
        <f>IFERROR(VLOOKUP(S303,'P1-1'!$B:$AP,31,FALSE),"")</f>
        <v/>
      </c>
      <c r="T305" s="234" t="str">
        <f>IFERROR(VLOOKUP(T303,'P1-1'!$B:$AP,31,FALSE),"")</f>
        <v/>
      </c>
      <c r="U305" s="234" t="str">
        <f>IFERROR(VLOOKUP(U303,'P1-1'!$B:$AP,31,FALSE),"")</f>
        <v/>
      </c>
      <c r="V305" s="234" t="str">
        <f>IFERROR(VLOOKUP(V303,'P1-1'!$B:$AP,31,FALSE),"")</f>
        <v/>
      </c>
      <c r="W305" s="234" t="str">
        <f>IFERROR(VLOOKUP(W303,'P1-1'!$B:$AP,31,FALSE),"")</f>
        <v/>
      </c>
      <c r="X305" s="234" t="str">
        <f>IFERROR(VLOOKUP(X303,'P1-1'!$B:$AP,31,FALSE),"")</f>
        <v/>
      </c>
      <c r="Y305" s="234" t="str">
        <f>IFERROR(VLOOKUP(Y303,'P1-1'!$B:$AP,31,FALSE),"")</f>
        <v/>
      </c>
      <c r="Z305" s="234" t="str">
        <f>IFERROR(VLOOKUP(Z303,'P1-1'!$B:$AP,31,FALSE),"")</f>
        <v/>
      </c>
      <c r="AA305" s="234" t="str">
        <f>IFERROR(VLOOKUP(AA303,'P1-1'!$B:$AP,31,FALSE),"")</f>
        <v/>
      </c>
      <c r="AB305" s="234" t="str">
        <f>IFERROR(VLOOKUP(AB303,'P1-1'!$B:$AP,31,FALSE),"")</f>
        <v/>
      </c>
      <c r="AC305" s="234" t="str">
        <f>IFERROR(VLOOKUP(AC303,'P1-1'!$B:$AP,31,FALSE),"")</f>
        <v/>
      </c>
      <c r="AD305" s="234" t="str">
        <f>IFERROR(VLOOKUP(AD303,'P1-1'!$B:$AP,31,FALSE),"")</f>
        <v/>
      </c>
      <c r="AE305" s="234" t="str">
        <f>IFERROR(VLOOKUP(AE303,'P1-1'!$B:$AP,31,FALSE),"")</f>
        <v/>
      </c>
      <c r="AF305" s="234" t="str">
        <f>IFERROR(VLOOKUP(AF303,'P1-1'!$B:$AP,31,FALSE),"")</f>
        <v/>
      </c>
      <c r="AG305" s="234" t="str">
        <f>IFERROR(VLOOKUP(AG303,'P1-1'!$B:$AP,31,FALSE),"")</f>
        <v/>
      </c>
      <c r="AH305" s="234" t="str">
        <f>IFERROR(VLOOKUP(AH303,'P1-1'!$B:$AP,31,FALSE),"")</f>
        <v/>
      </c>
      <c r="AI305" s="234" t="str">
        <f>IFERROR(VLOOKUP(AI303,'P1-1'!$B:$AP,31,FALSE),"")</f>
        <v/>
      </c>
      <c r="AJ305" s="234" t="str">
        <f>IFERROR(VLOOKUP(AJ303,'P1-1'!$B:$AP,31,FALSE),"")</f>
        <v/>
      </c>
      <c r="AK305" s="234" t="str">
        <f>IFERROR(VLOOKUP(AK303,'P1-1'!$B:$AP,31,FALSE),"")</f>
        <v/>
      </c>
      <c r="AL305" s="234" t="str">
        <f>IFERROR(VLOOKUP(AL303,'P1-1'!$B:$AP,31,FALSE),"")</f>
        <v/>
      </c>
      <c r="AM305" s="234" t="str">
        <f>IFERROR(VLOOKUP(AM303,'P1-1'!$B:$AP,31,FALSE),"")</f>
        <v/>
      </c>
      <c r="AN305" s="730"/>
      <c r="AO305" s="702"/>
      <c r="AP305" s="707"/>
      <c r="AQ305" s="708"/>
      <c r="AR305" s="702"/>
      <c r="AS305" s="702"/>
      <c r="AT305" s="709"/>
      <c r="AU305" s="327"/>
      <c r="AV305" s="327"/>
    </row>
    <row r="306" spans="1:48" s="205" customFormat="1" ht="12" customHeight="1">
      <c r="A306" s="710">
        <v>95</v>
      </c>
      <c r="B306" s="713"/>
      <c r="C306" s="731"/>
      <c r="D306" s="719" t="s">
        <v>231</v>
      </c>
      <c r="E306" s="401"/>
      <c r="F306" s="722"/>
      <c r="G306" s="723"/>
      <c r="H306" s="232" t="s">
        <v>355</v>
      </c>
      <c r="I306" s="324"/>
      <c r="J306" s="324"/>
      <c r="K306" s="324"/>
      <c r="L306" s="324"/>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4"/>
      <c r="AL306" s="324"/>
      <c r="AM306" s="324"/>
      <c r="AN306" s="728">
        <f t="shared" ref="AN306" si="365">IF(LEFT($AN$2,6)="共同生活援助",SUM(I307:AM307),SUM(I307:AM308))</f>
        <v>0</v>
      </c>
      <c r="AO306" s="700">
        <f>IF($AN$4="４週",AN306/4,AN306/(DAY(EOMONTH($I$22,0))/7))</f>
        <v>0</v>
      </c>
      <c r="AP306" s="703"/>
      <c r="AQ306" s="704"/>
      <c r="AR306" s="700" t="str">
        <f t="shared" ref="AR306" si="366">IF($AN$4="４週",AU307,AV307)</f>
        <v/>
      </c>
      <c r="AS306" s="700"/>
      <c r="AT306" s="709"/>
      <c r="AU306" s="325" t="s">
        <v>617</v>
      </c>
      <c r="AV306" s="325" t="s">
        <v>356</v>
      </c>
    </row>
    <row r="307" spans="1:48" s="205" customFormat="1" ht="12" customHeight="1">
      <c r="A307" s="711"/>
      <c r="B307" s="714"/>
      <c r="C307" s="732"/>
      <c r="D307" s="720"/>
      <c r="E307" s="402"/>
      <c r="F307" s="724"/>
      <c r="G307" s="725"/>
      <c r="H307" s="233" t="s">
        <v>357</v>
      </c>
      <c r="I307" s="234" t="str">
        <f>IFERROR(VLOOKUP(I306,'P1-1'!$B:$AP,41,FALSE),"")</f>
        <v/>
      </c>
      <c r="J307" s="234" t="str">
        <f>IFERROR(VLOOKUP(J306,'P1-1'!$B:$AP,41,FALSE),"")</f>
        <v/>
      </c>
      <c r="K307" s="234" t="str">
        <f>IFERROR(VLOOKUP(K306,'P1-1'!$B:$AP,41,FALSE),"")</f>
        <v/>
      </c>
      <c r="L307" s="234" t="str">
        <f>IFERROR(VLOOKUP(L306,'P1-1'!$B:$AP,41,FALSE),"")</f>
        <v/>
      </c>
      <c r="M307" s="234" t="str">
        <f>IFERROR(VLOOKUP(M306,'P1-1'!$B:$AP,41,FALSE),"")</f>
        <v/>
      </c>
      <c r="N307" s="234" t="str">
        <f>IFERROR(VLOOKUP(N306,'P1-1'!$B:$AP,41,FALSE),"")</f>
        <v/>
      </c>
      <c r="O307" s="234" t="str">
        <f>IFERROR(VLOOKUP(O306,'P1-1'!$B:$AP,41,FALSE),"")</f>
        <v/>
      </c>
      <c r="P307" s="234" t="str">
        <f>IFERROR(VLOOKUP(P306,'P1-1'!$B:$AP,41,FALSE),"")</f>
        <v/>
      </c>
      <c r="Q307" s="234" t="str">
        <f>IFERROR(VLOOKUP(Q306,'P1-1'!$B:$AP,41,FALSE),"")</f>
        <v/>
      </c>
      <c r="R307" s="234" t="str">
        <f>IFERROR(VLOOKUP(R306,'P1-1'!$B:$AP,41,FALSE),"")</f>
        <v/>
      </c>
      <c r="S307" s="234" t="str">
        <f>IFERROR(VLOOKUP(S306,'P1-1'!$B:$AP,41,FALSE),"")</f>
        <v/>
      </c>
      <c r="T307" s="234" t="str">
        <f>IFERROR(VLOOKUP(T306,'P1-1'!$B:$AP,41,FALSE),"")</f>
        <v/>
      </c>
      <c r="U307" s="234" t="str">
        <f>IFERROR(VLOOKUP(U306,'P1-1'!$B:$AP,41,FALSE),"")</f>
        <v/>
      </c>
      <c r="V307" s="234" t="str">
        <f>IFERROR(VLOOKUP(V306,'P1-1'!$B:$AP,41,FALSE),"")</f>
        <v/>
      </c>
      <c r="W307" s="234" t="str">
        <f>IFERROR(VLOOKUP(W306,'P1-1'!$B:$AP,41,FALSE),"")</f>
        <v/>
      </c>
      <c r="X307" s="234" t="str">
        <f>IFERROR(VLOOKUP(X306,'P1-1'!$B:$AP,41,FALSE),"")</f>
        <v/>
      </c>
      <c r="Y307" s="234" t="str">
        <f>IFERROR(VLOOKUP(Y306,'P1-1'!$B:$AP,41,FALSE),"")</f>
        <v/>
      </c>
      <c r="Z307" s="234" t="str">
        <f>IFERROR(VLOOKUP(Z306,'P1-1'!$B:$AP,41,FALSE),"")</f>
        <v/>
      </c>
      <c r="AA307" s="234" t="str">
        <f>IFERROR(VLOOKUP(AA306,'P1-1'!$B:$AP,41,FALSE),"")</f>
        <v/>
      </c>
      <c r="AB307" s="234" t="str">
        <f>IFERROR(VLOOKUP(AB306,'P1-1'!$B:$AP,41,FALSE),"")</f>
        <v/>
      </c>
      <c r="AC307" s="234" t="str">
        <f>IFERROR(VLOOKUP(AC306,'P1-1'!$B:$AP,41,FALSE),"")</f>
        <v/>
      </c>
      <c r="AD307" s="234" t="str">
        <f>IFERROR(VLOOKUP(AD306,'P1-1'!$B:$AP,41,FALSE),"")</f>
        <v/>
      </c>
      <c r="AE307" s="234" t="str">
        <f>IFERROR(VLOOKUP(AE306,'P1-1'!$B:$AP,41,FALSE),"")</f>
        <v/>
      </c>
      <c r="AF307" s="234" t="str">
        <f>IFERROR(VLOOKUP(AF306,'P1-1'!$B:$AP,41,FALSE),"")</f>
        <v/>
      </c>
      <c r="AG307" s="234" t="str">
        <f>IFERROR(VLOOKUP(AG306,'P1-1'!$B:$AP,41,FALSE),"")</f>
        <v/>
      </c>
      <c r="AH307" s="234" t="str">
        <f>IFERROR(VLOOKUP(AH306,'P1-1'!$B:$AP,41,FALSE),"")</f>
        <v/>
      </c>
      <c r="AI307" s="234" t="str">
        <f>IFERROR(VLOOKUP(AI306,'P1-1'!$B:$AP,41,FALSE),"")</f>
        <v/>
      </c>
      <c r="AJ307" s="234" t="str">
        <f>IFERROR(VLOOKUP(AJ306,'P1-1'!$B:$AP,41,FALSE),"")</f>
        <v/>
      </c>
      <c r="AK307" s="234" t="str">
        <f>IFERROR(VLOOKUP(AK306,'P1-1'!$B:$AP,41,FALSE),"")</f>
        <v/>
      </c>
      <c r="AL307" s="234" t="str">
        <f>IFERROR(VLOOKUP(AL306,'P1-1'!$B:$AP,41,FALSE),"")</f>
        <v/>
      </c>
      <c r="AM307" s="234" t="str">
        <f>IFERROR(VLOOKUP(AM306,'P1-1'!$B:$AP,41,FALSE),"")</f>
        <v/>
      </c>
      <c r="AN307" s="729"/>
      <c r="AO307" s="701"/>
      <c r="AP307" s="705"/>
      <c r="AQ307" s="706"/>
      <c r="AR307" s="701"/>
      <c r="AS307" s="701"/>
      <c r="AT307" s="709"/>
      <c r="AU307" s="326" t="str">
        <f t="shared" ref="AU307" si="367">IFERROR(IF($D306="□",($AO306/$AK$7),($AO306/$AK$9)),"")</f>
        <v/>
      </c>
      <c r="AV307" s="326" t="str">
        <f t="shared" ref="AV307" si="368">IFERROR(IF($D306="□",($AN306/$AO$7),($AN306/$AO$9)),"")</f>
        <v/>
      </c>
    </row>
    <row r="308" spans="1:48" s="205" customFormat="1" ht="12" customHeight="1">
      <c r="A308" s="712"/>
      <c r="B308" s="715"/>
      <c r="C308" s="733"/>
      <c r="D308" s="721"/>
      <c r="E308" s="402"/>
      <c r="F308" s="726"/>
      <c r="G308" s="727"/>
      <c r="H308" s="235" t="s">
        <v>358</v>
      </c>
      <c r="I308" s="234" t="str">
        <f>IFERROR(VLOOKUP(I306,'P1-1'!$B:$AP,31,FALSE),"")</f>
        <v/>
      </c>
      <c r="J308" s="234" t="str">
        <f>IFERROR(VLOOKUP(J306,'P1-1'!$B:$AP,31,FALSE),"")</f>
        <v/>
      </c>
      <c r="K308" s="234" t="str">
        <f>IFERROR(VLOOKUP(K306,'P1-1'!$B:$AP,31,FALSE),"")</f>
        <v/>
      </c>
      <c r="L308" s="234" t="str">
        <f>IFERROR(VLOOKUP(L306,'P1-1'!$B:$AP,31,FALSE),"")</f>
        <v/>
      </c>
      <c r="M308" s="234" t="str">
        <f>IFERROR(VLOOKUP(M306,'P1-1'!$B:$AP,31,FALSE),"")</f>
        <v/>
      </c>
      <c r="N308" s="234" t="str">
        <f>IFERROR(VLOOKUP(N306,'P1-1'!$B:$AP,31,FALSE),"")</f>
        <v/>
      </c>
      <c r="O308" s="234" t="str">
        <f>IFERROR(VLOOKUP(O306,'P1-1'!$B:$AP,31,FALSE),"")</f>
        <v/>
      </c>
      <c r="P308" s="234" t="str">
        <f>IFERROR(VLOOKUP(P306,'P1-1'!$B:$AP,31,FALSE),"")</f>
        <v/>
      </c>
      <c r="Q308" s="234" t="str">
        <f>IFERROR(VLOOKUP(Q306,'P1-1'!$B:$AP,31,FALSE),"")</f>
        <v/>
      </c>
      <c r="R308" s="234" t="str">
        <f>IFERROR(VLOOKUP(R306,'P1-1'!$B:$AP,31,FALSE),"")</f>
        <v/>
      </c>
      <c r="S308" s="234" t="str">
        <f>IFERROR(VLOOKUP(S306,'P1-1'!$B:$AP,31,FALSE),"")</f>
        <v/>
      </c>
      <c r="T308" s="234" t="str">
        <f>IFERROR(VLOOKUP(T306,'P1-1'!$B:$AP,31,FALSE),"")</f>
        <v/>
      </c>
      <c r="U308" s="234" t="str">
        <f>IFERROR(VLOOKUP(U306,'P1-1'!$B:$AP,31,FALSE),"")</f>
        <v/>
      </c>
      <c r="V308" s="234" t="str">
        <f>IFERROR(VLOOKUP(V306,'P1-1'!$B:$AP,31,FALSE),"")</f>
        <v/>
      </c>
      <c r="W308" s="234" t="str">
        <f>IFERROR(VLOOKUP(W306,'P1-1'!$B:$AP,31,FALSE),"")</f>
        <v/>
      </c>
      <c r="X308" s="234" t="str">
        <f>IFERROR(VLOOKUP(X306,'P1-1'!$B:$AP,31,FALSE),"")</f>
        <v/>
      </c>
      <c r="Y308" s="234" t="str">
        <f>IFERROR(VLOOKUP(Y306,'P1-1'!$B:$AP,31,FALSE),"")</f>
        <v/>
      </c>
      <c r="Z308" s="234" t="str">
        <f>IFERROR(VLOOKUP(Z306,'P1-1'!$B:$AP,31,FALSE),"")</f>
        <v/>
      </c>
      <c r="AA308" s="234" t="str">
        <f>IFERROR(VLOOKUP(AA306,'P1-1'!$B:$AP,31,FALSE),"")</f>
        <v/>
      </c>
      <c r="AB308" s="234" t="str">
        <f>IFERROR(VLOOKUP(AB306,'P1-1'!$B:$AP,31,FALSE),"")</f>
        <v/>
      </c>
      <c r="AC308" s="234" t="str">
        <f>IFERROR(VLOOKUP(AC306,'P1-1'!$B:$AP,31,FALSE),"")</f>
        <v/>
      </c>
      <c r="AD308" s="234" t="str">
        <f>IFERROR(VLOOKUP(AD306,'P1-1'!$B:$AP,31,FALSE),"")</f>
        <v/>
      </c>
      <c r="AE308" s="234" t="str">
        <f>IFERROR(VLOOKUP(AE306,'P1-1'!$B:$AP,31,FALSE),"")</f>
        <v/>
      </c>
      <c r="AF308" s="234" t="str">
        <f>IFERROR(VLOOKUP(AF306,'P1-1'!$B:$AP,31,FALSE),"")</f>
        <v/>
      </c>
      <c r="AG308" s="234" t="str">
        <f>IFERROR(VLOOKUP(AG306,'P1-1'!$B:$AP,31,FALSE),"")</f>
        <v/>
      </c>
      <c r="AH308" s="234" t="str">
        <f>IFERROR(VLOOKUP(AH306,'P1-1'!$B:$AP,31,FALSE),"")</f>
        <v/>
      </c>
      <c r="AI308" s="234" t="str">
        <f>IFERROR(VLOOKUP(AI306,'P1-1'!$B:$AP,31,FALSE),"")</f>
        <v/>
      </c>
      <c r="AJ308" s="234" t="str">
        <f>IFERROR(VLOOKUP(AJ306,'P1-1'!$B:$AP,31,FALSE),"")</f>
        <v/>
      </c>
      <c r="AK308" s="234" t="str">
        <f>IFERROR(VLOOKUP(AK306,'P1-1'!$B:$AP,31,FALSE),"")</f>
        <v/>
      </c>
      <c r="AL308" s="234" t="str">
        <f>IFERROR(VLOOKUP(AL306,'P1-1'!$B:$AP,31,FALSE),"")</f>
        <v/>
      </c>
      <c r="AM308" s="234" t="str">
        <f>IFERROR(VLOOKUP(AM306,'P1-1'!$B:$AP,31,FALSE),"")</f>
        <v/>
      </c>
      <c r="AN308" s="730"/>
      <c r="AO308" s="702"/>
      <c r="AP308" s="707"/>
      <c r="AQ308" s="708"/>
      <c r="AR308" s="702"/>
      <c r="AS308" s="702"/>
      <c r="AT308" s="709"/>
      <c r="AU308" s="327"/>
      <c r="AV308" s="327"/>
    </row>
    <row r="309" spans="1:48" s="205" customFormat="1" ht="12" customHeight="1">
      <c r="A309" s="710">
        <v>96</v>
      </c>
      <c r="B309" s="713"/>
      <c r="C309" s="731"/>
      <c r="D309" s="719" t="s">
        <v>231</v>
      </c>
      <c r="E309" s="401"/>
      <c r="F309" s="722"/>
      <c r="G309" s="723"/>
      <c r="H309" s="232" t="s">
        <v>355</v>
      </c>
      <c r="I309" s="324"/>
      <c r="J309" s="324"/>
      <c r="K309" s="324"/>
      <c r="L309" s="324"/>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4"/>
      <c r="AL309" s="324"/>
      <c r="AM309" s="324"/>
      <c r="AN309" s="728">
        <f t="shared" ref="AN309" si="369">IF(LEFT($AN$2,6)="共同生活援助",SUM(I310:AM310),SUM(I310:AM311))</f>
        <v>0</v>
      </c>
      <c r="AO309" s="700">
        <f>IF($AN$4="４週",AN309/4,AN309/(DAY(EOMONTH($I$22,0))/7))</f>
        <v>0</v>
      </c>
      <c r="AP309" s="703"/>
      <c r="AQ309" s="704"/>
      <c r="AR309" s="700" t="str">
        <f t="shared" ref="AR309" si="370">IF($AN$4="４週",AU310,AV310)</f>
        <v/>
      </c>
      <c r="AS309" s="700"/>
      <c r="AT309" s="709"/>
      <c r="AU309" s="325" t="s">
        <v>617</v>
      </c>
      <c r="AV309" s="325" t="s">
        <v>356</v>
      </c>
    </row>
    <row r="310" spans="1:48" s="205" customFormat="1" ht="12" customHeight="1">
      <c r="A310" s="711"/>
      <c r="B310" s="714"/>
      <c r="C310" s="732"/>
      <c r="D310" s="720"/>
      <c r="E310" s="402"/>
      <c r="F310" s="724"/>
      <c r="G310" s="725"/>
      <c r="H310" s="233" t="s">
        <v>357</v>
      </c>
      <c r="I310" s="234" t="str">
        <f>IFERROR(VLOOKUP(I309,'P1-1'!$B:$AP,41,FALSE),"")</f>
        <v/>
      </c>
      <c r="J310" s="234" t="str">
        <f>IFERROR(VLOOKUP(J309,'P1-1'!$B:$AP,41,FALSE),"")</f>
        <v/>
      </c>
      <c r="K310" s="234" t="str">
        <f>IFERROR(VLOOKUP(K309,'P1-1'!$B:$AP,41,FALSE),"")</f>
        <v/>
      </c>
      <c r="L310" s="234" t="str">
        <f>IFERROR(VLOOKUP(L309,'P1-1'!$B:$AP,41,FALSE),"")</f>
        <v/>
      </c>
      <c r="M310" s="234" t="str">
        <f>IFERROR(VLOOKUP(M309,'P1-1'!$B:$AP,41,FALSE),"")</f>
        <v/>
      </c>
      <c r="N310" s="234" t="str">
        <f>IFERROR(VLOOKUP(N309,'P1-1'!$B:$AP,41,FALSE),"")</f>
        <v/>
      </c>
      <c r="O310" s="234" t="str">
        <f>IFERROR(VLOOKUP(O309,'P1-1'!$B:$AP,41,FALSE),"")</f>
        <v/>
      </c>
      <c r="P310" s="234" t="str">
        <f>IFERROR(VLOOKUP(P309,'P1-1'!$B:$AP,41,FALSE),"")</f>
        <v/>
      </c>
      <c r="Q310" s="234" t="str">
        <f>IFERROR(VLOOKUP(Q309,'P1-1'!$B:$AP,41,FALSE),"")</f>
        <v/>
      </c>
      <c r="R310" s="234" t="str">
        <f>IFERROR(VLOOKUP(R309,'P1-1'!$B:$AP,41,FALSE),"")</f>
        <v/>
      </c>
      <c r="S310" s="234" t="str">
        <f>IFERROR(VLOOKUP(S309,'P1-1'!$B:$AP,41,FALSE),"")</f>
        <v/>
      </c>
      <c r="T310" s="234" t="str">
        <f>IFERROR(VLOOKUP(T309,'P1-1'!$B:$AP,41,FALSE),"")</f>
        <v/>
      </c>
      <c r="U310" s="234" t="str">
        <f>IFERROR(VLOOKUP(U309,'P1-1'!$B:$AP,41,FALSE),"")</f>
        <v/>
      </c>
      <c r="V310" s="234" t="str">
        <f>IFERROR(VLOOKUP(V309,'P1-1'!$B:$AP,41,FALSE),"")</f>
        <v/>
      </c>
      <c r="W310" s="234" t="str">
        <f>IFERROR(VLOOKUP(W309,'P1-1'!$B:$AP,41,FALSE),"")</f>
        <v/>
      </c>
      <c r="X310" s="234" t="str">
        <f>IFERROR(VLOOKUP(X309,'P1-1'!$B:$AP,41,FALSE),"")</f>
        <v/>
      </c>
      <c r="Y310" s="234" t="str">
        <f>IFERROR(VLOOKUP(Y309,'P1-1'!$B:$AP,41,FALSE),"")</f>
        <v/>
      </c>
      <c r="Z310" s="234" t="str">
        <f>IFERROR(VLOOKUP(Z309,'P1-1'!$B:$AP,41,FALSE),"")</f>
        <v/>
      </c>
      <c r="AA310" s="234" t="str">
        <f>IFERROR(VLOOKUP(AA309,'P1-1'!$B:$AP,41,FALSE),"")</f>
        <v/>
      </c>
      <c r="AB310" s="234" t="str">
        <f>IFERROR(VLOOKUP(AB309,'P1-1'!$B:$AP,41,FALSE),"")</f>
        <v/>
      </c>
      <c r="AC310" s="234" t="str">
        <f>IFERROR(VLOOKUP(AC309,'P1-1'!$B:$AP,41,FALSE),"")</f>
        <v/>
      </c>
      <c r="AD310" s="234" t="str">
        <f>IFERROR(VLOOKUP(AD309,'P1-1'!$B:$AP,41,FALSE),"")</f>
        <v/>
      </c>
      <c r="AE310" s="234" t="str">
        <f>IFERROR(VLOOKUP(AE309,'P1-1'!$B:$AP,41,FALSE),"")</f>
        <v/>
      </c>
      <c r="AF310" s="234" t="str">
        <f>IFERROR(VLOOKUP(AF309,'P1-1'!$B:$AP,41,FALSE),"")</f>
        <v/>
      </c>
      <c r="AG310" s="234" t="str">
        <f>IFERROR(VLOOKUP(AG309,'P1-1'!$B:$AP,41,FALSE),"")</f>
        <v/>
      </c>
      <c r="AH310" s="234" t="str">
        <f>IFERROR(VLOOKUP(AH309,'P1-1'!$B:$AP,41,FALSE),"")</f>
        <v/>
      </c>
      <c r="AI310" s="234" t="str">
        <f>IFERROR(VLOOKUP(AI309,'P1-1'!$B:$AP,41,FALSE),"")</f>
        <v/>
      </c>
      <c r="AJ310" s="234" t="str">
        <f>IFERROR(VLOOKUP(AJ309,'P1-1'!$B:$AP,41,FALSE),"")</f>
        <v/>
      </c>
      <c r="AK310" s="234" t="str">
        <f>IFERROR(VLOOKUP(AK309,'P1-1'!$B:$AP,41,FALSE),"")</f>
        <v/>
      </c>
      <c r="AL310" s="234" t="str">
        <f>IFERROR(VLOOKUP(AL309,'P1-1'!$B:$AP,41,FALSE),"")</f>
        <v/>
      </c>
      <c r="AM310" s="234" t="str">
        <f>IFERROR(VLOOKUP(AM309,'P1-1'!$B:$AP,41,FALSE),"")</f>
        <v/>
      </c>
      <c r="AN310" s="729"/>
      <c r="AO310" s="701"/>
      <c r="AP310" s="705"/>
      <c r="AQ310" s="706"/>
      <c r="AR310" s="701"/>
      <c r="AS310" s="701"/>
      <c r="AT310" s="709"/>
      <c r="AU310" s="326" t="str">
        <f t="shared" ref="AU310" si="371">IFERROR(IF($D309="□",($AO309/$AK$7),($AO309/$AK$9)),"")</f>
        <v/>
      </c>
      <c r="AV310" s="326" t="str">
        <f t="shared" ref="AV310" si="372">IFERROR(IF($D309="□",($AN309/$AO$7),($AN309/$AO$9)),"")</f>
        <v/>
      </c>
    </row>
    <row r="311" spans="1:48" s="205" customFormat="1" ht="12" customHeight="1">
      <c r="A311" s="712"/>
      <c r="B311" s="715"/>
      <c r="C311" s="733"/>
      <c r="D311" s="721"/>
      <c r="E311" s="402"/>
      <c r="F311" s="726"/>
      <c r="G311" s="727"/>
      <c r="H311" s="235" t="s">
        <v>358</v>
      </c>
      <c r="I311" s="236" t="str">
        <f>IFERROR(VLOOKUP(I309,'P1-1'!$B:$AP,31,FALSE),"")</f>
        <v/>
      </c>
      <c r="J311" s="234" t="str">
        <f>IFERROR(VLOOKUP(J309,'P1-1'!$B:$AP,31,FALSE),"")</f>
        <v/>
      </c>
      <c r="K311" s="234" t="str">
        <f>IFERROR(VLOOKUP(K309,'P1-1'!$B:$AP,31,FALSE),"")</f>
        <v/>
      </c>
      <c r="L311" s="234" t="str">
        <f>IFERROR(VLOOKUP(L309,'P1-1'!$B:$AP,31,FALSE),"")</f>
        <v/>
      </c>
      <c r="M311" s="234" t="str">
        <f>IFERROR(VLOOKUP(M309,'P1-1'!$B:$AP,31,FALSE),"")</f>
        <v/>
      </c>
      <c r="N311" s="234" t="str">
        <f>IFERROR(VLOOKUP(N309,'P1-1'!$B:$AP,31,FALSE),"")</f>
        <v/>
      </c>
      <c r="O311" s="234" t="str">
        <f>IFERROR(VLOOKUP(O309,'P1-1'!$B:$AP,31,FALSE),"")</f>
        <v/>
      </c>
      <c r="P311" s="234" t="str">
        <f>IFERROR(VLOOKUP(P309,'P1-1'!$B:$AP,31,FALSE),"")</f>
        <v/>
      </c>
      <c r="Q311" s="234" t="str">
        <f>IFERROR(VLOOKUP(Q309,'P1-1'!$B:$AP,31,FALSE),"")</f>
        <v/>
      </c>
      <c r="R311" s="234" t="str">
        <f>IFERROR(VLOOKUP(R309,'P1-1'!$B:$AP,31,FALSE),"")</f>
        <v/>
      </c>
      <c r="S311" s="234" t="str">
        <f>IFERROR(VLOOKUP(S309,'P1-1'!$B:$AP,31,FALSE),"")</f>
        <v/>
      </c>
      <c r="T311" s="234" t="str">
        <f>IFERROR(VLOOKUP(T309,'P1-1'!$B:$AP,31,FALSE),"")</f>
        <v/>
      </c>
      <c r="U311" s="234" t="str">
        <f>IFERROR(VLOOKUP(U309,'P1-1'!$B:$AP,31,FALSE),"")</f>
        <v/>
      </c>
      <c r="V311" s="234" t="str">
        <f>IFERROR(VLOOKUP(V309,'P1-1'!$B:$AP,31,FALSE),"")</f>
        <v/>
      </c>
      <c r="W311" s="234" t="str">
        <f>IFERROR(VLOOKUP(W309,'P1-1'!$B:$AP,31,FALSE),"")</f>
        <v/>
      </c>
      <c r="X311" s="234" t="str">
        <f>IFERROR(VLOOKUP(X309,'P1-1'!$B:$AP,31,FALSE),"")</f>
        <v/>
      </c>
      <c r="Y311" s="234" t="str">
        <f>IFERROR(VLOOKUP(Y309,'P1-1'!$B:$AP,31,FALSE),"")</f>
        <v/>
      </c>
      <c r="Z311" s="234" t="str">
        <f>IFERROR(VLOOKUP(Z309,'P1-1'!$B:$AP,31,FALSE),"")</f>
        <v/>
      </c>
      <c r="AA311" s="234" t="str">
        <f>IFERROR(VLOOKUP(AA309,'P1-1'!$B:$AP,31,FALSE),"")</f>
        <v/>
      </c>
      <c r="AB311" s="234" t="str">
        <f>IFERROR(VLOOKUP(AB309,'P1-1'!$B:$AP,31,FALSE),"")</f>
        <v/>
      </c>
      <c r="AC311" s="234" t="str">
        <f>IFERROR(VLOOKUP(AC309,'P1-1'!$B:$AP,31,FALSE),"")</f>
        <v/>
      </c>
      <c r="AD311" s="234" t="str">
        <f>IFERROR(VLOOKUP(AD309,'P1-1'!$B:$AP,31,FALSE),"")</f>
        <v/>
      </c>
      <c r="AE311" s="234" t="str">
        <f>IFERROR(VLOOKUP(AE309,'P1-1'!$B:$AP,31,FALSE),"")</f>
        <v/>
      </c>
      <c r="AF311" s="234" t="str">
        <f>IFERROR(VLOOKUP(AF309,'P1-1'!$B:$AP,31,FALSE),"")</f>
        <v/>
      </c>
      <c r="AG311" s="234" t="str">
        <f>IFERROR(VLOOKUP(AG309,'P1-1'!$B:$AP,31,FALSE),"")</f>
        <v/>
      </c>
      <c r="AH311" s="234" t="str">
        <f>IFERROR(VLOOKUP(AH309,'P1-1'!$B:$AP,31,FALSE),"")</f>
        <v/>
      </c>
      <c r="AI311" s="234" t="str">
        <f>IFERROR(VLOOKUP(AI309,'P1-1'!$B:$AP,31,FALSE),"")</f>
        <v/>
      </c>
      <c r="AJ311" s="234" t="str">
        <f>IFERROR(VLOOKUP(AJ309,'P1-1'!$B:$AP,31,FALSE),"")</f>
        <v/>
      </c>
      <c r="AK311" s="234" t="str">
        <f>IFERROR(VLOOKUP(AK309,'P1-1'!$B:$AP,31,FALSE),"")</f>
        <v/>
      </c>
      <c r="AL311" s="234" t="str">
        <f>IFERROR(VLOOKUP(AL309,'P1-1'!$B:$AP,31,FALSE),"")</f>
        <v/>
      </c>
      <c r="AM311" s="234" t="str">
        <f>IFERROR(VLOOKUP(AM309,'P1-1'!$B:$AP,31,FALSE),"")</f>
        <v/>
      </c>
      <c r="AN311" s="730"/>
      <c r="AO311" s="702"/>
      <c r="AP311" s="707"/>
      <c r="AQ311" s="708"/>
      <c r="AR311" s="702"/>
      <c r="AS311" s="702"/>
      <c r="AT311" s="709"/>
      <c r="AU311" s="327"/>
      <c r="AV311" s="327"/>
    </row>
    <row r="312" spans="1:48" s="205" customFormat="1" ht="12" customHeight="1">
      <c r="A312" s="710">
        <v>97</v>
      </c>
      <c r="B312" s="713"/>
      <c r="C312" s="731"/>
      <c r="D312" s="719" t="s">
        <v>231</v>
      </c>
      <c r="E312" s="401"/>
      <c r="F312" s="722"/>
      <c r="G312" s="723"/>
      <c r="H312" s="232" t="s">
        <v>355</v>
      </c>
      <c r="I312" s="324"/>
      <c r="J312" s="324"/>
      <c r="K312" s="324"/>
      <c r="L312" s="324"/>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4"/>
      <c r="AL312" s="324"/>
      <c r="AM312" s="324"/>
      <c r="AN312" s="728">
        <f t="shared" ref="AN312" si="373">IF(LEFT($AN$2,6)="共同生活援助",SUM(I313:AM313),SUM(I313:AM314))</f>
        <v>0</v>
      </c>
      <c r="AO312" s="700">
        <f>IF($AN$4="４週",AN312/4,AN312/(DAY(EOMONTH($I$22,0))/7))</f>
        <v>0</v>
      </c>
      <c r="AP312" s="703"/>
      <c r="AQ312" s="704"/>
      <c r="AR312" s="700" t="str">
        <f t="shared" ref="AR312" si="374">IF($AN$4="４週",AU313,AV313)</f>
        <v/>
      </c>
      <c r="AS312" s="700"/>
      <c r="AT312" s="709"/>
      <c r="AU312" s="325" t="s">
        <v>617</v>
      </c>
      <c r="AV312" s="325" t="s">
        <v>356</v>
      </c>
    </row>
    <row r="313" spans="1:48" s="205" customFormat="1" ht="12" customHeight="1">
      <c r="A313" s="711"/>
      <c r="B313" s="714"/>
      <c r="C313" s="732"/>
      <c r="D313" s="720"/>
      <c r="E313" s="402"/>
      <c r="F313" s="724"/>
      <c r="G313" s="725"/>
      <c r="H313" s="233" t="s">
        <v>357</v>
      </c>
      <c r="I313" s="234" t="str">
        <f>IFERROR(VLOOKUP(I312,'P1-1'!$B:$AP,41,FALSE),"")</f>
        <v/>
      </c>
      <c r="J313" s="234" t="str">
        <f>IFERROR(VLOOKUP(J312,'P1-1'!$B:$AP,41,FALSE),"")</f>
        <v/>
      </c>
      <c r="K313" s="234" t="str">
        <f>IFERROR(VLOOKUP(K312,'P1-1'!$B:$AP,41,FALSE),"")</f>
        <v/>
      </c>
      <c r="L313" s="234" t="str">
        <f>IFERROR(VLOOKUP(L312,'P1-1'!$B:$AP,41,FALSE),"")</f>
        <v/>
      </c>
      <c r="M313" s="234" t="str">
        <f>IFERROR(VLOOKUP(M312,'P1-1'!$B:$AP,41,FALSE),"")</f>
        <v/>
      </c>
      <c r="N313" s="234" t="str">
        <f>IFERROR(VLOOKUP(N312,'P1-1'!$B:$AP,41,FALSE),"")</f>
        <v/>
      </c>
      <c r="O313" s="234" t="str">
        <f>IFERROR(VLOOKUP(O312,'P1-1'!$B:$AP,41,FALSE),"")</f>
        <v/>
      </c>
      <c r="P313" s="234" t="str">
        <f>IFERROR(VLOOKUP(P312,'P1-1'!$B:$AP,41,FALSE),"")</f>
        <v/>
      </c>
      <c r="Q313" s="234" t="str">
        <f>IFERROR(VLOOKUP(Q312,'P1-1'!$B:$AP,41,FALSE),"")</f>
        <v/>
      </c>
      <c r="R313" s="234" t="str">
        <f>IFERROR(VLOOKUP(R312,'P1-1'!$B:$AP,41,FALSE),"")</f>
        <v/>
      </c>
      <c r="S313" s="234" t="str">
        <f>IFERROR(VLOOKUP(S312,'P1-1'!$B:$AP,41,FALSE),"")</f>
        <v/>
      </c>
      <c r="T313" s="234" t="str">
        <f>IFERROR(VLOOKUP(T312,'P1-1'!$B:$AP,41,FALSE),"")</f>
        <v/>
      </c>
      <c r="U313" s="234" t="str">
        <f>IFERROR(VLOOKUP(U312,'P1-1'!$B:$AP,41,FALSE),"")</f>
        <v/>
      </c>
      <c r="V313" s="234" t="str">
        <f>IFERROR(VLOOKUP(V312,'P1-1'!$B:$AP,41,FALSE),"")</f>
        <v/>
      </c>
      <c r="W313" s="234" t="str">
        <f>IFERROR(VLOOKUP(W312,'P1-1'!$B:$AP,41,FALSE),"")</f>
        <v/>
      </c>
      <c r="X313" s="234" t="str">
        <f>IFERROR(VLOOKUP(X312,'P1-1'!$B:$AP,41,FALSE),"")</f>
        <v/>
      </c>
      <c r="Y313" s="234" t="str">
        <f>IFERROR(VLOOKUP(Y312,'P1-1'!$B:$AP,41,FALSE),"")</f>
        <v/>
      </c>
      <c r="Z313" s="234" t="str">
        <f>IFERROR(VLOOKUP(Z312,'P1-1'!$B:$AP,41,FALSE),"")</f>
        <v/>
      </c>
      <c r="AA313" s="234" t="str">
        <f>IFERROR(VLOOKUP(AA312,'P1-1'!$B:$AP,41,FALSE),"")</f>
        <v/>
      </c>
      <c r="AB313" s="234" t="str">
        <f>IFERROR(VLOOKUP(AB312,'P1-1'!$B:$AP,41,FALSE),"")</f>
        <v/>
      </c>
      <c r="AC313" s="234" t="str">
        <f>IFERROR(VLOOKUP(AC312,'P1-1'!$B:$AP,41,FALSE),"")</f>
        <v/>
      </c>
      <c r="AD313" s="234" t="str">
        <f>IFERROR(VLOOKUP(AD312,'P1-1'!$B:$AP,41,FALSE),"")</f>
        <v/>
      </c>
      <c r="AE313" s="234" t="str">
        <f>IFERROR(VLOOKUP(AE312,'P1-1'!$B:$AP,41,FALSE),"")</f>
        <v/>
      </c>
      <c r="AF313" s="234" t="str">
        <f>IFERROR(VLOOKUP(AF312,'P1-1'!$B:$AP,41,FALSE),"")</f>
        <v/>
      </c>
      <c r="AG313" s="234" t="str">
        <f>IFERROR(VLOOKUP(AG312,'P1-1'!$B:$AP,41,FALSE),"")</f>
        <v/>
      </c>
      <c r="AH313" s="234" t="str">
        <f>IFERROR(VLOOKUP(AH312,'P1-1'!$B:$AP,41,FALSE),"")</f>
        <v/>
      </c>
      <c r="AI313" s="234" t="str">
        <f>IFERROR(VLOOKUP(AI312,'P1-1'!$B:$AP,41,FALSE),"")</f>
        <v/>
      </c>
      <c r="AJ313" s="234" t="str">
        <f>IFERROR(VLOOKUP(AJ312,'P1-1'!$B:$AP,41,FALSE),"")</f>
        <v/>
      </c>
      <c r="AK313" s="234" t="str">
        <f>IFERROR(VLOOKUP(AK312,'P1-1'!$B:$AP,41,FALSE),"")</f>
        <v/>
      </c>
      <c r="AL313" s="234" t="str">
        <f>IFERROR(VLOOKUP(AL312,'P1-1'!$B:$AP,41,FALSE),"")</f>
        <v/>
      </c>
      <c r="AM313" s="234" t="str">
        <f>IFERROR(VLOOKUP(AM312,'P1-1'!$B:$AP,41,FALSE),"")</f>
        <v/>
      </c>
      <c r="AN313" s="729"/>
      <c r="AO313" s="701"/>
      <c r="AP313" s="705"/>
      <c r="AQ313" s="706"/>
      <c r="AR313" s="701"/>
      <c r="AS313" s="701"/>
      <c r="AT313" s="709"/>
      <c r="AU313" s="326" t="str">
        <f t="shared" ref="AU313" si="375">IFERROR(IF($D312="□",($AO312/$AK$7),($AO312/$AK$9)),"")</f>
        <v/>
      </c>
      <c r="AV313" s="326" t="str">
        <f t="shared" ref="AV313" si="376">IFERROR(IF($D312="□",($AN312/$AO$7),($AN312/$AO$9)),"")</f>
        <v/>
      </c>
    </row>
    <row r="314" spans="1:48" s="205" customFormat="1" ht="12" customHeight="1">
      <c r="A314" s="712"/>
      <c r="B314" s="715"/>
      <c r="C314" s="733"/>
      <c r="D314" s="721"/>
      <c r="E314" s="402"/>
      <c r="F314" s="726"/>
      <c r="G314" s="727"/>
      <c r="H314" s="235" t="s">
        <v>358</v>
      </c>
      <c r="I314" s="234" t="str">
        <f>IFERROR(VLOOKUP(I312,'P1-1'!$B:$AP,31,FALSE),"")</f>
        <v/>
      </c>
      <c r="J314" s="234" t="str">
        <f>IFERROR(VLOOKUP(J312,'P1-1'!$B:$AP,31,FALSE),"")</f>
        <v/>
      </c>
      <c r="K314" s="234" t="str">
        <f>IFERROR(VLOOKUP(K312,'P1-1'!$B:$AP,31,FALSE),"")</f>
        <v/>
      </c>
      <c r="L314" s="234" t="str">
        <f>IFERROR(VLOOKUP(L312,'P1-1'!$B:$AP,31,FALSE),"")</f>
        <v/>
      </c>
      <c r="M314" s="234" t="str">
        <f>IFERROR(VLOOKUP(M312,'P1-1'!$B:$AP,31,FALSE),"")</f>
        <v/>
      </c>
      <c r="N314" s="234" t="str">
        <f>IFERROR(VLOOKUP(N312,'P1-1'!$B:$AP,31,FALSE),"")</f>
        <v/>
      </c>
      <c r="O314" s="234" t="str">
        <f>IFERROR(VLOOKUP(O312,'P1-1'!$B:$AP,31,FALSE),"")</f>
        <v/>
      </c>
      <c r="P314" s="234" t="str">
        <f>IFERROR(VLOOKUP(P312,'P1-1'!$B:$AP,31,FALSE),"")</f>
        <v/>
      </c>
      <c r="Q314" s="234" t="str">
        <f>IFERROR(VLOOKUP(Q312,'P1-1'!$B:$AP,31,FALSE),"")</f>
        <v/>
      </c>
      <c r="R314" s="234" t="str">
        <f>IFERROR(VLOOKUP(R312,'P1-1'!$B:$AP,31,FALSE),"")</f>
        <v/>
      </c>
      <c r="S314" s="234" t="str">
        <f>IFERROR(VLOOKUP(S312,'P1-1'!$B:$AP,31,FALSE),"")</f>
        <v/>
      </c>
      <c r="T314" s="234" t="str">
        <f>IFERROR(VLOOKUP(T312,'P1-1'!$B:$AP,31,FALSE),"")</f>
        <v/>
      </c>
      <c r="U314" s="234" t="str">
        <f>IFERROR(VLOOKUP(U312,'P1-1'!$B:$AP,31,FALSE),"")</f>
        <v/>
      </c>
      <c r="V314" s="234" t="str">
        <f>IFERROR(VLOOKUP(V312,'P1-1'!$B:$AP,31,FALSE),"")</f>
        <v/>
      </c>
      <c r="W314" s="234" t="str">
        <f>IFERROR(VLOOKUP(W312,'P1-1'!$B:$AP,31,FALSE),"")</f>
        <v/>
      </c>
      <c r="X314" s="234" t="str">
        <f>IFERROR(VLOOKUP(X312,'P1-1'!$B:$AP,31,FALSE),"")</f>
        <v/>
      </c>
      <c r="Y314" s="234" t="str">
        <f>IFERROR(VLOOKUP(Y312,'P1-1'!$B:$AP,31,FALSE),"")</f>
        <v/>
      </c>
      <c r="Z314" s="234" t="str">
        <f>IFERROR(VLOOKUP(Z312,'P1-1'!$B:$AP,31,FALSE),"")</f>
        <v/>
      </c>
      <c r="AA314" s="234" t="str">
        <f>IFERROR(VLOOKUP(AA312,'P1-1'!$B:$AP,31,FALSE),"")</f>
        <v/>
      </c>
      <c r="AB314" s="234" t="str">
        <f>IFERROR(VLOOKUP(AB312,'P1-1'!$B:$AP,31,FALSE),"")</f>
        <v/>
      </c>
      <c r="AC314" s="234" t="str">
        <f>IFERROR(VLOOKUP(AC312,'P1-1'!$B:$AP,31,FALSE),"")</f>
        <v/>
      </c>
      <c r="AD314" s="234" t="str">
        <f>IFERROR(VLOOKUP(AD312,'P1-1'!$B:$AP,31,FALSE),"")</f>
        <v/>
      </c>
      <c r="AE314" s="234" t="str">
        <f>IFERROR(VLOOKUP(AE312,'P1-1'!$B:$AP,31,FALSE),"")</f>
        <v/>
      </c>
      <c r="AF314" s="234" t="str">
        <f>IFERROR(VLOOKUP(AF312,'P1-1'!$B:$AP,31,FALSE),"")</f>
        <v/>
      </c>
      <c r="AG314" s="234" t="str">
        <f>IFERROR(VLOOKUP(AG312,'P1-1'!$B:$AP,31,FALSE),"")</f>
        <v/>
      </c>
      <c r="AH314" s="234" t="str">
        <f>IFERROR(VLOOKUP(AH312,'P1-1'!$B:$AP,31,FALSE),"")</f>
        <v/>
      </c>
      <c r="AI314" s="234" t="str">
        <f>IFERROR(VLOOKUP(AI312,'P1-1'!$B:$AP,31,FALSE),"")</f>
        <v/>
      </c>
      <c r="AJ314" s="234" t="str">
        <f>IFERROR(VLOOKUP(AJ312,'P1-1'!$B:$AP,31,FALSE),"")</f>
        <v/>
      </c>
      <c r="AK314" s="234" t="str">
        <f>IFERROR(VLOOKUP(AK312,'P1-1'!$B:$AP,31,FALSE),"")</f>
        <v/>
      </c>
      <c r="AL314" s="234" t="str">
        <f>IFERROR(VLOOKUP(AL312,'P1-1'!$B:$AP,31,FALSE),"")</f>
        <v/>
      </c>
      <c r="AM314" s="234" t="str">
        <f>IFERROR(VLOOKUP(AM312,'P1-1'!$B:$AP,31,FALSE),"")</f>
        <v/>
      </c>
      <c r="AN314" s="730"/>
      <c r="AO314" s="702"/>
      <c r="AP314" s="707"/>
      <c r="AQ314" s="708"/>
      <c r="AR314" s="702"/>
      <c r="AS314" s="702"/>
      <c r="AT314" s="709"/>
      <c r="AU314" s="327"/>
      <c r="AV314" s="327"/>
    </row>
    <row r="315" spans="1:48" s="205" customFormat="1" ht="12" customHeight="1">
      <c r="A315" s="710">
        <v>98</v>
      </c>
      <c r="B315" s="713"/>
      <c r="C315" s="731"/>
      <c r="D315" s="719" t="s">
        <v>231</v>
      </c>
      <c r="E315" s="401"/>
      <c r="F315" s="722"/>
      <c r="G315" s="723"/>
      <c r="H315" s="232" t="s">
        <v>355</v>
      </c>
      <c r="I315" s="324"/>
      <c r="J315" s="324"/>
      <c r="K315" s="324"/>
      <c r="L315" s="324"/>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4"/>
      <c r="AL315" s="324"/>
      <c r="AM315" s="324"/>
      <c r="AN315" s="728">
        <f t="shared" ref="AN315" si="377">IF(LEFT($AN$2,6)="共同生活援助",SUM(I316:AM316),SUM(I316:AM317))</f>
        <v>0</v>
      </c>
      <c r="AO315" s="700">
        <f>IF($AN$4="４週",AN315/4,AN315/(DAY(EOMONTH($I$22,0))/7))</f>
        <v>0</v>
      </c>
      <c r="AP315" s="703"/>
      <c r="AQ315" s="704"/>
      <c r="AR315" s="700" t="str">
        <f t="shared" ref="AR315" si="378">IF($AN$4="４週",AU316,AV316)</f>
        <v/>
      </c>
      <c r="AS315" s="700"/>
      <c r="AT315" s="709"/>
      <c r="AU315" s="325" t="s">
        <v>617</v>
      </c>
      <c r="AV315" s="325" t="s">
        <v>356</v>
      </c>
    </row>
    <row r="316" spans="1:48" s="205" customFormat="1" ht="12" customHeight="1">
      <c r="A316" s="711"/>
      <c r="B316" s="714"/>
      <c r="C316" s="732"/>
      <c r="D316" s="720"/>
      <c r="E316" s="402"/>
      <c r="F316" s="724"/>
      <c r="G316" s="725"/>
      <c r="H316" s="233" t="s">
        <v>357</v>
      </c>
      <c r="I316" s="234" t="str">
        <f>IFERROR(VLOOKUP(I315,'P1-1'!$B:$AP,41,FALSE),"")</f>
        <v/>
      </c>
      <c r="J316" s="234" t="str">
        <f>IFERROR(VLOOKUP(J315,'P1-1'!$B:$AP,41,FALSE),"")</f>
        <v/>
      </c>
      <c r="K316" s="234" t="str">
        <f>IFERROR(VLOOKUP(K315,'P1-1'!$B:$AP,41,FALSE),"")</f>
        <v/>
      </c>
      <c r="L316" s="234" t="str">
        <f>IFERROR(VLOOKUP(L315,'P1-1'!$B:$AP,41,FALSE),"")</f>
        <v/>
      </c>
      <c r="M316" s="234" t="str">
        <f>IFERROR(VLOOKUP(M315,'P1-1'!$B:$AP,41,FALSE),"")</f>
        <v/>
      </c>
      <c r="N316" s="234" t="str">
        <f>IFERROR(VLOOKUP(N315,'P1-1'!$B:$AP,41,FALSE),"")</f>
        <v/>
      </c>
      <c r="O316" s="234" t="str">
        <f>IFERROR(VLOOKUP(O315,'P1-1'!$B:$AP,41,FALSE),"")</f>
        <v/>
      </c>
      <c r="P316" s="234" t="str">
        <f>IFERROR(VLOOKUP(P315,'P1-1'!$B:$AP,41,FALSE),"")</f>
        <v/>
      </c>
      <c r="Q316" s="234" t="str">
        <f>IFERROR(VLOOKUP(Q315,'P1-1'!$B:$AP,41,FALSE),"")</f>
        <v/>
      </c>
      <c r="R316" s="234" t="str">
        <f>IFERROR(VLOOKUP(R315,'P1-1'!$B:$AP,41,FALSE),"")</f>
        <v/>
      </c>
      <c r="S316" s="234" t="str">
        <f>IFERROR(VLOOKUP(S315,'P1-1'!$B:$AP,41,FALSE),"")</f>
        <v/>
      </c>
      <c r="T316" s="234" t="str">
        <f>IFERROR(VLOOKUP(T315,'P1-1'!$B:$AP,41,FALSE),"")</f>
        <v/>
      </c>
      <c r="U316" s="234" t="str">
        <f>IFERROR(VLOOKUP(U315,'P1-1'!$B:$AP,41,FALSE),"")</f>
        <v/>
      </c>
      <c r="V316" s="234" t="str">
        <f>IFERROR(VLOOKUP(V315,'P1-1'!$B:$AP,41,FALSE),"")</f>
        <v/>
      </c>
      <c r="W316" s="234" t="str">
        <f>IFERROR(VLOOKUP(W315,'P1-1'!$B:$AP,41,FALSE),"")</f>
        <v/>
      </c>
      <c r="X316" s="234" t="str">
        <f>IFERROR(VLOOKUP(X315,'P1-1'!$B:$AP,41,FALSE),"")</f>
        <v/>
      </c>
      <c r="Y316" s="234" t="str">
        <f>IFERROR(VLOOKUP(Y315,'P1-1'!$B:$AP,41,FALSE),"")</f>
        <v/>
      </c>
      <c r="Z316" s="234" t="str">
        <f>IFERROR(VLOOKUP(Z315,'P1-1'!$B:$AP,41,FALSE),"")</f>
        <v/>
      </c>
      <c r="AA316" s="234" t="str">
        <f>IFERROR(VLOOKUP(AA315,'P1-1'!$B:$AP,41,FALSE),"")</f>
        <v/>
      </c>
      <c r="AB316" s="234" t="str">
        <f>IFERROR(VLOOKUP(AB315,'P1-1'!$B:$AP,41,FALSE),"")</f>
        <v/>
      </c>
      <c r="AC316" s="234" t="str">
        <f>IFERROR(VLOOKUP(AC315,'P1-1'!$B:$AP,41,FALSE),"")</f>
        <v/>
      </c>
      <c r="AD316" s="234" t="str">
        <f>IFERROR(VLOOKUP(AD315,'P1-1'!$B:$AP,41,FALSE),"")</f>
        <v/>
      </c>
      <c r="AE316" s="234" t="str">
        <f>IFERROR(VLOOKUP(AE315,'P1-1'!$B:$AP,41,FALSE),"")</f>
        <v/>
      </c>
      <c r="AF316" s="234" t="str">
        <f>IFERROR(VLOOKUP(AF315,'P1-1'!$B:$AP,41,FALSE),"")</f>
        <v/>
      </c>
      <c r="AG316" s="234" t="str">
        <f>IFERROR(VLOOKUP(AG315,'P1-1'!$B:$AP,41,FALSE),"")</f>
        <v/>
      </c>
      <c r="AH316" s="234" t="str">
        <f>IFERROR(VLOOKUP(AH315,'P1-1'!$B:$AP,41,FALSE),"")</f>
        <v/>
      </c>
      <c r="AI316" s="234" t="str">
        <f>IFERROR(VLOOKUP(AI315,'P1-1'!$B:$AP,41,FALSE),"")</f>
        <v/>
      </c>
      <c r="AJ316" s="234" t="str">
        <f>IFERROR(VLOOKUP(AJ315,'P1-1'!$B:$AP,41,FALSE),"")</f>
        <v/>
      </c>
      <c r="AK316" s="234" t="str">
        <f>IFERROR(VLOOKUP(AK315,'P1-1'!$B:$AP,41,FALSE),"")</f>
        <v/>
      </c>
      <c r="AL316" s="234" t="str">
        <f>IFERROR(VLOOKUP(AL315,'P1-1'!$B:$AP,41,FALSE),"")</f>
        <v/>
      </c>
      <c r="AM316" s="234" t="str">
        <f>IFERROR(VLOOKUP(AM315,'P1-1'!$B:$AP,41,FALSE),"")</f>
        <v/>
      </c>
      <c r="AN316" s="729"/>
      <c r="AO316" s="701"/>
      <c r="AP316" s="705"/>
      <c r="AQ316" s="706"/>
      <c r="AR316" s="701"/>
      <c r="AS316" s="701"/>
      <c r="AT316" s="709"/>
      <c r="AU316" s="326" t="str">
        <f t="shared" ref="AU316" si="379">IFERROR(IF($D315="□",($AO315/$AK$7),($AO315/$AK$9)),"")</f>
        <v/>
      </c>
      <c r="AV316" s="326" t="str">
        <f t="shared" ref="AV316" si="380">IFERROR(IF($D315="□",($AN315/$AO$7),($AN315/$AO$9)),"")</f>
        <v/>
      </c>
    </row>
    <row r="317" spans="1:48" s="205" customFormat="1" ht="12" customHeight="1">
      <c r="A317" s="712"/>
      <c r="B317" s="715"/>
      <c r="C317" s="733"/>
      <c r="D317" s="721"/>
      <c r="E317" s="402"/>
      <c r="F317" s="726"/>
      <c r="G317" s="727"/>
      <c r="H317" s="235" t="s">
        <v>358</v>
      </c>
      <c r="I317" s="234" t="str">
        <f>IFERROR(VLOOKUP(I315,'P1-1'!$B:$AP,31,FALSE),"")</f>
        <v/>
      </c>
      <c r="J317" s="234" t="str">
        <f>IFERROR(VLOOKUP(J315,'P1-1'!$B:$AP,31,FALSE),"")</f>
        <v/>
      </c>
      <c r="K317" s="234" t="str">
        <f>IFERROR(VLOOKUP(K315,'P1-1'!$B:$AP,31,FALSE),"")</f>
        <v/>
      </c>
      <c r="L317" s="234" t="str">
        <f>IFERROR(VLOOKUP(L315,'P1-1'!$B:$AP,31,FALSE),"")</f>
        <v/>
      </c>
      <c r="M317" s="234" t="str">
        <f>IFERROR(VLOOKUP(M315,'P1-1'!$B:$AP,31,FALSE),"")</f>
        <v/>
      </c>
      <c r="N317" s="234" t="str">
        <f>IFERROR(VLOOKUP(N315,'P1-1'!$B:$AP,31,FALSE),"")</f>
        <v/>
      </c>
      <c r="O317" s="234" t="str">
        <f>IFERROR(VLOOKUP(O315,'P1-1'!$B:$AP,31,FALSE),"")</f>
        <v/>
      </c>
      <c r="P317" s="234" t="str">
        <f>IFERROR(VLOOKUP(P315,'P1-1'!$B:$AP,31,FALSE),"")</f>
        <v/>
      </c>
      <c r="Q317" s="234" t="str">
        <f>IFERROR(VLOOKUP(Q315,'P1-1'!$B:$AP,31,FALSE),"")</f>
        <v/>
      </c>
      <c r="R317" s="234" t="str">
        <f>IFERROR(VLOOKUP(R315,'P1-1'!$B:$AP,31,FALSE),"")</f>
        <v/>
      </c>
      <c r="S317" s="234" t="str">
        <f>IFERROR(VLOOKUP(S315,'P1-1'!$B:$AP,31,FALSE),"")</f>
        <v/>
      </c>
      <c r="T317" s="234" t="str">
        <f>IFERROR(VLOOKUP(T315,'P1-1'!$B:$AP,31,FALSE),"")</f>
        <v/>
      </c>
      <c r="U317" s="234" t="str">
        <f>IFERROR(VLOOKUP(U315,'P1-1'!$B:$AP,31,FALSE),"")</f>
        <v/>
      </c>
      <c r="V317" s="234" t="str">
        <f>IFERROR(VLOOKUP(V315,'P1-1'!$B:$AP,31,FALSE),"")</f>
        <v/>
      </c>
      <c r="W317" s="234" t="str">
        <f>IFERROR(VLOOKUP(W315,'P1-1'!$B:$AP,31,FALSE),"")</f>
        <v/>
      </c>
      <c r="X317" s="234" t="str">
        <f>IFERROR(VLOOKUP(X315,'P1-1'!$B:$AP,31,FALSE),"")</f>
        <v/>
      </c>
      <c r="Y317" s="234" t="str">
        <f>IFERROR(VLOOKUP(Y315,'P1-1'!$B:$AP,31,FALSE),"")</f>
        <v/>
      </c>
      <c r="Z317" s="234" t="str">
        <f>IFERROR(VLOOKUP(Z315,'P1-1'!$B:$AP,31,FALSE),"")</f>
        <v/>
      </c>
      <c r="AA317" s="234" t="str">
        <f>IFERROR(VLOOKUP(AA315,'P1-1'!$B:$AP,31,FALSE),"")</f>
        <v/>
      </c>
      <c r="AB317" s="234" t="str">
        <f>IFERROR(VLOOKUP(AB315,'P1-1'!$B:$AP,31,FALSE),"")</f>
        <v/>
      </c>
      <c r="AC317" s="234" t="str">
        <f>IFERROR(VLOOKUP(AC315,'P1-1'!$B:$AP,31,FALSE),"")</f>
        <v/>
      </c>
      <c r="AD317" s="234" t="str">
        <f>IFERROR(VLOOKUP(AD315,'P1-1'!$B:$AP,31,FALSE),"")</f>
        <v/>
      </c>
      <c r="AE317" s="234" t="str">
        <f>IFERROR(VLOOKUP(AE315,'P1-1'!$B:$AP,31,FALSE),"")</f>
        <v/>
      </c>
      <c r="AF317" s="234" t="str">
        <f>IFERROR(VLOOKUP(AF315,'P1-1'!$B:$AP,31,FALSE),"")</f>
        <v/>
      </c>
      <c r="AG317" s="234" t="str">
        <f>IFERROR(VLOOKUP(AG315,'P1-1'!$B:$AP,31,FALSE),"")</f>
        <v/>
      </c>
      <c r="AH317" s="234" t="str">
        <f>IFERROR(VLOOKUP(AH315,'P1-1'!$B:$AP,31,FALSE),"")</f>
        <v/>
      </c>
      <c r="AI317" s="234" t="str">
        <f>IFERROR(VLOOKUP(AI315,'P1-1'!$B:$AP,31,FALSE),"")</f>
        <v/>
      </c>
      <c r="AJ317" s="234" t="str">
        <f>IFERROR(VLOOKUP(AJ315,'P1-1'!$B:$AP,31,FALSE),"")</f>
        <v/>
      </c>
      <c r="AK317" s="234" t="str">
        <f>IFERROR(VLOOKUP(AK315,'P1-1'!$B:$AP,31,FALSE),"")</f>
        <v/>
      </c>
      <c r="AL317" s="234" t="str">
        <f>IFERROR(VLOOKUP(AL315,'P1-1'!$B:$AP,31,FALSE),"")</f>
        <v/>
      </c>
      <c r="AM317" s="234" t="str">
        <f>IFERROR(VLOOKUP(AM315,'P1-1'!$B:$AP,31,FALSE),"")</f>
        <v/>
      </c>
      <c r="AN317" s="730"/>
      <c r="AO317" s="702"/>
      <c r="AP317" s="707"/>
      <c r="AQ317" s="708"/>
      <c r="AR317" s="702"/>
      <c r="AS317" s="702"/>
      <c r="AT317" s="709"/>
      <c r="AU317" s="327"/>
      <c r="AV317" s="327"/>
    </row>
    <row r="318" spans="1:48" s="205" customFormat="1" ht="12" customHeight="1">
      <c r="A318" s="710">
        <v>99</v>
      </c>
      <c r="B318" s="713"/>
      <c r="C318" s="716"/>
      <c r="D318" s="719" t="s">
        <v>231</v>
      </c>
      <c r="E318" s="401"/>
      <c r="F318" s="722"/>
      <c r="G318" s="723"/>
      <c r="H318" s="232" t="s">
        <v>355</v>
      </c>
      <c r="I318" s="324"/>
      <c r="J318" s="324"/>
      <c r="K318" s="324"/>
      <c r="L318" s="324"/>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4"/>
      <c r="AL318" s="324"/>
      <c r="AM318" s="324"/>
      <c r="AN318" s="728">
        <f t="shared" ref="AN318" si="381">IF(LEFT($AN$2,6)="共同生活援助",SUM(I319:AM319),SUM(I319:AM320))</f>
        <v>0</v>
      </c>
      <c r="AO318" s="700">
        <f>IF($AN$4="４週",AN318/4,AN318/(DAY(EOMONTH($I$22,0))/7))</f>
        <v>0</v>
      </c>
      <c r="AP318" s="703"/>
      <c r="AQ318" s="704"/>
      <c r="AR318" s="700" t="str">
        <f t="shared" ref="AR318" si="382">IF($AN$4="４週",AU319,AV319)</f>
        <v/>
      </c>
      <c r="AS318" s="700"/>
      <c r="AT318" s="709"/>
      <c r="AU318" s="325" t="s">
        <v>617</v>
      </c>
      <c r="AV318" s="325" t="s">
        <v>356</v>
      </c>
    </row>
    <row r="319" spans="1:48" s="205" customFormat="1" ht="12" customHeight="1">
      <c r="A319" s="711"/>
      <c r="B319" s="714"/>
      <c r="C319" s="717"/>
      <c r="D319" s="720"/>
      <c r="E319" s="402"/>
      <c r="F319" s="724"/>
      <c r="G319" s="725"/>
      <c r="H319" s="233" t="s">
        <v>357</v>
      </c>
      <c r="I319" s="234" t="str">
        <f>IFERROR(VLOOKUP(I318,'P1-1'!$B:$AP,41,FALSE),"")</f>
        <v/>
      </c>
      <c r="J319" s="234" t="str">
        <f>IFERROR(VLOOKUP(J318,'P1-1'!$B:$AP,41,FALSE),"")</f>
        <v/>
      </c>
      <c r="K319" s="234" t="str">
        <f>IFERROR(VLOOKUP(K318,'P1-1'!$B:$AP,41,FALSE),"")</f>
        <v/>
      </c>
      <c r="L319" s="234" t="str">
        <f>IFERROR(VLOOKUP(L318,'P1-1'!$B:$AP,41,FALSE),"")</f>
        <v/>
      </c>
      <c r="M319" s="234" t="str">
        <f>IFERROR(VLOOKUP(M318,'P1-1'!$B:$AP,41,FALSE),"")</f>
        <v/>
      </c>
      <c r="N319" s="234" t="str">
        <f>IFERROR(VLOOKUP(N318,'P1-1'!$B:$AP,41,FALSE),"")</f>
        <v/>
      </c>
      <c r="O319" s="234" t="str">
        <f>IFERROR(VLOOKUP(O318,'P1-1'!$B:$AP,41,FALSE),"")</f>
        <v/>
      </c>
      <c r="P319" s="234" t="str">
        <f>IFERROR(VLOOKUP(P318,'P1-1'!$B:$AP,41,FALSE),"")</f>
        <v/>
      </c>
      <c r="Q319" s="234" t="str">
        <f>IFERROR(VLOOKUP(Q318,'P1-1'!$B:$AP,41,FALSE),"")</f>
        <v/>
      </c>
      <c r="R319" s="234" t="str">
        <f>IFERROR(VLOOKUP(R318,'P1-1'!$B:$AP,41,FALSE),"")</f>
        <v/>
      </c>
      <c r="S319" s="234" t="str">
        <f>IFERROR(VLOOKUP(S318,'P1-1'!$B:$AP,41,FALSE),"")</f>
        <v/>
      </c>
      <c r="T319" s="234" t="str">
        <f>IFERROR(VLOOKUP(T318,'P1-1'!$B:$AP,41,FALSE),"")</f>
        <v/>
      </c>
      <c r="U319" s="234" t="str">
        <f>IFERROR(VLOOKUP(U318,'P1-1'!$B:$AP,41,FALSE),"")</f>
        <v/>
      </c>
      <c r="V319" s="234" t="str">
        <f>IFERROR(VLOOKUP(V318,'P1-1'!$B:$AP,41,FALSE),"")</f>
        <v/>
      </c>
      <c r="W319" s="234" t="str">
        <f>IFERROR(VLOOKUP(W318,'P1-1'!$B:$AP,41,FALSE),"")</f>
        <v/>
      </c>
      <c r="X319" s="234" t="str">
        <f>IFERROR(VLOOKUP(X318,'P1-1'!$B:$AP,41,FALSE),"")</f>
        <v/>
      </c>
      <c r="Y319" s="234" t="str">
        <f>IFERROR(VLOOKUP(Y318,'P1-1'!$B:$AP,41,FALSE),"")</f>
        <v/>
      </c>
      <c r="Z319" s="234" t="str">
        <f>IFERROR(VLOOKUP(Z318,'P1-1'!$B:$AP,41,FALSE),"")</f>
        <v/>
      </c>
      <c r="AA319" s="234" t="str">
        <f>IFERROR(VLOOKUP(AA318,'P1-1'!$B:$AP,41,FALSE),"")</f>
        <v/>
      </c>
      <c r="AB319" s="234" t="str">
        <f>IFERROR(VLOOKUP(AB318,'P1-1'!$B:$AP,41,FALSE),"")</f>
        <v/>
      </c>
      <c r="AC319" s="234" t="str">
        <f>IFERROR(VLOOKUP(AC318,'P1-1'!$B:$AP,41,FALSE),"")</f>
        <v/>
      </c>
      <c r="AD319" s="234" t="str">
        <f>IFERROR(VLOOKUP(AD318,'P1-1'!$B:$AP,41,FALSE),"")</f>
        <v/>
      </c>
      <c r="AE319" s="234" t="str">
        <f>IFERROR(VLOOKUP(AE318,'P1-1'!$B:$AP,41,FALSE),"")</f>
        <v/>
      </c>
      <c r="AF319" s="234" t="str">
        <f>IFERROR(VLOOKUP(AF318,'P1-1'!$B:$AP,41,FALSE),"")</f>
        <v/>
      </c>
      <c r="AG319" s="234" t="str">
        <f>IFERROR(VLOOKUP(AG318,'P1-1'!$B:$AP,41,FALSE),"")</f>
        <v/>
      </c>
      <c r="AH319" s="234" t="str">
        <f>IFERROR(VLOOKUP(AH318,'P1-1'!$B:$AP,41,FALSE),"")</f>
        <v/>
      </c>
      <c r="AI319" s="234" t="str">
        <f>IFERROR(VLOOKUP(AI318,'P1-1'!$B:$AP,41,FALSE),"")</f>
        <v/>
      </c>
      <c r="AJ319" s="234" t="str">
        <f>IFERROR(VLOOKUP(AJ318,'P1-1'!$B:$AP,41,FALSE),"")</f>
        <v/>
      </c>
      <c r="AK319" s="234" t="str">
        <f>IFERROR(VLOOKUP(AK318,'P1-1'!$B:$AP,41,FALSE),"")</f>
        <v/>
      </c>
      <c r="AL319" s="234" t="str">
        <f>IFERROR(VLOOKUP(AL318,'P1-1'!$B:$AP,41,FALSE),"")</f>
        <v/>
      </c>
      <c r="AM319" s="234" t="str">
        <f>IFERROR(VLOOKUP(AM318,'P1-1'!$B:$AP,41,FALSE),"")</f>
        <v/>
      </c>
      <c r="AN319" s="729"/>
      <c r="AO319" s="701"/>
      <c r="AP319" s="705"/>
      <c r="AQ319" s="706"/>
      <c r="AR319" s="701"/>
      <c r="AS319" s="701"/>
      <c r="AT319" s="709"/>
      <c r="AU319" s="326" t="str">
        <f t="shared" ref="AU319" si="383">IFERROR(IF($D318="□",($AO318/$AK$7),($AO318/$AK$9)),"")</f>
        <v/>
      </c>
      <c r="AV319" s="326" t="str">
        <f t="shared" ref="AV319" si="384">IFERROR(IF($D318="□",($AN318/$AO$7),($AN318/$AO$9)),"")</f>
        <v/>
      </c>
    </row>
    <row r="320" spans="1:48" s="205" customFormat="1" ht="12" customHeight="1">
      <c r="A320" s="712"/>
      <c r="B320" s="715"/>
      <c r="C320" s="718"/>
      <c r="D320" s="721"/>
      <c r="E320" s="402"/>
      <c r="F320" s="726"/>
      <c r="G320" s="727"/>
      <c r="H320" s="235" t="s">
        <v>358</v>
      </c>
      <c r="I320" s="234" t="str">
        <f>IFERROR(VLOOKUP(I318,'P1-1'!$B:$AP,31,FALSE),"")</f>
        <v/>
      </c>
      <c r="J320" s="234" t="str">
        <f>IFERROR(VLOOKUP(J318,'P1-1'!$B:$AP,31,FALSE),"")</f>
        <v/>
      </c>
      <c r="K320" s="234" t="str">
        <f>IFERROR(VLOOKUP(K318,'P1-1'!$B:$AP,31,FALSE),"")</f>
        <v/>
      </c>
      <c r="L320" s="234" t="str">
        <f>IFERROR(VLOOKUP(L318,'P1-1'!$B:$AP,31,FALSE),"")</f>
        <v/>
      </c>
      <c r="M320" s="234" t="str">
        <f>IFERROR(VLOOKUP(M318,'P1-1'!$B:$AP,31,FALSE),"")</f>
        <v/>
      </c>
      <c r="N320" s="234" t="str">
        <f>IFERROR(VLOOKUP(N318,'P1-1'!$B:$AP,31,FALSE),"")</f>
        <v/>
      </c>
      <c r="O320" s="234" t="str">
        <f>IFERROR(VLOOKUP(O318,'P1-1'!$B:$AP,31,FALSE),"")</f>
        <v/>
      </c>
      <c r="P320" s="234" t="str">
        <f>IFERROR(VLOOKUP(P318,'P1-1'!$B:$AP,31,FALSE),"")</f>
        <v/>
      </c>
      <c r="Q320" s="234" t="str">
        <f>IFERROR(VLOOKUP(Q318,'P1-1'!$B:$AP,31,FALSE),"")</f>
        <v/>
      </c>
      <c r="R320" s="234" t="str">
        <f>IFERROR(VLOOKUP(R318,'P1-1'!$B:$AP,31,FALSE),"")</f>
        <v/>
      </c>
      <c r="S320" s="234" t="str">
        <f>IFERROR(VLOOKUP(S318,'P1-1'!$B:$AP,31,FALSE),"")</f>
        <v/>
      </c>
      <c r="T320" s="234" t="str">
        <f>IFERROR(VLOOKUP(T318,'P1-1'!$B:$AP,31,FALSE),"")</f>
        <v/>
      </c>
      <c r="U320" s="234" t="str">
        <f>IFERROR(VLOOKUP(U318,'P1-1'!$B:$AP,31,FALSE),"")</f>
        <v/>
      </c>
      <c r="V320" s="234" t="str">
        <f>IFERROR(VLOOKUP(V318,'P1-1'!$B:$AP,31,FALSE),"")</f>
        <v/>
      </c>
      <c r="W320" s="234" t="str">
        <f>IFERROR(VLOOKUP(W318,'P1-1'!$B:$AP,31,FALSE),"")</f>
        <v/>
      </c>
      <c r="X320" s="234" t="str">
        <f>IFERROR(VLOOKUP(X318,'P1-1'!$B:$AP,31,FALSE),"")</f>
        <v/>
      </c>
      <c r="Y320" s="234" t="str">
        <f>IFERROR(VLOOKUP(Y318,'P1-1'!$B:$AP,31,FALSE),"")</f>
        <v/>
      </c>
      <c r="Z320" s="234" t="str">
        <f>IFERROR(VLOOKUP(Z318,'P1-1'!$B:$AP,31,FALSE),"")</f>
        <v/>
      </c>
      <c r="AA320" s="234" t="str">
        <f>IFERROR(VLOOKUP(AA318,'P1-1'!$B:$AP,31,FALSE),"")</f>
        <v/>
      </c>
      <c r="AB320" s="234" t="str">
        <f>IFERROR(VLOOKUP(AB318,'P1-1'!$B:$AP,31,FALSE),"")</f>
        <v/>
      </c>
      <c r="AC320" s="234" t="str">
        <f>IFERROR(VLOOKUP(AC318,'P1-1'!$B:$AP,31,FALSE),"")</f>
        <v/>
      </c>
      <c r="AD320" s="234" t="str">
        <f>IFERROR(VLOOKUP(AD318,'P1-1'!$B:$AP,31,FALSE),"")</f>
        <v/>
      </c>
      <c r="AE320" s="234" t="str">
        <f>IFERROR(VLOOKUP(AE318,'P1-1'!$B:$AP,31,FALSE),"")</f>
        <v/>
      </c>
      <c r="AF320" s="234" t="str">
        <f>IFERROR(VLOOKUP(AF318,'P1-1'!$B:$AP,31,FALSE),"")</f>
        <v/>
      </c>
      <c r="AG320" s="234" t="str">
        <f>IFERROR(VLOOKUP(AG318,'P1-1'!$B:$AP,31,FALSE),"")</f>
        <v/>
      </c>
      <c r="AH320" s="234" t="str">
        <f>IFERROR(VLOOKUP(AH318,'P1-1'!$B:$AP,31,FALSE),"")</f>
        <v/>
      </c>
      <c r="AI320" s="234" t="str">
        <f>IFERROR(VLOOKUP(AI318,'P1-1'!$B:$AP,31,FALSE),"")</f>
        <v/>
      </c>
      <c r="AJ320" s="234" t="str">
        <f>IFERROR(VLOOKUP(AJ318,'P1-1'!$B:$AP,31,FALSE),"")</f>
        <v/>
      </c>
      <c r="AK320" s="234" t="str">
        <f>IFERROR(VLOOKUP(AK318,'P1-1'!$B:$AP,31,FALSE),"")</f>
        <v/>
      </c>
      <c r="AL320" s="234" t="str">
        <f>IFERROR(VLOOKUP(AL318,'P1-1'!$B:$AP,31,FALSE),"")</f>
        <v/>
      </c>
      <c r="AM320" s="234" t="str">
        <f>IFERROR(VLOOKUP(AM318,'P1-1'!$B:$AP,31,FALSE),"")</f>
        <v/>
      </c>
      <c r="AN320" s="730"/>
      <c r="AO320" s="702"/>
      <c r="AP320" s="707"/>
      <c r="AQ320" s="708"/>
      <c r="AR320" s="702"/>
      <c r="AS320" s="702"/>
      <c r="AT320" s="709"/>
      <c r="AU320" s="327"/>
      <c r="AV320" s="327"/>
    </row>
    <row r="321" spans="1:48" ht="12" customHeight="1">
      <c r="A321" s="404"/>
      <c r="B321" s="405"/>
      <c r="C321" s="405"/>
      <c r="D321" s="406"/>
      <c r="E321" s="407"/>
      <c r="F321" s="408"/>
      <c r="G321" s="408"/>
      <c r="H321" s="409"/>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1"/>
      <c r="AO321" s="412"/>
      <c r="AP321" s="413"/>
      <c r="AQ321" s="413"/>
      <c r="AR321" s="412"/>
      <c r="AS321" s="412"/>
      <c r="AT321" s="414"/>
      <c r="AU321" s="415"/>
      <c r="AV321" s="415"/>
    </row>
    <row r="322" spans="1:48" ht="15" customHeight="1">
      <c r="A322" s="417" t="s">
        <v>359</v>
      </c>
      <c r="B322" s="418"/>
      <c r="C322" s="419"/>
      <c r="D322" s="419"/>
      <c r="E322" s="419"/>
      <c r="F322" s="419"/>
      <c r="G322" s="419"/>
      <c r="H322" s="419"/>
      <c r="I322" s="420"/>
      <c r="J322" s="419"/>
      <c r="K322" s="421"/>
      <c r="L322" s="421"/>
      <c r="M322" s="421"/>
      <c r="N322" s="421"/>
      <c r="O322" s="421"/>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2"/>
      <c r="AK322" s="422"/>
      <c r="AL322" s="422"/>
      <c r="AM322" s="422"/>
      <c r="AN322" s="423"/>
      <c r="AO322" s="423"/>
      <c r="AP322" s="423"/>
      <c r="AQ322" s="424"/>
    </row>
    <row r="323" spans="1:48" ht="15" customHeight="1">
      <c r="A323" s="417" t="s">
        <v>360</v>
      </c>
      <c r="B323" s="427"/>
      <c r="C323" s="427"/>
      <c r="D323" s="427"/>
      <c r="E323" s="427"/>
      <c r="F323" s="427"/>
      <c r="G323" s="427"/>
      <c r="H323" s="427"/>
      <c r="I323" s="427"/>
      <c r="J323" s="427"/>
      <c r="K323" s="428"/>
      <c r="L323" s="428"/>
      <c r="M323" s="428"/>
      <c r="N323" s="428"/>
      <c r="O323" s="428"/>
      <c r="P323" s="428"/>
      <c r="Q323" s="428"/>
      <c r="R323" s="428"/>
      <c r="S323" s="428"/>
      <c r="T323" s="428"/>
      <c r="U323" s="428"/>
      <c r="V323" s="428"/>
      <c r="W323" s="428"/>
      <c r="X323" s="428"/>
      <c r="Y323" s="428"/>
      <c r="Z323" s="428"/>
      <c r="AA323" s="428"/>
      <c r="AB323" s="428"/>
      <c r="AC323" s="428"/>
      <c r="AD323" s="428"/>
      <c r="AE323" s="428"/>
      <c r="AF323" s="428"/>
      <c r="AG323" s="428"/>
      <c r="AH323" s="428"/>
      <c r="AI323" s="428"/>
      <c r="AJ323" s="428"/>
      <c r="AK323" s="428"/>
      <c r="AL323" s="428"/>
      <c r="AM323" s="428"/>
      <c r="AN323" s="428"/>
      <c r="AO323" s="428"/>
      <c r="AP323" s="428"/>
      <c r="AQ323" s="428"/>
      <c r="AR323" s="416"/>
      <c r="AS323" s="416"/>
    </row>
    <row r="324" spans="1:48" ht="15" customHeight="1">
      <c r="A324" s="417" t="s">
        <v>361</v>
      </c>
      <c r="B324" s="427"/>
      <c r="C324" s="427"/>
      <c r="D324" s="427"/>
      <c r="E324" s="427"/>
      <c r="F324" s="427"/>
      <c r="G324" s="427"/>
      <c r="H324" s="427"/>
      <c r="I324" s="427"/>
      <c r="J324" s="427"/>
      <c r="K324" s="428"/>
      <c r="L324" s="428"/>
      <c r="M324" s="428"/>
      <c r="N324" s="428"/>
      <c r="O324" s="428"/>
      <c r="P324" s="428"/>
      <c r="Q324" s="428"/>
      <c r="R324" s="428"/>
      <c r="S324" s="428"/>
      <c r="T324" s="428"/>
      <c r="U324" s="428"/>
      <c r="V324" s="428"/>
      <c r="W324" s="428"/>
      <c r="X324" s="428"/>
      <c r="Y324" s="428"/>
      <c r="Z324" s="428"/>
      <c r="AA324" s="428"/>
      <c r="AB324" s="428"/>
      <c r="AC324" s="428"/>
      <c r="AD324" s="428"/>
      <c r="AE324" s="428"/>
      <c r="AF324" s="428"/>
      <c r="AG324" s="428"/>
      <c r="AH324" s="428"/>
      <c r="AI324" s="428"/>
      <c r="AJ324" s="428"/>
      <c r="AK324" s="428"/>
      <c r="AL324" s="428"/>
      <c r="AM324" s="428"/>
      <c r="AN324" s="428"/>
      <c r="AO324" s="428"/>
      <c r="AP324" s="428"/>
      <c r="AQ324" s="428"/>
      <c r="AR324" s="416"/>
      <c r="AS324" s="416"/>
    </row>
    <row r="325" spans="1:48" ht="15" customHeight="1">
      <c r="A325" s="417" t="s">
        <v>362</v>
      </c>
      <c r="B325" s="427"/>
      <c r="C325" s="427"/>
      <c r="D325" s="427"/>
      <c r="E325" s="427"/>
      <c r="F325" s="427"/>
      <c r="G325" s="427"/>
      <c r="H325" s="427"/>
      <c r="I325" s="427"/>
      <c r="J325" s="427"/>
      <c r="K325" s="428"/>
      <c r="L325" s="428"/>
      <c r="M325" s="428"/>
      <c r="N325" s="428"/>
      <c r="O325" s="428"/>
      <c r="P325" s="428"/>
      <c r="Q325" s="428"/>
      <c r="R325" s="428"/>
      <c r="S325" s="428"/>
      <c r="T325" s="428"/>
      <c r="U325" s="428"/>
      <c r="V325" s="428"/>
      <c r="W325" s="428"/>
      <c r="X325" s="428"/>
      <c r="Y325" s="428"/>
      <c r="Z325" s="428"/>
      <c r="AA325" s="428"/>
      <c r="AB325" s="428"/>
      <c r="AC325" s="428"/>
      <c r="AD325" s="428"/>
      <c r="AE325" s="428"/>
      <c r="AF325" s="428"/>
      <c r="AG325" s="428"/>
      <c r="AH325" s="428"/>
      <c r="AI325" s="428"/>
      <c r="AJ325" s="428"/>
      <c r="AK325" s="428"/>
      <c r="AL325" s="428"/>
      <c r="AM325" s="428"/>
      <c r="AN325" s="428"/>
      <c r="AO325" s="428"/>
      <c r="AP325" s="428"/>
      <c r="AQ325" s="428"/>
      <c r="AR325" s="416"/>
      <c r="AS325" s="416"/>
    </row>
    <row r="326" spans="1:48" ht="15" customHeight="1">
      <c r="A326" s="417" t="s">
        <v>363</v>
      </c>
      <c r="B326" s="427"/>
      <c r="C326" s="427"/>
      <c r="D326" s="427"/>
      <c r="E326" s="427"/>
      <c r="F326" s="427"/>
      <c r="G326" s="427"/>
      <c r="H326" s="427"/>
      <c r="I326" s="427"/>
      <c r="J326" s="427"/>
      <c r="K326" s="428"/>
      <c r="L326" s="428"/>
      <c r="M326" s="428"/>
      <c r="N326" s="428"/>
      <c r="O326" s="428"/>
      <c r="P326" s="428"/>
      <c r="Q326" s="428"/>
      <c r="R326" s="428"/>
      <c r="S326" s="428"/>
      <c r="T326" s="428"/>
      <c r="U326" s="428"/>
      <c r="V326" s="428"/>
      <c r="W326" s="428"/>
      <c r="X326" s="428"/>
      <c r="Y326" s="428"/>
      <c r="Z326" s="428"/>
      <c r="AA326" s="428"/>
      <c r="AB326" s="428"/>
      <c r="AC326" s="428"/>
      <c r="AD326" s="428"/>
      <c r="AE326" s="428"/>
      <c r="AF326" s="428"/>
      <c r="AG326" s="428"/>
      <c r="AH326" s="428"/>
      <c r="AI326" s="428"/>
      <c r="AJ326" s="428"/>
      <c r="AK326" s="428"/>
      <c r="AL326" s="428"/>
      <c r="AM326" s="428"/>
      <c r="AN326" s="428"/>
      <c r="AO326" s="428"/>
      <c r="AP326" s="428"/>
      <c r="AQ326" s="428"/>
      <c r="AR326" s="416"/>
      <c r="AS326" s="416"/>
    </row>
    <row r="327" spans="1:48" ht="15" customHeight="1">
      <c r="A327" s="416" t="s">
        <v>364</v>
      </c>
      <c r="B327" s="429"/>
      <c r="C327" s="416"/>
      <c r="D327" s="416"/>
      <c r="E327" s="416"/>
      <c r="F327" s="416"/>
      <c r="G327" s="416"/>
      <c r="H327" s="416"/>
      <c r="I327" s="416"/>
      <c r="J327" s="416"/>
    </row>
    <row r="328" spans="1:48" ht="15" customHeight="1">
      <c r="A328" s="416" t="s">
        <v>365</v>
      </c>
      <c r="B328" s="429"/>
      <c r="C328" s="416"/>
      <c r="D328" s="416"/>
      <c r="E328" s="416"/>
      <c r="F328" s="416"/>
      <c r="G328" s="416"/>
      <c r="H328" s="416"/>
      <c r="I328" s="416"/>
      <c r="J328" s="416"/>
    </row>
    <row r="329" spans="1:48" ht="15" customHeight="1">
      <c r="A329" s="416"/>
      <c r="B329" s="430" t="s">
        <v>366</v>
      </c>
      <c r="C329" s="697" t="s">
        <v>367</v>
      </c>
      <c r="D329" s="698"/>
      <c r="E329" s="699"/>
      <c r="F329" s="411"/>
      <c r="G329" s="411"/>
      <c r="H329" s="416"/>
      <c r="I329" s="416"/>
      <c r="AS329" s="416"/>
    </row>
    <row r="330" spans="1:48" ht="15" customHeight="1">
      <c r="A330" s="416"/>
      <c r="B330" s="431" t="s">
        <v>368</v>
      </c>
      <c r="C330" s="697" t="s">
        <v>369</v>
      </c>
      <c r="D330" s="698"/>
      <c r="E330" s="699"/>
      <c r="F330" s="415"/>
      <c r="G330" s="415"/>
      <c r="H330" s="416"/>
      <c r="I330" s="416"/>
      <c r="AS330" s="416"/>
    </row>
    <row r="331" spans="1:48" ht="15" customHeight="1">
      <c r="A331" s="416"/>
      <c r="B331" s="431" t="s">
        <v>370</v>
      </c>
      <c r="C331" s="697" t="s">
        <v>371</v>
      </c>
      <c r="D331" s="698"/>
      <c r="E331" s="699"/>
      <c r="F331" s="415"/>
      <c r="G331" s="415"/>
      <c r="H331" s="416"/>
      <c r="I331" s="416"/>
      <c r="AS331" s="416"/>
    </row>
    <row r="332" spans="1:48" ht="15" customHeight="1">
      <c r="A332" s="416"/>
      <c r="B332" s="431" t="s">
        <v>372</v>
      </c>
      <c r="C332" s="697" t="s">
        <v>373</v>
      </c>
      <c r="D332" s="698"/>
      <c r="E332" s="699"/>
      <c r="F332" s="415"/>
      <c r="G332" s="415"/>
      <c r="H332" s="416"/>
      <c r="I332" s="416"/>
      <c r="AS332" s="416"/>
    </row>
    <row r="333" spans="1:48" ht="15" customHeight="1">
      <c r="A333" s="416"/>
      <c r="B333" s="431" t="s">
        <v>374</v>
      </c>
      <c r="C333" s="697" t="s">
        <v>375</v>
      </c>
      <c r="D333" s="698"/>
      <c r="E333" s="699"/>
      <c r="F333" s="415"/>
      <c r="G333" s="415"/>
      <c r="H333" s="416"/>
      <c r="I333" s="416"/>
      <c r="AS333" s="416"/>
    </row>
    <row r="334" spans="1:48" ht="15" customHeight="1">
      <c r="A334" s="416"/>
      <c r="B334" s="417" t="s">
        <v>376</v>
      </c>
      <c r="C334" s="416"/>
      <c r="D334" s="416"/>
      <c r="E334" s="416"/>
      <c r="F334" s="416"/>
      <c r="G334" s="416"/>
      <c r="H334" s="416"/>
      <c r="I334" s="416"/>
      <c r="J334" s="416"/>
    </row>
    <row r="335" spans="1:48" ht="15" customHeight="1">
      <c r="A335" s="416"/>
      <c r="B335" s="417" t="s">
        <v>377</v>
      </c>
      <c r="C335" s="416"/>
      <c r="D335" s="416"/>
      <c r="E335" s="416"/>
      <c r="F335" s="416"/>
      <c r="G335" s="416"/>
      <c r="H335" s="416"/>
      <c r="I335" s="416"/>
      <c r="J335" s="416"/>
    </row>
    <row r="336" spans="1:48" ht="15" customHeight="1">
      <c r="A336" s="416"/>
      <c r="B336" s="417" t="s">
        <v>378</v>
      </c>
      <c r="C336" s="416"/>
      <c r="D336" s="416"/>
      <c r="E336" s="416"/>
      <c r="F336" s="416"/>
      <c r="G336" s="416"/>
      <c r="H336" s="416"/>
      <c r="I336" s="416"/>
      <c r="J336" s="416"/>
      <c r="K336" s="416"/>
      <c r="L336" s="416"/>
      <c r="M336" s="416"/>
      <c r="N336" s="416"/>
      <c r="O336" s="416"/>
      <c r="P336" s="416"/>
      <c r="Q336" s="416"/>
      <c r="R336" s="416"/>
      <c r="S336" s="416"/>
      <c r="T336" s="416"/>
      <c r="U336" s="416"/>
      <c r="V336" s="416"/>
      <c r="W336" s="416"/>
      <c r="X336" s="416"/>
      <c r="Y336" s="416"/>
      <c r="Z336" s="416"/>
      <c r="AA336" s="416"/>
      <c r="AB336" s="416"/>
      <c r="AC336" s="416"/>
      <c r="AD336" s="416"/>
      <c r="AE336" s="416"/>
      <c r="AF336" s="416"/>
      <c r="AG336" s="416"/>
      <c r="AH336" s="416"/>
      <c r="AI336" s="416"/>
      <c r="AJ336" s="416"/>
      <c r="AK336" s="416"/>
      <c r="AL336" s="416"/>
      <c r="AM336" s="416"/>
      <c r="AN336" s="416"/>
      <c r="AO336" s="416"/>
      <c r="AP336" s="416"/>
      <c r="AQ336" s="416"/>
      <c r="AR336" s="416"/>
      <c r="AS336" s="416"/>
      <c r="AT336" s="416"/>
    </row>
    <row r="337" spans="1:46" ht="15" customHeight="1">
      <c r="A337" s="416" t="s">
        <v>379</v>
      </c>
      <c r="B337" s="429"/>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6"/>
      <c r="AD337" s="416"/>
      <c r="AE337" s="416"/>
      <c r="AF337" s="416"/>
      <c r="AG337" s="416"/>
      <c r="AH337" s="416"/>
      <c r="AI337" s="416"/>
      <c r="AJ337" s="416"/>
      <c r="AK337" s="416"/>
      <c r="AL337" s="416"/>
      <c r="AM337" s="416"/>
      <c r="AN337" s="416"/>
      <c r="AO337" s="416"/>
      <c r="AP337" s="416"/>
      <c r="AQ337" s="416"/>
      <c r="AR337" s="416"/>
      <c r="AS337" s="416"/>
      <c r="AT337" s="416"/>
    </row>
    <row r="338" spans="1:46" ht="15" customHeight="1">
      <c r="A338" s="416" t="s">
        <v>380</v>
      </c>
      <c r="B338" s="429"/>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6"/>
      <c r="AD338" s="416"/>
      <c r="AE338" s="416"/>
      <c r="AF338" s="416"/>
      <c r="AG338" s="416"/>
      <c r="AH338" s="416"/>
      <c r="AI338" s="416"/>
      <c r="AJ338" s="416"/>
      <c r="AK338" s="416"/>
      <c r="AL338" s="416"/>
      <c r="AM338" s="416"/>
      <c r="AN338" s="416"/>
      <c r="AO338" s="416"/>
      <c r="AP338" s="416"/>
      <c r="AQ338" s="416"/>
      <c r="AR338" s="416"/>
      <c r="AS338" s="416"/>
      <c r="AT338" s="416"/>
    </row>
    <row r="339" spans="1:46" ht="15" customHeight="1">
      <c r="A339" s="416" t="s">
        <v>381</v>
      </c>
      <c r="B339" s="429"/>
      <c r="C339" s="416"/>
      <c r="D339" s="416"/>
      <c r="E339" s="416"/>
      <c r="F339" s="416"/>
      <c r="G339" s="416"/>
      <c r="H339" s="416"/>
      <c r="I339" s="416"/>
      <c r="J339" s="416"/>
      <c r="K339" s="416"/>
      <c r="L339" s="416"/>
      <c r="M339" s="416"/>
      <c r="N339" s="416"/>
      <c r="O339" s="416"/>
      <c r="P339" s="416"/>
      <c r="Q339" s="416"/>
      <c r="R339" s="416"/>
      <c r="S339" s="416"/>
      <c r="T339" s="416"/>
      <c r="U339" s="416"/>
      <c r="V339" s="416"/>
      <c r="W339" s="416"/>
      <c r="X339" s="416"/>
      <c r="Y339" s="416"/>
      <c r="Z339" s="416"/>
      <c r="AA339" s="416"/>
      <c r="AB339" s="416"/>
      <c r="AC339" s="416"/>
      <c r="AD339" s="416"/>
      <c r="AE339" s="416"/>
      <c r="AF339" s="416"/>
      <c r="AG339" s="416"/>
      <c r="AH339" s="416"/>
      <c r="AI339" s="416"/>
      <c r="AJ339" s="416"/>
      <c r="AK339" s="416"/>
      <c r="AL339" s="416"/>
      <c r="AM339" s="416"/>
      <c r="AN339" s="416"/>
      <c r="AO339" s="416"/>
      <c r="AP339" s="416"/>
      <c r="AQ339" s="416"/>
      <c r="AR339" s="416"/>
      <c r="AS339" s="416"/>
      <c r="AT339" s="416"/>
    </row>
    <row r="340" spans="1:46" ht="15" customHeight="1">
      <c r="A340" s="416" t="s">
        <v>382</v>
      </c>
      <c r="B340" s="429"/>
      <c r="C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c r="Z340" s="416"/>
      <c r="AA340" s="416"/>
      <c r="AB340" s="416"/>
      <c r="AC340" s="416"/>
      <c r="AD340" s="416"/>
      <c r="AE340" s="416"/>
      <c r="AF340" s="416"/>
      <c r="AG340" s="416"/>
      <c r="AH340" s="416"/>
      <c r="AI340" s="416"/>
      <c r="AJ340" s="416"/>
      <c r="AK340" s="416"/>
      <c r="AL340" s="416"/>
      <c r="AM340" s="416"/>
      <c r="AN340" s="416"/>
      <c r="AO340" s="416"/>
      <c r="AP340" s="416"/>
      <c r="AQ340" s="416"/>
      <c r="AR340" s="416"/>
      <c r="AS340" s="416"/>
      <c r="AT340" s="416"/>
    </row>
    <row r="341" spans="1:46" ht="15" customHeight="1">
      <c r="A341" s="416" t="s">
        <v>383</v>
      </c>
      <c r="B341" s="429"/>
      <c r="C341" s="416"/>
      <c r="D341" s="416"/>
      <c r="E341" s="416"/>
      <c r="F341" s="416"/>
      <c r="G341" s="416"/>
      <c r="H341" s="416"/>
      <c r="I341" s="416"/>
      <c r="J341" s="416"/>
      <c r="K341" s="416"/>
      <c r="L341" s="416"/>
      <c r="M341" s="416"/>
      <c r="N341" s="416"/>
      <c r="O341" s="416"/>
      <c r="P341" s="416"/>
      <c r="Q341" s="416"/>
      <c r="R341" s="416"/>
      <c r="S341" s="416"/>
      <c r="T341" s="416"/>
      <c r="U341" s="416"/>
      <c r="V341" s="416"/>
      <c r="W341" s="416"/>
      <c r="X341" s="416"/>
      <c r="Y341" s="416"/>
      <c r="Z341" s="416"/>
      <c r="AA341" s="416"/>
      <c r="AB341" s="416"/>
      <c r="AC341" s="416"/>
      <c r="AD341" s="416"/>
      <c r="AE341" s="416"/>
      <c r="AF341" s="416"/>
      <c r="AG341" s="416"/>
      <c r="AH341" s="416"/>
      <c r="AI341" s="416"/>
      <c r="AJ341" s="416"/>
      <c r="AK341" s="416"/>
      <c r="AL341" s="416"/>
      <c r="AM341" s="416"/>
      <c r="AN341" s="416"/>
      <c r="AO341" s="416"/>
      <c r="AP341" s="416"/>
      <c r="AQ341" s="416"/>
      <c r="AR341" s="416"/>
      <c r="AS341" s="416"/>
      <c r="AT341" s="416"/>
    </row>
    <row r="342" spans="1:46" ht="15" customHeight="1">
      <c r="A342" s="416" t="s">
        <v>384</v>
      </c>
      <c r="B342" s="429"/>
      <c r="C342" s="416"/>
      <c r="D342" s="416"/>
      <c r="E342" s="416"/>
      <c r="F342" s="416"/>
      <c r="G342" s="416"/>
      <c r="H342" s="416"/>
      <c r="I342" s="416"/>
      <c r="J342" s="416"/>
      <c r="K342" s="416"/>
      <c r="L342" s="416"/>
      <c r="M342" s="416"/>
      <c r="N342" s="416"/>
      <c r="O342" s="416"/>
      <c r="P342" s="416"/>
      <c r="Q342" s="416"/>
      <c r="R342" s="416"/>
      <c r="S342" s="416"/>
      <c r="T342" s="416"/>
      <c r="U342" s="416"/>
      <c r="V342" s="416"/>
      <c r="W342" s="416"/>
      <c r="X342" s="416"/>
      <c r="Y342" s="416"/>
      <c r="Z342" s="416"/>
      <c r="AA342" s="416"/>
      <c r="AB342" s="416"/>
      <c r="AC342" s="416"/>
      <c r="AD342" s="416"/>
      <c r="AE342" s="416"/>
      <c r="AF342" s="416"/>
      <c r="AG342" s="416"/>
      <c r="AH342" s="416"/>
      <c r="AI342" s="416"/>
      <c r="AJ342" s="416"/>
      <c r="AK342" s="416"/>
      <c r="AL342" s="416"/>
      <c r="AM342" s="416"/>
      <c r="AN342" s="416"/>
      <c r="AO342" s="416"/>
      <c r="AP342" s="416"/>
      <c r="AQ342" s="416"/>
      <c r="AR342" s="416"/>
      <c r="AS342" s="416"/>
      <c r="AT342" s="416"/>
    </row>
    <row r="343" spans="1:46" ht="15" customHeight="1">
      <c r="A343" s="416" t="s">
        <v>385</v>
      </c>
      <c r="B343" s="429"/>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6"/>
      <c r="AD343" s="416"/>
      <c r="AE343" s="416"/>
      <c r="AF343" s="416"/>
      <c r="AG343" s="416"/>
      <c r="AH343" s="416"/>
      <c r="AI343" s="416"/>
      <c r="AJ343" s="416"/>
      <c r="AK343" s="416"/>
      <c r="AL343" s="416"/>
      <c r="AM343" s="416"/>
      <c r="AN343" s="416"/>
      <c r="AO343" s="416"/>
      <c r="AP343" s="416"/>
      <c r="AQ343" s="416"/>
      <c r="AR343" s="416"/>
      <c r="AS343" s="416"/>
      <c r="AT343" s="416"/>
    </row>
    <row r="344" spans="1:46" ht="15" customHeight="1">
      <c r="A344" s="416" t="s">
        <v>386</v>
      </c>
      <c r="B344" s="429"/>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6"/>
      <c r="AD344" s="416"/>
      <c r="AE344" s="416"/>
      <c r="AF344" s="416"/>
      <c r="AG344" s="416"/>
      <c r="AH344" s="416"/>
      <c r="AI344" s="416"/>
      <c r="AJ344" s="416"/>
      <c r="AK344" s="416"/>
      <c r="AL344" s="416"/>
      <c r="AM344" s="416"/>
      <c r="AN344" s="416"/>
      <c r="AO344" s="416"/>
      <c r="AP344" s="416"/>
      <c r="AQ344" s="416"/>
      <c r="AR344" s="416"/>
      <c r="AS344" s="416"/>
      <c r="AT344" s="416"/>
    </row>
    <row r="345" spans="1:46" ht="15" customHeight="1">
      <c r="A345" s="416" t="s">
        <v>387</v>
      </c>
      <c r="B345" s="429"/>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6"/>
      <c r="AD345" s="416"/>
      <c r="AE345" s="416"/>
      <c r="AF345" s="416"/>
      <c r="AG345" s="416"/>
      <c r="AH345" s="416"/>
      <c r="AI345" s="416"/>
      <c r="AJ345" s="416"/>
      <c r="AK345" s="416"/>
      <c r="AL345" s="416"/>
      <c r="AM345" s="416"/>
      <c r="AN345" s="416"/>
      <c r="AO345" s="416"/>
      <c r="AP345" s="416"/>
      <c r="AQ345" s="416"/>
      <c r="AR345" s="416"/>
      <c r="AS345" s="416"/>
      <c r="AT345" s="416"/>
    </row>
    <row r="346" spans="1:46" ht="15" customHeight="1">
      <c r="A346" s="416" t="s">
        <v>388</v>
      </c>
      <c r="B346" s="429"/>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6"/>
      <c r="AD346" s="416"/>
      <c r="AE346" s="416"/>
      <c r="AF346" s="416"/>
      <c r="AG346" s="416"/>
      <c r="AH346" s="416"/>
      <c r="AI346" s="416"/>
      <c r="AJ346" s="416"/>
      <c r="AK346" s="416"/>
      <c r="AL346" s="416"/>
      <c r="AM346" s="416"/>
      <c r="AN346" s="416"/>
      <c r="AO346" s="416"/>
      <c r="AP346" s="416"/>
      <c r="AQ346" s="416"/>
      <c r="AR346" s="416"/>
      <c r="AS346" s="416"/>
      <c r="AT346" s="416"/>
    </row>
    <row r="347" spans="1:46" ht="15" customHeight="1">
      <c r="A347" s="416" t="s">
        <v>389</v>
      </c>
      <c r="B347" s="429"/>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6"/>
      <c r="AD347" s="416"/>
      <c r="AE347" s="416"/>
      <c r="AF347" s="416"/>
      <c r="AG347" s="416"/>
      <c r="AH347" s="416"/>
      <c r="AI347" s="416"/>
      <c r="AJ347" s="416"/>
      <c r="AK347" s="416"/>
      <c r="AL347" s="416"/>
      <c r="AM347" s="416"/>
      <c r="AN347" s="416"/>
      <c r="AO347" s="416"/>
      <c r="AP347" s="416"/>
      <c r="AQ347" s="416"/>
      <c r="AR347" s="416"/>
      <c r="AS347" s="416"/>
      <c r="AT347" s="416"/>
    </row>
    <row r="348" spans="1:46" ht="15" customHeight="1">
      <c r="A348" s="416" t="s">
        <v>390</v>
      </c>
      <c r="B348" s="429"/>
      <c r="C348" s="416"/>
      <c r="D348" s="416"/>
      <c r="E348" s="416"/>
      <c r="F348" s="416"/>
      <c r="G348" s="416"/>
      <c r="H348" s="416"/>
      <c r="I348" s="416"/>
      <c r="J348" s="416"/>
      <c r="K348" s="416"/>
      <c r="L348" s="416"/>
      <c r="M348" s="416"/>
      <c r="N348" s="416"/>
      <c r="O348" s="416"/>
      <c r="P348" s="416"/>
      <c r="Q348" s="416"/>
      <c r="R348" s="416"/>
      <c r="S348" s="416"/>
      <c r="T348" s="416"/>
      <c r="U348" s="416"/>
      <c r="V348" s="416"/>
      <c r="W348" s="416"/>
      <c r="X348" s="416"/>
      <c r="Y348" s="416"/>
      <c r="Z348" s="416"/>
      <c r="AA348" s="416"/>
      <c r="AB348" s="416"/>
      <c r="AC348" s="416"/>
      <c r="AD348" s="416"/>
      <c r="AE348" s="416"/>
      <c r="AF348" s="416"/>
      <c r="AG348" s="416"/>
      <c r="AH348" s="416"/>
      <c r="AI348" s="416"/>
      <c r="AJ348" s="416"/>
      <c r="AK348" s="416"/>
      <c r="AL348" s="416"/>
      <c r="AM348" s="416"/>
      <c r="AN348" s="416"/>
      <c r="AO348" s="416"/>
      <c r="AP348" s="416"/>
      <c r="AQ348" s="416"/>
      <c r="AR348" s="416"/>
      <c r="AS348" s="416"/>
      <c r="AT348" s="416"/>
    </row>
    <row r="349" spans="1:46" ht="15" customHeight="1">
      <c r="A349" s="416" t="s">
        <v>391</v>
      </c>
      <c r="B349" s="429"/>
      <c r="C349" s="416"/>
      <c r="D349" s="416"/>
      <c r="E349" s="416"/>
      <c r="F349" s="416"/>
      <c r="G349" s="416"/>
      <c r="H349" s="416"/>
      <c r="I349" s="416"/>
      <c r="J349" s="416"/>
      <c r="K349" s="416"/>
      <c r="L349" s="416"/>
      <c r="M349" s="416"/>
      <c r="N349" s="416"/>
      <c r="O349" s="416"/>
      <c r="P349" s="416"/>
      <c r="Q349" s="416"/>
      <c r="R349" s="416"/>
      <c r="S349" s="416"/>
      <c r="T349" s="416"/>
      <c r="U349" s="416"/>
      <c r="V349" s="416"/>
      <c r="W349" s="416"/>
      <c r="X349" s="416"/>
      <c r="Y349" s="416"/>
      <c r="Z349" s="416"/>
      <c r="AA349" s="416"/>
      <c r="AB349" s="416"/>
      <c r="AC349" s="416"/>
      <c r="AD349" s="416"/>
      <c r="AE349" s="416"/>
      <c r="AF349" s="416"/>
      <c r="AG349" s="416"/>
      <c r="AH349" s="416"/>
      <c r="AI349" s="416"/>
      <c r="AJ349" s="416"/>
      <c r="AK349" s="416"/>
      <c r="AL349" s="416"/>
      <c r="AM349" s="416"/>
      <c r="AN349" s="416"/>
      <c r="AO349" s="416"/>
      <c r="AP349" s="416"/>
      <c r="AQ349" s="416"/>
      <c r="AR349" s="416"/>
      <c r="AS349" s="416"/>
      <c r="AT349" s="416"/>
    </row>
  </sheetData>
  <sheetProtection password="CF57" sheet="1" formatRows="0" insertRows="0" deleteRows="0" selectLockedCells="1"/>
  <mergeCells count="1202">
    <mergeCell ref="B1:L1"/>
    <mergeCell ref="AN2:AQ2"/>
    <mergeCell ref="P3:S3"/>
    <mergeCell ref="T3:U3"/>
    <mergeCell ref="V3:W3"/>
    <mergeCell ref="X3:Y3"/>
    <mergeCell ref="AN3:AQ3"/>
    <mergeCell ref="V12:AA12"/>
    <mergeCell ref="AB12:AG12"/>
    <mergeCell ref="AH12:AM12"/>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 ref="AB11:AG11"/>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V13:X13"/>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U23:AV23"/>
    <mergeCell ref="A24:A26"/>
    <mergeCell ref="B24:B26"/>
    <mergeCell ref="C24:C26"/>
    <mergeCell ref="D24:D26"/>
    <mergeCell ref="F24:G26"/>
    <mergeCell ref="AN24:AN26"/>
    <mergeCell ref="AO24:AO26"/>
    <mergeCell ref="AP24:AQ26"/>
    <mergeCell ref="AR24:AR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AR27:AR29"/>
    <mergeCell ref="AS27:AS29"/>
    <mergeCell ref="AT27:AT29"/>
    <mergeCell ref="A30:A32"/>
    <mergeCell ref="B30:B32"/>
    <mergeCell ref="C30:C32"/>
    <mergeCell ref="D30:D32"/>
    <mergeCell ref="F30:G32"/>
    <mergeCell ref="AN30:AN32"/>
    <mergeCell ref="AO30:AO32"/>
    <mergeCell ref="AS24:AS26"/>
    <mergeCell ref="AT24:AT26"/>
    <mergeCell ref="A27:A29"/>
    <mergeCell ref="B27:B29"/>
    <mergeCell ref="C27:C29"/>
    <mergeCell ref="D27:D29"/>
    <mergeCell ref="F27:G29"/>
    <mergeCell ref="AN27:AN29"/>
    <mergeCell ref="AO27:AO29"/>
    <mergeCell ref="AP27:AQ29"/>
    <mergeCell ref="AN36:AN38"/>
    <mergeCell ref="AO36:AO38"/>
    <mergeCell ref="AP36:AQ38"/>
    <mergeCell ref="AR36:AR38"/>
    <mergeCell ref="AS36:AS38"/>
    <mergeCell ref="AT36:AT38"/>
    <mergeCell ref="AO33:AO35"/>
    <mergeCell ref="AP33:AQ35"/>
    <mergeCell ref="AR33:AR35"/>
    <mergeCell ref="AS33:AS35"/>
    <mergeCell ref="AT33:AT35"/>
    <mergeCell ref="A36:A38"/>
    <mergeCell ref="B36:B38"/>
    <mergeCell ref="C36:C38"/>
    <mergeCell ref="D36:D38"/>
    <mergeCell ref="F36:G38"/>
    <mergeCell ref="AP30:AQ32"/>
    <mergeCell ref="AR30:AR32"/>
    <mergeCell ref="AS30:AS32"/>
    <mergeCell ref="AT30:AT32"/>
    <mergeCell ref="A33:A35"/>
    <mergeCell ref="B33:B35"/>
    <mergeCell ref="C33:C35"/>
    <mergeCell ref="D33:D35"/>
    <mergeCell ref="F33:G35"/>
    <mergeCell ref="AN33:AN35"/>
    <mergeCell ref="AN42:AN44"/>
    <mergeCell ref="AO42:AO44"/>
    <mergeCell ref="AP42:AQ44"/>
    <mergeCell ref="AR42:AR44"/>
    <mergeCell ref="AS42:AS44"/>
    <mergeCell ref="AT42:AT44"/>
    <mergeCell ref="AO39:AO41"/>
    <mergeCell ref="AP39:AQ41"/>
    <mergeCell ref="AR39:AR41"/>
    <mergeCell ref="AS39:AS41"/>
    <mergeCell ref="AT39:AT41"/>
    <mergeCell ref="A42:A44"/>
    <mergeCell ref="B42:B44"/>
    <mergeCell ref="C42:C44"/>
    <mergeCell ref="D42:D44"/>
    <mergeCell ref="F42:G44"/>
    <mergeCell ref="A39:A41"/>
    <mergeCell ref="B39:B41"/>
    <mergeCell ref="C39:C41"/>
    <mergeCell ref="D39:D41"/>
    <mergeCell ref="F39:G41"/>
    <mergeCell ref="AN39:AN41"/>
    <mergeCell ref="AN48:AN50"/>
    <mergeCell ref="AO48:AO50"/>
    <mergeCell ref="AP48:AQ50"/>
    <mergeCell ref="AR48:AR50"/>
    <mergeCell ref="AS48:AS50"/>
    <mergeCell ref="AT48:AT50"/>
    <mergeCell ref="AO45:AO47"/>
    <mergeCell ref="AP45:AQ47"/>
    <mergeCell ref="AR45:AR47"/>
    <mergeCell ref="AS45:AS47"/>
    <mergeCell ref="AT45:AT47"/>
    <mergeCell ref="A48:A50"/>
    <mergeCell ref="B48:B50"/>
    <mergeCell ref="C48:C50"/>
    <mergeCell ref="D48:D50"/>
    <mergeCell ref="F48:G50"/>
    <mergeCell ref="A45:A47"/>
    <mergeCell ref="B45:B47"/>
    <mergeCell ref="C45:C47"/>
    <mergeCell ref="D45:D47"/>
    <mergeCell ref="F45:G47"/>
    <mergeCell ref="AN45:AN47"/>
    <mergeCell ref="AN54:AN56"/>
    <mergeCell ref="AO54:AO56"/>
    <mergeCell ref="AP54:AQ56"/>
    <mergeCell ref="AR54:AR56"/>
    <mergeCell ref="AS54:AS56"/>
    <mergeCell ref="AT54:AT56"/>
    <mergeCell ref="AO51:AO53"/>
    <mergeCell ref="AP51:AQ53"/>
    <mergeCell ref="AR51:AR53"/>
    <mergeCell ref="AS51:AS53"/>
    <mergeCell ref="AT51:AT53"/>
    <mergeCell ref="A54:A56"/>
    <mergeCell ref="B54:B56"/>
    <mergeCell ref="C54:C56"/>
    <mergeCell ref="D54:D56"/>
    <mergeCell ref="F54:G56"/>
    <mergeCell ref="A51:A53"/>
    <mergeCell ref="B51:B53"/>
    <mergeCell ref="C51:C53"/>
    <mergeCell ref="D51:D53"/>
    <mergeCell ref="F51:G53"/>
    <mergeCell ref="AN51:AN53"/>
    <mergeCell ref="AN60:AN62"/>
    <mergeCell ref="AO60:AO62"/>
    <mergeCell ref="AP60:AQ62"/>
    <mergeCell ref="AR60:AR62"/>
    <mergeCell ref="AS60:AS62"/>
    <mergeCell ref="AT60:AT62"/>
    <mergeCell ref="AO57:AO59"/>
    <mergeCell ref="AP57:AQ59"/>
    <mergeCell ref="AR57:AR59"/>
    <mergeCell ref="AS57:AS59"/>
    <mergeCell ref="AT57:AT59"/>
    <mergeCell ref="A60:A62"/>
    <mergeCell ref="B60:B62"/>
    <mergeCell ref="C60:C62"/>
    <mergeCell ref="D60:D62"/>
    <mergeCell ref="F60:G62"/>
    <mergeCell ref="A57:A59"/>
    <mergeCell ref="B57:B59"/>
    <mergeCell ref="C57:C59"/>
    <mergeCell ref="D57:D59"/>
    <mergeCell ref="F57:G59"/>
    <mergeCell ref="AN57:AN59"/>
    <mergeCell ref="AN66:AN68"/>
    <mergeCell ref="AO66:AO68"/>
    <mergeCell ref="AP66:AQ68"/>
    <mergeCell ref="AR66:AR68"/>
    <mergeCell ref="AS66:AS68"/>
    <mergeCell ref="AT66:AT68"/>
    <mergeCell ref="AO63:AO65"/>
    <mergeCell ref="AP63:AQ65"/>
    <mergeCell ref="AR63:AR65"/>
    <mergeCell ref="AS63:AS65"/>
    <mergeCell ref="AT63:AT65"/>
    <mergeCell ref="A66:A68"/>
    <mergeCell ref="B66:B68"/>
    <mergeCell ref="C66:C68"/>
    <mergeCell ref="D66:D68"/>
    <mergeCell ref="F66:G68"/>
    <mergeCell ref="A63:A65"/>
    <mergeCell ref="B63:B65"/>
    <mergeCell ref="C63:C65"/>
    <mergeCell ref="D63:D65"/>
    <mergeCell ref="F63:G65"/>
    <mergeCell ref="AN63:AN65"/>
    <mergeCell ref="AN72:AN74"/>
    <mergeCell ref="AO72:AO74"/>
    <mergeCell ref="AP72:AQ74"/>
    <mergeCell ref="AR72:AR74"/>
    <mergeCell ref="AS72:AS74"/>
    <mergeCell ref="AT72:AT74"/>
    <mergeCell ref="AO69:AO71"/>
    <mergeCell ref="AP69:AQ71"/>
    <mergeCell ref="AR69:AR71"/>
    <mergeCell ref="AS69:AS71"/>
    <mergeCell ref="AT69:AT71"/>
    <mergeCell ref="A72:A74"/>
    <mergeCell ref="B72:B74"/>
    <mergeCell ref="C72:C74"/>
    <mergeCell ref="D72:D74"/>
    <mergeCell ref="F72:G74"/>
    <mergeCell ref="A69:A71"/>
    <mergeCell ref="B69:B71"/>
    <mergeCell ref="C69:C71"/>
    <mergeCell ref="D69:D71"/>
    <mergeCell ref="F69:G71"/>
    <mergeCell ref="AN69:AN71"/>
    <mergeCell ref="AN78:AN80"/>
    <mergeCell ref="AO78:AO80"/>
    <mergeCell ref="AP78:AQ80"/>
    <mergeCell ref="AR78:AR80"/>
    <mergeCell ref="AS78:AS80"/>
    <mergeCell ref="AT78:AT80"/>
    <mergeCell ref="AO75:AO77"/>
    <mergeCell ref="AP75:AQ77"/>
    <mergeCell ref="AR75:AR77"/>
    <mergeCell ref="AS75:AS77"/>
    <mergeCell ref="AT75:AT77"/>
    <mergeCell ref="A78:A80"/>
    <mergeCell ref="B78:B80"/>
    <mergeCell ref="C78:C80"/>
    <mergeCell ref="D78:D80"/>
    <mergeCell ref="F78:G80"/>
    <mergeCell ref="A75:A77"/>
    <mergeCell ref="B75:B77"/>
    <mergeCell ref="C75:C77"/>
    <mergeCell ref="D75:D77"/>
    <mergeCell ref="F75:G77"/>
    <mergeCell ref="AN75:AN77"/>
    <mergeCell ref="AN84:AN86"/>
    <mergeCell ref="AO84:AO86"/>
    <mergeCell ref="AP84:AQ86"/>
    <mergeCell ref="AR84:AR86"/>
    <mergeCell ref="AS84:AS86"/>
    <mergeCell ref="AT84:AT86"/>
    <mergeCell ref="AO81:AO83"/>
    <mergeCell ref="AP81:AQ83"/>
    <mergeCell ref="AR81:AR83"/>
    <mergeCell ref="AS81:AS83"/>
    <mergeCell ref="AT81:AT83"/>
    <mergeCell ref="A84:A86"/>
    <mergeCell ref="B84:B86"/>
    <mergeCell ref="C84:C86"/>
    <mergeCell ref="D84:D86"/>
    <mergeCell ref="F84:G86"/>
    <mergeCell ref="A81:A83"/>
    <mergeCell ref="B81:B83"/>
    <mergeCell ref="C81:C83"/>
    <mergeCell ref="D81:D83"/>
    <mergeCell ref="F81:G83"/>
    <mergeCell ref="AN81:AN83"/>
    <mergeCell ref="AN90:AN92"/>
    <mergeCell ref="AO90:AO92"/>
    <mergeCell ref="AP90:AQ92"/>
    <mergeCell ref="AR90:AR92"/>
    <mergeCell ref="AS90:AS92"/>
    <mergeCell ref="AT90:AT92"/>
    <mergeCell ref="AO87:AO89"/>
    <mergeCell ref="AP87:AQ89"/>
    <mergeCell ref="AR87:AR89"/>
    <mergeCell ref="AS87:AS89"/>
    <mergeCell ref="AT87:AT89"/>
    <mergeCell ref="A90:A92"/>
    <mergeCell ref="B90:B92"/>
    <mergeCell ref="C90:C92"/>
    <mergeCell ref="D90:D92"/>
    <mergeCell ref="F90:G92"/>
    <mergeCell ref="A87:A89"/>
    <mergeCell ref="B87:B89"/>
    <mergeCell ref="C87:C89"/>
    <mergeCell ref="D87:D89"/>
    <mergeCell ref="F87:G89"/>
    <mergeCell ref="AN87:AN89"/>
    <mergeCell ref="AN96:AN98"/>
    <mergeCell ref="AO96:AO98"/>
    <mergeCell ref="AP96:AQ98"/>
    <mergeCell ref="AR96:AR98"/>
    <mergeCell ref="AS96:AS98"/>
    <mergeCell ref="AT96:AT98"/>
    <mergeCell ref="AO93:AO95"/>
    <mergeCell ref="AP93:AQ95"/>
    <mergeCell ref="AR93:AR95"/>
    <mergeCell ref="AS93:AS95"/>
    <mergeCell ref="AT93:AT95"/>
    <mergeCell ref="A96:A98"/>
    <mergeCell ref="B96:B98"/>
    <mergeCell ref="C96:C98"/>
    <mergeCell ref="D96:D98"/>
    <mergeCell ref="F96:G98"/>
    <mergeCell ref="A93:A95"/>
    <mergeCell ref="B93:B95"/>
    <mergeCell ref="C93:C95"/>
    <mergeCell ref="D93:D95"/>
    <mergeCell ref="F93:G95"/>
    <mergeCell ref="AN93:AN95"/>
    <mergeCell ref="AN102:AN104"/>
    <mergeCell ref="AO102:AO104"/>
    <mergeCell ref="AP102:AQ104"/>
    <mergeCell ref="AR102:AR104"/>
    <mergeCell ref="AS102:AS104"/>
    <mergeCell ref="AT102:AT104"/>
    <mergeCell ref="AO99:AO101"/>
    <mergeCell ref="AP99:AQ101"/>
    <mergeCell ref="AR99:AR101"/>
    <mergeCell ref="AS99:AS101"/>
    <mergeCell ref="AT99:AT101"/>
    <mergeCell ref="A102:A104"/>
    <mergeCell ref="B102:B104"/>
    <mergeCell ref="C102:C104"/>
    <mergeCell ref="D102:D104"/>
    <mergeCell ref="F102:G104"/>
    <mergeCell ref="A99:A101"/>
    <mergeCell ref="B99:B101"/>
    <mergeCell ref="C99:C101"/>
    <mergeCell ref="D99:D101"/>
    <mergeCell ref="F99:G101"/>
    <mergeCell ref="AN99:AN101"/>
    <mergeCell ref="AN108:AN110"/>
    <mergeCell ref="AO108:AO110"/>
    <mergeCell ref="AP108:AQ110"/>
    <mergeCell ref="AR108:AR110"/>
    <mergeCell ref="AS108:AS110"/>
    <mergeCell ref="AT108:AT110"/>
    <mergeCell ref="AO105:AO107"/>
    <mergeCell ref="AP105:AQ107"/>
    <mergeCell ref="AR105:AR107"/>
    <mergeCell ref="AS105:AS107"/>
    <mergeCell ref="AT105:AT107"/>
    <mergeCell ref="A108:A110"/>
    <mergeCell ref="B108:B110"/>
    <mergeCell ref="C108:C110"/>
    <mergeCell ref="D108:D110"/>
    <mergeCell ref="F108:G110"/>
    <mergeCell ref="A105:A107"/>
    <mergeCell ref="B105:B107"/>
    <mergeCell ref="C105:C107"/>
    <mergeCell ref="D105:D107"/>
    <mergeCell ref="F105:G107"/>
    <mergeCell ref="AN105:AN107"/>
    <mergeCell ref="AN114:AN116"/>
    <mergeCell ref="AO114:AO116"/>
    <mergeCell ref="AP114:AQ116"/>
    <mergeCell ref="AR114:AR116"/>
    <mergeCell ref="AS114:AS116"/>
    <mergeCell ref="AT114:AT116"/>
    <mergeCell ref="AO111:AO113"/>
    <mergeCell ref="AP111:AQ113"/>
    <mergeCell ref="AR111:AR113"/>
    <mergeCell ref="AS111:AS113"/>
    <mergeCell ref="AT111:AT113"/>
    <mergeCell ref="A114:A116"/>
    <mergeCell ref="B114:B116"/>
    <mergeCell ref="C114:C116"/>
    <mergeCell ref="D114:D116"/>
    <mergeCell ref="F114:G116"/>
    <mergeCell ref="A111:A113"/>
    <mergeCell ref="B111:B113"/>
    <mergeCell ref="C111:C113"/>
    <mergeCell ref="D111:D113"/>
    <mergeCell ref="F111:G113"/>
    <mergeCell ref="AN111:AN113"/>
    <mergeCell ref="AN120:AN122"/>
    <mergeCell ref="AO120:AO122"/>
    <mergeCell ref="AP120:AQ122"/>
    <mergeCell ref="AR120:AR122"/>
    <mergeCell ref="AS120:AS122"/>
    <mergeCell ref="AT120:AT122"/>
    <mergeCell ref="AO117:AO119"/>
    <mergeCell ref="AP117:AQ119"/>
    <mergeCell ref="AR117:AR119"/>
    <mergeCell ref="AS117:AS119"/>
    <mergeCell ref="AT117:AT119"/>
    <mergeCell ref="A120:A122"/>
    <mergeCell ref="B120:B122"/>
    <mergeCell ref="C120:C122"/>
    <mergeCell ref="D120:D122"/>
    <mergeCell ref="F120:G122"/>
    <mergeCell ref="A117:A119"/>
    <mergeCell ref="B117:B119"/>
    <mergeCell ref="C117:C119"/>
    <mergeCell ref="D117:D119"/>
    <mergeCell ref="F117:G119"/>
    <mergeCell ref="AN117:AN119"/>
    <mergeCell ref="AN126:AN128"/>
    <mergeCell ref="AO126:AO128"/>
    <mergeCell ref="AP126:AQ128"/>
    <mergeCell ref="AR126:AR128"/>
    <mergeCell ref="AS126:AS128"/>
    <mergeCell ref="AT126:AT128"/>
    <mergeCell ref="AO123:AO125"/>
    <mergeCell ref="AP123:AQ125"/>
    <mergeCell ref="AR123:AR125"/>
    <mergeCell ref="AS123:AS125"/>
    <mergeCell ref="AT123:AT125"/>
    <mergeCell ref="A126:A128"/>
    <mergeCell ref="B126:B128"/>
    <mergeCell ref="C126:C128"/>
    <mergeCell ref="D126:D128"/>
    <mergeCell ref="F126:G128"/>
    <mergeCell ref="A123:A125"/>
    <mergeCell ref="B123:B125"/>
    <mergeCell ref="C123:C125"/>
    <mergeCell ref="D123:D125"/>
    <mergeCell ref="F123:G125"/>
    <mergeCell ref="AN123:AN125"/>
    <mergeCell ref="AN132:AN134"/>
    <mergeCell ref="AO132:AO134"/>
    <mergeCell ref="AP132:AQ134"/>
    <mergeCell ref="AR132:AR134"/>
    <mergeCell ref="AS132:AS134"/>
    <mergeCell ref="AT132:AT134"/>
    <mergeCell ref="AO129:AO131"/>
    <mergeCell ref="AP129:AQ131"/>
    <mergeCell ref="AR129:AR131"/>
    <mergeCell ref="AS129:AS131"/>
    <mergeCell ref="AT129:AT131"/>
    <mergeCell ref="A132:A134"/>
    <mergeCell ref="B132:B134"/>
    <mergeCell ref="C132:C134"/>
    <mergeCell ref="D132:D134"/>
    <mergeCell ref="F132:G134"/>
    <mergeCell ref="A129:A131"/>
    <mergeCell ref="B129:B131"/>
    <mergeCell ref="C129:C131"/>
    <mergeCell ref="D129:D131"/>
    <mergeCell ref="F129:G131"/>
    <mergeCell ref="AN129:AN131"/>
    <mergeCell ref="AN138:AN140"/>
    <mergeCell ref="AO138:AO140"/>
    <mergeCell ref="AP138:AQ140"/>
    <mergeCell ref="AR138:AR140"/>
    <mergeCell ref="AS138:AS140"/>
    <mergeCell ref="AT138:AT140"/>
    <mergeCell ref="AO135:AO137"/>
    <mergeCell ref="AP135:AQ137"/>
    <mergeCell ref="AR135:AR137"/>
    <mergeCell ref="AS135:AS137"/>
    <mergeCell ref="AT135:AT137"/>
    <mergeCell ref="A138:A140"/>
    <mergeCell ref="B138:B140"/>
    <mergeCell ref="C138:C140"/>
    <mergeCell ref="D138:D140"/>
    <mergeCell ref="F138:G140"/>
    <mergeCell ref="A135:A137"/>
    <mergeCell ref="B135:B137"/>
    <mergeCell ref="C135:C137"/>
    <mergeCell ref="D135:D137"/>
    <mergeCell ref="F135:G137"/>
    <mergeCell ref="AN135:AN137"/>
    <mergeCell ref="AN144:AN146"/>
    <mergeCell ref="AO144:AO146"/>
    <mergeCell ref="AP144:AQ146"/>
    <mergeCell ref="AR144:AR146"/>
    <mergeCell ref="AS144:AS146"/>
    <mergeCell ref="AT144:AT146"/>
    <mergeCell ref="AO141:AO143"/>
    <mergeCell ref="AP141:AQ143"/>
    <mergeCell ref="AR141:AR143"/>
    <mergeCell ref="AS141:AS143"/>
    <mergeCell ref="AT141:AT143"/>
    <mergeCell ref="A144:A146"/>
    <mergeCell ref="B144:B146"/>
    <mergeCell ref="C144:C146"/>
    <mergeCell ref="D144:D146"/>
    <mergeCell ref="F144:G146"/>
    <mergeCell ref="A141:A143"/>
    <mergeCell ref="B141:B143"/>
    <mergeCell ref="C141:C143"/>
    <mergeCell ref="D141:D143"/>
    <mergeCell ref="F141:G143"/>
    <mergeCell ref="AN141:AN143"/>
    <mergeCell ref="AN150:AN152"/>
    <mergeCell ref="AO150:AO152"/>
    <mergeCell ref="AP150:AQ152"/>
    <mergeCell ref="AR150:AR152"/>
    <mergeCell ref="AS150:AS152"/>
    <mergeCell ref="AT150:AT152"/>
    <mergeCell ref="AO147:AO149"/>
    <mergeCell ref="AP147:AQ149"/>
    <mergeCell ref="AR147:AR149"/>
    <mergeCell ref="AS147:AS149"/>
    <mergeCell ref="AT147:AT149"/>
    <mergeCell ref="A150:A152"/>
    <mergeCell ref="B150:B152"/>
    <mergeCell ref="C150:C152"/>
    <mergeCell ref="D150:D152"/>
    <mergeCell ref="F150:G152"/>
    <mergeCell ref="A147:A149"/>
    <mergeCell ref="B147:B149"/>
    <mergeCell ref="C147:C149"/>
    <mergeCell ref="D147:D149"/>
    <mergeCell ref="F147:G149"/>
    <mergeCell ref="AN147:AN149"/>
    <mergeCell ref="AN156:AN158"/>
    <mergeCell ref="AO156:AO158"/>
    <mergeCell ref="AP156:AQ158"/>
    <mergeCell ref="AR156:AR158"/>
    <mergeCell ref="AS156:AS158"/>
    <mergeCell ref="AT156:AT158"/>
    <mergeCell ref="AO153:AO155"/>
    <mergeCell ref="AP153:AQ155"/>
    <mergeCell ref="AR153:AR155"/>
    <mergeCell ref="AS153:AS155"/>
    <mergeCell ref="AT153:AT155"/>
    <mergeCell ref="A156:A158"/>
    <mergeCell ref="B156:B158"/>
    <mergeCell ref="C156:C158"/>
    <mergeCell ref="D156:D158"/>
    <mergeCell ref="F156:G158"/>
    <mergeCell ref="A153:A155"/>
    <mergeCell ref="B153:B155"/>
    <mergeCell ref="C153:C155"/>
    <mergeCell ref="D153:D155"/>
    <mergeCell ref="F153:G155"/>
    <mergeCell ref="AN153:AN155"/>
    <mergeCell ref="AN162:AN164"/>
    <mergeCell ref="AO162:AO164"/>
    <mergeCell ref="AP162:AQ164"/>
    <mergeCell ref="AR162:AR164"/>
    <mergeCell ref="AS162:AS164"/>
    <mergeCell ref="AT162:AT164"/>
    <mergeCell ref="AO159:AO161"/>
    <mergeCell ref="AP159:AQ161"/>
    <mergeCell ref="AR159:AR161"/>
    <mergeCell ref="AS159:AS161"/>
    <mergeCell ref="AT159:AT161"/>
    <mergeCell ref="A162:A164"/>
    <mergeCell ref="B162:B164"/>
    <mergeCell ref="C162:C164"/>
    <mergeCell ref="D162:D164"/>
    <mergeCell ref="F162:G164"/>
    <mergeCell ref="A159:A161"/>
    <mergeCell ref="B159:B161"/>
    <mergeCell ref="C159:C161"/>
    <mergeCell ref="D159:D161"/>
    <mergeCell ref="F159:G161"/>
    <mergeCell ref="AN159:AN161"/>
    <mergeCell ref="AN168:AN170"/>
    <mergeCell ref="AO168:AO170"/>
    <mergeCell ref="AP168:AQ170"/>
    <mergeCell ref="AR168:AR170"/>
    <mergeCell ref="AS168:AS170"/>
    <mergeCell ref="AT168:AT170"/>
    <mergeCell ref="AO165:AO167"/>
    <mergeCell ref="AP165:AQ167"/>
    <mergeCell ref="AR165:AR167"/>
    <mergeCell ref="AS165:AS167"/>
    <mergeCell ref="AT165:AT167"/>
    <mergeCell ref="A168:A170"/>
    <mergeCell ref="B168:B170"/>
    <mergeCell ref="C168:C170"/>
    <mergeCell ref="D168:D170"/>
    <mergeCell ref="F168:G170"/>
    <mergeCell ref="A165:A167"/>
    <mergeCell ref="B165:B167"/>
    <mergeCell ref="C165:C167"/>
    <mergeCell ref="D165:D167"/>
    <mergeCell ref="F165:G167"/>
    <mergeCell ref="AN165:AN167"/>
    <mergeCell ref="AN174:AN176"/>
    <mergeCell ref="AO174:AO176"/>
    <mergeCell ref="AP174:AQ176"/>
    <mergeCell ref="AR174:AR176"/>
    <mergeCell ref="AS174:AS176"/>
    <mergeCell ref="AT174:AT176"/>
    <mergeCell ref="AO171:AO173"/>
    <mergeCell ref="AP171:AQ173"/>
    <mergeCell ref="AR171:AR173"/>
    <mergeCell ref="AS171:AS173"/>
    <mergeCell ref="AT171:AT173"/>
    <mergeCell ref="A174:A176"/>
    <mergeCell ref="B174:B176"/>
    <mergeCell ref="C174:C176"/>
    <mergeCell ref="D174:D176"/>
    <mergeCell ref="F174:G176"/>
    <mergeCell ref="A171:A173"/>
    <mergeCell ref="B171:B173"/>
    <mergeCell ref="C171:C173"/>
    <mergeCell ref="D171:D173"/>
    <mergeCell ref="F171:G173"/>
    <mergeCell ref="AN171:AN173"/>
    <mergeCell ref="AN180:AN182"/>
    <mergeCell ref="AO180:AO182"/>
    <mergeCell ref="AP180:AQ182"/>
    <mergeCell ref="AR180:AR182"/>
    <mergeCell ref="AS180:AS182"/>
    <mergeCell ref="AT180:AT182"/>
    <mergeCell ref="AO177:AO179"/>
    <mergeCell ref="AP177:AQ179"/>
    <mergeCell ref="AR177:AR179"/>
    <mergeCell ref="AS177:AS179"/>
    <mergeCell ref="AT177:AT179"/>
    <mergeCell ref="A180:A182"/>
    <mergeCell ref="B180:B182"/>
    <mergeCell ref="C180:C182"/>
    <mergeCell ref="D180:D182"/>
    <mergeCell ref="F180:G182"/>
    <mergeCell ref="A177:A179"/>
    <mergeCell ref="B177:B179"/>
    <mergeCell ref="C177:C179"/>
    <mergeCell ref="D177:D179"/>
    <mergeCell ref="F177:G179"/>
    <mergeCell ref="AN177:AN179"/>
    <mergeCell ref="AN186:AN188"/>
    <mergeCell ref="AO186:AO188"/>
    <mergeCell ref="AP186:AQ188"/>
    <mergeCell ref="AR186:AR188"/>
    <mergeCell ref="AS186:AS188"/>
    <mergeCell ref="AT186:AT188"/>
    <mergeCell ref="AO183:AO185"/>
    <mergeCell ref="AP183:AQ185"/>
    <mergeCell ref="AR183:AR185"/>
    <mergeCell ref="AS183:AS185"/>
    <mergeCell ref="AT183:AT185"/>
    <mergeCell ref="A186:A188"/>
    <mergeCell ref="B186:B188"/>
    <mergeCell ref="C186:C188"/>
    <mergeCell ref="D186:D188"/>
    <mergeCell ref="F186:G188"/>
    <mergeCell ref="A183:A185"/>
    <mergeCell ref="B183:B185"/>
    <mergeCell ref="C183:C185"/>
    <mergeCell ref="D183:D185"/>
    <mergeCell ref="F183:G185"/>
    <mergeCell ref="AN183:AN185"/>
    <mergeCell ref="AN192:AN194"/>
    <mergeCell ref="AO192:AO194"/>
    <mergeCell ref="AP192:AQ194"/>
    <mergeCell ref="AR192:AR194"/>
    <mergeCell ref="AS192:AS194"/>
    <mergeCell ref="AT192:AT194"/>
    <mergeCell ref="AO189:AO191"/>
    <mergeCell ref="AP189:AQ191"/>
    <mergeCell ref="AR189:AR191"/>
    <mergeCell ref="AS189:AS191"/>
    <mergeCell ref="AT189:AT191"/>
    <mergeCell ref="A192:A194"/>
    <mergeCell ref="B192:B194"/>
    <mergeCell ref="C192:C194"/>
    <mergeCell ref="D192:D194"/>
    <mergeCell ref="F192:G194"/>
    <mergeCell ref="A189:A191"/>
    <mergeCell ref="B189:B191"/>
    <mergeCell ref="C189:C191"/>
    <mergeCell ref="D189:D191"/>
    <mergeCell ref="F189:G191"/>
    <mergeCell ref="AN189:AN191"/>
    <mergeCell ref="AN198:AN200"/>
    <mergeCell ref="AO198:AO200"/>
    <mergeCell ref="AP198:AQ200"/>
    <mergeCell ref="AR198:AR200"/>
    <mergeCell ref="AS198:AS200"/>
    <mergeCell ref="AT198:AT200"/>
    <mergeCell ref="AO195:AO197"/>
    <mergeCell ref="AP195:AQ197"/>
    <mergeCell ref="AR195:AR197"/>
    <mergeCell ref="AS195:AS197"/>
    <mergeCell ref="AT195:AT197"/>
    <mergeCell ref="A198:A200"/>
    <mergeCell ref="B198:B200"/>
    <mergeCell ref="C198:C200"/>
    <mergeCell ref="D198:D200"/>
    <mergeCell ref="F198:G200"/>
    <mergeCell ref="A195:A197"/>
    <mergeCell ref="B195:B197"/>
    <mergeCell ref="C195:C197"/>
    <mergeCell ref="D195:D197"/>
    <mergeCell ref="F195:G197"/>
    <mergeCell ref="AN195:AN197"/>
    <mergeCell ref="AN204:AN206"/>
    <mergeCell ref="AO204:AO206"/>
    <mergeCell ref="AP204:AQ206"/>
    <mergeCell ref="AR204:AR206"/>
    <mergeCell ref="AS204:AS206"/>
    <mergeCell ref="AT204:AT206"/>
    <mergeCell ref="AO201:AO203"/>
    <mergeCell ref="AP201:AQ203"/>
    <mergeCell ref="AR201:AR203"/>
    <mergeCell ref="AS201:AS203"/>
    <mergeCell ref="AT201:AT203"/>
    <mergeCell ref="A204:A206"/>
    <mergeCell ref="B204:B206"/>
    <mergeCell ref="C204:C206"/>
    <mergeCell ref="D204:D206"/>
    <mergeCell ref="F204:G206"/>
    <mergeCell ref="A201:A203"/>
    <mergeCell ref="B201:B203"/>
    <mergeCell ref="C201:C203"/>
    <mergeCell ref="D201:D203"/>
    <mergeCell ref="F201:G203"/>
    <mergeCell ref="AN201:AN203"/>
    <mergeCell ref="AN210:AN212"/>
    <mergeCell ref="AO210:AO212"/>
    <mergeCell ref="AP210:AQ212"/>
    <mergeCell ref="AR210:AR212"/>
    <mergeCell ref="AS210:AS212"/>
    <mergeCell ref="AT210:AT212"/>
    <mergeCell ref="AO207:AO209"/>
    <mergeCell ref="AP207:AQ209"/>
    <mergeCell ref="AR207:AR209"/>
    <mergeCell ref="AS207:AS209"/>
    <mergeCell ref="AT207:AT209"/>
    <mergeCell ref="A210:A212"/>
    <mergeCell ref="B210:B212"/>
    <mergeCell ref="C210:C212"/>
    <mergeCell ref="D210:D212"/>
    <mergeCell ref="F210:G212"/>
    <mergeCell ref="A207:A209"/>
    <mergeCell ref="B207:B209"/>
    <mergeCell ref="C207:C209"/>
    <mergeCell ref="D207:D209"/>
    <mergeCell ref="F207:G209"/>
    <mergeCell ref="AN207:AN209"/>
    <mergeCell ref="AN216:AN218"/>
    <mergeCell ref="AO216:AO218"/>
    <mergeCell ref="AP216:AQ218"/>
    <mergeCell ref="AR216:AR218"/>
    <mergeCell ref="AS216:AS218"/>
    <mergeCell ref="AT216:AT218"/>
    <mergeCell ref="AO213:AO215"/>
    <mergeCell ref="AP213:AQ215"/>
    <mergeCell ref="AR213:AR215"/>
    <mergeCell ref="AS213:AS215"/>
    <mergeCell ref="AT213:AT215"/>
    <mergeCell ref="A216:A218"/>
    <mergeCell ref="B216:B218"/>
    <mergeCell ref="C216:C218"/>
    <mergeCell ref="D216:D218"/>
    <mergeCell ref="F216:G218"/>
    <mergeCell ref="A213:A215"/>
    <mergeCell ref="B213:B215"/>
    <mergeCell ref="C213:C215"/>
    <mergeCell ref="D213:D215"/>
    <mergeCell ref="F213:G215"/>
    <mergeCell ref="AN213:AN215"/>
    <mergeCell ref="AN222:AN224"/>
    <mergeCell ref="AO222:AO224"/>
    <mergeCell ref="AP222:AQ224"/>
    <mergeCell ref="AR222:AR224"/>
    <mergeCell ref="AS222:AS224"/>
    <mergeCell ref="AT222:AT224"/>
    <mergeCell ref="AO219:AO221"/>
    <mergeCell ref="AP219:AQ221"/>
    <mergeCell ref="AR219:AR221"/>
    <mergeCell ref="AS219:AS221"/>
    <mergeCell ref="AT219:AT221"/>
    <mergeCell ref="A222:A224"/>
    <mergeCell ref="B222:B224"/>
    <mergeCell ref="C222:C224"/>
    <mergeCell ref="D222:D224"/>
    <mergeCell ref="F222:G224"/>
    <mergeCell ref="A219:A221"/>
    <mergeCell ref="B219:B221"/>
    <mergeCell ref="C219:C221"/>
    <mergeCell ref="D219:D221"/>
    <mergeCell ref="F219:G221"/>
    <mergeCell ref="AN219:AN221"/>
    <mergeCell ref="AN228:AN230"/>
    <mergeCell ref="AO228:AO230"/>
    <mergeCell ref="AP228:AQ230"/>
    <mergeCell ref="AR228:AR230"/>
    <mergeCell ref="AS228:AS230"/>
    <mergeCell ref="AT228:AT230"/>
    <mergeCell ref="AO225:AO227"/>
    <mergeCell ref="AP225:AQ227"/>
    <mergeCell ref="AR225:AR227"/>
    <mergeCell ref="AS225:AS227"/>
    <mergeCell ref="AT225:AT227"/>
    <mergeCell ref="A228:A230"/>
    <mergeCell ref="B228:B230"/>
    <mergeCell ref="C228:C230"/>
    <mergeCell ref="D228:D230"/>
    <mergeCell ref="F228:G230"/>
    <mergeCell ref="A225:A227"/>
    <mergeCell ref="B225:B227"/>
    <mergeCell ref="C225:C227"/>
    <mergeCell ref="D225:D227"/>
    <mergeCell ref="F225:G227"/>
    <mergeCell ref="AN225:AN227"/>
    <mergeCell ref="AN234:AN236"/>
    <mergeCell ref="AO234:AO236"/>
    <mergeCell ref="AP234:AQ236"/>
    <mergeCell ref="AR234:AR236"/>
    <mergeCell ref="AS234:AS236"/>
    <mergeCell ref="AT234:AT236"/>
    <mergeCell ref="AO231:AO233"/>
    <mergeCell ref="AP231:AQ233"/>
    <mergeCell ref="AR231:AR233"/>
    <mergeCell ref="AS231:AS233"/>
    <mergeCell ref="AT231:AT233"/>
    <mergeCell ref="A234:A236"/>
    <mergeCell ref="B234:B236"/>
    <mergeCell ref="C234:C236"/>
    <mergeCell ref="D234:D236"/>
    <mergeCell ref="F234:G236"/>
    <mergeCell ref="A231:A233"/>
    <mergeCell ref="B231:B233"/>
    <mergeCell ref="C231:C233"/>
    <mergeCell ref="D231:D233"/>
    <mergeCell ref="F231:G233"/>
    <mergeCell ref="AN231:AN233"/>
    <mergeCell ref="AN240:AN242"/>
    <mergeCell ref="AO240:AO242"/>
    <mergeCell ref="AP240:AQ242"/>
    <mergeCell ref="AR240:AR242"/>
    <mergeCell ref="AS240:AS242"/>
    <mergeCell ref="AT240:AT242"/>
    <mergeCell ref="AO237:AO239"/>
    <mergeCell ref="AP237:AQ239"/>
    <mergeCell ref="AR237:AR239"/>
    <mergeCell ref="AS237:AS239"/>
    <mergeCell ref="AT237:AT239"/>
    <mergeCell ref="A240:A242"/>
    <mergeCell ref="B240:B242"/>
    <mergeCell ref="C240:C242"/>
    <mergeCell ref="D240:D242"/>
    <mergeCell ref="F240:G242"/>
    <mergeCell ref="A237:A239"/>
    <mergeCell ref="B237:B239"/>
    <mergeCell ref="C237:C239"/>
    <mergeCell ref="D237:D239"/>
    <mergeCell ref="F237:G239"/>
    <mergeCell ref="AN237:AN239"/>
    <mergeCell ref="AN246:AN248"/>
    <mergeCell ref="AO246:AO248"/>
    <mergeCell ref="AP246:AQ248"/>
    <mergeCell ref="AR246:AR248"/>
    <mergeCell ref="AS246:AS248"/>
    <mergeCell ref="AT246:AT248"/>
    <mergeCell ref="AO243:AO245"/>
    <mergeCell ref="AP243:AQ245"/>
    <mergeCell ref="AR243:AR245"/>
    <mergeCell ref="AS243:AS245"/>
    <mergeCell ref="AT243:AT245"/>
    <mergeCell ref="A246:A248"/>
    <mergeCell ref="B246:B248"/>
    <mergeCell ref="C246:C248"/>
    <mergeCell ref="D246:D248"/>
    <mergeCell ref="F246:G248"/>
    <mergeCell ref="A243:A245"/>
    <mergeCell ref="B243:B245"/>
    <mergeCell ref="C243:C245"/>
    <mergeCell ref="D243:D245"/>
    <mergeCell ref="F243:G245"/>
    <mergeCell ref="AN243:AN245"/>
    <mergeCell ref="AN252:AN254"/>
    <mergeCell ref="AO252:AO254"/>
    <mergeCell ref="AP252:AQ254"/>
    <mergeCell ref="AR252:AR254"/>
    <mergeCell ref="AS252:AS254"/>
    <mergeCell ref="AT252:AT254"/>
    <mergeCell ref="AO249:AO251"/>
    <mergeCell ref="AP249:AQ251"/>
    <mergeCell ref="AR249:AR251"/>
    <mergeCell ref="AS249:AS251"/>
    <mergeCell ref="AT249:AT251"/>
    <mergeCell ref="A252:A254"/>
    <mergeCell ref="B252:B254"/>
    <mergeCell ref="C252:C254"/>
    <mergeCell ref="D252:D254"/>
    <mergeCell ref="F252:G254"/>
    <mergeCell ref="A249:A251"/>
    <mergeCell ref="B249:B251"/>
    <mergeCell ref="C249:C251"/>
    <mergeCell ref="D249:D251"/>
    <mergeCell ref="F249:G251"/>
    <mergeCell ref="AN249:AN251"/>
    <mergeCell ref="AN258:AN260"/>
    <mergeCell ref="AO258:AO260"/>
    <mergeCell ref="AP258:AQ260"/>
    <mergeCell ref="AR258:AR260"/>
    <mergeCell ref="AS258:AS260"/>
    <mergeCell ref="AT258:AT260"/>
    <mergeCell ref="AO255:AO257"/>
    <mergeCell ref="AP255:AQ257"/>
    <mergeCell ref="AR255:AR257"/>
    <mergeCell ref="AS255:AS257"/>
    <mergeCell ref="AT255:AT257"/>
    <mergeCell ref="A258:A260"/>
    <mergeCell ref="B258:B260"/>
    <mergeCell ref="C258:C260"/>
    <mergeCell ref="D258:D260"/>
    <mergeCell ref="F258:G260"/>
    <mergeCell ref="A255:A257"/>
    <mergeCell ref="B255:B257"/>
    <mergeCell ref="C255:C257"/>
    <mergeCell ref="D255:D257"/>
    <mergeCell ref="F255:G257"/>
    <mergeCell ref="AN255:AN257"/>
    <mergeCell ref="AN264:AN266"/>
    <mergeCell ref="AO264:AO266"/>
    <mergeCell ref="AP264:AQ266"/>
    <mergeCell ref="AR264:AR266"/>
    <mergeCell ref="AS264:AS266"/>
    <mergeCell ref="AT264:AT266"/>
    <mergeCell ref="AO261:AO263"/>
    <mergeCell ref="AP261:AQ263"/>
    <mergeCell ref="AR261:AR263"/>
    <mergeCell ref="AS261:AS263"/>
    <mergeCell ref="AT261:AT263"/>
    <mergeCell ref="A264:A266"/>
    <mergeCell ref="B264:B266"/>
    <mergeCell ref="C264:C266"/>
    <mergeCell ref="D264:D266"/>
    <mergeCell ref="F264:G266"/>
    <mergeCell ref="A261:A263"/>
    <mergeCell ref="B261:B263"/>
    <mergeCell ref="C261:C263"/>
    <mergeCell ref="D261:D263"/>
    <mergeCell ref="F261:G263"/>
    <mergeCell ref="AN261:AN263"/>
    <mergeCell ref="AN270:AN272"/>
    <mergeCell ref="AO270:AO272"/>
    <mergeCell ref="AP270:AQ272"/>
    <mergeCell ref="AR270:AR272"/>
    <mergeCell ref="AS270:AS272"/>
    <mergeCell ref="AT270:AT272"/>
    <mergeCell ref="AO267:AO269"/>
    <mergeCell ref="AP267:AQ269"/>
    <mergeCell ref="AR267:AR269"/>
    <mergeCell ref="AS267:AS269"/>
    <mergeCell ref="AT267:AT269"/>
    <mergeCell ref="A270:A272"/>
    <mergeCell ref="B270:B272"/>
    <mergeCell ref="C270:C272"/>
    <mergeCell ref="D270:D272"/>
    <mergeCell ref="F270:G272"/>
    <mergeCell ref="A267:A269"/>
    <mergeCell ref="B267:B269"/>
    <mergeCell ref="C267:C269"/>
    <mergeCell ref="D267:D269"/>
    <mergeCell ref="F267:G269"/>
    <mergeCell ref="AN267:AN269"/>
    <mergeCell ref="AN276:AN278"/>
    <mergeCell ref="AO276:AO278"/>
    <mergeCell ref="AP276:AQ278"/>
    <mergeCell ref="AR276:AR278"/>
    <mergeCell ref="AS276:AS278"/>
    <mergeCell ref="AT276:AT278"/>
    <mergeCell ref="AO273:AO275"/>
    <mergeCell ref="AP273:AQ275"/>
    <mergeCell ref="AR273:AR275"/>
    <mergeCell ref="AS273:AS275"/>
    <mergeCell ref="AT273:AT275"/>
    <mergeCell ref="A276:A278"/>
    <mergeCell ref="B276:B278"/>
    <mergeCell ref="C276:C278"/>
    <mergeCell ref="D276:D278"/>
    <mergeCell ref="F276:G278"/>
    <mergeCell ref="A273:A275"/>
    <mergeCell ref="B273:B275"/>
    <mergeCell ref="C273:C275"/>
    <mergeCell ref="D273:D275"/>
    <mergeCell ref="F273:G275"/>
    <mergeCell ref="AN273:AN275"/>
    <mergeCell ref="AN282:AN284"/>
    <mergeCell ref="AO282:AO284"/>
    <mergeCell ref="AP282:AQ284"/>
    <mergeCell ref="AR282:AR284"/>
    <mergeCell ref="AS282:AS284"/>
    <mergeCell ref="AT282:AT284"/>
    <mergeCell ref="AO279:AO281"/>
    <mergeCell ref="AP279:AQ281"/>
    <mergeCell ref="AR279:AR281"/>
    <mergeCell ref="AS279:AS281"/>
    <mergeCell ref="AT279:AT281"/>
    <mergeCell ref="A282:A284"/>
    <mergeCell ref="B282:B284"/>
    <mergeCell ref="C282:C284"/>
    <mergeCell ref="D282:D284"/>
    <mergeCell ref="F282:G284"/>
    <mergeCell ref="A279:A281"/>
    <mergeCell ref="B279:B281"/>
    <mergeCell ref="C279:C281"/>
    <mergeCell ref="D279:D281"/>
    <mergeCell ref="F279:G281"/>
    <mergeCell ref="AN279:AN281"/>
    <mergeCell ref="AN288:AN290"/>
    <mergeCell ref="AO288:AO290"/>
    <mergeCell ref="AP288:AQ290"/>
    <mergeCell ref="AR288:AR290"/>
    <mergeCell ref="AS288:AS290"/>
    <mergeCell ref="AT288:AT290"/>
    <mergeCell ref="AO285:AO287"/>
    <mergeCell ref="AP285:AQ287"/>
    <mergeCell ref="AR285:AR287"/>
    <mergeCell ref="AS285:AS287"/>
    <mergeCell ref="AT285:AT287"/>
    <mergeCell ref="A288:A290"/>
    <mergeCell ref="B288:B290"/>
    <mergeCell ref="C288:C290"/>
    <mergeCell ref="D288:D290"/>
    <mergeCell ref="F288:G290"/>
    <mergeCell ref="A285:A287"/>
    <mergeCell ref="B285:B287"/>
    <mergeCell ref="C285:C287"/>
    <mergeCell ref="D285:D287"/>
    <mergeCell ref="F285:G287"/>
    <mergeCell ref="AN285:AN287"/>
    <mergeCell ref="AN294:AN296"/>
    <mergeCell ref="AO294:AO296"/>
    <mergeCell ref="AP294:AQ296"/>
    <mergeCell ref="AR294:AR296"/>
    <mergeCell ref="AS294:AS296"/>
    <mergeCell ref="AT294:AT296"/>
    <mergeCell ref="AO291:AO293"/>
    <mergeCell ref="AP291:AQ293"/>
    <mergeCell ref="AR291:AR293"/>
    <mergeCell ref="AS291:AS293"/>
    <mergeCell ref="AT291:AT293"/>
    <mergeCell ref="A294:A296"/>
    <mergeCell ref="B294:B296"/>
    <mergeCell ref="C294:C296"/>
    <mergeCell ref="D294:D296"/>
    <mergeCell ref="F294:G296"/>
    <mergeCell ref="A291:A293"/>
    <mergeCell ref="B291:B293"/>
    <mergeCell ref="C291:C293"/>
    <mergeCell ref="D291:D293"/>
    <mergeCell ref="F291:G293"/>
    <mergeCell ref="AN291:AN293"/>
    <mergeCell ref="AN300:AN302"/>
    <mergeCell ref="AO300:AO302"/>
    <mergeCell ref="AP300:AQ302"/>
    <mergeCell ref="AR300:AR302"/>
    <mergeCell ref="AS300:AS302"/>
    <mergeCell ref="AT300:AT302"/>
    <mergeCell ref="AO297:AO299"/>
    <mergeCell ref="AP297:AQ299"/>
    <mergeCell ref="AR297:AR299"/>
    <mergeCell ref="AS297:AS299"/>
    <mergeCell ref="AT297:AT299"/>
    <mergeCell ref="A300:A302"/>
    <mergeCell ref="B300:B302"/>
    <mergeCell ref="C300:C302"/>
    <mergeCell ref="D300:D302"/>
    <mergeCell ref="F300:G302"/>
    <mergeCell ref="A297:A299"/>
    <mergeCell ref="B297:B299"/>
    <mergeCell ref="C297:C299"/>
    <mergeCell ref="D297:D299"/>
    <mergeCell ref="F297:G299"/>
    <mergeCell ref="AN297:AN299"/>
    <mergeCell ref="AN306:AN308"/>
    <mergeCell ref="AO306:AO308"/>
    <mergeCell ref="AP306:AQ308"/>
    <mergeCell ref="AR306:AR308"/>
    <mergeCell ref="AS306:AS308"/>
    <mergeCell ref="AT306:AT308"/>
    <mergeCell ref="AO303:AO305"/>
    <mergeCell ref="AP303:AQ305"/>
    <mergeCell ref="AR303:AR305"/>
    <mergeCell ref="AS303:AS305"/>
    <mergeCell ref="AT303:AT305"/>
    <mergeCell ref="A306:A308"/>
    <mergeCell ref="B306:B308"/>
    <mergeCell ref="C306:C308"/>
    <mergeCell ref="D306:D308"/>
    <mergeCell ref="F306:G308"/>
    <mergeCell ref="A303:A305"/>
    <mergeCell ref="B303:B305"/>
    <mergeCell ref="C303:C305"/>
    <mergeCell ref="D303:D305"/>
    <mergeCell ref="F303:G305"/>
    <mergeCell ref="AN303:AN305"/>
    <mergeCell ref="AN312:AN314"/>
    <mergeCell ref="AO312:AO314"/>
    <mergeCell ref="AP312:AQ314"/>
    <mergeCell ref="AR312:AR314"/>
    <mergeCell ref="AS312:AS314"/>
    <mergeCell ref="AT312:AT314"/>
    <mergeCell ref="AO309:AO311"/>
    <mergeCell ref="AP309:AQ311"/>
    <mergeCell ref="AR309:AR311"/>
    <mergeCell ref="AS309:AS311"/>
    <mergeCell ref="AT309:AT311"/>
    <mergeCell ref="A312:A314"/>
    <mergeCell ref="B312:B314"/>
    <mergeCell ref="C312:C314"/>
    <mergeCell ref="D312:D314"/>
    <mergeCell ref="F312:G314"/>
    <mergeCell ref="A309:A311"/>
    <mergeCell ref="B309:B311"/>
    <mergeCell ref="C309:C311"/>
    <mergeCell ref="D309:D311"/>
    <mergeCell ref="F309:G311"/>
    <mergeCell ref="AN309:AN311"/>
    <mergeCell ref="C329:E329"/>
    <mergeCell ref="C330:E330"/>
    <mergeCell ref="C331:E331"/>
    <mergeCell ref="C332:E332"/>
    <mergeCell ref="C333:E333"/>
    <mergeCell ref="AN318:AN320"/>
    <mergeCell ref="AO318:AO320"/>
    <mergeCell ref="AP318:AQ320"/>
    <mergeCell ref="AR318:AR320"/>
    <mergeCell ref="AS318:AS320"/>
    <mergeCell ref="AT318:AT320"/>
    <mergeCell ref="AO315:AO317"/>
    <mergeCell ref="AP315:AQ317"/>
    <mergeCell ref="AR315:AR317"/>
    <mergeCell ref="AS315:AS317"/>
    <mergeCell ref="AT315:AT317"/>
    <mergeCell ref="A318:A320"/>
    <mergeCell ref="B318:B320"/>
    <mergeCell ref="C318:C320"/>
    <mergeCell ref="D318:D320"/>
    <mergeCell ref="F318:G320"/>
    <mergeCell ref="A315:A317"/>
    <mergeCell ref="B315:B317"/>
    <mergeCell ref="C315:C317"/>
    <mergeCell ref="D315:D317"/>
    <mergeCell ref="F315:G317"/>
    <mergeCell ref="AN315:AN317"/>
  </mergeCells>
  <phoneticPr fontId="4"/>
  <conditionalFormatting sqref="J17:O17">
    <cfRule type="expression" dxfId="15" priority="2">
      <formula>OR($AN$2="就労継続支援Ａ型", $AN$2="就労継続支援Ｂ型", $AN$2="就労移行支援")</formula>
    </cfRule>
  </conditionalFormatting>
  <conditionalFormatting sqref="AN2:AQ2">
    <cfRule type="expression" dxfId="14" priority="1">
      <formula>$AN$2="プルダウンからサービスを選択"</formula>
    </cfRule>
  </conditionalFormatting>
  <dataValidations count="7">
    <dataValidation allowBlank="1" showInputMessage="1" sqref="A1:D1 M1:XFD1"/>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formula1>"□,☑"</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formula1>$B$330:$B$333</formula1>
    </dataValidation>
    <dataValidation type="list" allowBlank="1" showInputMessage="1" showErrorMessage="1" sqref="AN5:AN6 AO6:AQ6">
      <formula1>"予定,実績"</formula1>
    </dataValidation>
    <dataValidation type="custom" errorStyle="warning" allowBlank="1" showInputMessage="1" showErrorMessage="1" errorTitle="警告" error="職業指導員と生活支援員の数を左へまとめて入力してください。" sqref="J17:O17">
      <formula1>AND($AN$2&lt;&gt;"就労継続支援Ａ型", $AN$2&lt;&gt;"就労継続支援Ｂ型", $AN$2&lt;&gt;"就労移行支援")</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formula1>INDIRECT($AN$2)</formula1>
    </dataValidation>
    <dataValidation type="list" allowBlank="1" showInputMessage="1" showErrorMessage="1" sqref="AN2:AQ2">
      <formula1>"プルダウンからサービスを選択,共同生活援助・介護サービス包括型,共同生活援助・外部サービス利用型,共同生活援助・日中サービス支援型"</formula1>
    </dataValidation>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 type="list" allowBlank="1" showInputMessage="1">
          <x14:formula1>
            <xm:f>選択肢!$B$33:$AB$33</xm:f>
          </x14:formula1>
          <xm:sqref>E24:E320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425" customWidth="1"/>
    <col min="2" max="2" width="17.25" style="432" customWidth="1"/>
    <col min="3" max="3" width="7.5" style="425" bestFit="1" customWidth="1"/>
    <col min="4" max="4" width="3.25" style="425" customWidth="1"/>
    <col min="5" max="7" width="7.625" style="425" customWidth="1"/>
    <col min="8" max="8" width="5.25" style="425" customWidth="1"/>
    <col min="9" max="39" width="2.625" style="425" customWidth="1"/>
    <col min="40" max="41" width="7.625" style="425" customWidth="1"/>
    <col min="42" max="43" width="7.875" style="425" customWidth="1"/>
    <col min="44" max="45" width="7.625" style="425" customWidth="1"/>
    <col min="46" max="46" width="8.25" style="426"/>
    <col min="47" max="48" width="10.5" style="416" hidden="1" customWidth="1"/>
    <col min="49" max="49" width="3.125" style="416" customWidth="1"/>
    <col min="50" max="16384" width="8.25" style="416"/>
  </cols>
  <sheetData>
    <row r="1" spans="1:48" s="164" customFormat="1" ht="15" customHeight="1">
      <c r="B1" s="690" t="s">
        <v>507</v>
      </c>
      <c r="C1" s="690"/>
      <c r="D1" s="690"/>
      <c r="E1" s="690"/>
      <c r="F1" s="690"/>
      <c r="G1" s="690"/>
      <c r="H1" s="690"/>
      <c r="I1" s="690"/>
      <c r="J1" s="690"/>
      <c r="K1" s="690"/>
      <c r="L1" s="690"/>
      <c r="O1" s="165"/>
      <c r="AA1" s="165"/>
      <c r="AI1" s="165"/>
    </row>
    <row r="2" spans="1:48" s="205" customFormat="1" ht="18" customHeight="1">
      <c r="A2" s="397" t="s">
        <v>504</v>
      </c>
      <c r="B2" s="197"/>
      <c r="C2" s="198"/>
      <c r="D2" s="198"/>
      <c r="E2" s="198"/>
      <c r="F2" s="198"/>
      <c r="G2" s="198"/>
      <c r="H2" s="198"/>
      <c r="I2" s="198"/>
      <c r="J2" s="198"/>
      <c r="K2" s="198"/>
      <c r="L2" s="198"/>
      <c r="M2" s="198"/>
      <c r="N2" s="198"/>
      <c r="O2" s="198"/>
      <c r="P2" s="198"/>
      <c r="Q2" s="198"/>
      <c r="R2" s="198"/>
      <c r="S2" s="198"/>
      <c r="T2" s="198"/>
      <c r="U2" s="198"/>
      <c r="V2" s="198"/>
      <c r="W2" s="198"/>
      <c r="X2" s="198"/>
      <c r="Y2" s="198"/>
      <c r="Z2" s="198"/>
      <c r="AA2" s="199"/>
      <c r="AB2" s="199"/>
      <c r="AC2" s="200"/>
      <c r="AD2" s="200"/>
      <c r="AE2" s="200"/>
      <c r="AF2" s="200"/>
      <c r="AG2" s="201"/>
      <c r="AH2" s="201"/>
      <c r="AI2" s="201"/>
      <c r="AJ2" s="201"/>
      <c r="AK2" s="201"/>
      <c r="AL2" s="202" t="s">
        <v>322</v>
      </c>
      <c r="AM2" s="202"/>
      <c r="AN2" s="783" t="s">
        <v>638</v>
      </c>
      <c r="AO2" s="784"/>
      <c r="AP2" s="784"/>
      <c r="AQ2" s="785"/>
      <c r="AR2" s="203"/>
      <c r="AS2" s="203"/>
      <c r="AT2" s="204"/>
    </row>
    <row r="3" spans="1:48" s="205" customFormat="1" ht="18" customHeight="1">
      <c r="A3" s="206" t="s">
        <v>323</v>
      </c>
      <c r="B3" s="207"/>
      <c r="C3" s="207"/>
      <c r="D3" s="207"/>
      <c r="E3" s="207"/>
      <c r="F3" s="207"/>
      <c r="G3" s="207"/>
      <c r="H3" s="207"/>
      <c r="I3" s="207"/>
      <c r="J3" s="207"/>
      <c r="K3" s="207"/>
      <c r="L3" s="207"/>
      <c r="M3" s="207"/>
      <c r="N3" s="208"/>
      <c r="O3" s="208"/>
      <c r="P3" s="786">
        <v>2025</v>
      </c>
      <c r="Q3" s="786"/>
      <c r="R3" s="786"/>
      <c r="S3" s="786"/>
      <c r="T3" s="787" t="s">
        <v>9</v>
      </c>
      <c r="U3" s="787"/>
      <c r="V3" s="786">
        <f>【共通】!P9-5</f>
        <v>3</v>
      </c>
      <c r="W3" s="786"/>
      <c r="X3" s="787" t="s">
        <v>324</v>
      </c>
      <c r="Y3" s="787"/>
      <c r="Z3" s="207"/>
      <c r="AA3" s="207"/>
      <c r="AB3" s="207"/>
      <c r="AC3" s="200"/>
      <c r="AD3" s="200"/>
      <c r="AE3" s="209"/>
      <c r="AF3" s="202"/>
      <c r="AG3" s="207"/>
      <c r="AH3" s="207"/>
      <c r="AI3" s="207"/>
      <c r="AJ3" s="207"/>
      <c r="AK3" s="207"/>
      <c r="AL3" s="202" t="s">
        <v>325</v>
      </c>
      <c r="AM3" s="202"/>
      <c r="AN3" s="788"/>
      <c r="AO3" s="789"/>
      <c r="AP3" s="789"/>
      <c r="AQ3" s="790"/>
      <c r="AR3" s="203"/>
      <c r="AS3" s="203"/>
      <c r="AT3" s="204"/>
    </row>
    <row r="4" spans="1:48" s="205" customFormat="1" ht="18" customHeight="1">
      <c r="A4" s="210"/>
      <c r="B4" s="207"/>
      <c r="C4" s="210"/>
      <c r="D4" s="210"/>
      <c r="E4" s="210"/>
      <c r="F4" s="210"/>
      <c r="G4" s="210"/>
      <c r="H4" s="210"/>
      <c r="I4" s="210"/>
      <c r="J4" s="210"/>
      <c r="K4" s="210"/>
      <c r="L4" s="210"/>
      <c r="M4" s="210"/>
      <c r="N4" s="210"/>
      <c r="O4" s="210"/>
      <c r="P4" s="210"/>
      <c r="Q4" s="210"/>
      <c r="R4" s="210"/>
      <c r="S4" s="210"/>
      <c r="T4" s="210"/>
      <c r="U4" s="210"/>
      <c r="V4" s="210"/>
      <c r="W4" s="210"/>
      <c r="X4" s="210"/>
      <c r="Y4" s="210"/>
      <c r="Z4" s="210"/>
      <c r="AA4" s="209"/>
      <c r="AB4" s="211"/>
      <c r="AC4" s="211"/>
      <c r="AD4" s="211"/>
      <c r="AE4" s="200"/>
      <c r="AF4" s="211"/>
      <c r="AG4" s="211"/>
      <c r="AH4" s="211"/>
      <c r="AI4" s="211"/>
      <c r="AJ4" s="211"/>
      <c r="AK4" s="211"/>
      <c r="AL4" s="212" t="s">
        <v>326</v>
      </c>
      <c r="AM4" s="202"/>
      <c r="AN4" s="795" t="str">
        <f>IF(AN5="","予定/実績の別を選択",IF(AN5="予定","４週","暦月"))</f>
        <v>暦月</v>
      </c>
      <c r="AO4" s="796"/>
      <c r="AP4" s="796"/>
      <c r="AQ4" s="797"/>
      <c r="AR4" s="203"/>
      <c r="AS4" s="203"/>
      <c r="AT4" s="204"/>
    </row>
    <row r="5" spans="1:48" s="205" customFormat="1" ht="18" customHeight="1">
      <c r="A5" s="210"/>
      <c r="B5" s="207"/>
      <c r="C5" s="210"/>
      <c r="D5" s="210"/>
      <c r="E5" s="210"/>
      <c r="F5" s="210"/>
      <c r="G5" s="210"/>
      <c r="H5" s="210"/>
      <c r="I5" s="210"/>
      <c r="J5" s="210"/>
      <c r="K5" s="210"/>
      <c r="L5" s="210"/>
      <c r="M5" s="210"/>
      <c r="N5" s="210"/>
      <c r="O5" s="210"/>
      <c r="P5" s="210"/>
      <c r="Q5" s="210"/>
      <c r="R5" s="210"/>
      <c r="S5" s="210"/>
      <c r="T5" s="210"/>
      <c r="U5" s="210"/>
      <c r="V5" s="210"/>
      <c r="W5" s="210"/>
      <c r="X5" s="210"/>
      <c r="Y5" s="210"/>
      <c r="Z5" s="210"/>
      <c r="AA5" s="209"/>
      <c r="AB5" s="211"/>
      <c r="AC5" s="211"/>
      <c r="AD5" s="211"/>
      <c r="AE5" s="200"/>
      <c r="AF5" s="211"/>
      <c r="AG5" s="211"/>
      <c r="AH5" s="211"/>
      <c r="AI5" s="211"/>
      <c r="AJ5" s="211"/>
      <c r="AK5" s="211"/>
      <c r="AL5" s="212" t="s">
        <v>327</v>
      </c>
      <c r="AM5" s="202"/>
      <c r="AN5" s="798" t="s">
        <v>473</v>
      </c>
      <c r="AO5" s="799"/>
      <c r="AP5" s="799"/>
      <c r="AQ5" s="800"/>
      <c r="AR5" s="203"/>
      <c r="AS5" s="203"/>
      <c r="AT5" s="204"/>
      <c r="AU5" s="213"/>
      <c r="AV5" s="213"/>
    </row>
    <row r="6" spans="1:48" s="223" customFormat="1" ht="6.75" customHeight="1">
      <c r="A6" s="214"/>
      <c r="B6" s="207"/>
      <c r="C6" s="214"/>
      <c r="D6" s="214"/>
      <c r="E6" s="214"/>
      <c r="F6" s="214"/>
      <c r="G6" s="214"/>
      <c r="H6" s="214"/>
      <c r="I6" s="214"/>
      <c r="J6" s="214"/>
      <c r="K6" s="214"/>
      <c r="L6" s="214"/>
      <c r="M6" s="214"/>
      <c r="N6" s="214"/>
      <c r="O6" s="214"/>
      <c r="P6" s="214"/>
      <c r="Q6" s="214"/>
      <c r="R6" s="214"/>
      <c r="S6" s="214"/>
      <c r="T6" s="214"/>
      <c r="U6" s="214"/>
      <c r="V6" s="214"/>
      <c r="W6" s="214"/>
      <c r="X6" s="214"/>
      <c r="Y6" s="214"/>
      <c r="Z6" s="214"/>
      <c r="AA6" s="215"/>
      <c r="AB6" s="216"/>
      <c r="AC6" s="216"/>
      <c r="AD6" s="216"/>
      <c r="AE6" s="217"/>
      <c r="AF6" s="216"/>
      <c r="AG6" s="216"/>
      <c r="AH6" s="216"/>
      <c r="AI6" s="216"/>
      <c r="AJ6" s="216"/>
      <c r="AK6" s="216"/>
      <c r="AL6" s="218"/>
      <c r="AM6" s="219"/>
      <c r="AN6" s="208"/>
      <c r="AO6" s="208"/>
      <c r="AP6" s="208"/>
      <c r="AQ6" s="208"/>
      <c r="AR6" s="220"/>
      <c r="AS6" s="220"/>
      <c r="AT6" s="221"/>
      <c r="AU6" s="222"/>
      <c r="AV6" s="222"/>
    </row>
    <row r="7" spans="1:48" s="205" customFormat="1" ht="18" customHeight="1">
      <c r="A7" s="210"/>
      <c r="B7" s="207"/>
      <c r="C7" s="210"/>
      <c r="D7" s="210"/>
      <c r="E7" s="210"/>
      <c r="F7" s="210"/>
      <c r="G7" s="210"/>
      <c r="H7" s="210"/>
      <c r="I7" s="210"/>
      <c r="J7" s="210"/>
      <c r="K7" s="210"/>
      <c r="L7" s="210"/>
      <c r="M7" s="210"/>
      <c r="N7" s="210"/>
      <c r="O7" s="210"/>
      <c r="P7" s="210"/>
      <c r="Q7" s="210"/>
      <c r="R7" s="210"/>
      <c r="S7" s="210"/>
      <c r="T7" s="210"/>
      <c r="U7" s="210"/>
      <c r="V7" s="210"/>
      <c r="W7" s="209"/>
      <c r="X7" s="210"/>
      <c r="Y7" s="210"/>
      <c r="Z7" s="210"/>
      <c r="AA7" s="209"/>
      <c r="AB7" s="211"/>
      <c r="AC7" s="211"/>
      <c r="AD7" s="211"/>
      <c r="AE7" s="200"/>
      <c r="AF7" s="211"/>
      <c r="AG7" s="211"/>
      <c r="AH7" s="211"/>
      <c r="AI7" s="211"/>
      <c r="AJ7" s="212" t="s">
        <v>328</v>
      </c>
      <c r="AK7" s="801"/>
      <c r="AL7" s="801"/>
      <c r="AM7" s="801"/>
      <c r="AN7" s="211" t="s">
        <v>329</v>
      </c>
      <c r="AO7" s="398"/>
      <c r="AP7" s="211" t="s">
        <v>330</v>
      </c>
      <c r="AQ7" s="200"/>
      <c r="AR7" s="203"/>
      <c r="AS7" s="203"/>
      <c r="AT7" s="204"/>
      <c r="AU7" s="213"/>
      <c r="AV7" s="213"/>
    </row>
    <row r="8" spans="1:48" s="223" customFormat="1" ht="7.5" customHeight="1">
      <c r="A8" s="214"/>
      <c r="B8" s="207"/>
      <c r="C8" s="214"/>
      <c r="D8" s="214"/>
      <c r="E8" s="214"/>
      <c r="F8" s="214"/>
      <c r="G8" s="214"/>
      <c r="H8" s="214"/>
      <c r="I8" s="214"/>
      <c r="J8" s="214"/>
      <c r="K8" s="214"/>
      <c r="L8" s="214"/>
      <c r="M8" s="214"/>
      <c r="N8" s="214"/>
      <c r="O8" s="214"/>
      <c r="P8" s="214"/>
      <c r="Q8" s="214"/>
      <c r="R8" s="214"/>
      <c r="S8" s="214"/>
      <c r="T8" s="214"/>
      <c r="U8" s="214"/>
      <c r="V8" s="214"/>
      <c r="W8" s="215"/>
      <c r="X8" s="214"/>
      <c r="Y8" s="214"/>
      <c r="Z8" s="214"/>
      <c r="AA8" s="215"/>
      <c r="AB8" s="216"/>
      <c r="AC8" s="216"/>
      <c r="AD8" s="216"/>
      <c r="AE8" s="217"/>
      <c r="AF8" s="216"/>
      <c r="AG8" s="216"/>
      <c r="AH8" s="216"/>
      <c r="AI8" s="216"/>
      <c r="AJ8" s="218"/>
      <c r="AK8" s="216"/>
      <c r="AL8" s="216"/>
      <c r="AM8" s="216"/>
      <c r="AN8" s="216"/>
      <c r="AO8" s="216"/>
      <c r="AP8" s="216"/>
      <c r="AQ8" s="217"/>
      <c r="AR8" s="220"/>
      <c r="AS8" s="220"/>
      <c r="AT8" s="221"/>
      <c r="AU8" s="222"/>
      <c r="AV8" s="222"/>
    </row>
    <row r="9" spans="1:48" s="205" customFormat="1" ht="18" customHeight="1">
      <c r="A9" s="210"/>
      <c r="B9" s="210"/>
      <c r="C9" s="210"/>
      <c r="D9" s="210"/>
      <c r="E9" s="210"/>
      <c r="F9" s="210"/>
      <c r="G9" s="210"/>
      <c r="H9" s="210"/>
      <c r="I9" s="210"/>
      <c r="J9" s="210"/>
      <c r="K9" s="210"/>
      <c r="L9" s="210"/>
      <c r="M9" s="210"/>
      <c r="N9" s="210"/>
      <c r="O9" s="210"/>
      <c r="P9" s="210"/>
      <c r="Q9" s="210"/>
      <c r="R9" s="210"/>
      <c r="S9" s="210"/>
      <c r="T9" s="210"/>
      <c r="U9" s="210"/>
      <c r="V9" s="210"/>
      <c r="W9" s="209"/>
      <c r="X9" s="210"/>
      <c r="Y9" s="210"/>
      <c r="Z9" s="210"/>
      <c r="AA9" s="209"/>
      <c r="AB9" s="211"/>
      <c r="AC9" s="211"/>
      <c r="AD9" s="211"/>
      <c r="AE9" s="200"/>
      <c r="AF9" s="211"/>
      <c r="AG9" s="211"/>
      <c r="AH9" s="211"/>
      <c r="AI9" s="211"/>
      <c r="AJ9" s="212" t="s">
        <v>331</v>
      </c>
      <c r="AK9" s="801"/>
      <c r="AL9" s="801"/>
      <c r="AM9" s="801"/>
      <c r="AN9" s="211" t="s">
        <v>329</v>
      </c>
      <c r="AO9" s="398"/>
      <c r="AP9" s="211" t="s">
        <v>330</v>
      </c>
      <c r="AQ9" s="200"/>
      <c r="AR9" s="203"/>
      <c r="AS9" s="203"/>
      <c r="AT9" s="204"/>
      <c r="AU9" s="213"/>
      <c r="AV9" s="213"/>
    </row>
    <row r="10" spans="1:48" s="223" customFormat="1" ht="5.25" customHeight="1">
      <c r="A10" s="214"/>
      <c r="B10" s="214"/>
      <c r="C10" s="214"/>
      <c r="D10" s="214"/>
      <c r="E10" s="214"/>
      <c r="F10" s="214"/>
      <c r="G10" s="214"/>
      <c r="H10" s="214"/>
      <c r="I10" s="214"/>
      <c r="J10" s="214"/>
      <c r="K10" s="214"/>
      <c r="L10" s="214"/>
      <c r="M10" s="214"/>
      <c r="N10" s="214"/>
      <c r="O10" s="214"/>
      <c r="P10" s="214"/>
      <c r="Q10" s="214"/>
      <c r="R10" s="214"/>
      <c r="S10" s="214"/>
      <c r="T10" s="214"/>
      <c r="U10" s="214"/>
      <c r="V10" s="214"/>
      <c r="W10" s="215"/>
      <c r="X10" s="214"/>
      <c r="Y10" s="214"/>
      <c r="Z10" s="214"/>
      <c r="AA10" s="215"/>
      <c r="AB10" s="216"/>
      <c r="AC10" s="216"/>
      <c r="AD10" s="216"/>
      <c r="AE10" s="217"/>
      <c r="AF10" s="216"/>
      <c r="AG10" s="216"/>
      <c r="AH10" s="216"/>
      <c r="AI10" s="216"/>
      <c r="AJ10" s="218"/>
      <c r="AK10" s="216"/>
      <c r="AL10" s="216"/>
      <c r="AM10" s="216"/>
      <c r="AN10" s="216"/>
      <c r="AO10" s="216"/>
      <c r="AP10" s="216"/>
      <c r="AQ10" s="217"/>
      <c r="AR10" s="220"/>
      <c r="AS10" s="220"/>
      <c r="AT10" s="221"/>
      <c r="AU10" s="222"/>
      <c r="AV10" s="222"/>
    </row>
    <row r="11" spans="1:48" s="223" customFormat="1" ht="21" customHeight="1">
      <c r="A11" s="214"/>
      <c r="B11" s="214"/>
      <c r="C11" s="214"/>
      <c r="D11" s="214"/>
      <c r="E11" s="802" t="str">
        <f>IF(E17="","",IF(E16&lt;E17,"ＮＧ",""))</f>
        <v/>
      </c>
      <c r="F11" s="802"/>
      <c r="G11" s="802" t="str">
        <f>IF(G17="","",IF(G12="職業指導員",IF((G16+J16)&lt;(G17+J17),"ＮＧ",""),IF(G16&lt;G17,"ＮＧ","")))</f>
        <v/>
      </c>
      <c r="H11" s="802"/>
      <c r="I11" s="802"/>
      <c r="J11" s="802" t="str">
        <f>IF(J17="","",IF(J12="職業指導員",IF((J16+P16)&lt;(J17+P17),"ＮＧ",""),IF(J16&lt;J17,"ＮＧ","")))</f>
        <v/>
      </c>
      <c r="K11" s="802"/>
      <c r="L11" s="802"/>
      <c r="M11" s="802"/>
      <c r="N11" s="802"/>
      <c r="O11" s="802"/>
      <c r="P11" s="802" t="str">
        <f>IF(P17="","",IF(P16&lt;P17,"ＮＧ",""))</f>
        <v/>
      </c>
      <c r="Q11" s="802"/>
      <c r="R11" s="802"/>
      <c r="S11" s="802"/>
      <c r="T11" s="802"/>
      <c r="U11" s="802"/>
      <c r="V11" s="802" t="str">
        <f>IF(V17="","",IF(V16&lt;V17,"ＮＧ",""))</f>
        <v/>
      </c>
      <c r="W11" s="802"/>
      <c r="X11" s="802"/>
      <c r="Y11" s="802"/>
      <c r="Z11" s="802"/>
      <c r="AA11" s="802"/>
      <c r="AB11" s="791" t="str">
        <f>IF(AB17="","",IF(AB16&lt;AB17,"ＮＧ",""))</f>
        <v/>
      </c>
      <c r="AC11" s="791"/>
      <c r="AD11" s="791"/>
      <c r="AE11" s="791"/>
      <c r="AF11" s="791"/>
      <c r="AG11" s="791"/>
      <c r="AH11" s="791" t="str">
        <f>IF(AH17="","",IF(AH16&lt;AH17,"ＮＧ",""))</f>
        <v/>
      </c>
      <c r="AI11" s="791"/>
      <c r="AJ11" s="791"/>
      <c r="AK11" s="791"/>
      <c r="AL11" s="791"/>
      <c r="AM11" s="791"/>
      <c r="AN11" s="791" t="str">
        <f>IF(AN17="","",IF(AN16&lt;AN17,"ＮＧ",""))</f>
        <v/>
      </c>
      <c r="AO11" s="791"/>
      <c r="AP11" s="791" t="str">
        <f>IF(AP17="","",IF(AP16&lt;AP17,"ＮＧ",""))</f>
        <v/>
      </c>
      <c r="AQ11" s="791"/>
      <c r="AR11" s="792" t="str">
        <f>IF(AR17="","",IF(AR16&lt;AR17,"ＮＧ",""))</f>
        <v/>
      </c>
      <c r="AS11" s="792"/>
      <c r="AT11" s="221"/>
      <c r="AU11" s="222"/>
      <c r="AV11" s="222"/>
    </row>
    <row r="12" spans="1:48" s="226" customFormat="1" ht="21" customHeight="1">
      <c r="A12" s="224"/>
      <c r="B12" s="793"/>
      <c r="C12" s="755" t="s">
        <v>332</v>
      </c>
      <c r="D12" s="757"/>
      <c r="E12" s="747" t="str">
        <f>IFERROR(IF(VLOOKUP($AN$2,選択肢!$A:$L,3,FALSE)="","---",(VLOOKUP($AN$2,選択肢!$A:$L,3,FALSE))),"サービス種別未選択")</f>
        <v>サービス種別未選択</v>
      </c>
      <c r="F12" s="747"/>
      <c r="G12" s="747" t="str">
        <f>IFERROR(IF(VLOOKUP($AN$2,選択肢!$A:$L,4,FALSE)="","---",(VLOOKUP($AN$2,選択肢!$A:$L,4,FALSE))),"サービス種別"&amp;CHAR(10)&amp;"未選択")</f>
        <v>サービス種別
未選択</v>
      </c>
      <c r="H12" s="747"/>
      <c r="I12" s="747"/>
      <c r="J12" s="772" t="str">
        <f>IFERROR(IF(VLOOKUP($AN$2,選択肢!$A:$L,5,FALSE)="","---",(VLOOKUP($AN$2,選択肢!$A:$L,5,FALSE))),"サービス種別未選択")</f>
        <v>サービス種別未選択</v>
      </c>
      <c r="K12" s="773"/>
      <c r="L12" s="773"/>
      <c r="M12" s="773"/>
      <c r="N12" s="773"/>
      <c r="O12" s="774"/>
      <c r="P12" s="772" t="str">
        <f>IFERROR(IF(VLOOKUP($AN$2,選択肢!$A:$L,6,FALSE)="","---",(VLOOKUP($AN$2,選択肢!$A:$L,6,FALSE))),"サービス種別未選択")</f>
        <v>サービス種別未選択</v>
      </c>
      <c r="Q12" s="773"/>
      <c r="R12" s="773"/>
      <c r="S12" s="773"/>
      <c r="T12" s="773"/>
      <c r="U12" s="774"/>
      <c r="V12" s="772" t="str">
        <f>IFERROR(IF(VLOOKUP($AN$2,選択肢!$A:$L,7,FALSE)="","---",(VLOOKUP($AN$2,選択肢!$A:$L,7,FALSE))),"サービス種別未選択")</f>
        <v>サービス種別未選択</v>
      </c>
      <c r="W12" s="773"/>
      <c r="X12" s="773"/>
      <c r="Y12" s="773"/>
      <c r="Z12" s="773"/>
      <c r="AA12" s="774"/>
      <c r="AB12" s="772" t="str">
        <f>IFERROR(IF(VLOOKUP($AN$2,選択肢!$A:$L,8,FALSE)="","---",(VLOOKUP($AN$2,選択肢!$A:$L,8,FALSE))),"サービス種別未選択")</f>
        <v>サービス種別未選択</v>
      </c>
      <c r="AC12" s="773"/>
      <c r="AD12" s="773"/>
      <c r="AE12" s="773"/>
      <c r="AF12" s="773"/>
      <c r="AG12" s="774"/>
      <c r="AH12" s="772" t="str">
        <f>IFERROR(IF(VLOOKUP($AN$2,選択肢!$A:$L,9,FALSE)="","---",(VLOOKUP($AN$2,選択肢!$A:$L,9,FALSE))),"サービス種別未選択")</f>
        <v>サービス種別未選択</v>
      </c>
      <c r="AI12" s="773"/>
      <c r="AJ12" s="773"/>
      <c r="AK12" s="773"/>
      <c r="AL12" s="773"/>
      <c r="AM12" s="774"/>
      <c r="AN12" s="744" t="str">
        <f>IFERROR(IF(VLOOKUP($AN$2,選択肢!$A:$L,10,FALSE)="","---",(VLOOKUP($AN$2,選択肢!$A:$L,10,FALSE))),"サービス種別未選択")</f>
        <v>サービス種別未選択</v>
      </c>
      <c r="AO12" s="746"/>
      <c r="AP12" s="747" t="str">
        <f>IFERROR(IF(VLOOKUP($AN$2,選択肢!$A:$L,11,FALSE)="","---",(VLOOKUP($AN$2,選択肢!$A:$L,11,FALSE))),"サービス種別未選択")</f>
        <v>サービス種別未選択</v>
      </c>
      <c r="AQ12" s="747"/>
      <c r="AR12" s="747" t="str">
        <f>IFERROR(IF(VLOOKUP($AN$2,選択肢!$A:$L,12,FALSE)="","---",(VLOOKUP($AN$2,選択肢!$A:$L,12,FALSE))),"サービス種別未選択")</f>
        <v>サービス種別未選択</v>
      </c>
      <c r="AS12" s="747"/>
      <c r="AT12" s="225"/>
    </row>
    <row r="13" spans="1:48" s="226" customFormat="1" ht="24.95" customHeight="1">
      <c r="A13" s="227"/>
      <c r="B13" s="794"/>
      <c r="C13" s="761"/>
      <c r="D13" s="763"/>
      <c r="E13" s="343" t="s">
        <v>333</v>
      </c>
      <c r="F13" s="343" t="s">
        <v>334</v>
      </c>
      <c r="G13" s="344" t="s">
        <v>335</v>
      </c>
      <c r="H13" s="782" t="s">
        <v>336</v>
      </c>
      <c r="I13" s="782"/>
      <c r="J13" s="778" t="s">
        <v>337</v>
      </c>
      <c r="K13" s="779"/>
      <c r="L13" s="780"/>
      <c r="M13" s="778" t="s">
        <v>338</v>
      </c>
      <c r="N13" s="779"/>
      <c r="O13" s="780"/>
      <c r="P13" s="778" t="s">
        <v>337</v>
      </c>
      <c r="Q13" s="779"/>
      <c r="R13" s="780"/>
      <c r="S13" s="778" t="s">
        <v>338</v>
      </c>
      <c r="T13" s="779"/>
      <c r="U13" s="780"/>
      <c r="V13" s="778" t="s">
        <v>337</v>
      </c>
      <c r="W13" s="779"/>
      <c r="X13" s="780"/>
      <c r="Y13" s="778" t="s">
        <v>338</v>
      </c>
      <c r="Z13" s="779"/>
      <c r="AA13" s="780"/>
      <c r="AB13" s="778" t="s">
        <v>337</v>
      </c>
      <c r="AC13" s="779"/>
      <c r="AD13" s="780"/>
      <c r="AE13" s="778" t="s">
        <v>338</v>
      </c>
      <c r="AF13" s="779"/>
      <c r="AG13" s="780"/>
      <c r="AH13" s="778" t="s">
        <v>337</v>
      </c>
      <c r="AI13" s="779"/>
      <c r="AJ13" s="780"/>
      <c r="AK13" s="778" t="s">
        <v>338</v>
      </c>
      <c r="AL13" s="779"/>
      <c r="AM13" s="780"/>
      <c r="AN13" s="343" t="s">
        <v>333</v>
      </c>
      <c r="AO13" s="343" t="s">
        <v>334</v>
      </c>
      <c r="AP13" s="343" t="s">
        <v>333</v>
      </c>
      <c r="AQ13" s="343" t="s">
        <v>334</v>
      </c>
      <c r="AR13" s="343" t="s">
        <v>333</v>
      </c>
      <c r="AS13" s="343" t="s">
        <v>334</v>
      </c>
      <c r="AT13" s="225"/>
    </row>
    <row r="14" spans="1:48" s="226" customFormat="1" ht="18" customHeight="1">
      <c r="A14" s="227"/>
      <c r="B14" s="323" t="s">
        <v>339</v>
      </c>
      <c r="C14" s="744">
        <f>SUM(E14:AS14)</f>
        <v>0</v>
      </c>
      <c r="D14" s="746"/>
      <c r="E14" s="343">
        <f>COUNTIFS($B:$B,$E$12,$C:$C,"(A)常/専")</f>
        <v>0</v>
      </c>
      <c r="F14" s="343">
        <f>COUNTIFS($B:$B,$E$12,$C:$C,"(B)常/兼")</f>
        <v>0</v>
      </c>
      <c r="G14" s="343">
        <f>COUNTIFS($B:$B,$G$12,$C:$C,"(A)常/専")</f>
        <v>0</v>
      </c>
      <c r="H14" s="782">
        <f>COUNTIFS($B:$B,$G$12,$C:$C,"(B)常/兼")</f>
        <v>0</v>
      </c>
      <c r="I14" s="782"/>
      <c r="J14" s="778">
        <f>COUNTIFS($B:$B,$J$12,$C:$C,"(A)常/専")</f>
        <v>0</v>
      </c>
      <c r="K14" s="779"/>
      <c r="L14" s="780"/>
      <c r="M14" s="778">
        <f>COUNTIFS($B:$B,$J$12,$C:$C,"(B)常/兼")</f>
        <v>0</v>
      </c>
      <c r="N14" s="779"/>
      <c r="O14" s="780"/>
      <c r="P14" s="778">
        <f>COUNTIFS($B:$B,$P$12,$C:$C,"(A)常/専")</f>
        <v>0</v>
      </c>
      <c r="Q14" s="779"/>
      <c r="R14" s="780"/>
      <c r="S14" s="778">
        <f>COUNTIFS($B:$B,$P$12,$C:$C,"(B)常/兼")</f>
        <v>0</v>
      </c>
      <c r="T14" s="779"/>
      <c r="U14" s="780"/>
      <c r="V14" s="778">
        <f>COUNTIFS($B:$B,$V$12,$C:$C,"(A)常/専")</f>
        <v>0</v>
      </c>
      <c r="W14" s="779"/>
      <c r="X14" s="780"/>
      <c r="Y14" s="778">
        <f>COUNTIFS($B:$B,$V$12,$C:$C,"(B)常/兼")</f>
        <v>0</v>
      </c>
      <c r="Z14" s="779"/>
      <c r="AA14" s="780"/>
      <c r="AB14" s="778">
        <f>COUNTIFS($B:$B,$AB$12,$C:$C,"(A)常/専")</f>
        <v>0</v>
      </c>
      <c r="AC14" s="779"/>
      <c r="AD14" s="780"/>
      <c r="AE14" s="778">
        <f>COUNTIFS($B:$B,$AB$12,$C:$C,"(B)常/兼")</f>
        <v>0</v>
      </c>
      <c r="AF14" s="779"/>
      <c r="AG14" s="780"/>
      <c r="AH14" s="778">
        <f>COUNTIFS($B:$B,$AH$12,$C:$C,"(A)常/専")</f>
        <v>0</v>
      </c>
      <c r="AI14" s="779"/>
      <c r="AJ14" s="780"/>
      <c r="AK14" s="778">
        <f>COUNTIFS($B:$B,$AH$12,$C:$C,"(B)常/兼")</f>
        <v>0</v>
      </c>
      <c r="AL14" s="779"/>
      <c r="AM14" s="780"/>
      <c r="AN14" s="343">
        <f>COUNTIFS($B:$B,$AN$12,$C:$C,"(A)常/専")</f>
        <v>0</v>
      </c>
      <c r="AO14" s="343">
        <f>COUNTIFS($B:$B,$AN$12,$C:$C,"(B)常/兼")</f>
        <v>0</v>
      </c>
      <c r="AP14" s="343">
        <f>COUNTIFS($B:$B,$AP$12,$C:$C,"(A)常/専")</f>
        <v>0</v>
      </c>
      <c r="AQ14" s="343">
        <f>COUNTIFS($B:$B,$AP$12,$C:$C,"(B)常/兼")</f>
        <v>0</v>
      </c>
      <c r="AR14" s="343">
        <f>COUNTIFS($B:$B,$AR$12,$C:$C,"(A)常/専")</f>
        <v>0</v>
      </c>
      <c r="AS14" s="343">
        <f>COUNTIFS($B:$B,$AR$12,$C:$C,"(B)常/兼")</f>
        <v>0</v>
      </c>
      <c r="AT14" s="225"/>
    </row>
    <row r="15" spans="1:48" s="226" customFormat="1" ht="18" customHeight="1">
      <c r="A15" s="227"/>
      <c r="B15" s="323" t="s">
        <v>340</v>
      </c>
      <c r="C15" s="744">
        <f>SUM(E15:AS15)</f>
        <v>0</v>
      </c>
      <c r="D15" s="746"/>
      <c r="E15" s="343">
        <f>COUNTIFS($B:$B,$E$12,$C:$C,"(C)非/専")</f>
        <v>0</v>
      </c>
      <c r="F15" s="343">
        <f>COUNTIFS($B:$B,$E$12,$C:$C,"(D)非/兼")</f>
        <v>0</v>
      </c>
      <c r="G15" s="343">
        <f>COUNTIFS($B:$B,$G$12,$C:$C,"(C)非/専")</f>
        <v>0</v>
      </c>
      <c r="H15" s="782">
        <f>COUNTIFS($B:$B,$G$12,$C:$C,"(D)非/兼")</f>
        <v>0</v>
      </c>
      <c r="I15" s="782"/>
      <c r="J15" s="778">
        <f>COUNTIFS($B:$B,$J$12,$C:$C,"(C)非/専")</f>
        <v>0</v>
      </c>
      <c r="K15" s="779"/>
      <c r="L15" s="780"/>
      <c r="M15" s="778">
        <f>COUNTIFS($B:$B,$J$12,$C:$C,"(D)非/兼")</f>
        <v>0</v>
      </c>
      <c r="N15" s="779"/>
      <c r="O15" s="780"/>
      <c r="P15" s="778">
        <f>COUNTIFS($B:$B,$P$12,$C:$C,"(C)非/専")</f>
        <v>0</v>
      </c>
      <c r="Q15" s="779"/>
      <c r="R15" s="780"/>
      <c r="S15" s="778">
        <f>COUNTIFS($B:$B,$P$12,$C:$C,"(D)非/兼")</f>
        <v>0</v>
      </c>
      <c r="T15" s="779"/>
      <c r="U15" s="780"/>
      <c r="V15" s="778">
        <f>COUNTIFS($B:$B,$V$12,$C:$C,"(C)非/専")</f>
        <v>0</v>
      </c>
      <c r="W15" s="779"/>
      <c r="X15" s="780"/>
      <c r="Y15" s="778">
        <f>COUNTIFS($B:$B,$V$12,$C:$C,"(D)非/兼")</f>
        <v>0</v>
      </c>
      <c r="Z15" s="779"/>
      <c r="AA15" s="780"/>
      <c r="AB15" s="778">
        <f>COUNTIFS($B:$B,$AB$12,$C:$C,"(C)非/専")</f>
        <v>0</v>
      </c>
      <c r="AC15" s="779"/>
      <c r="AD15" s="780"/>
      <c r="AE15" s="778">
        <f>COUNTIFS($B:$B,$AB$12,$C:$C,"(D)非/兼")</f>
        <v>0</v>
      </c>
      <c r="AF15" s="779"/>
      <c r="AG15" s="780"/>
      <c r="AH15" s="778">
        <f>COUNTIFS($B:$B,$AH$12,$C:$C,"(C)非/専")</f>
        <v>0</v>
      </c>
      <c r="AI15" s="779"/>
      <c r="AJ15" s="780"/>
      <c r="AK15" s="778">
        <f>COUNTIFS($B:$B,$AH$12,$C:$C,"(D)非/兼")</f>
        <v>0</v>
      </c>
      <c r="AL15" s="779"/>
      <c r="AM15" s="780"/>
      <c r="AN15" s="343">
        <f>COUNTIFS($B:$B,$AN$12,$C:$C,"(C)非/専")</f>
        <v>0</v>
      </c>
      <c r="AO15" s="343">
        <f>COUNTIFS($B:$B,$AN$12,$C:$C,"(D)非/兼")</f>
        <v>0</v>
      </c>
      <c r="AP15" s="343">
        <f>COUNTIFS($B:$B,$AP$12,$C:$C,"(C)非/専")</f>
        <v>0</v>
      </c>
      <c r="AQ15" s="343">
        <f>COUNTIFS($B:$B,$AP$12,$C:$C,"(D)非/兼")</f>
        <v>0</v>
      </c>
      <c r="AR15" s="343">
        <f>COUNTIFS($B:$B,$AR$12,$C:$C,"(C)非/専")</f>
        <v>0</v>
      </c>
      <c r="AS15" s="343">
        <f>COUNTIFS($B:$B,$AR$12,$C:$C,"(D)非/兼")</f>
        <v>0</v>
      </c>
      <c r="AT15" s="225"/>
    </row>
    <row r="16" spans="1:48" s="226" customFormat="1" ht="18" customHeight="1">
      <c r="A16" s="227"/>
      <c r="B16" s="323" t="s">
        <v>341</v>
      </c>
      <c r="C16" s="744">
        <f>SUM(E16:AS16)-(SUMIFS($AR:$AR,$B:$B,"サービス管理責任者")+SUMIFS($AR:$AR,$B:$B,"医師")+SUMIFS($AR:$AR,$B:$B,"その他職員"))</f>
        <v>0</v>
      </c>
      <c r="D16" s="746"/>
      <c r="E16" s="772">
        <f>ROUND(SUMIF($B:$B,E12,$AR:$AR),2)</f>
        <v>0</v>
      </c>
      <c r="F16" s="774"/>
      <c r="G16" s="781">
        <f>ROUND(SUMIF($B:$B,G12,$AR:$AR),2)</f>
        <v>0</v>
      </c>
      <c r="H16" s="781"/>
      <c r="I16" s="781"/>
      <c r="J16" s="772">
        <f>ROUND(SUMIF($B:$B,J12,$AR:$AR),2)</f>
        <v>0</v>
      </c>
      <c r="K16" s="773"/>
      <c r="L16" s="773"/>
      <c r="M16" s="773"/>
      <c r="N16" s="773"/>
      <c r="O16" s="774"/>
      <c r="P16" s="772">
        <f>ROUND(SUMIF($B:$B,P12,$AR:$AR),2)</f>
        <v>0</v>
      </c>
      <c r="Q16" s="773"/>
      <c r="R16" s="773"/>
      <c r="S16" s="773"/>
      <c r="T16" s="773"/>
      <c r="U16" s="774"/>
      <c r="V16" s="772">
        <f>ROUND(SUMIF($B:$B,V12,$AR:$AR),2)</f>
        <v>0</v>
      </c>
      <c r="W16" s="773"/>
      <c r="X16" s="773"/>
      <c r="Y16" s="773"/>
      <c r="Z16" s="773"/>
      <c r="AA16" s="774"/>
      <c r="AB16" s="772">
        <f>ROUND(SUMIF($B:$B,AB12,$AR:$AR),2)</f>
        <v>0</v>
      </c>
      <c r="AC16" s="773"/>
      <c r="AD16" s="773"/>
      <c r="AE16" s="773"/>
      <c r="AF16" s="773"/>
      <c r="AG16" s="774"/>
      <c r="AH16" s="772">
        <f>ROUND(SUMIF($B:$B,AH12,$AR:$AR),2)</f>
        <v>0</v>
      </c>
      <c r="AI16" s="773"/>
      <c r="AJ16" s="773"/>
      <c r="AK16" s="773"/>
      <c r="AL16" s="773"/>
      <c r="AM16" s="774"/>
      <c r="AN16" s="772">
        <f>ROUND(SUMIF($B:$B,AN12,$AR:$AR),2)</f>
        <v>0</v>
      </c>
      <c r="AO16" s="774"/>
      <c r="AP16" s="772">
        <f>ROUND(SUMIF($B:$B,AP12,$AR:$AR),2)</f>
        <v>0</v>
      </c>
      <c r="AQ16" s="774"/>
      <c r="AR16" s="772">
        <f>ROUND(SUMIF($B:$B,AR12,$AR:$AR),2)</f>
        <v>0</v>
      </c>
      <c r="AS16" s="774"/>
      <c r="AT16" s="225"/>
    </row>
    <row r="17" spans="1:48" s="226" customFormat="1" ht="18" customHeight="1">
      <c r="A17" s="227"/>
      <c r="B17" s="323" t="s">
        <v>615</v>
      </c>
      <c r="C17" s="775"/>
      <c r="D17" s="776"/>
      <c r="E17" s="767"/>
      <c r="F17" s="769"/>
      <c r="G17" s="777"/>
      <c r="H17" s="777"/>
      <c r="I17" s="777"/>
      <c r="J17" s="767"/>
      <c r="K17" s="768"/>
      <c r="L17" s="768"/>
      <c r="M17" s="768"/>
      <c r="N17" s="768"/>
      <c r="O17" s="769"/>
      <c r="P17" s="767"/>
      <c r="Q17" s="768"/>
      <c r="R17" s="768"/>
      <c r="S17" s="768"/>
      <c r="T17" s="768"/>
      <c r="U17" s="769"/>
      <c r="V17" s="767"/>
      <c r="W17" s="768"/>
      <c r="X17" s="768"/>
      <c r="Y17" s="768"/>
      <c r="Z17" s="768"/>
      <c r="AA17" s="769"/>
      <c r="AB17" s="767"/>
      <c r="AC17" s="768"/>
      <c r="AD17" s="768"/>
      <c r="AE17" s="768"/>
      <c r="AF17" s="768"/>
      <c r="AG17" s="769"/>
      <c r="AH17" s="767"/>
      <c r="AI17" s="768"/>
      <c r="AJ17" s="768"/>
      <c r="AK17" s="768"/>
      <c r="AL17" s="768"/>
      <c r="AM17" s="769"/>
      <c r="AN17" s="767"/>
      <c r="AO17" s="769"/>
      <c r="AP17" s="767"/>
      <c r="AQ17" s="769"/>
      <c r="AR17" s="767"/>
      <c r="AS17" s="769"/>
      <c r="AT17" s="225"/>
    </row>
    <row r="18" spans="1:48" s="226" customFormat="1" ht="7.5" customHeight="1">
      <c r="A18" s="227"/>
      <c r="B18" s="770" t="s">
        <v>342</v>
      </c>
      <c r="C18" s="770"/>
      <c r="D18" s="770"/>
      <c r="E18" s="770"/>
      <c r="F18" s="770"/>
      <c r="G18" s="770"/>
      <c r="H18" s="770"/>
      <c r="I18" s="399"/>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5"/>
    </row>
    <row r="19" spans="1:48" s="205" customFormat="1" ht="30" customHeight="1">
      <c r="A19" s="206"/>
      <c r="B19" s="771"/>
      <c r="C19" s="771"/>
      <c r="D19" s="771"/>
      <c r="E19" s="771"/>
      <c r="F19" s="771"/>
      <c r="G19" s="771"/>
      <c r="H19" s="771"/>
      <c r="I19" s="400" t="str">
        <f t="shared" ref="I19:AM19" si="0">IFERROR(IF(SUMIF($H:$H,"夜間　　",I:I)&gt;0,"🌙"&amp;CHAR(10)&amp;COUNTIFS($H:$H,"夜間　　",I:I,"&gt;0"),""),"")</f>
        <v/>
      </c>
      <c r="J19" s="400" t="str">
        <f t="shared" si="0"/>
        <v/>
      </c>
      <c r="K19" s="400" t="str">
        <f t="shared" si="0"/>
        <v/>
      </c>
      <c r="L19" s="400" t="str">
        <f t="shared" si="0"/>
        <v/>
      </c>
      <c r="M19" s="400" t="str">
        <f t="shared" si="0"/>
        <v/>
      </c>
      <c r="N19" s="400" t="str">
        <f t="shared" si="0"/>
        <v/>
      </c>
      <c r="O19" s="400" t="str">
        <f t="shared" si="0"/>
        <v/>
      </c>
      <c r="P19" s="400" t="str">
        <f t="shared" si="0"/>
        <v/>
      </c>
      <c r="Q19" s="400" t="str">
        <f t="shared" si="0"/>
        <v/>
      </c>
      <c r="R19" s="400" t="str">
        <f t="shared" si="0"/>
        <v/>
      </c>
      <c r="S19" s="400" t="str">
        <f t="shared" si="0"/>
        <v/>
      </c>
      <c r="T19" s="400" t="str">
        <f t="shared" si="0"/>
        <v/>
      </c>
      <c r="U19" s="400" t="str">
        <f t="shared" si="0"/>
        <v/>
      </c>
      <c r="V19" s="400" t="str">
        <f t="shared" si="0"/>
        <v/>
      </c>
      <c r="W19" s="400" t="str">
        <f t="shared" si="0"/>
        <v/>
      </c>
      <c r="X19" s="400" t="str">
        <f t="shared" si="0"/>
        <v/>
      </c>
      <c r="Y19" s="400" t="str">
        <f t="shared" si="0"/>
        <v/>
      </c>
      <c r="Z19" s="400" t="str">
        <f t="shared" si="0"/>
        <v/>
      </c>
      <c r="AA19" s="400" t="str">
        <f t="shared" si="0"/>
        <v/>
      </c>
      <c r="AB19" s="400" t="str">
        <f t="shared" si="0"/>
        <v/>
      </c>
      <c r="AC19" s="400" t="str">
        <f t="shared" si="0"/>
        <v/>
      </c>
      <c r="AD19" s="400" t="str">
        <f t="shared" si="0"/>
        <v/>
      </c>
      <c r="AE19" s="400" t="str">
        <f t="shared" si="0"/>
        <v/>
      </c>
      <c r="AF19" s="400" t="str">
        <f t="shared" si="0"/>
        <v/>
      </c>
      <c r="AG19" s="400" t="str">
        <f t="shared" si="0"/>
        <v/>
      </c>
      <c r="AH19" s="400" t="str">
        <f t="shared" si="0"/>
        <v/>
      </c>
      <c r="AI19" s="400" t="str">
        <f t="shared" si="0"/>
        <v/>
      </c>
      <c r="AJ19" s="400" t="str">
        <f t="shared" si="0"/>
        <v/>
      </c>
      <c r="AK19" s="400" t="str">
        <f t="shared" si="0"/>
        <v/>
      </c>
      <c r="AL19" s="400" t="str">
        <f t="shared" si="0"/>
        <v/>
      </c>
      <c r="AM19" s="400" t="str">
        <f t="shared" si="0"/>
        <v/>
      </c>
      <c r="AN19" s="224" t="s">
        <v>343</v>
      </c>
      <c r="AO19" s="229"/>
      <c r="AP19" s="206"/>
      <c r="AQ19" s="200"/>
      <c r="AR19" s="229"/>
      <c r="AS19" s="229"/>
      <c r="AT19" s="204"/>
    </row>
    <row r="20" spans="1:48" s="205" customFormat="1" ht="15" customHeight="1">
      <c r="A20" s="748" t="s">
        <v>505</v>
      </c>
      <c r="B20" s="747" t="s">
        <v>344</v>
      </c>
      <c r="C20" s="749" t="s">
        <v>345</v>
      </c>
      <c r="D20" s="750"/>
      <c r="E20" s="747" t="s">
        <v>346</v>
      </c>
      <c r="F20" s="755" t="s">
        <v>347</v>
      </c>
      <c r="G20" s="756"/>
      <c r="H20" s="757"/>
      <c r="I20" s="764" t="s">
        <v>506</v>
      </c>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6"/>
      <c r="AN20" s="736" t="s">
        <v>348</v>
      </c>
      <c r="AO20" s="737" t="s">
        <v>349</v>
      </c>
      <c r="AP20" s="738" t="s">
        <v>616</v>
      </c>
      <c r="AQ20" s="739"/>
      <c r="AR20" s="737" t="s">
        <v>350</v>
      </c>
      <c r="AS20" s="737"/>
      <c r="AT20" s="204"/>
    </row>
    <row r="21" spans="1:48" s="205" customFormat="1" ht="15" customHeight="1">
      <c r="A21" s="748"/>
      <c r="B21" s="747"/>
      <c r="C21" s="751"/>
      <c r="D21" s="752"/>
      <c r="E21" s="747"/>
      <c r="F21" s="758"/>
      <c r="G21" s="759"/>
      <c r="H21" s="760"/>
      <c r="I21" s="744" t="s">
        <v>351</v>
      </c>
      <c r="J21" s="745"/>
      <c r="K21" s="745"/>
      <c r="L21" s="745"/>
      <c r="M21" s="745"/>
      <c r="N21" s="745"/>
      <c r="O21" s="746"/>
      <c r="P21" s="747" t="s">
        <v>352</v>
      </c>
      <c r="Q21" s="747"/>
      <c r="R21" s="747"/>
      <c r="S21" s="747"/>
      <c r="T21" s="747"/>
      <c r="U21" s="747"/>
      <c r="V21" s="747"/>
      <c r="W21" s="747" t="s">
        <v>353</v>
      </c>
      <c r="X21" s="747"/>
      <c r="Y21" s="747"/>
      <c r="Z21" s="747"/>
      <c r="AA21" s="747"/>
      <c r="AB21" s="747"/>
      <c r="AC21" s="747"/>
      <c r="AD21" s="747" t="s">
        <v>354</v>
      </c>
      <c r="AE21" s="747"/>
      <c r="AF21" s="747"/>
      <c r="AG21" s="747"/>
      <c r="AH21" s="747"/>
      <c r="AI21" s="747"/>
      <c r="AJ21" s="747"/>
      <c r="AK21" s="747" t="str">
        <f>IF(AN4="暦月","第５週","")</f>
        <v>第５週</v>
      </c>
      <c r="AL21" s="747"/>
      <c r="AM21" s="747"/>
      <c r="AN21" s="736"/>
      <c r="AO21" s="737"/>
      <c r="AP21" s="740"/>
      <c r="AQ21" s="741"/>
      <c r="AR21" s="737"/>
      <c r="AS21" s="737"/>
      <c r="AT21" s="204"/>
    </row>
    <row r="22" spans="1:48" s="205" customFormat="1" ht="15" customHeight="1">
      <c r="A22" s="748"/>
      <c r="B22" s="747"/>
      <c r="C22" s="751"/>
      <c r="D22" s="752"/>
      <c r="E22" s="747"/>
      <c r="F22" s="758"/>
      <c r="G22" s="759"/>
      <c r="H22" s="760"/>
      <c r="I22" s="230">
        <f>DATE($P$3,$V$3,1)</f>
        <v>45717</v>
      </c>
      <c r="J22" s="230">
        <f>DATE($P$3,$V$3,2)</f>
        <v>45718</v>
      </c>
      <c r="K22" s="230">
        <f>DATE($P$3,$V$3,3)</f>
        <v>45719</v>
      </c>
      <c r="L22" s="230">
        <f>DATE($P$3,$V$3,4)</f>
        <v>45720</v>
      </c>
      <c r="M22" s="230">
        <f>DATE($P$3,$V$3,5)</f>
        <v>45721</v>
      </c>
      <c r="N22" s="230">
        <f>DATE($P$3,$V$3,6)</f>
        <v>45722</v>
      </c>
      <c r="O22" s="230">
        <f>DATE($P$3,$V$3,7)</f>
        <v>45723</v>
      </c>
      <c r="P22" s="230">
        <f>DATE($P$3,$V$3,8)</f>
        <v>45724</v>
      </c>
      <c r="Q22" s="230">
        <f>DATE($P$3,$V$3,9)</f>
        <v>45725</v>
      </c>
      <c r="R22" s="230">
        <f>DATE($P$3,$V$3,10)</f>
        <v>45726</v>
      </c>
      <c r="S22" s="230">
        <f>DATE($P$3,$V$3,11)</f>
        <v>45727</v>
      </c>
      <c r="T22" s="230">
        <f>DATE($P$3,$V$3,12)</f>
        <v>45728</v>
      </c>
      <c r="U22" s="230">
        <f>DATE($P$3,$V$3,13)</f>
        <v>45729</v>
      </c>
      <c r="V22" s="230">
        <f>DATE($P$3,$V$3,14)</f>
        <v>45730</v>
      </c>
      <c r="W22" s="230">
        <f>DATE($P$3,$V$3,15)</f>
        <v>45731</v>
      </c>
      <c r="X22" s="230">
        <f>DATE($P$3,$V$3,16)</f>
        <v>45732</v>
      </c>
      <c r="Y22" s="230">
        <f>DATE($P$3,$V$3,17)</f>
        <v>45733</v>
      </c>
      <c r="Z22" s="230">
        <f>DATE($P$3,$V$3,18)</f>
        <v>45734</v>
      </c>
      <c r="AA22" s="230">
        <f>DATE($P$3,$V$3,19)</f>
        <v>45735</v>
      </c>
      <c r="AB22" s="230">
        <f>DATE($P$3,$V$3,20)</f>
        <v>45736</v>
      </c>
      <c r="AC22" s="230">
        <f>DATE($P$3,$V$3,21)</f>
        <v>45737</v>
      </c>
      <c r="AD22" s="230">
        <f>DATE($P$3,$V$3,22)</f>
        <v>45738</v>
      </c>
      <c r="AE22" s="230">
        <f>DATE($P$3,$V$3,23)</f>
        <v>45739</v>
      </c>
      <c r="AF22" s="230">
        <f>DATE($P$3,$V$3,24)</f>
        <v>45740</v>
      </c>
      <c r="AG22" s="230">
        <f>DATE($P$3,$V$3,25)</f>
        <v>45741</v>
      </c>
      <c r="AH22" s="230">
        <f>DATE($P$3,$V$3,26)</f>
        <v>45742</v>
      </c>
      <c r="AI22" s="230">
        <f>DATE($P$3,$V$3,27)</f>
        <v>45743</v>
      </c>
      <c r="AJ22" s="230">
        <f>DATE($P$3,$V$3,28)</f>
        <v>45744</v>
      </c>
      <c r="AK22" s="230">
        <f>IF(AN4="暦月",IF(DAY(EOMONTH(I22,0))&lt;29,"",DATE($P$3,$V$3,29)),"")</f>
        <v>45745</v>
      </c>
      <c r="AL22" s="230">
        <f>IF(AN4="暦月",IF(DAY(EOMONTH(I22,0))&lt;30,"",DATE($P$3,$V$3,30)),"")</f>
        <v>45746</v>
      </c>
      <c r="AM22" s="230">
        <f>IF(AN4="暦月",IF(DAY(EOMONTH(I22,0))&lt;31,"",DATE($P$3,$V$3,31)),"")</f>
        <v>45747</v>
      </c>
      <c r="AN22" s="736"/>
      <c r="AO22" s="737"/>
      <c r="AP22" s="740"/>
      <c r="AQ22" s="741"/>
      <c r="AR22" s="737"/>
      <c r="AS22" s="737"/>
      <c r="AT22" s="204"/>
    </row>
    <row r="23" spans="1:48" s="205" customFormat="1" ht="15" customHeight="1">
      <c r="A23" s="748"/>
      <c r="B23" s="747"/>
      <c r="C23" s="753"/>
      <c r="D23" s="754"/>
      <c r="E23" s="747"/>
      <c r="F23" s="761"/>
      <c r="G23" s="762"/>
      <c r="H23" s="763"/>
      <c r="I23" s="231">
        <f>DATE($P$3,$V$3,1)</f>
        <v>45717</v>
      </c>
      <c r="J23" s="231">
        <f>DATE($P$3,$V$3,2)</f>
        <v>45718</v>
      </c>
      <c r="K23" s="231">
        <f>DATE($P$3,$V$3,3)</f>
        <v>45719</v>
      </c>
      <c r="L23" s="231">
        <f>DATE($P$3,$V$3,4)</f>
        <v>45720</v>
      </c>
      <c r="M23" s="231">
        <f>DATE($P$3,$V$3,5)</f>
        <v>45721</v>
      </c>
      <c r="N23" s="231">
        <f>DATE($P$3,$V$3,6)</f>
        <v>45722</v>
      </c>
      <c r="O23" s="231">
        <f>DATE($P$3,$V$3,7)</f>
        <v>45723</v>
      </c>
      <c r="P23" s="231">
        <f>DATE($P$3,$V$3,8)</f>
        <v>45724</v>
      </c>
      <c r="Q23" s="231">
        <f>DATE($P$3,$V$3,9)</f>
        <v>45725</v>
      </c>
      <c r="R23" s="231">
        <f>DATE($P$3,$V$3,10)</f>
        <v>45726</v>
      </c>
      <c r="S23" s="231">
        <f>DATE($P$3,$V$3,11)</f>
        <v>45727</v>
      </c>
      <c r="T23" s="231">
        <f>DATE($P$3,$V$3,12)</f>
        <v>45728</v>
      </c>
      <c r="U23" s="231">
        <f>DATE($P$3,$V$3,13)</f>
        <v>45729</v>
      </c>
      <c r="V23" s="231">
        <f>DATE($P$3,$V$3,14)</f>
        <v>45730</v>
      </c>
      <c r="W23" s="231">
        <f>DATE($P$3,$V$3,15)</f>
        <v>45731</v>
      </c>
      <c r="X23" s="231">
        <f>DATE($P$3,$V$3,16)</f>
        <v>45732</v>
      </c>
      <c r="Y23" s="231">
        <f>DATE($P$3,$V$3,17)</f>
        <v>45733</v>
      </c>
      <c r="Z23" s="231">
        <f>DATE($P$3,$V$3,18)</f>
        <v>45734</v>
      </c>
      <c r="AA23" s="231">
        <f>DATE($P$3,$V$3,19)</f>
        <v>45735</v>
      </c>
      <c r="AB23" s="231">
        <f>DATE($P$3,$V$3,20)</f>
        <v>45736</v>
      </c>
      <c r="AC23" s="231">
        <f>DATE($P$3,$V$3,21)</f>
        <v>45737</v>
      </c>
      <c r="AD23" s="231">
        <f>DATE($P$3,$V$3,22)</f>
        <v>45738</v>
      </c>
      <c r="AE23" s="231">
        <f>DATE($P$3,$V$3,23)</f>
        <v>45739</v>
      </c>
      <c r="AF23" s="231">
        <f>DATE($P$3,$V$3,24)</f>
        <v>45740</v>
      </c>
      <c r="AG23" s="231">
        <f>DATE($P$3,$V$3,25)</f>
        <v>45741</v>
      </c>
      <c r="AH23" s="231">
        <f>DATE($P$3,$V$3,26)</f>
        <v>45742</v>
      </c>
      <c r="AI23" s="231">
        <f>DATE($P$3,$V$3,27)</f>
        <v>45743</v>
      </c>
      <c r="AJ23" s="231">
        <f>DATE($P$3,$V$3,28)</f>
        <v>45744</v>
      </c>
      <c r="AK23" s="231">
        <f>IF(AN4="暦月",IF(DAY(EOMONTH(I23,0))&lt;29,"",DATE($P$3,$V$3,29)),"")</f>
        <v>45745</v>
      </c>
      <c r="AL23" s="231">
        <f>IF(AN4="暦月",IF(DAY(EOMONTH(I23,0))&lt;30,"",DATE($P$3,$V$3,30)),"")</f>
        <v>45746</v>
      </c>
      <c r="AM23" s="231">
        <f>IF(AN4="暦月",IF(DAY(EOMONTH(I23,0))&lt;31,"",DATE($P$3,$V$3,31)),"")</f>
        <v>45747</v>
      </c>
      <c r="AN23" s="736"/>
      <c r="AO23" s="737"/>
      <c r="AP23" s="742"/>
      <c r="AQ23" s="743"/>
      <c r="AR23" s="737"/>
      <c r="AS23" s="737"/>
      <c r="AT23" s="204"/>
      <c r="AU23" s="734" t="s">
        <v>341</v>
      </c>
      <c r="AV23" s="735"/>
    </row>
    <row r="24" spans="1:48" s="203" customFormat="1" ht="12" customHeight="1">
      <c r="A24" s="710">
        <v>1</v>
      </c>
      <c r="B24" s="713"/>
      <c r="C24" s="731"/>
      <c r="D24" s="719" t="s">
        <v>231</v>
      </c>
      <c r="E24" s="401"/>
      <c r="F24" s="722"/>
      <c r="G24" s="723"/>
      <c r="H24" s="232" t="s">
        <v>355</v>
      </c>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728">
        <f>IF(LEFT($AN$2,6)="共同生活援助",SUM(I25:AM25),SUM(I25:AM26))</f>
        <v>0</v>
      </c>
      <c r="AO24" s="700">
        <f>IF($AN$4="４週",AN24/4,AN24/(DAY(EOMONTH($I$22,0))/7))</f>
        <v>0</v>
      </c>
      <c r="AP24" s="703"/>
      <c r="AQ24" s="704"/>
      <c r="AR24" s="700" t="str">
        <f>IF($AN$4="４週",AU25,AV25)</f>
        <v/>
      </c>
      <c r="AS24" s="700"/>
      <c r="AT24" s="709"/>
      <c r="AU24" s="325" t="s">
        <v>617</v>
      </c>
      <c r="AV24" s="325" t="s">
        <v>356</v>
      </c>
    </row>
    <row r="25" spans="1:48" s="203" customFormat="1" ht="12" customHeight="1">
      <c r="A25" s="711"/>
      <c r="B25" s="714"/>
      <c r="C25" s="732"/>
      <c r="D25" s="720"/>
      <c r="E25" s="402"/>
      <c r="F25" s="724"/>
      <c r="G25" s="725"/>
      <c r="H25" s="233" t="s">
        <v>357</v>
      </c>
      <c r="I25" s="403" t="str">
        <f>IFERROR(VLOOKUP(I24,'P1-1'!$B:$AP,41,FALSE),"")</f>
        <v/>
      </c>
      <c r="J25" s="403" t="str">
        <f>IFERROR(VLOOKUP(J24,'P1-1'!$B:$AP,41,FALSE),"")</f>
        <v/>
      </c>
      <c r="K25" s="403" t="str">
        <f>IFERROR(VLOOKUP(K24,'P1-1'!$B:$AP,41,FALSE),"")</f>
        <v/>
      </c>
      <c r="L25" s="403" t="str">
        <f>IFERROR(VLOOKUP(L24,'P1-1'!$B:$AP,41,FALSE),"")</f>
        <v/>
      </c>
      <c r="M25" s="403" t="str">
        <f>IFERROR(VLOOKUP(M24,'P1-1'!$B:$AP,41,FALSE),"")</f>
        <v/>
      </c>
      <c r="N25" s="403" t="str">
        <f>IFERROR(VLOOKUP(N24,'P1-1'!$B:$AP,41,FALSE),"")</f>
        <v/>
      </c>
      <c r="O25" s="403" t="str">
        <f>IFERROR(VLOOKUP(O24,'P1-1'!$B:$AP,41,FALSE),"")</f>
        <v/>
      </c>
      <c r="P25" s="403" t="str">
        <f>IFERROR(VLOOKUP(P24,'P1-1'!$B:$AP,41,FALSE),"")</f>
        <v/>
      </c>
      <c r="Q25" s="403" t="str">
        <f>IFERROR(VLOOKUP(Q24,'P1-1'!$B:$AP,41,FALSE),"")</f>
        <v/>
      </c>
      <c r="R25" s="403" t="str">
        <f>IFERROR(VLOOKUP(R24,'P1-1'!$B:$AP,41,FALSE),"")</f>
        <v/>
      </c>
      <c r="S25" s="403" t="str">
        <f>IFERROR(VLOOKUP(S24,'P1-1'!$B:$AP,41,FALSE),"")</f>
        <v/>
      </c>
      <c r="T25" s="403" t="str">
        <f>IFERROR(VLOOKUP(T24,'P1-1'!$B:$AP,41,FALSE),"")</f>
        <v/>
      </c>
      <c r="U25" s="403" t="str">
        <f>IFERROR(VLOOKUP(U24,'P1-1'!$B:$AP,41,FALSE),"")</f>
        <v/>
      </c>
      <c r="V25" s="403" t="str">
        <f>IFERROR(VLOOKUP(V24,'P1-1'!$B:$AP,41,FALSE),"")</f>
        <v/>
      </c>
      <c r="W25" s="403" t="str">
        <f>IFERROR(VLOOKUP(W24,'P1-1'!$B:$AP,41,FALSE),"")</f>
        <v/>
      </c>
      <c r="X25" s="403" t="str">
        <f>IFERROR(VLOOKUP(X24,'P1-1'!$B:$AP,41,FALSE),"")</f>
        <v/>
      </c>
      <c r="Y25" s="403" t="str">
        <f>IFERROR(VLOOKUP(Y24,'P1-1'!$B:$AP,41,FALSE),"")</f>
        <v/>
      </c>
      <c r="Z25" s="403" t="str">
        <f>IFERROR(VLOOKUP(Z24,'P1-1'!$B:$AP,41,FALSE),"")</f>
        <v/>
      </c>
      <c r="AA25" s="403" t="str">
        <f>IFERROR(VLOOKUP(AA24,'P1-1'!$B:$AP,41,FALSE),"")</f>
        <v/>
      </c>
      <c r="AB25" s="403" t="str">
        <f>IFERROR(VLOOKUP(AB24,'P1-1'!$B:$AP,41,FALSE),"")</f>
        <v/>
      </c>
      <c r="AC25" s="403" t="str">
        <f>IFERROR(VLOOKUP(AC24,'P1-1'!$B:$AP,41,FALSE),"")</f>
        <v/>
      </c>
      <c r="AD25" s="403" t="str">
        <f>IFERROR(VLOOKUP(AD24,'P1-1'!$B:$AP,41,FALSE),"")</f>
        <v/>
      </c>
      <c r="AE25" s="403" t="str">
        <f>IFERROR(VLOOKUP(AE24,'P1-1'!$B:$AP,41,FALSE),"")</f>
        <v/>
      </c>
      <c r="AF25" s="403" t="str">
        <f>IFERROR(VLOOKUP(AF24,'P1-1'!$B:$AP,41,FALSE),"")</f>
        <v/>
      </c>
      <c r="AG25" s="403" t="str">
        <f>IFERROR(VLOOKUP(AG24,'P1-1'!$B:$AP,41,FALSE),"")</f>
        <v/>
      </c>
      <c r="AH25" s="403" t="str">
        <f>IFERROR(VLOOKUP(AH24,'P1-1'!$B:$AP,41,FALSE),"")</f>
        <v/>
      </c>
      <c r="AI25" s="403" t="str">
        <f>IFERROR(VLOOKUP(AI24,'P1-1'!$B:$AP,41,FALSE),"")</f>
        <v/>
      </c>
      <c r="AJ25" s="403" t="str">
        <f>IFERROR(VLOOKUP(AJ24,'P1-1'!$B:$AP,41,FALSE),"")</f>
        <v/>
      </c>
      <c r="AK25" s="403" t="str">
        <f>IFERROR(VLOOKUP(AK24,'P1-1'!$B:$AP,41,FALSE),"")</f>
        <v/>
      </c>
      <c r="AL25" s="403" t="str">
        <f>IFERROR(VLOOKUP(AL24,'P1-1'!$B:$AP,41,FALSE),"")</f>
        <v/>
      </c>
      <c r="AM25" s="403" t="str">
        <f>IFERROR(VLOOKUP(AM24,'P1-1'!$B:$AP,41,FALSE),"")</f>
        <v/>
      </c>
      <c r="AN25" s="729"/>
      <c r="AO25" s="701"/>
      <c r="AP25" s="705"/>
      <c r="AQ25" s="706"/>
      <c r="AR25" s="701"/>
      <c r="AS25" s="701"/>
      <c r="AT25" s="709"/>
      <c r="AU25" s="326" t="str">
        <f>IFERROR(IF($D24="□",($AO24/$AK$7),($AO24/$AK$9)),"")</f>
        <v/>
      </c>
      <c r="AV25" s="326" t="str">
        <f>IFERROR(IF($D24="□",($AN24/$AO$7),($AN24/$AO$9)),"")</f>
        <v/>
      </c>
    </row>
    <row r="26" spans="1:48" s="203" customFormat="1" ht="12" customHeight="1">
      <c r="A26" s="712"/>
      <c r="B26" s="715"/>
      <c r="C26" s="733"/>
      <c r="D26" s="721"/>
      <c r="E26" s="402"/>
      <c r="F26" s="726"/>
      <c r="G26" s="727"/>
      <c r="H26" s="235" t="s">
        <v>358</v>
      </c>
      <c r="I26" s="234" t="str">
        <f>IFERROR(VLOOKUP(I24,'P1-1'!$B:$AP,31,FALSE),"")</f>
        <v/>
      </c>
      <c r="J26" s="234" t="str">
        <f>IFERROR(VLOOKUP(J24,'P1-1'!$B:$AP,31,FALSE),"")</f>
        <v/>
      </c>
      <c r="K26" s="234" t="str">
        <f>IFERROR(VLOOKUP(K24,'P1-1'!$B:$AP,31,FALSE),"")</f>
        <v/>
      </c>
      <c r="L26" s="234" t="str">
        <f>IFERROR(VLOOKUP(L24,'P1-1'!$B:$AP,31,FALSE),"")</f>
        <v/>
      </c>
      <c r="M26" s="234" t="str">
        <f>IFERROR(VLOOKUP(M24,'P1-1'!$B:$AP,31,FALSE),"")</f>
        <v/>
      </c>
      <c r="N26" s="234" t="str">
        <f>IFERROR(VLOOKUP(N24,'P1-1'!$B:$AP,31,FALSE),"")</f>
        <v/>
      </c>
      <c r="O26" s="234" t="str">
        <f>IFERROR(VLOOKUP(O24,'P1-1'!$B:$AP,31,FALSE),"")</f>
        <v/>
      </c>
      <c r="P26" s="234" t="str">
        <f>IFERROR(VLOOKUP(P24,'P1-1'!$B:$AP,31,FALSE),"")</f>
        <v/>
      </c>
      <c r="Q26" s="234" t="str">
        <f>IFERROR(VLOOKUP(Q24,'P1-1'!$B:$AP,31,FALSE),"")</f>
        <v/>
      </c>
      <c r="R26" s="234" t="str">
        <f>IFERROR(VLOOKUP(R24,'P1-1'!$B:$AP,31,FALSE),"")</f>
        <v/>
      </c>
      <c r="S26" s="234" t="str">
        <f>IFERROR(VLOOKUP(S24,'P1-1'!$B:$AP,31,FALSE),"")</f>
        <v/>
      </c>
      <c r="T26" s="234" t="str">
        <f>IFERROR(VLOOKUP(T24,'P1-1'!$B:$AP,31,FALSE),"")</f>
        <v/>
      </c>
      <c r="U26" s="234" t="str">
        <f>IFERROR(VLOOKUP(U24,'P1-1'!$B:$AP,31,FALSE),"")</f>
        <v/>
      </c>
      <c r="V26" s="234" t="str">
        <f>IFERROR(VLOOKUP(V24,'P1-1'!$B:$AP,31,FALSE),"")</f>
        <v/>
      </c>
      <c r="W26" s="234" t="str">
        <f>IFERROR(VLOOKUP(W24,'P1-1'!$B:$AP,31,FALSE),"")</f>
        <v/>
      </c>
      <c r="X26" s="234" t="str">
        <f>IFERROR(VLOOKUP(X24,'P1-1'!$B:$AP,31,FALSE),"")</f>
        <v/>
      </c>
      <c r="Y26" s="234" t="str">
        <f>IFERROR(VLOOKUP(Y24,'P1-1'!$B:$AP,31,FALSE),"")</f>
        <v/>
      </c>
      <c r="Z26" s="234" t="str">
        <f>IFERROR(VLOOKUP(Z24,'P1-1'!$B:$AP,31,FALSE),"")</f>
        <v/>
      </c>
      <c r="AA26" s="234" t="str">
        <f>IFERROR(VLOOKUP(AA24,'P1-1'!$B:$AP,31,FALSE),"")</f>
        <v/>
      </c>
      <c r="AB26" s="234" t="str">
        <f>IFERROR(VLOOKUP(AB24,'P1-1'!$B:$AP,31,FALSE),"")</f>
        <v/>
      </c>
      <c r="AC26" s="234" t="str">
        <f>IFERROR(VLOOKUP(AC24,'P1-1'!$B:$AP,31,FALSE),"")</f>
        <v/>
      </c>
      <c r="AD26" s="234" t="str">
        <f>IFERROR(VLOOKUP(AD24,'P1-1'!$B:$AP,31,FALSE),"")</f>
        <v/>
      </c>
      <c r="AE26" s="234" t="str">
        <f>IFERROR(VLOOKUP(AE24,'P1-1'!$B:$AP,31,FALSE),"")</f>
        <v/>
      </c>
      <c r="AF26" s="234" t="str">
        <f>IFERROR(VLOOKUP(AF24,'P1-1'!$B:$AP,31,FALSE),"")</f>
        <v/>
      </c>
      <c r="AG26" s="234" t="str">
        <f>IFERROR(VLOOKUP(AG24,'P1-1'!$B:$AP,31,FALSE),"")</f>
        <v/>
      </c>
      <c r="AH26" s="234" t="str">
        <f>IFERROR(VLOOKUP(AH24,'P1-1'!$B:$AP,31,FALSE),"")</f>
        <v/>
      </c>
      <c r="AI26" s="234" t="str">
        <f>IFERROR(VLOOKUP(AI24,'P1-1'!$B:$AP,31,FALSE),"")</f>
        <v/>
      </c>
      <c r="AJ26" s="234" t="str">
        <f>IFERROR(VLOOKUP(AJ24,'P1-1'!$B:$AP,31,FALSE),"")</f>
        <v/>
      </c>
      <c r="AK26" s="234" t="str">
        <f>IFERROR(VLOOKUP(AK24,'P1-1'!$B:$AP,31,FALSE),"")</f>
        <v/>
      </c>
      <c r="AL26" s="234" t="str">
        <f>IFERROR(VLOOKUP(AL24,'P1-1'!$B:$AP,31,FALSE),"")</f>
        <v/>
      </c>
      <c r="AM26" s="234" t="str">
        <f>IFERROR(VLOOKUP(AM24,'P1-1'!$B:$AP,31,FALSE),"")</f>
        <v/>
      </c>
      <c r="AN26" s="730"/>
      <c r="AO26" s="702"/>
      <c r="AP26" s="707"/>
      <c r="AQ26" s="708"/>
      <c r="AR26" s="702"/>
      <c r="AS26" s="702"/>
      <c r="AT26" s="709"/>
      <c r="AU26" s="327"/>
      <c r="AV26" s="327"/>
    </row>
    <row r="27" spans="1:48" s="205" customFormat="1" ht="12" customHeight="1">
      <c r="A27" s="710">
        <v>2</v>
      </c>
      <c r="B27" s="713"/>
      <c r="C27" s="731"/>
      <c r="D27" s="719" t="s">
        <v>231</v>
      </c>
      <c r="E27" s="401"/>
      <c r="F27" s="722"/>
      <c r="G27" s="723"/>
      <c r="H27" s="232" t="s">
        <v>355</v>
      </c>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728">
        <f t="shared" ref="AN27" si="1">IF(LEFT($AN$2,6)="共同生活援助",SUM(I28:AM28),SUM(I28:AM29))</f>
        <v>0</v>
      </c>
      <c r="AO27" s="700">
        <f>IF($AN$4="４週",AN27/4,AN27/(DAY(EOMONTH($I$22,0))/7))</f>
        <v>0</v>
      </c>
      <c r="AP27" s="703"/>
      <c r="AQ27" s="704"/>
      <c r="AR27" s="700" t="str">
        <f>IF($AN$4="４週",AU28,AV28)</f>
        <v/>
      </c>
      <c r="AS27" s="700"/>
      <c r="AT27" s="709"/>
      <c r="AU27" s="325" t="s">
        <v>617</v>
      </c>
      <c r="AV27" s="325" t="s">
        <v>356</v>
      </c>
    </row>
    <row r="28" spans="1:48" s="205" customFormat="1" ht="12" customHeight="1">
      <c r="A28" s="711"/>
      <c r="B28" s="714"/>
      <c r="C28" s="732"/>
      <c r="D28" s="720"/>
      <c r="E28" s="402"/>
      <c r="F28" s="724"/>
      <c r="G28" s="725"/>
      <c r="H28" s="233" t="s">
        <v>357</v>
      </c>
      <c r="I28" s="234" t="str">
        <f>IFERROR(VLOOKUP(I27,'P1-1'!$B:$AP,41,FALSE),"")</f>
        <v/>
      </c>
      <c r="J28" s="234" t="str">
        <f>IFERROR(VLOOKUP(J27,'P1-1'!$B:$AP,41,FALSE),"")</f>
        <v/>
      </c>
      <c r="K28" s="234" t="str">
        <f>IFERROR(VLOOKUP(K27,'P1-1'!$B:$AP,41,FALSE),"")</f>
        <v/>
      </c>
      <c r="L28" s="234" t="str">
        <f>IFERROR(VLOOKUP(L27,'P1-1'!$B:$AP,41,FALSE),"")</f>
        <v/>
      </c>
      <c r="M28" s="234" t="str">
        <f>IFERROR(VLOOKUP(M27,'P1-1'!$B:$AP,41,FALSE),"")</f>
        <v/>
      </c>
      <c r="N28" s="234" t="str">
        <f>IFERROR(VLOOKUP(N27,'P1-1'!$B:$AP,41,FALSE),"")</f>
        <v/>
      </c>
      <c r="O28" s="234" t="str">
        <f>IFERROR(VLOOKUP(O27,'P1-1'!$B:$AP,41,FALSE),"")</f>
        <v/>
      </c>
      <c r="P28" s="234" t="str">
        <f>IFERROR(VLOOKUP(P27,'P1-1'!$B:$AP,41,FALSE),"")</f>
        <v/>
      </c>
      <c r="Q28" s="234" t="str">
        <f>IFERROR(VLOOKUP(Q27,'P1-1'!$B:$AP,41,FALSE),"")</f>
        <v/>
      </c>
      <c r="R28" s="234" t="str">
        <f>IFERROR(VLOOKUP(R27,'P1-1'!$B:$AP,41,FALSE),"")</f>
        <v/>
      </c>
      <c r="S28" s="234" t="str">
        <f>IFERROR(VLOOKUP(S27,'P1-1'!$B:$AP,41,FALSE),"")</f>
        <v/>
      </c>
      <c r="T28" s="234" t="str">
        <f>IFERROR(VLOOKUP(T27,'P1-1'!$B:$AP,41,FALSE),"")</f>
        <v/>
      </c>
      <c r="U28" s="234" t="str">
        <f>IFERROR(VLOOKUP(U27,'P1-1'!$B:$AP,41,FALSE),"")</f>
        <v/>
      </c>
      <c r="V28" s="234" t="str">
        <f>IFERROR(VLOOKUP(V27,'P1-1'!$B:$AP,41,FALSE),"")</f>
        <v/>
      </c>
      <c r="W28" s="234" t="str">
        <f>IFERROR(VLOOKUP(W27,'P1-1'!$B:$AP,41,FALSE),"")</f>
        <v/>
      </c>
      <c r="X28" s="234" t="str">
        <f>IFERROR(VLOOKUP(X27,'P1-1'!$B:$AP,41,FALSE),"")</f>
        <v/>
      </c>
      <c r="Y28" s="234" t="str">
        <f>IFERROR(VLOOKUP(Y27,'P1-1'!$B:$AP,41,FALSE),"")</f>
        <v/>
      </c>
      <c r="Z28" s="234" t="str">
        <f>IFERROR(VLOOKUP(Z27,'P1-1'!$B:$AP,41,FALSE),"")</f>
        <v/>
      </c>
      <c r="AA28" s="234" t="str">
        <f>IFERROR(VLOOKUP(AA27,'P1-1'!$B:$AP,41,FALSE),"")</f>
        <v/>
      </c>
      <c r="AB28" s="234" t="str">
        <f>IFERROR(VLOOKUP(AB27,'P1-1'!$B:$AP,41,FALSE),"")</f>
        <v/>
      </c>
      <c r="AC28" s="234" t="str">
        <f>IFERROR(VLOOKUP(AC27,'P1-1'!$B:$AP,41,FALSE),"")</f>
        <v/>
      </c>
      <c r="AD28" s="234" t="str">
        <f>IFERROR(VLOOKUP(AD27,'P1-1'!$B:$AP,41,FALSE),"")</f>
        <v/>
      </c>
      <c r="AE28" s="234" t="str">
        <f>IFERROR(VLOOKUP(AE27,'P1-1'!$B:$AP,41,FALSE),"")</f>
        <v/>
      </c>
      <c r="AF28" s="234" t="str">
        <f>IFERROR(VLOOKUP(AF27,'P1-1'!$B:$AP,41,FALSE),"")</f>
        <v/>
      </c>
      <c r="AG28" s="234" t="str">
        <f>IFERROR(VLOOKUP(AG27,'P1-1'!$B:$AP,41,FALSE),"")</f>
        <v/>
      </c>
      <c r="AH28" s="234" t="str">
        <f>IFERROR(VLOOKUP(AH27,'P1-1'!$B:$AP,41,FALSE),"")</f>
        <v/>
      </c>
      <c r="AI28" s="234" t="str">
        <f>IFERROR(VLOOKUP(AI27,'P1-1'!$B:$AP,41,FALSE),"")</f>
        <v/>
      </c>
      <c r="AJ28" s="234" t="str">
        <f>IFERROR(VLOOKUP(AJ27,'P1-1'!$B:$AP,41,FALSE),"")</f>
        <v/>
      </c>
      <c r="AK28" s="234" t="str">
        <f>IFERROR(VLOOKUP(AK27,'P1-1'!$B:$AP,41,FALSE),"")</f>
        <v/>
      </c>
      <c r="AL28" s="234" t="str">
        <f>IFERROR(VLOOKUP(AL27,'P1-1'!$B:$AP,41,FALSE),"")</f>
        <v/>
      </c>
      <c r="AM28" s="234" t="str">
        <f>IFERROR(VLOOKUP(AM27,'P1-1'!$B:$AP,41,FALSE),"")</f>
        <v/>
      </c>
      <c r="AN28" s="729"/>
      <c r="AO28" s="701"/>
      <c r="AP28" s="705"/>
      <c r="AQ28" s="706"/>
      <c r="AR28" s="701"/>
      <c r="AS28" s="701"/>
      <c r="AT28" s="709"/>
      <c r="AU28" s="326" t="str">
        <f t="shared" ref="AU28" si="2">IFERROR(IF($D27="□",($AO27/$AK$7),($AO27/$AK$9)),"")</f>
        <v/>
      </c>
      <c r="AV28" s="326" t="str">
        <f t="shared" ref="AV28" si="3">IFERROR(IF($D27="□",($AN27/$AO$7),($AN27/$AO$9)),"")</f>
        <v/>
      </c>
    </row>
    <row r="29" spans="1:48" s="205" customFormat="1" ht="12" customHeight="1">
      <c r="A29" s="712"/>
      <c r="B29" s="715"/>
      <c r="C29" s="733"/>
      <c r="D29" s="721"/>
      <c r="E29" s="402"/>
      <c r="F29" s="726"/>
      <c r="G29" s="727"/>
      <c r="H29" s="235" t="s">
        <v>358</v>
      </c>
      <c r="I29" s="234" t="str">
        <f>IFERROR(VLOOKUP(I27,'P1-1'!$B:$AP,31,FALSE),"")</f>
        <v/>
      </c>
      <c r="J29" s="234" t="str">
        <f>IFERROR(VLOOKUP(J27,'P1-1'!$B:$AP,31,FALSE),"")</f>
        <v/>
      </c>
      <c r="K29" s="234" t="str">
        <f>IFERROR(VLOOKUP(K27,'P1-1'!$B:$AP,31,FALSE),"")</f>
        <v/>
      </c>
      <c r="L29" s="234" t="str">
        <f>IFERROR(VLOOKUP(L27,'P1-1'!$B:$AP,31,FALSE),"")</f>
        <v/>
      </c>
      <c r="M29" s="234" t="str">
        <f>IFERROR(VLOOKUP(M27,'P1-1'!$B:$AP,31,FALSE),"")</f>
        <v/>
      </c>
      <c r="N29" s="234" t="str">
        <f>IFERROR(VLOOKUP(N27,'P1-1'!$B:$AP,31,FALSE),"")</f>
        <v/>
      </c>
      <c r="O29" s="234" t="str">
        <f>IFERROR(VLOOKUP(O27,'P1-1'!$B:$AP,31,FALSE),"")</f>
        <v/>
      </c>
      <c r="P29" s="234" t="str">
        <f>IFERROR(VLOOKUP(P27,'P1-1'!$B:$AP,31,FALSE),"")</f>
        <v/>
      </c>
      <c r="Q29" s="234" t="str">
        <f>IFERROR(VLOOKUP(Q27,'P1-1'!$B:$AP,31,FALSE),"")</f>
        <v/>
      </c>
      <c r="R29" s="234" t="str">
        <f>IFERROR(VLOOKUP(R27,'P1-1'!$B:$AP,31,FALSE),"")</f>
        <v/>
      </c>
      <c r="S29" s="234" t="str">
        <f>IFERROR(VLOOKUP(S27,'P1-1'!$B:$AP,31,FALSE),"")</f>
        <v/>
      </c>
      <c r="T29" s="234" t="str">
        <f>IFERROR(VLOOKUP(T27,'P1-1'!$B:$AP,31,FALSE),"")</f>
        <v/>
      </c>
      <c r="U29" s="234" t="str">
        <f>IFERROR(VLOOKUP(U27,'P1-1'!$B:$AP,31,FALSE),"")</f>
        <v/>
      </c>
      <c r="V29" s="234" t="str">
        <f>IFERROR(VLOOKUP(V27,'P1-1'!$B:$AP,31,FALSE),"")</f>
        <v/>
      </c>
      <c r="W29" s="234" t="str">
        <f>IFERROR(VLOOKUP(W27,'P1-1'!$B:$AP,31,FALSE),"")</f>
        <v/>
      </c>
      <c r="X29" s="234" t="str">
        <f>IFERROR(VLOOKUP(X27,'P1-1'!$B:$AP,31,FALSE),"")</f>
        <v/>
      </c>
      <c r="Y29" s="234" t="str">
        <f>IFERROR(VLOOKUP(Y27,'P1-1'!$B:$AP,31,FALSE),"")</f>
        <v/>
      </c>
      <c r="Z29" s="234" t="str">
        <f>IFERROR(VLOOKUP(Z27,'P1-1'!$B:$AP,31,FALSE),"")</f>
        <v/>
      </c>
      <c r="AA29" s="234" t="str">
        <f>IFERROR(VLOOKUP(AA27,'P1-1'!$B:$AP,31,FALSE),"")</f>
        <v/>
      </c>
      <c r="AB29" s="234" t="str">
        <f>IFERROR(VLOOKUP(AB27,'P1-1'!$B:$AP,31,FALSE),"")</f>
        <v/>
      </c>
      <c r="AC29" s="234" t="str">
        <f>IFERROR(VLOOKUP(AC27,'P1-1'!$B:$AP,31,FALSE),"")</f>
        <v/>
      </c>
      <c r="AD29" s="234" t="str">
        <f>IFERROR(VLOOKUP(AD27,'P1-1'!$B:$AP,31,FALSE),"")</f>
        <v/>
      </c>
      <c r="AE29" s="234" t="str">
        <f>IFERROR(VLOOKUP(AE27,'P1-1'!$B:$AP,31,FALSE),"")</f>
        <v/>
      </c>
      <c r="AF29" s="234" t="str">
        <f>IFERROR(VLOOKUP(AF27,'P1-1'!$B:$AP,31,FALSE),"")</f>
        <v/>
      </c>
      <c r="AG29" s="234" t="str">
        <f>IFERROR(VLOOKUP(AG27,'P1-1'!$B:$AP,31,FALSE),"")</f>
        <v/>
      </c>
      <c r="AH29" s="234" t="str">
        <f>IFERROR(VLOOKUP(AH27,'P1-1'!$B:$AP,31,FALSE),"")</f>
        <v/>
      </c>
      <c r="AI29" s="234" t="str">
        <f>IFERROR(VLOOKUP(AI27,'P1-1'!$B:$AP,31,FALSE),"")</f>
        <v/>
      </c>
      <c r="AJ29" s="234" t="str">
        <f>IFERROR(VLOOKUP(AJ27,'P1-1'!$B:$AP,31,FALSE),"")</f>
        <v/>
      </c>
      <c r="AK29" s="234" t="str">
        <f>IFERROR(VLOOKUP(AK27,'P1-1'!$B:$AP,31,FALSE),"")</f>
        <v/>
      </c>
      <c r="AL29" s="234" t="str">
        <f>IFERROR(VLOOKUP(AL27,'P1-1'!$B:$AP,31,FALSE),"")</f>
        <v/>
      </c>
      <c r="AM29" s="234" t="str">
        <f>IFERROR(VLOOKUP(AM27,'P1-1'!$B:$AP,31,FALSE),"")</f>
        <v/>
      </c>
      <c r="AN29" s="730"/>
      <c r="AO29" s="702"/>
      <c r="AP29" s="707"/>
      <c r="AQ29" s="708"/>
      <c r="AR29" s="702"/>
      <c r="AS29" s="702"/>
      <c r="AT29" s="709"/>
      <c r="AU29" s="327"/>
      <c r="AV29" s="327"/>
    </row>
    <row r="30" spans="1:48" s="205" customFormat="1" ht="12" customHeight="1">
      <c r="A30" s="710">
        <v>3</v>
      </c>
      <c r="B30" s="713"/>
      <c r="C30" s="731"/>
      <c r="D30" s="719" t="s">
        <v>231</v>
      </c>
      <c r="E30" s="401"/>
      <c r="F30" s="722"/>
      <c r="G30" s="723"/>
      <c r="H30" s="232" t="s">
        <v>355</v>
      </c>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728">
        <f t="shared" ref="AN30" si="4">IF(LEFT($AN$2,6)="共同生活援助",SUM(I31:AM31),SUM(I31:AM32))</f>
        <v>0</v>
      </c>
      <c r="AO30" s="700">
        <f>IF($AN$4="４週",AN30/4,AN30/(DAY(EOMONTH($I$22,0))/7))</f>
        <v>0</v>
      </c>
      <c r="AP30" s="703"/>
      <c r="AQ30" s="704"/>
      <c r="AR30" s="700" t="str">
        <f>IF($AN$4="４週",AU31,AV31)</f>
        <v/>
      </c>
      <c r="AS30" s="700"/>
      <c r="AT30" s="709"/>
      <c r="AU30" s="325" t="s">
        <v>617</v>
      </c>
      <c r="AV30" s="325" t="s">
        <v>356</v>
      </c>
    </row>
    <row r="31" spans="1:48" s="205" customFormat="1" ht="12" customHeight="1">
      <c r="A31" s="711"/>
      <c r="B31" s="714"/>
      <c r="C31" s="732"/>
      <c r="D31" s="720"/>
      <c r="E31" s="402"/>
      <c r="F31" s="724"/>
      <c r="G31" s="725"/>
      <c r="H31" s="233" t="s">
        <v>357</v>
      </c>
      <c r="I31" s="234" t="str">
        <f>IFERROR(VLOOKUP(I30,'P1-1'!$B:$AP,41,FALSE),"")</f>
        <v/>
      </c>
      <c r="J31" s="234" t="str">
        <f>IFERROR(VLOOKUP(J30,'P1-1'!$B:$AP,41,FALSE),"")</f>
        <v/>
      </c>
      <c r="K31" s="234" t="str">
        <f>IFERROR(VLOOKUP(K30,'P1-1'!$B:$AP,41,FALSE),"")</f>
        <v/>
      </c>
      <c r="L31" s="234" t="str">
        <f>IFERROR(VLOOKUP(L30,'P1-1'!$B:$AP,41,FALSE),"")</f>
        <v/>
      </c>
      <c r="M31" s="234" t="str">
        <f>IFERROR(VLOOKUP(M30,'P1-1'!$B:$AP,41,FALSE),"")</f>
        <v/>
      </c>
      <c r="N31" s="234" t="str">
        <f>IFERROR(VLOOKUP(N30,'P1-1'!$B:$AP,41,FALSE),"")</f>
        <v/>
      </c>
      <c r="O31" s="234" t="str">
        <f>IFERROR(VLOOKUP(O30,'P1-1'!$B:$AP,41,FALSE),"")</f>
        <v/>
      </c>
      <c r="P31" s="234" t="str">
        <f>IFERROR(VLOOKUP(P30,'P1-1'!$B:$AP,41,FALSE),"")</f>
        <v/>
      </c>
      <c r="Q31" s="234" t="str">
        <f>IFERROR(VLOOKUP(Q30,'P1-1'!$B:$AP,41,FALSE),"")</f>
        <v/>
      </c>
      <c r="R31" s="234" t="str">
        <f>IFERROR(VLOOKUP(R30,'P1-1'!$B:$AP,41,FALSE),"")</f>
        <v/>
      </c>
      <c r="S31" s="234" t="str">
        <f>IFERROR(VLOOKUP(S30,'P1-1'!$B:$AP,41,FALSE),"")</f>
        <v/>
      </c>
      <c r="T31" s="234" t="str">
        <f>IFERROR(VLOOKUP(T30,'P1-1'!$B:$AP,41,FALSE),"")</f>
        <v/>
      </c>
      <c r="U31" s="234" t="str">
        <f>IFERROR(VLOOKUP(U30,'P1-1'!$B:$AP,41,FALSE),"")</f>
        <v/>
      </c>
      <c r="V31" s="234" t="str">
        <f>IFERROR(VLOOKUP(V30,'P1-1'!$B:$AP,41,FALSE),"")</f>
        <v/>
      </c>
      <c r="W31" s="234" t="str">
        <f>IFERROR(VLOOKUP(W30,'P1-1'!$B:$AP,41,FALSE),"")</f>
        <v/>
      </c>
      <c r="X31" s="234" t="str">
        <f>IFERROR(VLOOKUP(X30,'P1-1'!$B:$AP,41,FALSE),"")</f>
        <v/>
      </c>
      <c r="Y31" s="234" t="str">
        <f>IFERROR(VLOOKUP(Y30,'P1-1'!$B:$AP,41,FALSE),"")</f>
        <v/>
      </c>
      <c r="Z31" s="234" t="str">
        <f>IFERROR(VLOOKUP(Z30,'P1-1'!$B:$AP,41,FALSE),"")</f>
        <v/>
      </c>
      <c r="AA31" s="234" t="str">
        <f>IFERROR(VLOOKUP(AA30,'P1-1'!$B:$AP,41,FALSE),"")</f>
        <v/>
      </c>
      <c r="AB31" s="234" t="str">
        <f>IFERROR(VLOOKUP(AB30,'P1-1'!$B:$AP,41,FALSE),"")</f>
        <v/>
      </c>
      <c r="AC31" s="234" t="str">
        <f>IFERROR(VLOOKUP(AC30,'P1-1'!$B:$AP,41,FALSE),"")</f>
        <v/>
      </c>
      <c r="AD31" s="234" t="str">
        <f>IFERROR(VLOOKUP(AD30,'P1-1'!$B:$AP,41,FALSE),"")</f>
        <v/>
      </c>
      <c r="AE31" s="234" t="str">
        <f>IFERROR(VLOOKUP(AE30,'P1-1'!$B:$AP,41,FALSE),"")</f>
        <v/>
      </c>
      <c r="AF31" s="234" t="str">
        <f>IFERROR(VLOOKUP(AF30,'P1-1'!$B:$AP,41,FALSE),"")</f>
        <v/>
      </c>
      <c r="AG31" s="234" t="str">
        <f>IFERROR(VLOOKUP(AG30,'P1-1'!$B:$AP,41,FALSE),"")</f>
        <v/>
      </c>
      <c r="AH31" s="234" t="str">
        <f>IFERROR(VLOOKUP(AH30,'P1-1'!$B:$AP,41,FALSE),"")</f>
        <v/>
      </c>
      <c r="AI31" s="234" t="str">
        <f>IFERROR(VLOOKUP(AI30,'P1-1'!$B:$AP,41,FALSE),"")</f>
        <v/>
      </c>
      <c r="AJ31" s="234" t="str">
        <f>IFERROR(VLOOKUP(AJ30,'P1-1'!$B:$AP,41,FALSE),"")</f>
        <v/>
      </c>
      <c r="AK31" s="234" t="str">
        <f>IFERROR(VLOOKUP(AK30,'P1-1'!$B:$AP,41,FALSE),"")</f>
        <v/>
      </c>
      <c r="AL31" s="234" t="str">
        <f>IFERROR(VLOOKUP(AL30,'P1-1'!$B:$AP,41,FALSE),"")</f>
        <v/>
      </c>
      <c r="AM31" s="234" t="str">
        <f>IFERROR(VLOOKUP(AM30,'P1-1'!$B:$AP,41,FALSE),"")</f>
        <v/>
      </c>
      <c r="AN31" s="729"/>
      <c r="AO31" s="701"/>
      <c r="AP31" s="705"/>
      <c r="AQ31" s="706"/>
      <c r="AR31" s="701"/>
      <c r="AS31" s="701"/>
      <c r="AT31" s="709"/>
      <c r="AU31" s="326" t="str">
        <f t="shared" ref="AU31" si="5">IFERROR(IF($D30="□",($AO30/$AK$7),($AO30/$AK$9)),"")</f>
        <v/>
      </c>
      <c r="AV31" s="326" t="str">
        <f t="shared" ref="AV31" si="6">IFERROR(IF($D30="□",($AN30/$AO$7),($AN30/$AO$9)),"")</f>
        <v/>
      </c>
    </row>
    <row r="32" spans="1:48" s="205" customFormat="1" ht="12" customHeight="1">
      <c r="A32" s="712"/>
      <c r="B32" s="715"/>
      <c r="C32" s="733"/>
      <c r="D32" s="721"/>
      <c r="E32" s="402"/>
      <c r="F32" s="726"/>
      <c r="G32" s="727"/>
      <c r="H32" s="235" t="s">
        <v>358</v>
      </c>
      <c r="I32" s="234" t="str">
        <f>IFERROR(VLOOKUP(I30,'P1-1'!$B:$AP,31,FALSE),"")</f>
        <v/>
      </c>
      <c r="J32" s="234" t="str">
        <f>IFERROR(VLOOKUP(J30,'P1-1'!$B:$AP,31,FALSE),"")</f>
        <v/>
      </c>
      <c r="K32" s="234" t="str">
        <f>IFERROR(VLOOKUP(K30,'P1-1'!$B:$AP,31,FALSE),"")</f>
        <v/>
      </c>
      <c r="L32" s="234" t="str">
        <f>IFERROR(VLOOKUP(L30,'P1-1'!$B:$AP,31,FALSE),"")</f>
        <v/>
      </c>
      <c r="M32" s="234" t="str">
        <f>IFERROR(VLOOKUP(M30,'P1-1'!$B:$AP,31,FALSE),"")</f>
        <v/>
      </c>
      <c r="N32" s="234" t="str">
        <f>IFERROR(VLOOKUP(N30,'P1-1'!$B:$AP,31,FALSE),"")</f>
        <v/>
      </c>
      <c r="O32" s="234" t="str">
        <f>IFERROR(VLOOKUP(O30,'P1-1'!$B:$AP,31,FALSE),"")</f>
        <v/>
      </c>
      <c r="P32" s="234" t="str">
        <f>IFERROR(VLOOKUP(P30,'P1-1'!$B:$AP,31,FALSE),"")</f>
        <v/>
      </c>
      <c r="Q32" s="234" t="str">
        <f>IFERROR(VLOOKUP(Q30,'P1-1'!$B:$AP,31,FALSE),"")</f>
        <v/>
      </c>
      <c r="R32" s="234" t="str">
        <f>IFERROR(VLOOKUP(R30,'P1-1'!$B:$AP,31,FALSE),"")</f>
        <v/>
      </c>
      <c r="S32" s="234" t="str">
        <f>IFERROR(VLOOKUP(S30,'P1-1'!$B:$AP,31,FALSE),"")</f>
        <v/>
      </c>
      <c r="T32" s="234" t="str">
        <f>IFERROR(VLOOKUP(T30,'P1-1'!$B:$AP,31,FALSE),"")</f>
        <v/>
      </c>
      <c r="U32" s="234" t="str">
        <f>IFERROR(VLOOKUP(U30,'P1-1'!$B:$AP,31,FALSE),"")</f>
        <v/>
      </c>
      <c r="V32" s="234" t="str">
        <f>IFERROR(VLOOKUP(V30,'P1-1'!$B:$AP,31,FALSE),"")</f>
        <v/>
      </c>
      <c r="W32" s="234" t="str">
        <f>IFERROR(VLOOKUP(W30,'P1-1'!$B:$AP,31,FALSE),"")</f>
        <v/>
      </c>
      <c r="X32" s="234" t="str">
        <f>IFERROR(VLOOKUP(X30,'P1-1'!$B:$AP,31,FALSE),"")</f>
        <v/>
      </c>
      <c r="Y32" s="234" t="str">
        <f>IFERROR(VLOOKUP(Y30,'P1-1'!$B:$AP,31,FALSE),"")</f>
        <v/>
      </c>
      <c r="Z32" s="234" t="str">
        <f>IFERROR(VLOOKUP(Z30,'P1-1'!$B:$AP,31,FALSE),"")</f>
        <v/>
      </c>
      <c r="AA32" s="234" t="str">
        <f>IFERROR(VLOOKUP(AA30,'P1-1'!$B:$AP,31,FALSE),"")</f>
        <v/>
      </c>
      <c r="AB32" s="234" t="str">
        <f>IFERROR(VLOOKUP(AB30,'P1-1'!$B:$AP,31,FALSE),"")</f>
        <v/>
      </c>
      <c r="AC32" s="234" t="str">
        <f>IFERROR(VLOOKUP(AC30,'P1-1'!$B:$AP,31,FALSE),"")</f>
        <v/>
      </c>
      <c r="AD32" s="234" t="str">
        <f>IFERROR(VLOOKUP(AD30,'P1-1'!$B:$AP,31,FALSE),"")</f>
        <v/>
      </c>
      <c r="AE32" s="234" t="str">
        <f>IFERROR(VLOOKUP(AE30,'P1-1'!$B:$AP,31,FALSE),"")</f>
        <v/>
      </c>
      <c r="AF32" s="234" t="str">
        <f>IFERROR(VLOOKUP(AF30,'P1-1'!$B:$AP,31,FALSE),"")</f>
        <v/>
      </c>
      <c r="AG32" s="234" t="str">
        <f>IFERROR(VLOOKUP(AG30,'P1-1'!$B:$AP,31,FALSE),"")</f>
        <v/>
      </c>
      <c r="AH32" s="234" t="str">
        <f>IFERROR(VLOOKUP(AH30,'P1-1'!$B:$AP,31,FALSE),"")</f>
        <v/>
      </c>
      <c r="AI32" s="234" t="str">
        <f>IFERROR(VLOOKUP(AI30,'P1-1'!$B:$AP,31,FALSE),"")</f>
        <v/>
      </c>
      <c r="AJ32" s="234" t="str">
        <f>IFERROR(VLOOKUP(AJ30,'P1-1'!$B:$AP,31,FALSE),"")</f>
        <v/>
      </c>
      <c r="AK32" s="234" t="str">
        <f>IFERROR(VLOOKUP(AK30,'P1-1'!$B:$AP,31,FALSE),"")</f>
        <v/>
      </c>
      <c r="AL32" s="234" t="str">
        <f>IFERROR(VLOOKUP(AL30,'P1-1'!$B:$AP,31,FALSE),"")</f>
        <v/>
      </c>
      <c r="AM32" s="234" t="str">
        <f>IFERROR(VLOOKUP(AM30,'P1-1'!$B:$AP,31,FALSE),"")</f>
        <v/>
      </c>
      <c r="AN32" s="730"/>
      <c r="AO32" s="702"/>
      <c r="AP32" s="707"/>
      <c r="AQ32" s="708"/>
      <c r="AR32" s="702"/>
      <c r="AS32" s="702"/>
      <c r="AT32" s="709"/>
      <c r="AU32" s="327"/>
      <c r="AV32" s="327"/>
    </row>
    <row r="33" spans="1:48" s="205" customFormat="1" ht="12" customHeight="1">
      <c r="A33" s="710">
        <v>4</v>
      </c>
      <c r="B33" s="713"/>
      <c r="C33" s="731"/>
      <c r="D33" s="719" t="s">
        <v>231</v>
      </c>
      <c r="E33" s="401"/>
      <c r="F33" s="722"/>
      <c r="G33" s="723"/>
      <c r="H33" s="232" t="s">
        <v>355</v>
      </c>
      <c r="I33" s="324"/>
      <c r="J33" s="324"/>
      <c r="K33" s="324"/>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728">
        <f t="shared" ref="AN33" si="7">IF(LEFT($AN$2,6)="共同生活援助",SUM(I34:AM34),SUM(I34:AM35))</f>
        <v>0</v>
      </c>
      <c r="AO33" s="700">
        <f>IF($AN$4="４週",AN33/4,AN33/(DAY(EOMONTH($I$22,0))/7))</f>
        <v>0</v>
      </c>
      <c r="AP33" s="703"/>
      <c r="AQ33" s="704"/>
      <c r="AR33" s="700" t="str">
        <f t="shared" ref="AR33" si="8">IF($AN$4="４週",AU34,AV34)</f>
        <v/>
      </c>
      <c r="AS33" s="700"/>
      <c r="AT33" s="709"/>
      <c r="AU33" s="325" t="s">
        <v>617</v>
      </c>
      <c r="AV33" s="325" t="s">
        <v>356</v>
      </c>
    </row>
    <row r="34" spans="1:48" s="205" customFormat="1" ht="12" customHeight="1">
      <c r="A34" s="711"/>
      <c r="B34" s="714"/>
      <c r="C34" s="732"/>
      <c r="D34" s="720"/>
      <c r="E34" s="402"/>
      <c r="F34" s="724"/>
      <c r="G34" s="725"/>
      <c r="H34" s="233" t="s">
        <v>357</v>
      </c>
      <c r="I34" s="234" t="str">
        <f>IFERROR(VLOOKUP(I33,'P1-1'!$B:$AP,41,FALSE),"")</f>
        <v/>
      </c>
      <c r="J34" s="236" t="str">
        <f>IFERROR(VLOOKUP(J33,'P1-1'!$B:$AP,41,FALSE),"")</f>
        <v/>
      </c>
      <c r="K34" s="234" t="str">
        <f>IFERROR(VLOOKUP(K33,'P1-1'!$B:$AP,41,FALSE),"")</f>
        <v/>
      </c>
      <c r="L34" s="234" t="str">
        <f>IFERROR(VLOOKUP(L33,'P1-1'!$B:$AP,41,FALSE),"")</f>
        <v/>
      </c>
      <c r="M34" s="234" t="str">
        <f>IFERROR(VLOOKUP(M33,'P1-1'!$B:$AP,41,FALSE),"")</f>
        <v/>
      </c>
      <c r="N34" s="234" t="str">
        <f>IFERROR(VLOOKUP(N33,'P1-1'!$B:$AP,41,FALSE),"")</f>
        <v/>
      </c>
      <c r="O34" s="234" t="str">
        <f>IFERROR(VLOOKUP(O33,'P1-1'!$B:$AP,41,FALSE),"")</f>
        <v/>
      </c>
      <c r="P34" s="234" t="str">
        <f>IFERROR(VLOOKUP(P33,'P1-1'!$B:$AP,41,FALSE),"")</f>
        <v/>
      </c>
      <c r="Q34" s="234" t="str">
        <f>IFERROR(VLOOKUP(Q33,'P1-1'!$B:$AP,41,FALSE),"")</f>
        <v/>
      </c>
      <c r="R34" s="234" t="str">
        <f>IFERROR(VLOOKUP(R33,'P1-1'!$B:$AP,41,FALSE),"")</f>
        <v/>
      </c>
      <c r="S34" s="234" t="str">
        <f>IFERROR(VLOOKUP(S33,'P1-1'!$B:$AP,41,FALSE),"")</f>
        <v/>
      </c>
      <c r="T34" s="234" t="str">
        <f>IFERROR(VLOOKUP(T33,'P1-1'!$B:$AP,41,FALSE),"")</f>
        <v/>
      </c>
      <c r="U34" s="234" t="str">
        <f>IFERROR(VLOOKUP(U33,'P1-1'!$B:$AP,41,FALSE),"")</f>
        <v/>
      </c>
      <c r="V34" s="234" t="str">
        <f>IFERROR(VLOOKUP(V33,'P1-1'!$B:$AP,41,FALSE),"")</f>
        <v/>
      </c>
      <c r="W34" s="234" t="str">
        <f>IFERROR(VLOOKUP(W33,'P1-1'!$B:$AP,41,FALSE),"")</f>
        <v/>
      </c>
      <c r="X34" s="234" t="str">
        <f>IFERROR(VLOOKUP(X33,'P1-1'!$B:$AP,41,FALSE),"")</f>
        <v/>
      </c>
      <c r="Y34" s="234" t="str">
        <f>IFERROR(VLOOKUP(Y33,'P1-1'!$B:$AP,41,FALSE),"")</f>
        <v/>
      </c>
      <c r="Z34" s="234" t="str">
        <f>IFERROR(VLOOKUP(Z33,'P1-1'!$B:$AP,41,FALSE),"")</f>
        <v/>
      </c>
      <c r="AA34" s="234" t="str">
        <f>IFERROR(VLOOKUP(AA33,'P1-1'!$B:$AP,41,FALSE),"")</f>
        <v/>
      </c>
      <c r="AB34" s="234" t="str">
        <f>IFERROR(VLOOKUP(AB33,'P1-1'!$B:$AP,41,FALSE),"")</f>
        <v/>
      </c>
      <c r="AC34" s="234" t="str">
        <f>IFERROR(VLOOKUP(AC33,'P1-1'!$B:$AP,41,FALSE),"")</f>
        <v/>
      </c>
      <c r="AD34" s="234" t="str">
        <f>IFERROR(VLOOKUP(AD33,'P1-1'!$B:$AP,41,FALSE),"")</f>
        <v/>
      </c>
      <c r="AE34" s="234" t="str">
        <f>IFERROR(VLOOKUP(AE33,'P1-1'!$B:$AP,41,FALSE),"")</f>
        <v/>
      </c>
      <c r="AF34" s="234" t="str">
        <f>IFERROR(VLOOKUP(AF33,'P1-1'!$B:$AP,41,FALSE),"")</f>
        <v/>
      </c>
      <c r="AG34" s="234" t="str">
        <f>IFERROR(VLOOKUP(AG33,'P1-1'!$B:$AP,41,FALSE),"")</f>
        <v/>
      </c>
      <c r="AH34" s="234" t="str">
        <f>IFERROR(VLOOKUP(AH33,'P1-1'!$B:$AP,41,FALSE),"")</f>
        <v/>
      </c>
      <c r="AI34" s="234" t="str">
        <f>IFERROR(VLOOKUP(AI33,'P1-1'!$B:$AP,41,FALSE),"")</f>
        <v/>
      </c>
      <c r="AJ34" s="234" t="str">
        <f>IFERROR(VLOOKUP(AJ33,'P1-1'!$B:$AP,41,FALSE),"")</f>
        <v/>
      </c>
      <c r="AK34" s="234" t="str">
        <f>IFERROR(VLOOKUP(AK33,'P1-1'!$B:$AP,41,FALSE),"")</f>
        <v/>
      </c>
      <c r="AL34" s="234" t="str">
        <f>IFERROR(VLOOKUP(AL33,'P1-1'!$B:$AP,41,FALSE),"")</f>
        <v/>
      </c>
      <c r="AM34" s="234" t="str">
        <f>IFERROR(VLOOKUP(AM33,'P1-1'!$B:$AP,41,FALSE),"")</f>
        <v/>
      </c>
      <c r="AN34" s="729"/>
      <c r="AO34" s="701"/>
      <c r="AP34" s="705"/>
      <c r="AQ34" s="706"/>
      <c r="AR34" s="701"/>
      <c r="AS34" s="701"/>
      <c r="AT34" s="709"/>
      <c r="AU34" s="326" t="str">
        <f t="shared" ref="AU34" si="9">IFERROR(IF($D33="□",($AO33/$AK$7),($AO33/$AK$9)),"")</f>
        <v/>
      </c>
      <c r="AV34" s="326" t="str">
        <f t="shared" ref="AV34" si="10">IFERROR(IF($D33="□",($AN33/$AO$7),($AN33/$AO$9)),"")</f>
        <v/>
      </c>
    </row>
    <row r="35" spans="1:48" s="205" customFormat="1" ht="12" customHeight="1">
      <c r="A35" s="712"/>
      <c r="B35" s="715"/>
      <c r="C35" s="733"/>
      <c r="D35" s="721"/>
      <c r="E35" s="402"/>
      <c r="F35" s="726"/>
      <c r="G35" s="727"/>
      <c r="H35" s="235" t="s">
        <v>358</v>
      </c>
      <c r="I35" s="234" t="str">
        <f>IFERROR(VLOOKUP(I33,'P1-1'!$B:$AP,31,FALSE),"")</f>
        <v/>
      </c>
      <c r="J35" s="234" t="str">
        <f>IFERROR(VLOOKUP(J33,'P1-1'!$B:$AP,31,FALSE),"")</f>
        <v/>
      </c>
      <c r="K35" s="234" t="str">
        <f>IFERROR(VLOOKUP(K33,'P1-1'!$B:$AP,31,FALSE),"")</f>
        <v/>
      </c>
      <c r="L35" s="234" t="str">
        <f>IFERROR(VLOOKUP(L33,'P1-1'!$B:$AP,31,FALSE),"")</f>
        <v/>
      </c>
      <c r="M35" s="234" t="str">
        <f>IFERROR(VLOOKUP(M33,'P1-1'!$B:$AP,31,FALSE),"")</f>
        <v/>
      </c>
      <c r="N35" s="234" t="str">
        <f>IFERROR(VLOOKUP(N33,'P1-1'!$B:$AP,31,FALSE),"")</f>
        <v/>
      </c>
      <c r="O35" s="234" t="str">
        <f>IFERROR(VLOOKUP(O33,'P1-1'!$B:$AP,31,FALSE),"")</f>
        <v/>
      </c>
      <c r="P35" s="234" t="str">
        <f>IFERROR(VLOOKUP(P33,'P1-1'!$B:$AP,31,FALSE),"")</f>
        <v/>
      </c>
      <c r="Q35" s="234" t="str">
        <f>IFERROR(VLOOKUP(Q33,'P1-1'!$B:$AP,31,FALSE),"")</f>
        <v/>
      </c>
      <c r="R35" s="234" t="str">
        <f>IFERROR(VLOOKUP(R33,'P1-1'!$B:$AP,31,FALSE),"")</f>
        <v/>
      </c>
      <c r="S35" s="234" t="str">
        <f>IFERROR(VLOOKUP(S33,'P1-1'!$B:$AP,31,FALSE),"")</f>
        <v/>
      </c>
      <c r="T35" s="234" t="str">
        <f>IFERROR(VLOOKUP(T33,'P1-1'!$B:$AP,31,FALSE),"")</f>
        <v/>
      </c>
      <c r="U35" s="234" t="str">
        <f>IFERROR(VLOOKUP(U33,'P1-1'!$B:$AP,31,FALSE),"")</f>
        <v/>
      </c>
      <c r="V35" s="234" t="str">
        <f>IFERROR(VLOOKUP(V33,'P1-1'!$B:$AP,31,FALSE),"")</f>
        <v/>
      </c>
      <c r="W35" s="234" t="str">
        <f>IFERROR(VLOOKUP(W33,'P1-1'!$B:$AP,31,FALSE),"")</f>
        <v/>
      </c>
      <c r="X35" s="234" t="str">
        <f>IFERROR(VLOOKUP(X33,'P1-1'!$B:$AP,31,FALSE),"")</f>
        <v/>
      </c>
      <c r="Y35" s="234" t="str">
        <f>IFERROR(VLOOKUP(Y33,'P1-1'!$B:$AP,31,FALSE),"")</f>
        <v/>
      </c>
      <c r="Z35" s="234" t="str">
        <f>IFERROR(VLOOKUP(Z33,'P1-1'!$B:$AP,31,FALSE),"")</f>
        <v/>
      </c>
      <c r="AA35" s="234" t="str">
        <f>IFERROR(VLOOKUP(AA33,'P1-1'!$B:$AP,31,FALSE),"")</f>
        <v/>
      </c>
      <c r="AB35" s="234" t="str">
        <f>IFERROR(VLOOKUP(AB33,'P1-1'!$B:$AP,31,FALSE),"")</f>
        <v/>
      </c>
      <c r="AC35" s="234" t="str">
        <f>IFERROR(VLOOKUP(AC33,'P1-1'!$B:$AP,31,FALSE),"")</f>
        <v/>
      </c>
      <c r="AD35" s="234" t="str">
        <f>IFERROR(VLOOKUP(AD33,'P1-1'!$B:$AP,31,FALSE),"")</f>
        <v/>
      </c>
      <c r="AE35" s="234" t="str">
        <f>IFERROR(VLOOKUP(AE33,'P1-1'!$B:$AP,31,FALSE),"")</f>
        <v/>
      </c>
      <c r="AF35" s="234" t="str">
        <f>IFERROR(VLOOKUP(AF33,'P1-1'!$B:$AP,31,FALSE),"")</f>
        <v/>
      </c>
      <c r="AG35" s="234" t="str">
        <f>IFERROR(VLOOKUP(AG33,'P1-1'!$B:$AP,31,FALSE),"")</f>
        <v/>
      </c>
      <c r="AH35" s="234" t="str">
        <f>IFERROR(VLOOKUP(AH33,'P1-1'!$B:$AP,31,FALSE),"")</f>
        <v/>
      </c>
      <c r="AI35" s="234" t="str">
        <f>IFERROR(VLOOKUP(AI33,'P1-1'!$B:$AP,31,FALSE),"")</f>
        <v/>
      </c>
      <c r="AJ35" s="234" t="str">
        <f>IFERROR(VLOOKUP(AJ33,'P1-1'!$B:$AP,31,FALSE),"")</f>
        <v/>
      </c>
      <c r="AK35" s="234" t="str">
        <f>IFERROR(VLOOKUP(AK33,'P1-1'!$B:$AP,31,FALSE),"")</f>
        <v/>
      </c>
      <c r="AL35" s="234" t="str">
        <f>IFERROR(VLOOKUP(AL33,'P1-1'!$B:$AP,31,FALSE),"")</f>
        <v/>
      </c>
      <c r="AM35" s="234" t="str">
        <f>IFERROR(VLOOKUP(AM33,'P1-1'!$B:$AP,31,FALSE),"")</f>
        <v/>
      </c>
      <c r="AN35" s="730"/>
      <c r="AO35" s="702"/>
      <c r="AP35" s="707"/>
      <c r="AQ35" s="708"/>
      <c r="AR35" s="702"/>
      <c r="AS35" s="702"/>
      <c r="AT35" s="709"/>
      <c r="AU35" s="327"/>
      <c r="AV35" s="327"/>
    </row>
    <row r="36" spans="1:48" s="205" customFormat="1" ht="12" customHeight="1">
      <c r="A36" s="710">
        <v>5</v>
      </c>
      <c r="B36" s="713"/>
      <c r="C36" s="731"/>
      <c r="D36" s="719" t="s">
        <v>231</v>
      </c>
      <c r="E36" s="401"/>
      <c r="F36" s="722"/>
      <c r="G36" s="723"/>
      <c r="H36" s="232" t="s">
        <v>355</v>
      </c>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c r="AN36" s="728">
        <f t="shared" ref="AN36" si="11">IF(LEFT($AN$2,6)="共同生活援助",SUM(I37:AM37),SUM(I37:AM38))</f>
        <v>0</v>
      </c>
      <c r="AO36" s="700">
        <f>IF($AN$4="４週",AN36/4,AN36/(DAY(EOMONTH($I$22,0))/7))</f>
        <v>0</v>
      </c>
      <c r="AP36" s="703"/>
      <c r="AQ36" s="704"/>
      <c r="AR36" s="700" t="str">
        <f t="shared" ref="AR36" si="12">IF($AN$4="４週",AU37,AV37)</f>
        <v/>
      </c>
      <c r="AS36" s="700"/>
      <c r="AT36" s="709"/>
      <c r="AU36" s="325" t="s">
        <v>617</v>
      </c>
      <c r="AV36" s="325" t="s">
        <v>356</v>
      </c>
    </row>
    <row r="37" spans="1:48" s="205" customFormat="1" ht="12" customHeight="1">
      <c r="A37" s="711"/>
      <c r="B37" s="714"/>
      <c r="C37" s="732"/>
      <c r="D37" s="720"/>
      <c r="E37" s="402"/>
      <c r="F37" s="724"/>
      <c r="G37" s="725"/>
      <c r="H37" s="233" t="s">
        <v>357</v>
      </c>
      <c r="I37" s="234" t="str">
        <f>IFERROR(VLOOKUP(I36,'P1-1'!$B:$AP,41,FALSE),"")</f>
        <v/>
      </c>
      <c r="J37" s="234" t="str">
        <f>IFERROR(VLOOKUP(J36,'P1-1'!$B:$AP,41,FALSE),"")</f>
        <v/>
      </c>
      <c r="K37" s="234" t="str">
        <f>IFERROR(VLOOKUP(K36,'P1-1'!$B:$AP,41,FALSE),"")</f>
        <v/>
      </c>
      <c r="L37" s="234" t="str">
        <f>IFERROR(VLOOKUP(L36,'P1-1'!$B:$AP,41,FALSE),"")</f>
        <v/>
      </c>
      <c r="M37" s="234" t="str">
        <f>IFERROR(VLOOKUP(M36,'P1-1'!$B:$AP,41,FALSE),"")</f>
        <v/>
      </c>
      <c r="N37" s="234" t="str">
        <f>IFERROR(VLOOKUP(N36,'P1-1'!$B:$AP,41,FALSE),"")</f>
        <v/>
      </c>
      <c r="O37" s="234" t="str">
        <f>IFERROR(VLOOKUP(O36,'P1-1'!$B:$AP,41,FALSE),"")</f>
        <v/>
      </c>
      <c r="P37" s="234" t="str">
        <f>IFERROR(VLOOKUP(P36,'P1-1'!$B:$AP,41,FALSE),"")</f>
        <v/>
      </c>
      <c r="Q37" s="234" t="str">
        <f>IFERROR(VLOOKUP(Q36,'P1-1'!$B:$AP,41,FALSE),"")</f>
        <v/>
      </c>
      <c r="R37" s="234" t="str">
        <f>IFERROR(VLOOKUP(R36,'P1-1'!$B:$AP,41,FALSE),"")</f>
        <v/>
      </c>
      <c r="S37" s="234" t="str">
        <f>IFERROR(VLOOKUP(S36,'P1-1'!$B:$AP,41,FALSE),"")</f>
        <v/>
      </c>
      <c r="T37" s="234" t="str">
        <f>IFERROR(VLOOKUP(T36,'P1-1'!$B:$AP,41,FALSE),"")</f>
        <v/>
      </c>
      <c r="U37" s="234" t="str">
        <f>IFERROR(VLOOKUP(U36,'P1-1'!$B:$AP,41,FALSE),"")</f>
        <v/>
      </c>
      <c r="V37" s="234" t="str">
        <f>IFERROR(VLOOKUP(V36,'P1-1'!$B:$AP,41,FALSE),"")</f>
        <v/>
      </c>
      <c r="W37" s="234" t="str">
        <f>IFERROR(VLOOKUP(W36,'P1-1'!$B:$AP,41,FALSE),"")</f>
        <v/>
      </c>
      <c r="X37" s="234" t="str">
        <f>IFERROR(VLOOKUP(X36,'P1-1'!$B:$AP,41,FALSE),"")</f>
        <v/>
      </c>
      <c r="Y37" s="234" t="str">
        <f>IFERROR(VLOOKUP(Y36,'P1-1'!$B:$AP,41,FALSE),"")</f>
        <v/>
      </c>
      <c r="Z37" s="234" t="str">
        <f>IFERROR(VLOOKUP(Z36,'P1-1'!$B:$AP,41,FALSE),"")</f>
        <v/>
      </c>
      <c r="AA37" s="234" t="str">
        <f>IFERROR(VLOOKUP(AA36,'P1-1'!$B:$AP,41,FALSE),"")</f>
        <v/>
      </c>
      <c r="AB37" s="234" t="str">
        <f>IFERROR(VLOOKUP(AB36,'P1-1'!$B:$AP,41,FALSE),"")</f>
        <v/>
      </c>
      <c r="AC37" s="234" t="str">
        <f>IFERROR(VLOOKUP(AC36,'P1-1'!$B:$AP,41,FALSE),"")</f>
        <v/>
      </c>
      <c r="AD37" s="234" t="str">
        <f>IFERROR(VLOOKUP(AD36,'P1-1'!$B:$AP,41,FALSE),"")</f>
        <v/>
      </c>
      <c r="AE37" s="234" t="str">
        <f>IFERROR(VLOOKUP(AE36,'P1-1'!$B:$AP,41,FALSE),"")</f>
        <v/>
      </c>
      <c r="AF37" s="234" t="str">
        <f>IFERROR(VLOOKUP(AF36,'P1-1'!$B:$AP,41,FALSE),"")</f>
        <v/>
      </c>
      <c r="AG37" s="234" t="str">
        <f>IFERROR(VLOOKUP(AG36,'P1-1'!$B:$AP,41,FALSE),"")</f>
        <v/>
      </c>
      <c r="AH37" s="234" t="str">
        <f>IFERROR(VLOOKUP(AH36,'P1-1'!$B:$AP,41,FALSE),"")</f>
        <v/>
      </c>
      <c r="AI37" s="234" t="str">
        <f>IFERROR(VLOOKUP(AI36,'P1-1'!$B:$AP,41,FALSE),"")</f>
        <v/>
      </c>
      <c r="AJ37" s="234" t="str">
        <f>IFERROR(VLOOKUP(AJ36,'P1-1'!$B:$AP,41,FALSE),"")</f>
        <v/>
      </c>
      <c r="AK37" s="234" t="str">
        <f>IFERROR(VLOOKUP(AK36,'P1-1'!$B:$AP,41,FALSE),"")</f>
        <v/>
      </c>
      <c r="AL37" s="234" t="str">
        <f>IFERROR(VLOOKUP(AL36,'P1-1'!$B:$AP,41,FALSE),"")</f>
        <v/>
      </c>
      <c r="AM37" s="234" t="str">
        <f>IFERROR(VLOOKUP(AM36,'P1-1'!$B:$AP,41,FALSE),"")</f>
        <v/>
      </c>
      <c r="AN37" s="729"/>
      <c r="AO37" s="701"/>
      <c r="AP37" s="705"/>
      <c r="AQ37" s="706"/>
      <c r="AR37" s="701"/>
      <c r="AS37" s="701"/>
      <c r="AT37" s="709"/>
      <c r="AU37" s="326" t="str">
        <f t="shared" ref="AU37" si="13">IFERROR(IF($D36="□",($AO36/$AK$7),($AO36/$AK$9)),"")</f>
        <v/>
      </c>
      <c r="AV37" s="326" t="str">
        <f t="shared" ref="AV37" si="14">IFERROR(IF($D36="□",($AN36/$AO$7),($AN36/$AO$9)),"")</f>
        <v/>
      </c>
    </row>
    <row r="38" spans="1:48" s="205" customFormat="1" ht="12" customHeight="1">
      <c r="A38" s="712"/>
      <c r="B38" s="715"/>
      <c r="C38" s="733"/>
      <c r="D38" s="721"/>
      <c r="E38" s="402"/>
      <c r="F38" s="726"/>
      <c r="G38" s="727"/>
      <c r="H38" s="235" t="s">
        <v>358</v>
      </c>
      <c r="I38" s="234" t="str">
        <f>IFERROR(VLOOKUP(I36,'P1-1'!$B:$AP,31,FALSE),"")</f>
        <v/>
      </c>
      <c r="J38" s="234" t="str">
        <f>IFERROR(VLOOKUP(J36,'P1-1'!$B:$AP,31,FALSE),"")</f>
        <v/>
      </c>
      <c r="K38" s="234" t="str">
        <f>IFERROR(VLOOKUP(K36,'P1-1'!$B:$AP,31,FALSE),"")</f>
        <v/>
      </c>
      <c r="L38" s="234" t="str">
        <f>IFERROR(VLOOKUP(L36,'P1-1'!$B:$AP,31,FALSE),"")</f>
        <v/>
      </c>
      <c r="M38" s="234" t="str">
        <f>IFERROR(VLOOKUP(M36,'P1-1'!$B:$AP,31,FALSE),"")</f>
        <v/>
      </c>
      <c r="N38" s="234" t="str">
        <f>IFERROR(VLOOKUP(N36,'P1-1'!$B:$AP,31,FALSE),"")</f>
        <v/>
      </c>
      <c r="O38" s="234" t="str">
        <f>IFERROR(VLOOKUP(O36,'P1-1'!$B:$AP,31,FALSE),"")</f>
        <v/>
      </c>
      <c r="P38" s="234" t="str">
        <f>IFERROR(VLOOKUP(P36,'P1-1'!$B:$AP,31,FALSE),"")</f>
        <v/>
      </c>
      <c r="Q38" s="234" t="str">
        <f>IFERROR(VLOOKUP(Q36,'P1-1'!$B:$AP,31,FALSE),"")</f>
        <v/>
      </c>
      <c r="R38" s="234" t="str">
        <f>IFERROR(VLOOKUP(R36,'P1-1'!$B:$AP,31,FALSE),"")</f>
        <v/>
      </c>
      <c r="S38" s="234" t="str">
        <f>IFERROR(VLOOKUP(S36,'P1-1'!$B:$AP,31,FALSE),"")</f>
        <v/>
      </c>
      <c r="T38" s="234" t="str">
        <f>IFERROR(VLOOKUP(T36,'P1-1'!$B:$AP,31,FALSE),"")</f>
        <v/>
      </c>
      <c r="U38" s="234" t="str">
        <f>IFERROR(VLOOKUP(U36,'P1-1'!$B:$AP,31,FALSE),"")</f>
        <v/>
      </c>
      <c r="V38" s="234" t="str">
        <f>IFERROR(VLOOKUP(V36,'P1-1'!$B:$AP,31,FALSE),"")</f>
        <v/>
      </c>
      <c r="W38" s="234" t="str">
        <f>IFERROR(VLOOKUP(W36,'P1-1'!$B:$AP,31,FALSE),"")</f>
        <v/>
      </c>
      <c r="X38" s="234" t="str">
        <f>IFERROR(VLOOKUP(X36,'P1-1'!$B:$AP,31,FALSE),"")</f>
        <v/>
      </c>
      <c r="Y38" s="234" t="str">
        <f>IFERROR(VLOOKUP(Y36,'P1-1'!$B:$AP,31,FALSE),"")</f>
        <v/>
      </c>
      <c r="Z38" s="234" t="str">
        <f>IFERROR(VLOOKUP(Z36,'P1-1'!$B:$AP,31,FALSE),"")</f>
        <v/>
      </c>
      <c r="AA38" s="234" t="str">
        <f>IFERROR(VLOOKUP(AA36,'P1-1'!$B:$AP,31,FALSE),"")</f>
        <v/>
      </c>
      <c r="AB38" s="234" t="str">
        <f>IFERROR(VLOOKUP(AB36,'P1-1'!$B:$AP,31,FALSE),"")</f>
        <v/>
      </c>
      <c r="AC38" s="234" t="str">
        <f>IFERROR(VLOOKUP(AC36,'P1-1'!$B:$AP,31,FALSE),"")</f>
        <v/>
      </c>
      <c r="AD38" s="234" t="str">
        <f>IFERROR(VLOOKUP(AD36,'P1-1'!$B:$AP,31,FALSE),"")</f>
        <v/>
      </c>
      <c r="AE38" s="234" t="str">
        <f>IFERROR(VLOOKUP(AE36,'P1-1'!$B:$AP,31,FALSE),"")</f>
        <v/>
      </c>
      <c r="AF38" s="234" t="str">
        <f>IFERROR(VLOOKUP(AF36,'P1-1'!$B:$AP,31,FALSE),"")</f>
        <v/>
      </c>
      <c r="AG38" s="234" t="str">
        <f>IFERROR(VLOOKUP(AG36,'P1-1'!$B:$AP,31,FALSE),"")</f>
        <v/>
      </c>
      <c r="AH38" s="234" t="str">
        <f>IFERROR(VLOOKUP(AH36,'P1-1'!$B:$AP,31,FALSE),"")</f>
        <v/>
      </c>
      <c r="AI38" s="234" t="str">
        <f>IFERROR(VLOOKUP(AI36,'P1-1'!$B:$AP,31,FALSE),"")</f>
        <v/>
      </c>
      <c r="AJ38" s="234" t="str">
        <f>IFERROR(VLOOKUP(AJ36,'P1-1'!$B:$AP,31,FALSE),"")</f>
        <v/>
      </c>
      <c r="AK38" s="234" t="str">
        <f>IFERROR(VLOOKUP(AK36,'P1-1'!$B:$AP,31,FALSE),"")</f>
        <v/>
      </c>
      <c r="AL38" s="234" t="str">
        <f>IFERROR(VLOOKUP(AL36,'P1-1'!$B:$AP,31,FALSE),"")</f>
        <v/>
      </c>
      <c r="AM38" s="234" t="str">
        <f>IFERROR(VLOOKUP(AM36,'P1-1'!$B:$AP,31,FALSE),"")</f>
        <v/>
      </c>
      <c r="AN38" s="730"/>
      <c r="AO38" s="702"/>
      <c r="AP38" s="707"/>
      <c r="AQ38" s="708"/>
      <c r="AR38" s="702"/>
      <c r="AS38" s="702"/>
      <c r="AT38" s="709"/>
      <c r="AU38" s="327"/>
      <c r="AV38" s="327"/>
    </row>
    <row r="39" spans="1:48" s="205" customFormat="1" ht="12" customHeight="1">
      <c r="A39" s="710">
        <v>6</v>
      </c>
      <c r="B39" s="713"/>
      <c r="C39" s="731"/>
      <c r="D39" s="719" t="s">
        <v>231</v>
      </c>
      <c r="E39" s="401"/>
      <c r="F39" s="722"/>
      <c r="G39" s="723"/>
      <c r="H39" s="232" t="s">
        <v>355</v>
      </c>
      <c r="I39" s="324"/>
      <c r="J39" s="324"/>
      <c r="K39" s="324"/>
      <c r="L39" s="324"/>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c r="AN39" s="728">
        <f t="shared" ref="AN39" si="15">IF(LEFT($AN$2,6)="共同生活援助",SUM(I40:AM40),SUM(I40:AM41))</f>
        <v>0</v>
      </c>
      <c r="AO39" s="700">
        <f>IF($AN$4="４週",AN39/4,AN39/(DAY(EOMONTH($I$22,0))/7))</f>
        <v>0</v>
      </c>
      <c r="AP39" s="703"/>
      <c r="AQ39" s="704"/>
      <c r="AR39" s="700" t="str">
        <f t="shared" ref="AR39" si="16">IF($AN$4="４週",AU40,AV40)</f>
        <v/>
      </c>
      <c r="AS39" s="700"/>
      <c r="AT39" s="709"/>
      <c r="AU39" s="325" t="s">
        <v>617</v>
      </c>
      <c r="AV39" s="325" t="s">
        <v>356</v>
      </c>
    </row>
    <row r="40" spans="1:48" s="205" customFormat="1" ht="12" customHeight="1">
      <c r="A40" s="711"/>
      <c r="B40" s="714"/>
      <c r="C40" s="732"/>
      <c r="D40" s="720"/>
      <c r="E40" s="402"/>
      <c r="F40" s="724"/>
      <c r="G40" s="725"/>
      <c r="H40" s="233" t="s">
        <v>357</v>
      </c>
      <c r="I40" s="234" t="str">
        <f>IFERROR(VLOOKUP(I39,'P1-1'!$B:$AP,41,FALSE),"")</f>
        <v/>
      </c>
      <c r="J40" s="234" t="str">
        <f>IFERROR(VLOOKUP(J39,'P1-1'!$B:$AP,41,FALSE),"")</f>
        <v/>
      </c>
      <c r="K40" s="234" t="str">
        <f>IFERROR(VLOOKUP(K39,'P1-1'!$B:$AP,41,FALSE),"")</f>
        <v/>
      </c>
      <c r="L40" s="234" t="str">
        <f>IFERROR(VLOOKUP(L39,'P1-1'!$B:$AP,41,FALSE),"")</f>
        <v/>
      </c>
      <c r="M40" s="234" t="str">
        <f>IFERROR(VLOOKUP(M39,'P1-1'!$B:$AP,41,FALSE),"")</f>
        <v/>
      </c>
      <c r="N40" s="234" t="str">
        <f>IFERROR(VLOOKUP(N39,'P1-1'!$B:$AP,41,FALSE),"")</f>
        <v/>
      </c>
      <c r="O40" s="234" t="str">
        <f>IFERROR(VLOOKUP(O39,'P1-1'!$B:$AP,41,FALSE),"")</f>
        <v/>
      </c>
      <c r="P40" s="234" t="str">
        <f>IFERROR(VLOOKUP(P39,'P1-1'!$B:$AP,41,FALSE),"")</f>
        <v/>
      </c>
      <c r="Q40" s="234" t="str">
        <f>IFERROR(VLOOKUP(Q39,'P1-1'!$B:$AP,41,FALSE),"")</f>
        <v/>
      </c>
      <c r="R40" s="234" t="str">
        <f>IFERROR(VLOOKUP(R39,'P1-1'!$B:$AP,41,FALSE),"")</f>
        <v/>
      </c>
      <c r="S40" s="234" t="str">
        <f>IFERROR(VLOOKUP(S39,'P1-1'!$B:$AP,41,FALSE),"")</f>
        <v/>
      </c>
      <c r="T40" s="234" t="str">
        <f>IFERROR(VLOOKUP(T39,'P1-1'!$B:$AP,41,FALSE),"")</f>
        <v/>
      </c>
      <c r="U40" s="234" t="str">
        <f>IFERROR(VLOOKUP(U39,'P1-1'!$B:$AP,41,FALSE),"")</f>
        <v/>
      </c>
      <c r="V40" s="234" t="str">
        <f>IFERROR(VLOOKUP(V39,'P1-1'!$B:$AP,41,FALSE),"")</f>
        <v/>
      </c>
      <c r="W40" s="234" t="str">
        <f>IFERROR(VLOOKUP(W39,'P1-1'!$B:$AP,41,FALSE),"")</f>
        <v/>
      </c>
      <c r="X40" s="234" t="str">
        <f>IFERROR(VLOOKUP(X39,'P1-1'!$B:$AP,41,FALSE),"")</f>
        <v/>
      </c>
      <c r="Y40" s="234" t="str">
        <f>IFERROR(VLOOKUP(Y39,'P1-1'!$B:$AP,41,FALSE),"")</f>
        <v/>
      </c>
      <c r="Z40" s="234" t="str">
        <f>IFERROR(VLOOKUP(Z39,'P1-1'!$B:$AP,41,FALSE),"")</f>
        <v/>
      </c>
      <c r="AA40" s="234" t="str">
        <f>IFERROR(VLOOKUP(AA39,'P1-1'!$B:$AP,41,FALSE),"")</f>
        <v/>
      </c>
      <c r="AB40" s="234" t="str">
        <f>IFERROR(VLOOKUP(AB39,'P1-1'!$B:$AP,41,FALSE),"")</f>
        <v/>
      </c>
      <c r="AC40" s="234" t="str">
        <f>IFERROR(VLOOKUP(AC39,'P1-1'!$B:$AP,41,FALSE),"")</f>
        <v/>
      </c>
      <c r="AD40" s="234" t="str">
        <f>IFERROR(VLOOKUP(AD39,'P1-1'!$B:$AP,41,FALSE),"")</f>
        <v/>
      </c>
      <c r="AE40" s="234" t="str">
        <f>IFERROR(VLOOKUP(AE39,'P1-1'!$B:$AP,41,FALSE),"")</f>
        <v/>
      </c>
      <c r="AF40" s="234" t="str">
        <f>IFERROR(VLOOKUP(AF39,'P1-1'!$B:$AP,41,FALSE),"")</f>
        <v/>
      </c>
      <c r="AG40" s="234" t="str">
        <f>IFERROR(VLOOKUP(AG39,'P1-1'!$B:$AP,41,FALSE),"")</f>
        <v/>
      </c>
      <c r="AH40" s="234" t="str">
        <f>IFERROR(VLOOKUP(AH39,'P1-1'!$B:$AP,41,FALSE),"")</f>
        <v/>
      </c>
      <c r="AI40" s="234" t="str">
        <f>IFERROR(VLOOKUP(AI39,'P1-1'!$B:$AP,41,FALSE),"")</f>
        <v/>
      </c>
      <c r="AJ40" s="234" t="str">
        <f>IFERROR(VLOOKUP(AJ39,'P1-1'!$B:$AP,41,FALSE),"")</f>
        <v/>
      </c>
      <c r="AK40" s="234" t="str">
        <f>IFERROR(VLOOKUP(AK39,'P1-1'!$B:$AP,41,FALSE),"")</f>
        <v/>
      </c>
      <c r="AL40" s="234" t="str">
        <f>IFERROR(VLOOKUP(AL39,'P1-1'!$B:$AP,41,FALSE),"")</f>
        <v/>
      </c>
      <c r="AM40" s="234" t="str">
        <f>IFERROR(VLOOKUP(AM39,'P1-1'!$B:$AP,41,FALSE),"")</f>
        <v/>
      </c>
      <c r="AN40" s="729"/>
      <c r="AO40" s="701"/>
      <c r="AP40" s="705"/>
      <c r="AQ40" s="706"/>
      <c r="AR40" s="701"/>
      <c r="AS40" s="701"/>
      <c r="AT40" s="709"/>
      <c r="AU40" s="326" t="str">
        <f t="shared" ref="AU40" si="17">IFERROR(IF($D39="□",($AO39/$AK$7),($AO39/$AK$9)),"")</f>
        <v/>
      </c>
      <c r="AV40" s="326" t="str">
        <f t="shared" ref="AV40" si="18">IFERROR(IF($D39="□",($AN39/$AO$7),($AN39/$AO$9)),"")</f>
        <v/>
      </c>
    </row>
    <row r="41" spans="1:48" s="205" customFormat="1" ht="12" customHeight="1">
      <c r="A41" s="712"/>
      <c r="B41" s="715"/>
      <c r="C41" s="733"/>
      <c r="D41" s="721"/>
      <c r="E41" s="402"/>
      <c r="F41" s="726"/>
      <c r="G41" s="727"/>
      <c r="H41" s="235" t="s">
        <v>358</v>
      </c>
      <c r="I41" s="234" t="str">
        <f>IFERROR(VLOOKUP(I39,'P1-1'!$B:$AP,31,FALSE),"")</f>
        <v/>
      </c>
      <c r="J41" s="234" t="str">
        <f>IFERROR(VLOOKUP(J39,'P1-1'!$B:$AP,31,FALSE),"")</f>
        <v/>
      </c>
      <c r="K41" s="234" t="str">
        <f>IFERROR(VLOOKUP(K39,'P1-1'!$B:$AP,31,FALSE),"")</f>
        <v/>
      </c>
      <c r="L41" s="234" t="str">
        <f>IFERROR(VLOOKUP(L39,'P1-1'!$B:$AP,31,FALSE),"")</f>
        <v/>
      </c>
      <c r="M41" s="234" t="str">
        <f>IFERROR(VLOOKUP(M39,'P1-1'!$B:$AP,31,FALSE),"")</f>
        <v/>
      </c>
      <c r="N41" s="234" t="str">
        <f>IFERROR(VLOOKUP(N39,'P1-1'!$B:$AP,31,FALSE),"")</f>
        <v/>
      </c>
      <c r="O41" s="234" t="str">
        <f>IFERROR(VLOOKUP(O39,'P1-1'!$B:$AP,31,FALSE),"")</f>
        <v/>
      </c>
      <c r="P41" s="234" t="str">
        <f>IFERROR(VLOOKUP(P39,'P1-1'!$B:$AP,31,FALSE),"")</f>
        <v/>
      </c>
      <c r="Q41" s="234" t="str">
        <f>IFERROR(VLOOKUP(Q39,'P1-1'!$B:$AP,31,FALSE),"")</f>
        <v/>
      </c>
      <c r="R41" s="234" t="str">
        <f>IFERROR(VLOOKUP(R39,'P1-1'!$B:$AP,31,FALSE),"")</f>
        <v/>
      </c>
      <c r="S41" s="234" t="str">
        <f>IFERROR(VLOOKUP(S39,'P1-1'!$B:$AP,31,FALSE),"")</f>
        <v/>
      </c>
      <c r="T41" s="234" t="str">
        <f>IFERROR(VLOOKUP(T39,'P1-1'!$B:$AP,31,FALSE),"")</f>
        <v/>
      </c>
      <c r="U41" s="234" t="str">
        <f>IFERROR(VLOOKUP(U39,'P1-1'!$B:$AP,31,FALSE),"")</f>
        <v/>
      </c>
      <c r="V41" s="234" t="str">
        <f>IFERROR(VLOOKUP(V39,'P1-1'!$B:$AP,31,FALSE),"")</f>
        <v/>
      </c>
      <c r="W41" s="234" t="str">
        <f>IFERROR(VLOOKUP(W39,'P1-1'!$B:$AP,31,FALSE),"")</f>
        <v/>
      </c>
      <c r="X41" s="234" t="str">
        <f>IFERROR(VLOOKUP(X39,'P1-1'!$B:$AP,31,FALSE),"")</f>
        <v/>
      </c>
      <c r="Y41" s="234" t="str">
        <f>IFERROR(VLOOKUP(Y39,'P1-1'!$B:$AP,31,FALSE),"")</f>
        <v/>
      </c>
      <c r="Z41" s="234" t="str">
        <f>IFERROR(VLOOKUP(Z39,'P1-1'!$B:$AP,31,FALSE),"")</f>
        <v/>
      </c>
      <c r="AA41" s="234" t="str">
        <f>IFERROR(VLOOKUP(AA39,'P1-1'!$B:$AP,31,FALSE),"")</f>
        <v/>
      </c>
      <c r="AB41" s="234" t="str">
        <f>IFERROR(VLOOKUP(AB39,'P1-1'!$B:$AP,31,FALSE),"")</f>
        <v/>
      </c>
      <c r="AC41" s="234" t="str">
        <f>IFERROR(VLOOKUP(AC39,'P1-1'!$B:$AP,31,FALSE),"")</f>
        <v/>
      </c>
      <c r="AD41" s="234" t="str">
        <f>IFERROR(VLOOKUP(AD39,'P1-1'!$B:$AP,31,FALSE),"")</f>
        <v/>
      </c>
      <c r="AE41" s="234" t="str">
        <f>IFERROR(VLOOKUP(AE39,'P1-1'!$B:$AP,31,FALSE),"")</f>
        <v/>
      </c>
      <c r="AF41" s="234" t="str">
        <f>IFERROR(VLOOKUP(AF39,'P1-1'!$B:$AP,31,FALSE),"")</f>
        <v/>
      </c>
      <c r="AG41" s="234" t="str">
        <f>IFERROR(VLOOKUP(AG39,'P1-1'!$B:$AP,31,FALSE),"")</f>
        <v/>
      </c>
      <c r="AH41" s="234" t="str">
        <f>IFERROR(VLOOKUP(AH39,'P1-1'!$B:$AP,31,FALSE),"")</f>
        <v/>
      </c>
      <c r="AI41" s="234" t="str">
        <f>IFERROR(VLOOKUP(AI39,'P1-1'!$B:$AP,31,FALSE),"")</f>
        <v/>
      </c>
      <c r="AJ41" s="234" t="str">
        <f>IFERROR(VLOOKUP(AJ39,'P1-1'!$B:$AP,31,FALSE),"")</f>
        <v/>
      </c>
      <c r="AK41" s="234" t="str">
        <f>IFERROR(VLOOKUP(AK39,'P1-1'!$B:$AP,31,FALSE),"")</f>
        <v/>
      </c>
      <c r="AL41" s="234" t="str">
        <f>IFERROR(VLOOKUP(AL39,'P1-1'!$B:$AP,31,FALSE),"")</f>
        <v/>
      </c>
      <c r="AM41" s="234" t="str">
        <f>IFERROR(VLOOKUP(AM39,'P1-1'!$B:$AP,31,FALSE),"")</f>
        <v/>
      </c>
      <c r="AN41" s="730"/>
      <c r="AO41" s="702"/>
      <c r="AP41" s="707"/>
      <c r="AQ41" s="708"/>
      <c r="AR41" s="702"/>
      <c r="AS41" s="702"/>
      <c r="AT41" s="709"/>
      <c r="AU41" s="327"/>
      <c r="AV41" s="327"/>
    </row>
    <row r="42" spans="1:48" s="205" customFormat="1" ht="12" customHeight="1">
      <c r="A42" s="710">
        <v>7</v>
      </c>
      <c r="B42" s="713"/>
      <c r="C42" s="731"/>
      <c r="D42" s="719" t="s">
        <v>231</v>
      </c>
      <c r="E42" s="401"/>
      <c r="F42" s="722"/>
      <c r="G42" s="723"/>
      <c r="H42" s="232" t="s">
        <v>355</v>
      </c>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728">
        <f t="shared" ref="AN42" si="19">IF(LEFT($AN$2,6)="共同生活援助",SUM(I43:AM43),SUM(I43:AM44))</f>
        <v>0</v>
      </c>
      <c r="AO42" s="700">
        <f>IF($AN$4="４週",AN42/4,AN42/(DAY(EOMONTH($I$22,0))/7))</f>
        <v>0</v>
      </c>
      <c r="AP42" s="703"/>
      <c r="AQ42" s="704"/>
      <c r="AR42" s="700" t="str">
        <f t="shared" ref="AR42" si="20">IF($AN$4="４週",AU43,AV43)</f>
        <v/>
      </c>
      <c r="AS42" s="700"/>
      <c r="AT42" s="709"/>
      <c r="AU42" s="325" t="s">
        <v>617</v>
      </c>
      <c r="AV42" s="325" t="s">
        <v>356</v>
      </c>
    </row>
    <row r="43" spans="1:48" s="205" customFormat="1" ht="12" customHeight="1">
      <c r="A43" s="711"/>
      <c r="B43" s="714"/>
      <c r="C43" s="732"/>
      <c r="D43" s="720"/>
      <c r="E43" s="402"/>
      <c r="F43" s="724"/>
      <c r="G43" s="725"/>
      <c r="H43" s="233" t="s">
        <v>357</v>
      </c>
      <c r="I43" s="234" t="str">
        <f>IFERROR(VLOOKUP(I42,'P1-1'!$B:$AP,41,FALSE),"")</f>
        <v/>
      </c>
      <c r="J43" s="234" t="str">
        <f>IFERROR(VLOOKUP(J42,'P1-1'!$B:$AP,41,FALSE),"")</f>
        <v/>
      </c>
      <c r="K43" s="234" t="str">
        <f>IFERROR(VLOOKUP(K42,'P1-1'!$B:$AP,41,FALSE),"")</f>
        <v/>
      </c>
      <c r="L43" s="234" t="str">
        <f>IFERROR(VLOOKUP(L42,'P1-1'!$B:$AP,41,FALSE),"")</f>
        <v/>
      </c>
      <c r="M43" s="234" t="str">
        <f>IFERROR(VLOOKUP(M42,'P1-1'!$B:$AP,41,FALSE),"")</f>
        <v/>
      </c>
      <c r="N43" s="234" t="str">
        <f>IFERROR(VLOOKUP(N42,'P1-1'!$B:$AP,41,FALSE),"")</f>
        <v/>
      </c>
      <c r="O43" s="234" t="str">
        <f>IFERROR(VLOOKUP(O42,'P1-1'!$B:$AP,41,FALSE),"")</f>
        <v/>
      </c>
      <c r="P43" s="234" t="str">
        <f>IFERROR(VLOOKUP(P42,'P1-1'!$B:$AP,41,FALSE),"")</f>
        <v/>
      </c>
      <c r="Q43" s="234" t="str">
        <f>IFERROR(VLOOKUP(Q42,'P1-1'!$B:$AP,41,FALSE),"")</f>
        <v/>
      </c>
      <c r="R43" s="234" t="str">
        <f>IFERROR(VLOOKUP(R42,'P1-1'!$B:$AP,41,FALSE),"")</f>
        <v/>
      </c>
      <c r="S43" s="234" t="str">
        <f>IFERROR(VLOOKUP(S42,'P1-1'!$B:$AP,41,FALSE),"")</f>
        <v/>
      </c>
      <c r="T43" s="234" t="str">
        <f>IFERROR(VLOOKUP(T42,'P1-1'!$B:$AP,41,FALSE),"")</f>
        <v/>
      </c>
      <c r="U43" s="234" t="str">
        <f>IFERROR(VLOOKUP(U42,'P1-1'!$B:$AP,41,FALSE),"")</f>
        <v/>
      </c>
      <c r="V43" s="234" t="str">
        <f>IFERROR(VLOOKUP(V42,'P1-1'!$B:$AP,41,FALSE),"")</f>
        <v/>
      </c>
      <c r="W43" s="234" t="str">
        <f>IFERROR(VLOOKUP(W42,'P1-1'!$B:$AP,41,FALSE),"")</f>
        <v/>
      </c>
      <c r="X43" s="234" t="str">
        <f>IFERROR(VLOOKUP(X42,'P1-1'!$B:$AP,41,FALSE),"")</f>
        <v/>
      </c>
      <c r="Y43" s="234" t="str">
        <f>IFERROR(VLOOKUP(Y42,'P1-1'!$B:$AP,41,FALSE),"")</f>
        <v/>
      </c>
      <c r="Z43" s="234" t="str">
        <f>IFERROR(VLOOKUP(Z42,'P1-1'!$B:$AP,41,FALSE),"")</f>
        <v/>
      </c>
      <c r="AA43" s="234" t="str">
        <f>IFERROR(VLOOKUP(AA42,'P1-1'!$B:$AP,41,FALSE),"")</f>
        <v/>
      </c>
      <c r="AB43" s="234" t="str">
        <f>IFERROR(VLOOKUP(AB42,'P1-1'!$B:$AP,41,FALSE),"")</f>
        <v/>
      </c>
      <c r="AC43" s="234" t="str">
        <f>IFERROR(VLOOKUP(AC42,'P1-1'!$B:$AP,41,FALSE),"")</f>
        <v/>
      </c>
      <c r="AD43" s="234" t="str">
        <f>IFERROR(VLOOKUP(AD42,'P1-1'!$B:$AP,41,FALSE),"")</f>
        <v/>
      </c>
      <c r="AE43" s="234" t="str">
        <f>IFERROR(VLOOKUP(AE42,'P1-1'!$B:$AP,41,FALSE),"")</f>
        <v/>
      </c>
      <c r="AF43" s="234" t="str">
        <f>IFERROR(VLOOKUP(AF42,'P1-1'!$B:$AP,41,FALSE),"")</f>
        <v/>
      </c>
      <c r="AG43" s="234" t="str">
        <f>IFERROR(VLOOKUP(AG42,'P1-1'!$B:$AP,41,FALSE),"")</f>
        <v/>
      </c>
      <c r="AH43" s="234" t="str">
        <f>IFERROR(VLOOKUP(AH42,'P1-1'!$B:$AP,41,FALSE),"")</f>
        <v/>
      </c>
      <c r="AI43" s="234" t="str">
        <f>IFERROR(VLOOKUP(AI42,'P1-1'!$B:$AP,41,FALSE),"")</f>
        <v/>
      </c>
      <c r="AJ43" s="234" t="str">
        <f>IFERROR(VLOOKUP(AJ42,'P1-1'!$B:$AP,41,FALSE),"")</f>
        <v/>
      </c>
      <c r="AK43" s="234" t="str">
        <f>IFERROR(VLOOKUP(AK42,'P1-1'!$B:$AP,41,FALSE),"")</f>
        <v/>
      </c>
      <c r="AL43" s="234" t="str">
        <f>IFERROR(VLOOKUP(AL42,'P1-1'!$B:$AP,41,FALSE),"")</f>
        <v/>
      </c>
      <c r="AM43" s="234" t="str">
        <f>IFERROR(VLOOKUP(AM42,'P1-1'!$B:$AP,41,FALSE),"")</f>
        <v/>
      </c>
      <c r="AN43" s="729"/>
      <c r="AO43" s="701"/>
      <c r="AP43" s="705"/>
      <c r="AQ43" s="706"/>
      <c r="AR43" s="701"/>
      <c r="AS43" s="701"/>
      <c r="AT43" s="709"/>
      <c r="AU43" s="326" t="str">
        <f t="shared" ref="AU43" si="21">IFERROR(IF($D42="□",($AO42/$AK$7),($AO42/$AK$9)),"")</f>
        <v/>
      </c>
      <c r="AV43" s="326" t="str">
        <f t="shared" ref="AV43" si="22">IFERROR(IF($D42="□",($AN42/$AO$7),($AN42/$AO$9)),"")</f>
        <v/>
      </c>
    </row>
    <row r="44" spans="1:48" s="205" customFormat="1" ht="12" customHeight="1">
      <c r="A44" s="712"/>
      <c r="B44" s="715"/>
      <c r="C44" s="733"/>
      <c r="D44" s="721"/>
      <c r="E44" s="402"/>
      <c r="F44" s="726"/>
      <c r="G44" s="727"/>
      <c r="H44" s="235" t="s">
        <v>358</v>
      </c>
      <c r="I44" s="234" t="str">
        <f>IFERROR(VLOOKUP(I42,'P1-1'!$B:$AP,31,FALSE),"")</f>
        <v/>
      </c>
      <c r="J44" s="234" t="str">
        <f>IFERROR(VLOOKUP(J42,'P1-1'!$B:$AP,31,FALSE),"")</f>
        <v/>
      </c>
      <c r="K44" s="234" t="str">
        <f>IFERROR(VLOOKUP(K42,'P1-1'!$B:$AP,31,FALSE),"")</f>
        <v/>
      </c>
      <c r="L44" s="234" t="str">
        <f>IFERROR(VLOOKUP(L42,'P1-1'!$B:$AP,31,FALSE),"")</f>
        <v/>
      </c>
      <c r="M44" s="234" t="str">
        <f>IFERROR(VLOOKUP(M42,'P1-1'!$B:$AP,31,FALSE),"")</f>
        <v/>
      </c>
      <c r="N44" s="234" t="str">
        <f>IFERROR(VLOOKUP(N42,'P1-1'!$B:$AP,31,FALSE),"")</f>
        <v/>
      </c>
      <c r="O44" s="234" t="str">
        <f>IFERROR(VLOOKUP(O42,'P1-1'!$B:$AP,31,FALSE),"")</f>
        <v/>
      </c>
      <c r="P44" s="234" t="str">
        <f>IFERROR(VLOOKUP(P42,'P1-1'!$B:$AP,31,FALSE),"")</f>
        <v/>
      </c>
      <c r="Q44" s="234" t="str">
        <f>IFERROR(VLOOKUP(Q42,'P1-1'!$B:$AP,31,FALSE),"")</f>
        <v/>
      </c>
      <c r="R44" s="234" t="str">
        <f>IFERROR(VLOOKUP(R42,'P1-1'!$B:$AP,31,FALSE),"")</f>
        <v/>
      </c>
      <c r="S44" s="234" t="str">
        <f>IFERROR(VLOOKUP(S42,'P1-1'!$B:$AP,31,FALSE),"")</f>
        <v/>
      </c>
      <c r="T44" s="234" t="str">
        <f>IFERROR(VLOOKUP(T42,'P1-1'!$B:$AP,31,FALSE),"")</f>
        <v/>
      </c>
      <c r="U44" s="234" t="str">
        <f>IFERROR(VLOOKUP(U42,'P1-1'!$B:$AP,31,FALSE),"")</f>
        <v/>
      </c>
      <c r="V44" s="234" t="str">
        <f>IFERROR(VLOOKUP(V42,'P1-1'!$B:$AP,31,FALSE),"")</f>
        <v/>
      </c>
      <c r="W44" s="234" t="str">
        <f>IFERROR(VLOOKUP(W42,'P1-1'!$B:$AP,31,FALSE),"")</f>
        <v/>
      </c>
      <c r="X44" s="234" t="str">
        <f>IFERROR(VLOOKUP(X42,'P1-1'!$B:$AP,31,FALSE),"")</f>
        <v/>
      </c>
      <c r="Y44" s="234" t="str">
        <f>IFERROR(VLOOKUP(Y42,'P1-1'!$B:$AP,31,FALSE),"")</f>
        <v/>
      </c>
      <c r="Z44" s="234" t="str">
        <f>IFERROR(VLOOKUP(Z42,'P1-1'!$B:$AP,31,FALSE),"")</f>
        <v/>
      </c>
      <c r="AA44" s="234" t="str">
        <f>IFERROR(VLOOKUP(AA42,'P1-1'!$B:$AP,31,FALSE),"")</f>
        <v/>
      </c>
      <c r="AB44" s="234" t="str">
        <f>IFERROR(VLOOKUP(AB42,'P1-1'!$B:$AP,31,FALSE),"")</f>
        <v/>
      </c>
      <c r="AC44" s="234" t="str">
        <f>IFERROR(VLOOKUP(AC42,'P1-1'!$B:$AP,31,FALSE),"")</f>
        <v/>
      </c>
      <c r="AD44" s="234" t="str">
        <f>IFERROR(VLOOKUP(AD42,'P1-1'!$B:$AP,31,FALSE),"")</f>
        <v/>
      </c>
      <c r="AE44" s="234" t="str">
        <f>IFERROR(VLOOKUP(AE42,'P1-1'!$B:$AP,31,FALSE),"")</f>
        <v/>
      </c>
      <c r="AF44" s="234" t="str">
        <f>IFERROR(VLOOKUP(AF42,'P1-1'!$B:$AP,31,FALSE),"")</f>
        <v/>
      </c>
      <c r="AG44" s="234" t="str">
        <f>IFERROR(VLOOKUP(AG42,'P1-1'!$B:$AP,31,FALSE),"")</f>
        <v/>
      </c>
      <c r="AH44" s="234" t="str">
        <f>IFERROR(VLOOKUP(AH42,'P1-1'!$B:$AP,31,FALSE),"")</f>
        <v/>
      </c>
      <c r="AI44" s="234" t="str">
        <f>IFERROR(VLOOKUP(AI42,'P1-1'!$B:$AP,31,FALSE),"")</f>
        <v/>
      </c>
      <c r="AJ44" s="234" t="str">
        <f>IFERROR(VLOOKUP(AJ42,'P1-1'!$B:$AP,31,FALSE),"")</f>
        <v/>
      </c>
      <c r="AK44" s="234" t="str">
        <f>IFERROR(VLOOKUP(AK42,'P1-1'!$B:$AP,31,FALSE),"")</f>
        <v/>
      </c>
      <c r="AL44" s="234" t="str">
        <f>IFERROR(VLOOKUP(AL42,'P1-1'!$B:$AP,31,FALSE),"")</f>
        <v/>
      </c>
      <c r="AM44" s="234" t="str">
        <f>IFERROR(VLOOKUP(AM42,'P1-1'!$B:$AP,31,FALSE),"")</f>
        <v/>
      </c>
      <c r="AN44" s="730"/>
      <c r="AO44" s="702"/>
      <c r="AP44" s="707"/>
      <c r="AQ44" s="708"/>
      <c r="AR44" s="702"/>
      <c r="AS44" s="702"/>
      <c r="AT44" s="709"/>
      <c r="AU44" s="327"/>
      <c r="AV44" s="327"/>
    </row>
    <row r="45" spans="1:48" s="205" customFormat="1" ht="12" customHeight="1">
      <c r="A45" s="710">
        <v>8</v>
      </c>
      <c r="B45" s="713"/>
      <c r="C45" s="731"/>
      <c r="D45" s="719" t="s">
        <v>231</v>
      </c>
      <c r="E45" s="401"/>
      <c r="F45" s="722"/>
      <c r="G45" s="723"/>
      <c r="H45" s="232" t="s">
        <v>355</v>
      </c>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4"/>
      <c r="AN45" s="728">
        <f t="shared" ref="AN45" si="23">IF(LEFT($AN$2,6)="共同生活援助",SUM(I46:AM46),SUM(I46:AM47))</f>
        <v>0</v>
      </c>
      <c r="AO45" s="700">
        <f>IF($AN$4="４週",AN45/4,AN45/(DAY(EOMONTH($I$22,0))/7))</f>
        <v>0</v>
      </c>
      <c r="AP45" s="703"/>
      <c r="AQ45" s="704"/>
      <c r="AR45" s="700" t="str">
        <f t="shared" ref="AR45" si="24">IF($AN$4="４週",AU46,AV46)</f>
        <v/>
      </c>
      <c r="AS45" s="700"/>
      <c r="AT45" s="709"/>
      <c r="AU45" s="325" t="s">
        <v>617</v>
      </c>
      <c r="AV45" s="325" t="s">
        <v>356</v>
      </c>
    </row>
    <row r="46" spans="1:48" s="205" customFormat="1" ht="12" customHeight="1">
      <c r="A46" s="711"/>
      <c r="B46" s="714"/>
      <c r="C46" s="732"/>
      <c r="D46" s="720"/>
      <c r="E46" s="402"/>
      <c r="F46" s="724"/>
      <c r="G46" s="725"/>
      <c r="H46" s="233" t="s">
        <v>357</v>
      </c>
      <c r="I46" s="234" t="str">
        <f>IFERROR(VLOOKUP(I45,'P1-1'!$B:$AP,41,FALSE),"")</f>
        <v/>
      </c>
      <c r="J46" s="234" t="str">
        <f>IFERROR(VLOOKUP(J45,'P1-1'!$B:$AP,41,FALSE),"")</f>
        <v/>
      </c>
      <c r="K46" s="234" t="str">
        <f>IFERROR(VLOOKUP(K45,'P1-1'!$B:$AP,41,FALSE),"")</f>
        <v/>
      </c>
      <c r="L46" s="234" t="str">
        <f>IFERROR(VLOOKUP(L45,'P1-1'!$B:$AP,41,FALSE),"")</f>
        <v/>
      </c>
      <c r="M46" s="234" t="str">
        <f>IFERROR(VLOOKUP(M45,'P1-1'!$B:$AP,41,FALSE),"")</f>
        <v/>
      </c>
      <c r="N46" s="234" t="str">
        <f>IFERROR(VLOOKUP(N45,'P1-1'!$B:$AP,41,FALSE),"")</f>
        <v/>
      </c>
      <c r="O46" s="234" t="str">
        <f>IFERROR(VLOOKUP(O45,'P1-1'!$B:$AP,41,FALSE),"")</f>
        <v/>
      </c>
      <c r="P46" s="234" t="str">
        <f>IFERROR(VLOOKUP(P45,'P1-1'!$B:$AP,41,FALSE),"")</f>
        <v/>
      </c>
      <c r="Q46" s="234" t="str">
        <f>IFERROR(VLOOKUP(Q45,'P1-1'!$B:$AP,41,FALSE),"")</f>
        <v/>
      </c>
      <c r="R46" s="234" t="str">
        <f>IFERROR(VLOOKUP(R45,'P1-1'!$B:$AP,41,FALSE),"")</f>
        <v/>
      </c>
      <c r="S46" s="234" t="str">
        <f>IFERROR(VLOOKUP(S45,'P1-1'!$B:$AP,41,FALSE),"")</f>
        <v/>
      </c>
      <c r="T46" s="234" t="str">
        <f>IFERROR(VLOOKUP(T45,'P1-1'!$B:$AP,41,FALSE),"")</f>
        <v/>
      </c>
      <c r="U46" s="234" t="str">
        <f>IFERROR(VLOOKUP(U45,'P1-1'!$B:$AP,41,FALSE),"")</f>
        <v/>
      </c>
      <c r="V46" s="234" t="str">
        <f>IFERROR(VLOOKUP(V45,'P1-1'!$B:$AP,41,FALSE),"")</f>
        <v/>
      </c>
      <c r="W46" s="234" t="str">
        <f>IFERROR(VLOOKUP(W45,'P1-1'!$B:$AP,41,FALSE),"")</f>
        <v/>
      </c>
      <c r="X46" s="234" t="str">
        <f>IFERROR(VLOOKUP(X45,'P1-1'!$B:$AP,41,FALSE),"")</f>
        <v/>
      </c>
      <c r="Y46" s="234" t="str">
        <f>IFERROR(VLOOKUP(Y45,'P1-1'!$B:$AP,41,FALSE),"")</f>
        <v/>
      </c>
      <c r="Z46" s="234" t="str">
        <f>IFERROR(VLOOKUP(Z45,'P1-1'!$B:$AP,41,FALSE),"")</f>
        <v/>
      </c>
      <c r="AA46" s="234" t="str">
        <f>IFERROR(VLOOKUP(AA45,'P1-1'!$B:$AP,41,FALSE),"")</f>
        <v/>
      </c>
      <c r="AB46" s="234" t="str">
        <f>IFERROR(VLOOKUP(AB45,'P1-1'!$B:$AP,41,FALSE),"")</f>
        <v/>
      </c>
      <c r="AC46" s="234" t="str">
        <f>IFERROR(VLOOKUP(AC45,'P1-1'!$B:$AP,41,FALSE),"")</f>
        <v/>
      </c>
      <c r="AD46" s="234" t="str">
        <f>IFERROR(VLOOKUP(AD45,'P1-1'!$B:$AP,41,FALSE),"")</f>
        <v/>
      </c>
      <c r="AE46" s="234" t="str">
        <f>IFERROR(VLOOKUP(AE45,'P1-1'!$B:$AP,41,FALSE),"")</f>
        <v/>
      </c>
      <c r="AF46" s="234" t="str">
        <f>IFERROR(VLOOKUP(AF45,'P1-1'!$B:$AP,41,FALSE),"")</f>
        <v/>
      </c>
      <c r="AG46" s="234" t="str">
        <f>IFERROR(VLOOKUP(AG45,'P1-1'!$B:$AP,41,FALSE),"")</f>
        <v/>
      </c>
      <c r="AH46" s="234" t="str">
        <f>IFERROR(VLOOKUP(AH45,'P1-1'!$B:$AP,41,FALSE),"")</f>
        <v/>
      </c>
      <c r="AI46" s="234" t="str">
        <f>IFERROR(VLOOKUP(AI45,'P1-1'!$B:$AP,41,FALSE),"")</f>
        <v/>
      </c>
      <c r="AJ46" s="234" t="str">
        <f>IFERROR(VLOOKUP(AJ45,'P1-1'!$B:$AP,41,FALSE),"")</f>
        <v/>
      </c>
      <c r="AK46" s="234" t="str">
        <f>IFERROR(VLOOKUP(AK45,'P1-1'!$B:$AP,41,FALSE),"")</f>
        <v/>
      </c>
      <c r="AL46" s="234" t="str">
        <f>IFERROR(VLOOKUP(AL45,'P1-1'!$B:$AP,41,FALSE),"")</f>
        <v/>
      </c>
      <c r="AM46" s="234" t="str">
        <f>IFERROR(VLOOKUP(AM45,'P1-1'!$B:$AP,41,FALSE),"")</f>
        <v/>
      </c>
      <c r="AN46" s="729"/>
      <c r="AO46" s="701"/>
      <c r="AP46" s="705"/>
      <c r="AQ46" s="706"/>
      <c r="AR46" s="701"/>
      <c r="AS46" s="701"/>
      <c r="AT46" s="709"/>
      <c r="AU46" s="326" t="str">
        <f t="shared" ref="AU46" si="25">IFERROR(IF($D45="□",($AO45/$AK$7),($AO45/$AK$9)),"")</f>
        <v/>
      </c>
      <c r="AV46" s="326" t="str">
        <f t="shared" ref="AV46" si="26">IFERROR(IF($D45="□",($AN45/$AO$7),($AN45/$AO$9)),"")</f>
        <v/>
      </c>
    </row>
    <row r="47" spans="1:48" s="205" customFormat="1" ht="12" customHeight="1">
      <c r="A47" s="712"/>
      <c r="B47" s="715"/>
      <c r="C47" s="733"/>
      <c r="D47" s="721"/>
      <c r="E47" s="402"/>
      <c r="F47" s="726"/>
      <c r="G47" s="727"/>
      <c r="H47" s="235" t="s">
        <v>358</v>
      </c>
      <c r="I47" s="234" t="str">
        <f>IFERROR(VLOOKUP(I45,'P1-1'!$B:$AP,31,FALSE),"")</f>
        <v/>
      </c>
      <c r="J47" s="234" t="str">
        <f>IFERROR(VLOOKUP(J45,'P1-1'!$B:$AP,31,FALSE),"")</f>
        <v/>
      </c>
      <c r="K47" s="234" t="str">
        <f>IFERROR(VLOOKUP(K45,'P1-1'!$B:$AP,31,FALSE),"")</f>
        <v/>
      </c>
      <c r="L47" s="234" t="str">
        <f>IFERROR(VLOOKUP(L45,'P1-1'!$B:$AP,31,FALSE),"")</f>
        <v/>
      </c>
      <c r="M47" s="234" t="str">
        <f>IFERROR(VLOOKUP(M45,'P1-1'!$B:$AP,31,FALSE),"")</f>
        <v/>
      </c>
      <c r="N47" s="234" t="str">
        <f>IFERROR(VLOOKUP(N45,'P1-1'!$B:$AP,31,FALSE),"")</f>
        <v/>
      </c>
      <c r="O47" s="234" t="str">
        <f>IFERROR(VLOOKUP(O45,'P1-1'!$B:$AP,31,FALSE),"")</f>
        <v/>
      </c>
      <c r="P47" s="234" t="str">
        <f>IFERROR(VLOOKUP(P45,'P1-1'!$B:$AP,31,FALSE),"")</f>
        <v/>
      </c>
      <c r="Q47" s="234" t="str">
        <f>IFERROR(VLOOKUP(Q45,'P1-1'!$B:$AP,31,FALSE),"")</f>
        <v/>
      </c>
      <c r="R47" s="234" t="str">
        <f>IFERROR(VLOOKUP(R45,'P1-1'!$B:$AP,31,FALSE),"")</f>
        <v/>
      </c>
      <c r="S47" s="234" t="str">
        <f>IFERROR(VLOOKUP(S45,'P1-1'!$B:$AP,31,FALSE),"")</f>
        <v/>
      </c>
      <c r="T47" s="234" t="str">
        <f>IFERROR(VLOOKUP(T45,'P1-1'!$B:$AP,31,FALSE),"")</f>
        <v/>
      </c>
      <c r="U47" s="234" t="str">
        <f>IFERROR(VLOOKUP(U45,'P1-1'!$B:$AP,31,FALSE),"")</f>
        <v/>
      </c>
      <c r="V47" s="234" t="str">
        <f>IFERROR(VLOOKUP(V45,'P1-1'!$B:$AP,31,FALSE),"")</f>
        <v/>
      </c>
      <c r="W47" s="234" t="str">
        <f>IFERROR(VLOOKUP(W45,'P1-1'!$B:$AP,31,FALSE),"")</f>
        <v/>
      </c>
      <c r="X47" s="234" t="str">
        <f>IFERROR(VLOOKUP(X45,'P1-1'!$B:$AP,31,FALSE),"")</f>
        <v/>
      </c>
      <c r="Y47" s="234" t="str">
        <f>IFERROR(VLOOKUP(Y45,'P1-1'!$B:$AP,31,FALSE),"")</f>
        <v/>
      </c>
      <c r="Z47" s="234" t="str">
        <f>IFERROR(VLOOKUP(Z45,'P1-1'!$B:$AP,31,FALSE),"")</f>
        <v/>
      </c>
      <c r="AA47" s="234" t="str">
        <f>IFERROR(VLOOKUP(AA45,'P1-1'!$B:$AP,31,FALSE),"")</f>
        <v/>
      </c>
      <c r="AB47" s="234" t="str">
        <f>IFERROR(VLOOKUP(AB45,'P1-1'!$B:$AP,31,FALSE),"")</f>
        <v/>
      </c>
      <c r="AC47" s="234" t="str">
        <f>IFERROR(VLOOKUP(AC45,'P1-1'!$B:$AP,31,FALSE),"")</f>
        <v/>
      </c>
      <c r="AD47" s="234" t="str">
        <f>IFERROR(VLOOKUP(AD45,'P1-1'!$B:$AP,31,FALSE),"")</f>
        <v/>
      </c>
      <c r="AE47" s="234" t="str">
        <f>IFERROR(VLOOKUP(AE45,'P1-1'!$B:$AP,31,FALSE),"")</f>
        <v/>
      </c>
      <c r="AF47" s="234" t="str">
        <f>IFERROR(VLOOKUP(AF45,'P1-1'!$B:$AP,31,FALSE),"")</f>
        <v/>
      </c>
      <c r="AG47" s="234" t="str">
        <f>IFERROR(VLOOKUP(AG45,'P1-1'!$B:$AP,31,FALSE),"")</f>
        <v/>
      </c>
      <c r="AH47" s="234" t="str">
        <f>IFERROR(VLOOKUP(AH45,'P1-1'!$B:$AP,31,FALSE),"")</f>
        <v/>
      </c>
      <c r="AI47" s="234" t="str">
        <f>IFERROR(VLOOKUP(AI45,'P1-1'!$B:$AP,31,FALSE),"")</f>
        <v/>
      </c>
      <c r="AJ47" s="234" t="str">
        <f>IFERROR(VLOOKUP(AJ45,'P1-1'!$B:$AP,31,FALSE),"")</f>
        <v/>
      </c>
      <c r="AK47" s="234" t="str">
        <f>IFERROR(VLOOKUP(AK45,'P1-1'!$B:$AP,31,FALSE),"")</f>
        <v/>
      </c>
      <c r="AL47" s="234" t="str">
        <f>IFERROR(VLOOKUP(AL45,'P1-1'!$B:$AP,31,FALSE),"")</f>
        <v/>
      </c>
      <c r="AM47" s="234" t="str">
        <f>IFERROR(VLOOKUP(AM45,'P1-1'!$B:$AP,31,FALSE),"")</f>
        <v/>
      </c>
      <c r="AN47" s="730"/>
      <c r="AO47" s="702"/>
      <c r="AP47" s="707"/>
      <c r="AQ47" s="708"/>
      <c r="AR47" s="702"/>
      <c r="AS47" s="702"/>
      <c r="AT47" s="709"/>
      <c r="AU47" s="327"/>
      <c r="AV47" s="327"/>
    </row>
    <row r="48" spans="1:48" s="205" customFormat="1" ht="12" customHeight="1">
      <c r="A48" s="710">
        <v>9</v>
      </c>
      <c r="B48" s="713"/>
      <c r="C48" s="731"/>
      <c r="D48" s="719" t="s">
        <v>231</v>
      </c>
      <c r="E48" s="401"/>
      <c r="F48" s="722"/>
      <c r="G48" s="723"/>
      <c r="H48" s="232" t="s">
        <v>355</v>
      </c>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c r="AM48" s="324"/>
      <c r="AN48" s="728">
        <f t="shared" ref="AN48" si="27">IF(LEFT($AN$2,6)="共同生活援助",SUM(I49:AM49),SUM(I49:AM50))</f>
        <v>0</v>
      </c>
      <c r="AO48" s="700">
        <f>IF($AN$4="４週",AN48/4,AN48/(DAY(EOMONTH($I$22,0))/7))</f>
        <v>0</v>
      </c>
      <c r="AP48" s="703"/>
      <c r="AQ48" s="704"/>
      <c r="AR48" s="700" t="str">
        <f t="shared" ref="AR48" si="28">IF($AN$4="４週",AU49,AV49)</f>
        <v/>
      </c>
      <c r="AS48" s="700"/>
      <c r="AT48" s="709"/>
      <c r="AU48" s="325" t="s">
        <v>617</v>
      </c>
      <c r="AV48" s="325" t="s">
        <v>356</v>
      </c>
    </row>
    <row r="49" spans="1:48" s="205" customFormat="1" ht="12" customHeight="1">
      <c r="A49" s="711"/>
      <c r="B49" s="714"/>
      <c r="C49" s="732"/>
      <c r="D49" s="720"/>
      <c r="E49" s="402"/>
      <c r="F49" s="724"/>
      <c r="G49" s="725"/>
      <c r="H49" s="233" t="s">
        <v>357</v>
      </c>
      <c r="I49" s="234" t="str">
        <f>IFERROR(VLOOKUP(I48,'P1-1'!$B:$AP,41,FALSE),"")</f>
        <v/>
      </c>
      <c r="J49" s="234" t="str">
        <f>IFERROR(VLOOKUP(J48,'P1-1'!$B:$AP,41,FALSE),"")</f>
        <v/>
      </c>
      <c r="K49" s="234" t="str">
        <f>IFERROR(VLOOKUP(K48,'P1-1'!$B:$AP,41,FALSE),"")</f>
        <v/>
      </c>
      <c r="L49" s="234" t="str">
        <f>IFERROR(VLOOKUP(L48,'P1-1'!$B:$AP,41,FALSE),"")</f>
        <v/>
      </c>
      <c r="M49" s="234" t="str">
        <f>IFERROR(VLOOKUP(M48,'P1-1'!$B:$AP,41,FALSE),"")</f>
        <v/>
      </c>
      <c r="N49" s="234" t="str">
        <f>IFERROR(VLOOKUP(N48,'P1-1'!$B:$AP,41,FALSE),"")</f>
        <v/>
      </c>
      <c r="O49" s="234" t="str">
        <f>IFERROR(VLOOKUP(O48,'P1-1'!$B:$AP,41,FALSE),"")</f>
        <v/>
      </c>
      <c r="P49" s="234" t="str">
        <f>IFERROR(VLOOKUP(P48,'P1-1'!$B:$AP,41,FALSE),"")</f>
        <v/>
      </c>
      <c r="Q49" s="234" t="str">
        <f>IFERROR(VLOOKUP(Q48,'P1-1'!$B:$AP,41,FALSE),"")</f>
        <v/>
      </c>
      <c r="R49" s="234" t="str">
        <f>IFERROR(VLOOKUP(R48,'P1-1'!$B:$AP,41,FALSE),"")</f>
        <v/>
      </c>
      <c r="S49" s="234" t="str">
        <f>IFERROR(VLOOKUP(S48,'P1-1'!$B:$AP,41,FALSE),"")</f>
        <v/>
      </c>
      <c r="T49" s="234" t="str">
        <f>IFERROR(VLOOKUP(T48,'P1-1'!$B:$AP,41,FALSE),"")</f>
        <v/>
      </c>
      <c r="U49" s="234" t="str">
        <f>IFERROR(VLOOKUP(U48,'P1-1'!$B:$AP,41,FALSE),"")</f>
        <v/>
      </c>
      <c r="V49" s="234" t="str">
        <f>IFERROR(VLOOKUP(V48,'P1-1'!$B:$AP,41,FALSE),"")</f>
        <v/>
      </c>
      <c r="W49" s="234" t="str">
        <f>IFERROR(VLOOKUP(W48,'P1-1'!$B:$AP,41,FALSE),"")</f>
        <v/>
      </c>
      <c r="X49" s="234" t="str">
        <f>IFERROR(VLOOKUP(X48,'P1-1'!$B:$AP,41,FALSE),"")</f>
        <v/>
      </c>
      <c r="Y49" s="234" t="str">
        <f>IFERROR(VLOOKUP(Y48,'P1-1'!$B:$AP,41,FALSE),"")</f>
        <v/>
      </c>
      <c r="Z49" s="234" t="str">
        <f>IFERROR(VLOOKUP(Z48,'P1-1'!$B:$AP,41,FALSE),"")</f>
        <v/>
      </c>
      <c r="AA49" s="234" t="str">
        <f>IFERROR(VLOOKUP(AA48,'P1-1'!$B:$AP,41,FALSE),"")</f>
        <v/>
      </c>
      <c r="AB49" s="234" t="str">
        <f>IFERROR(VLOOKUP(AB48,'P1-1'!$B:$AP,41,FALSE),"")</f>
        <v/>
      </c>
      <c r="AC49" s="234" t="str">
        <f>IFERROR(VLOOKUP(AC48,'P1-1'!$B:$AP,41,FALSE),"")</f>
        <v/>
      </c>
      <c r="AD49" s="234" t="str">
        <f>IFERROR(VLOOKUP(AD48,'P1-1'!$B:$AP,41,FALSE),"")</f>
        <v/>
      </c>
      <c r="AE49" s="234" t="str">
        <f>IFERROR(VLOOKUP(AE48,'P1-1'!$B:$AP,41,FALSE),"")</f>
        <v/>
      </c>
      <c r="AF49" s="234" t="str">
        <f>IFERROR(VLOOKUP(AF48,'P1-1'!$B:$AP,41,FALSE),"")</f>
        <v/>
      </c>
      <c r="AG49" s="234" t="str">
        <f>IFERROR(VLOOKUP(AG48,'P1-1'!$B:$AP,41,FALSE),"")</f>
        <v/>
      </c>
      <c r="AH49" s="234" t="str">
        <f>IFERROR(VLOOKUP(AH48,'P1-1'!$B:$AP,41,FALSE),"")</f>
        <v/>
      </c>
      <c r="AI49" s="234" t="str">
        <f>IFERROR(VLOOKUP(AI48,'P1-1'!$B:$AP,41,FALSE),"")</f>
        <v/>
      </c>
      <c r="AJ49" s="234" t="str">
        <f>IFERROR(VLOOKUP(AJ48,'P1-1'!$B:$AP,41,FALSE),"")</f>
        <v/>
      </c>
      <c r="AK49" s="234" t="str">
        <f>IFERROR(VLOOKUP(AK48,'P1-1'!$B:$AP,41,FALSE),"")</f>
        <v/>
      </c>
      <c r="AL49" s="234" t="str">
        <f>IFERROR(VLOOKUP(AL48,'P1-1'!$B:$AP,41,FALSE),"")</f>
        <v/>
      </c>
      <c r="AM49" s="234" t="str">
        <f>IFERROR(VLOOKUP(AM48,'P1-1'!$B:$AP,41,FALSE),"")</f>
        <v/>
      </c>
      <c r="AN49" s="729"/>
      <c r="AO49" s="701"/>
      <c r="AP49" s="705"/>
      <c r="AQ49" s="706"/>
      <c r="AR49" s="701"/>
      <c r="AS49" s="701"/>
      <c r="AT49" s="709"/>
      <c r="AU49" s="326" t="str">
        <f t="shared" ref="AU49" si="29">IFERROR(IF($D48="□",($AO48/$AK$7),($AO48/$AK$9)),"")</f>
        <v/>
      </c>
      <c r="AV49" s="326" t="str">
        <f t="shared" ref="AV49" si="30">IFERROR(IF($D48="□",($AN48/$AO$7),($AN48/$AO$9)),"")</f>
        <v/>
      </c>
    </row>
    <row r="50" spans="1:48" s="205" customFormat="1" ht="12" customHeight="1">
      <c r="A50" s="712"/>
      <c r="B50" s="715"/>
      <c r="C50" s="733"/>
      <c r="D50" s="721"/>
      <c r="E50" s="402"/>
      <c r="F50" s="726"/>
      <c r="G50" s="727"/>
      <c r="H50" s="235" t="s">
        <v>358</v>
      </c>
      <c r="I50" s="234" t="str">
        <f>IFERROR(VLOOKUP(I48,'P1-1'!$B:$AP,31,FALSE),"")</f>
        <v/>
      </c>
      <c r="J50" s="234" t="str">
        <f>IFERROR(VLOOKUP(J48,'P1-1'!$B:$AP,31,FALSE),"")</f>
        <v/>
      </c>
      <c r="K50" s="234" t="str">
        <f>IFERROR(VLOOKUP(K48,'P1-1'!$B:$AP,31,FALSE),"")</f>
        <v/>
      </c>
      <c r="L50" s="234" t="str">
        <f>IFERROR(VLOOKUP(L48,'P1-1'!$B:$AP,31,FALSE),"")</f>
        <v/>
      </c>
      <c r="M50" s="234" t="str">
        <f>IFERROR(VLOOKUP(M48,'P1-1'!$B:$AP,31,FALSE),"")</f>
        <v/>
      </c>
      <c r="N50" s="234" t="str">
        <f>IFERROR(VLOOKUP(N48,'P1-1'!$B:$AP,31,FALSE),"")</f>
        <v/>
      </c>
      <c r="O50" s="234" t="str">
        <f>IFERROR(VLOOKUP(O48,'P1-1'!$B:$AP,31,FALSE),"")</f>
        <v/>
      </c>
      <c r="P50" s="234" t="str">
        <f>IFERROR(VLOOKUP(P48,'P1-1'!$B:$AP,31,FALSE),"")</f>
        <v/>
      </c>
      <c r="Q50" s="234" t="str">
        <f>IFERROR(VLOOKUP(Q48,'P1-1'!$B:$AP,31,FALSE),"")</f>
        <v/>
      </c>
      <c r="R50" s="234" t="str">
        <f>IFERROR(VLOOKUP(R48,'P1-1'!$B:$AP,31,FALSE),"")</f>
        <v/>
      </c>
      <c r="S50" s="234" t="str">
        <f>IFERROR(VLOOKUP(S48,'P1-1'!$B:$AP,31,FALSE),"")</f>
        <v/>
      </c>
      <c r="T50" s="234" t="str">
        <f>IFERROR(VLOOKUP(T48,'P1-1'!$B:$AP,31,FALSE),"")</f>
        <v/>
      </c>
      <c r="U50" s="234" t="str">
        <f>IFERROR(VLOOKUP(U48,'P1-1'!$B:$AP,31,FALSE),"")</f>
        <v/>
      </c>
      <c r="V50" s="234" t="str">
        <f>IFERROR(VLOOKUP(V48,'P1-1'!$B:$AP,31,FALSE),"")</f>
        <v/>
      </c>
      <c r="W50" s="234" t="str">
        <f>IFERROR(VLOOKUP(W48,'P1-1'!$B:$AP,31,FALSE),"")</f>
        <v/>
      </c>
      <c r="X50" s="234" t="str">
        <f>IFERROR(VLOOKUP(X48,'P1-1'!$B:$AP,31,FALSE),"")</f>
        <v/>
      </c>
      <c r="Y50" s="234" t="str">
        <f>IFERROR(VLOOKUP(Y48,'P1-1'!$B:$AP,31,FALSE),"")</f>
        <v/>
      </c>
      <c r="Z50" s="234" t="str">
        <f>IFERROR(VLOOKUP(Z48,'P1-1'!$B:$AP,31,FALSE),"")</f>
        <v/>
      </c>
      <c r="AA50" s="234" t="str">
        <f>IFERROR(VLOOKUP(AA48,'P1-1'!$B:$AP,31,FALSE),"")</f>
        <v/>
      </c>
      <c r="AB50" s="234" t="str">
        <f>IFERROR(VLOOKUP(AB48,'P1-1'!$B:$AP,31,FALSE),"")</f>
        <v/>
      </c>
      <c r="AC50" s="234" t="str">
        <f>IFERROR(VLOOKUP(AC48,'P1-1'!$B:$AP,31,FALSE),"")</f>
        <v/>
      </c>
      <c r="AD50" s="234" t="str">
        <f>IFERROR(VLOOKUP(AD48,'P1-1'!$B:$AP,31,FALSE),"")</f>
        <v/>
      </c>
      <c r="AE50" s="234" t="str">
        <f>IFERROR(VLOOKUP(AE48,'P1-1'!$B:$AP,31,FALSE),"")</f>
        <v/>
      </c>
      <c r="AF50" s="234" t="str">
        <f>IFERROR(VLOOKUP(AF48,'P1-1'!$B:$AP,31,FALSE),"")</f>
        <v/>
      </c>
      <c r="AG50" s="234" t="str">
        <f>IFERROR(VLOOKUP(AG48,'P1-1'!$B:$AP,31,FALSE),"")</f>
        <v/>
      </c>
      <c r="AH50" s="234" t="str">
        <f>IFERROR(VLOOKUP(AH48,'P1-1'!$B:$AP,31,FALSE),"")</f>
        <v/>
      </c>
      <c r="AI50" s="234" t="str">
        <f>IFERROR(VLOOKUP(AI48,'P1-1'!$B:$AP,31,FALSE),"")</f>
        <v/>
      </c>
      <c r="AJ50" s="234" t="str">
        <f>IFERROR(VLOOKUP(AJ48,'P1-1'!$B:$AP,31,FALSE),"")</f>
        <v/>
      </c>
      <c r="AK50" s="234" t="str">
        <f>IFERROR(VLOOKUP(AK48,'P1-1'!$B:$AP,31,FALSE),"")</f>
        <v/>
      </c>
      <c r="AL50" s="234" t="str">
        <f>IFERROR(VLOOKUP(AL48,'P1-1'!$B:$AP,31,FALSE),"")</f>
        <v/>
      </c>
      <c r="AM50" s="234" t="str">
        <f>IFERROR(VLOOKUP(AM48,'P1-1'!$B:$AP,31,FALSE),"")</f>
        <v/>
      </c>
      <c r="AN50" s="730"/>
      <c r="AO50" s="702"/>
      <c r="AP50" s="707"/>
      <c r="AQ50" s="708"/>
      <c r="AR50" s="702"/>
      <c r="AS50" s="702"/>
      <c r="AT50" s="709"/>
      <c r="AU50" s="327"/>
      <c r="AV50" s="327"/>
    </row>
    <row r="51" spans="1:48" s="205" customFormat="1" ht="12" customHeight="1">
      <c r="A51" s="710">
        <v>10</v>
      </c>
      <c r="B51" s="713"/>
      <c r="C51" s="731"/>
      <c r="D51" s="719" t="s">
        <v>231</v>
      </c>
      <c r="E51" s="401"/>
      <c r="F51" s="722"/>
      <c r="G51" s="723"/>
      <c r="H51" s="232" t="s">
        <v>355</v>
      </c>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728">
        <f t="shared" ref="AN51" si="31">IF(LEFT($AN$2,6)="共同生活援助",SUM(I52:AM52),SUM(I52:AM53))</f>
        <v>0</v>
      </c>
      <c r="AO51" s="700">
        <f>IF($AN$4="４週",AN51/4,AN51/(DAY(EOMONTH($I$22,0))/7))</f>
        <v>0</v>
      </c>
      <c r="AP51" s="703"/>
      <c r="AQ51" s="704"/>
      <c r="AR51" s="700" t="str">
        <f t="shared" ref="AR51" si="32">IF($AN$4="４週",AU52,AV52)</f>
        <v/>
      </c>
      <c r="AS51" s="700"/>
      <c r="AT51" s="709"/>
      <c r="AU51" s="325" t="s">
        <v>617</v>
      </c>
      <c r="AV51" s="325" t="s">
        <v>356</v>
      </c>
    </row>
    <row r="52" spans="1:48" s="205" customFormat="1" ht="12" customHeight="1">
      <c r="A52" s="711"/>
      <c r="B52" s="714"/>
      <c r="C52" s="732"/>
      <c r="D52" s="720"/>
      <c r="E52" s="402"/>
      <c r="F52" s="724"/>
      <c r="G52" s="725"/>
      <c r="H52" s="233" t="s">
        <v>357</v>
      </c>
      <c r="I52" s="234" t="str">
        <f>IFERROR(VLOOKUP(I51,'P1-1'!$B:$AP,41,FALSE),"")</f>
        <v/>
      </c>
      <c r="J52" s="234" t="str">
        <f>IFERROR(VLOOKUP(J51,'P1-1'!$B:$AP,41,FALSE),"")</f>
        <v/>
      </c>
      <c r="K52" s="234" t="str">
        <f>IFERROR(VLOOKUP(K51,'P1-1'!$B:$AP,41,FALSE),"")</f>
        <v/>
      </c>
      <c r="L52" s="234" t="str">
        <f>IFERROR(VLOOKUP(L51,'P1-1'!$B:$AP,41,FALSE),"")</f>
        <v/>
      </c>
      <c r="M52" s="234" t="str">
        <f>IFERROR(VLOOKUP(M51,'P1-1'!$B:$AP,41,FALSE),"")</f>
        <v/>
      </c>
      <c r="N52" s="234" t="str">
        <f>IFERROR(VLOOKUP(N51,'P1-1'!$B:$AP,41,FALSE),"")</f>
        <v/>
      </c>
      <c r="O52" s="234" t="str">
        <f>IFERROR(VLOOKUP(O51,'P1-1'!$B:$AP,41,FALSE),"")</f>
        <v/>
      </c>
      <c r="P52" s="234" t="str">
        <f>IFERROR(VLOOKUP(P51,'P1-1'!$B:$AP,41,FALSE),"")</f>
        <v/>
      </c>
      <c r="Q52" s="234" t="str">
        <f>IFERROR(VLOOKUP(Q51,'P1-1'!$B:$AP,41,FALSE),"")</f>
        <v/>
      </c>
      <c r="R52" s="234" t="str">
        <f>IFERROR(VLOOKUP(R51,'P1-1'!$B:$AP,41,FALSE),"")</f>
        <v/>
      </c>
      <c r="S52" s="234" t="str">
        <f>IFERROR(VLOOKUP(S51,'P1-1'!$B:$AP,41,FALSE),"")</f>
        <v/>
      </c>
      <c r="T52" s="234" t="str">
        <f>IFERROR(VLOOKUP(T51,'P1-1'!$B:$AP,41,FALSE),"")</f>
        <v/>
      </c>
      <c r="U52" s="234" t="str">
        <f>IFERROR(VLOOKUP(U51,'P1-1'!$B:$AP,41,FALSE),"")</f>
        <v/>
      </c>
      <c r="V52" s="234" t="str">
        <f>IFERROR(VLOOKUP(V51,'P1-1'!$B:$AP,41,FALSE),"")</f>
        <v/>
      </c>
      <c r="W52" s="234" t="str">
        <f>IFERROR(VLOOKUP(W51,'P1-1'!$B:$AP,41,FALSE),"")</f>
        <v/>
      </c>
      <c r="X52" s="234" t="str">
        <f>IFERROR(VLOOKUP(X51,'P1-1'!$B:$AP,41,FALSE),"")</f>
        <v/>
      </c>
      <c r="Y52" s="234" t="str">
        <f>IFERROR(VLOOKUP(Y51,'P1-1'!$B:$AP,41,FALSE),"")</f>
        <v/>
      </c>
      <c r="Z52" s="234" t="str">
        <f>IFERROR(VLOOKUP(Z51,'P1-1'!$B:$AP,41,FALSE),"")</f>
        <v/>
      </c>
      <c r="AA52" s="234" t="str">
        <f>IFERROR(VLOOKUP(AA51,'P1-1'!$B:$AP,41,FALSE),"")</f>
        <v/>
      </c>
      <c r="AB52" s="234" t="str">
        <f>IFERROR(VLOOKUP(AB51,'P1-1'!$B:$AP,41,FALSE),"")</f>
        <v/>
      </c>
      <c r="AC52" s="234" t="str">
        <f>IFERROR(VLOOKUP(AC51,'P1-1'!$B:$AP,41,FALSE),"")</f>
        <v/>
      </c>
      <c r="AD52" s="234" t="str">
        <f>IFERROR(VLOOKUP(AD51,'P1-1'!$B:$AP,41,FALSE),"")</f>
        <v/>
      </c>
      <c r="AE52" s="234" t="str">
        <f>IFERROR(VLOOKUP(AE51,'P1-1'!$B:$AP,41,FALSE),"")</f>
        <v/>
      </c>
      <c r="AF52" s="234" t="str">
        <f>IFERROR(VLOOKUP(AF51,'P1-1'!$B:$AP,41,FALSE),"")</f>
        <v/>
      </c>
      <c r="AG52" s="234" t="str">
        <f>IFERROR(VLOOKUP(AG51,'P1-1'!$B:$AP,41,FALSE),"")</f>
        <v/>
      </c>
      <c r="AH52" s="234" t="str">
        <f>IFERROR(VLOOKUP(AH51,'P1-1'!$B:$AP,41,FALSE),"")</f>
        <v/>
      </c>
      <c r="AI52" s="234" t="str">
        <f>IFERROR(VLOOKUP(AI51,'P1-1'!$B:$AP,41,FALSE),"")</f>
        <v/>
      </c>
      <c r="AJ52" s="234" t="str">
        <f>IFERROR(VLOOKUP(AJ51,'P1-1'!$B:$AP,41,FALSE),"")</f>
        <v/>
      </c>
      <c r="AK52" s="234" t="str">
        <f>IFERROR(VLOOKUP(AK51,'P1-1'!$B:$AP,41,FALSE),"")</f>
        <v/>
      </c>
      <c r="AL52" s="234" t="str">
        <f>IFERROR(VLOOKUP(AL51,'P1-1'!$B:$AP,41,FALSE),"")</f>
        <v/>
      </c>
      <c r="AM52" s="234" t="str">
        <f>IFERROR(VLOOKUP(AM51,'P1-1'!$B:$AP,41,FALSE),"")</f>
        <v/>
      </c>
      <c r="AN52" s="729"/>
      <c r="AO52" s="701"/>
      <c r="AP52" s="705"/>
      <c r="AQ52" s="706"/>
      <c r="AR52" s="701"/>
      <c r="AS52" s="701"/>
      <c r="AT52" s="709"/>
      <c r="AU52" s="326" t="str">
        <f t="shared" ref="AU52" si="33">IFERROR(IF($D51="□",($AO51/$AK$7),($AO51/$AK$9)),"")</f>
        <v/>
      </c>
      <c r="AV52" s="326" t="str">
        <f t="shared" ref="AV52" si="34">IFERROR(IF($D51="□",($AN51/$AO$7),($AN51/$AO$9)),"")</f>
        <v/>
      </c>
    </row>
    <row r="53" spans="1:48" s="205" customFormat="1" ht="12" customHeight="1">
      <c r="A53" s="712"/>
      <c r="B53" s="715"/>
      <c r="C53" s="733"/>
      <c r="D53" s="721"/>
      <c r="E53" s="402"/>
      <c r="F53" s="726"/>
      <c r="G53" s="727"/>
      <c r="H53" s="235" t="s">
        <v>358</v>
      </c>
      <c r="I53" s="234" t="str">
        <f>IFERROR(VLOOKUP(I51,'P1-1'!$B:$AP,31,FALSE),"")</f>
        <v/>
      </c>
      <c r="J53" s="234" t="str">
        <f>IFERROR(VLOOKUP(J51,'P1-1'!$B:$AP,31,FALSE),"")</f>
        <v/>
      </c>
      <c r="K53" s="234" t="str">
        <f>IFERROR(VLOOKUP(K51,'P1-1'!$B:$AP,31,FALSE),"")</f>
        <v/>
      </c>
      <c r="L53" s="234" t="str">
        <f>IFERROR(VLOOKUP(L51,'P1-1'!$B:$AP,31,FALSE),"")</f>
        <v/>
      </c>
      <c r="M53" s="234" t="str">
        <f>IFERROR(VLOOKUP(M51,'P1-1'!$B:$AP,31,FALSE),"")</f>
        <v/>
      </c>
      <c r="N53" s="234" t="str">
        <f>IFERROR(VLOOKUP(N51,'P1-1'!$B:$AP,31,FALSE),"")</f>
        <v/>
      </c>
      <c r="O53" s="234" t="str">
        <f>IFERROR(VLOOKUP(O51,'P1-1'!$B:$AP,31,FALSE),"")</f>
        <v/>
      </c>
      <c r="P53" s="234" t="str">
        <f>IFERROR(VLOOKUP(P51,'P1-1'!$B:$AP,31,FALSE),"")</f>
        <v/>
      </c>
      <c r="Q53" s="234" t="str">
        <f>IFERROR(VLOOKUP(Q51,'P1-1'!$B:$AP,31,FALSE),"")</f>
        <v/>
      </c>
      <c r="R53" s="234" t="str">
        <f>IFERROR(VLOOKUP(R51,'P1-1'!$B:$AP,31,FALSE),"")</f>
        <v/>
      </c>
      <c r="S53" s="234" t="str">
        <f>IFERROR(VLOOKUP(S51,'P1-1'!$B:$AP,31,FALSE),"")</f>
        <v/>
      </c>
      <c r="T53" s="234" t="str">
        <f>IFERROR(VLOOKUP(T51,'P1-1'!$B:$AP,31,FALSE),"")</f>
        <v/>
      </c>
      <c r="U53" s="234" t="str">
        <f>IFERROR(VLOOKUP(U51,'P1-1'!$B:$AP,31,FALSE),"")</f>
        <v/>
      </c>
      <c r="V53" s="234" t="str">
        <f>IFERROR(VLOOKUP(V51,'P1-1'!$B:$AP,31,FALSE),"")</f>
        <v/>
      </c>
      <c r="W53" s="234" t="str">
        <f>IFERROR(VLOOKUP(W51,'P1-1'!$B:$AP,31,FALSE),"")</f>
        <v/>
      </c>
      <c r="X53" s="234" t="str">
        <f>IFERROR(VLOOKUP(X51,'P1-1'!$B:$AP,31,FALSE),"")</f>
        <v/>
      </c>
      <c r="Y53" s="234" t="str">
        <f>IFERROR(VLOOKUP(Y51,'P1-1'!$B:$AP,31,FALSE),"")</f>
        <v/>
      </c>
      <c r="Z53" s="234" t="str">
        <f>IFERROR(VLOOKUP(Z51,'P1-1'!$B:$AP,31,FALSE),"")</f>
        <v/>
      </c>
      <c r="AA53" s="234" t="str">
        <f>IFERROR(VLOOKUP(AA51,'P1-1'!$B:$AP,31,FALSE),"")</f>
        <v/>
      </c>
      <c r="AB53" s="234" t="str">
        <f>IFERROR(VLOOKUP(AB51,'P1-1'!$B:$AP,31,FALSE),"")</f>
        <v/>
      </c>
      <c r="AC53" s="234" t="str">
        <f>IFERROR(VLOOKUP(AC51,'P1-1'!$B:$AP,31,FALSE),"")</f>
        <v/>
      </c>
      <c r="AD53" s="234" t="str">
        <f>IFERROR(VLOOKUP(AD51,'P1-1'!$B:$AP,31,FALSE),"")</f>
        <v/>
      </c>
      <c r="AE53" s="234" t="str">
        <f>IFERROR(VLOOKUP(AE51,'P1-1'!$B:$AP,31,FALSE),"")</f>
        <v/>
      </c>
      <c r="AF53" s="234" t="str">
        <f>IFERROR(VLOOKUP(AF51,'P1-1'!$B:$AP,31,FALSE),"")</f>
        <v/>
      </c>
      <c r="AG53" s="234" t="str">
        <f>IFERROR(VLOOKUP(AG51,'P1-1'!$B:$AP,31,FALSE),"")</f>
        <v/>
      </c>
      <c r="AH53" s="234" t="str">
        <f>IFERROR(VLOOKUP(AH51,'P1-1'!$B:$AP,31,FALSE),"")</f>
        <v/>
      </c>
      <c r="AI53" s="234" t="str">
        <f>IFERROR(VLOOKUP(AI51,'P1-1'!$B:$AP,31,FALSE),"")</f>
        <v/>
      </c>
      <c r="AJ53" s="234" t="str">
        <f>IFERROR(VLOOKUP(AJ51,'P1-1'!$B:$AP,31,FALSE),"")</f>
        <v/>
      </c>
      <c r="AK53" s="234" t="str">
        <f>IFERROR(VLOOKUP(AK51,'P1-1'!$B:$AP,31,FALSE),"")</f>
        <v/>
      </c>
      <c r="AL53" s="234" t="str">
        <f>IFERROR(VLOOKUP(AL51,'P1-1'!$B:$AP,31,FALSE),"")</f>
        <v/>
      </c>
      <c r="AM53" s="234" t="str">
        <f>IFERROR(VLOOKUP(AM51,'P1-1'!$B:$AP,31,FALSE),"")</f>
        <v/>
      </c>
      <c r="AN53" s="730"/>
      <c r="AO53" s="702"/>
      <c r="AP53" s="707"/>
      <c r="AQ53" s="708"/>
      <c r="AR53" s="702"/>
      <c r="AS53" s="702"/>
      <c r="AT53" s="709"/>
      <c r="AU53" s="327"/>
      <c r="AV53" s="327"/>
    </row>
    <row r="54" spans="1:48" s="205" customFormat="1" ht="12" customHeight="1">
      <c r="A54" s="710">
        <v>11</v>
      </c>
      <c r="B54" s="713"/>
      <c r="C54" s="731"/>
      <c r="D54" s="719" t="s">
        <v>231</v>
      </c>
      <c r="E54" s="401"/>
      <c r="F54" s="722"/>
      <c r="G54" s="723"/>
      <c r="H54" s="232" t="s">
        <v>355</v>
      </c>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728">
        <f t="shared" ref="AN54" si="35">IF(LEFT($AN$2,6)="共同生活援助",SUM(I55:AM55),SUM(I55:AM56))</f>
        <v>0</v>
      </c>
      <c r="AO54" s="700">
        <f>IF($AN$4="４週",AN54/4,AN54/(DAY(EOMONTH($I$22,0))/7))</f>
        <v>0</v>
      </c>
      <c r="AP54" s="703"/>
      <c r="AQ54" s="704"/>
      <c r="AR54" s="700" t="str">
        <f t="shared" ref="AR54" si="36">IF($AN$4="４週",AU55,AV55)</f>
        <v/>
      </c>
      <c r="AS54" s="700"/>
      <c r="AT54" s="709"/>
      <c r="AU54" s="325" t="s">
        <v>617</v>
      </c>
      <c r="AV54" s="325" t="s">
        <v>356</v>
      </c>
    </row>
    <row r="55" spans="1:48" s="205" customFormat="1" ht="12" customHeight="1">
      <c r="A55" s="711"/>
      <c r="B55" s="714"/>
      <c r="C55" s="732"/>
      <c r="D55" s="720"/>
      <c r="E55" s="402"/>
      <c r="F55" s="724"/>
      <c r="G55" s="725"/>
      <c r="H55" s="233" t="s">
        <v>357</v>
      </c>
      <c r="I55" s="234" t="str">
        <f>IFERROR(VLOOKUP(I54,'P1-1'!$B:$AP,41,FALSE),"")</f>
        <v/>
      </c>
      <c r="J55" s="234" t="str">
        <f>IFERROR(VLOOKUP(J54,'P1-1'!$B:$AP,41,FALSE),"")</f>
        <v/>
      </c>
      <c r="K55" s="234" t="str">
        <f>IFERROR(VLOOKUP(K54,'P1-1'!$B:$AP,41,FALSE),"")</f>
        <v/>
      </c>
      <c r="L55" s="234" t="str">
        <f>IFERROR(VLOOKUP(L54,'P1-1'!$B:$AP,41,FALSE),"")</f>
        <v/>
      </c>
      <c r="M55" s="234" t="str">
        <f>IFERROR(VLOOKUP(M54,'P1-1'!$B:$AP,41,FALSE),"")</f>
        <v/>
      </c>
      <c r="N55" s="234" t="str">
        <f>IFERROR(VLOOKUP(N54,'P1-1'!$B:$AP,41,FALSE),"")</f>
        <v/>
      </c>
      <c r="O55" s="234" t="str">
        <f>IFERROR(VLOOKUP(O54,'P1-1'!$B:$AP,41,FALSE),"")</f>
        <v/>
      </c>
      <c r="P55" s="234" t="str">
        <f>IFERROR(VLOOKUP(P54,'P1-1'!$B:$AP,41,FALSE),"")</f>
        <v/>
      </c>
      <c r="Q55" s="234" t="str">
        <f>IFERROR(VLOOKUP(Q54,'P1-1'!$B:$AP,41,FALSE),"")</f>
        <v/>
      </c>
      <c r="R55" s="234" t="str">
        <f>IFERROR(VLOOKUP(R54,'P1-1'!$B:$AP,41,FALSE),"")</f>
        <v/>
      </c>
      <c r="S55" s="234" t="str">
        <f>IFERROR(VLOOKUP(S54,'P1-1'!$B:$AP,41,FALSE),"")</f>
        <v/>
      </c>
      <c r="T55" s="234" t="str">
        <f>IFERROR(VLOOKUP(T54,'P1-1'!$B:$AP,41,FALSE),"")</f>
        <v/>
      </c>
      <c r="U55" s="234" t="str">
        <f>IFERROR(VLOOKUP(U54,'P1-1'!$B:$AP,41,FALSE),"")</f>
        <v/>
      </c>
      <c r="V55" s="234" t="str">
        <f>IFERROR(VLOOKUP(V54,'P1-1'!$B:$AP,41,FALSE),"")</f>
        <v/>
      </c>
      <c r="W55" s="234" t="str">
        <f>IFERROR(VLOOKUP(W54,'P1-1'!$B:$AP,41,FALSE),"")</f>
        <v/>
      </c>
      <c r="X55" s="234" t="str">
        <f>IFERROR(VLOOKUP(X54,'P1-1'!$B:$AP,41,FALSE),"")</f>
        <v/>
      </c>
      <c r="Y55" s="234" t="str">
        <f>IFERROR(VLOOKUP(Y54,'P1-1'!$B:$AP,41,FALSE),"")</f>
        <v/>
      </c>
      <c r="Z55" s="234" t="str">
        <f>IFERROR(VLOOKUP(Z54,'P1-1'!$B:$AP,41,FALSE),"")</f>
        <v/>
      </c>
      <c r="AA55" s="234" t="str">
        <f>IFERROR(VLOOKUP(AA54,'P1-1'!$B:$AP,41,FALSE),"")</f>
        <v/>
      </c>
      <c r="AB55" s="234" t="str">
        <f>IFERROR(VLOOKUP(AB54,'P1-1'!$B:$AP,41,FALSE),"")</f>
        <v/>
      </c>
      <c r="AC55" s="234" t="str">
        <f>IFERROR(VLOOKUP(AC54,'P1-1'!$B:$AP,41,FALSE),"")</f>
        <v/>
      </c>
      <c r="AD55" s="234" t="str">
        <f>IFERROR(VLOOKUP(AD54,'P1-1'!$B:$AP,41,FALSE),"")</f>
        <v/>
      </c>
      <c r="AE55" s="234" t="str">
        <f>IFERROR(VLOOKUP(AE54,'P1-1'!$B:$AP,41,FALSE),"")</f>
        <v/>
      </c>
      <c r="AF55" s="234" t="str">
        <f>IFERROR(VLOOKUP(AF54,'P1-1'!$B:$AP,41,FALSE),"")</f>
        <v/>
      </c>
      <c r="AG55" s="234" t="str">
        <f>IFERROR(VLOOKUP(AG54,'P1-1'!$B:$AP,41,FALSE),"")</f>
        <v/>
      </c>
      <c r="AH55" s="234" t="str">
        <f>IFERROR(VLOOKUP(AH54,'P1-1'!$B:$AP,41,FALSE),"")</f>
        <v/>
      </c>
      <c r="AI55" s="234" t="str">
        <f>IFERROR(VLOOKUP(AI54,'P1-1'!$B:$AP,41,FALSE),"")</f>
        <v/>
      </c>
      <c r="AJ55" s="234" t="str">
        <f>IFERROR(VLOOKUP(AJ54,'P1-1'!$B:$AP,41,FALSE),"")</f>
        <v/>
      </c>
      <c r="AK55" s="234" t="str">
        <f>IFERROR(VLOOKUP(AK54,'P1-1'!$B:$AP,41,FALSE),"")</f>
        <v/>
      </c>
      <c r="AL55" s="234" t="str">
        <f>IFERROR(VLOOKUP(AL54,'P1-1'!$B:$AP,41,FALSE),"")</f>
        <v/>
      </c>
      <c r="AM55" s="234" t="str">
        <f>IFERROR(VLOOKUP(AM54,'P1-1'!$B:$AP,41,FALSE),"")</f>
        <v/>
      </c>
      <c r="AN55" s="729"/>
      <c r="AO55" s="701"/>
      <c r="AP55" s="705"/>
      <c r="AQ55" s="706"/>
      <c r="AR55" s="701"/>
      <c r="AS55" s="701"/>
      <c r="AT55" s="709"/>
      <c r="AU55" s="326" t="str">
        <f t="shared" ref="AU55" si="37">IFERROR(IF($D54="□",($AO54/$AK$7),($AO54/$AK$9)),"")</f>
        <v/>
      </c>
      <c r="AV55" s="326" t="str">
        <f t="shared" ref="AV55" si="38">IFERROR(IF($D54="□",($AN54/$AO$7),($AN54/$AO$9)),"")</f>
        <v/>
      </c>
    </row>
    <row r="56" spans="1:48" s="205" customFormat="1" ht="12" customHeight="1">
      <c r="A56" s="712"/>
      <c r="B56" s="715"/>
      <c r="C56" s="733"/>
      <c r="D56" s="721"/>
      <c r="E56" s="402"/>
      <c r="F56" s="726"/>
      <c r="G56" s="727"/>
      <c r="H56" s="235" t="s">
        <v>358</v>
      </c>
      <c r="I56" s="234" t="str">
        <f>IFERROR(VLOOKUP(I54,'P1-1'!$B:$AP,31,FALSE),"")</f>
        <v/>
      </c>
      <c r="J56" s="234" t="str">
        <f>IFERROR(VLOOKUP(J54,'P1-1'!$B:$AP,31,FALSE),"")</f>
        <v/>
      </c>
      <c r="K56" s="234" t="str">
        <f>IFERROR(VLOOKUP(K54,'P1-1'!$B:$AP,31,FALSE),"")</f>
        <v/>
      </c>
      <c r="L56" s="234" t="str">
        <f>IFERROR(VLOOKUP(L54,'P1-1'!$B:$AP,31,FALSE),"")</f>
        <v/>
      </c>
      <c r="M56" s="234" t="str">
        <f>IFERROR(VLOOKUP(M54,'P1-1'!$B:$AP,31,FALSE),"")</f>
        <v/>
      </c>
      <c r="N56" s="234" t="str">
        <f>IFERROR(VLOOKUP(N54,'P1-1'!$B:$AP,31,FALSE),"")</f>
        <v/>
      </c>
      <c r="O56" s="234" t="str">
        <f>IFERROR(VLOOKUP(O54,'P1-1'!$B:$AP,31,FALSE),"")</f>
        <v/>
      </c>
      <c r="P56" s="234" t="str">
        <f>IFERROR(VLOOKUP(P54,'P1-1'!$B:$AP,31,FALSE),"")</f>
        <v/>
      </c>
      <c r="Q56" s="234" t="str">
        <f>IFERROR(VLOOKUP(Q54,'P1-1'!$B:$AP,31,FALSE),"")</f>
        <v/>
      </c>
      <c r="R56" s="234" t="str">
        <f>IFERROR(VLOOKUP(R54,'P1-1'!$B:$AP,31,FALSE),"")</f>
        <v/>
      </c>
      <c r="S56" s="234" t="str">
        <f>IFERROR(VLOOKUP(S54,'P1-1'!$B:$AP,31,FALSE),"")</f>
        <v/>
      </c>
      <c r="T56" s="234" t="str">
        <f>IFERROR(VLOOKUP(T54,'P1-1'!$B:$AP,31,FALSE),"")</f>
        <v/>
      </c>
      <c r="U56" s="234" t="str">
        <f>IFERROR(VLOOKUP(U54,'P1-1'!$B:$AP,31,FALSE),"")</f>
        <v/>
      </c>
      <c r="V56" s="234" t="str">
        <f>IFERROR(VLOOKUP(V54,'P1-1'!$B:$AP,31,FALSE),"")</f>
        <v/>
      </c>
      <c r="W56" s="234" t="str">
        <f>IFERROR(VLOOKUP(W54,'P1-1'!$B:$AP,31,FALSE),"")</f>
        <v/>
      </c>
      <c r="X56" s="234" t="str">
        <f>IFERROR(VLOOKUP(X54,'P1-1'!$B:$AP,31,FALSE),"")</f>
        <v/>
      </c>
      <c r="Y56" s="234" t="str">
        <f>IFERROR(VLOOKUP(Y54,'P1-1'!$B:$AP,31,FALSE),"")</f>
        <v/>
      </c>
      <c r="Z56" s="234" t="str">
        <f>IFERROR(VLOOKUP(Z54,'P1-1'!$B:$AP,31,FALSE),"")</f>
        <v/>
      </c>
      <c r="AA56" s="234" t="str">
        <f>IFERROR(VLOOKUP(AA54,'P1-1'!$B:$AP,31,FALSE),"")</f>
        <v/>
      </c>
      <c r="AB56" s="234" t="str">
        <f>IFERROR(VLOOKUP(AB54,'P1-1'!$B:$AP,31,FALSE),"")</f>
        <v/>
      </c>
      <c r="AC56" s="234" t="str">
        <f>IFERROR(VLOOKUP(AC54,'P1-1'!$B:$AP,31,FALSE),"")</f>
        <v/>
      </c>
      <c r="AD56" s="234" t="str">
        <f>IFERROR(VLOOKUP(AD54,'P1-1'!$B:$AP,31,FALSE),"")</f>
        <v/>
      </c>
      <c r="AE56" s="234" t="str">
        <f>IFERROR(VLOOKUP(AE54,'P1-1'!$B:$AP,31,FALSE),"")</f>
        <v/>
      </c>
      <c r="AF56" s="234" t="str">
        <f>IFERROR(VLOOKUP(AF54,'P1-1'!$B:$AP,31,FALSE),"")</f>
        <v/>
      </c>
      <c r="AG56" s="234" t="str">
        <f>IFERROR(VLOOKUP(AG54,'P1-1'!$B:$AP,31,FALSE),"")</f>
        <v/>
      </c>
      <c r="AH56" s="234" t="str">
        <f>IFERROR(VLOOKUP(AH54,'P1-1'!$B:$AP,31,FALSE),"")</f>
        <v/>
      </c>
      <c r="AI56" s="234" t="str">
        <f>IFERROR(VLOOKUP(AI54,'P1-1'!$B:$AP,31,FALSE),"")</f>
        <v/>
      </c>
      <c r="AJ56" s="234" t="str">
        <f>IFERROR(VLOOKUP(AJ54,'P1-1'!$B:$AP,31,FALSE),"")</f>
        <v/>
      </c>
      <c r="AK56" s="234" t="str">
        <f>IFERROR(VLOOKUP(AK54,'P1-1'!$B:$AP,31,FALSE),"")</f>
        <v/>
      </c>
      <c r="AL56" s="234" t="str">
        <f>IFERROR(VLOOKUP(AL54,'P1-1'!$B:$AP,31,FALSE),"")</f>
        <v/>
      </c>
      <c r="AM56" s="234" t="str">
        <f>IFERROR(VLOOKUP(AM54,'P1-1'!$B:$AP,31,FALSE),"")</f>
        <v/>
      </c>
      <c r="AN56" s="730"/>
      <c r="AO56" s="702"/>
      <c r="AP56" s="707"/>
      <c r="AQ56" s="708"/>
      <c r="AR56" s="702"/>
      <c r="AS56" s="702"/>
      <c r="AT56" s="709"/>
      <c r="AU56" s="327"/>
      <c r="AV56" s="327"/>
    </row>
    <row r="57" spans="1:48" s="205" customFormat="1" ht="12" customHeight="1">
      <c r="A57" s="710">
        <v>12</v>
      </c>
      <c r="B57" s="713"/>
      <c r="C57" s="731"/>
      <c r="D57" s="719" t="s">
        <v>231</v>
      </c>
      <c r="E57" s="401"/>
      <c r="F57" s="722"/>
      <c r="G57" s="723"/>
      <c r="H57" s="232" t="s">
        <v>355</v>
      </c>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c r="AN57" s="728">
        <f t="shared" ref="AN57" si="39">IF(LEFT($AN$2,6)="共同生活援助",SUM(I58:AM58),SUM(I58:AM59))</f>
        <v>0</v>
      </c>
      <c r="AO57" s="700">
        <f>IF($AN$4="４週",AN57/4,AN57/(DAY(EOMONTH($I$22,0))/7))</f>
        <v>0</v>
      </c>
      <c r="AP57" s="703"/>
      <c r="AQ57" s="704"/>
      <c r="AR57" s="700" t="str">
        <f t="shared" ref="AR57" si="40">IF($AN$4="４週",AU58,AV58)</f>
        <v/>
      </c>
      <c r="AS57" s="700"/>
      <c r="AT57" s="709"/>
      <c r="AU57" s="325" t="s">
        <v>617</v>
      </c>
      <c r="AV57" s="325" t="s">
        <v>356</v>
      </c>
    </row>
    <row r="58" spans="1:48" s="205" customFormat="1" ht="12" customHeight="1">
      <c r="A58" s="711"/>
      <c r="B58" s="714"/>
      <c r="C58" s="732"/>
      <c r="D58" s="720"/>
      <c r="E58" s="402"/>
      <c r="F58" s="724"/>
      <c r="G58" s="725"/>
      <c r="H58" s="233" t="s">
        <v>357</v>
      </c>
      <c r="I58" s="234" t="str">
        <f>IFERROR(VLOOKUP(I57,'P1-1'!$B:$AP,41,FALSE),"")</f>
        <v/>
      </c>
      <c r="J58" s="234" t="str">
        <f>IFERROR(VLOOKUP(J57,'P1-1'!$B:$AP,41,FALSE),"")</f>
        <v/>
      </c>
      <c r="K58" s="234" t="str">
        <f>IFERROR(VLOOKUP(K57,'P1-1'!$B:$AP,41,FALSE),"")</f>
        <v/>
      </c>
      <c r="L58" s="234" t="str">
        <f>IFERROR(VLOOKUP(L57,'P1-1'!$B:$AP,41,FALSE),"")</f>
        <v/>
      </c>
      <c r="M58" s="234" t="str">
        <f>IFERROR(VLOOKUP(M57,'P1-1'!$B:$AP,41,FALSE),"")</f>
        <v/>
      </c>
      <c r="N58" s="234" t="str">
        <f>IFERROR(VLOOKUP(N57,'P1-1'!$B:$AP,41,FALSE),"")</f>
        <v/>
      </c>
      <c r="O58" s="234" t="str">
        <f>IFERROR(VLOOKUP(O57,'P1-1'!$B:$AP,41,FALSE),"")</f>
        <v/>
      </c>
      <c r="P58" s="234" t="str">
        <f>IFERROR(VLOOKUP(P57,'P1-1'!$B:$AP,41,FALSE),"")</f>
        <v/>
      </c>
      <c r="Q58" s="234" t="str">
        <f>IFERROR(VLOOKUP(Q57,'P1-1'!$B:$AP,41,FALSE),"")</f>
        <v/>
      </c>
      <c r="R58" s="234" t="str">
        <f>IFERROR(VLOOKUP(R57,'P1-1'!$B:$AP,41,FALSE),"")</f>
        <v/>
      </c>
      <c r="S58" s="234" t="str">
        <f>IFERROR(VLOOKUP(S57,'P1-1'!$B:$AP,41,FALSE),"")</f>
        <v/>
      </c>
      <c r="T58" s="234" t="str">
        <f>IFERROR(VLOOKUP(T57,'P1-1'!$B:$AP,41,FALSE),"")</f>
        <v/>
      </c>
      <c r="U58" s="234" t="str">
        <f>IFERROR(VLOOKUP(U57,'P1-1'!$B:$AP,41,FALSE),"")</f>
        <v/>
      </c>
      <c r="V58" s="234" t="str">
        <f>IFERROR(VLOOKUP(V57,'P1-1'!$B:$AP,41,FALSE),"")</f>
        <v/>
      </c>
      <c r="W58" s="234" t="str">
        <f>IFERROR(VLOOKUP(W57,'P1-1'!$B:$AP,41,FALSE),"")</f>
        <v/>
      </c>
      <c r="X58" s="234" t="str">
        <f>IFERROR(VLOOKUP(X57,'P1-1'!$B:$AP,41,FALSE),"")</f>
        <v/>
      </c>
      <c r="Y58" s="234" t="str">
        <f>IFERROR(VLOOKUP(Y57,'P1-1'!$B:$AP,41,FALSE),"")</f>
        <v/>
      </c>
      <c r="Z58" s="234" t="str">
        <f>IFERROR(VLOOKUP(Z57,'P1-1'!$B:$AP,41,FALSE),"")</f>
        <v/>
      </c>
      <c r="AA58" s="234" t="str">
        <f>IFERROR(VLOOKUP(AA57,'P1-1'!$B:$AP,41,FALSE),"")</f>
        <v/>
      </c>
      <c r="AB58" s="234" t="str">
        <f>IFERROR(VLOOKUP(AB57,'P1-1'!$B:$AP,41,FALSE),"")</f>
        <v/>
      </c>
      <c r="AC58" s="234" t="str">
        <f>IFERROR(VLOOKUP(AC57,'P1-1'!$B:$AP,41,FALSE),"")</f>
        <v/>
      </c>
      <c r="AD58" s="234" t="str">
        <f>IFERROR(VLOOKUP(AD57,'P1-1'!$B:$AP,41,FALSE),"")</f>
        <v/>
      </c>
      <c r="AE58" s="234" t="str">
        <f>IFERROR(VLOOKUP(AE57,'P1-1'!$B:$AP,41,FALSE),"")</f>
        <v/>
      </c>
      <c r="AF58" s="234" t="str">
        <f>IFERROR(VLOOKUP(AF57,'P1-1'!$B:$AP,41,FALSE),"")</f>
        <v/>
      </c>
      <c r="AG58" s="234" t="str">
        <f>IFERROR(VLOOKUP(AG57,'P1-1'!$B:$AP,41,FALSE),"")</f>
        <v/>
      </c>
      <c r="AH58" s="234" t="str">
        <f>IFERROR(VLOOKUP(AH57,'P1-1'!$B:$AP,41,FALSE),"")</f>
        <v/>
      </c>
      <c r="AI58" s="234" t="str">
        <f>IFERROR(VLOOKUP(AI57,'P1-1'!$B:$AP,41,FALSE),"")</f>
        <v/>
      </c>
      <c r="AJ58" s="234" t="str">
        <f>IFERROR(VLOOKUP(AJ57,'P1-1'!$B:$AP,41,FALSE),"")</f>
        <v/>
      </c>
      <c r="AK58" s="234" t="str">
        <f>IFERROR(VLOOKUP(AK57,'P1-1'!$B:$AP,41,FALSE),"")</f>
        <v/>
      </c>
      <c r="AL58" s="234" t="str">
        <f>IFERROR(VLOOKUP(AL57,'P1-1'!$B:$AP,41,FALSE),"")</f>
        <v/>
      </c>
      <c r="AM58" s="234" t="str">
        <f>IFERROR(VLOOKUP(AM57,'P1-1'!$B:$AP,41,FALSE),"")</f>
        <v/>
      </c>
      <c r="AN58" s="729"/>
      <c r="AO58" s="701"/>
      <c r="AP58" s="705"/>
      <c r="AQ58" s="706"/>
      <c r="AR58" s="701"/>
      <c r="AS58" s="701"/>
      <c r="AT58" s="709"/>
      <c r="AU58" s="326" t="str">
        <f t="shared" ref="AU58" si="41">IFERROR(IF($D57="□",($AO57/$AK$7),($AO57/$AK$9)),"")</f>
        <v/>
      </c>
      <c r="AV58" s="326" t="str">
        <f t="shared" ref="AV58" si="42">IFERROR(IF($D57="□",($AN57/$AO$7),($AN57/$AO$9)),"")</f>
        <v/>
      </c>
    </row>
    <row r="59" spans="1:48" s="205" customFormat="1" ht="12" customHeight="1">
      <c r="A59" s="712"/>
      <c r="B59" s="715"/>
      <c r="C59" s="733"/>
      <c r="D59" s="721"/>
      <c r="E59" s="402"/>
      <c r="F59" s="726"/>
      <c r="G59" s="727"/>
      <c r="H59" s="235" t="s">
        <v>358</v>
      </c>
      <c r="I59" s="234" t="str">
        <f>IFERROR(VLOOKUP(I57,'P1-1'!$B:$AP,31,FALSE),"")</f>
        <v/>
      </c>
      <c r="J59" s="234" t="str">
        <f>IFERROR(VLOOKUP(J57,'P1-1'!$B:$AP,31,FALSE),"")</f>
        <v/>
      </c>
      <c r="K59" s="234" t="str">
        <f>IFERROR(VLOOKUP(K57,'P1-1'!$B:$AP,31,FALSE),"")</f>
        <v/>
      </c>
      <c r="L59" s="234" t="str">
        <f>IFERROR(VLOOKUP(L57,'P1-1'!$B:$AP,31,FALSE),"")</f>
        <v/>
      </c>
      <c r="M59" s="234" t="str">
        <f>IFERROR(VLOOKUP(M57,'P1-1'!$B:$AP,31,FALSE),"")</f>
        <v/>
      </c>
      <c r="N59" s="234" t="str">
        <f>IFERROR(VLOOKUP(N57,'P1-1'!$B:$AP,31,FALSE),"")</f>
        <v/>
      </c>
      <c r="O59" s="234" t="str">
        <f>IFERROR(VLOOKUP(O57,'P1-1'!$B:$AP,31,FALSE),"")</f>
        <v/>
      </c>
      <c r="P59" s="234" t="str">
        <f>IFERROR(VLOOKUP(P57,'P1-1'!$B:$AP,31,FALSE),"")</f>
        <v/>
      </c>
      <c r="Q59" s="234" t="str">
        <f>IFERROR(VLOOKUP(Q57,'P1-1'!$B:$AP,31,FALSE),"")</f>
        <v/>
      </c>
      <c r="R59" s="234" t="str">
        <f>IFERROR(VLOOKUP(R57,'P1-1'!$B:$AP,31,FALSE),"")</f>
        <v/>
      </c>
      <c r="S59" s="234" t="str">
        <f>IFERROR(VLOOKUP(S57,'P1-1'!$B:$AP,31,FALSE),"")</f>
        <v/>
      </c>
      <c r="T59" s="234" t="str">
        <f>IFERROR(VLOOKUP(T57,'P1-1'!$B:$AP,31,FALSE),"")</f>
        <v/>
      </c>
      <c r="U59" s="234" t="str">
        <f>IFERROR(VLOOKUP(U57,'P1-1'!$B:$AP,31,FALSE),"")</f>
        <v/>
      </c>
      <c r="V59" s="234" t="str">
        <f>IFERROR(VLOOKUP(V57,'P1-1'!$B:$AP,31,FALSE),"")</f>
        <v/>
      </c>
      <c r="W59" s="234" t="str">
        <f>IFERROR(VLOOKUP(W57,'P1-1'!$B:$AP,31,FALSE),"")</f>
        <v/>
      </c>
      <c r="X59" s="234" t="str">
        <f>IFERROR(VLOOKUP(X57,'P1-1'!$B:$AP,31,FALSE),"")</f>
        <v/>
      </c>
      <c r="Y59" s="234" t="str">
        <f>IFERROR(VLOOKUP(Y57,'P1-1'!$B:$AP,31,FALSE),"")</f>
        <v/>
      </c>
      <c r="Z59" s="234" t="str">
        <f>IFERROR(VLOOKUP(Z57,'P1-1'!$B:$AP,31,FALSE),"")</f>
        <v/>
      </c>
      <c r="AA59" s="234" t="str">
        <f>IFERROR(VLOOKUP(AA57,'P1-1'!$B:$AP,31,FALSE),"")</f>
        <v/>
      </c>
      <c r="AB59" s="234" t="str">
        <f>IFERROR(VLOOKUP(AB57,'P1-1'!$B:$AP,31,FALSE),"")</f>
        <v/>
      </c>
      <c r="AC59" s="234" t="str">
        <f>IFERROR(VLOOKUP(AC57,'P1-1'!$B:$AP,31,FALSE),"")</f>
        <v/>
      </c>
      <c r="AD59" s="234" t="str">
        <f>IFERROR(VLOOKUP(AD57,'P1-1'!$B:$AP,31,FALSE),"")</f>
        <v/>
      </c>
      <c r="AE59" s="234" t="str">
        <f>IFERROR(VLOOKUP(AE57,'P1-1'!$B:$AP,31,FALSE),"")</f>
        <v/>
      </c>
      <c r="AF59" s="234" t="str">
        <f>IFERROR(VLOOKUP(AF57,'P1-1'!$B:$AP,31,FALSE),"")</f>
        <v/>
      </c>
      <c r="AG59" s="234" t="str">
        <f>IFERROR(VLOOKUP(AG57,'P1-1'!$B:$AP,31,FALSE),"")</f>
        <v/>
      </c>
      <c r="AH59" s="234" t="str">
        <f>IFERROR(VLOOKUP(AH57,'P1-1'!$B:$AP,31,FALSE),"")</f>
        <v/>
      </c>
      <c r="AI59" s="234" t="str">
        <f>IFERROR(VLOOKUP(AI57,'P1-1'!$B:$AP,31,FALSE),"")</f>
        <v/>
      </c>
      <c r="AJ59" s="234" t="str">
        <f>IFERROR(VLOOKUP(AJ57,'P1-1'!$B:$AP,31,FALSE),"")</f>
        <v/>
      </c>
      <c r="AK59" s="234" t="str">
        <f>IFERROR(VLOOKUP(AK57,'P1-1'!$B:$AP,31,FALSE),"")</f>
        <v/>
      </c>
      <c r="AL59" s="234" t="str">
        <f>IFERROR(VLOOKUP(AL57,'P1-1'!$B:$AP,31,FALSE),"")</f>
        <v/>
      </c>
      <c r="AM59" s="234" t="str">
        <f>IFERROR(VLOOKUP(AM57,'P1-1'!$B:$AP,31,FALSE),"")</f>
        <v/>
      </c>
      <c r="AN59" s="730"/>
      <c r="AO59" s="702"/>
      <c r="AP59" s="707"/>
      <c r="AQ59" s="708"/>
      <c r="AR59" s="702"/>
      <c r="AS59" s="702"/>
      <c r="AT59" s="709"/>
      <c r="AU59" s="327"/>
      <c r="AV59" s="327"/>
    </row>
    <row r="60" spans="1:48" s="205" customFormat="1" ht="12" customHeight="1">
      <c r="A60" s="710">
        <v>13</v>
      </c>
      <c r="B60" s="713"/>
      <c r="C60" s="731"/>
      <c r="D60" s="719" t="s">
        <v>231</v>
      </c>
      <c r="E60" s="401"/>
      <c r="F60" s="722"/>
      <c r="G60" s="723"/>
      <c r="H60" s="232" t="s">
        <v>355</v>
      </c>
      <c r="I60" s="324"/>
      <c r="J60" s="324"/>
      <c r="K60" s="324"/>
      <c r="L60" s="324"/>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4"/>
      <c r="AN60" s="728">
        <f t="shared" ref="AN60" si="43">IF(LEFT($AN$2,6)="共同生活援助",SUM(I61:AM61),SUM(I61:AM62))</f>
        <v>0</v>
      </c>
      <c r="AO60" s="700">
        <f>IF($AN$4="４週",AN60/4,AN60/(DAY(EOMONTH($I$22,0))/7))</f>
        <v>0</v>
      </c>
      <c r="AP60" s="703"/>
      <c r="AQ60" s="704"/>
      <c r="AR60" s="700" t="str">
        <f t="shared" ref="AR60" si="44">IF($AN$4="４週",AU61,AV61)</f>
        <v/>
      </c>
      <c r="AS60" s="700"/>
      <c r="AT60" s="709"/>
      <c r="AU60" s="325" t="s">
        <v>617</v>
      </c>
      <c r="AV60" s="325" t="s">
        <v>356</v>
      </c>
    </row>
    <row r="61" spans="1:48" s="205" customFormat="1" ht="12" customHeight="1">
      <c r="A61" s="711"/>
      <c r="B61" s="714"/>
      <c r="C61" s="732"/>
      <c r="D61" s="720"/>
      <c r="E61" s="402"/>
      <c r="F61" s="724"/>
      <c r="G61" s="725"/>
      <c r="H61" s="233" t="s">
        <v>357</v>
      </c>
      <c r="I61" s="234" t="str">
        <f>IFERROR(VLOOKUP(I60,'P1-1'!$B:$AP,41,FALSE),"")</f>
        <v/>
      </c>
      <c r="J61" s="234" t="str">
        <f>IFERROR(VLOOKUP(J60,'P1-1'!$B:$AP,41,FALSE),"")</f>
        <v/>
      </c>
      <c r="K61" s="234" t="str">
        <f>IFERROR(VLOOKUP(K60,'P1-1'!$B:$AP,41,FALSE),"")</f>
        <v/>
      </c>
      <c r="L61" s="234" t="str">
        <f>IFERROR(VLOOKUP(L60,'P1-1'!$B:$AP,41,FALSE),"")</f>
        <v/>
      </c>
      <c r="M61" s="234" t="str">
        <f>IFERROR(VLOOKUP(M60,'P1-1'!$B:$AP,41,FALSE),"")</f>
        <v/>
      </c>
      <c r="N61" s="234" t="str">
        <f>IFERROR(VLOOKUP(N60,'P1-1'!$B:$AP,41,FALSE),"")</f>
        <v/>
      </c>
      <c r="O61" s="234" t="str">
        <f>IFERROR(VLOOKUP(O60,'P1-1'!$B:$AP,41,FALSE),"")</f>
        <v/>
      </c>
      <c r="P61" s="234" t="str">
        <f>IFERROR(VLOOKUP(P60,'P1-1'!$B:$AP,41,FALSE),"")</f>
        <v/>
      </c>
      <c r="Q61" s="234" t="str">
        <f>IFERROR(VLOOKUP(Q60,'P1-1'!$B:$AP,41,FALSE),"")</f>
        <v/>
      </c>
      <c r="R61" s="234" t="str">
        <f>IFERROR(VLOOKUP(R60,'P1-1'!$B:$AP,41,FALSE),"")</f>
        <v/>
      </c>
      <c r="S61" s="234" t="str">
        <f>IFERROR(VLOOKUP(S60,'P1-1'!$B:$AP,41,FALSE),"")</f>
        <v/>
      </c>
      <c r="T61" s="234" t="str">
        <f>IFERROR(VLOOKUP(T60,'P1-1'!$B:$AP,41,FALSE),"")</f>
        <v/>
      </c>
      <c r="U61" s="234" t="str">
        <f>IFERROR(VLOOKUP(U60,'P1-1'!$B:$AP,41,FALSE),"")</f>
        <v/>
      </c>
      <c r="V61" s="234" t="str">
        <f>IFERROR(VLOOKUP(V60,'P1-1'!$B:$AP,41,FALSE),"")</f>
        <v/>
      </c>
      <c r="W61" s="234" t="str">
        <f>IFERROR(VLOOKUP(W60,'P1-1'!$B:$AP,41,FALSE),"")</f>
        <v/>
      </c>
      <c r="X61" s="234" t="str">
        <f>IFERROR(VLOOKUP(X60,'P1-1'!$B:$AP,41,FALSE),"")</f>
        <v/>
      </c>
      <c r="Y61" s="234" t="str">
        <f>IFERROR(VLOOKUP(Y60,'P1-1'!$B:$AP,41,FALSE),"")</f>
        <v/>
      </c>
      <c r="Z61" s="234" t="str">
        <f>IFERROR(VLOOKUP(Z60,'P1-1'!$B:$AP,41,FALSE),"")</f>
        <v/>
      </c>
      <c r="AA61" s="234" t="str">
        <f>IFERROR(VLOOKUP(AA60,'P1-1'!$B:$AP,41,FALSE),"")</f>
        <v/>
      </c>
      <c r="AB61" s="234" t="str">
        <f>IFERROR(VLOOKUP(AB60,'P1-1'!$B:$AP,41,FALSE),"")</f>
        <v/>
      </c>
      <c r="AC61" s="234" t="str">
        <f>IFERROR(VLOOKUP(AC60,'P1-1'!$B:$AP,41,FALSE),"")</f>
        <v/>
      </c>
      <c r="AD61" s="234" t="str">
        <f>IFERROR(VLOOKUP(AD60,'P1-1'!$B:$AP,41,FALSE),"")</f>
        <v/>
      </c>
      <c r="AE61" s="234" t="str">
        <f>IFERROR(VLOOKUP(AE60,'P1-1'!$B:$AP,41,FALSE),"")</f>
        <v/>
      </c>
      <c r="AF61" s="234" t="str">
        <f>IFERROR(VLOOKUP(AF60,'P1-1'!$B:$AP,41,FALSE),"")</f>
        <v/>
      </c>
      <c r="AG61" s="234" t="str">
        <f>IFERROR(VLOOKUP(AG60,'P1-1'!$B:$AP,41,FALSE),"")</f>
        <v/>
      </c>
      <c r="AH61" s="234" t="str">
        <f>IFERROR(VLOOKUP(AH60,'P1-1'!$B:$AP,41,FALSE),"")</f>
        <v/>
      </c>
      <c r="AI61" s="234" t="str">
        <f>IFERROR(VLOOKUP(AI60,'P1-1'!$B:$AP,41,FALSE),"")</f>
        <v/>
      </c>
      <c r="AJ61" s="234" t="str">
        <f>IFERROR(VLOOKUP(AJ60,'P1-1'!$B:$AP,41,FALSE),"")</f>
        <v/>
      </c>
      <c r="AK61" s="234" t="str">
        <f>IFERROR(VLOOKUP(AK60,'P1-1'!$B:$AP,41,FALSE),"")</f>
        <v/>
      </c>
      <c r="AL61" s="234" t="str">
        <f>IFERROR(VLOOKUP(AL60,'P1-1'!$B:$AP,41,FALSE),"")</f>
        <v/>
      </c>
      <c r="AM61" s="234" t="str">
        <f>IFERROR(VLOOKUP(AM60,'P1-1'!$B:$AP,41,FALSE),"")</f>
        <v/>
      </c>
      <c r="AN61" s="729"/>
      <c r="AO61" s="701"/>
      <c r="AP61" s="705"/>
      <c r="AQ61" s="706"/>
      <c r="AR61" s="701"/>
      <c r="AS61" s="701"/>
      <c r="AT61" s="709"/>
      <c r="AU61" s="326" t="str">
        <f t="shared" ref="AU61" si="45">IFERROR(IF($D60="□",($AO60/$AK$7),($AO60/$AK$9)),"")</f>
        <v/>
      </c>
      <c r="AV61" s="326" t="str">
        <f t="shared" ref="AV61" si="46">IFERROR(IF($D60="□",($AN60/$AO$7),($AN60/$AO$9)),"")</f>
        <v/>
      </c>
    </row>
    <row r="62" spans="1:48" s="205" customFormat="1" ht="12" customHeight="1">
      <c r="A62" s="712"/>
      <c r="B62" s="715"/>
      <c r="C62" s="733"/>
      <c r="D62" s="721"/>
      <c r="E62" s="402"/>
      <c r="F62" s="726"/>
      <c r="G62" s="727"/>
      <c r="H62" s="235" t="s">
        <v>358</v>
      </c>
      <c r="I62" s="234" t="str">
        <f>IFERROR(VLOOKUP(I60,'P1-1'!$B:$AP,31,FALSE),"")</f>
        <v/>
      </c>
      <c r="J62" s="234" t="str">
        <f>IFERROR(VLOOKUP(J60,'P1-1'!$B:$AP,31,FALSE),"")</f>
        <v/>
      </c>
      <c r="K62" s="234" t="str">
        <f>IFERROR(VLOOKUP(K60,'P1-1'!$B:$AP,31,FALSE),"")</f>
        <v/>
      </c>
      <c r="L62" s="234" t="str">
        <f>IFERROR(VLOOKUP(L60,'P1-1'!$B:$AP,31,FALSE),"")</f>
        <v/>
      </c>
      <c r="M62" s="234" t="str">
        <f>IFERROR(VLOOKUP(M60,'P1-1'!$B:$AP,31,FALSE),"")</f>
        <v/>
      </c>
      <c r="N62" s="234" t="str">
        <f>IFERROR(VLOOKUP(N60,'P1-1'!$B:$AP,31,FALSE),"")</f>
        <v/>
      </c>
      <c r="O62" s="234" t="str">
        <f>IFERROR(VLOOKUP(O60,'P1-1'!$B:$AP,31,FALSE),"")</f>
        <v/>
      </c>
      <c r="P62" s="234" t="str">
        <f>IFERROR(VLOOKUP(P60,'P1-1'!$B:$AP,31,FALSE),"")</f>
        <v/>
      </c>
      <c r="Q62" s="234" t="str">
        <f>IFERROR(VLOOKUP(Q60,'P1-1'!$B:$AP,31,FALSE),"")</f>
        <v/>
      </c>
      <c r="R62" s="234" t="str">
        <f>IFERROR(VLOOKUP(R60,'P1-1'!$B:$AP,31,FALSE),"")</f>
        <v/>
      </c>
      <c r="S62" s="234" t="str">
        <f>IFERROR(VLOOKUP(S60,'P1-1'!$B:$AP,31,FALSE),"")</f>
        <v/>
      </c>
      <c r="T62" s="234" t="str">
        <f>IFERROR(VLOOKUP(T60,'P1-1'!$B:$AP,31,FALSE),"")</f>
        <v/>
      </c>
      <c r="U62" s="234" t="str">
        <f>IFERROR(VLOOKUP(U60,'P1-1'!$B:$AP,31,FALSE),"")</f>
        <v/>
      </c>
      <c r="V62" s="234" t="str">
        <f>IFERROR(VLOOKUP(V60,'P1-1'!$B:$AP,31,FALSE),"")</f>
        <v/>
      </c>
      <c r="W62" s="234" t="str">
        <f>IFERROR(VLOOKUP(W60,'P1-1'!$B:$AP,31,FALSE),"")</f>
        <v/>
      </c>
      <c r="X62" s="234" t="str">
        <f>IFERROR(VLOOKUP(X60,'P1-1'!$B:$AP,31,FALSE),"")</f>
        <v/>
      </c>
      <c r="Y62" s="234" t="str">
        <f>IFERROR(VLOOKUP(Y60,'P1-1'!$B:$AP,31,FALSE),"")</f>
        <v/>
      </c>
      <c r="Z62" s="234" t="str">
        <f>IFERROR(VLOOKUP(Z60,'P1-1'!$B:$AP,31,FALSE),"")</f>
        <v/>
      </c>
      <c r="AA62" s="234" t="str">
        <f>IFERROR(VLOOKUP(AA60,'P1-1'!$B:$AP,31,FALSE),"")</f>
        <v/>
      </c>
      <c r="AB62" s="234" t="str">
        <f>IFERROR(VLOOKUP(AB60,'P1-1'!$B:$AP,31,FALSE),"")</f>
        <v/>
      </c>
      <c r="AC62" s="234" t="str">
        <f>IFERROR(VLOOKUP(AC60,'P1-1'!$B:$AP,31,FALSE),"")</f>
        <v/>
      </c>
      <c r="AD62" s="234" t="str">
        <f>IFERROR(VLOOKUP(AD60,'P1-1'!$B:$AP,31,FALSE),"")</f>
        <v/>
      </c>
      <c r="AE62" s="234" t="str">
        <f>IFERROR(VLOOKUP(AE60,'P1-1'!$B:$AP,31,FALSE),"")</f>
        <v/>
      </c>
      <c r="AF62" s="234" t="str">
        <f>IFERROR(VLOOKUP(AF60,'P1-1'!$B:$AP,31,FALSE),"")</f>
        <v/>
      </c>
      <c r="AG62" s="234" t="str">
        <f>IFERROR(VLOOKUP(AG60,'P1-1'!$B:$AP,31,FALSE),"")</f>
        <v/>
      </c>
      <c r="AH62" s="234" t="str">
        <f>IFERROR(VLOOKUP(AH60,'P1-1'!$B:$AP,31,FALSE),"")</f>
        <v/>
      </c>
      <c r="AI62" s="234" t="str">
        <f>IFERROR(VLOOKUP(AI60,'P1-1'!$B:$AP,31,FALSE),"")</f>
        <v/>
      </c>
      <c r="AJ62" s="234" t="str">
        <f>IFERROR(VLOOKUP(AJ60,'P1-1'!$B:$AP,31,FALSE),"")</f>
        <v/>
      </c>
      <c r="AK62" s="234" t="str">
        <f>IFERROR(VLOOKUP(AK60,'P1-1'!$B:$AP,31,FALSE),"")</f>
        <v/>
      </c>
      <c r="AL62" s="234" t="str">
        <f>IFERROR(VLOOKUP(AL60,'P1-1'!$B:$AP,31,FALSE),"")</f>
        <v/>
      </c>
      <c r="AM62" s="234" t="str">
        <f>IFERROR(VLOOKUP(AM60,'P1-1'!$B:$AP,31,FALSE),"")</f>
        <v/>
      </c>
      <c r="AN62" s="730"/>
      <c r="AO62" s="702"/>
      <c r="AP62" s="707"/>
      <c r="AQ62" s="708"/>
      <c r="AR62" s="702"/>
      <c r="AS62" s="702"/>
      <c r="AT62" s="709"/>
      <c r="AU62" s="327"/>
      <c r="AV62" s="327"/>
    </row>
    <row r="63" spans="1:48" s="205" customFormat="1" ht="12" customHeight="1">
      <c r="A63" s="710">
        <v>14</v>
      </c>
      <c r="B63" s="713"/>
      <c r="C63" s="731"/>
      <c r="D63" s="719" t="s">
        <v>231</v>
      </c>
      <c r="E63" s="401"/>
      <c r="F63" s="722"/>
      <c r="G63" s="723"/>
      <c r="H63" s="232" t="s">
        <v>355</v>
      </c>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c r="AN63" s="728">
        <f t="shared" ref="AN63" si="47">IF(LEFT($AN$2,6)="共同生活援助",SUM(I64:AM64),SUM(I64:AM65))</f>
        <v>0</v>
      </c>
      <c r="AO63" s="700">
        <f>IF($AN$4="４週",AN63/4,AN63/(DAY(EOMONTH($I$22,0))/7))</f>
        <v>0</v>
      </c>
      <c r="AP63" s="703"/>
      <c r="AQ63" s="704"/>
      <c r="AR63" s="700" t="str">
        <f t="shared" ref="AR63" si="48">IF($AN$4="４週",AU64,AV64)</f>
        <v/>
      </c>
      <c r="AS63" s="700"/>
      <c r="AT63" s="709"/>
      <c r="AU63" s="325" t="s">
        <v>617</v>
      </c>
      <c r="AV63" s="325" t="s">
        <v>356</v>
      </c>
    </row>
    <row r="64" spans="1:48" s="205" customFormat="1" ht="12" customHeight="1">
      <c r="A64" s="711"/>
      <c r="B64" s="714"/>
      <c r="C64" s="732"/>
      <c r="D64" s="720"/>
      <c r="E64" s="402"/>
      <c r="F64" s="724"/>
      <c r="G64" s="725"/>
      <c r="H64" s="233" t="s">
        <v>357</v>
      </c>
      <c r="I64" s="234" t="str">
        <f>IFERROR(VLOOKUP(I63,'P1-1'!$B:$AP,41,FALSE),"")</f>
        <v/>
      </c>
      <c r="J64" s="234" t="str">
        <f>IFERROR(VLOOKUP(J63,'P1-1'!$B:$AP,41,FALSE),"")</f>
        <v/>
      </c>
      <c r="K64" s="234" t="str">
        <f>IFERROR(VLOOKUP(K63,'P1-1'!$B:$AP,41,FALSE),"")</f>
        <v/>
      </c>
      <c r="L64" s="234" t="str">
        <f>IFERROR(VLOOKUP(L63,'P1-1'!$B:$AP,41,FALSE),"")</f>
        <v/>
      </c>
      <c r="M64" s="234" t="str">
        <f>IFERROR(VLOOKUP(M63,'P1-1'!$B:$AP,41,FALSE),"")</f>
        <v/>
      </c>
      <c r="N64" s="234" t="str">
        <f>IFERROR(VLOOKUP(N63,'P1-1'!$B:$AP,41,FALSE),"")</f>
        <v/>
      </c>
      <c r="O64" s="234" t="str">
        <f>IFERROR(VLOOKUP(O63,'P1-1'!$B:$AP,41,FALSE),"")</f>
        <v/>
      </c>
      <c r="P64" s="234" t="str">
        <f>IFERROR(VLOOKUP(P63,'P1-1'!$B:$AP,41,FALSE),"")</f>
        <v/>
      </c>
      <c r="Q64" s="234" t="str">
        <f>IFERROR(VLOOKUP(Q63,'P1-1'!$B:$AP,41,FALSE),"")</f>
        <v/>
      </c>
      <c r="R64" s="234" t="str">
        <f>IFERROR(VLOOKUP(R63,'P1-1'!$B:$AP,41,FALSE),"")</f>
        <v/>
      </c>
      <c r="S64" s="234" t="str">
        <f>IFERROR(VLOOKUP(S63,'P1-1'!$B:$AP,41,FALSE),"")</f>
        <v/>
      </c>
      <c r="T64" s="234" t="str">
        <f>IFERROR(VLOOKUP(T63,'P1-1'!$B:$AP,41,FALSE),"")</f>
        <v/>
      </c>
      <c r="U64" s="234" t="str">
        <f>IFERROR(VLOOKUP(U63,'P1-1'!$B:$AP,41,FALSE),"")</f>
        <v/>
      </c>
      <c r="V64" s="234" t="str">
        <f>IFERROR(VLOOKUP(V63,'P1-1'!$B:$AP,41,FALSE),"")</f>
        <v/>
      </c>
      <c r="W64" s="234" t="str">
        <f>IFERROR(VLOOKUP(W63,'P1-1'!$B:$AP,41,FALSE),"")</f>
        <v/>
      </c>
      <c r="X64" s="234" t="str">
        <f>IFERROR(VLOOKUP(X63,'P1-1'!$B:$AP,41,FALSE),"")</f>
        <v/>
      </c>
      <c r="Y64" s="234" t="str">
        <f>IFERROR(VLOOKUP(Y63,'P1-1'!$B:$AP,41,FALSE),"")</f>
        <v/>
      </c>
      <c r="Z64" s="234" t="str">
        <f>IFERROR(VLOOKUP(Z63,'P1-1'!$B:$AP,41,FALSE),"")</f>
        <v/>
      </c>
      <c r="AA64" s="234" t="str">
        <f>IFERROR(VLOOKUP(AA63,'P1-1'!$B:$AP,41,FALSE),"")</f>
        <v/>
      </c>
      <c r="AB64" s="234" t="str">
        <f>IFERROR(VLOOKUP(AB63,'P1-1'!$B:$AP,41,FALSE),"")</f>
        <v/>
      </c>
      <c r="AC64" s="234" t="str">
        <f>IFERROR(VLOOKUP(AC63,'P1-1'!$B:$AP,41,FALSE),"")</f>
        <v/>
      </c>
      <c r="AD64" s="234" t="str">
        <f>IFERROR(VLOOKUP(AD63,'P1-1'!$B:$AP,41,FALSE),"")</f>
        <v/>
      </c>
      <c r="AE64" s="234" t="str">
        <f>IFERROR(VLOOKUP(AE63,'P1-1'!$B:$AP,41,FALSE),"")</f>
        <v/>
      </c>
      <c r="AF64" s="234" t="str">
        <f>IFERROR(VLOOKUP(AF63,'P1-1'!$B:$AP,41,FALSE),"")</f>
        <v/>
      </c>
      <c r="AG64" s="234" t="str">
        <f>IFERROR(VLOOKUP(AG63,'P1-1'!$B:$AP,41,FALSE),"")</f>
        <v/>
      </c>
      <c r="AH64" s="234" t="str">
        <f>IFERROR(VLOOKUP(AH63,'P1-1'!$B:$AP,41,FALSE),"")</f>
        <v/>
      </c>
      <c r="AI64" s="234" t="str">
        <f>IFERROR(VLOOKUP(AI63,'P1-1'!$B:$AP,41,FALSE),"")</f>
        <v/>
      </c>
      <c r="AJ64" s="234" t="str">
        <f>IFERROR(VLOOKUP(AJ63,'P1-1'!$B:$AP,41,FALSE),"")</f>
        <v/>
      </c>
      <c r="AK64" s="234" t="str">
        <f>IFERROR(VLOOKUP(AK63,'P1-1'!$B:$AP,41,FALSE),"")</f>
        <v/>
      </c>
      <c r="AL64" s="234" t="str">
        <f>IFERROR(VLOOKUP(AL63,'P1-1'!$B:$AP,41,FALSE),"")</f>
        <v/>
      </c>
      <c r="AM64" s="234" t="str">
        <f>IFERROR(VLOOKUP(AM63,'P1-1'!$B:$AP,41,FALSE),"")</f>
        <v/>
      </c>
      <c r="AN64" s="729"/>
      <c r="AO64" s="701"/>
      <c r="AP64" s="705"/>
      <c r="AQ64" s="706"/>
      <c r="AR64" s="701"/>
      <c r="AS64" s="701"/>
      <c r="AT64" s="709"/>
      <c r="AU64" s="326" t="str">
        <f t="shared" ref="AU64" si="49">IFERROR(IF($D63="□",($AO63/$AK$7),($AO63/$AK$9)),"")</f>
        <v/>
      </c>
      <c r="AV64" s="326" t="str">
        <f t="shared" ref="AV64" si="50">IFERROR(IF($D63="□",($AN63/$AO$7),($AN63/$AO$9)),"")</f>
        <v/>
      </c>
    </row>
    <row r="65" spans="1:48" s="205" customFormat="1" ht="12" customHeight="1">
      <c r="A65" s="712"/>
      <c r="B65" s="715"/>
      <c r="C65" s="733"/>
      <c r="D65" s="721"/>
      <c r="E65" s="402"/>
      <c r="F65" s="726"/>
      <c r="G65" s="727"/>
      <c r="H65" s="235" t="s">
        <v>358</v>
      </c>
      <c r="I65" s="236" t="str">
        <f>IFERROR(VLOOKUP(I63,'P1-1'!$B:$AP,31,FALSE),"")</f>
        <v/>
      </c>
      <c r="J65" s="234" t="str">
        <f>IFERROR(VLOOKUP(J63,'P1-1'!$B:$AP,31,FALSE),"")</f>
        <v/>
      </c>
      <c r="K65" s="234" t="str">
        <f>IFERROR(VLOOKUP(K63,'P1-1'!$B:$AP,31,FALSE),"")</f>
        <v/>
      </c>
      <c r="L65" s="234" t="str">
        <f>IFERROR(VLOOKUP(L63,'P1-1'!$B:$AP,31,FALSE),"")</f>
        <v/>
      </c>
      <c r="M65" s="234" t="str">
        <f>IFERROR(VLOOKUP(M63,'P1-1'!$B:$AP,31,FALSE),"")</f>
        <v/>
      </c>
      <c r="N65" s="234" t="str">
        <f>IFERROR(VLOOKUP(N63,'P1-1'!$B:$AP,31,FALSE),"")</f>
        <v/>
      </c>
      <c r="O65" s="234" t="str">
        <f>IFERROR(VLOOKUP(O63,'P1-1'!$B:$AP,31,FALSE),"")</f>
        <v/>
      </c>
      <c r="P65" s="234" t="str">
        <f>IFERROR(VLOOKUP(P63,'P1-1'!$B:$AP,31,FALSE),"")</f>
        <v/>
      </c>
      <c r="Q65" s="234" t="str">
        <f>IFERROR(VLOOKUP(Q63,'P1-1'!$B:$AP,31,FALSE),"")</f>
        <v/>
      </c>
      <c r="R65" s="234" t="str">
        <f>IFERROR(VLOOKUP(R63,'P1-1'!$B:$AP,31,FALSE),"")</f>
        <v/>
      </c>
      <c r="S65" s="234" t="str">
        <f>IFERROR(VLOOKUP(S63,'P1-1'!$B:$AP,31,FALSE),"")</f>
        <v/>
      </c>
      <c r="T65" s="234" t="str">
        <f>IFERROR(VLOOKUP(T63,'P1-1'!$B:$AP,31,FALSE),"")</f>
        <v/>
      </c>
      <c r="U65" s="234" t="str">
        <f>IFERROR(VLOOKUP(U63,'P1-1'!$B:$AP,31,FALSE),"")</f>
        <v/>
      </c>
      <c r="V65" s="234" t="str">
        <f>IFERROR(VLOOKUP(V63,'P1-1'!$B:$AP,31,FALSE),"")</f>
        <v/>
      </c>
      <c r="W65" s="234" t="str">
        <f>IFERROR(VLOOKUP(W63,'P1-1'!$B:$AP,31,FALSE),"")</f>
        <v/>
      </c>
      <c r="X65" s="234" t="str">
        <f>IFERROR(VLOOKUP(X63,'P1-1'!$B:$AP,31,FALSE),"")</f>
        <v/>
      </c>
      <c r="Y65" s="234" t="str">
        <f>IFERROR(VLOOKUP(Y63,'P1-1'!$B:$AP,31,FALSE),"")</f>
        <v/>
      </c>
      <c r="Z65" s="234" t="str">
        <f>IFERROR(VLOOKUP(Z63,'P1-1'!$B:$AP,31,FALSE),"")</f>
        <v/>
      </c>
      <c r="AA65" s="234" t="str">
        <f>IFERROR(VLOOKUP(AA63,'P1-1'!$B:$AP,31,FALSE),"")</f>
        <v/>
      </c>
      <c r="AB65" s="234" t="str">
        <f>IFERROR(VLOOKUP(AB63,'P1-1'!$B:$AP,31,FALSE),"")</f>
        <v/>
      </c>
      <c r="AC65" s="234" t="str">
        <f>IFERROR(VLOOKUP(AC63,'P1-1'!$B:$AP,31,FALSE),"")</f>
        <v/>
      </c>
      <c r="AD65" s="234" t="str">
        <f>IFERROR(VLOOKUP(AD63,'P1-1'!$B:$AP,31,FALSE),"")</f>
        <v/>
      </c>
      <c r="AE65" s="234" t="str">
        <f>IFERROR(VLOOKUP(AE63,'P1-1'!$B:$AP,31,FALSE),"")</f>
        <v/>
      </c>
      <c r="AF65" s="234" t="str">
        <f>IFERROR(VLOOKUP(AF63,'P1-1'!$B:$AP,31,FALSE),"")</f>
        <v/>
      </c>
      <c r="AG65" s="234" t="str">
        <f>IFERROR(VLOOKUP(AG63,'P1-1'!$B:$AP,31,FALSE),"")</f>
        <v/>
      </c>
      <c r="AH65" s="234" t="str">
        <f>IFERROR(VLOOKUP(AH63,'P1-1'!$B:$AP,31,FALSE),"")</f>
        <v/>
      </c>
      <c r="AI65" s="234" t="str">
        <f>IFERROR(VLOOKUP(AI63,'P1-1'!$B:$AP,31,FALSE),"")</f>
        <v/>
      </c>
      <c r="AJ65" s="234" t="str">
        <f>IFERROR(VLOOKUP(AJ63,'P1-1'!$B:$AP,31,FALSE),"")</f>
        <v/>
      </c>
      <c r="AK65" s="234" t="str">
        <f>IFERROR(VLOOKUP(AK63,'P1-1'!$B:$AP,31,FALSE),"")</f>
        <v/>
      </c>
      <c r="AL65" s="234" t="str">
        <f>IFERROR(VLOOKUP(AL63,'P1-1'!$B:$AP,31,FALSE),"")</f>
        <v/>
      </c>
      <c r="AM65" s="234" t="str">
        <f>IFERROR(VLOOKUP(AM63,'P1-1'!$B:$AP,31,FALSE),"")</f>
        <v/>
      </c>
      <c r="AN65" s="730"/>
      <c r="AO65" s="702"/>
      <c r="AP65" s="707"/>
      <c r="AQ65" s="708"/>
      <c r="AR65" s="702"/>
      <c r="AS65" s="702"/>
      <c r="AT65" s="709"/>
      <c r="AU65" s="327"/>
      <c r="AV65" s="327"/>
    </row>
    <row r="66" spans="1:48" s="205" customFormat="1" ht="12" customHeight="1">
      <c r="A66" s="710">
        <v>15</v>
      </c>
      <c r="B66" s="713"/>
      <c r="C66" s="731"/>
      <c r="D66" s="719" t="s">
        <v>231</v>
      </c>
      <c r="E66" s="401"/>
      <c r="F66" s="722"/>
      <c r="G66" s="723"/>
      <c r="H66" s="232" t="s">
        <v>355</v>
      </c>
      <c r="I66" s="324"/>
      <c r="J66" s="324"/>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c r="AL66" s="324"/>
      <c r="AM66" s="324"/>
      <c r="AN66" s="728">
        <f t="shared" ref="AN66" si="51">IF(LEFT($AN$2,6)="共同生活援助",SUM(I67:AM67),SUM(I67:AM68))</f>
        <v>0</v>
      </c>
      <c r="AO66" s="700">
        <f>IF($AN$4="４週",AN66/4,AN66/(DAY(EOMONTH($I$22,0))/7))</f>
        <v>0</v>
      </c>
      <c r="AP66" s="703"/>
      <c r="AQ66" s="704"/>
      <c r="AR66" s="700" t="str">
        <f t="shared" ref="AR66" si="52">IF($AN$4="４週",AU67,AV67)</f>
        <v/>
      </c>
      <c r="AS66" s="700"/>
      <c r="AT66" s="709"/>
      <c r="AU66" s="325" t="s">
        <v>617</v>
      </c>
      <c r="AV66" s="325" t="s">
        <v>356</v>
      </c>
    </row>
    <row r="67" spans="1:48" s="205" customFormat="1" ht="12" customHeight="1">
      <c r="A67" s="711"/>
      <c r="B67" s="714"/>
      <c r="C67" s="732"/>
      <c r="D67" s="720"/>
      <c r="E67" s="402"/>
      <c r="F67" s="724"/>
      <c r="G67" s="725"/>
      <c r="H67" s="233" t="s">
        <v>357</v>
      </c>
      <c r="I67" s="234" t="str">
        <f>IFERROR(VLOOKUP(I66,'P1-1'!$B:$AP,41,FALSE),"")</f>
        <v/>
      </c>
      <c r="J67" s="234" t="str">
        <f>IFERROR(VLOOKUP(J66,'P1-1'!$B:$AP,41,FALSE),"")</f>
        <v/>
      </c>
      <c r="K67" s="234" t="str">
        <f>IFERROR(VLOOKUP(K66,'P1-1'!$B:$AP,41,FALSE),"")</f>
        <v/>
      </c>
      <c r="L67" s="234" t="str">
        <f>IFERROR(VLOOKUP(L66,'P1-1'!$B:$AP,41,FALSE),"")</f>
        <v/>
      </c>
      <c r="M67" s="234" t="str">
        <f>IFERROR(VLOOKUP(M66,'P1-1'!$B:$AP,41,FALSE),"")</f>
        <v/>
      </c>
      <c r="N67" s="234" t="str">
        <f>IFERROR(VLOOKUP(N66,'P1-1'!$B:$AP,41,FALSE),"")</f>
        <v/>
      </c>
      <c r="O67" s="234" t="str">
        <f>IFERROR(VLOOKUP(O66,'P1-1'!$B:$AP,41,FALSE),"")</f>
        <v/>
      </c>
      <c r="P67" s="234" t="str">
        <f>IFERROR(VLOOKUP(P66,'P1-1'!$B:$AP,41,FALSE),"")</f>
        <v/>
      </c>
      <c r="Q67" s="234" t="str">
        <f>IFERROR(VLOOKUP(Q66,'P1-1'!$B:$AP,41,FALSE),"")</f>
        <v/>
      </c>
      <c r="R67" s="234" t="str">
        <f>IFERROR(VLOOKUP(R66,'P1-1'!$B:$AP,41,FALSE),"")</f>
        <v/>
      </c>
      <c r="S67" s="234" t="str">
        <f>IFERROR(VLOOKUP(S66,'P1-1'!$B:$AP,41,FALSE),"")</f>
        <v/>
      </c>
      <c r="T67" s="234" t="str">
        <f>IFERROR(VLOOKUP(T66,'P1-1'!$B:$AP,41,FALSE),"")</f>
        <v/>
      </c>
      <c r="U67" s="234" t="str">
        <f>IFERROR(VLOOKUP(U66,'P1-1'!$B:$AP,41,FALSE),"")</f>
        <v/>
      </c>
      <c r="V67" s="234" t="str">
        <f>IFERROR(VLOOKUP(V66,'P1-1'!$B:$AP,41,FALSE),"")</f>
        <v/>
      </c>
      <c r="W67" s="234" t="str">
        <f>IFERROR(VLOOKUP(W66,'P1-1'!$B:$AP,41,FALSE),"")</f>
        <v/>
      </c>
      <c r="X67" s="234" t="str">
        <f>IFERROR(VLOOKUP(X66,'P1-1'!$B:$AP,41,FALSE),"")</f>
        <v/>
      </c>
      <c r="Y67" s="234" t="str">
        <f>IFERROR(VLOOKUP(Y66,'P1-1'!$B:$AP,41,FALSE),"")</f>
        <v/>
      </c>
      <c r="Z67" s="234" t="str">
        <f>IFERROR(VLOOKUP(Z66,'P1-1'!$B:$AP,41,FALSE),"")</f>
        <v/>
      </c>
      <c r="AA67" s="234" t="str">
        <f>IFERROR(VLOOKUP(AA66,'P1-1'!$B:$AP,41,FALSE),"")</f>
        <v/>
      </c>
      <c r="AB67" s="234" t="str">
        <f>IFERROR(VLOOKUP(AB66,'P1-1'!$B:$AP,41,FALSE),"")</f>
        <v/>
      </c>
      <c r="AC67" s="234" t="str">
        <f>IFERROR(VLOOKUP(AC66,'P1-1'!$B:$AP,41,FALSE),"")</f>
        <v/>
      </c>
      <c r="AD67" s="234" t="str">
        <f>IFERROR(VLOOKUP(AD66,'P1-1'!$B:$AP,41,FALSE),"")</f>
        <v/>
      </c>
      <c r="AE67" s="234" t="str">
        <f>IFERROR(VLOOKUP(AE66,'P1-1'!$B:$AP,41,FALSE),"")</f>
        <v/>
      </c>
      <c r="AF67" s="234" t="str">
        <f>IFERROR(VLOOKUP(AF66,'P1-1'!$B:$AP,41,FALSE),"")</f>
        <v/>
      </c>
      <c r="AG67" s="234" t="str">
        <f>IFERROR(VLOOKUP(AG66,'P1-1'!$B:$AP,41,FALSE),"")</f>
        <v/>
      </c>
      <c r="AH67" s="234" t="str">
        <f>IFERROR(VLOOKUP(AH66,'P1-1'!$B:$AP,41,FALSE),"")</f>
        <v/>
      </c>
      <c r="AI67" s="234" t="str">
        <f>IFERROR(VLOOKUP(AI66,'P1-1'!$B:$AP,41,FALSE),"")</f>
        <v/>
      </c>
      <c r="AJ67" s="234" t="str">
        <f>IFERROR(VLOOKUP(AJ66,'P1-1'!$B:$AP,41,FALSE),"")</f>
        <v/>
      </c>
      <c r="AK67" s="234" t="str">
        <f>IFERROR(VLOOKUP(AK66,'P1-1'!$B:$AP,41,FALSE),"")</f>
        <v/>
      </c>
      <c r="AL67" s="234" t="str">
        <f>IFERROR(VLOOKUP(AL66,'P1-1'!$B:$AP,41,FALSE),"")</f>
        <v/>
      </c>
      <c r="AM67" s="234" t="str">
        <f>IFERROR(VLOOKUP(AM66,'P1-1'!$B:$AP,41,FALSE),"")</f>
        <v/>
      </c>
      <c r="AN67" s="729"/>
      <c r="AO67" s="701"/>
      <c r="AP67" s="705"/>
      <c r="AQ67" s="706"/>
      <c r="AR67" s="701"/>
      <c r="AS67" s="701"/>
      <c r="AT67" s="709"/>
      <c r="AU67" s="326" t="str">
        <f t="shared" ref="AU67" si="53">IFERROR(IF($D66="□",($AO66/$AK$7),($AO66/$AK$9)),"")</f>
        <v/>
      </c>
      <c r="AV67" s="326" t="str">
        <f t="shared" ref="AV67" si="54">IFERROR(IF($D66="□",($AN66/$AO$7),($AN66/$AO$9)),"")</f>
        <v/>
      </c>
    </row>
    <row r="68" spans="1:48" s="205" customFormat="1" ht="12" customHeight="1">
      <c r="A68" s="712"/>
      <c r="B68" s="715"/>
      <c r="C68" s="733"/>
      <c r="D68" s="721"/>
      <c r="E68" s="402"/>
      <c r="F68" s="726"/>
      <c r="G68" s="727"/>
      <c r="H68" s="235" t="s">
        <v>358</v>
      </c>
      <c r="I68" s="234" t="str">
        <f>IFERROR(VLOOKUP(I66,'P1-1'!$B:$AP,31,FALSE),"")</f>
        <v/>
      </c>
      <c r="J68" s="234" t="str">
        <f>IFERROR(VLOOKUP(J66,'P1-1'!$B:$AP,31,FALSE),"")</f>
        <v/>
      </c>
      <c r="K68" s="234" t="str">
        <f>IFERROR(VLOOKUP(K66,'P1-1'!$B:$AP,31,FALSE),"")</f>
        <v/>
      </c>
      <c r="L68" s="234" t="str">
        <f>IFERROR(VLOOKUP(L66,'P1-1'!$B:$AP,31,FALSE),"")</f>
        <v/>
      </c>
      <c r="M68" s="234" t="str">
        <f>IFERROR(VLOOKUP(M66,'P1-1'!$B:$AP,31,FALSE),"")</f>
        <v/>
      </c>
      <c r="N68" s="234" t="str">
        <f>IFERROR(VLOOKUP(N66,'P1-1'!$B:$AP,31,FALSE),"")</f>
        <v/>
      </c>
      <c r="O68" s="234" t="str">
        <f>IFERROR(VLOOKUP(O66,'P1-1'!$B:$AP,31,FALSE),"")</f>
        <v/>
      </c>
      <c r="P68" s="234" t="str">
        <f>IFERROR(VLOOKUP(P66,'P1-1'!$B:$AP,31,FALSE),"")</f>
        <v/>
      </c>
      <c r="Q68" s="234" t="str">
        <f>IFERROR(VLOOKUP(Q66,'P1-1'!$B:$AP,31,FALSE),"")</f>
        <v/>
      </c>
      <c r="R68" s="234" t="str">
        <f>IFERROR(VLOOKUP(R66,'P1-1'!$B:$AP,31,FALSE),"")</f>
        <v/>
      </c>
      <c r="S68" s="234" t="str">
        <f>IFERROR(VLOOKUP(S66,'P1-1'!$B:$AP,31,FALSE),"")</f>
        <v/>
      </c>
      <c r="T68" s="234" t="str">
        <f>IFERROR(VLOOKUP(T66,'P1-1'!$B:$AP,31,FALSE),"")</f>
        <v/>
      </c>
      <c r="U68" s="234" t="str">
        <f>IFERROR(VLOOKUP(U66,'P1-1'!$B:$AP,31,FALSE),"")</f>
        <v/>
      </c>
      <c r="V68" s="234" t="str">
        <f>IFERROR(VLOOKUP(V66,'P1-1'!$B:$AP,31,FALSE),"")</f>
        <v/>
      </c>
      <c r="W68" s="234" t="str">
        <f>IFERROR(VLOOKUP(W66,'P1-1'!$B:$AP,31,FALSE),"")</f>
        <v/>
      </c>
      <c r="X68" s="234" t="str">
        <f>IFERROR(VLOOKUP(X66,'P1-1'!$B:$AP,31,FALSE),"")</f>
        <v/>
      </c>
      <c r="Y68" s="234" t="str">
        <f>IFERROR(VLOOKUP(Y66,'P1-1'!$B:$AP,31,FALSE),"")</f>
        <v/>
      </c>
      <c r="Z68" s="234" t="str">
        <f>IFERROR(VLOOKUP(Z66,'P1-1'!$B:$AP,31,FALSE),"")</f>
        <v/>
      </c>
      <c r="AA68" s="234" t="str">
        <f>IFERROR(VLOOKUP(AA66,'P1-1'!$B:$AP,31,FALSE),"")</f>
        <v/>
      </c>
      <c r="AB68" s="234" t="str">
        <f>IFERROR(VLOOKUP(AB66,'P1-1'!$B:$AP,31,FALSE),"")</f>
        <v/>
      </c>
      <c r="AC68" s="234" t="str">
        <f>IFERROR(VLOOKUP(AC66,'P1-1'!$B:$AP,31,FALSE),"")</f>
        <v/>
      </c>
      <c r="AD68" s="234" t="str">
        <f>IFERROR(VLOOKUP(AD66,'P1-1'!$B:$AP,31,FALSE),"")</f>
        <v/>
      </c>
      <c r="AE68" s="234" t="str">
        <f>IFERROR(VLOOKUP(AE66,'P1-1'!$B:$AP,31,FALSE),"")</f>
        <v/>
      </c>
      <c r="AF68" s="234" t="str">
        <f>IFERROR(VLOOKUP(AF66,'P1-1'!$B:$AP,31,FALSE),"")</f>
        <v/>
      </c>
      <c r="AG68" s="234" t="str">
        <f>IFERROR(VLOOKUP(AG66,'P1-1'!$B:$AP,31,FALSE),"")</f>
        <v/>
      </c>
      <c r="AH68" s="234" t="str">
        <f>IFERROR(VLOOKUP(AH66,'P1-1'!$B:$AP,31,FALSE),"")</f>
        <v/>
      </c>
      <c r="AI68" s="234" t="str">
        <f>IFERROR(VLOOKUP(AI66,'P1-1'!$B:$AP,31,FALSE),"")</f>
        <v/>
      </c>
      <c r="AJ68" s="234" t="str">
        <f>IFERROR(VLOOKUP(AJ66,'P1-1'!$B:$AP,31,FALSE),"")</f>
        <v/>
      </c>
      <c r="AK68" s="234" t="str">
        <f>IFERROR(VLOOKUP(AK66,'P1-1'!$B:$AP,31,FALSE),"")</f>
        <v/>
      </c>
      <c r="AL68" s="234" t="str">
        <f>IFERROR(VLOOKUP(AL66,'P1-1'!$B:$AP,31,FALSE),"")</f>
        <v/>
      </c>
      <c r="AM68" s="234" t="str">
        <f>IFERROR(VLOOKUP(AM66,'P1-1'!$B:$AP,31,FALSE),"")</f>
        <v/>
      </c>
      <c r="AN68" s="730"/>
      <c r="AO68" s="702"/>
      <c r="AP68" s="707"/>
      <c r="AQ68" s="708"/>
      <c r="AR68" s="702"/>
      <c r="AS68" s="702"/>
      <c r="AT68" s="709"/>
      <c r="AU68" s="327"/>
      <c r="AV68" s="327"/>
    </row>
    <row r="69" spans="1:48" s="205" customFormat="1" ht="12" customHeight="1">
      <c r="A69" s="710">
        <v>16</v>
      </c>
      <c r="B69" s="713"/>
      <c r="C69" s="731"/>
      <c r="D69" s="719" t="s">
        <v>231</v>
      </c>
      <c r="E69" s="401"/>
      <c r="F69" s="722"/>
      <c r="G69" s="723"/>
      <c r="H69" s="232" t="s">
        <v>355</v>
      </c>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c r="AL69" s="324"/>
      <c r="AM69" s="324"/>
      <c r="AN69" s="728">
        <f t="shared" ref="AN69" si="55">IF(LEFT($AN$2,6)="共同生活援助",SUM(I70:AM70),SUM(I70:AM71))</f>
        <v>0</v>
      </c>
      <c r="AO69" s="700">
        <f>IF($AN$4="４週",AN69/4,AN69/(DAY(EOMONTH($I$22,0))/7))</f>
        <v>0</v>
      </c>
      <c r="AP69" s="703"/>
      <c r="AQ69" s="704"/>
      <c r="AR69" s="700" t="str">
        <f t="shared" ref="AR69" si="56">IF($AN$4="４週",AU70,AV70)</f>
        <v/>
      </c>
      <c r="AS69" s="700"/>
      <c r="AT69" s="709"/>
      <c r="AU69" s="325" t="s">
        <v>617</v>
      </c>
      <c r="AV69" s="325" t="s">
        <v>356</v>
      </c>
    </row>
    <row r="70" spans="1:48" s="205" customFormat="1" ht="12" customHeight="1">
      <c r="A70" s="711"/>
      <c r="B70" s="714"/>
      <c r="C70" s="732"/>
      <c r="D70" s="720"/>
      <c r="E70" s="402"/>
      <c r="F70" s="724"/>
      <c r="G70" s="725"/>
      <c r="H70" s="233" t="s">
        <v>357</v>
      </c>
      <c r="I70" s="234" t="str">
        <f>IFERROR(VLOOKUP(I69,'P1-1'!$B:$AP,41,FALSE),"")</f>
        <v/>
      </c>
      <c r="J70" s="234" t="str">
        <f>IFERROR(VLOOKUP(J69,'P1-1'!$B:$AP,41,FALSE),"")</f>
        <v/>
      </c>
      <c r="K70" s="234" t="str">
        <f>IFERROR(VLOOKUP(K69,'P1-1'!$B:$AP,41,FALSE),"")</f>
        <v/>
      </c>
      <c r="L70" s="234" t="str">
        <f>IFERROR(VLOOKUP(L69,'P1-1'!$B:$AP,41,FALSE),"")</f>
        <v/>
      </c>
      <c r="M70" s="234" t="str">
        <f>IFERROR(VLOOKUP(M69,'P1-1'!$B:$AP,41,FALSE),"")</f>
        <v/>
      </c>
      <c r="N70" s="234" t="str">
        <f>IFERROR(VLOOKUP(N69,'P1-1'!$B:$AP,41,FALSE),"")</f>
        <v/>
      </c>
      <c r="O70" s="234" t="str">
        <f>IFERROR(VLOOKUP(O69,'P1-1'!$B:$AP,41,FALSE),"")</f>
        <v/>
      </c>
      <c r="P70" s="234" t="str">
        <f>IFERROR(VLOOKUP(P69,'P1-1'!$B:$AP,41,FALSE),"")</f>
        <v/>
      </c>
      <c r="Q70" s="234" t="str">
        <f>IFERROR(VLOOKUP(Q69,'P1-1'!$B:$AP,41,FALSE),"")</f>
        <v/>
      </c>
      <c r="R70" s="234" t="str">
        <f>IFERROR(VLOOKUP(R69,'P1-1'!$B:$AP,41,FALSE),"")</f>
        <v/>
      </c>
      <c r="S70" s="234" t="str">
        <f>IFERROR(VLOOKUP(S69,'P1-1'!$B:$AP,41,FALSE),"")</f>
        <v/>
      </c>
      <c r="T70" s="234" t="str">
        <f>IFERROR(VLOOKUP(T69,'P1-1'!$B:$AP,41,FALSE),"")</f>
        <v/>
      </c>
      <c r="U70" s="234" t="str">
        <f>IFERROR(VLOOKUP(U69,'P1-1'!$B:$AP,41,FALSE),"")</f>
        <v/>
      </c>
      <c r="V70" s="234" t="str">
        <f>IFERROR(VLOOKUP(V69,'P1-1'!$B:$AP,41,FALSE),"")</f>
        <v/>
      </c>
      <c r="W70" s="234" t="str">
        <f>IFERROR(VLOOKUP(W69,'P1-1'!$B:$AP,41,FALSE),"")</f>
        <v/>
      </c>
      <c r="X70" s="234" t="str">
        <f>IFERROR(VLOOKUP(X69,'P1-1'!$B:$AP,41,FALSE),"")</f>
        <v/>
      </c>
      <c r="Y70" s="234" t="str">
        <f>IFERROR(VLOOKUP(Y69,'P1-1'!$B:$AP,41,FALSE),"")</f>
        <v/>
      </c>
      <c r="Z70" s="234" t="str">
        <f>IFERROR(VLOOKUP(Z69,'P1-1'!$B:$AP,41,FALSE),"")</f>
        <v/>
      </c>
      <c r="AA70" s="234" t="str">
        <f>IFERROR(VLOOKUP(AA69,'P1-1'!$B:$AP,41,FALSE),"")</f>
        <v/>
      </c>
      <c r="AB70" s="234" t="str">
        <f>IFERROR(VLOOKUP(AB69,'P1-1'!$B:$AP,41,FALSE),"")</f>
        <v/>
      </c>
      <c r="AC70" s="234" t="str">
        <f>IFERROR(VLOOKUP(AC69,'P1-1'!$B:$AP,41,FALSE),"")</f>
        <v/>
      </c>
      <c r="AD70" s="234" t="str">
        <f>IFERROR(VLOOKUP(AD69,'P1-1'!$B:$AP,41,FALSE),"")</f>
        <v/>
      </c>
      <c r="AE70" s="234" t="str">
        <f>IFERROR(VLOOKUP(AE69,'P1-1'!$B:$AP,41,FALSE),"")</f>
        <v/>
      </c>
      <c r="AF70" s="234" t="str">
        <f>IFERROR(VLOOKUP(AF69,'P1-1'!$B:$AP,41,FALSE),"")</f>
        <v/>
      </c>
      <c r="AG70" s="234" t="str">
        <f>IFERROR(VLOOKUP(AG69,'P1-1'!$B:$AP,41,FALSE),"")</f>
        <v/>
      </c>
      <c r="AH70" s="234" t="str">
        <f>IFERROR(VLOOKUP(AH69,'P1-1'!$B:$AP,41,FALSE),"")</f>
        <v/>
      </c>
      <c r="AI70" s="234" t="str">
        <f>IFERROR(VLOOKUP(AI69,'P1-1'!$B:$AP,41,FALSE),"")</f>
        <v/>
      </c>
      <c r="AJ70" s="234" t="str">
        <f>IFERROR(VLOOKUP(AJ69,'P1-1'!$B:$AP,41,FALSE),"")</f>
        <v/>
      </c>
      <c r="AK70" s="234" t="str">
        <f>IFERROR(VLOOKUP(AK69,'P1-1'!$B:$AP,41,FALSE),"")</f>
        <v/>
      </c>
      <c r="AL70" s="234" t="str">
        <f>IFERROR(VLOOKUP(AL69,'P1-1'!$B:$AP,41,FALSE),"")</f>
        <v/>
      </c>
      <c r="AM70" s="234" t="str">
        <f>IFERROR(VLOOKUP(AM69,'P1-1'!$B:$AP,41,FALSE),"")</f>
        <v/>
      </c>
      <c r="AN70" s="729"/>
      <c r="AO70" s="701"/>
      <c r="AP70" s="705"/>
      <c r="AQ70" s="706"/>
      <c r="AR70" s="701"/>
      <c r="AS70" s="701"/>
      <c r="AT70" s="709"/>
      <c r="AU70" s="326" t="str">
        <f t="shared" ref="AU70" si="57">IFERROR(IF($D69="□",($AO69/$AK$7),($AO69/$AK$9)),"")</f>
        <v/>
      </c>
      <c r="AV70" s="326" t="str">
        <f t="shared" ref="AV70" si="58">IFERROR(IF($D69="□",($AN69/$AO$7),($AN69/$AO$9)),"")</f>
        <v/>
      </c>
    </row>
    <row r="71" spans="1:48" s="205" customFormat="1" ht="12" customHeight="1">
      <c r="A71" s="712"/>
      <c r="B71" s="715"/>
      <c r="C71" s="733"/>
      <c r="D71" s="721"/>
      <c r="E71" s="402"/>
      <c r="F71" s="726"/>
      <c r="G71" s="727"/>
      <c r="H71" s="235" t="s">
        <v>358</v>
      </c>
      <c r="I71" s="234" t="str">
        <f>IFERROR(VLOOKUP(I69,'P1-1'!$B:$AP,31,FALSE),"")</f>
        <v/>
      </c>
      <c r="J71" s="234" t="str">
        <f>IFERROR(VLOOKUP(J69,'P1-1'!$B:$AP,31,FALSE),"")</f>
        <v/>
      </c>
      <c r="K71" s="234" t="str">
        <f>IFERROR(VLOOKUP(K69,'P1-1'!$B:$AP,31,FALSE),"")</f>
        <v/>
      </c>
      <c r="L71" s="234" t="str">
        <f>IFERROR(VLOOKUP(L69,'P1-1'!$B:$AP,31,FALSE),"")</f>
        <v/>
      </c>
      <c r="M71" s="234" t="str">
        <f>IFERROR(VLOOKUP(M69,'P1-1'!$B:$AP,31,FALSE),"")</f>
        <v/>
      </c>
      <c r="N71" s="234" t="str">
        <f>IFERROR(VLOOKUP(N69,'P1-1'!$B:$AP,31,FALSE),"")</f>
        <v/>
      </c>
      <c r="O71" s="234" t="str">
        <f>IFERROR(VLOOKUP(O69,'P1-1'!$B:$AP,31,FALSE),"")</f>
        <v/>
      </c>
      <c r="P71" s="234" t="str">
        <f>IFERROR(VLOOKUP(P69,'P1-1'!$B:$AP,31,FALSE),"")</f>
        <v/>
      </c>
      <c r="Q71" s="234" t="str">
        <f>IFERROR(VLOOKUP(Q69,'P1-1'!$B:$AP,31,FALSE),"")</f>
        <v/>
      </c>
      <c r="R71" s="234" t="str">
        <f>IFERROR(VLOOKUP(R69,'P1-1'!$B:$AP,31,FALSE),"")</f>
        <v/>
      </c>
      <c r="S71" s="234" t="str">
        <f>IFERROR(VLOOKUP(S69,'P1-1'!$B:$AP,31,FALSE),"")</f>
        <v/>
      </c>
      <c r="T71" s="234" t="str">
        <f>IFERROR(VLOOKUP(T69,'P1-1'!$B:$AP,31,FALSE),"")</f>
        <v/>
      </c>
      <c r="U71" s="234" t="str">
        <f>IFERROR(VLOOKUP(U69,'P1-1'!$B:$AP,31,FALSE),"")</f>
        <v/>
      </c>
      <c r="V71" s="234" t="str">
        <f>IFERROR(VLOOKUP(V69,'P1-1'!$B:$AP,31,FALSE),"")</f>
        <v/>
      </c>
      <c r="W71" s="234" t="str">
        <f>IFERROR(VLOOKUP(W69,'P1-1'!$B:$AP,31,FALSE),"")</f>
        <v/>
      </c>
      <c r="X71" s="234" t="str">
        <f>IFERROR(VLOOKUP(X69,'P1-1'!$B:$AP,31,FALSE),"")</f>
        <v/>
      </c>
      <c r="Y71" s="234" t="str">
        <f>IFERROR(VLOOKUP(Y69,'P1-1'!$B:$AP,31,FALSE),"")</f>
        <v/>
      </c>
      <c r="Z71" s="234" t="str">
        <f>IFERROR(VLOOKUP(Z69,'P1-1'!$B:$AP,31,FALSE),"")</f>
        <v/>
      </c>
      <c r="AA71" s="234" t="str">
        <f>IFERROR(VLOOKUP(AA69,'P1-1'!$B:$AP,31,FALSE),"")</f>
        <v/>
      </c>
      <c r="AB71" s="234" t="str">
        <f>IFERROR(VLOOKUP(AB69,'P1-1'!$B:$AP,31,FALSE),"")</f>
        <v/>
      </c>
      <c r="AC71" s="234" t="str">
        <f>IFERROR(VLOOKUP(AC69,'P1-1'!$B:$AP,31,FALSE),"")</f>
        <v/>
      </c>
      <c r="AD71" s="234" t="str">
        <f>IFERROR(VLOOKUP(AD69,'P1-1'!$B:$AP,31,FALSE),"")</f>
        <v/>
      </c>
      <c r="AE71" s="234" t="str">
        <f>IFERROR(VLOOKUP(AE69,'P1-1'!$B:$AP,31,FALSE),"")</f>
        <v/>
      </c>
      <c r="AF71" s="234" t="str">
        <f>IFERROR(VLOOKUP(AF69,'P1-1'!$B:$AP,31,FALSE),"")</f>
        <v/>
      </c>
      <c r="AG71" s="234" t="str">
        <f>IFERROR(VLOOKUP(AG69,'P1-1'!$B:$AP,31,FALSE),"")</f>
        <v/>
      </c>
      <c r="AH71" s="234" t="str">
        <f>IFERROR(VLOOKUP(AH69,'P1-1'!$B:$AP,31,FALSE),"")</f>
        <v/>
      </c>
      <c r="AI71" s="234" t="str">
        <f>IFERROR(VLOOKUP(AI69,'P1-1'!$B:$AP,31,FALSE),"")</f>
        <v/>
      </c>
      <c r="AJ71" s="234" t="str">
        <f>IFERROR(VLOOKUP(AJ69,'P1-1'!$B:$AP,31,FALSE),"")</f>
        <v/>
      </c>
      <c r="AK71" s="234" t="str">
        <f>IFERROR(VLOOKUP(AK69,'P1-1'!$B:$AP,31,FALSE),"")</f>
        <v/>
      </c>
      <c r="AL71" s="234" t="str">
        <f>IFERROR(VLOOKUP(AL69,'P1-1'!$B:$AP,31,FALSE),"")</f>
        <v/>
      </c>
      <c r="AM71" s="234" t="str">
        <f>IFERROR(VLOOKUP(AM69,'P1-1'!$B:$AP,31,FALSE),"")</f>
        <v/>
      </c>
      <c r="AN71" s="730"/>
      <c r="AO71" s="702"/>
      <c r="AP71" s="707"/>
      <c r="AQ71" s="708"/>
      <c r="AR71" s="702"/>
      <c r="AS71" s="702"/>
      <c r="AT71" s="709"/>
      <c r="AU71" s="327"/>
      <c r="AV71" s="327"/>
    </row>
    <row r="72" spans="1:48" s="205" customFormat="1" ht="12" customHeight="1">
      <c r="A72" s="710">
        <v>17</v>
      </c>
      <c r="B72" s="713"/>
      <c r="C72" s="716"/>
      <c r="D72" s="719" t="s">
        <v>231</v>
      </c>
      <c r="E72" s="401"/>
      <c r="F72" s="722"/>
      <c r="G72" s="723"/>
      <c r="H72" s="232" t="s">
        <v>355</v>
      </c>
      <c r="I72" s="324"/>
      <c r="J72" s="324"/>
      <c r="K72" s="324"/>
      <c r="L72" s="324"/>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4"/>
      <c r="AL72" s="324"/>
      <c r="AM72" s="324"/>
      <c r="AN72" s="728">
        <f t="shared" ref="AN72" si="59">IF(LEFT($AN$2,6)="共同生活援助",SUM(I73:AM73),SUM(I73:AM74))</f>
        <v>0</v>
      </c>
      <c r="AO72" s="700">
        <f>IF($AN$4="４週",AN72/4,AN72/(DAY(EOMONTH($I$22,0))/7))</f>
        <v>0</v>
      </c>
      <c r="AP72" s="703"/>
      <c r="AQ72" s="704"/>
      <c r="AR72" s="700" t="str">
        <f t="shared" ref="AR72" si="60">IF($AN$4="４週",AU73,AV73)</f>
        <v/>
      </c>
      <c r="AS72" s="700"/>
      <c r="AT72" s="709"/>
      <c r="AU72" s="325" t="s">
        <v>617</v>
      </c>
      <c r="AV72" s="325" t="s">
        <v>356</v>
      </c>
    </row>
    <row r="73" spans="1:48" s="205" customFormat="1" ht="12" customHeight="1">
      <c r="A73" s="711"/>
      <c r="B73" s="714"/>
      <c r="C73" s="717"/>
      <c r="D73" s="720"/>
      <c r="E73" s="402"/>
      <c r="F73" s="724"/>
      <c r="G73" s="725"/>
      <c r="H73" s="233" t="s">
        <v>357</v>
      </c>
      <c r="I73" s="234" t="str">
        <f>IFERROR(VLOOKUP(I72,'P1-1'!$B:$AP,41,FALSE),"")</f>
        <v/>
      </c>
      <c r="J73" s="234" t="str">
        <f>IFERROR(VLOOKUP(J72,'P1-1'!$B:$AP,41,FALSE),"")</f>
        <v/>
      </c>
      <c r="K73" s="234" t="str">
        <f>IFERROR(VLOOKUP(K72,'P1-1'!$B:$AP,41,FALSE),"")</f>
        <v/>
      </c>
      <c r="L73" s="234" t="str">
        <f>IFERROR(VLOOKUP(L72,'P1-1'!$B:$AP,41,FALSE),"")</f>
        <v/>
      </c>
      <c r="M73" s="234" t="str">
        <f>IFERROR(VLOOKUP(M72,'P1-1'!$B:$AP,41,FALSE),"")</f>
        <v/>
      </c>
      <c r="N73" s="234" t="str">
        <f>IFERROR(VLOOKUP(N72,'P1-1'!$B:$AP,41,FALSE),"")</f>
        <v/>
      </c>
      <c r="O73" s="234" t="str">
        <f>IFERROR(VLOOKUP(O72,'P1-1'!$B:$AP,41,FALSE),"")</f>
        <v/>
      </c>
      <c r="P73" s="234" t="str">
        <f>IFERROR(VLOOKUP(P72,'P1-1'!$B:$AP,41,FALSE),"")</f>
        <v/>
      </c>
      <c r="Q73" s="234" t="str">
        <f>IFERROR(VLOOKUP(Q72,'P1-1'!$B:$AP,41,FALSE),"")</f>
        <v/>
      </c>
      <c r="R73" s="234" t="str">
        <f>IFERROR(VLOOKUP(R72,'P1-1'!$B:$AP,41,FALSE),"")</f>
        <v/>
      </c>
      <c r="S73" s="234" t="str">
        <f>IFERROR(VLOOKUP(S72,'P1-1'!$B:$AP,41,FALSE),"")</f>
        <v/>
      </c>
      <c r="T73" s="234" t="str">
        <f>IFERROR(VLOOKUP(T72,'P1-1'!$B:$AP,41,FALSE),"")</f>
        <v/>
      </c>
      <c r="U73" s="234" t="str">
        <f>IFERROR(VLOOKUP(U72,'P1-1'!$B:$AP,41,FALSE),"")</f>
        <v/>
      </c>
      <c r="V73" s="234" t="str">
        <f>IFERROR(VLOOKUP(V72,'P1-1'!$B:$AP,41,FALSE),"")</f>
        <v/>
      </c>
      <c r="W73" s="234" t="str">
        <f>IFERROR(VLOOKUP(W72,'P1-1'!$B:$AP,41,FALSE),"")</f>
        <v/>
      </c>
      <c r="X73" s="234" t="str">
        <f>IFERROR(VLOOKUP(X72,'P1-1'!$B:$AP,41,FALSE),"")</f>
        <v/>
      </c>
      <c r="Y73" s="234" t="str">
        <f>IFERROR(VLOOKUP(Y72,'P1-1'!$B:$AP,41,FALSE),"")</f>
        <v/>
      </c>
      <c r="Z73" s="234" t="str">
        <f>IFERROR(VLOOKUP(Z72,'P1-1'!$B:$AP,41,FALSE),"")</f>
        <v/>
      </c>
      <c r="AA73" s="234" t="str">
        <f>IFERROR(VLOOKUP(AA72,'P1-1'!$B:$AP,41,FALSE),"")</f>
        <v/>
      </c>
      <c r="AB73" s="234" t="str">
        <f>IFERROR(VLOOKUP(AB72,'P1-1'!$B:$AP,41,FALSE),"")</f>
        <v/>
      </c>
      <c r="AC73" s="234" t="str">
        <f>IFERROR(VLOOKUP(AC72,'P1-1'!$B:$AP,41,FALSE),"")</f>
        <v/>
      </c>
      <c r="AD73" s="234" t="str">
        <f>IFERROR(VLOOKUP(AD72,'P1-1'!$B:$AP,41,FALSE),"")</f>
        <v/>
      </c>
      <c r="AE73" s="234" t="str">
        <f>IFERROR(VLOOKUP(AE72,'P1-1'!$B:$AP,41,FALSE),"")</f>
        <v/>
      </c>
      <c r="AF73" s="234" t="str">
        <f>IFERROR(VLOOKUP(AF72,'P1-1'!$B:$AP,41,FALSE),"")</f>
        <v/>
      </c>
      <c r="AG73" s="234" t="str">
        <f>IFERROR(VLOOKUP(AG72,'P1-1'!$B:$AP,41,FALSE),"")</f>
        <v/>
      </c>
      <c r="AH73" s="234" t="str">
        <f>IFERROR(VLOOKUP(AH72,'P1-1'!$B:$AP,41,FALSE),"")</f>
        <v/>
      </c>
      <c r="AI73" s="234" t="str">
        <f>IFERROR(VLOOKUP(AI72,'P1-1'!$B:$AP,41,FALSE),"")</f>
        <v/>
      </c>
      <c r="AJ73" s="234" t="str">
        <f>IFERROR(VLOOKUP(AJ72,'P1-1'!$B:$AP,41,FALSE),"")</f>
        <v/>
      </c>
      <c r="AK73" s="234" t="str">
        <f>IFERROR(VLOOKUP(AK72,'P1-1'!$B:$AP,41,FALSE),"")</f>
        <v/>
      </c>
      <c r="AL73" s="234" t="str">
        <f>IFERROR(VLOOKUP(AL72,'P1-1'!$B:$AP,41,FALSE),"")</f>
        <v/>
      </c>
      <c r="AM73" s="234" t="str">
        <f>IFERROR(VLOOKUP(AM72,'P1-1'!$B:$AP,41,FALSE),"")</f>
        <v/>
      </c>
      <c r="AN73" s="729"/>
      <c r="AO73" s="701"/>
      <c r="AP73" s="705"/>
      <c r="AQ73" s="706"/>
      <c r="AR73" s="701"/>
      <c r="AS73" s="701"/>
      <c r="AT73" s="709"/>
      <c r="AU73" s="326" t="str">
        <f t="shared" ref="AU73" si="61">IFERROR(IF($D72="□",($AO72/$AK$7),($AO72/$AK$9)),"")</f>
        <v/>
      </c>
      <c r="AV73" s="326" t="str">
        <f t="shared" ref="AV73" si="62">IFERROR(IF($D72="□",($AN72/$AO$7),($AN72/$AO$9)),"")</f>
        <v/>
      </c>
    </row>
    <row r="74" spans="1:48" s="205" customFormat="1" ht="12" customHeight="1">
      <c r="A74" s="712"/>
      <c r="B74" s="715"/>
      <c r="C74" s="718"/>
      <c r="D74" s="721"/>
      <c r="E74" s="402"/>
      <c r="F74" s="726"/>
      <c r="G74" s="727"/>
      <c r="H74" s="235" t="s">
        <v>358</v>
      </c>
      <c r="I74" s="234" t="str">
        <f>IFERROR(VLOOKUP(I72,'P1-1'!$B:$AP,31,FALSE),"")</f>
        <v/>
      </c>
      <c r="J74" s="234" t="str">
        <f>IFERROR(VLOOKUP(J72,'P1-1'!$B:$AP,31,FALSE),"")</f>
        <v/>
      </c>
      <c r="K74" s="234" t="str">
        <f>IFERROR(VLOOKUP(K72,'P1-1'!$B:$AP,31,FALSE),"")</f>
        <v/>
      </c>
      <c r="L74" s="234" t="str">
        <f>IFERROR(VLOOKUP(L72,'P1-1'!$B:$AP,31,FALSE),"")</f>
        <v/>
      </c>
      <c r="M74" s="234" t="str">
        <f>IFERROR(VLOOKUP(M72,'P1-1'!$B:$AP,31,FALSE),"")</f>
        <v/>
      </c>
      <c r="N74" s="234" t="str">
        <f>IFERROR(VLOOKUP(N72,'P1-1'!$B:$AP,31,FALSE),"")</f>
        <v/>
      </c>
      <c r="O74" s="234" t="str">
        <f>IFERROR(VLOOKUP(O72,'P1-1'!$B:$AP,31,FALSE),"")</f>
        <v/>
      </c>
      <c r="P74" s="234" t="str">
        <f>IFERROR(VLOOKUP(P72,'P1-1'!$B:$AP,31,FALSE),"")</f>
        <v/>
      </c>
      <c r="Q74" s="234" t="str">
        <f>IFERROR(VLOOKUP(Q72,'P1-1'!$B:$AP,31,FALSE),"")</f>
        <v/>
      </c>
      <c r="R74" s="234" t="str">
        <f>IFERROR(VLOOKUP(R72,'P1-1'!$B:$AP,31,FALSE),"")</f>
        <v/>
      </c>
      <c r="S74" s="234" t="str">
        <f>IFERROR(VLOOKUP(S72,'P1-1'!$B:$AP,31,FALSE),"")</f>
        <v/>
      </c>
      <c r="T74" s="234" t="str">
        <f>IFERROR(VLOOKUP(T72,'P1-1'!$B:$AP,31,FALSE),"")</f>
        <v/>
      </c>
      <c r="U74" s="234" t="str">
        <f>IFERROR(VLOOKUP(U72,'P1-1'!$B:$AP,31,FALSE),"")</f>
        <v/>
      </c>
      <c r="V74" s="234" t="str">
        <f>IFERROR(VLOOKUP(V72,'P1-1'!$B:$AP,31,FALSE),"")</f>
        <v/>
      </c>
      <c r="W74" s="234" t="str">
        <f>IFERROR(VLOOKUP(W72,'P1-1'!$B:$AP,31,FALSE),"")</f>
        <v/>
      </c>
      <c r="X74" s="234" t="str">
        <f>IFERROR(VLOOKUP(X72,'P1-1'!$B:$AP,31,FALSE),"")</f>
        <v/>
      </c>
      <c r="Y74" s="234" t="str">
        <f>IFERROR(VLOOKUP(Y72,'P1-1'!$B:$AP,31,FALSE),"")</f>
        <v/>
      </c>
      <c r="Z74" s="234" t="str">
        <f>IFERROR(VLOOKUP(Z72,'P1-1'!$B:$AP,31,FALSE),"")</f>
        <v/>
      </c>
      <c r="AA74" s="234" t="str">
        <f>IFERROR(VLOOKUP(AA72,'P1-1'!$B:$AP,31,FALSE),"")</f>
        <v/>
      </c>
      <c r="AB74" s="234" t="str">
        <f>IFERROR(VLOOKUP(AB72,'P1-1'!$B:$AP,31,FALSE),"")</f>
        <v/>
      </c>
      <c r="AC74" s="234" t="str">
        <f>IFERROR(VLOOKUP(AC72,'P1-1'!$B:$AP,31,FALSE),"")</f>
        <v/>
      </c>
      <c r="AD74" s="234" t="str">
        <f>IFERROR(VLOOKUP(AD72,'P1-1'!$B:$AP,31,FALSE),"")</f>
        <v/>
      </c>
      <c r="AE74" s="234" t="str">
        <f>IFERROR(VLOOKUP(AE72,'P1-1'!$B:$AP,31,FALSE),"")</f>
        <v/>
      </c>
      <c r="AF74" s="234" t="str">
        <f>IFERROR(VLOOKUP(AF72,'P1-1'!$B:$AP,31,FALSE),"")</f>
        <v/>
      </c>
      <c r="AG74" s="234" t="str">
        <f>IFERROR(VLOOKUP(AG72,'P1-1'!$B:$AP,31,FALSE),"")</f>
        <v/>
      </c>
      <c r="AH74" s="234" t="str">
        <f>IFERROR(VLOOKUP(AH72,'P1-1'!$B:$AP,31,FALSE),"")</f>
        <v/>
      </c>
      <c r="AI74" s="234" t="str">
        <f>IFERROR(VLOOKUP(AI72,'P1-1'!$B:$AP,31,FALSE),"")</f>
        <v/>
      </c>
      <c r="AJ74" s="234" t="str">
        <f>IFERROR(VLOOKUP(AJ72,'P1-1'!$B:$AP,31,FALSE),"")</f>
        <v/>
      </c>
      <c r="AK74" s="234" t="str">
        <f>IFERROR(VLOOKUP(AK72,'P1-1'!$B:$AP,31,FALSE),"")</f>
        <v/>
      </c>
      <c r="AL74" s="234" t="str">
        <f>IFERROR(VLOOKUP(AL72,'P1-1'!$B:$AP,31,FALSE),"")</f>
        <v/>
      </c>
      <c r="AM74" s="234" t="str">
        <f>IFERROR(VLOOKUP(AM72,'P1-1'!$B:$AP,31,FALSE),"")</f>
        <v/>
      </c>
      <c r="AN74" s="730"/>
      <c r="AO74" s="702"/>
      <c r="AP74" s="707"/>
      <c r="AQ74" s="708"/>
      <c r="AR74" s="702"/>
      <c r="AS74" s="702"/>
      <c r="AT74" s="709"/>
      <c r="AU74" s="327"/>
      <c r="AV74" s="327"/>
    </row>
    <row r="75" spans="1:48" s="205" customFormat="1" ht="12" customHeight="1">
      <c r="A75" s="710">
        <v>18</v>
      </c>
      <c r="B75" s="713"/>
      <c r="C75" s="731"/>
      <c r="D75" s="719" t="s">
        <v>231</v>
      </c>
      <c r="E75" s="401"/>
      <c r="F75" s="722"/>
      <c r="G75" s="723"/>
      <c r="H75" s="232" t="s">
        <v>355</v>
      </c>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728">
        <f t="shared" ref="AN75" si="63">IF(LEFT($AN$2,6)="共同生活援助",SUM(I76:AM76),SUM(I76:AM77))</f>
        <v>0</v>
      </c>
      <c r="AO75" s="700">
        <f>IF($AN$4="４週",AN75/4,AN75/(DAY(EOMONTH($I$22,0))/7))</f>
        <v>0</v>
      </c>
      <c r="AP75" s="703"/>
      <c r="AQ75" s="704"/>
      <c r="AR75" s="700" t="str">
        <f t="shared" ref="AR75" si="64">IF($AN$4="４週",AU76,AV76)</f>
        <v/>
      </c>
      <c r="AS75" s="700"/>
      <c r="AT75" s="709"/>
      <c r="AU75" s="325" t="s">
        <v>617</v>
      </c>
      <c r="AV75" s="325" t="s">
        <v>356</v>
      </c>
    </row>
    <row r="76" spans="1:48" s="205" customFormat="1" ht="12" customHeight="1">
      <c r="A76" s="711"/>
      <c r="B76" s="714"/>
      <c r="C76" s="732"/>
      <c r="D76" s="720"/>
      <c r="E76" s="402"/>
      <c r="F76" s="724"/>
      <c r="G76" s="725"/>
      <c r="H76" s="233" t="s">
        <v>357</v>
      </c>
      <c r="I76" s="234" t="str">
        <f>IFERROR(VLOOKUP(I75,'P1-1'!$B:$AP,41,FALSE),"")</f>
        <v/>
      </c>
      <c r="J76" s="234" t="str">
        <f>IFERROR(VLOOKUP(J75,'P1-1'!$B:$AP,41,FALSE),"")</f>
        <v/>
      </c>
      <c r="K76" s="234" t="str">
        <f>IFERROR(VLOOKUP(K75,'P1-1'!$B:$AP,41,FALSE),"")</f>
        <v/>
      </c>
      <c r="L76" s="234" t="str">
        <f>IFERROR(VLOOKUP(L75,'P1-1'!$B:$AP,41,FALSE),"")</f>
        <v/>
      </c>
      <c r="M76" s="234" t="str">
        <f>IFERROR(VLOOKUP(M75,'P1-1'!$B:$AP,41,FALSE),"")</f>
        <v/>
      </c>
      <c r="N76" s="234" t="str">
        <f>IFERROR(VLOOKUP(N75,'P1-1'!$B:$AP,41,FALSE),"")</f>
        <v/>
      </c>
      <c r="O76" s="234" t="str">
        <f>IFERROR(VLOOKUP(O75,'P1-1'!$B:$AP,41,FALSE),"")</f>
        <v/>
      </c>
      <c r="P76" s="234" t="str">
        <f>IFERROR(VLOOKUP(P75,'P1-1'!$B:$AP,41,FALSE),"")</f>
        <v/>
      </c>
      <c r="Q76" s="234" t="str">
        <f>IFERROR(VLOOKUP(Q75,'P1-1'!$B:$AP,41,FALSE),"")</f>
        <v/>
      </c>
      <c r="R76" s="234" t="str">
        <f>IFERROR(VLOOKUP(R75,'P1-1'!$B:$AP,41,FALSE),"")</f>
        <v/>
      </c>
      <c r="S76" s="234" t="str">
        <f>IFERROR(VLOOKUP(S75,'P1-1'!$B:$AP,41,FALSE),"")</f>
        <v/>
      </c>
      <c r="T76" s="234" t="str">
        <f>IFERROR(VLOOKUP(T75,'P1-1'!$B:$AP,41,FALSE),"")</f>
        <v/>
      </c>
      <c r="U76" s="234" t="str">
        <f>IFERROR(VLOOKUP(U75,'P1-1'!$B:$AP,41,FALSE),"")</f>
        <v/>
      </c>
      <c r="V76" s="234" t="str">
        <f>IFERROR(VLOOKUP(V75,'P1-1'!$B:$AP,41,FALSE),"")</f>
        <v/>
      </c>
      <c r="W76" s="234" t="str">
        <f>IFERROR(VLOOKUP(W75,'P1-1'!$B:$AP,41,FALSE),"")</f>
        <v/>
      </c>
      <c r="X76" s="234" t="str">
        <f>IFERROR(VLOOKUP(X75,'P1-1'!$B:$AP,41,FALSE),"")</f>
        <v/>
      </c>
      <c r="Y76" s="234" t="str">
        <f>IFERROR(VLOOKUP(Y75,'P1-1'!$B:$AP,41,FALSE),"")</f>
        <v/>
      </c>
      <c r="Z76" s="234" t="str">
        <f>IFERROR(VLOOKUP(Z75,'P1-1'!$B:$AP,41,FALSE),"")</f>
        <v/>
      </c>
      <c r="AA76" s="234" t="str">
        <f>IFERROR(VLOOKUP(AA75,'P1-1'!$B:$AP,41,FALSE),"")</f>
        <v/>
      </c>
      <c r="AB76" s="234" t="str">
        <f>IFERROR(VLOOKUP(AB75,'P1-1'!$B:$AP,41,FALSE),"")</f>
        <v/>
      </c>
      <c r="AC76" s="234" t="str">
        <f>IFERROR(VLOOKUP(AC75,'P1-1'!$B:$AP,41,FALSE),"")</f>
        <v/>
      </c>
      <c r="AD76" s="234" t="str">
        <f>IFERROR(VLOOKUP(AD75,'P1-1'!$B:$AP,41,FALSE),"")</f>
        <v/>
      </c>
      <c r="AE76" s="234" t="str">
        <f>IFERROR(VLOOKUP(AE75,'P1-1'!$B:$AP,41,FALSE),"")</f>
        <v/>
      </c>
      <c r="AF76" s="234" t="str">
        <f>IFERROR(VLOOKUP(AF75,'P1-1'!$B:$AP,41,FALSE),"")</f>
        <v/>
      </c>
      <c r="AG76" s="234" t="str">
        <f>IFERROR(VLOOKUP(AG75,'P1-1'!$B:$AP,41,FALSE),"")</f>
        <v/>
      </c>
      <c r="AH76" s="234" t="str">
        <f>IFERROR(VLOOKUP(AH75,'P1-1'!$B:$AP,41,FALSE),"")</f>
        <v/>
      </c>
      <c r="AI76" s="234" t="str">
        <f>IFERROR(VLOOKUP(AI75,'P1-1'!$B:$AP,41,FALSE),"")</f>
        <v/>
      </c>
      <c r="AJ76" s="234" t="str">
        <f>IFERROR(VLOOKUP(AJ75,'P1-1'!$B:$AP,41,FALSE),"")</f>
        <v/>
      </c>
      <c r="AK76" s="234" t="str">
        <f>IFERROR(VLOOKUP(AK75,'P1-1'!$B:$AP,41,FALSE),"")</f>
        <v/>
      </c>
      <c r="AL76" s="234" t="str">
        <f>IFERROR(VLOOKUP(AL75,'P1-1'!$B:$AP,41,FALSE),"")</f>
        <v/>
      </c>
      <c r="AM76" s="234" t="str">
        <f>IFERROR(VLOOKUP(AM75,'P1-1'!$B:$AP,41,FALSE),"")</f>
        <v/>
      </c>
      <c r="AN76" s="729"/>
      <c r="AO76" s="701"/>
      <c r="AP76" s="705"/>
      <c r="AQ76" s="706"/>
      <c r="AR76" s="701"/>
      <c r="AS76" s="701"/>
      <c r="AT76" s="709"/>
      <c r="AU76" s="326" t="str">
        <f t="shared" ref="AU76" si="65">IFERROR(IF($D75="□",($AO75/$AK$7),($AO75/$AK$9)),"")</f>
        <v/>
      </c>
      <c r="AV76" s="326" t="str">
        <f t="shared" ref="AV76" si="66">IFERROR(IF($D75="□",($AN75/$AO$7),($AN75/$AO$9)),"")</f>
        <v/>
      </c>
    </row>
    <row r="77" spans="1:48" s="205" customFormat="1" ht="12" customHeight="1">
      <c r="A77" s="712"/>
      <c r="B77" s="715"/>
      <c r="C77" s="733"/>
      <c r="D77" s="721"/>
      <c r="E77" s="402"/>
      <c r="F77" s="726"/>
      <c r="G77" s="727"/>
      <c r="H77" s="235" t="s">
        <v>358</v>
      </c>
      <c r="I77" s="234" t="str">
        <f>IFERROR(VLOOKUP(I75,'P1-1'!$B:$AP,31,FALSE),"")</f>
        <v/>
      </c>
      <c r="J77" s="234" t="str">
        <f>IFERROR(VLOOKUP(J75,'P1-1'!$B:$AP,31,FALSE),"")</f>
        <v/>
      </c>
      <c r="K77" s="234" t="str">
        <f>IFERROR(VLOOKUP(K75,'P1-1'!$B:$AP,31,FALSE),"")</f>
        <v/>
      </c>
      <c r="L77" s="234" t="str">
        <f>IFERROR(VLOOKUP(L75,'P1-1'!$B:$AP,31,FALSE),"")</f>
        <v/>
      </c>
      <c r="M77" s="234" t="str">
        <f>IFERROR(VLOOKUP(M75,'P1-1'!$B:$AP,31,FALSE),"")</f>
        <v/>
      </c>
      <c r="N77" s="234" t="str">
        <f>IFERROR(VLOOKUP(N75,'P1-1'!$B:$AP,31,FALSE),"")</f>
        <v/>
      </c>
      <c r="O77" s="234" t="str">
        <f>IFERROR(VLOOKUP(O75,'P1-1'!$B:$AP,31,FALSE),"")</f>
        <v/>
      </c>
      <c r="P77" s="234" t="str">
        <f>IFERROR(VLOOKUP(P75,'P1-1'!$B:$AP,31,FALSE),"")</f>
        <v/>
      </c>
      <c r="Q77" s="234" t="str">
        <f>IFERROR(VLOOKUP(Q75,'P1-1'!$B:$AP,31,FALSE),"")</f>
        <v/>
      </c>
      <c r="R77" s="234" t="str">
        <f>IFERROR(VLOOKUP(R75,'P1-1'!$B:$AP,31,FALSE),"")</f>
        <v/>
      </c>
      <c r="S77" s="234" t="str">
        <f>IFERROR(VLOOKUP(S75,'P1-1'!$B:$AP,31,FALSE),"")</f>
        <v/>
      </c>
      <c r="T77" s="234" t="str">
        <f>IFERROR(VLOOKUP(T75,'P1-1'!$B:$AP,31,FALSE),"")</f>
        <v/>
      </c>
      <c r="U77" s="234" t="str">
        <f>IFERROR(VLOOKUP(U75,'P1-1'!$B:$AP,31,FALSE),"")</f>
        <v/>
      </c>
      <c r="V77" s="234" t="str">
        <f>IFERROR(VLOOKUP(V75,'P1-1'!$B:$AP,31,FALSE),"")</f>
        <v/>
      </c>
      <c r="W77" s="234" t="str">
        <f>IFERROR(VLOOKUP(W75,'P1-1'!$B:$AP,31,FALSE),"")</f>
        <v/>
      </c>
      <c r="X77" s="234" t="str">
        <f>IFERROR(VLOOKUP(X75,'P1-1'!$B:$AP,31,FALSE),"")</f>
        <v/>
      </c>
      <c r="Y77" s="234" t="str">
        <f>IFERROR(VLOOKUP(Y75,'P1-1'!$B:$AP,31,FALSE),"")</f>
        <v/>
      </c>
      <c r="Z77" s="234" t="str">
        <f>IFERROR(VLOOKUP(Z75,'P1-1'!$B:$AP,31,FALSE),"")</f>
        <v/>
      </c>
      <c r="AA77" s="234" t="str">
        <f>IFERROR(VLOOKUP(AA75,'P1-1'!$B:$AP,31,FALSE),"")</f>
        <v/>
      </c>
      <c r="AB77" s="234" t="str">
        <f>IFERROR(VLOOKUP(AB75,'P1-1'!$B:$AP,31,FALSE),"")</f>
        <v/>
      </c>
      <c r="AC77" s="234" t="str">
        <f>IFERROR(VLOOKUP(AC75,'P1-1'!$B:$AP,31,FALSE),"")</f>
        <v/>
      </c>
      <c r="AD77" s="234" t="str">
        <f>IFERROR(VLOOKUP(AD75,'P1-1'!$B:$AP,31,FALSE),"")</f>
        <v/>
      </c>
      <c r="AE77" s="234" t="str">
        <f>IFERROR(VLOOKUP(AE75,'P1-1'!$B:$AP,31,FALSE),"")</f>
        <v/>
      </c>
      <c r="AF77" s="234" t="str">
        <f>IFERROR(VLOOKUP(AF75,'P1-1'!$B:$AP,31,FALSE),"")</f>
        <v/>
      </c>
      <c r="AG77" s="234" t="str">
        <f>IFERROR(VLOOKUP(AG75,'P1-1'!$B:$AP,31,FALSE),"")</f>
        <v/>
      </c>
      <c r="AH77" s="234" t="str">
        <f>IFERROR(VLOOKUP(AH75,'P1-1'!$B:$AP,31,FALSE),"")</f>
        <v/>
      </c>
      <c r="AI77" s="234" t="str">
        <f>IFERROR(VLOOKUP(AI75,'P1-1'!$B:$AP,31,FALSE),"")</f>
        <v/>
      </c>
      <c r="AJ77" s="234" t="str">
        <f>IFERROR(VLOOKUP(AJ75,'P1-1'!$B:$AP,31,FALSE),"")</f>
        <v/>
      </c>
      <c r="AK77" s="234" t="str">
        <f>IFERROR(VLOOKUP(AK75,'P1-1'!$B:$AP,31,FALSE),"")</f>
        <v/>
      </c>
      <c r="AL77" s="234" t="str">
        <f>IFERROR(VLOOKUP(AL75,'P1-1'!$B:$AP,31,FALSE),"")</f>
        <v/>
      </c>
      <c r="AM77" s="234" t="str">
        <f>IFERROR(VLOOKUP(AM75,'P1-1'!$B:$AP,31,FALSE),"")</f>
        <v/>
      </c>
      <c r="AN77" s="730"/>
      <c r="AO77" s="702"/>
      <c r="AP77" s="707"/>
      <c r="AQ77" s="708"/>
      <c r="AR77" s="702"/>
      <c r="AS77" s="702"/>
      <c r="AT77" s="709"/>
      <c r="AU77" s="327"/>
      <c r="AV77" s="327"/>
    </row>
    <row r="78" spans="1:48" s="205" customFormat="1" ht="12" customHeight="1">
      <c r="A78" s="710">
        <v>19</v>
      </c>
      <c r="B78" s="713"/>
      <c r="C78" s="731"/>
      <c r="D78" s="719" t="s">
        <v>231</v>
      </c>
      <c r="E78" s="401"/>
      <c r="F78" s="722"/>
      <c r="G78" s="723"/>
      <c r="H78" s="232" t="s">
        <v>355</v>
      </c>
      <c r="I78" s="324"/>
      <c r="J78" s="324"/>
      <c r="K78" s="324"/>
      <c r="L78" s="324"/>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4"/>
      <c r="AL78" s="324"/>
      <c r="AM78" s="324"/>
      <c r="AN78" s="728">
        <f t="shared" ref="AN78" si="67">IF(LEFT($AN$2,6)="共同生活援助",SUM(I79:AM79),SUM(I79:AM80))</f>
        <v>0</v>
      </c>
      <c r="AO78" s="700">
        <f>IF($AN$4="４週",AN78/4,AN78/(DAY(EOMONTH($I$22,0))/7))</f>
        <v>0</v>
      </c>
      <c r="AP78" s="703"/>
      <c r="AQ78" s="704"/>
      <c r="AR78" s="700" t="str">
        <f t="shared" ref="AR78" si="68">IF($AN$4="４週",AU79,AV79)</f>
        <v/>
      </c>
      <c r="AS78" s="700"/>
      <c r="AT78" s="709"/>
      <c r="AU78" s="325" t="s">
        <v>617</v>
      </c>
      <c r="AV78" s="325" t="s">
        <v>356</v>
      </c>
    </row>
    <row r="79" spans="1:48" s="205" customFormat="1" ht="12" customHeight="1">
      <c r="A79" s="711"/>
      <c r="B79" s="714"/>
      <c r="C79" s="732"/>
      <c r="D79" s="720"/>
      <c r="E79" s="402"/>
      <c r="F79" s="724"/>
      <c r="G79" s="725"/>
      <c r="H79" s="233" t="s">
        <v>357</v>
      </c>
      <c r="I79" s="234" t="str">
        <f>IFERROR(VLOOKUP(I78,'P1-1'!$B:$AP,41,FALSE),"")</f>
        <v/>
      </c>
      <c r="J79" s="234" t="str">
        <f>IFERROR(VLOOKUP(J78,'P1-1'!$B:$AP,41,FALSE),"")</f>
        <v/>
      </c>
      <c r="K79" s="234" t="str">
        <f>IFERROR(VLOOKUP(K78,'P1-1'!$B:$AP,41,FALSE),"")</f>
        <v/>
      </c>
      <c r="L79" s="234" t="str">
        <f>IFERROR(VLOOKUP(L78,'P1-1'!$B:$AP,41,FALSE),"")</f>
        <v/>
      </c>
      <c r="M79" s="234" t="str">
        <f>IFERROR(VLOOKUP(M78,'P1-1'!$B:$AP,41,FALSE),"")</f>
        <v/>
      </c>
      <c r="N79" s="234" t="str">
        <f>IFERROR(VLOOKUP(N78,'P1-1'!$B:$AP,41,FALSE),"")</f>
        <v/>
      </c>
      <c r="O79" s="234" t="str">
        <f>IFERROR(VLOOKUP(O78,'P1-1'!$B:$AP,41,FALSE),"")</f>
        <v/>
      </c>
      <c r="P79" s="234" t="str">
        <f>IFERROR(VLOOKUP(P78,'P1-1'!$B:$AP,41,FALSE),"")</f>
        <v/>
      </c>
      <c r="Q79" s="234" t="str">
        <f>IFERROR(VLOOKUP(Q78,'P1-1'!$B:$AP,41,FALSE),"")</f>
        <v/>
      </c>
      <c r="R79" s="234" t="str">
        <f>IFERROR(VLOOKUP(R78,'P1-1'!$B:$AP,41,FALSE),"")</f>
        <v/>
      </c>
      <c r="S79" s="234" t="str">
        <f>IFERROR(VLOOKUP(S78,'P1-1'!$B:$AP,41,FALSE),"")</f>
        <v/>
      </c>
      <c r="T79" s="234" t="str">
        <f>IFERROR(VLOOKUP(T78,'P1-1'!$B:$AP,41,FALSE),"")</f>
        <v/>
      </c>
      <c r="U79" s="234" t="str">
        <f>IFERROR(VLOOKUP(U78,'P1-1'!$B:$AP,41,FALSE),"")</f>
        <v/>
      </c>
      <c r="V79" s="234" t="str">
        <f>IFERROR(VLOOKUP(V78,'P1-1'!$B:$AP,41,FALSE),"")</f>
        <v/>
      </c>
      <c r="W79" s="234" t="str">
        <f>IFERROR(VLOOKUP(W78,'P1-1'!$B:$AP,41,FALSE),"")</f>
        <v/>
      </c>
      <c r="X79" s="234" t="str">
        <f>IFERROR(VLOOKUP(X78,'P1-1'!$B:$AP,41,FALSE),"")</f>
        <v/>
      </c>
      <c r="Y79" s="234" t="str">
        <f>IFERROR(VLOOKUP(Y78,'P1-1'!$B:$AP,41,FALSE),"")</f>
        <v/>
      </c>
      <c r="Z79" s="234" t="str">
        <f>IFERROR(VLOOKUP(Z78,'P1-1'!$B:$AP,41,FALSE),"")</f>
        <v/>
      </c>
      <c r="AA79" s="234" t="str">
        <f>IFERROR(VLOOKUP(AA78,'P1-1'!$B:$AP,41,FALSE),"")</f>
        <v/>
      </c>
      <c r="AB79" s="234" t="str">
        <f>IFERROR(VLOOKUP(AB78,'P1-1'!$B:$AP,41,FALSE),"")</f>
        <v/>
      </c>
      <c r="AC79" s="234" t="str">
        <f>IFERROR(VLOOKUP(AC78,'P1-1'!$B:$AP,41,FALSE),"")</f>
        <v/>
      </c>
      <c r="AD79" s="234" t="str">
        <f>IFERROR(VLOOKUP(AD78,'P1-1'!$B:$AP,41,FALSE),"")</f>
        <v/>
      </c>
      <c r="AE79" s="234" t="str">
        <f>IFERROR(VLOOKUP(AE78,'P1-1'!$B:$AP,41,FALSE),"")</f>
        <v/>
      </c>
      <c r="AF79" s="234" t="str">
        <f>IFERROR(VLOOKUP(AF78,'P1-1'!$B:$AP,41,FALSE),"")</f>
        <v/>
      </c>
      <c r="AG79" s="234" t="str">
        <f>IFERROR(VLOOKUP(AG78,'P1-1'!$B:$AP,41,FALSE),"")</f>
        <v/>
      </c>
      <c r="AH79" s="234" t="str">
        <f>IFERROR(VLOOKUP(AH78,'P1-1'!$B:$AP,41,FALSE),"")</f>
        <v/>
      </c>
      <c r="AI79" s="234" t="str">
        <f>IFERROR(VLOOKUP(AI78,'P1-1'!$B:$AP,41,FALSE),"")</f>
        <v/>
      </c>
      <c r="AJ79" s="234" t="str">
        <f>IFERROR(VLOOKUP(AJ78,'P1-1'!$B:$AP,41,FALSE),"")</f>
        <v/>
      </c>
      <c r="AK79" s="234" t="str">
        <f>IFERROR(VLOOKUP(AK78,'P1-1'!$B:$AP,41,FALSE),"")</f>
        <v/>
      </c>
      <c r="AL79" s="234" t="str">
        <f>IFERROR(VLOOKUP(AL78,'P1-1'!$B:$AP,41,FALSE),"")</f>
        <v/>
      </c>
      <c r="AM79" s="234" t="str">
        <f>IFERROR(VLOOKUP(AM78,'P1-1'!$B:$AP,41,FALSE),"")</f>
        <v/>
      </c>
      <c r="AN79" s="729"/>
      <c r="AO79" s="701"/>
      <c r="AP79" s="705"/>
      <c r="AQ79" s="706"/>
      <c r="AR79" s="701"/>
      <c r="AS79" s="701"/>
      <c r="AT79" s="709"/>
      <c r="AU79" s="326" t="str">
        <f t="shared" ref="AU79" si="69">IFERROR(IF($D78="□",($AO78/$AK$7),($AO78/$AK$9)),"")</f>
        <v/>
      </c>
      <c r="AV79" s="326" t="str">
        <f t="shared" ref="AV79" si="70">IFERROR(IF($D78="□",($AN78/$AO$7),($AN78/$AO$9)),"")</f>
        <v/>
      </c>
    </row>
    <row r="80" spans="1:48" s="205" customFormat="1" ht="12" customHeight="1">
      <c r="A80" s="712"/>
      <c r="B80" s="715"/>
      <c r="C80" s="733"/>
      <c r="D80" s="721"/>
      <c r="E80" s="402"/>
      <c r="F80" s="726"/>
      <c r="G80" s="727"/>
      <c r="H80" s="235" t="s">
        <v>358</v>
      </c>
      <c r="I80" s="234" t="str">
        <f>IFERROR(VLOOKUP(I78,'P1-1'!$B:$AP,31,FALSE),"")</f>
        <v/>
      </c>
      <c r="J80" s="234" t="str">
        <f>IFERROR(VLOOKUP(J78,'P1-1'!$B:$AP,31,FALSE),"")</f>
        <v/>
      </c>
      <c r="K80" s="234" t="str">
        <f>IFERROR(VLOOKUP(K78,'P1-1'!$B:$AP,31,FALSE),"")</f>
        <v/>
      </c>
      <c r="L80" s="234" t="str">
        <f>IFERROR(VLOOKUP(L78,'P1-1'!$B:$AP,31,FALSE),"")</f>
        <v/>
      </c>
      <c r="M80" s="234" t="str">
        <f>IFERROR(VLOOKUP(M78,'P1-1'!$B:$AP,31,FALSE),"")</f>
        <v/>
      </c>
      <c r="N80" s="234" t="str">
        <f>IFERROR(VLOOKUP(N78,'P1-1'!$B:$AP,31,FALSE),"")</f>
        <v/>
      </c>
      <c r="O80" s="234" t="str">
        <f>IFERROR(VLOOKUP(O78,'P1-1'!$B:$AP,31,FALSE),"")</f>
        <v/>
      </c>
      <c r="P80" s="234" t="str">
        <f>IFERROR(VLOOKUP(P78,'P1-1'!$B:$AP,31,FALSE),"")</f>
        <v/>
      </c>
      <c r="Q80" s="234" t="str">
        <f>IFERROR(VLOOKUP(Q78,'P1-1'!$B:$AP,31,FALSE),"")</f>
        <v/>
      </c>
      <c r="R80" s="234" t="str">
        <f>IFERROR(VLOOKUP(R78,'P1-1'!$B:$AP,31,FALSE),"")</f>
        <v/>
      </c>
      <c r="S80" s="234" t="str">
        <f>IFERROR(VLOOKUP(S78,'P1-1'!$B:$AP,31,FALSE),"")</f>
        <v/>
      </c>
      <c r="T80" s="234" t="str">
        <f>IFERROR(VLOOKUP(T78,'P1-1'!$B:$AP,31,FALSE),"")</f>
        <v/>
      </c>
      <c r="U80" s="234" t="str">
        <f>IFERROR(VLOOKUP(U78,'P1-1'!$B:$AP,31,FALSE),"")</f>
        <v/>
      </c>
      <c r="V80" s="234" t="str">
        <f>IFERROR(VLOOKUP(V78,'P1-1'!$B:$AP,31,FALSE),"")</f>
        <v/>
      </c>
      <c r="W80" s="234" t="str">
        <f>IFERROR(VLOOKUP(W78,'P1-1'!$B:$AP,31,FALSE),"")</f>
        <v/>
      </c>
      <c r="X80" s="234" t="str">
        <f>IFERROR(VLOOKUP(X78,'P1-1'!$B:$AP,31,FALSE),"")</f>
        <v/>
      </c>
      <c r="Y80" s="234" t="str">
        <f>IFERROR(VLOOKUP(Y78,'P1-1'!$B:$AP,31,FALSE),"")</f>
        <v/>
      </c>
      <c r="Z80" s="234" t="str">
        <f>IFERROR(VLOOKUP(Z78,'P1-1'!$B:$AP,31,FALSE),"")</f>
        <v/>
      </c>
      <c r="AA80" s="234" t="str">
        <f>IFERROR(VLOOKUP(AA78,'P1-1'!$B:$AP,31,FALSE),"")</f>
        <v/>
      </c>
      <c r="AB80" s="234" t="str">
        <f>IFERROR(VLOOKUP(AB78,'P1-1'!$B:$AP,31,FALSE),"")</f>
        <v/>
      </c>
      <c r="AC80" s="234" t="str">
        <f>IFERROR(VLOOKUP(AC78,'P1-1'!$B:$AP,31,FALSE),"")</f>
        <v/>
      </c>
      <c r="AD80" s="234" t="str">
        <f>IFERROR(VLOOKUP(AD78,'P1-1'!$B:$AP,31,FALSE),"")</f>
        <v/>
      </c>
      <c r="AE80" s="234" t="str">
        <f>IFERROR(VLOOKUP(AE78,'P1-1'!$B:$AP,31,FALSE),"")</f>
        <v/>
      </c>
      <c r="AF80" s="234" t="str">
        <f>IFERROR(VLOOKUP(AF78,'P1-1'!$B:$AP,31,FALSE),"")</f>
        <v/>
      </c>
      <c r="AG80" s="234" t="str">
        <f>IFERROR(VLOOKUP(AG78,'P1-1'!$B:$AP,31,FALSE),"")</f>
        <v/>
      </c>
      <c r="AH80" s="234" t="str">
        <f>IFERROR(VLOOKUP(AH78,'P1-1'!$B:$AP,31,FALSE),"")</f>
        <v/>
      </c>
      <c r="AI80" s="234" t="str">
        <f>IFERROR(VLOOKUP(AI78,'P1-1'!$B:$AP,31,FALSE),"")</f>
        <v/>
      </c>
      <c r="AJ80" s="234" t="str">
        <f>IFERROR(VLOOKUP(AJ78,'P1-1'!$B:$AP,31,FALSE),"")</f>
        <v/>
      </c>
      <c r="AK80" s="234" t="str">
        <f>IFERROR(VLOOKUP(AK78,'P1-1'!$B:$AP,31,FALSE),"")</f>
        <v/>
      </c>
      <c r="AL80" s="234" t="str">
        <f>IFERROR(VLOOKUP(AL78,'P1-1'!$B:$AP,31,FALSE),"")</f>
        <v/>
      </c>
      <c r="AM80" s="234" t="str">
        <f>IFERROR(VLOOKUP(AM78,'P1-1'!$B:$AP,31,FALSE),"")</f>
        <v/>
      </c>
      <c r="AN80" s="730"/>
      <c r="AO80" s="702"/>
      <c r="AP80" s="707"/>
      <c r="AQ80" s="708"/>
      <c r="AR80" s="702"/>
      <c r="AS80" s="702"/>
      <c r="AT80" s="709"/>
      <c r="AU80" s="327"/>
      <c r="AV80" s="327"/>
    </row>
    <row r="81" spans="1:48" s="205" customFormat="1" ht="12" customHeight="1">
      <c r="A81" s="710">
        <v>20</v>
      </c>
      <c r="B81" s="713"/>
      <c r="C81" s="731"/>
      <c r="D81" s="719" t="s">
        <v>231</v>
      </c>
      <c r="E81" s="401"/>
      <c r="F81" s="722"/>
      <c r="G81" s="723"/>
      <c r="H81" s="232" t="s">
        <v>355</v>
      </c>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728">
        <f t="shared" ref="AN81" si="71">IF(LEFT($AN$2,6)="共同生活援助",SUM(I82:AM82),SUM(I82:AM83))</f>
        <v>0</v>
      </c>
      <c r="AO81" s="700">
        <f>IF($AN$4="４週",AN81/4,AN81/(DAY(EOMONTH($I$22,0))/7))</f>
        <v>0</v>
      </c>
      <c r="AP81" s="703"/>
      <c r="AQ81" s="704"/>
      <c r="AR81" s="700" t="str">
        <f t="shared" ref="AR81" si="72">IF($AN$4="４週",AU82,AV82)</f>
        <v/>
      </c>
      <c r="AS81" s="700"/>
      <c r="AT81" s="709"/>
      <c r="AU81" s="325" t="s">
        <v>617</v>
      </c>
      <c r="AV81" s="325" t="s">
        <v>356</v>
      </c>
    </row>
    <row r="82" spans="1:48" s="205" customFormat="1" ht="12" customHeight="1">
      <c r="A82" s="711"/>
      <c r="B82" s="714"/>
      <c r="C82" s="732"/>
      <c r="D82" s="720"/>
      <c r="E82" s="402"/>
      <c r="F82" s="724"/>
      <c r="G82" s="725"/>
      <c r="H82" s="233" t="s">
        <v>357</v>
      </c>
      <c r="I82" s="234" t="str">
        <f>IFERROR(VLOOKUP(I81,'P1-1'!$B:$AP,41,FALSE),"")</f>
        <v/>
      </c>
      <c r="J82" s="234" t="str">
        <f>IFERROR(VLOOKUP(J81,'P1-1'!$B:$AP,41,FALSE),"")</f>
        <v/>
      </c>
      <c r="K82" s="234" t="str">
        <f>IFERROR(VLOOKUP(K81,'P1-1'!$B:$AP,41,FALSE),"")</f>
        <v/>
      </c>
      <c r="L82" s="234" t="str">
        <f>IFERROR(VLOOKUP(L81,'P1-1'!$B:$AP,41,FALSE),"")</f>
        <v/>
      </c>
      <c r="M82" s="234" t="str">
        <f>IFERROR(VLOOKUP(M81,'P1-1'!$B:$AP,41,FALSE),"")</f>
        <v/>
      </c>
      <c r="N82" s="234" t="str">
        <f>IFERROR(VLOOKUP(N81,'P1-1'!$B:$AP,41,FALSE),"")</f>
        <v/>
      </c>
      <c r="O82" s="234" t="str">
        <f>IFERROR(VLOOKUP(O81,'P1-1'!$B:$AP,41,FALSE),"")</f>
        <v/>
      </c>
      <c r="P82" s="234" t="str">
        <f>IFERROR(VLOOKUP(P81,'P1-1'!$B:$AP,41,FALSE),"")</f>
        <v/>
      </c>
      <c r="Q82" s="234" t="str">
        <f>IFERROR(VLOOKUP(Q81,'P1-1'!$B:$AP,41,FALSE),"")</f>
        <v/>
      </c>
      <c r="R82" s="234" t="str">
        <f>IFERROR(VLOOKUP(R81,'P1-1'!$B:$AP,41,FALSE),"")</f>
        <v/>
      </c>
      <c r="S82" s="234" t="str">
        <f>IFERROR(VLOOKUP(S81,'P1-1'!$B:$AP,41,FALSE),"")</f>
        <v/>
      </c>
      <c r="T82" s="234" t="str">
        <f>IFERROR(VLOOKUP(T81,'P1-1'!$B:$AP,41,FALSE),"")</f>
        <v/>
      </c>
      <c r="U82" s="234" t="str">
        <f>IFERROR(VLOOKUP(U81,'P1-1'!$B:$AP,41,FALSE),"")</f>
        <v/>
      </c>
      <c r="V82" s="234" t="str">
        <f>IFERROR(VLOOKUP(V81,'P1-1'!$B:$AP,41,FALSE),"")</f>
        <v/>
      </c>
      <c r="W82" s="234" t="str">
        <f>IFERROR(VLOOKUP(W81,'P1-1'!$B:$AP,41,FALSE),"")</f>
        <v/>
      </c>
      <c r="X82" s="234" t="str">
        <f>IFERROR(VLOOKUP(X81,'P1-1'!$B:$AP,41,FALSE),"")</f>
        <v/>
      </c>
      <c r="Y82" s="234" t="str">
        <f>IFERROR(VLOOKUP(Y81,'P1-1'!$B:$AP,41,FALSE),"")</f>
        <v/>
      </c>
      <c r="Z82" s="234" t="str">
        <f>IFERROR(VLOOKUP(Z81,'P1-1'!$B:$AP,41,FALSE),"")</f>
        <v/>
      </c>
      <c r="AA82" s="234" t="str">
        <f>IFERROR(VLOOKUP(AA81,'P1-1'!$B:$AP,41,FALSE),"")</f>
        <v/>
      </c>
      <c r="AB82" s="234" t="str">
        <f>IFERROR(VLOOKUP(AB81,'P1-1'!$B:$AP,41,FALSE),"")</f>
        <v/>
      </c>
      <c r="AC82" s="234" t="str">
        <f>IFERROR(VLOOKUP(AC81,'P1-1'!$B:$AP,41,FALSE),"")</f>
        <v/>
      </c>
      <c r="AD82" s="234" t="str">
        <f>IFERROR(VLOOKUP(AD81,'P1-1'!$B:$AP,41,FALSE),"")</f>
        <v/>
      </c>
      <c r="AE82" s="234" t="str">
        <f>IFERROR(VLOOKUP(AE81,'P1-1'!$B:$AP,41,FALSE),"")</f>
        <v/>
      </c>
      <c r="AF82" s="234" t="str">
        <f>IFERROR(VLOOKUP(AF81,'P1-1'!$B:$AP,41,FALSE),"")</f>
        <v/>
      </c>
      <c r="AG82" s="234" t="str">
        <f>IFERROR(VLOOKUP(AG81,'P1-1'!$B:$AP,41,FALSE),"")</f>
        <v/>
      </c>
      <c r="AH82" s="234" t="str">
        <f>IFERROR(VLOOKUP(AH81,'P1-1'!$B:$AP,41,FALSE),"")</f>
        <v/>
      </c>
      <c r="AI82" s="234" t="str">
        <f>IFERROR(VLOOKUP(AI81,'P1-1'!$B:$AP,41,FALSE),"")</f>
        <v/>
      </c>
      <c r="AJ82" s="234" t="str">
        <f>IFERROR(VLOOKUP(AJ81,'P1-1'!$B:$AP,41,FALSE),"")</f>
        <v/>
      </c>
      <c r="AK82" s="234" t="str">
        <f>IFERROR(VLOOKUP(AK81,'P1-1'!$B:$AP,41,FALSE),"")</f>
        <v/>
      </c>
      <c r="AL82" s="234" t="str">
        <f>IFERROR(VLOOKUP(AL81,'P1-1'!$B:$AP,41,FALSE),"")</f>
        <v/>
      </c>
      <c r="AM82" s="234" t="str">
        <f>IFERROR(VLOOKUP(AM81,'P1-1'!$B:$AP,41,FALSE),"")</f>
        <v/>
      </c>
      <c r="AN82" s="729"/>
      <c r="AO82" s="701"/>
      <c r="AP82" s="705"/>
      <c r="AQ82" s="706"/>
      <c r="AR82" s="701"/>
      <c r="AS82" s="701"/>
      <c r="AT82" s="709"/>
      <c r="AU82" s="326" t="str">
        <f t="shared" ref="AU82" si="73">IFERROR(IF($D81="□",($AO81/$AK$7),($AO81/$AK$9)),"")</f>
        <v/>
      </c>
      <c r="AV82" s="326" t="str">
        <f t="shared" ref="AV82" si="74">IFERROR(IF($D81="□",($AN81/$AO$7),($AN81/$AO$9)),"")</f>
        <v/>
      </c>
    </row>
    <row r="83" spans="1:48" s="205" customFormat="1" ht="12" customHeight="1">
      <c r="A83" s="712"/>
      <c r="B83" s="715"/>
      <c r="C83" s="733"/>
      <c r="D83" s="721"/>
      <c r="E83" s="402"/>
      <c r="F83" s="726"/>
      <c r="G83" s="727"/>
      <c r="H83" s="235" t="s">
        <v>358</v>
      </c>
      <c r="I83" s="234" t="str">
        <f>IFERROR(VLOOKUP(I81,'P1-1'!$B:$AP,31,FALSE),"")</f>
        <v/>
      </c>
      <c r="J83" s="234" t="str">
        <f>IFERROR(VLOOKUP(J81,'P1-1'!$B:$AP,31,FALSE),"")</f>
        <v/>
      </c>
      <c r="K83" s="234" t="str">
        <f>IFERROR(VLOOKUP(K81,'P1-1'!$B:$AP,31,FALSE),"")</f>
        <v/>
      </c>
      <c r="L83" s="234" t="str">
        <f>IFERROR(VLOOKUP(L81,'P1-1'!$B:$AP,31,FALSE),"")</f>
        <v/>
      </c>
      <c r="M83" s="234" t="str">
        <f>IFERROR(VLOOKUP(M81,'P1-1'!$B:$AP,31,FALSE),"")</f>
        <v/>
      </c>
      <c r="N83" s="234" t="str">
        <f>IFERROR(VLOOKUP(N81,'P1-1'!$B:$AP,31,FALSE),"")</f>
        <v/>
      </c>
      <c r="O83" s="234" t="str">
        <f>IFERROR(VLOOKUP(O81,'P1-1'!$B:$AP,31,FALSE),"")</f>
        <v/>
      </c>
      <c r="P83" s="234" t="str">
        <f>IFERROR(VLOOKUP(P81,'P1-1'!$B:$AP,31,FALSE),"")</f>
        <v/>
      </c>
      <c r="Q83" s="234" t="str">
        <f>IFERROR(VLOOKUP(Q81,'P1-1'!$B:$AP,31,FALSE),"")</f>
        <v/>
      </c>
      <c r="R83" s="234" t="str">
        <f>IFERROR(VLOOKUP(R81,'P1-1'!$B:$AP,31,FALSE),"")</f>
        <v/>
      </c>
      <c r="S83" s="234" t="str">
        <f>IFERROR(VLOOKUP(S81,'P1-1'!$B:$AP,31,FALSE),"")</f>
        <v/>
      </c>
      <c r="T83" s="234" t="str">
        <f>IFERROR(VLOOKUP(T81,'P1-1'!$B:$AP,31,FALSE),"")</f>
        <v/>
      </c>
      <c r="U83" s="234" t="str">
        <f>IFERROR(VLOOKUP(U81,'P1-1'!$B:$AP,31,FALSE),"")</f>
        <v/>
      </c>
      <c r="V83" s="234" t="str">
        <f>IFERROR(VLOOKUP(V81,'P1-1'!$B:$AP,31,FALSE),"")</f>
        <v/>
      </c>
      <c r="W83" s="234" t="str">
        <f>IFERROR(VLOOKUP(W81,'P1-1'!$B:$AP,31,FALSE),"")</f>
        <v/>
      </c>
      <c r="X83" s="234" t="str">
        <f>IFERROR(VLOOKUP(X81,'P1-1'!$B:$AP,31,FALSE),"")</f>
        <v/>
      </c>
      <c r="Y83" s="234" t="str">
        <f>IFERROR(VLOOKUP(Y81,'P1-1'!$B:$AP,31,FALSE),"")</f>
        <v/>
      </c>
      <c r="Z83" s="234" t="str">
        <f>IFERROR(VLOOKUP(Z81,'P1-1'!$B:$AP,31,FALSE),"")</f>
        <v/>
      </c>
      <c r="AA83" s="234" t="str">
        <f>IFERROR(VLOOKUP(AA81,'P1-1'!$B:$AP,31,FALSE),"")</f>
        <v/>
      </c>
      <c r="AB83" s="234" t="str">
        <f>IFERROR(VLOOKUP(AB81,'P1-1'!$B:$AP,31,FALSE),"")</f>
        <v/>
      </c>
      <c r="AC83" s="234" t="str">
        <f>IFERROR(VLOOKUP(AC81,'P1-1'!$B:$AP,31,FALSE),"")</f>
        <v/>
      </c>
      <c r="AD83" s="234" t="str">
        <f>IFERROR(VLOOKUP(AD81,'P1-1'!$B:$AP,31,FALSE),"")</f>
        <v/>
      </c>
      <c r="AE83" s="234" t="str">
        <f>IFERROR(VLOOKUP(AE81,'P1-1'!$B:$AP,31,FALSE),"")</f>
        <v/>
      </c>
      <c r="AF83" s="234" t="str">
        <f>IFERROR(VLOOKUP(AF81,'P1-1'!$B:$AP,31,FALSE),"")</f>
        <v/>
      </c>
      <c r="AG83" s="234" t="str">
        <f>IFERROR(VLOOKUP(AG81,'P1-1'!$B:$AP,31,FALSE),"")</f>
        <v/>
      </c>
      <c r="AH83" s="234" t="str">
        <f>IFERROR(VLOOKUP(AH81,'P1-1'!$B:$AP,31,FALSE),"")</f>
        <v/>
      </c>
      <c r="AI83" s="234" t="str">
        <f>IFERROR(VLOOKUP(AI81,'P1-1'!$B:$AP,31,FALSE),"")</f>
        <v/>
      </c>
      <c r="AJ83" s="234" t="str">
        <f>IFERROR(VLOOKUP(AJ81,'P1-1'!$B:$AP,31,FALSE),"")</f>
        <v/>
      </c>
      <c r="AK83" s="234" t="str">
        <f>IFERROR(VLOOKUP(AK81,'P1-1'!$B:$AP,31,FALSE),"")</f>
        <v/>
      </c>
      <c r="AL83" s="234" t="str">
        <f>IFERROR(VLOOKUP(AL81,'P1-1'!$B:$AP,31,FALSE),"")</f>
        <v/>
      </c>
      <c r="AM83" s="234" t="str">
        <f>IFERROR(VLOOKUP(AM81,'P1-1'!$B:$AP,31,FALSE),"")</f>
        <v/>
      </c>
      <c r="AN83" s="730"/>
      <c r="AO83" s="702"/>
      <c r="AP83" s="707"/>
      <c r="AQ83" s="708"/>
      <c r="AR83" s="702"/>
      <c r="AS83" s="702"/>
      <c r="AT83" s="709"/>
      <c r="AU83" s="327"/>
      <c r="AV83" s="327"/>
    </row>
    <row r="84" spans="1:48" s="203" customFormat="1" ht="12" customHeight="1">
      <c r="A84" s="710">
        <v>21</v>
      </c>
      <c r="B84" s="713"/>
      <c r="C84" s="731"/>
      <c r="D84" s="719" t="s">
        <v>231</v>
      </c>
      <c r="E84" s="401"/>
      <c r="F84" s="722"/>
      <c r="G84" s="723"/>
      <c r="H84" s="232" t="s">
        <v>355</v>
      </c>
      <c r="I84" s="324"/>
      <c r="J84" s="324"/>
      <c r="K84" s="324"/>
      <c r="L84" s="324"/>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4"/>
      <c r="AL84" s="324"/>
      <c r="AM84" s="324"/>
      <c r="AN84" s="728">
        <f t="shared" ref="AN84" si="75">IF(LEFT($AN$2,6)="共同生活援助",SUM(I85:AM85),SUM(I85:AM86))</f>
        <v>0</v>
      </c>
      <c r="AO84" s="700">
        <f>IF($AN$4="４週",AN84/4,AN84/(DAY(EOMONTH($I$22,0))/7))</f>
        <v>0</v>
      </c>
      <c r="AP84" s="703"/>
      <c r="AQ84" s="704"/>
      <c r="AR84" s="700" t="str">
        <f t="shared" ref="AR84" si="76">IF($AN$4="４週",AU85,AV85)</f>
        <v/>
      </c>
      <c r="AS84" s="700"/>
      <c r="AT84" s="709"/>
      <c r="AU84" s="325" t="s">
        <v>617</v>
      </c>
      <c r="AV84" s="325" t="s">
        <v>356</v>
      </c>
    </row>
    <row r="85" spans="1:48" s="203" customFormat="1" ht="12" customHeight="1">
      <c r="A85" s="711"/>
      <c r="B85" s="714"/>
      <c r="C85" s="732"/>
      <c r="D85" s="720"/>
      <c r="E85" s="402"/>
      <c r="F85" s="724"/>
      <c r="G85" s="725"/>
      <c r="H85" s="233" t="s">
        <v>357</v>
      </c>
      <c r="I85" s="234" t="str">
        <f>IFERROR(VLOOKUP(I84,'P1-1'!$B:$AP,41,FALSE),"")</f>
        <v/>
      </c>
      <c r="J85" s="234" t="str">
        <f>IFERROR(VLOOKUP(J84,'P1-1'!$B:$AP,41,FALSE),"")</f>
        <v/>
      </c>
      <c r="K85" s="234" t="str">
        <f>IFERROR(VLOOKUP(K84,'P1-1'!$B:$AP,41,FALSE),"")</f>
        <v/>
      </c>
      <c r="L85" s="234" t="str">
        <f>IFERROR(VLOOKUP(L84,'P1-1'!$B:$AP,41,FALSE),"")</f>
        <v/>
      </c>
      <c r="M85" s="234" t="str">
        <f>IFERROR(VLOOKUP(M84,'P1-1'!$B:$AP,41,FALSE),"")</f>
        <v/>
      </c>
      <c r="N85" s="234" t="str">
        <f>IFERROR(VLOOKUP(N84,'P1-1'!$B:$AP,41,FALSE),"")</f>
        <v/>
      </c>
      <c r="O85" s="234" t="str">
        <f>IFERROR(VLOOKUP(O84,'P1-1'!$B:$AP,41,FALSE),"")</f>
        <v/>
      </c>
      <c r="P85" s="234" t="str">
        <f>IFERROR(VLOOKUP(P84,'P1-1'!$B:$AP,41,FALSE),"")</f>
        <v/>
      </c>
      <c r="Q85" s="234" t="str">
        <f>IFERROR(VLOOKUP(Q84,'P1-1'!$B:$AP,41,FALSE),"")</f>
        <v/>
      </c>
      <c r="R85" s="234" t="str">
        <f>IFERROR(VLOOKUP(R84,'P1-1'!$B:$AP,41,FALSE),"")</f>
        <v/>
      </c>
      <c r="S85" s="234" t="str">
        <f>IFERROR(VLOOKUP(S84,'P1-1'!$B:$AP,41,FALSE),"")</f>
        <v/>
      </c>
      <c r="T85" s="234" t="str">
        <f>IFERROR(VLOOKUP(T84,'P1-1'!$B:$AP,41,FALSE),"")</f>
        <v/>
      </c>
      <c r="U85" s="234" t="str">
        <f>IFERROR(VLOOKUP(U84,'P1-1'!$B:$AP,41,FALSE),"")</f>
        <v/>
      </c>
      <c r="V85" s="234" t="str">
        <f>IFERROR(VLOOKUP(V84,'P1-1'!$B:$AP,41,FALSE),"")</f>
        <v/>
      </c>
      <c r="W85" s="234" t="str">
        <f>IFERROR(VLOOKUP(W84,'P1-1'!$B:$AP,41,FALSE),"")</f>
        <v/>
      </c>
      <c r="X85" s="234" t="str">
        <f>IFERROR(VLOOKUP(X84,'P1-1'!$B:$AP,41,FALSE),"")</f>
        <v/>
      </c>
      <c r="Y85" s="234" t="str">
        <f>IFERROR(VLOOKUP(Y84,'P1-1'!$B:$AP,41,FALSE),"")</f>
        <v/>
      </c>
      <c r="Z85" s="234" t="str">
        <f>IFERROR(VLOOKUP(Z84,'P1-1'!$B:$AP,41,FALSE),"")</f>
        <v/>
      </c>
      <c r="AA85" s="234" t="str">
        <f>IFERROR(VLOOKUP(AA84,'P1-1'!$B:$AP,41,FALSE),"")</f>
        <v/>
      </c>
      <c r="AB85" s="234" t="str">
        <f>IFERROR(VLOOKUP(AB84,'P1-1'!$B:$AP,41,FALSE),"")</f>
        <v/>
      </c>
      <c r="AC85" s="234" t="str">
        <f>IFERROR(VLOOKUP(AC84,'P1-1'!$B:$AP,41,FALSE),"")</f>
        <v/>
      </c>
      <c r="AD85" s="234" t="str">
        <f>IFERROR(VLOOKUP(AD84,'P1-1'!$B:$AP,41,FALSE),"")</f>
        <v/>
      </c>
      <c r="AE85" s="234" t="str">
        <f>IFERROR(VLOOKUP(AE84,'P1-1'!$B:$AP,41,FALSE),"")</f>
        <v/>
      </c>
      <c r="AF85" s="234" t="str">
        <f>IFERROR(VLOOKUP(AF84,'P1-1'!$B:$AP,41,FALSE),"")</f>
        <v/>
      </c>
      <c r="AG85" s="234" t="str">
        <f>IFERROR(VLOOKUP(AG84,'P1-1'!$B:$AP,41,FALSE),"")</f>
        <v/>
      </c>
      <c r="AH85" s="234" t="str">
        <f>IFERROR(VLOOKUP(AH84,'P1-1'!$B:$AP,41,FALSE),"")</f>
        <v/>
      </c>
      <c r="AI85" s="234" t="str">
        <f>IFERROR(VLOOKUP(AI84,'P1-1'!$B:$AP,41,FALSE),"")</f>
        <v/>
      </c>
      <c r="AJ85" s="234" t="str">
        <f>IFERROR(VLOOKUP(AJ84,'P1-1'!$B:$AP,41,FALSE),"")</f>
        <v/>
      </c>
      <c r="AK85" s="234" t="str">
        <f>IFERROR(VLOOKUP(AK84,'P1-1'!$B:$AP,41,FALSE),"")</f>
        <v/>
      </c>
      <c r="AL85" s="234" t="str">
        <f>IFERROR(VLOOKUP(AL84,'P1-1'!$B:$AP,41,FALSE),"")</f>
        <v/>
      </c>
      <c r="AM85" s="234" t="str">
        <f>IFERROR(VLOOKUP(AM84,'P1-1'!$B:$AP,41,FALSE),"")</f>
        <v/>
      </c>
      <c r="AN85" s="729"/>
      <c r="AO85" s="701"/>
      <c r="AP85" s="705"/>
      <c r="AQ85" s="706"/>
      <c r="AR85" s="701"/>
      <c r="AS85" s="701"/>
      <c r="AT85" s="709"/>
      <c r="AU85" s="326" t="str">
        <f>IFERROR(IF($D84="□",($AO84/$AK$7),($AO84/$AK$9)),"")</f>
        <v/>
      </c>
      <c r="AV85" s="326" t="str">
        <f>IFERROR(IF($D84="□",($AN84/$AO$7),($AN84/$AO$9)),"")</f>
        <v/>
      </c>
    </row>
    <row r="86" spans="1:48" s="203" customFormat="1" ht="12" customHeight="1">
      <c r="A86" s="712"/>
      <c r="B86" s="715"/>
      <c r="C86" s="733"/>
      <c r="D86" s="721"/>
      <c r="E86" s="402"/>
      <c r="F86" s="726"/>
      <c r="G86" s="727"/>
      <c r="H86" s="235" t="s">
        <v>358</v>
      </c>
      <c r="I86" s="234" t="str">
        <f>IFERROR(VLOOKUP(I84,'P1-1'!$B:$AP,31,FALSE),"")</f>
        <v/>
      </c>
      <c r="J86" s="234" t="str">
        <f>IFERROR(VLOOKUP(J84,'P1-1'!$B:$AP,31,FALSE),"")</f>
        <v/>
      </c>
      <c r="K86" s="234" t="str">
        <f>IFERROR(VLOOKUP(K84,'P1-1'!$B:$AP,31,FALSE),"")</f>
        <v/>
      </c>
      <c r="L86" s="234" t="str">
        <f>IFERROR(VLOOKUP(L84,'P1-1'!$B:$AP,31,FALSE),"")</f>
        <v/>
      </c>
      <c r="M86" s="234" t="str">
        <f>IFERROR(VLOOKUP(M84,'P1-1'!$B:$AP,31,FALSE),"")</f>
        <v/>
      </c>
      <c r="N86" s="234" t="str">
        <f>IFERROR(VLOOKUP(N84,'P1-1'!$B:$AP,31,FALSE),"")</f>
        <v/>
      </c>
      <c r="O86" s="234" t="str">
        <f>IFERROR(VLOOKUP(O84,'P1-1'!$B:$AP,31,FALSE),"")</f>
        <v/>
      </c>
      <c r="P86" s="234" t="str">
        <f>IFERROR(VLOOKUP(P84,'P1-1'!$B:$AP,31,FALSE),"")</f>
        <v/>
      </c>
      <c r="Q86" s="234" t="str">
        <f>IFERROR(VLOOKUP(Q84,'P1-1'!$B:$AP,31,FALSE),"")</f>
        <v/>
      </c>
      <c r="R86" s="234" t="str">
        <f>IFERROR(VLOOKUP(R84,'P1-1'!$B:$AP,31,FALSE),"")</f>
        <v/>
      </c>
      <c r="S86" s="234" t="str">
        <f>IFERROR(VLOOKUP(S84,'P1-1'!$B:$AP,31,FALSE),"")</f>
        <v/>
      </c>
      <c r="T86" s="234" t="str">
        <f>IFERROR(VLOOKUP(T84,'P1-1'!$B:$AP,31,FALSE),"")</f>
        <v/>
      </c>
      <c r="U86" s="234" t="str">
        <f>IFERROR(VLOOKUP(U84,'P1-1'!$B:$AP,31,FALSE),"")</f>
        <v/>
      </c>
      <c r="V86" s="234" t="str">
        <f>IFERROR(VLOOKUP(V84,'P1-1'!$B:$AP,31,FALSE),"")</f>
        <v/>
      </c>
      <c r="W86" s="234" t="str">
        <f>IFERROR(VLOOKUP(W84,'P1-1'!$B:$AP,31,FALSE),"")</f>
        <v/>
      </c>
      <c r="X86" s="234" t="str">
        <f>IFERROR(VLOOKUP(X84,'P1-1'!$B:$AP,31,FALSE),"")</f>
        <v/>
      </c>
      <c r="Y86" s="234" t="str">
        <f>IFERROR(VLOOKUP(Y84,'P1-1'!$B:$AP,31,FALSE),"")</f>
        <v/>
      </c>
      <c r="Z86" s="234" t="str">
        <f>IFERROR(VLOOKUP(Z84,'P1-1'!$B:$AP,31,FALSE),"")</f>
        <v/>
      </c>
      <c r="AA86" s="234" t="str">
        <f>IFERROR(VLOOKUP(AA84,'P1-1'!$B:$AP,31,FALSE),"")</f>
        <v/>
      </c>
      <c r="AB86" s="234" t="str">
        <f>IFERROR(VLOOKUP(AB84,'P1-1'!$B:$AP,31,FALSE),"")</f>
        <v/>
      </c>
      <c r="AC86" s="234" t="str">
        <f>IFERROR(VLOOKUP(AC84,'P1-1'!$B:$AP,31,FALSE),"")</f>
        <v/>
      </c>
      <c r="AD86" s="234" t="str">
        <f>IFERROR(VLOOKUP(AD84,'P1-1'!$B:$AP,31,FALSE),"")</f>
        <v/>
      </c>
      <c r="AE86" s="234" t="str">
        <f>IFERROR(VLOOKUP(AE84,'P1-1'!$B:$AP,31,FALSE),"")</f>
        <v/>
      </c>
      <c r="AF86" s="234" t="str">
        <f>IFERROR(VLOOKUP(AF84,'P1-1'!$B:$AP,31,FALSE),"")</f>
        <v/>
      </c>
      <c r="AG86" s="234" t="str">
        <f>IFERROR(VLOOKUP(AG84,'P1-1'!$B:$AP,31,FALSE),"")</f>
        <v/>
      </c>
      <c r="AH86" s="234" t="str">
        <f>IFERROR(VLOOKUP(AH84,'P1-1'!$B:$AP,31,FALSE),"")</f>
        <v/>
      </c>
      <c r="AI86" s="234" t="str">
        <f>IFERROR(VLOOKUP(AI84,'P1-1'!$B:$AP,31,FALSE),"")</f>
        <v/>
      </c>
      <c r="AJ86" s="234" t="str">
        <f>IFERROR(VLOOKUP(AJ84,'P1-1'!$B:$AP,31,FALSE),"")</f>
        <v/>
      </c>
      <c r="AK86" s="234" t="str">
        <f>IFERROR(VLOOKUP(AK84,'P1-1'!$B:$AP,31,FALSE),"")</f>
        <v/>
      </c>
      <c r="AL86" s="234" t="str">
        <f>IFERROR(VLOOKUP(AL84,'P1-1'!$B:$AP,31,FALSE),"")</f>
        <v/>
      </c>
      <c r="AM86" s="234" t="str">
        <f>IFERROR(VLOOKUP(AM84,'P1-1'!$B:$AP,31,FALSE),"")</f>
        <v/>
      </c>
      <c r="AN86" s="730"/>
      <c r="AO86" s="702"/>
      <c r="AP86" s="707"/>
      <c r="AQ86" s="708"/>
      <c r="AR86" s="702"/>
      <c r="AS86" s="702"/>
      <c r="AT86" s="709"/>
      <c r="AU86" s="327"/>
      <c r="AV86" s="327"/>
    </row>
    <row r="87" spans="1:48" s="205" customFormat="1" ht="12" customHeight="1">
      <c r="A87" s="710">
        <v>22</v>
      </c>
      <c r="B87" s="713"/>
      <c r="C87" s="731"/>
      <c r="D87" s="719" t="s">
        <v>231</v>
      </c>
      <c r="E87" s="401"/>
      <c r="F87" s="722"/>
      <c r="G87" s="723"/>
      <c r="H87" s="232" t="s">
        <v>355</v>
      </c>
      <c r="I87" s="324"/>
      <c r="J87" s="324"/>
      <c r="K87" s="324"/>
      <c r="L87" s="324"/>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728">
        <f t="shared" ref="AN87" si="77">IF(LEFT($AN$2,6)="共同生活援助",SUM(I88:AM88),SUM(I88:AM89))</f>
        <v>0</v>
      </c>
      <c r="AO87" s="700">
        <f>IF($AN$4="４週",AN87/4,AN87/(DAY(EOMONTH($I$22,0))/7))</f>
        <v>0</v>
      </c>
      <c r="AP87" s="703"/>
      <c r="AQ87" s="704"/>
      <c r="AR87" s="700" t="str">
        <f t="shared" ref="AR87" si="78">IF($AN$4="４週",AU88,AV88)</f>
        <v/>
      </c>
      <c r="AS87" s="700"/>
      <c r="AT87" s="709"/>
      <c r="AU87" s="325" t="s">
        <v>617</v>
      </c>
      <c r="AV87" s="325" t="s">
        <v>356</v>
      </c>
    </row>
    <row r="88" spans="1:48" s="205" customFormat="1" ht="12" customHeight="1">
      <c r="A88" s="711"/>
      <c r="B88" s="714"/>
      <c r="C88" s="732"/>
      <c r="D88" s="720"/>
      <c r="E88" s="402"/>
      <c r="F88" s="724"/>
      <c r="G88" s="725"/>
      <c r="H88" s="233" t="s">
        <v>357</v>
      </c>
      <c r="I88" s="234" t="str">
        <f>IFERROR(VLOOKUP(I87,'P1-1'!$B:$AP,41,FALSE),"")</f>
        <v/>
      </c>
      <c r="J88" s="234" t="str">
        <f>IFERROR(VLOOKUP(J87,'P1-1'!$B:$AP,41,FALSE),"")</f>
        <v/>
      </c>
      <c r="K88" s="234" t="str">
        <f>IFERROR(VLOOKUP(K87,'P1-1'!$B:$AP,41,FALSE),"")</f>
        <v/>
      </c>
      <c r="L88" s="234" t="str">
        <f>IFERROR(VLOOKUP(L87,'P1-1'!$B:$AP,41,FALSE),"")</f>
        <v/>
      </c>
      <c r="M88" s="234" t="str">
        <f>IFERROR(VLOOKUP(M87,'P1-1'!$B:$AP,41,FALSE),"")</f>
        <v/>
      </c>
      <c r="N88" s="234" t="str">
        <f>IFERROR(VLOOKUP(N87,'P1-1'!$B:$AP,41,FALSE),"")</f>
        <v/>
      </c>
      <c r="O88" s="234" t="str">
        <f>IFERROR(VLOOKUP(O87,'P1-1'!$B:$AP,41,FALSE),"")</f>
        <v/>
      </c>
      <c r="P88" s="234" t="str">
        <f>IFERROR(VLOOKUP(P87,'P1-1'!$B:$AP,41,FALSE),"")</f>
        <v/>
      </c>
      <c r="Q88" s="234" t="str">
        <f>IFERROR(VLOOKUP(Q87,'P1-1'!$B:$AP,41,FALSE),"")</f>
        <v/>
      </c>
      <c r="R88" s="234" t="str">
        <f>IFERROR(VLOOKUP(R87,'P1-1'!$B:$AP,41,FALSE),"")</f>
        <v/>
      </c>
      <c r="S88" s="234" t="str">
        <f>IFERROR(VLOOKUP(S87,'P1-1'!$B:$AP,41,FALSE),"")</f>
        <v/>
      </c>
      <c r="T88" s="234" t="str">
        <f>IFERROR(VLOOKUP(T87,'P1-1'!$B:$AP,41,FALSE),"")</f>
        <v/>
      </c>
      <c r="U88" s="234" t="str">
        <f>IFERROR(VLOOKUP(U87,'P1-1'!$B:$AP,41,FALSE),"")</f>
        <v/>
      </c>
      <c r="V88" s="234" t="str">
        <f>IFERROR(VLOOKUP(V87,'P1-1'!$B:$AP,41,FALSE),"")</f>
        <v/>
      </c>
      <c r="W88" s="234" t="str">
        <f>IFERROR(VLOOKUP(W87,'P1-1'!$B:$AP,41,FALSE),"")</f>
        <v/>
      </c>
      <c r="X88" s="234" t="str">
        <f>IFERROR(VLOOKUP(X87,'P1-1'!$B:$AP,41,FALSE),"")</f>
        <v/>
      </c>
      <c r="Y88" s="234" t="str">
        <f>IFERROR(VLOOKUP(Y87,'P1-1'!$B:$AP,41,FALSE),"")</f>
        <v/>
      </c>
      <c r="Z88" s="234" t="str">
        <f>IFERROR(VLOOKUP(Z87,'P1-1'!$B:$AP,41,FALSE),"")</f>
        <v/>
      </c>
      <c r="AA88" s="234" t="str">
        <f>IFERROR(VLOOKUP(AA87,'P1-1'!$B:$AP,41,FALSE),"")</f>
        <v/>
      </c>
      <c r="AB88" s="234" t="str">
        <f>IFERROR(VLOOKUP(AB87,'P1-1'!$B:$AP,41,FALSE),"")</f>
        <v/>
      </c>
      <c r="AC88" s="234" t="str">
        <f>IFERROR(VLOOKUP(AC87,'P1-1'!$B:$AP,41,FALSE),"")</f>
        <v/>
      </c>
      <c r="AD88" s="234" t="str">
        <f>IFERROR(VLOOKUP(AD87,'P1-1'!$B:$AP,41,FALSE),"")</f>
        <v/>
      </c>
      <c r="AE88" s="234" t="str">
        <f>IFERROR(VLOOKUP(AE87,'P1-1'!$B:$AP,41,FALSE),"")</f>
        <v/>
      </c>
      <c r="AF88" s="234" t="str">
        <f>IFERROR(VLOOKUP(AF87,'P1-1'!$B:$AP,41,FALSE),"")</f>
        <v/>
      </c>
      <c r="AG88" s="234" t="str">
        <f>IFERROR(VLOOKUP(AG87,'P1-1'!$B:$AP,41,FALSE),"")</f>
        <v/>
      </c>
      <c r="AH88" s="234" t="str">
        <f>IFERROR(VLOOKUP(AH87,'P1-1'!$B:$AP,41,FALSE),"")</f>
        <v/>
      </c>
      <c r="AI88" s="234" t="str">
        <f>IFERROR(VLOOKUP(AI87,'P1-1'!$B:$AP,41,FALSE),"")</f>
        <v/>
      </c>
      <c r="AJ88" s="234" t="str">
        <f>IFERROR(VLOOKUP(AJ87,'P1-1'!$B:$AP,41,FALSE),"")</f>
        <v/>
      </c>
      <c r="AK88" s="234" t="str">
        <f>IFERROR(VLOOKUP(AK87,'P1-1'!$B:$AP,41,FALSE),"")</f>
        <v/>
      </c>
      <c r="AL88" s="234" t="str">
        <f>IFERROR(VLOOKUP(AL87,'P1-1'!$B:$AP,41,FALSE),"")</f>
        <v/>
      </c>
      <c r="AM88" s="234" t="str">
        <f>IFERROR(VLOOKUP(AM87,'P1-1'!$B:$AP,41,FALSE),"")</f>
        <v/>
      </c>
      <c r="AN88" s="729"/>
      <c r="AO88" s="701"/>
      <c r="AP88" s="705"/>
      <c r="AQ88" s="706"/>
      <c r="AR88" s="701"/>
      <c r="AS88" s="701"/>
      <c r="AT88" s="709"/>
      <c r="AU88" s="326" t="str">
        <f t="shared" ref="AU88" si="79">IFERROR(IF($D87="□",($AO87/$AK$7),($AO87/$AK$9)),"")</f>
        <v/>
      </c>
      <c r="AV88" s="326" t="str">
        <f t="shared" ref="AV88" si="80">IFERROR(IF($D87="□",($AN87/$AO$7),($AN87/$AO$9)),"")</f>
        <v/>
      </c>
    </row>
    <row r="89" spans="1:48" s="205" customFormat="1" ht="12" customHeight="1">
      <c r="A89" s="712"/>
      <c r="B89" s="715"/>
      <c r="C89" s="733"/>
      <c r="D89" s="721"/>
      <c r="E89" s="402"/>
      <c r="F89" s="726"/>
      <c r="G89" s="727"/>
      <c r="H89" s="235" t="s">
        <v>358</v>
      </c>
      <c r="I89" s="234" t="str">
        <f>IFERROR(VLOOKUP(I87,'P1-1'!$B:$AP,31,FALSE),"")</f>
        <v/>
      </c>
      <c r="J89" s="234" t="str">
        <f>IFERROR(VLOOKUP(J87,'P1-1'!$B:$AP,31,FALSE),"")</f>
        <v/>
      </c>
      <c r="K89" s="234" t="str">
        <f>IFERROR(VLOOKUP(K87,'P1-1'!$B:$AP,31,FALSE),"")</f>
        <v/>
      </c>
      <c r="L89" s="234" t="str">
        <f>IFERROR(VLOOKUP(L87,'P1-1'!$B:$AP,31,FALSE),"")</f>
        <v/>
      </c>
      <c r="M89" s="234" t="str">
        <f>IFERROR(VLOOKUP(M87,'P1-1'!$B:$AP,31,FALSE),"")</f>
        <v/>
      </c>
      <c r="N89" s="234" t="str">
        <f>IFERROR(VLOOKUP(N87,'P1-1'!$B:$AP,31,FALSE),"")</f>
        <v/>
      </c>
      <c r="O89" s="234" t="str">
        <f>IFERROR(VLOOKUP(O87,'P1-1'!$B:$AP,31,FALSE),"")</f>
        <v/>
      </c>
      <c r="P89" s="234" t="str">
        <f>IFERROR(VLOOKUP(P87,'P1-1'!$B:$AP,31,FALSE),"")</f>
        <v/>
      </c>
      <c r="Q89" s="234" t="str">
        <f>IFERROR(VLOOKUP(Q87,'P1-1'!$B:$AP,31,FALSE),"")</f>
        <v/>
      </c>
      <c r="R89" s="234" t="str">
        <f>IFERROR(VLOOKUP(R87,'P1-1'!$B:$AP,31,FALSE),"")</f>
        <v/>
      </c>
      <c r="S89" s="234" t="str">
        <f>IFERROR(VLOOKUP(S87,'P1-1'!$B:$AP,31,FALSE),"")</f>
        <v/>
      </c>
      <c r="T89" s="234" t="str">
        <f>IFERROR(VLOOKUP(T87,'P1-1'!$B:$AP,31,FALSE),"")</f>
        <v/>
      </c>
      <c r="U89" s="234" t="str">
        <f>IFERROR(VLOOKUP(U87,'P1-1'!$B:$AP,31,FALSE),"")</f>
        <v/>
      </c>
      <c r="V89" s="234" t="str">
        <f>IFERROR(VLOOKUP(V87,'P1-1'!$B:$AP,31,FALSE),"")</f>
        <v/>
      </c>
      <c r="W89" s="234" t="str">
        <f>IFERROR(VLOOKUP(W87,'P1-1'!$B:$AP,31,FALSE),"")</f>
        <v/>
      </c>
      <c r="X89" s="234" t="str">
        <f>IFERROR(VLOOKUP(X87,'P1-1'!$B:$AP,31,FALSE),"")</f>
        <v/>
      </c>
      <c r="Y89" s="234" t="str">
        <f>IFERROR(VLOOKUP(Y87,'P1-1'!$B:$AP,31,FALSE),"")</f>
        <v/>
      </c>
      <c r="Z89" s="234" t="str">
        <f>IFERROR(VLOOKUP(Z87,'P1-1'!$B:$AP,31,FALSE),"")</f>
        <v/>
      </c>
      <c r="AA89" s="234" t="str">
        <f>IFERROR(VLOOKUP(AA87,'P1-1'!$B:$AP,31,FALSE),"")</f>
        <v/>
      </c>
      <c r="AB89" s="234" t="str">
        <f>IFERROR(VLOOKUP(AB87,'P1-1'!$B:$AP,31,FALSE),"")</f>
        <v/>
      </c>
      <c r="AC89" s="234" t="str">
        <f>IFERROR(VLOOKUP(AC87,'P1-1'!$B:$AP,31,FALSE),"")</f>
        <v/>
      </c>
      <c r="AD89" s="234" t="str">
        <f>IFERROR(VLOOKUP(AD87,'P1-1'!$B:$AP,31,FALSE),"")</f>
        <v/>
      </c>
      <c r="AE89" s="234" t="str">
        <f>IFERROR(VLOOKUP(AE87,'P1-1'!$B:$AP,31,FALSE),"")</f>
        <v/>
      </c>
      <c r="AF89" s="234" t="str">
        <f>IFERROR(VLOOKUP(AF87,'P1-1'!$B:$AP,31,FALSE),"")</f>
        <v/>
      </c>
      <c r="AG89" s="234" t="str">
        <f>IFERROR(VLOOKUP(AG87,'P1-1'!$B:$AP,31,FALSE),"")</f>
        <v/>
      </c>
      <c r="AH89" s="234" t="str">
        <f>IFERROR(VLOOKUP(AH87,'P1-1'!$B:$AP,31,FALSE),"")</f>
        <v/>
      </c>
      <c r="AI89" s="234" t="str">
        <f>IFERROR(VLOOKUP(AI87,'P1-1'!$B:$AP,31,FALSE),"")</f>
        <v/>
      </c>
      <c r="AJ89" s="234" t="str">
        <f>IFERROR(VLOOKUP(AJ87,'P1-1'!$B:$AP,31,FALSE),"")</f>
        <v/>
      </c>
      <c r="AK89" s="234" t="str">
        <f>IFERROR(VLOOKUP(AK87,'P1-1'!$B:$AP,31,FALSE),"")</f>
        <v/>
      </c>
      <c r="AL89" s="234" t="str">
        <f>IFERROR(VLOOKUP(AL87,'P1-1'!$B:$AP,31,FALSE),"")</f>
        <v/>
      </c>
      <c r="AM89" s="234" t="str">
        <f>IFERROR(VLOOKUP(AM87,'P1-1'!$B:$AP,31,FALSE),"")</f>
        <v/>
      </c>
      <c r="AN89" s="730"/>
      <c r="AO89" s="702"/>
      <c r="AP89" s="707"/>
      <c r="AQ89" s="708"/>
      <c r="AR89" s="702"/>
      <c r="AS89" s="702"/>
      <c r="AT89" s="709"/>
      <c r="AU89" s="327"/>
      <c r="AV89" s="327"/>
    </row>
    <row r="90" spans="1:48" s="205" customFormat="1" ht="12" customHeight="1">
      <c r="A90" s="710">
        <v>23</v>
      </c>
      <c r="B90" s="713"/>
      <c r="C90" s="731"/>
      <c r="D90" s="719" t="s">
        <v>231</v>
      </c>
      <c r="E90" s="401"/>
      <c r="F90" s="722"/>
      <c r="G90" s="723"/>
      <c r="H90" s="232" t="s">
        <v>355</v>
      </c>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728">
        <f t="shared" ref="AN90" si="81">IF(LEFT($AN$2,6)="共同生活援助",SUM(I91:AM91),SUM(I91:AM92))</f>
        <v>0</v>
      </c>
      <c r="AO90" s="700">
        <f>IF($AN$4="４週",AN90/4,AN90/(DAY(EOMONTH($I$22,0))/7))</f>
        <v>0</v>
      </c>
      <c r="AP90" s="703"/>
      <c r="AQ90" s="704"/>
      <c r="AR90" s="700" t="str">
        <f t="shared" ref="AR90" si="82">IF($AN$4="４週",AU91,AV91)</f>
        <v/>
      </c>
      <c r="AS90" s="700"/>
      <c r="AT90" s="709"/>
      <c r="AU90" s="325" t="s">
        <v>617</v>
      </c>
      <c r="AV90" s="325" t="s">
        <v>356</v>
      </c>
    </row>
    <row r="91" spans="1:48" s="205" customFormat="1" ht="12" customHeight="1">
      <c r="A91" s="711"/>
      <c r="B91" s="714"/>
      <c r="C91" s="732"/>
      <c r="D91" s="720"/>
      <c r="E91" s="402"/>
      <c r="F91" s="724"/>
      <c r="G91" s="725"/>
      <c r="H91" s="233" t="s">
        <v>357</v>
      </c>
      <c r="I91" s="234" t="str">
        <f>IFERROR(VLOOKUP(I90,'P1-1'!$B:$AP,41,FALSE),"")</f>
        <v/>
      </c>
      <c r="J91" s="234" t="str">
        <f>IFERROR(VLOOKUP(J90,'P1-1'!$B:$AP,41,FALSE),"")</f>
        <v/>
      </c>
      <c r="K91" s="234" t="str">
        <f>IFERROR(VLOOKUP(K90,'P1-1'!$B:$AP,41,FALSE),"")</f>
        <v/>
      </c>
      <c r="L91" s="234" t="str">
        <f>IFERROR(VLOOKUP(L90,'P1-1'!$B:$AP,41,FALSE),"")</f>
        <v/>
      </c>
      <c r="M91" s="234" t="str">
        <f>IFERROR(VLOOKUP(M90,'P1-1'!$B:$AP,41,FALSE),"")</f>
        <v/>
      </c>
      <c r="N91" s="234" t="str">
        <f>IFERROR(VLOOKUP(N90,'P1-1'!$B:$AP,41,FALSE),"")</f>
        <v/>
      </c>
      <c r="O91" s="234" t="str">
        <f>IFERROR(VLOOKUP(O90,'P1-1'!$B:$AP,41,FALSE),"")</f>
        <v/>
      </c>
      <c r="P91" s="234" t="str">
        <f>IFERROR(VLOOKUP(P90,'P1-1'!$B:$AP,41,FALSE),"")</f>
        <v/>
      </c>
      <c r="Q91" s="234" t="str">
        <f>IFERROR(VLOOKUP(Q90,'P1-1'!$B:$AP,41,FALSE),"")</f>
        <v/>
      </c>
      <c r="R91" s="234" t="str">
        <f>IFERROR(VLOOKUP(R90,'P1-1'!$B:$AP,41,FALSE),"")</f>
        <v/>
      </c>
      <c r="S91" s="234" t="str">
        <f>IFERROR(VLOOKUP(S90,'P1-1'!$B:$AP,41,FALSE),"")</f>
        <v/>
      </c>
      <c r="T91" s="234" t="str">
        <f>IFERROR(VLOOKUP(T90,'P1-1'!$B:$AP,41,FALSE),"")</f>
        <v/>
      </c>
      <c r="U91" s="234" t="str">
        <f>IFERROR(VLOOKUP(U90,'P1-1'!$B:$AP,41,FALSE),"")</f>
        <v/>
      </c>
      <c r="V91" s="234" t="str">
        <f>IFERROR(VLOOKUP(V90,'P1-1'!$B:$AP,41,FALSE),"")</f>
        <v/>
      </c>
      <c r="W91" s="234" t="str">
        <f>IFERROR(VLOOKUP(W90,'P1-1'!$B:$AP,41,FALSE),"")</f>
        <v/>
      </c>
      <c r="X91" s="234" t="str">
        <f>IFERROR(VLOOKUP(X90,'P1-1'!$B:$AP,41,FALSE),"")</f>
        <v/>
      </c>
      <c r="Y91" s="234" t="str">
        <f>IFERROR(VLOOKUP(Y90,'P1-1'!$B:$AP,41,FALSE),"")</f>
        <v/>
      </c>
      <c r="Z91" s="234" t="str">
        <f>IFERROR(VLOOKUP(Z90,'P1-1'!$B:$AP,41,FALSE),"")</f>
        <v/>
      </c>
      <c r="AA91" s="234" t="str">
        <f>IFERROR(VLOOKUP(AA90,'P1-1'!$B:$AP,41,FALSE),"")</f>
        <v/>
      </c>
      <c r="AB91" s="234" t="str">
        <f>IFERROR(VLOOKUP(AB90,'P1-1'!$B:$AP,41,FALSE),"")</f>
        <v/>
      </c>
      <c r="AC91" s="234" t="str">
        <f>IFERROR(VLOOKUP(AC90,'P1-1'!$B:$AP,41,FALSE),"")</f>
        <v/>
      </c>
      <c r="AD91" s="234" t="str">
        <f>IFERROR(VLOOKUP(AD90,'P1-1'!$B:$AP,41,FALSE),"")</f>
        <v/>
      </c>
      <c r="AE91" s="234" t="str">
        <f>IFERROR(VLOOKUP(AE90,'P1-1'!$B:$AP,41,FALSE),"")</f>
        <v/>
      </c>
      <c r="AF91" s="234" t="str">
        <f>IFERROR(VLOOKUP(AF90,'P1-1'!$B:$AP,41,FALSE),"")</f>
        <v/>
      </c>
      <c r="AG91" s="234" t="str">
        <f>IFERROR(VLOOKUP(AG90,'P1-1'!$B:$AP,41,FALSE),"")</f>
        <v/>
      </c>
      <c r="AH91" s="234" t="str">
        <f>IFERROR(VLOOKUP(AH90,'P1-1'!$B:$AP,41,FALSE),"")</f>
        <v/>
      </c>
      <c r="AI91" s="234" t="str">
        <f>IFERROR(VLOOKUP(AI90,'P1-1'!$B:$AP,41,FALSE),"")</f>
        <v/>
      </c>
      <c r="AJ91" s="234" t="str">
        <f>IFERROR(VLOOKUP(AJ90,'P1-1'!$B:$AP,41,FALSE),"")</f>
        <v/>
      </c>
      <c r="AK91" s="234" t="str">
        <f>IFERROR(VLOOKUP(AK90,'P1-1'!$B:$AP,41,FALSE),"")</f>
        <v/>
      </c>
      <c r="AL91" s="234" t="str">
        <f>IFERROR(VLOOKUP(AL90,'P1-1'!$B:$AP,41,FALSE),"")</f>
        <v/>
      </c>
      <c r="AM91" s="234" t="str">
        <f>IFERROR(VLOOKUP(AM90,'P1-1'!$B:$AP,41,FALSE),"")</f>
        <v/>
      </c>
      <c r="AN91" s="729"/>
      <c r="AO91" s="701"/>
      <c r="AP91" s="705"/>
      <c r="AQ91" s="706"/>
      <c r="AR91" s="701"/>
      <c r="AS91" s="701"/>
      <c r="AT91" s="709"/>
      <c r="AU91" s="326" t="str">
        <f t="shared" ref="AU91" si="83">IFERROR(IF($D90="□",($AO90/$AK$7),($AO90/$AK$9)),"")</f>
        <v/>
      </c>
      <c r="AV91" s="326" t="str">
        <f t="shared" ref="AV91" si="84">IFERROR(IF($D90="□",($AN90/$AO$7),($AN90/$AO$9)),"")</f>
        <v/>
      </c>
    </row>
    <row r="92" spans="1:48" s="205" customFormat="1" ht="12" customHeight="1">
      <c r="A92" s="712"/>
      <c r="B92" s="715"/>
      <c r="C92" s="733"/>
      <c r="D92" s="721"/>
      <c r="E92" s="402"/>
      <c r="F92" s="726"/>
      <c r="G92" s="727"/>
      <c r="H92" s="235" t="s">
        <v>358</v>
      </c>
      <c r="I92" s="234" t="str">
        <f>IFERROR(VLOOKUP(I90,'P1-1'!$B:$AP,31,FALSE),"")</f>
        <v/>
      </c>
      <c r="J92" s="234" t="str">
        <f>IFERROR(VLOOKUP(J90,'P1-1'!$B:$AP,31,FALSE),"")</f>
        <v/>
      </c>
      <c r="K92" s="234" t="str">
        <f>IFERROR(VLOOKUP(K90,'P1-1'!$B:$AP,31,FALSE),"")</f>
        <v/>
      </c>
      <c r="L92" s="234" t="str">
        <f>IFERROR(VLOOKUP(L90,'P1-1'!$B:$AP,31,FALSE),"")</f>
        <v/>
      </c>
      <c r="M92" s="234" t="str">
        <f>IFERROR(VLOOKUP(M90,'P1-1'!$B:$AP,31,FALSE),"")</f>
        <v/>
      </c>
      <c r="N92" s="234" t="str">
        <f>IFERROR(VLOOKUP(N90,'P1-1'!$B:$AP,31,FALSE),"")</f>
        <v/>
      </c>
      <c r="O92" s="234" t="str">
        <f>IFERROR(VLOOKUP(O90,'P1-1'!$B:$AP,31,FALSE),"")</f>
        <v/>
      </c>
      <c r="P92" s="234" t="str">
        <f>IFERROR(VLOOKUP(P90,'P1-1'!$B:$AP,31,FALSE),"")</f>
        <v/>
      </c>
      <c r="Q92" s="234" t="str">
        <f>IFERROR(VLOOKUP(Q90,'P1-1'!$B:$AP,31,FALSE),"")</f>
        <v/>
      </c>
      <c r="R92" s="234" t="str">
        <f>IFERROR(VLOOKUP(R90,'P1-1'!$B:$AP,31,FALSE),"")</f>
        <v/>
      </c>
      <c r="S92" s="234" t="str">
        <f>IFERROR(VLOOKUP(S90,'P1-1'!$B:$AP,31,FALSE),"")</f>
        <v/>
      </c>
      <c r="T92" s="234" t="str">
        <f>IFERROR(VLOOKUP(T90,'P1-1'!$B:$AP,31,FALSE),"")</f>
        <v/>
      </c>
      <c r="U92" s="234" t="str">
        <f>IFERROR(VLOOKUP(U90,'P1-1'!$B:$AP,31,FALSE),"")</f>
        <v/>
      </c>
      <c r="V92" s="234" t="str">
        <f>IFERROR(VLOOKUP(V90,'P1-1'!$B:$AP,31,FALSE),"")</f>
        <v/>
      </c>
      <c r="W92" s="234" t="str">
        <f>IFERROR(VLOOKUP(W90,'P1-1'!$B:$AP,31,FALSE),"")</f>
        <v/>
      </c>
      <c r="X92" s="234" t="str">
        <f>IFERROR(VLOOKUP(X90,'P1-1'!$B:$AP,31,FALSE),"")</f>
        <v/>
      </c>
      <c r="Y92" s="234" t="str">
        <f>IFERROR(VLOOKUP(Y90,'P1-1'!$B:$AP,31,FALSE),"")</f>
        <v/>
      </c>
      <c r="Z92" s="234" t="str">
        <f>IFERROR(VLOOKUP(Z90,'P1-1'!$B:$AP,31,FALSE),"")</f>
        <v/>
      </c>
      <c r="AA92" s="234" t="str">
        <f>IFERROR(VLOOKUP(AA90,'P1-1'!$B:$AP,31,FALSE),"")</f>
        <v/>
      </c>
      <c r="AB92" s="234" t="str">
        <f>IFERROR(VLOOKUP(AB90,'P1-1'!$B:$AP,31,FALSE),"")</f>
        <v/>
      </c>
      <c r="AC92" s="234" t="str">
        <f>IFERROR(VLOOKUP(AC90,'P1-1'!$B:$AP,31,FALSE),"")</f>
        <v/>
      </c>
      <c r="AD92" s="234" t="str">
        <f>IFERROR(VLOOKUP(AD90,'P1-1'!$B:$AP,31,FALSE),"")</f>
        <v/>
      </c>
      <c r="AE92" s="234" t="str">
        <f>IFERROR(VLOOKUP(AE90,'P1-1'!$B:$AP,31,FALSE),"")</f>
        <v/>
      </c>
      <c r="AF92" s="234" t="str">
        <f>IFERROR(VLOOKUP(AF90,'P1-1'!$B:$AP,31,FALSE),"")</f>
        <v/>
      </c>
      <c r="AG92" s="234" t="str">
        <f>IFERROR(VLOOKUP(AG90,'P1-1'!$B:$AP,31,FALSE),"")</f>
        <v/>
      </c>
      <c r="AH92" s="234" t="str">
        <f>IFERROR(VLOOKUP(AH90,'P1-1'!$B:$AP,31,FALSE),"")</f>
        <v/>
      </c>
      <c r="AI92" s="234" t="str">
        <f>IFERROR(VLOOKUP(AI90,'P1-1'!$B:$AP,31,FALSE),"")</f>
        <v/>
      </c>
      <c r="AJ92" s="234" t="str">
        <f>IFERROR(VLOOKUP(AJ90,'P1-1'!$B:$AP,31,FALSE),"")</f>
        <v/>
      </c>
      <c r="AK92" s="234" t="str">
        <f>IFERROR(VLOOKUP(AK90,'P1-1'!$B:$AP,31,FALSE),"")</f>
        <v/>
      </c>
      <c r="AL92" s="234" t="str">
        <f>IFERROR(VLOOKUP(AL90,'P1-1'!$B:$AP,31,FALSE),"")</f>
        <v/>
      </c>
      <c r="AM92" s="234" t="str">
        <f>IFERROR(VLOOKUP(AM90,'P1-1'!$B:$AP,31,FALSE),"")</f>
        <v/>
      </c>
      <c r="AN92" s="730"/>
      <c r="AO92" s="702"/>
      <c r="AP92" s="707"/>
      <c r="AQ92" s="708"/>
      <c r="AR92" s="702"/>
      <c r="AS92" s="702"/>
      <c r="AT92" s="709"/>
      <c r="AU92" s="327"/>
      <c r="AV92" s="327"/>
    </row>
    <row r="93" spans="1:48" s="205" customFormat="1" ht="12" customHeight="1">
      <c r="A93" s="710">
        <v>24</v>
      </c>
      <c r="B93" s="713"/>
      <c r="C93" s="731"/>
      <c r="D93" s="719" t="s">
        <v>231</v>
      </c>
      <c r="E93" s="401"/>
      <c r="F93" s="722"/>
      <c r="G93" s="723"/>
      <c r="H93" s="232" t="s">
        <v>355</v>
      </c>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728">
        <f t="shared" ref="AN93" si="85">IF(LEFT($AN$2,6)="共同生活援助",SUM(I94:AM94),SUM(I94:AM95))</f>
        <v>0</v>
      </c>
      <c r="AO93" s="700">
        <f>IF($AN$4="４週",AN93/4,AN93/(DAY(EOMONTH($I$22,0))/7))</f>
        <v>0</v>
      </c>
      <c r="AP93" s="703"/>
      <c r="AQ93" s="704"/>
      <c r="AR93" s="700" t="str">
        <f t="shared" ref="AR93" si="86">IF($AN$4="４週",AU94,AV94)</f>
        <v/>
      </c>
      <c r="AS93" s="700"/>
      <c r="AT93" s="709"/>
      <c r="AU93" s="325" t="s">
        <v>617</v>
      </c>
      <c r="AV93" s="325" t="s">
        <v>356</v>
      </c>
    </row>
    <row r="94" spans="1:48" s="205" customFormat="1" ht="12" customHeight="1">
      <c r="A94" s="711"/>
      <c r="B94" s="714"/>
      <c r="C94" s="732"/>
      <c r="D94" s="720"/>
      <c r="E94" s="402"/>
      <c r="F94" s="724"/>
      <c r="G94" s="725"/>
      <c r="H94" s="233" t="s">
        <v>357</v>
      </c>
      <c r="I94" s="234" t="str">
        <f>IFERROR(VLOOKUP(I93,'P1-1'!$B:$AP,41,FALSE),"")</f>
        <v/>
      </c>
      <c r="J94" s="236" t="str">
        <f>IFERROR(VLOOKUP(J93,'P1-1'!$B:$AP,41,FALSE),"")</f>
        <v/>
      </c>
      <c r="K94" s="234" t="str">
        <f>IFERROR(VLOOKUP(K93,'P1-1'!$B:$AP,41,FALSE),"")</f>
        <v/>
      </c>
      <c r="L94" s="234" t="str">
        <f>IFERROR(VLOOKUP(L93,'P1-1'!$B:$AP,41,FALSE),"")</f>
        <v/>
      </c>
      <c r="M94" s="234" t="str">
        <f>IFERROR(VLOOKUP(M93,'P1-1'!$B:$AP,41,FALSE),"")</f>
        <v/>
      </c>
      <c r="N94" s="234" t="str">
        <f>IFERROR(VLOOKUP(N93,'P1-1'!$B:$AP,41,FALSE),"")</f>
        <v/>
      </c>
      <c r="O94" s="234" t="str">
        <f>IFERROR(VLOOKUP(O93,'P1-1'!$B:$AP,41,FALSE),"")</f>
        <v/>
      </c>
      <c r="P94" s="234" t="str">
        <f>IFERROR(VLOOKUP(P93,'P1-1'!$B:$AP,41,FALSE),"")</f>
        <v/>
      </c>
      <c r="Q94" s="234" t="str">
        <f>IFERROR(VLOOKUP(Q93,'P1-1'!$B:$AP,41,FALSE),"")</f>
        <v/>
      </c>
      <c r="R94" s="234" t="str">
        <f>IFERROR(VLOOKUP(R93,'P1-1'!$B:$AP,41,FALSE),"")</f>
        <v/>
      </c>
      <c r="S94" s="234" t="str">
        <f>IFERROR(VLOOKUP(S93,'P1-1'!$B:$AP,41,FALSE),"")</f>
        <v/>
      </c>
      <c r="T94" s="234" t="str">
        <f>IFERROR(VLOOKUP(T93,'P1-1'!$B:$AP,41,FALSE),"")</f>
        <v/>
      </c>
      <c r="U94" s="234" t="str">
        <f>IFERROR(VLOOKUP(U93,'P1-1'!$B:$AP,41,FALSE),"")</f>
        <v/>
      </c>
      <c r="V94" s="234" t="str">
        <f>IFERROR(VLOOKUP(V93,'P1-1'!$B:$AP,41,FALSE),"")</f>
        <v/>
      </c>
      <c r="W94" s="234" t="str">
        <f>IFERROR(VLOOKUP(W93,'P1-1'!$B:$AP,41,FALSE),"")</f>
        <v/>
      </c>
      <c r="X94" s="234" t="str">
        <f>IFERROR(VLOOKUP(X93,'P1-1'!$B:$AP,41,FALSE),"")</f>
        <v/>
      </c>
      <c r="Y94" s="234" t="str">
        <f>IFERROR(VLOOKUP(Y93,'P1-1'!$B:$AP,41,FALSE),"")</f>
        <v/>
      </c>
      <c r="Z94" s="234" t="str">
        <f>IFERROR(VLOOKUP(Z93,'P1-1'!$B:$AP,41,FALSE),"")</f>
        <v/>
      </c>
      <c r="AA94" s="234" t="str">
        <f>IFERROR(VLOOKUP(AA93,'P1-1'!$B:$AP,41,FALSE),"")</f>
        <v/>
      </c>
      <c r="AB94" s="234" t="str">
        <f>IFERROR(VLOOKUP(AB93,'P1-1'!$B:$AP,41,FALSE),"")</f>
        <v/>
      </c>
      <c r="AC94" s="234" t="str">
        <f>IFERROR(VLOOKUP(AC93,'P1-1'!$B:$AP,41,FALSE),"")</f>
        <v/>
      </c>
      <c r="AD94" s="234" t="str">
        <f>IFERROR(VLOOKUP(AD93,'P1-1'!$B:$AP,41,FALSE),"")</f>
        <v/>
      </c>
      <c r="AE94" s="234" t="str">
        <f>IFERROR(VLOOKUP(AE93,'P1-1'!$B:$AP,41,FALSE),"")</f>
        <v/>
      </c>
      <c r="AF94" s="234" t="str">
        <f>IFERROR(VLOOKUP(AF93,'P1-1'!$B:$AP,41,FALSE),"")</f>
        <v/>
      </c>
      <c r="AG94" s="234" t="str">
        <f>IFERROR(VLOOKUP(AG93,'P1-1'!$B:$AP,41,FALSE),"")</f>
        <v/>
      </c>
      <c r="AH94" s="234" t="str">
        <f>IFERROR(VLOOKUP(AH93,'P1-1'!$B:$AP,41,FALSE),"")</f>
        <v/>
      </c>
      <c r="AI94" s="234" t="str">
        <f>IFERROR(VLOOKUP(AI93,'P1-1'!$B:$AP,41,FALSE),"")</f>
        <v/>
      </c>
      <c r="AJ94" s="234" t="str">
        <f>IFERROR(VLOOKUP(AJ93,'P1-1'!$B:$AP,41,FALSE),"")</f>
        <v/>
      </c>
      <c r="AK94" s="234" t="str">
        <f>IFERROR(VLOOKUP(AK93,'P1-1'!$B:$AP,41,FALSE),"")</f>
        <v/>
      </c>
      <c r="AL94" s="234" t="str">
        <f>IFERROR(VLOOKUP(AL93,'P1-1'!$B:$AP,41,FALSE),"")</f>
        <v/>
      </c>
      <c r="AM94" s="234" t="str">
        <f>IFERROR(VLOOKUP(AM93,'P1-1'!$B:$AP,41,FALSE),"")</f>
        <v/>
      </c>
      <c r="AN94" s="729"/>
      <c r="AO94" s="701"/>
      <c r="AP94" s="705"/>
      <c r="AQ94" s="706"/>
      <c r="AR94" s="701"/>
      <c r="AS94" s="701"/>
      <c r="AT94" s="709"/>
      <c r="AU94" s="326" t="str">
        <f t="shared" ref="AU94" si="87">IFERROR(IF($D93="□",($AO93/$AK$7),($AO93/$AK$9)),"")</f>
        <v/>
      </c>
      <c r="AV94" s="326" t="str">
        <f t="shared" ref="AV94" si="88">IFERROR(IF($D93="□",($AN93/$AO$7),($AN93/$AO$9)),"")</f>
        <v/>
      </c>
    </row>
    <row r="95" spans="1:48" s="205" customFormat="1" ht="12" customHeight="1">
      <c r="A95" s="712"/>
      <c r="B95" s="715"/>
      <c r="C95" s="733"/>
      <c r="D95" s="721"/>
      <c r="E95" s="402"/>
      <c r="F95" s="726"/>
      <c r="G95" s="727"/>
      <c r="H95" s="235" t="s">
        <v>358</v>
      </c>
      <c r="I95" s="234" t="str">
        <f>IFERROR(VLOOKUP(I93,'P1-1'!$B:$AP,31,FALSE),"")</f>
        <v/>
      </c>
      <c r="J95" s="234" t="str">
        <f>IFERROR(VLOOKUP(J93,'P1-1'!$B:$AP,31,FALSE),"")</f>
        <v/>
      </c>
      <c r="K95" s="234" t="str">
        <f>IFERROR(VLOOKUP(K93,'P1-1'!$B:$AP,31,FALSE),"")</f>
        <v/>
      </c>
      <c r="L95" s="234" t="str">
        <f>IFERROR(VLOOKUP(L93,'P1-1'!$B:$AP,31,FALSE),"")</f>
        <v/>
      </c>
      <c r="M95" s="234" t="str">
        <f>IFERROR(VLOOKUP(M93,'P1-1'!$B:$AP,31,FALSE),"")</f>
        <v/>
      </c>
      <c r="N95" s="234" t="str">
        <f>IFERROR(VLOOKUP(N93,'P1-1'!$B:$AP,31,FALSE),"")</f>
        <v/>
      </c>
      <c r="O95" s="234" t="str">
        <f>IFERROR(VLOOKUP(O93,'P1-1'!$B:$AP,31,FALSE),"")</f>
        <v/>
      </c>
      <c r="P95" s="234" t="str">
        <f>IFERROR(VLOOKUP(P93,'P1-1'!$B:$AP,31,FALSE),"")</f>
        <v/>
      </c>
      <c r="Q95" s="234" t="str">
        <f>IFERROR(VLOOKUP(Q93,'P1-1'!$B:$AP,31,FALSE),"")</f>
        <v/>
      </c>
      <c r="R95" s="234" t="str">
        <f>IFERROR(VLOOKUP(R93,'P1-1'!$B:$AP,31,FALSE),"")</f>
        <v/>
      </c>
      <c r="S95" s="234" t="str">
        <f>IFERROR(VLOOKUP(S93,'P1-1'!$B:$AP,31,FALSE),"")</f>
        <v/>
      </c>
      <c r="T95" s="234" t="str">
        <f>IFERROR(VLOOKUP(T93,'P1-1'!$B:$AP,31,FALSE),"")</f>
        <v/>
      </c>
      <c r="U95" s="234" t="str">
        <f>IFERROR(VLOOKUP(U93,'P1-1'!$B:$AP,31,FALSE),"")</f>
        <v/>
      </c>
      <c r="V95" s="234" t="str">
        <f>IFERROR(VLOOKUP(V93,'P1-1'!$B:$AP,31,FALSE),"")</f>
        <v/>
      </c>
      <c r="W95" s="234" t="str">
        <f>IFERROR(VLOOKUP(W93,'P1-1'!$B:$AP,31,FALSE),"")</f>
        <v/>
      </c>
      <c r="X95" s="234" t="str">
        <f>IFERROR(VLOOKUP(X93,'P1-1'!$B:$AP,31,FALSE),"")</f>
        <v/>
      </c>
      <c r="Y95" s="234" t="str">
        <f>IFERROR(VLOOKUP(Y93,'P1-1'!$B:$AP,31,FALSE),"")</f>
        <v/>
      </c>
      <c r="Z95" s="234" t="str">
        <f>IFERROR(VLOOKUP(Z93,'P1-1'!$B:$AP,31,FALSE),"")</f>
        <v/>
      </c>
      <c r="AA95" s="234" t="str">
        <f>IFERROR(VLOOKUP(AA93,'P1-1'!$B:$AP,31,FALSE),"")</f>
        <v/>
      </c>
      <c r="AB95" s="234" t="str">
        <f>IFERROR(VLOOKUP(AB93,'P1-1'!$B:$AP,31,FALSE),"")</f>
        <v/>
      </c>
      <c r="AC95" s="234" t="str">
        <f>IFERROR(VLOOKUP(AC93,'P1-1'!$B:$AP,31,FALSE),"")</f>
        <v/>
      </c>
      <c r="AD95" s="234" t="str">
        <f>IFERROR(VLOOKUP(AD93,'P1-1'!$B:$AP,31,FALSE),"")</f>
        <v/>
      </c>
      <c r="AE95" s="234" t="str">
        <f>IFERROR(VLOOKUP(AE93,'P1-1'!$B:$AP,31,FALSE),"")</f>
        <v/>
      </c>
      <c r="AF95" s="234" t="str">
        <f>IFERROR(VLOOKUP(AF93,'P1-1'!$B:$AP,31,FALSE),"")</f>
        <v/>
      </c>
      <c r="AG95" s="234" t="str">
        <f>IFERROR(VLOOKUP(AG93,'P1-1'!$B:$AP,31,FALSE),"")</f>
        <v/>
      </c>
      <c r="AH95" s="234" t="str">
        <f>IFERROR(VLOOKUP(AH93,'P1-1'!$B:$AP,31,FALSE),"")</f>
        <v/>
      </c>
      <c r="AI95" s="234" t="str">
        <f>IFERROR(VLOOKUP(AI93,'P1-1'!$B:$AP,31,FALSE),"")</f>
        <v/>
      </c>
      <c r="AJ95" s="234" t="str">
        <f>IFERROR(VLOOKUP(AJ93,'P1-1'!$B:$AP,31,FALSE),"")</f>
        <v/>
      </c>
      <c r="AK95" s="234" t="str">
        <f>IFERROR(VLOOKUP(AK93,'P1-1'!$B:$AP,31,FALSE),"")</f>
        <v/>
      </c>
      <c r="AL95" s="234" t="str">
        <f>IFERROR(VLOOKUP(AL93,'P1-1'!$B:$AP,31,FALSE),"")</f>
        <v/>
      </c>
      <c r="AM95" s="234" t="str">
        <f>IFERROR(VLOOKUP(AM93,'P1-1'!$B:$AP,31,FALSE),"")</f>
        <v/>
      </c>
      <c r="AN95" s="730"/>
      <c r="AO95" s="702"/>
      <c r="AP95" s="707"/>
      <c r="AQ95" s="708"/>
      <c r="AR95" s="702"/>
      <c r="AS95" s="702"/>
      <c r="AT95" s="709"/>
      <c r="AU95" s="327"/>
      <c r="AV95" s="327"/>
    </row>
    <row r="96" spans="1:48" s="205" customFormat="1" ht="12" customHeight="1">
      <c r="A96" s="710">
        <v>25</v>
      </c>
      <c r="B96" s="713"/>
      <c r="C96" s="731"/>
      <c r="D96" s="719" t="s">
        <v>231</v>
      </c>
      <c r="E96" s="401"/>
      <c r="F96" s="722"/>
      <c r="G96" s="723"/>
      <c r="H96" s="232" t="s">
        <v>355</v>
      </c>
      <c r="I96" s="324"/>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728">
        <f t="shared" ref="AN96" si="89">IF(LEFT($AN$2,6)="共同生活援助",SUM(I97:AM97),SUM(I97:AM98))</f>
        <v>0</v>
      </c>
      <c r="AO96" s="700">
        <f>IF($AN$4="４週",AN96/4,AN96/(DAY(EOMONTH($I$22,0))/7))</f>
        <v>0</v>
      </c>
      <c r="AP96" s="703"/>
      <c r="AQ96" s="704"/>
      <c r="AR96" s="700" t="str">
        <f t="shared" ref="AR96" si="90">IF($AN$4="４週",AU97,AV97)</f>
        <v/>
      </c>
      <c r="AS96" s="700"/>
      <c r="AT96" s="709"/>
      <c r="AU96" s="325" t="s">
        <v>617</v>
      </c>
      <c r="AV96" s="325" t="s">
        <v>356</v>
      </c>
    </row>
    <row r="97" spans="1:48" s="205" customFormat="1" ht="12" customHeight="1">
      <c r="A97" s="711"/>
      <c r="B97" s="714"/>
      <c r="C97" s="732"/>
      <c r="D97" s="720"/>
      <c r="E97" s="402"/>
      <c r="F97" s="724"/>
      <c r="G97" s="725"/>
      <c r="H97" s="233" t="s">
        <v>357</v>
      </c>
      <c r="I97" s="234" t="str">
        <f>IFERROR(VLOOKUP(I96,'P1-1'!$B:$AP,41,FALSE),"")</f>
        <v/>
      </c>
      <c r="J97" s="234" t="str">
        <f>IFERROR(VLOOKUP(J96,'P1-1'!$B:$AP,41,FALSE),"")</f>
        <v/>
      </c>
      <c r="K97" s="234" t="str">
        <f>IFERROR(VLOOKUP(K96,'P1-1'!$B:$AP,41,FALSE),"")</f>
        <v/>
      </c>
      <c r="L97" s="234" t="str">
        <f>IFERROR(VLOOKUP(L96,'P1-1'!$B:$AP,41,FALSE),"")</f>
        <v/>
      </c>
      <c r="M97" s="234" t="str">
        <f>IFERROR(VLOOKUP(M96,'P1-1'!$B:$AP,41,FALSE),"")</f>
        <v/>
      </c>
      <c r="N97" s="234" t="str">
        <f>IFERROR(VLOOKUP(N96,'P1-1'!$B:$AP,41,FALSE),"")</f>
        <v/>
      </c>
      <c r="O97" s="234" t="str">
        <f>IFERROR(VLOOKUP(O96,'P1-1'!$B:$AP,41,FALSE),"")</f>
        <v/>
      </c>
      <c r="P97" s="234" t="str">
        <f>IFERROR(VLOOKUP(P96,'P1-1'!$B:$AP,41,FALSE),"")</f>
        <v/>
      </c>
      <c r="Q97" s="234" t="str">
        <f>IFERROR(VLOOKUP(Q96,'P1-1'!$B:$AP,41,FALSE),"")</f>
        <v/>
      </c>
      <c r="R97" s="234" t="str">
        <f>IFERROR(VLOOKUP(R96,'P1-1'!$B:$AP,41,FALSE),"")</f>
        <v/>
      </c>
      <c r="S97" s="234" t="str">
        <f>IFERROR(VLOOKUP(S96,'P1-1'!$B:$AP,41,FALSE),"")</f>
        <v/>
      </c>
      <c r="T97" s="234" t="str">
        <f>IFERROR(VLOOKUP(T96,'P1-1'!$B:$AP,41,FALSE),"")</f>
        <v/>
      </c>
      <c r="U97" s="234" t="str">
        <f>IFERROR(VLOOKUP(U96,'P1-1'!$B:$AP,41,FALSE),"")</f>
        <v/>
      </c>
      <c r="V97" s="234" t="str">
        <f>IFERROR(VLOOKUP(V96,'P1-1'!$B:$AP,41,FALSE),"")</f>
        <v/>
      </c>
      <c r="W97" s="234" t="str">
        <f>IFERROR(VLOOKUP(W96,'P1-1'!$B:$AP,41,FALSE),"")</f>
        <v/>
      </c>
      <c r="X97" s="234" t="str">
        <f>IFERROR(VLOOKUP(X96,'P1-1'!$B:$AP,41,FALSE),"")</f>
        <v/>
      </c>
      <c r="Y97" s="234" t="str">
        <f>IFERROR(VLOOKUP(Y96,'P1-1'!$B:$AP,41,FALSE),"")</f>
        <v/>
      </c>
      <c r="Z97" s="234" t="str">
        <f>IFERROR(VLOOKUP(Z96,'P1-1'!$B:$AP,41,FALSE),"")</f>
        <v/>
      </c>
      <c r="AA97" s="234" t="str">
        <f>IFERROR(VLOOKUP(AA96,'P1-1'!$B:$AP,41,FALSE),"")</f>
        <v/>
      </c>
      <c r="AB97" s="234" t="str">
        <f>IFERROR(VLOOKUP(AB96,'P1-1'!$B:$AP,41,FALSE),"")</f>
        <v/>
      </c>
      <c r="AC97" s="234" t="str">
        <f>IFERROR(VLOOKUP(AC96,'P1-1'!$B:$AP,41,FALSE),"")</f>
        <v/>
      </c>
      <c r="AD97" s="234" t="str">
        <f>IFERROR(VLOOKUP(AD96,'P1-1'!$B:$AP,41,FALSE),"")</f>
        <v/>
      </c>
      <c r="AE97" s="234" t="str">
        <f>IFERROR(VLOOKUP(AE96,'P1-1'!$B:$AP,41,FALSE),"")</f>
        <v/>
      </c>
      <c r="AF97" s="234" t="str">
        <f>IFERROR(VLOOKUP(AF96,'P1-1'!$B:$AP,41,FALSE),"")</f>
        <v/>
      </c>
      <c r="AG97" s="234" t="str">
        <f>IFERROR(VLOOKUP(AG96,'P1-1'!$B:$AP,41,FALSE),"")</f>
        <v/>
      </c>
      <c r="AH97" s="234" t="str">
        <f>IFERROR(VLOOKUP(AH96,'P1-1'!$B:$AP,41,FALSE),"")</f>
        <v/>
      </c>
      <c r="AI97" s="234" t="str">
        <f>IFERROR(VLOOKUP(AI96,'P1-1'!$B:$AP,41,FALSE),"")</f>
        <v/>
      </c>
      <c r="AJ97" s="234" t="str">
        <f>IFERROR(VLOOKUP(AJ96,'P1-1'!$B:$AP,41,FALSE),"")</f>
        <v/>
      </c>
      <c r="AK97" s="234" t="str">
        <f>IFERROR(VLOOKUP(AK96,'P1-1'!$B:$AP,41,FALSE),"")</f>
        <v/>
      </c>
      <c r="AL97" s="234" t="str">
        <f>IFERROR(VLOOKUP(AL96,'P1-1'!$B:$AP,41,FALSE),"")</f>
        <v/>
      </c>
      <c r="AM97" s="234" t="str">
        <f>IFERROR(VLOOKUP(AM96,'P1-1'!$B:$AP,41,FALSE),"")</f>
        <v/>
      </c>
      <c r="AN97" s="729"/>
      <c r="AO97" s="701"/>
      <c r="AP97" s="705"/>
      <c r="AQ97" s="706"/>
      <c r="AR97" s="701"/>
      <c r="AS97" s="701"/>
      <c r="AT97" s="709"/>
      <c r="AU97" s="326" t="str">
        <f t="shared" ref="AU97" si="91">IFERROR(IF($D96="□",($AO96/$AK$7),($AO96/$AK$9)),"")</f>
        <v/>
      </c>
      <c r="AV97" s="326" t="str">
        <f t="shared" ref="AV97" si="92">IFERROR(IF($D96="□",($AN96/$AO$7),($AN96/$AO$9)),"")</f>
        <v/>
      </c>
    </row>
    <row r="98" spans="1:48" s="205" customFormat="1" ht="12" customHeight="1">
      <c r="A98" s="712"/>
      <c r="B98" s="715"/>
      <c r="C98" s="733"/>
      <c r="D98" s="721"/>
      <c r="E98" s="402"/>
      <c r="F98" s="726"/>
      <c r="G98" s="727"/>
      <c r="H98" s="235" t="s">
        <v>358</v>
      </c>
      <c r="I98" s="234" t="str">
        <f>IFERROR(VLOOKUP(I96,'P1-1'!$B:$AP,31,FALSE),"")</f>
        <v/>
      </c>
      <c r="J98" s="234" t="str">
        <f>IFERROR(VLOOKUP(J96,'P1-1'!$B:$AP,31,FALSE),"")</f>
        <v/>
      </c>
      <c r="K98" s="234" t="str">
        <f>IFERROR(VLOOKUP(K96,'P1-1'!$B:$AP,31,FALSE),"")</f>
        <v/>
      </c>
      <c r="L98" s="234" t="str">
        <f>IFERROR(VLOOKUP(L96,'P1-1'!$B:$AP,31,FALSE),"")</f>
        <v/>
      </c>
      <c r="M98" s="234" t="str">
        <f>IFERROR(VLOOKUP(M96,'P1-1'!$B:$AP,31,FALSE),"")</f>
        <v/>
      </c>
      <c r="N98" s="234" t="str">
        <f>IFERROR(VLOOKUP(N96,'P1-1'!$B:$AP,31,FALSE),"")</f>
        <v/>
      </c>
      <c r="O98" s="234" t="str">
        <f>IFERROR(VLOOKUP(O96,'P1-1'!$B:$AP,31,FALSE),"")</f>
        <v/>
      </c>
      <c r="P98" s="234" t="str">
        <f>IFERROR(VLOOKUP(P96,'P1-1'!$B:$AP,31,FALSE),"")</f>
        <v/>
      </c>
      <c r="Q98" s="234" t="str">
        <f>IFERROR(VLOOKUP(Q96,'P1-1'!$B:$AP,31,FALSE),"")</f>
        <v/>
      </c>
      <c r="R98" s="234" t="str">
        <f>IFERROR(VLOOKUP(R96,'P1-1'!$B:$AP,31,FALSE),"")</f>
        <v/>
      </c>
      <c r="S98" s="234" t="str">
        <f>IFERROR(VLOOKUP(S96,'P1-1'!$B:$AP,31,FALSE),"")</f>
        <v/>
      </c>
      <c r="T98" s="234" t="str">
        <f>IFERROR(VLOOKUP(T96,'P1-1'!$B:$AP,31,FALSE),"")</f>
        <v/>
      </c>
      <c r="U98" s="234" t="str">
        <f>IFERROR(VLOOKUP(U96,'P1-1'!$B:$AP,31,FALSE),"")</f>
        <v/>
      </c>
      <c r="V98" s="234" t="str">
        <f>IFERROR(VLOOKUP(V96,'P1-1'!$B:$AP,31,FALSE),"")</f>
        <v/>
      </c>
      <c r="W98" s="234" t="str">
        <f>IFERROR(VLOOKUP(W96,'P1-1'!$B:$AP,31,FALSE),"")</f>
        <v/>
      </c>
      <c r="X98" s="234" t="str">
        <f>IFERROR(VLOOKUP(X96,'P1-1'!$B:$AP,31,FALSE),"")</f>
        <v/>
      </c>
      <c r="Y98" s="234" t="str">
        <f>IFERROR(VLOOKUP(Y96,'P1-1'!$B:$AP,31,FALSE),"")</f>
        <v/>
      </c>
      <c r="Z98" s="234" t="str">
        <f>IFERROR(VLOOKUP(Z96,'P1-1'!$B:$AP,31,FALSE),"")</f>
        <v/>
      </c>
      <c r="AA98" s="234" t="str">
        <f>IFERROR(VLOOKUP(AA96,'P1-1'!$B:$AP,31,FALSE),"")</f>
        <v/>
      </c>
      <c r="AB98" s="234" t="str">
        <f>IFERROR(VLOOKUP(AB96,'P1-1'!$B:$AP,31,FALSE),"")</f>
        <v/>
      </c>
      <c r="AC98" s="234" t="str">
        <f>IFERROR(VLOOKUP(AC96,'P1-1'!$B:$AP,31,FALSE),"")</f>
        <v/>
      </c>
      <c r="AD98" s="234" t="str">
        <f>IFERROR(VLOOKUP(AD96,'P1-1'!$B:$AP,31,FALSE),"")</f>
        <v/>
      </c>
      <c r="AE98" s="234" t="str">
        <f>IFERROR(VLOOKUP(AE96,'P1-1'!$B:$AP,31,FALSE),"")</f>
        <v/>
      </c>
      <c r="AF98" s="234" t="str">
        <f>IFERROR(VLOOKUP(AF96,'P1-1'!$B:$AP,31,FALSE),"")</f>
        <v/>
      </c>
      <c r="AG98" s="234" t="str">
        <f>IFERROR(VLOOKUP(AG96,'P1-1'!$B:$AP,31,FALSE),"")</f>
        <v/>
      </c>
      <c r="AH98" s="234" t="str">
        <f>IFERROR(VLOOKUP(AH96,'P1-1'!$B:$AP,31,FALSE),"")</f>
        <v/>
      </c>
      <c r="AI98" s="234" t="str">
        <f>IFERROR(VLOOKUP(AI96,'P1-1'!$B:$AP,31,FALSE),"")</f>
        <v/>
      </c>
      <c r="AJ98" s="234" t="str">
        <f>IFERROR(VLOOKUP(AJ96,'P1-1'!$B:$AP,31,FALSE),"")</f>
        <v/>
      </c>
      <c r="AK98" s="234" t="str">
        <f>IFERROR(VLOOKUP(AK96,'P1-1'!$B:$AP,31,FALSE),"")</f>
        <v/>
      </c>
      <c r="AL98" s="234" t="str">
        <f>IFERROR(VLOOKUP(AL96,'P1-1'!$B:$AP,31,FALSE),"")</f>
        <v/>
      </c>
      <c r="AM98" s="234" t="str">
        <f>IFERROR(VLOOKUP(AM96,'P1-1'!$B:$AP,31,FALSE),"")</f>
        <v/>
      </c>
      <c r="AN98" s="730"/>
      <c r="AO98" s="702"/>
      <c r="AP98" s="707"/>
      <c r="AQ98" s="708"/>
      <c r="AR98" s="702"/>
      <c r="AS98" s="702"/>
      <c r="AT98" s="709"/>
      <c r="AU98" s="327"/>
      <c r="AV98" s="327"/>
    </row>
    <row r="99" spans="1:48" s="205" customFormat="1" ht="12" customHeight="1">
      <c r="A99" s="710">
        <v>26</v>
      </c>
      <c r="B99" s="713"/>
      <c r="C99" s="731"/>
      <c r="D99" s="719" t="s">
        <v>231</v>
      </c>
      <c r="E99" s="401"/>
      <c r="F99" s="722"/>
      <c r="G99" s="723"/>
      <c r="H99" s="232" t="s">
        <v>355</v>
      </c>
      <c r="I99" s="324"/>
      <c r="J99" s="324"/>
      <c r="K99" s="324"/>
      <c r="L99" s="324"/>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728">
        <f t="shared" ref="AN99" si="93">IF(LEFT($AN$2,6)="共同生活援助",SUM(I100:AM100),SUM(I100:AM101))</f>
        <v>0</v>
      </c>
      <c r="AO99" s="700">
        <f>IF($AN$4="４週",AN99/4,AN99/(DAY(EOMONTH($I$22,0))/7))</f>
        <v>0</v>
      </c>
      <c r="AP99" s="703"/>
      <c r="AQ99" s="704"/>
      <c r="AR99" s="700" t="str">
        <f t="shared" ref="AR99" si="94">IF($AN$4="４週",AU100,AV100)</f>
        <v/>
      </c>
      <c r="AS99" s="700"/>
      <c r="AT99" s="709"/>
      <c r="AU99" s="325" t="s">
        <v>617</v>
      </c>
      <c r="AV99" s="325" t="s">
        <v>356</v>
      </c>
    </row>
    <row r="100" spans="1:48" s="205" customFormat="1" ht="12" customHeight="1">
      <c r="A100" s="711"/>
      <c r="B100" s="714"/>
      <c r="C100" s="732"/>
      <c r="D100" s="720"/>
      <c r="E100" s="402"/>
      <c r="F100" s="724"/>
      <c r="G100" s="725"/>
      <c r="H100" s="233" t="s">
        <v>357</v>
      </c>
      <c r="I100" s="234" t="str">
        <f>IFERROR(VLOOKUP(I99,'P1-1'!$B:$AP,41,FALSE),"")</f>
        <v/>
      </c>
      <c r="J100" s="234" t="str">
        <f>IFERROR(VLOOKUP(J99,'P1-1'!$B:$AP,41,FALSE),"")</f>
        <v/>
      </c>
      <c r="K100" s="234" t="str">
        <f>IFERROR(VLOOKUP(K99,'P1-1'!$B:$AP,41,FALSE),"")</f>
        <v/>
      </c>
      <c r="L100" s="234" t="str">
        <f>IFERROR(VLOOKUP(L99,'P1-1'!$B:$AP,41,FALSE),"")</f>
        <v/>
      </c>
      <c r="M100" s="234" t="str">
        <f>IFERROR(VLOOKUP(M99,'P1-1'!$B:$AP,41,FALSE),"")</f>
        <v/>
      </c>
      <c r="N100" s="234" t="str">
        <f>IFERROR(VLOOKUP(N99,'P1-1'!$B:$AP,41,FALSE),"")</f>
        <v/>
      </c>
      <c r="O100" s="234" t="str">
        <f>IFERROR(VLOOKUP(O99,'P1-1'!$B:$AP,41,FALSE),"")</f>
        <v/>
      </c>
      <c r="P100" s="234" t="str">
        <f>IFERROR(VLOOKUP(P99,'P1-1'!$B:$AP,41,FALSE),"")</f>
        <v/>
      </c>
      <c r="Q100" s="234" t="str">
        <f>IFERROR(VLOOKUP(Q99,'P1-1'!$B:$AP,41,FALSE),"")</f>
        <v/>
      </c>
      <c r="R100" s="234" t="str">
        <f>IFERROR(VLOOKUP(R99,'P1-1'!$B:$AP,41,FALSE),"")</f>
        <v/>
      </c>
      <c r="S100" s="234" t="str">
        <f>IFERROR(VLOOKUP(S99,'P1-1'!$B:$AP,41,FALSE),"")</f>
        <v/>
      </c>
      <c r="T100" s="234" t="str">
        <f>IFERROR(VLOOKUP(T99,'P1-1'!$B:$AP,41,FALSE),"")</f>
        <v/>
      </c>
      <c r="U100" s="234" t="str">
        <f>IFERROR(VLOOKUP(U99,'P1-1'!$B:$AP,41,FALSE),"")</f>
        <v/>
      </c>
      <c r="V100" s="234" t="str">
        <f>IFERROR(VLOOKUP(V99,'P1-1'!$B:$AP,41,FALSE),"")</f>
        <v/>
      </c>
      <c r="W100" s="234" t="str">
        <f>IFERROR(VLOOKUP(W99,'P1-1'!$B:$AP,41,FALSE),"")</f>
        <v/>
      </c>
      <c r="X100" s="234" t="str">
        <f>IFERROR(VLOOKUP(X99,'P1-1'!$B:$AP,41,FALSE),"")</f>
        <v/>
      </c>
      <c r="Y100" s="234" t="str">
        <f>IFERROR(VLOOKUP(Y99,'P1-1'!$B:$AP,41,FALSE),"")</f>
        <v/>
      </c>
      <c r="Z100" s="234" t="str">
        <f>IFERROR(VLOOKUP(Z99,'P1-1'!$B:$AP,41,FALSE),"")</f>
        <v/>
      </c>
      <c r="AA100" s="234" t="str">
        <f>IFERROR(VLOOKUP(AA99,'P1-1'!$B:$AP,41,FALSE),"")</f>
        <v/>
      </c>
      <c r="AB100" s="234" t="str">
        <f>IFERROR(VLOOKUP(AB99,'P1-1'!$B:$AP,41,FALSE),"")</f>
        <v/>
      </c>
      <c r="AC100" s="234" t="str">
        <f>IFERROR(VLOOKUP(AC99,'P1-1'!$B:$AP,41,FALSE),"")</f>
        <v/>
      </c>
      <c r="AD100" s="234" t="str">
        <f>IFERROR(VLOOKUP(AD99,'P1-1'!$B:$AP,41,FALSE),"")</f>
        <v/>
      </c>
      <c r="AE100" s="234" t="str">
        <f>IFERROR(VLOOKUP(AE99,'P1-1'!$B:$AP,41,FALSE),"")</f>
        <v/>
      </c>
      <c r="AF100" s="234" t="str">
        <f>IFERROR(VLOOKUP(AF99,'P1-1'!$B:$AP,41,FALSE),"")</f>
        <v/>
      </c>
      <c r="AG100" s="234" t="str">
        <f>IFERROR(VLOOKUP(AG99,'P1-1'!$B:$AP,41,FALSE),"")</f>
        <v/>
      </c>
      <c r="AH100" s="234" t="str">
        <f>IFERROR(VLOOKUP(AH99,'P1-1'!$B:$AP,41,FALSE),"")</f>
        <v/>
      </c>
      <c r="AI100" s="234" t="str">
        <f>IFERROR(VLOOKUP(AI99,'P1-1'!$B:$AP,41,FALSE),"")</f>
        <v/>
      </c>
      <c r="AJ100" s="234" t="str">
        <f>IFERROR(VLOOKUP(AJ99,'P1-1'!$B:$AP,41,FALSE),"")</f>
        <v/>
      </c>
      <c r="AK100" s="234" t="str">
        <f>IFERROR(VLOOKUP(AK99,'P1-1'!$B:$AP,41,FALSE),"")</f>
        <v/>
      </c>
      <c r="AL100" s="234" t="str">
        <f>IFERROR(VLOOKUP(AL99,'P1-1'!$B:$AP,41,FALSE),"")</f>
        <v/>
      </c>
      <c r="AM100" s="234" t="str">
        <f>IFERROR(VLOOKUP(AM99,'P1-1'!$B:$AP,41,FALSE),"")</f>
        <v/>
      </c>
      <c r="AN100" s="729"/>
      <c r="AO100" s="701"/>
      <c r="AP100" s="705"/>
      <c r="AQ100" s="706"/>
      <c r="AR100" s="701"/>
      <c r="AS100" s="701"/>
      <c r="AT100" s="709"/>
      <c r="AU100" s="326" t="str">
        <f t="shared" ref="AU100" si="95">IFERROR(IF($D99="□",($AO99/$AK$7),($AO99/$AK$9)),"")</f>
        <v/>
      </c>
      <c r="AV100" s="326" t="str">
        <f t="shared" ref="AV100" si="96">IFERROR(IF($D99="□",($AN99/$AO$7),($AN99/$AO$9)),"")</f>
        <v/>
      </c>
    </row>
    <row r="101" spans="1:48" s="205" customFormat="1" ht="12" customHeight="1">
      <c r="A101" s="712"/>
      <c r="B101" s="715"/>
      <c r="C101" s="733"/>
      <c r="D101" s="721"/>
      <c r="E101" s="402"/>
      <c r="F101" s="726"/>
      <c r="G101" s="727"/>
      <c r="H101" s="235" t="s">
        <v>358</v>
      </c>
      <c r="I101" s="234" t="str">
        <f>IFERROR(VLOOKUP(I99,'P1-1'!$B:$AP,31,FALSE),"")</f>
        <v/>
      </c>
      <c r="J101" s="234" t="str">
        <f>IFERROR(VLOOKUP(J99,'P1-1'!$B:$AP,31,FALSE),"")</f>
        <v/>
      </c>
      <c r="K101" s="234" t="str">
        <f>IFERROR(VLOOKUP(K99,'P1-1'!$B:$AP,31,FALSE),"")</f>
        <v/>
      </c>
      <c r="L101" s="234" t="str">
        <f>IFERROR(VLOOKUP(L99,'P1-1'!$B:$AP,31,FALSE),"")</f>
        <v/>
      </c>
      <c r="M101" s="234" t="str">
        <f>IFERROR(VLOOKUP(M99,'P1-1'!$B:$AP,31,FALSE),"")</f>
        <v/>
      </c>
      <c r="N101" s="234" t="str">
        <f>IFERROR(VLOOKUP(N99,'P1-1'!$B:$AP,31,FALSE),"")</f>
        <v/>
      </c>
      <c r="O101" s="234" t="str">
        <f>IFERROR(VLOOKUP(O99,'P1-1'!$B:$AP,31,FALSE),"")</f>
        <v/>
      </c>
      <c r="P101" s="234" t="str">
        <f>IFERROR(VLOOKUP(P99,'P1-1'!$B:$AP,31,FALSE),"")</f>
        <v/>
      </c>
      <c r="Q101" s="234" t="str">
        <f>IFERROR(VLOOKUP(Q99,'P1-1'!$B:$AP,31,FALSE),"")</f>
        <v/>
      </c>
      <c r="R101" s="234" t="str">
        <f>IFERROR(VLOOKUP(R99,'P1-1'!$B:$AP,31,FALSE),"")</f>
        <v/>
      </c>
      <c r="S101" s="234" t="str">
        <f>IFERROR(VLOOKUP(S99,'P1-1'!$B:$AP,31,FALSE),"")</f>
        <v/>
      </c>
      <c r="T101" s="234" t="str">
        <f>IFERROR(VLOOKUP(T99,'P1-1'!$B:$AP,31,FALSE),"")</f>
        <v/>
      </c>
      <c r="U101" s="234" t="str">
        <f>IFERROR(VLOOKUP(U99,'P1-1'!$B:$AP,31,FALSE),"")</f>
        <v/>
      </c>
      <c r="V101" s="234" t="str">
        <f>IFERROR(VLOOKUP(V99,'P1-1'!$B:$AP,31,FALSE),"")</f>
        <v/>
      </c>
      <c r="W101" s="234" t="str">
        <f>IFERROR(VLOOKUP(W99,'P1-1'!$B:$AP,31,FALSE),"")</f>
        <v/>
      </c>
      <c r="X101" s="234" t="str">
        <f>IFERROR(VLOOKUP(X99,'P1-1'!$B:$AP,31,FALSE),"")</f>
        <v/>
      </c>
      <c r="Y101" s="234" t="str">
        <f>IFERROR(VLOOKUP(Y99,'P1-1'!$B:$AP,31,FALSE),"")</f>
        <v/>
      </c>
      <c r="Z101" s="234" t="str">
        <f>IFERROR(VLOOKUP(Z99,'P1-1'!$B:$AP,31,FALSE),"")</f>
        <v/>
      </c>
      <c r="AA101" s="234" t="str">
        <f>IFERROR(VLOOKUP(AA99,'P1-1'!$B:$AP,31,FALSE),"")</f>
        <v/>
      </c>
      <c r="AB101" s="234" t="str">
        <f>IFERROR(VLOOKUP(AB99,'P1-1'!$B:$AP,31,FALSE),"")</f>
        <v/>
      </c>
      <c r="AC101" s="234" t="str">
        <f>IFERROR(VLOOKUP(AC99,'P1-1'!$B:$AP,31,FALSE),"")</f>
        <v/>
      </c>
      <c r="AD101" s="234" t="str">
        <f>IFERROR(VLOOKUP(AD99,'P1-1'!$B:$AP,31,FALSE),"")</f>
        <v/>
      </c>
      <c r="AE101" s="234" t="str">
        <f>IFERROR(VLOOKUP(AE99,'P1-1'!$B:$AP,31,FALSE),"")</f>
        <v/>
      </c>
      <c r="AF101" s="234" t="str">
        <f>IFERROR(VLOOKUP(AF99,'P1-1'!$B:$AP,31,FALSE),"")</f>
        <v/>
      </c>
      <c r="AG101" s="234" t="str">
        <f>IFERROR(VLOOKUP(AG99,'P1-1'!$B:$AP,31,FALSE),"")</f>
        <v/>
      </c>
      <c r="AH101" s="234" t="str">
        <f>IFERROR(VLOOKUP(AH99,'P1-1'!$B:$AP,31,FALSE),"")</f>
        <v/>
      </c>
      <c r="AI101" s="234" t="str">
        <f>IFERROR(VLOOKUP(AI99,'P1-1'!$B:$AP,31,FALSE),"")</f>
        <v/>
      </c>
      <c r="AJ101" s="234" t="str">
        <f>IFERROR(VLOOKUP(AJ99,'P1-1'!$B:$AP,31,FALSE),"")</f>
        <v/>
      </c>
      <c r="AK101" s="234" t="str">
        <f>IFERROR(VLOOKUP(AK99,'P1-1'!$B:$AP,31,FALSE),"")</f>
        <v/>
      </c>
      <c r="AL101" s="234" t="str">
        <f>IFERROR(VLOOKUP(AL99,'P1-1'!$B:$AP,31,FALSE),"")</f>
        <v/>
      </c>
      <c r="AM101" s="234" t="str">
        <f>IFERROR(VLOOKUP(AM99,'P1-1'!$B:$AP,31,FALSE),"")</f>
        <v/>
      </c>
      <c r="AN101" s="730"/>
      <c r="AO101" s="702"/>
      <c r="AP101" s="707"/>
      <c r="AQ101" s="708"/>
      <c r="AR101" s="702"/>
      <c r="AS101" s="702"/>
      <c r="AT101" s="709"/>
      <c r="AU101" s="327"/>
      <c r="AV101" s="327"/>
    </row>
    <row r="102" spans="1:48" s="205" customFormat="1" ht="12" customHeight="1">
      <c r="A102" s="710">
        <v>27</v>
      </c>
      <c r="B102" s="713"/>
      <c r="C102" s="731"/>
      <c r="D102" s="719" t="s">
        <v>231</v>
      </c>
      <c r="E102" s="401"/>
      <c r="F102" s="722"/>
      <c r="G102" s="723"/>
      <c r="H102" s="232" t="s">
        <v>355</v>
      </c>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728">
        <f t="shared" ref="AN102" si="97">IF(LEFT($AN$2,6)="共同生活援助",SUM(I103:AM103),SUM(I103:AM104))</f>
        <v>0</v>
      </c>
      <c r="AO102" s="700">
        <f>IF($AN$4="４週",AN102/4,AN102/(DAY(EOMONTH($I$22,0))/7))</f>
        <v>0</v>
      </c>
      <c r="AP102" s="703"/>
      <c r="AQ102" s="704"/>
      <c r="AR102" s="700" t="str">
        <f t="shared" ref="AR102" si="98">IF($AN$4="４週",AU103,AV103)</f>
        <v/>
      </c>
      <c r="AS102" s="700"/>
      <c r="AT102" s="709"/>
      <c r="AU102" s="325" t="s">
        <v>617</v>
      </c>
      <c r="AV102" s="325" t="s">
        <v>356</v>
      </c>
    </row>
    <row r="103" spans="1:48" s="205" customFormat="1" ht="12" customHeight="1">
      <c r="A103" s="711"/>
      <c r="B103" s="714"/>
      <c r="C103" s="732"/>
      <c r="D103" s="720"/>
      <c r="E103" s="402"/>
      <c r="F103" s="724"/>
      <c r="G103" s="725"/>
      <c r="H103" s="233" t="s">
        <v>357</v>
      </c>
      <c r="I103" s="234" t="str">
        <f>IFERROR(VLOOKUP(I102,'P1-1'!$B:$AP,41,FALSE),"")</f>
        <v/>
      </c>
      <c r="J103" s="234" t="str">
        <f>IFERROR(VLOOKUP(J102,'P1-1'!$B:$AP,41,FALSE),"")</f>
        <v/>
      </c>
      <c r="K103" s="234" t="str">
        <f>IFERROR(VLOOKUP(K102,'P1-1'!$B:$AP,41,FALSE),"")</f>
        <v/>
      </c>
      <c r="L103" s="234" t="str">
        <f>IFERROR(VLOOKUP(L102,'P1-1'!$B:$AP,41,FALSE),"")</f>
        <v/>
      </c>
      <c r="M103" s="234" t="str">
        <f>IFERROR(VLOOKUP(M102,'P1-1'!$B:$AP,41,FALSE),"")</f>
        <v/>
      </c>
      <c r="N103" s="234" t="str">
        <f>IFERROR(VLOOKUP(N102,'P1-1'!$B:$AP,41,FALSE),"")</f>
        <v/>
      </c>
      <c r="O103" s="234" t="str">
        <f>IFERROR(VLOOKUP(O102,'P1-1'!$B:$AP,41,FALSE),"")</f>
        <v/>
      </c>
      <c r="P103" s="234" t="str">
        <f>IFERROR(VLOOKUP(P102,'P1-1'!$B:$AP,41,FALSE),"")</f>
        <v/>
      </c>
      <c r="Q103" s="234" t="str">
        <f>IFERROR(VLOOKUP(Q102,'P1-1'!$B:$AP,41,FALSE),"")</f>
        <v/>
      </c>
      <c r="R103" s="234" t="str">
        <f>IFERROR(VLOOKUP(R102,'P1-1'!$B:$AP,41,FALSE),"")</f>
        <v/>
      </c>
      <c r="S103" s="234" t="str">
        <f>IFERROR(VLOOKUP(S102,'P1-1'!$B:$AP,41,FALSE),"")</f>
        <v/>
      </c>
      <c r="T103" s="234" t="str">
        <f>IFERROR(VLOOKUP(T102,'P1-1'!$B:$AP,41,FALSE),"")</f>
        <v/>
      </c>
      <c r="U103" s="234" t="str">
        <f>IFERROR(VLOOKUP(U102,'P1-1'!$B:$AP,41,FALSE),"")</f>
        <v/>
      </c>
      <c r="V103" s="234" t="str">
        <f>IFERROR(VLOOKUP(V102,'P1-1'!$B:$AP,41,FALSE),"")</f>
        <v/>
      </c>
      <c r="W103" s="234" t="str">
        <f>IFERROR(VLOOKUP(W102,'P1-1'!$B:$AP,41,FALSE),"")</f>
        <v/>
      </c>
      <c r="X103" s="234" t="str">
        <f>IFERROR(VLOOKUP(X102,'P1-1'!$B:$AP,41,FALSE),"")</f>
        <v/>
      </c>
      <c r="Y103" s="234" t="str">
        <f>IFERROR(VLOOKUP(Y102,'P1-1'!$B:$AP,41,FALSE),"")</f>
        <v/>
      </c>
      <c r="Z103" s="234" t="str">
        <f>IFERROR(VLOOKUP(Z102,'P1-1'!$B:$AP,41,FALSE),"")</f>
        <v/>
      </c>
      <c r="AA103" s="234" t="str">
        <f>IFERROR(VLOOKUP(AA102,'P1-1'!$B:$AP,41,FALSE),"")</f>
        <v/>
      </c>
      <c r="AB103" s="234" t="str">
        <f>IFERROR(VLOOKUP(AB102,'P1-1'!$B:$AP,41,FALSE),"")</f>
        <v/>
      </c>
      <c r="AC103" s="234" t="str">
        <f>IFERROR(VLOOKUP(AC102,'P1-1'!$B:$AP,41,FALSE),"")</f>
        <v/>
      </c>
      <c r="AD103" s="234" t="str">
        <f>IFERROR(VLOOKUP(AD102,'P1-1'!$B:$AP,41,FALSE),"")</f>
        <v/>
      </c>
      <c r="AE103" s="234" t="str">
        <f>IFERROR(VLOOKUP(AE102,'P1-1'!$B:$AP,41,FALSE),"")</f>
        <v/>
      </c>
      <c r="AF103" s="234" t="str">
        <f>IFERROR(VLOOKUP(AF102,'P1-1'!$B:$AP,41,FALSE),"")</f>
        <v/>
      </c>
      <c r="AG103" s="234" t="str">
        <f>IFERROR(VLOOKUP(AG102,'P1-1'!$B:$AP,41,FALSE),"")</f>
        <v/>
      </c>
      <c r="AH103" s="234" t="str">
        <f>IFERROR(VLOOKUP(AH102,'P1-1'!$B:$AP,41,FALSE),"")</f>
        <v/>
      </c>
      <c r="AI103" s="234" t="str">
        <f>IFERROR(VLOOKUP(AI102,'P1-1'!$B:$AP,41,FALSE),"")</f>
        <v/>
      </c>
      <c r="AJ103" s="234" t="str">
        <f>IFERROR(VLOOKUP(AJ102,'P1-1'!$B:$AP,41,FALSE),"")</f>
        <v/>
      </c>
      <c r="AK103" s="234" t="str">
        <f>IFERROR(VLOOKUP(AK102,'P1-1'!$B:$AP,41,FALSE),"")</f>
        <v/>
      </c>
      <c r="AL103" s="234" t="str">
        <f>IFERROR(VLOOKUP(AL102,'P1-1'!$B:$AP,41,FALSE),"")</f>
        <v/>
      </c>
      <c r="AM103" s="234" t="str">
        <f>IFERROR(VLOOKUP(AM102,'P1-1'!$B:$AP,41,FALSE),"")</f>
        <v/>
      </c>
      <c r="AN103" s="729"/>
      <c r="AO103" s="701"/>
      <c r="AP103" s="705"/>
      <c r="AQ103" s="706"/>
      <c r="AR103" s="701"/>
      <c r="AS103" s="701"/>
      <c r="AT103" s="709"/>
      <c r="AU103" s="326" t="str">
        <f t="shared" ref="AU103" si="99">IFERROR(IF($D102="□",($AO102/$AK$7),($AO102/$AK$9)),"")</f>
        <v/>
      </c>
      <c r="AV103" s="326" t="str">
        <f t="shared" ref="AV103" si="100">IFERROR(IF($D102="□",($AN102/$AO$7),($AN102/$AO$9)),"")</f>
        <v/>
      </c>
    </row>
    <row r="104" spans="1:48" s="205" customFormat="1" ht="12" customHeight="1">
      <c r="A104" s="712"/>
      <c r="B104" s="715"/>
      <c r="C104" s="733"/>
      <c r="D104" s="721"/>
      <c r="E104" s="402"/>
      <c r="F104" s="726"/>
      <c r="G104" s="727"/>
      <c r="H104" s="235" t="s">
        <v>358</v>
      </c>
      <c r="I104" s="234" t="str">
        <f>IFERROR(VLOOKUP(I102,'P1-1'!$B:$AP,31,FALSE),"")</f>
        <v/>
      </c>
      <c r="J104" s="234" t="str">
        <f>IFERROR(VLOOKUP(J102,'P1-1'!$B:$AP,31,FALSE),"")</f>
        <v/>
      </c>
      <c r="K104" s="234" t="str">
        <f>IFERROR(VLOOKUP(K102,'P1-1'!$B:$AP,31,FALSE),"")</f>
        <v/>
      </c>
      <c r="L104" s="234" t="str">
        <f>IFERROR(VLOOKUP(L102,'P1-1'!$B:$AP,31,FALSE),"")</f>
        <v/>
      </c>
      <c r="M104" s="234" t="str">
        <f>IFERROR(VLOOKUP(M102,'P1-1'!$B:$AP,31,FALSE),"")</f>
        <v/>
      </c>
      <c r="N104" s="234" t="str">
        <f>IFERROR(VLOOKUP(N102,'P1-1'!$B:$AP,31,FALSE),"")</f>
        <v/>
      </c>
      <c r="O104" s="234" t="str">
        <f>IFERROR(VLOOKUP(O102,'P1-1'!$B:$AP,31,FALSE),"")</f>
        <v/>
      </c>
      <c r="P104" s="234" t="str">
        <f>IFERROR(VLOOKUP(P102,'P1-1'!$B:$AP,31,FALSE),"")</f>
        <v/>
      </c>
      <c r="Q104" s="234" t="str">
        <f>IFERROR(VLOOKUP(Q102,'P1-1'!$B:$AP,31,FALSE),"")</f>
        <v/>
      </c>
      <c r="R104" s="234" t="str">
        <f>IFERROR(VLOOKUP(R102,'P1-1'!$B:$AP,31,FALSE),"")</f>
        <v/>
      </c>
      <c r="S104" s="234" t="str">
        <f>IFERROR(VLOOKUP(S102,'P1-1'!$B:$AP,31,FALSE),"")</f>
        <v/>
      </c>
      <c r="T104" s="234" t="str">
        <f>IFERROR(VLOOKUP(T102,'P1-1'!$B:$AP,31,FALSE),"")</f>
        <v/>
      </c>
      <c r="U104" s="234" t="str">
        <f>IFERROR(VLOOKUP(U102,'P1-1'!$B:$AP,31,FALSE),"")</f>
        <v/>
      </c>
      <c r="V104" s="234" t="str">
        <f>IFERROR(VLOOKUP(V102,'P1-1'!$B:$AP,31,FALSE),"")</f>
        <v/>
      </c>
      <c r="W104" s="234" t="str">
        <f>IFERROR(VLOOKUP(W102,'P1-1'!$B:$AP,31,FALSE),"")</f>
        <v/>
      </c>
      <c r="X104" s="234" t="str">
        <f>IFERROR(VLOOKUP(X102,'P1-1'!$B:$AP,31,FALSE),"")</f>
        <v/>
      </c>
      <c r="Y104" s="234" t="str">
        <f>IFERROR(VLOOKUP(Y102,'P1-1'!$B:$AP,31,FALSE),"")</f>
        <v/>
      </c>
      <c r="Z104" s="234" t="str">
        <f>IFERROR(VLOOKUP(Z102,'P1-1'!$B:$AP,31,FALSE),"")</f>
        <v/>
      </c>
      <c r="AA104" s="234" t="str">
        <f>IFERROR(VLOOKUP(AA102,'P1-1'!$B:$AP,31,FALSE),"")</f>
        <v/>
      </c>
      <c r="AB104" s="234" t="str">
        <f>IFERROR(VLOOKUP(AB102,'P1-1'!$B:$AP,31,FALSE),"")</f>
        <v/>
      </c>
      <c r="AC104" s="234" t="str">
        <f>IFERROR(VLOOKUP(AC102,'P1-1'!$B:$AP,31,FALSE),"")</f>
        <v/>
      </c>
      <c r="AD104" s="234" t="str">
        <f>IFERROR(VLOOKUP(AD102,'P1-1'!$B:$AP,31,FALSE),"")</f>
        <v/>
      </c>
      <c r="AE104" s="234" t="str">
        <f>IFERROR(VLOOKUP(AE102,'P1-1'!$B:$AP,31,FALSE),"")</f>
        <v/>
      </c>
      <c r="AF104" s="234" t="str">
        <f>IFERROR(VLOOKUP(AF102,'P1-1'!$B:$AP,31,FALSE),"")</f>
        <v/>
      </c>
      <c r="AG104" s="234" t="str">
        <f>IFERROR(VLOOKUP(AG102,'P1-1'!$B:$AP,31,FALSE),"")</f>
        <v/>
      </c>
      <c r="AH104" s="234" t="str">
        <f>IFERROR(VLOOKUP(AH102,'P1-1'!$B:$AP,31,FALSE),"")</f>
        <v/>
      </c>
      <c r="AI104" s="234" t="str">
        <f>IFERROR(VLOOKUP(AI102,'P1-1'!$B:$AP,31,FALSE),"")</f>
        <v/>
      </c>
      <c r="AJ104" s="234" t="str">
        <f>IFERROR(VLOOKUP(AJ102,'P1-1'!$B:$AP,31,FALSE),"")</f>
        <v/>
      </c>
      <c r="AK104" s="234" t="str">
        <f>IFERROR(VLOOKUP(AK102,'P1-1'!$B:$AP,31,FALSE),"")</f>
        <v/>
      </c>
      <c r="AL104" s="234" t="str">
        <f>IFERROR(VLOOKUP(AL102,'P1-1'!$B:$AP,31,FALSE),"")</f>
        <v/>
      </c>
      <c r="AM104" s="234" t="str">
        <f>IFERROR(VLOOKUP(AM102,'P1-1'!$B:$AP,31,FALSE),"")</f>
        <v/>
      </c>
      <c r="AN104" s="730"/>
      <c r="AO104" s="702"/>
      <c r="AP104" s="707"/>
      <c r="AQ104" s="708"/>
      <c r="AR104" s="702"/>
      <c r="AS104" s="702"/>
      <c r="AT104" s="709"/>
      <c r="AU104" s="327"/>
      <c r="AV104" s="327"/>
    </row>
    <row r="105" spans="1:48" s="205" customFormat="1" ht="12" customHeight="1">
      <c r="A105" s="710">
        <v>28</v>
      </c>
      <c r="B105" s="713"/>
      <c r="C105" s="731"/>
      <c r="D105" s="719" t="s">
        <v>231</v>
      </c>
      <c r="E105" s="401"/>
      <c r="F105" s="722"/>
      <c r="G105" s="723"/>
      <c r="H105" s="232" t="s">
        <v>355</v>
      </c>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728">
        <f t="shared" ref="AN105" si="101">IF(LEFT($AN$2,6)="共同生活援助",SUM(I106:AM106),SUM(I106:AM107))</f>
        <v>0</v>
      </c>
      <c r="AO105" s="700">
        <f>IF($AN$4="４週",AN105/4,AN105/(DAY(EOMONTH($I$22,0))/7))</f>
        <v>0</v>
      </c>
      <c r="AP105" s="703"/>
      <c r="AQ105" s="704"/>
      <c r="AR105" s="700" t="str">
        <f t="shared" ref="AR105" si="102">IF($AN$4="４週",AU106,AV106)</f>
        <v/>
      </c>
      <c r="AS105" s="700"/>
      <c r="AT105" s="709"/>
      <c r="AU105" s="325" t="s">
        <v>617</v>
      </c>
      <c r="AV105" s="325" t="s">
        <v>356</v>
      </c>
    </row>
    <row r="106" spans="1:48" s="205" customFormat="1" ht="12" customHeight="1">
      <c r="A106" s="711"/>
      <c r="B106" s="714"/>
      <c r="C106" s="732"/>
      <c r="D106" s="720"/>
      <c r="E106" s="402"/>
      <c r="F106" s="724"/>
      <c r="G106" s="725"/>
      <c r="H106" s="233" t="s">
        <v>357</v>
      </c>
      <c r="I106" s="234" t="str">
        <f>IFERROR(VLOOKUP(I105,'P1-1'!$B:$AP,41,FALSE),"")</f>
        <v/>
      </c>
      <c r="J106" s="234" t="str">
        <f>IFERROR(VLOOKUP(J105,'P1-1'!$B:$AP,41,FALSE),"")</f>
        <v/>
      </c>
      <c r="K106" s="234" t="str">
        <f>IFERROR(VLOOKUP(K105,'P1-1'!$B:$AP,41,FALSE),"")</f>
        <v/>
      </c>
      <c r="L106" s="234" t="str">
        <f>IFERROR(VLOOKUP(L105,'P1-1'!$B:$AP,41,FALSE),"")</f>
        <v/>
      </c>
      <c r="M106" s="234" t="str">
        <f>IFERROR(VLOOKUP(M105,'P1-1'!$B:$AP,41,FALSE),"")</f>
        <v/>
      </c>
      <c r="N106" s="234" t="str">
        <f>IFERROR(VLOOKUP(N105,'P1-1'!$B:$AP,41,FALSE),"")</f>
        <v/>
      </c>
      <c r="O106" s="234" t="str">
        <f>IFERROR(VLOOKUP(O105,'P1-1'!$B:$AP,41,FALSE),"")</f>
        <v/>
      </c>
      <c r="P106" s="234" t="str">
        <f>IFERROR(VLOOKUP(P105,'P1-1'!$B:$AP,41,FALSE),"")</f>
        <v/>
      </c>
      <c r="Q106" s="234" t="str">
        <f>IFERROR(VLOOKUP(Q105,'P1-1'!$B:$AP,41,FALSE),"")</f>
        <v/>
      </c>
      <c r="R106" s="234" t="str">
        <f>IFERROR(VLOOKUP(R105,'P1-1'!$B:$AP,41,FALSE),"")</f>
        <v/>
      </c>
      <c r="S106" s="234" t="str">
        <f>IFERROR(VLOOKUP(S105,'P1-1'!$B:$AP,41,FALSE),"")</f>
        <v/>
      </c>
      <c r="T106" s="234" t="str">
        <f>IFERROR(VLOOKUP(T105,'P1-1'!$B:$AP,41,FALSE),"")</f>
        <v/>
      </c>
      <c r="U106" s="234" t="str">
        <f>IFERROR(VLOOKUP(U105,'P1-1'!$B:$AP,41,FALSE),"")</f>
        <v/>
      </c>
      <c r="V106" s="234" t="str">
        <f>IFERROR(VLOOKUP(V105,'P1-1'!$B:$AP,41,FALSE),"")</f>
        <v/>
      </c>
      <c r="W106" s="234" t="str">
        <f>IFERROR(VLOOKUP(W105,'P1-1'!$B:$AP,41,FALSE),"")</f>
        <v/>
      </c>
      <c r="X106" s="234" t="str">
        <f>IFERROR(VLOOKUP(X105,'P1-1'!$B:$AP,41,FALSE),"")</f>
        <v/>
      </c>
      <c r="Y106" s="234" t="str">
        <f>IFERROR(VLOOKUP(Y105,'P1-1'!$B:$AP,41,FALSE),"")</f>
        <v/>
      </c>
      <c r="Z106" s="234" t="str">
        <f>IFERROR(VLOOKUP(Z105,'P1-1'!$B:$AP,41,FALSE),"")</f>
        <v/>
      </c>
      <c r="AA106" s="234" t="str">
        <f>IFERROR(VLOOKUP(AA105,'P1-1'!$B:$AP,41,FALSE),"")</f>
        <v/>
      </c>
      <c r="AB106" s="234" t="str">
        <f>IFERROR(VLOOKUP(AB105,'P1-1'!$B:$AP,41,FALSE),"")</f>
        <v/>
      </c>
      <c r="AC106" s="234" t="str">
        <f>IFERROR(VLOOKUP(AC105,'P1-1'!$B:$AP,41,FALSE),"")</f>
        <v/>
      </c>
      <c r="AD106" s="234" t="str">
        <f>IFERROR(VLOOKUP(AD105,'P1-1'!$B:$AP,41,FALSE),"")</f>
        <v/>
      </c>
      <c r="AE106" s="234" t="str">
        <f>IFERROR(VLOOKUP(AE105,'P1-1'!$B:$AP,41,FALSE),"")</f>
        <v/>
      </c>
      <c r="AF106" s="234" t="str">
        <f>IFERROR(VLOOKUP(AF105,'P1-1'!$B:$AP,41,FALSE),"")</f>
        <v/>
      </c>
      <c r="AG106" s="234" t="str">
        <f>IFERROR(VLOOKUP(AG105,'P1-1'!$B:$AP,41,FALSE),"")</f>
        <v/>
      </c>
      <c r="AH106" s="234" t="str">
        <f>IFERROR(VLOOKUP(AH105,'P1-1'!$B:$AP,41,FALSE),"")</f>
        <v/>
      </c>
      <c r="AI106" s="234" t="str">
        <f>IFERROR(VLOOKUP(AI105,'P1-1'!$B:$AP,41,FALSE),"")</f>
        <v/>
      </c>
      <c r="AJ106" s="234" t="str">
        <f>IFERROR(VLOOKUP(AJ105,'P1-1'!$B:$AP,41,FALSE),"")</f>
        <v/>
      </c>
      <c r="AK106" s="234" t="str">
        <f>IFERROR(VLOOKUP(AK105,'P1-1'!$B:$AP,41,FALSE),"")</f>
        <v/>
      </c>
      <c r="AL106" s="234" t="str">
        <f>IFERROR(VLOOKUP(AL105,'P1-1'!$B:$AP,41,FALSE),"")</f>
        <v/>
      </c>
      <c r="AM106" s="234" t="str">
        <f>IFERROR(VLOOKUP(AM105,'P1-1'!$B:$AP,41,FALSE),"")</f>
        <v/>
      </c>
      <c r="AN106" s="729"/>
      <c r="AO106" s="701"/>
      <c r="AP106" s="705"/>
      <c r="AQ106" s="706"/>
      <c r="AR106" s="701"/>
      <c r="AS106" s="701"/>
      <c r="AT106" s="709"/>
      <c r="AU106" s="326" t="str">
        <f t="shared" ref="AU106" si="103">IFERROR(IF($D105="□",($AO105/$AK$7),($AO105/$AK$9)),"")</f>
        <v/>
      </c>
      <c r="AV106" s="326" t="str">
        <f t="shared" ref="AV106" si="104">IFERROR(IF($D105="□",($AN105/$AO$7),($AN105/$AO$9)),"")</f>
        <v/>
      </c>
    </row>
    <row r="107" spans="1:48" s="205" customFormat="1" ht="12" customHeight="1">
      <c r="A107" s="712"/>
      <c r="B107" s="715"/>
      <c r="C107" s="733"/>
      <c r="D107" s="721"/>
      <c r="E107" s="402"/>
      <c r="F107" s="726"/>
      <c r="G107" s="727"/>
      <c r="H107" s="235" t="s">
        <v>358</v>
      </c>
      <c r="I107" s="234" t="str">
        <f>IFERROR(VLOOKUP(I105,'P1-1'!$B:$AP,31,FALSE),"")</f>
        <v/>
      </c>
      <c r="J107" s="234" t="str">
        <f>IFERROR(VLOOKUP(J105,'P1-1'!$B:$AP,31,FALSE),"")</f>
        <v/>
      </c>
      <c r="K107" s="234" t="str">
        <f>IFERROR(VLOOKUP(K105,'P1-1'!$B:$AP,31,FALSE),"")</f>
        <v/>
      </c>
      <c r="L107" s="234" t="str">
        <f>IFERROR(VLOOKUP(L105,'P1-1'!$B:$AP,31,FALSE),"")</f>
        <v/>
      </c>
      <c r="M107" s="234" t="str">
        <f>IFERROR(VLOOKUP(M105,'P1-1'!$B:$AP,31,FALSE),"")</f>
        <v/>
      </c>
      <c r="N107" s="234" t="str">
        <f>IFERROR(VLOOKUP(N105,'P1-1'!$B:$AP,31,FALSE),"")</f>
        <v/>
      </c>
      <c r="O107" s="234" t="str">
        <f>IFERROR(VLOOKUP(O105,'P1-1'!$B:$AP,31,FALSE),"")</f>
        <v/>
      </c>
      <c r="P107" s="234" t="str">
        <f>IFERROR(VLOOKUP(P105,'P1-1'!$B:$AP,31,FALSE),"")</f>
        <v/>
      </c>
      <c r="Q107" s="234" t="str">
        <f>IFERROR(VLOOKUP(Q105,'P1-1'!$B:$AP,31,FALSE),"")</f>
        <v/>
      </c>
      <c r="R107" s="234" t="str">
        <f>IFERROR(VLOOKUP(R105,'P1-1'!$B:$AP,31,FALSE),"")</f>
        <v/>
      </c>
      <c r="S107" s="234" t="str">
        <f>IFERROR(VLOOKUP(S105,'P1-1'!$B:$AP,31,FALSE),"")</f>
        <v/>
      </c>
      <c r="T107" s="234" t="str">
        <f>IFERROR(VLOOKUP(T105,'P1-1'!$B:$AP,31,FALSE),"")</f>
        <v/>
      </c>
      <c r="U107" s="234" t="str">
        <f>IFERROR(VLOOKUP(U105,'P1-1'!$B:$AP,31,FALSE),"")</f>
        <v/>
      </c>
      <c r="V107" s="234" t="str">
        <f>IFERROR(VLOOKUP(V105,'P1-1'!$B:$AP,31,FALSE),"")</f>
        <v/>
      </c>
      <c r="W107" s="234" t="str">
        <f>IFERROR(VLOOKUP(W105,'P1-1'!$B:$AP,31,FALSE),"")</f>
        <v/>
      </c>
      <c r="X107" s="234" t="str">
        <f>IFERROR(VLOOKUP(X105,'P1-1'!$B:$AP,31,FALSE),"")</f>
        <v/>
      </c>
      <c r="Y107" s="234" t="str">
        <f>IFERROR(VLOOKUP(Y105,'P1-1'!$B:$AP,31,FALSE),"")</f>
        <v/>
      </c>
      <c r="Z107" s="234" t="str">
        <f>IFERROR(VLOOKUP(Z105,'P1-1'!$B:$AP,31,FALSE),"")</f>
        <v/>
      </c>
      <c r="AA107" s="234" t="str">
        <f>IFERROR(VLOOKUP(AA105,'P1-1'!$B:$AP,31,FALSE),"")</f>
        <v/>
      </c>
      <c r="AB107" s="234" t="str">
        <f>IFERROR(VLOOKUP(AB105,'P1-1'!$B:$AP,31,FALSE),"")</f>
        <v/>
      </c>
      <c r="AC107" s="234" t="str">
        <f>IFERROR(VLOOKUP(AC105,'P1-1'!$B:$AP,31,FALSE),"")</f>
        <v/>
      </c>
      <c r="AD107" s="234" t="str">
        <f>IFERROR(VLOOKUP(AD105,'P1-1'!$B:$AP,31,FALSE),"")</f>
        <v/>
      </c>
      <c r="AE107" s="234" t="str">
        <f>IFERROR(VLOOKUP(AE105,'P1-1'!$B:$AP,31,FALSE),"")</f>
        <v/>
      </c>
      <c r="AF107" s="234" t="str">
        <f>IFERROR(VLOOKUP(AF105,'P1-1'!$B:$AP,31,FALSE),"")</f>
        <v/>
      </c>
      <c r="AG107" s="234" t="str">
        <f>IFERROR(VLOOKUP(AG105,'P1-1'!$B:$AP,31,FALSE),"")</f>
        <v/>
      </c>
      <c r="AH107" s="234" t="str">
        <f>IFERROR(VLOOKUP(AH105,'P1-1'!$B:$AP,31,FALSE),"")</f>
        <v/>
      </c>
      <c r="AI107" s="234" t="str">
        <f>IFERROR(VLOOKUP(AI105,'P1-1'!$B:$AP,31,FALSE),"")</f>
        <v/>
      </c>
      <c r="AJ107" s="234" t="str">
        <f>IFERROR(VLOOKUP(AJ105,'P1-1'!$B:$AP,31,FALSE),"")</f>
        <v/>
      </c>
      <c r="AK107" s="234" t="str">
        <f>IFERROR(VLOOKUP(AK105,'P1-1'!$B:$AP,31,FALSE),"")</f>
        <v/>
      </c>
      <c r="AL107" s="234" t="str">
        <f>IFERROR(VLOOKUP(AL105,'P1-1'!$B:$AP,31,FALSE),"")</f>
        <v/>
      </c>
      <c r="AM107" s="234" t="str">
        <f>IFERROR(VLOOKUP(AM105,'P1-1'!$B:$AP,31,FALSE),"")</f>
        <v/>
      </c>
      <c r="AN107" s="730"/>
      <c r="AO107" s="702"/>
      <c r="AP107" s="707"/>
      <c r="AQ107" s="708"/>
      <c r="AR107" s="702"/>
      <c r="AS107" s="702"/>
      <c r="AT107" s="709"/>
      <c r="AU107" s="327"/>
      <c r="AV107" s="327"/>
    </row>
    <row r="108" spans="1:48" s="205" customFormat="1" ht="12" customHeight="1">
      <c r="A108" s="710">
        <v>29</v>
      </c>
      <c r="B108" s="713"/>
      <c r="C108" s="731"/>
      <c r="D108" s="719" t="s">
        <v>231</v>
      </c>
      <c r="E108" s="401"/>
      <c r="F108" s="722"/>
      <c r="G108" s="723"/>
      <c r="H108" s="232" t="s">
        <v>355</v>
      </c>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728">
        <f t="shared" ref="AN108" si="105">IF(LEFT($AN$2,6)="共同生活援助",SUM(I109:AM109),SUM(I109:AM110))</f>
        <v>0</v>
      </c>
      <c r="AO108" s="700">
        <f>IF($AN$4="４週",AN108/4,AN108/(DAY(EOMONTH($I$22,0))/7))</f>
        <v>0</v>
      </c>
      <c r="AP108" s="703"/>
      <c r="AQ108" s="704"/>
      <c r="AR108" s="700" t="str">
        <f t="shared" ref="AR108" si="106">IF($AN$4="４週",AU109,AV109)</f>
        <v/>
      </c>
      <c r="AS108" s="700"/>
      <c r="AT108" s="709"/>
      <c r="AU108" s="325" t="s">
        <v>617</v>
      </c>
      <c r="AV108" s="325" t="s">
        <v>356</v>
      </c>
    </row>
    <row r="109" spans="1:48" s="205" customFormat="1" ht="12" customHeight="1">
      <c r="A109" s="711"/>
      <c r="B109" s="714"/>
      <c r="C109" s="732"/>
      <c r="D109" s="720"/>
      <c r="E109" s="402"/>
      <c r="F109" s="724"/>
      <c r="G109" s="725"/>
      <c r="H109" s="233" t="s">
        <v>357</v>
      </c>
      <c r="I109" s="234" t="str">
        <f>IFERROR(VLOOKUP(I108,'P1-1'!$B:$AP,41,FALSE),"")</f>
        <v/>
      </c>
      <c r="J109" s="234" t="str">
        <f>IFERROR(VLOOKUP(J108,'P1-1'!$B:$AP,41,FALSE),"")</f>
        <v/>
      </c>
      <c r="K109" s="234" t="str">
        <f>IFERROR(VLOOKUP(K108,'P1-1'!$B:$AP,41,FALSE),"")</f>
        <v/>
      </c>
      <c r="L109" s="234" t="str">
        <f>IFERROR(VLOOKUP(L108,'P1-1'!$B:$AP,41,FALSE),"")</f>
        <v/>
      </c>
      <c r="M109" s="234" t="str">
        <f>IFERROR(VLOOKUP(M108,'P1-1'!$B:$AP,41,FALSE),"")</f>
        <v/>
      </c>
      <c r="N109" s="234" t="str">
        <f>IFERROR(VLOOKUP(N108,'P1-1'!$B:$AP,41,FALSE),"")</f>
        <v/>
      </c>
      <c r="O109" s="234" t="str">
        <f>IFERROR(VLOOKUP(O108,'P1-1'!$B:$AP,41,FALSE),"")</f>
        <v/>
      </c>
      <c r="P109" s="234" t="str">
        <f>IFERROR(VLOOKUP(P108,'P1-1'!$B:$AP,41,FALSE),"")</f>
        <v/>
      </c>
      <c r="Q109" s="234" t="str">
        <f>IFERROR(VLOOKUP(Q108,'P1-1'!$B:$AP,41,FALSE),"")</f>
        <v/>
      </c>
      <c r="R109" s="234" t="str">
        <f>IFERROR(VLOOKUP(R108,'P1-1'!$B:$AP,41,FALSE),"")</f>
        <v/>
      </c>
      <c r="S109" s="234" t="str">
        <f>IFERROR(VLOOKUP(S108,'P1-1'!$B:$AP,41,FALSE),"")</f>
        <v/>
      </c>
      <c r="T109" s="234" t="str">
        <f>IFERROR(VLOOKUP(T108,'P1-1'!$B:$AP,41,FALSE),"")</f>
        <v/>
      </c>
      <c r="U109" s="234" t="str">
        <f>IFERROR(VLOOKUP(U108,'P1-1'!$B:$AP,41,FALSE),"")</f>
        <v/>
      </c>
      <c r="V109" s="234" t="str">
        <f>IFERROR(VLOOKUP(V108,'P1-1'!$B:$AP,41,FALSE),"")</f>
        <v/>
      </c>
      <c r="W109" s="234" t="str">
        <f>IFERROR(VLOOKUP(W108,'P1-1'!$B:$AP,41,FALSE),"")</f>
        <v/>
      </c>
      <c r="X109" s="234" t="str">
        <f>IFERROR(VLOOKUP(X108,'P1-1'!$B:$AP,41,FALSE),"")</f>
        <v/>
      </c>
      <c r="Y109" s="234" t="str">
        <f>IFERROR(VLOOKUP(Y108,'P1-1'!$B:$AP,41,FALSE),"")</f>
        <v/>
      </c>
      <c r="Z109" s="234" t="str">
        <f>IFERROR(VLOOKUP(Z108,'P1-1'!$B:$AP,41,FALSE),"")</f>
        <v/>
      </c>
      <c r="AA109" s="234" t="str">
        <f>IFERROR(VLOOKUP(AA108,'P1-1'!$B:$AP,41,FALSE),"")</f>
        <v/>
      </c>
      <c r="AB109" s="234" t="str">
        <f>IFERROR(VLOOKUP(AB108,'P1-1'!$B:$AP,41,FALSE),"")</f>
        <v/>
      </c>
      <c r="AC109" s="234" t="str">
        <f>IFERROR(VLOOKUP(AC108,'P1-1'!$B:$AP,41,FALSE),"")</f>
        <v/>
      </c>
      <c r="AD109" s="234" t="str">
        <f>IFERROR(VLOOKUP(AD108,'P1-1'!$B:$AP,41,FALSE),"")</f>
        <v/>
      </c>
      <c r="AE109" s="234" t="str">
        <f>IFERROR(VLOOKUP(AE108,'P1-1'!$B:$AP,41,FALSE),"")</f>
        <v/>
      </c>
      <c r="AF109" s="234" t="str">
        <f>IFERROR(VLOOKUP(AF108,'P1-1'!$B:$AP,41,FALSE),"")</f>
        <v/>
      </c>
      <c r="AG109" s="234" t="str">
        <f>IFERROR(VLOOKUP(AG108,'P1-1'!$B:$AP,41,FALSE),"")</f>
        <v/>
      </c>
      <c r="AH109" s="234" t="str">
        <f>IFERROR(VLOOKUP(AH108,'P1-1'!$B:$AP,41,FALSE),"")</f>
        <v/>
      </c>
      <c r="AI109" s="234" t="str">
        <f>IFERROR(VLOOKUP(AI108,'P1-1'!$B:$AP,41,FALSE),"")</f>
        <v/>
      </c>
      <c r="AJ109" s="234" t="str">
        <f>IFERROR(VLOOKUP(AJ108,'P1-1'!$B:$AP,41,FALSE),"")</f>
        <v/>
      </c>
      <c r="AK109" s="234" t="str">
        <f>IFERROR(VLOOKUP(AK108,'P1-1'!$B:$AP,41,FALSE),"")</f>
        <v/>
      </c>
      <c r="AL109" s="234" t="str">
        <f>IFERROR(VLOOKUP(AL108,'P1-1'!$B:$AP,41,FALSE),"")</f>
        <v/>
      </c>
      <c r="AM109" s="234" t="str">
        <f>IFERROR(VLOOKUP(AM108,'P1-1'!$B:$AP,41,FALSE),"")</f>
        <v/>
      </c>
      <c r="AN109" s="729"/>
      <c r="AO109" s="701"/>
      <c r="AP109" s="705"/>
      <c r="AQ109" s="706"/>
      <c r="AR109" s="701"/>
      <c r="AS109" s="701"/>
      <c r="AT109" s="709"/>
      <c r="AU109" s="326" t="str">
        <f t="shared" ref="AU109" si="107">IFERROR(IF($D108="□",($AO108/$AK$7),($AO108/$AK$9)),"")</f>
        <v/>
      </c>
      <c r="AV109" s="326" t="str">
        <f t="shared" ref="AV109" si="108">IFERROR(IF($D108="□",($AN108/$AO$7),($AN108/$AO$9)),"")</f>
        <v/>
      </c>
    </row>
    <row r="110" spans="1:48" s="205" customFormat="1" ht="12" customHeight="1">
      <c r="A110" s="712"/>
      <c r="B110" s="715"/>
      <c r="C110" s="733"/>
      <c r="D110" s="721"/>
      <c r="E110" s="402"/>
      <c r="F110" s="726"/>
      <c r="G110" s="727"/>
      <c r="H110" s="235" t="s">
        <v>358</v>
      </c>
      <c r="I110" s="234" t="str">
        <f>IFERROR(VLOOKUP(I108,'P1-1'!$B:$AP,31,FALSE),"")</f>
        <v/>
      </c>
      <c r="J110" s="234" t="str">
        <f>IFERROR(VLOOKUP(J108,'P1-1'!$B:$AP,31,FALSE),"")</f>
        <v/>
      </c>
      <c r="K110" s="234" t="str">
        <f>IFERROR(VLOOKUP(K108,'P1-1'!$B:$AP,31,FALSE),"")</f>
        <v/>
      </c>
      <c r="L110" s="234" t="str">
        <f>IFERROR(VLOOKUP(L108,'P1-1'!$B:$AP,31,FALSE),"")</f>
        <v/>
      </c>
      <c r="M110" s="234" t="str">
        <f>IFERROR(VLOOKUP(M108,'P1-1'!$B:$AP,31,FALSE),"")</f>
        <v/>
      </c>
      <c r="N110" s="234" t="str">
        <f>IFERROR(VLOOKUP(N108,'P1-1'!$B:$AP,31,FALSE),"")</f>
        <v/>
      </c>
      <c r="O110" s="234" t="str">
        <f>IFERROR(VLOOKUP(O108,'P1-1'!$B:$AP,31,FALSE),"")</f>
        <v/>
      </c>
      <c r="P110" s="234" t="str">
        <f>IFERROR(VLOOKUP(P108,'P1-1'!$B:$AP,31,FALSE),"")</f>
        <v/>
      </c>
      <c r="Q110" s="234" t="str">
        <f>IFERROR(VLOOKUP(Q108,'P1-1'!$B:$AP,31,FALSE),"")</f>
        <v/>
      </c>
      <c r="R110" s="234" t="str">
        <f>IFERROR(VLOOKUP(R108,'P1-1'!$B:$AP,31,FALSE),"")</f>
        <v/>
      </c>
      <c r="S110" s="234" t="str">
        <f>IFERROR(VLOOKUP(S108,'P1-1'!$B:$AP,31,FALSE),"")</f>
        <v/>
      </c>
      <c r="T110" s="234" t="str">
        <f>IFERROR(VLOOKUP(T108,'P1-1'!$B:$AP,31,FALSE),"")</f>
        <v/>
      </c>
      <c r="U110" s="234" t="str">
        <f>IFERROR(VLOOKUP(U108,'P1-1'!$B:$AP,31,FALSE),"")</f>
        <v/>
      </c>
      <c r="V110" s="234" t="str">
        <f>IFERROR(VLOOKUP(V108,'P1-1'!$B:$AP,31,FALSE),"")</f>
        <v/>
      </c>
      <c r="W110" s="234" t="str">
        <f>IFERROR(VLOOKUP(W108,'P1-1'!$B:$AP,31,FALSE),"")</f>
        <v/>
      </c>
      <c r="X110" s="234" t="str">
        <f>IFERROR(VLOOKUP(X108,'P1-1'!$B:$AP,31,FALSE),"")</f>
        <v/>
      </c>
      <c r="Y110" s="234" t="str">
        <f>IFERROR(VLOOKUP(Y108,'P1-1'!$B:$AP,31,FALSE),"")</f>
        <v/>
      </c>
      <c r="Z110" s="234" t="str">
        <f>IFERROR(VLOOKUP(Z108,'P1-1'!$B:$AP,31,FALSE),"")</f>
        <v/>
      </c>
      <c r="AA110" s="234" t="str">
        <f>IFERROR(VLOOKUP(AA108,'P1-1'!$B:$AP,31,FALSE),"")</f>
        <v/>
      </c>
      <c r="AB110" s="234" t="str">
        <f>IFERROR(VLOOKUP(AB108,'P1-1'!$B:$AP,31,FALSE),"")</f>
        <v/>
      </c>
      <c r="AC110" s="234" t="str">
        <f>IFERROR(VLOOKUP(AC108,'P1-1'!$B:$AP,31,FALSE),"")</f>
        <v/>
      </c>
      <c r="AD110" s="234" t="str">
        <f>IFERROR(VLOOKUP(AD108,'P1-1'!$B:$AP,31,FALSE),"")</f>
        <v/>
      </c>
      <c r="AE110" s="234" t="str">
        <f>IFERROR(VLOOKUP(AE108,'P1-1'!$B:$AP,31,FALSE),"")</f>
        <v/>
      </c>
      <c r="AF110" s="234" t="str">
        <f>IFERROR(VLOOKUP(AF108,'P1-1'!$B:$AP,31,FALSE),"")</f>
        <v/>
      </c>
      <c r="AG110" s="234" t="str">
        <f>IFERROR(VLOOKUP(AG108,'P1-1'!$B:$AP,31,FALSE),"")</f>
        <v/>
      </c>
      <c r="AH110" s="234" t="str">
        <f>IFERROR(VLOOKUP(AH108,'P1-1'!$B:$AP,31,FALSE),"")</f>
        <v/>
      </c>
      <c r="AI110" s="234" t="str">
        <f>IFERROR(VLOOKUP(AI108,'P1-1'!$B:$AP,31,FALSE),"")</f>
        <v/>
      </c>
      <c r="AJ110" s="234" t="str">
        <f>IFERROR(VLOOKUP(AJ108,'P1-1'!$B:$AP,31,FALSE),"")</f>
        <v/>
      </c>
      <c r="AK110" s="234" t="str">
        <f>IFERROR(VLOOKUP(AK108,'P1-1'!$B:$AP,31,FALSE),"")</f>
        <v/>
      </c>
      <c r="AL110" s="234" t="str">
        <f>IFERROR(VLOOKUP(AL108,'P1-1'!$B:$AP,31,FALSE),"")</f>
        <v/>
      </c>
      <c r="AM110" s="234" t="str">
        <f>IFERROR(VLOOKUP(AM108,'P1-1'!$B:$AP,31,FALSE),"")</f>
        <v/>
      </c>
      <c r="AN110" s="730"/>
      <c r="AO110" s="702"/>
      <c r="AP110" s="707"/>
      <c r="AQ110" s="708"/>
      <c r="AR110" s="702"/>
      <c r="AS110" s="702"/>
      <c r="AT110" s="709"/>
      <c r="AU110" s="327"/>
      <c r="AV110" s="327"/>
    </row>
    <row r="111" spans="1:48" s="205" customFormat="1" ht="12" customHeight="1">
      <c r="A111" s="710">
        <v>30</v>
      </c>
      <c r="B111" s="713"/>
      <c r="C111" s="731"/>
      <c r="D111" s="719" t="s">
        <v>231</v>
      </c>
      <c r="E111" s="401"/>
      <c r="F111" s="722"/>
      <c r="G111" s="723"/>
      <c r="H111" s="232" t="s">
        <v>355</v>
      </c>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728">
        <f t="shared" ref="AN111" si="109">IF(LEFT($AN$2,6)="共同生活援助",SUM(I112:AM112),SUM(I112:AM113))</f>
        <v>0</v>
      </c>
      <c r="AO111" s="700">
        <f>IF($AN$4="４週",AN111/4,AN111/(DAY(EOMONTH($I$22,0))/7))</f>
        <v>0</v>
      </c>
      <c r="AP111" s="703"/>
      <c r="AQ111" s="704"/>
      <c r="AR111" s="700" t="str">
        <f t="shared" ref="AR111" si="110">IF($AN$4="４週",AU112,AV112)</f>
        <v/>
      </c>
      <c r="AS111" s="700"/>
      <c r="AT111" s="709"/>
      <c r="AU111" s="325" t="s">
        <v>617</v>
      </c>
      <c r="AV111" s="325" t="s">
        <v>356</v>
      </c>
    </row>
    <row r="112" spans="1:48" s="205" customFormat="1" ht="12" customHeight="1">
      <c r="A112" s="711"/>
      <c r="B112" s="714"/>
      <c r="C112" s="732"/>
      <c r="D112" s="720"/>
      <c r="E112" s="402"/>
      <c r="F112" s="724"/>
      <c r="G112" s="725"/>
      <c r="H112" s="233" t="s">
        <v>357</v>
      </c>
      <c r="I112" s="234" t="str">
        <f>IFERROR(VLOOKUP(I111,'P1-1'!$B:$AP,41,FALSE),"")</f>
        <v/>
      </c>
      <c r="J112" s="234" t="str">
        <f>IFERROR(VLOOKUP(J111,'P1-1'!$B:$AP,41,FALSE),"")</f>
        <v/>
      </c>
      <c r="K112" s="234" t="str">
        <f>IFERROR(VLOOKUP(K111,'P1-1'!$B:$AP,41,FALSE),"")</f>
        <v/>
      </c>
      <c r="L112" s="234" t="str">
        <f>IFERROR(VLOOKUP(L111,'P1-1'!$B:$AP,41,FALSE),"")</f>
        <v/>
      </c>
      <c r="M112" s="234" t="str">
        <f>IFERROR(VLOOKUP(M111,'P1-1'!$B:$AP,41,FALSE),"")</f>
        <v/>
      </c>
      <c r="N112" s="234" t="str">
        <f>IFERROR(VLOOKUP(N111,'P1-1'!$B:$AP,41,FALSE),"")</f>
        <v/>
      </c>
      <c r="O112" s="234" t="str">
        <f>IFERROR(VLOOKUP(O111,'P1-1'!$B:$AP,41,FALSE),"")</f>
        <v/>
      </c>
      <c r="P112" s="234" t="str">
        <f>IFERROR(VLOOKUP(P111,'P1-1'!$B:$AP,41,FALSE),"")</f>
        <v/>
      </c>
      <c r="Q112" s="234" t="str">
        <f>IFERROR(VLOOKUP(Q111,'P1-1'!$B:$AP,41,FALSE),"")</f>
        <v/>
      </c>
      <c r="R112" s="234" t="str">
        <f>IFERROR(VLOOKUP(R111,'P1-1'!$B:$AP,41,FALSE),"")</f>
        <v/>
      </c>
      <c r="S112" s="234" t="str">
        <f>IFERROR(VLOOKUP(S111,'P1-1'!$B:$AP,41,FALSE),"")</f>
        <v/>
      </c>
      <c r="T112" s="234" t="str">
        <f>IFERROR(VLOOKUP(T111,'P1-1'!$B:$AP,41,FALSE),"")</f>
        <v/>
      </c>
      <c r="U112" s="234" t="str">
        <f>IFERROR(VLOOKUP(U111,'P1-1'!$B:$AP,41,FALSE),"")</f>
        <v/>
      </c>
      <c r="V112" s="234" t="str">
        <f>IFERROR(VLOOKUP(V111,'P1-1'!$B:$AP,41,FALSE),"")</f>
        <v/>
      </c>
      <c r="W112" s="234" t="str">
        <f>IFERROR(VLOOKUP(W111,'P1-1'!$B:$AP,41,FALSE),"")</f>
        <v/>
      </c>
      <c r="X112" s="234" t="str">
        <f>IFERROR(VLOOKUP(X111,'P1-1'!$B:$AP,41,FALSE),"")</f>
        <v/>
      </c>
      <c r="Y112" s="234" t="str">
        <f>IFERROR(VLOOKUP(Y111,'P1-1'!$B:$AP,41,FALSE),"")</f>
        <v/>
      </c>
      <c r="Z112" s="234" t="str">
        <f>IFERROR(VLOOKUP(Z111,'P1-1'!$B:$AP,41,FALSE),"")</f>
        <v/>
      </c>
      <c r="AA112" s="234" t="str">
        <f>IFERROR(VLOOKUP(AA111,'P1-1'!$B:$AP,41,FALSE),"")</f>
        <v/>
      </c>
      <c r="AB112" s="234" t="str">
        <f>IFERROR(VLOOKUP(AB111,'P1-1'!$B:$AP,41,FALSE),"")</f>
        <v/>
      </c>
      <c r="AC112" s="234" t="str">
        <f>IFERROR(VLOOKUP(AC111,'P1-1'!$B:$AP,41,FALSE),"")</f>
        <v/>
      </c>
      <c r="AD112" s="234" t="str">
        <f>IFERROR(VLOOKUP(AD111,'P1-1'!$B:$AP,41,FALSE),"")</f>
        <v/>
      </c>
      <c r="AE112" s="234" t="str">
        <f>IFERROR(VLOOKUP(AE111,'P1-1'!$B:$AP,41,FALSE),"")</f>
        <v/>
      </c>
      <c r="AF112" s="234" t="str">
        <f>IFERROR(VLOOKUP(AF111,'P1-1'!$B:$AP,41,FALSE),"")</f>
        <v/>
      </c>
      <c r="AG112" s="234" t="str">
        <f>IFERROR(VLOOKUP(AG111,'P1-1'!$B:$AP,41,FALSE),"")</f>
        <v/>
      </c>
      <c r="AH112" s="234" t="str">
        <f>IFERROR(VLOOKUP(AH111,'P1-1'!$B:$AP,41,FALSE),"")</f>
        <v/>
      </c>
      <c r="AI112" s="234" t="str">
        <f>IFERROR(VLOOKUP(AI111,'P1-1'!$B:$AP,41,FALSE),"")</f>
        <v/>
      </c>
      <c r="AJ112" s="234" t="str">
        <f>IFERROR(VLOOKUP(AJ111,'P1-1'!$B:$AP,41,FALSE),"")</f>
        <v/>
      </c>
      <c r="AK112" s="234" t="str">
        <f>IFERROR(VLOOKUP(AK111,'P1-1'!$B:$AP,41,FALSE),"")</f>
        <v/>
      </c>
      <c r="AL112" s="234" t="str">
        <f>IFERROR(VLOOKUP(AL111,'P1-1'!$B:$AP,41,FALSE),"")</f>
        <v/>
      </c>
      <c r="AM112" s="234" t="str">
        <f>IFERROR(VLOOKUP(AM111,'P1-1'!$B:$AP,41,FALSE),"")</f>
        <v/>
      </c>
      <c r="AN112" s="729"/>
      <c r="AO112" s="701"/>
      <c r="AP112" s="705"/>
      <c r="AQ112" s="706"/>
      <c r="AR112" s="701"/>
      <c r="AS112" s="701"/>
      <c r="AT112" s="709"/>
      <c r="AU112" s="326" t="str">
        <f t="shared" ref="AU112" si="111">IFERROR(IF($D111="□",($AO111/$AK$7),($AO111/$AK$9)),"")</f>
        <v/>
      </c>
      <c r="AV112" s="326" t="str">
        <f t="shared" ref="AV112" si="112">IFERROR(IF($D111="□",($AN111/$AO$7),($AN111/$AO$9)),"")</f>
        <v/>
      </c>
    </row>
    <row r="113" spans="1:48" s="205" customFormat="1" ht="12" customHeight="1">
      <c r="A113" s="712"/>
      <c r="B113" s="715"/>
      <c r="C113" s="733"/>
      <c r="D113" s="721"/>
      <c r="E113" s="402"/>
      <c r="F113" s="726"/>
      <c r="G113" s="727"/>
      <c r="H113" s="235" t="s">
        <v>358</v>
      </c>
      <c r="I113" s="234" t="str">
        <f>IFERROR(VLOOKUP(I111,'P1-1'!$B:$AP,31,FALSE),"")</f>
        <v/>
      </c>
      <c r="J113" s="234" t="str">
        <f>IFERROR(VLOOKUP(J111,'P1-1'!$B:$AP,31,FALSE),"")</f>
        <v/>
      </c>
      <c r="K113" s="234" t="str">
        <f>IFERROR(VLOOKUP(K111,'P1-1'!$B:$AP,31,FALSE),"")</f>
        <v/>
      </c>
      <c r="L113" s="234" t="str">
        <f>IFERROR(VLOOKUP(L111,'P1-1'!$B:$AP,31,FALSE),"")</f>
        <v/>
      </c>
      <c r="M113" s="234" t="str">
        <f>IFERROR(VLOOKUP(M111,'P1-1'!$B:$AP,31,FALSE),"")</f>
        <v/>
      </c>
      <c r="N113" s="234" t="str">
        <f>IFERROR(VLOOKUP(N111,'P1-1'!$B:$AP,31,FALSE),"")</f>
        <v/>
      </c>
      <c r="O113" s="234" t="str">
        <f>IFERROR(VLOOKUP(O111,'P1-1'!$B:$AP,31,FALSE),"")</f>
        <v/>
      </c>
      <c r="P113" s="234" t="str">
        <f>IFERROR(VLOOKUP(P111,'P1-1'!$B:$AP,31,FALSE),"")</f>
        <v/>
      </c>
      <c r="Q113" s="234" t="str">
        <f>IFERROR(VLOOKUP(Q111,'P1-1'!$B:$AP,31,FALSE),"")</f>
        <v/>
      </c>
      <c r="R113" s="234" t="str">
        <f>IFERROR(VLOOKUP(R111,'P1-1'!$B:$AP,31,FALSE),"")</f>
        <v/>
      </c>
      <c r="S113" s="234" t="str">
        <f>IFERROR(VLOOKUP(S111,'P1-1'!$B:$AP,31,FALSE),"")</f>
        <v/>
      </c>
      <c r="T113" s="234" t="str">
        <f>IFERROR(VLOOKUP(T111,'P1-1'!$B:$AP,31,FALSE),"")</f>
        <v/>
      </c>
      <c r="U113" s="234" t="str">
        <f>IFERROR(VLOOKUP(U111,'P1-1'!$B:$AP,31,FALSE),"")</f>
        <v/>
      </c>
      <c r="V113" s="234" t="str">
        <f>IFERROR(VLOOKUP(V111,'P1-1'!$B:$AP,31,FALSE),"")</f>
        <v/>
      </c>
      <c r="W113" s="234" t="str">
        <f>IFERROR(VLOOKUP(W111,'P1-1'!$B:$AP,31,FALSE),"")</f>
        <v/>
      </c>
      <c r="X113" s="234" t="str">
        <f>IFERROR(VLOOKUP(X111,'P1-1'!$B:$AP,31,FALSE),"")</f>
        <v/>
      </c>
      <c r="Y113" s="234" t="str">
        <f>IFERROR(VLOOKUP(Y111,'P1-1'!$B:$AP,31,FALSE),"")</f>
        <v/>
      </c>
      <c r="Z113" s="234" t="str">
        <f>IFERROR(VLOOKUP(Z111,'P1-1'!$B:$AP,31,FALSE),"")</f>
        <v/>
      </c>
      <c r="AA113" s="234" t="str">
        <f>IFERROR(VLOOKUP(AA111,'P1-1'!$B:$AP,31,FALSE),"")</f>
        <v/>
      </c>
      <c r="AB113" s="234" t="str">
        <f>IFERROR(VLOOKUP(AB111,'P1-1'!$B:$AP,31,FALSE),"")</f>
        <v/>
      </c>
      <c r="AC113" s="234" t="str">
        <f>IFERROR(VLOOKUP(AC111,'P1-1'!$B:$AP,31,FALSE),"")</f>
        <v/>
      </c>
      <c r="AD113" s="234" t="str">
        <f>IFERROR(VLOOKUP(AD111,'P1-1'!$B:$AP,31,FALSE),"")</f>
        <v/>
      </c>
      <c r="AE113" s="234" t="str">
        <f>IFERROR(VLOOKUP(AE111,'P1-1'!$B:$AP,31,FALSE),"")</f>
        <v/>
      </c>
      <c r="AF113" s="234" t="str">
        <f>IFERROR(VLOOKUP(AF111,'P1-1'!$B:$AP,31,FALSE),"")</f>
        <v/>
      </c>
      <c r="AG113" s="234" t="str">
        <f>IFERROR(VLOOKUP(AG111,'P1-1'!$B:$AP,31,FALSE),"")</f>
        <v/>
      </c>
      <c r="AH113" s="234" t="str">
        <f>IFERROR(VLOOKUP(AH111,'P1-1'!$B:$AP,31,FALSE),"")</f>
        <v/>
      </c>
      <c r="AI113" s="234" t="str">
        <f>IFERROR(VLOOKUP(AI111,'P1-1'!$B:$AP,31,FALSE),"")</f>
        <v/>
      </c>
      <c r="AJ113" s="234" t="str">
        <f>IFERROR(VLOOKUP(AJ111,'P1-1'!$B:$AP,31,FALSE),"")</f>
        <v/>
      </c>
      <c r="AK113" s="234" t="str">
        <f>IFERROR(VLOOKUP(AK111,'P1-1'!$B:$AP,31,FALSE),"")</f>
        <v/>
      </c>
      <c r="AL113" s="234" t="str">
        <f>IFERROR(VLOOKUP(AL111,'P1-1'!$B:$AP,31,FALSE),"")</f>
        <v/>
      </c>
      <c r="AM113" s="234" t="str">
        <f>IFERROR(VLOOKUP(AM111,'P1-1'!$B:$AP,31,FALSE),"")</f>
        <v/>
      </c>
      <c r="AN113" s="730"/>
      <c r="AO113" s="702"/>
      <c r="AP113" s="707"/>
      <c r="AQ113" s="708"/>
      <c r="AR113" s="702"/>
      <c r="AS113" s="702"/>
      <c r="AT113" s="709"/>
      <c r="AU113" s="327"/>
      <c r="AV113" s="327"/>
    </row>
    <row r="114" spans="1:48" s="205" customFormat="1" ht="12" customHeight="1">
      <c r="A114" s="710">
        <v>31</v>
      </c>
      <c r="B114" s="713"/>
      <c r="C114" s="731"/>
      <c r="D114" s="719" t="s">
        <v>231</v>
      </c>
      <c r="E114" s="401"/>
      <c r="F114" s="722"/>
      <c r="G114" s="723"/>
      <c r="H114" s="232" t="s">
        <v>355</v>
      </c>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728">
        <f t="shared" ref="AN114" si="113">IF(LEFT($AN$2,6)="共同生活援助",SUM(I115:AM115),SUM(I115:AM116))</f>
        <v>0</v>
      </c>
      <c r="AO114" s="700">
        <f>IF($AN$4="４週",AN114/4,AN114/(DAY(EOMONTH($I$22,0))/7))</f>
        <v>0</v>
      </c>
      <c r="AP114" s="703"/>
      <c r="AQ114" s="704"/>
      <c r="AR114" s="700" t="str">
        <f t="shared" ref="AR114" si="114">IF($AN$4="４週",AU115,AV115)</f>
        <v/>
      </c>
      <c r="AS114" s="700"/>
      <c r="AT114" s="709"/>
      <c r="AU114" s="325" t="s">
        <v>617</v>
      </c>
      <c r="AV114" s="325" t="s">
        <v>356</v>
      </c>
    </row>
    <row r="115" spans="1:48" s="205" customFormat="1" ht="12" customHeight="1">
      <c r="A115" s="711"/>
      <c r="B115" s="714"/>
      <c r="C115" s="732"/>
      <c r="D115" s="720"/>
      <c r="E115" s="402"/>
      <c r="F115" s="724"/>
      <c r="G115" s="725"/>
      <c r="H115" s="233" t="s">
        <v>357</v>
      </c>
      <c r="I115" s="234" t="str">
        <f>IFERROR(VLOOKUP(I114,'P1-1'!$B:$AP,41,FALSE),"")</f>
        <v/>
      </c>
      <c r="J115" s="234" t="str">
        <f>IFERROR(VLOOKUP(J114,'P1-1'!$B:$AP,41,FALSE),"")</f>
        <v/>
      </c>
      <c r="K115" s="234" t="str">
        <f>IFERROR(VLOOKUP(K114,'P1-1'!$B:$AP,41,FALSE),"")</f>
        <v/>
      </c>
      <c r="L115" s="234" t="str">
        <f>IFERROR(VLOOKUP(L114,'P1-1'!$B:$AP,41,FALSE),"")</f>
        <v/>
      </c>
      <c r="M115" s="234" t="str">
        <f>IFERROR(VLOOKUP(M114,'P1-1'!$B:$AP,41,FALSE),"")</f>
        <v/>
      </c>
      <c r="N115" s="234" t="str">
        <f>IFERROR(VLOOKUP(N114,'P1-1'!$B:$AP,41,FALSE),"")</f>
        <v/>
      </c>
      <c r="O115" s="234" t="str">
        <f>IFERROR(VLOOKUP(O114,'P1-1'!$B:$AP,41,FALSE),"")</f>
        <v/>
      </c>
      <c r="P115" s="234" t="str">
        <f>IFERROR(VLOOKUP(P114,'P1-1'!$B:$AP,41,FALSE),"")</f>
        <v/>
      </c>
      <c r="Q115" s="234" t="str">
        <f>IFERROR(VLOOKUP(Q114,'P1-1'!$B:$AP,41,FALSE),"")</f>
        <v/>
      </c>
      <c r="R115" s="234" t="str">
        <f>IFERROR(VLOOKUP(R114,'P1-1'!$B:$AP,41,FALSE),"")</f>
        <v/>
      </c>
      <c r="S115" s="234" t="str">
        <f>IFERROR(VLOOKUP(S114,'P1-1'!$B:$AP,41,FALSE),"")</f>
        <v/>
      </c>
      <c r="T115" s="234" t="str">
        <f>IFERROR(VLOOKUP(T114,'P1-1'!$B:$AP,41,FALSE),"")</f>
        <v/>
      </c>
      <c r="U115" s="234" t="str">
        <f>IFERROR(VLOOKUP(U114,'P1-1'!$B:$AP,41,FALSE),"")</f>
        <v/>
      </c>
      <c r="V115" s="234" t="str">
        <f>IFERROR(VLOOKUP(V114,'P1-1'!$B:$AP,41,FALSE),"")</f>
        <v/>
      </c>
      <c r="W115" s="234" t="str">
        <f>IFERROR(VLOOKUP(W114,'P1-1'!$B:$AP,41,FALSE),"")</f>
        <v/>
      </c>
      <c r="X115" s="234" t="str">
        <f>IFERROR(VLOOKUP(X114,'P1-1'!$B:$AP,41,FALSE),"")</f>
        <v/>
      </c>
      <c r="Y115" s="234" t="str">
        <f>IFERROR(VLOOKUP(Y114,'P1-1'!$B:$AP,41,FALSE),"")</f>
        <v/>
      </c>
      <c r="Z115" s="234" t="str">
        <f>IFERROR(VLOOKUP(Z114,'P1-1'!$B:$AP,41,FALSE),"")</f>
        <v/>
      </c>
      <c r="AA115" s="234" t="str">
        <f>IFERROR(VLOOKUP(AA114,'P1-1'!$B:$AP,41,FALSE),"")</f>
        <v/>
      </c>
      <c r="AB115" s="234" t="str">
        <f>IFERROR(VLOOKUP(AB114,'P1-1'!$B:$AP,41,FALSE),"")</f>
        <v/>
      </c>
      <c r="AC115" s="234" t="str">
        <f>IFERROR(VLOOKUP(AC114,'P1-1'!$B:$AP,41,FALSE),"")</f>
        <v/>
      </c>
      <c r="AD115" s="234" t="str">
        <f>IFERROR(VLOOKUP(AD114,'P1-1'!$B:$AP,41,FALSE),"")</f>
        <v/>
      </c>
      <c r="AE115" s="234" t="str">
        <f>IFERROR(VLOOKUP(AE114,'P1-1'!$B:$AP,41,FALSE),"")</f>
        <v/>
      </c>
      <c r="AF115" s="234" t="str">
        <f>IFERROR(VLOOKUP(AF114,'P1-1'!$B:$AP,41,FALSE),"")</f>
        <v/>
      </c>
      <c r="AG115" s="234" t="str">
        <f>IFERROR(VLOOKUP(AG114,'P1-1'!$B:$AP,41,FALSE),"")</f>
        <v/>
      </c>
      <c r="AH115" s="234" t="str">
        <f>IFERROR(VLOOKUP(AH114,'P1-1'!$B:$AP,41,FALSE),"")</f>
        <v/>
      </c>
      <c r="AI115" s="234" t="str">
        <f>IFERROR(VLOOKUP(AI114,'P1-1'!$B:$AP,41,FALSE),"")</f>
        <v/>
      </c>
      <c r="AJ115" s="234" t="str">
        <f>IFERROR(VLOOKUP(AJ114,'P1-1'!$B:$AP,41,FALSE),"")</f>
        <v/>
      </c>
      <c r="AK115" s="234" t="str">
        <f>IFERROR(VLOOKUP(AK114,'P1-1'!$B:$AP,41,FALSE),"")</f>
        <v/>
      </c>
      <c r="AL115" s="234" t="str">
        <f>IFERROR(VLOOKUP(AL114,'P1-1'!$B:$AP,41,FALSE),"")</f>
        <v/>
      </c>
      <c r="AM115" s="234" t="str">
        <f>IFERROR(VLOOKUP(AM114,'P1-1'!$B:$AP,41,FALSE),"")</f>
        <v/>
      </c>
      <c r="AN115" s="729"/>
      <c r="AO115" s="701"/>
      <c r="AP115" s="705"/>
      <c r="AQ115" s="706"/>
      <c r="AR115" s="701"/>
      <c r="AS115" s="701"/>
      <c r="AT115" s="709"/>
      <c r="AU115" s="326" t="str">
        <f t="shared" ref="AU115" si="115">IFERROR(IF($D114="□",($AO114/$AK$7),($AO114/$AK$9)),"")</f>
        <v/>
      </c>
      <c r="AV115" s="326" t="str">
        <f t="shared" ref="AV115" si="116">IFERROR(IF($D114="□",($AN114/$AO$7),($AN114/$AO$9)),"")</f>
        <v/>
      </c>
    </row>
    <row r="116" spans="1:48" s="205" customFormat="1" ht="12" customHeight="1">
      <c r="A116" s="712"/>
      <c r="B116" s="715"/>
      <c r="C116" s="733"/>
      <c r="D116" s="721"/>
      <c r="E116" s="402"/>
      <c r="F116" s="726"/>
      <c r="G116" s="727"/>
      <c r="H116" s="235" t="s">
        <v>358</v>
      </c>
      <c r="I116" s="234" t="str">
        <f>IFERROR(VLOOKUP(I114,'P1-1'!$B:$AP,31,FALSE),"")</f>
        <v/>
      </c>
      <c r="J116" s="234" t="str">
        <f>IFERROR(VLOOKUP(J114,'P1-1'!$B:$AP,31,FALSE),"")</f>
        <v/>
      </c>
      <c r="K116" s="234" t="str">
        <f>IFERROR(VLOOKUP(K114,'P1-1'!$B:$AP,31,FALSE),"")</f>
        <v/>
      </c>
      <c r="L116" s="234" t="str">
        <f>IFERROR(VLOOKUP(L114,'P1-1'!$B:$AP,31,FALSE),"")</f>
        <v/>
      </c>
      <c r="M116" s="234" t="str">
        <f>IFERROR(VLOOKUP(M114,'P1-1'!$B:$AP,31,FALSE),"")</f>
        <v/>
      </c>
      <c r="N116" s="234" t="str">
        <f>IFERROR(VLOOKUP(N114,'P1-1'!$B:$AP,31,FALSE),"")</f>
        <v/>
      </c>
      <c r="O116" s="234" t="str">
        <f>IFERROR(VLOOKUP(O114,'P1-1'!$B:$AP,31,FALSE),"")</f>
        <v/>
      </c>
      <c r="P116" s="234" t="str">
        <f>IFERROR(VLOOKUP(P114,'P1-1'!$B:$AP,31,FALSE),"")</f>
        <v/>
      </c>
      <c r="Q116" s="234" t="str">
        <f>IFERROR(VLOOKUP(Q114,'P1-1'!$B:$AP,31,FALSE),"")</f>
        <v/>
      </c>
      <c r="R116" s="234" t="str">
        <f>IFERROR(VLOOKUP(R114,'P1-1'!$B:$AP,31,FALSE),"")</f>
        <v/>
      </c>
      <c r="S116" s="234" t="str">
        <f>IFERROR(VLOOKUP(S114,'P1-1'!$B:$AP,31,FALSE),"")</f>
        <v/>
      </c>
      <c r="T116" s="234" t="str">
        <f>IFERROR(VLOOKUP(T114,'P1-1'!$B:$AP,31,FALSE),"")</f>
        <v/>
      </c>
      <c r="U116" s="234" t="str">
        <f>IFERROR(VLOOKUP(U114,'P1-1'!$B:$AP,31,FALSE),"")</f>
        <v/>
      </c>
      <c r="V116" s="234" t="str">
        <f>IFERROR(VLOOKUP(V114,'P1-1'!$B:$AP,31,FALSE),"")</f>
        <v/>
      </c>
      <c r="W116" s="234" t="str">
        <f>IFERROR(VLOOKUP(W114,'P1-1'!$B:$AP,31,FALSE),"")</f>
        <v/>
      </c>
      <c r="X116" s="234" t="str">
        <f>IFERROR(VLOOKUP(X114,'P1-1'!$B:$AP,31,FALSE),"")</f>
        <v/>
      </c>
      <c r="Y116" s="234" t="str">
        <f>IFERROR(VLOOKUP(Y114,'P1-1'!$B:$AP,31,FALSE),"")</f>
        <v/>
      </c>
      <c r="Z116" s="234" t="str">
        <f>IFERROR(VLOOKUP(Z114,'P1-1'!$B:$AP,31,FALSE),"")</f>
        <v/>
      </c>
      <c r="AA116" s="234" t="str">
        <f>IFERROR(VLOOKUP(AA114,'P1-1'!$B:$AP,31,FALSE),"")</f>
        <v/>
      </c>
      <c r="AB116" s="234" t="str">
        <f>IFERROR(VLOOKUP(AB114,'P1-1'!$B:$AP,31,FALSE),"")</f>
        <v/>
      </c>
      <c r="AC116" s="234" t="str">
        <f>IFERROR(VLOOKUP(AC114,'P1-1'!$B:$AP,31,FALSE),"")</f>
        <v/>
      </c>
      <c r="AD116" s="234" t="str">
        <f>IFERROR(VLOOKUP(AD114,'P1-1'!$B:$AP,31,FALSE),"")</f>
        <v/>
      </c>
      <c r="AE116" s="234" t="str">
        <f>IFERROR(VLOOKUP(AE114,'P1-1'!$B:$AP,31,FALSE),"")</f>
        <v/>
      </c>
      <c r="AF116" s="234" t="str">
        <f>IFERROR(VLOOKUP(AF114,'P1-1'!$B:$AP,31,FALSE),"")</f>
        <v/>
      </c>
      <c r="AG116" s="234" t="str">
        <f>IFERROR(VLOOKUP(AG114,'P1-1'!$B:$AP,31,FALSE),"")</f>
        <v/>
      </c>
      <c r="AH116" s="234" t="str">
        <f>IFERROR(VLOOKUP(AH114,'P1-1'!$B:$AP,31,FALSE),"")</f>
        <v/>
      </c>
      <c r="AI116" s="234" t="str">
        <f>IFERROR(VLOOKUP(AI114,'P1-1'!$B:$AP,31,FALSE),"")</f>
        <v/>
      </c>
      <c r="AJ116" s="234" t="str">
        <f>IFERROR(VLOOKUP(AJ114,'P1-1'!$B:$AP,31,FALSE),"")</f>
        <v/>
      </c>
      <c r="AK116" s="234" t="str">
        <f>IFERROR(VLOOKUP(AK114,'P1-1'!$B:$AP,31,FALSE),"")</f>
        <v/>
      </c>
      <c r="AL116" s="234" t="str">
        <f>IFERROR(VLOOKUP(AL114,'P1-1'!$B:$AP,31,FALSE),"")</f>
        <v/>
      </c>
      <c r="AM116" s="234" t="str">
        <f>IFERROR(VLOOKUP(AM114,'P1-1'!$B:$AP,31,FALSE),"")</f>
        <v/>
      </c>
      <c r="AN116" s="730"/>
      <c r="AO116" s="702"/>
      <c r="AP116" s="707"/>
      <c r="AQ116" s="708"/>
      <c r="AR116" s="702"/>
      <c r="AS116" s="702"/>
      <c r="AT116" s="709"/>
      <c r="AU116" s="327"/>
      <c r="AV116" s="327"/>
    </row>
    <row r="117" spans="1:48" s="205" customFormat="1" ht="12" customHeight="1">
      <c r="A117" s="710">
        <v>32</v>
      </c>
      <c r="B117" s="713"/>
      <c r="C117" s="731"/>
      <c r="D117" s="719" t="s">
        <v>231</v>
      </c>
      <c r="E117" s="401"/>
      <c r="F117" s="722"/>
      <c r="G117" s="723"/>
      <c r="H117" s="232" t="s">
        <v>355</v>
      </c>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728">
        <f t="shared" ref="AN117" si="117">IF(LEFT($AN$2,6)="共同生活援助",SUM(I118:AM118),SUM(I118:AM119))</f>
        <v>0</v>
      </c>
      <c r="AO117" s="700">
        <f>IF($AN$4="４週",AN117/4,AN117/(DAY(EOMONTH($I$22,0))/7))</f>
        <v>0</v>
      </c>
      <c r="AP117" s="703"/>
      <c r="AQ117" s="704"/>
      <c r="AR117" s="700" t="str">
        <f t="shared" ref="AR117" si="118">IF($AN$4="４週",AU118,AV118)</f>
        <v/>
      </c>
      <c r="AS117" s="700"/>
      <c r="AT117" s="709"/>
      <c r="AU117" s="325" t="s">
        <v>617</v>
      </c>
      <c r="AV117" s="325" t="s">
        <v>356</v>
      </c>
    </row>
    <row r="118" spans="1:48" s="205" customFormat="1" ht="12" customHeight="1">
      <c r="A118" s="711"/>
      <c r="B118" s="714"/>
      <c r="C118" s="732"/>
      <c r="D118" s="720"/>
      <c r="E118" s="402"/>
      <c r="F118" s="724"/>
      <c r="G118" s="725"/>
      <c r="H118" s="233" t="s">
        <v>357</v>
      </c>
      <c r="I118" s="234" t="str">
        <f>IFERROR(VLOOKUP(I117,'P1-1'!$B:$AP,41,FALSE),"")</f>
        <v/>
      </c>
      <c r="J118" s="234" t="str">
        <f>IFERROR(VLOOKUP(J117,'P1-1'!$B:$AP,41,FALSE),"")</f>
        <v/>
      </c>
      <c r="K118" s="234" t="str">
        <f>IFERROR(VLOOKUP(K117,'P1-1'!$B:$AP,41,FALSE),"")</f>
        <v/>
      </c>
      <c r="L118" s="234" t="str">
        <f>IFERROR(VLOOKUP(L117,'P1-1'!$B:$AP,41,FALSE),"")</f>
        <v/>
      </c>
      <c r="M118" s="234" t="str">
        <f>IFERROR(VLOOKUP(M117,'P1-1'!$B:$AP,41,FALSE),"")</f>
        <v/>
      </c>
      <c r="N118" s="234" t="str">
        <f>IFERROR(VLOOKUP(N117,'P1-1'!$B:$AP,41,FALSE),"")</f>
        <v/>
      </c>
      <c r="O118" s="234" t="str">
        <f>IFERROR(VLOOKUP(O117,'P1-1'!$B:$AP,41,FALSE),"")</f>
        <v/>
      </c>
      <c r="P118" s="234" t="str">
        <f>IFERROR(VLOOKUP(P117,'P1-1'!$B:$AP,41,FALSE),"")</f>
        <v/>
      </c>
      <c r="Q118" s="234" t="str">
        <f>IFERROR(VLOOKUP(Q117,'P1-1'!$B:$AP,41,FALSE),"")</f>
        <v/>
      </c>
      <c r="R118" s="234" t="str">
        <f>IFERROR(VLOOKUP(R117,'P1-1'!$B:$AP,41,FALSE),"")</f>
        <v/>
      </c>
      <c r="S118" s="234" t="str">
        <f>IFERROR(VLOOKUP(S117,'P1-1'!$B:$AP,41,FALSE),"")</f>
        <v/>
      </c>
      <c r="T118" s="234" t="str">
        <f>IFERROR(VLOOKUP(T117,'P1-1'!$B:$AP,41,FALSE),"")</f>
        <v/>
      </c>
      <c r="U118" s="234" t="str">
        <f>IFERROR(VLOOKUP(U117,'P1-1'!$B:$AP,41,FALSE),"")</f>
        <v/>
      </c>
      <c r="V118" s="234" t="str">
        <f>IFERROR(VLOOKUP(V117,'P1-1'!$B:$AP,41,FALSE),"")</f>
        <v/>
      </c>
      <c r="W118" s="234" t="str">
        <f>IFERROR(VLOOKUP(W117,'P1-1'!$B:$AP,41,FALSE),"")</f>
        <v/>
      </c>
      <c r="X118" s="234" t="str">
        <f>IFERROR(VLOOKUP(X117,'P1-1'!$B:$AP,41,FALSE),"")</f>
        <v/>
      </c>
      <c r="Y118" s="234" t="str">
        <f>IFERROR(VLOOKUP(Y117,'P1-1'!$B:$AP,41,FALSE),"")</f>
        <v/>
      </c>
      <c r="Z118" s="234" t="str">
        <f>IFERROR(VLOOKUP(Z117,'P1-1'!$B:$AP,41,FALSE),"")</f>
        <v/>
      </c>
      <c r="AA118" s="234" t="str">
        <f>IFERROR(VLOOKUP(AA117,'P1-1'!$B:$AP,41,FALSE),"")</f>
        <v/>
      </c>
      <c r="AB118" s="234" t="str">
        <f>IFERROR(VLOOKUP(AB117,'P1-1'!$B:$AP,41,FALSE),"")</f>
        <v/>
      </c>
      <c r="AC118" s="234" t="str">
        <f>IFERROR(VLOOKUP(AC117,'P1-1'!$B:$AP,41,FALSE),"")</f>
        <v/>
      </c>
      <c r="AD118" s="234" t="str">
        <f>IFERROR(VLOOKUP(AD117,'P1-1'!$B:$AP,41,FALSE),"")</f>
        <v/>
      </c>
      <c r="AE118" s="234" t="str">
        <f>IFERROR(VLOOKUP(AE117,'P1-1'!$B:$AP,41,FALSE),"")</f>
        <v/>
      </c>
      <c r="AF118" s="234" t="str">
        <f>IFERROR(VLOOKUP(AF117,'P1-1'!$B:$AP,41,FALSE),"")</f>
        <v/>
      </c>
      <c r="AG118" s="234" t="str">
        <f>IFERROR(VLOOKUP(AG117,'P1-1'!$B:$AP,41,FALSE),"")</f>
        <v/>
      </c>
      <c r="AH118" s="234" t="str">
        <f>IFERROR(VLOOKUP(AH117,'P1-1'!$B:$AP,41,FALSE),"")</f>
        <v/>
      </c>
      <c r="AI118" s="234" t="str">
        <f>IFERROR(VLOOKUP(AI117,'P1-1'!$B:$AP,41,FALSE),"")</f>
        <v/>
      </c>
      <c r="AJ118" s="234" t="str">
        <f>IFERROR(VLOOKUP(AJ117,'P1-1'!$B:$AP,41,FALSE),"")</f>
        <v/>
      </c>
      <c r="AK118" s="234" t="str">
        <f>IFERROR(VLOOKUP(AK117,'P1-1'!$B:$AP,41,FALSE),"")</f>
        <v/>
      </c>
      <c r="AL118" s="234" t="str">
        <f>IFERROR(VLOOKUP(AL117,'P1-1'!$B:$AP,41,FALSE),"")</f>
        <v/>
      </c>
      <c r="AM118" s="234" t="str">
        <f>IFERROR(VLOOKUP(AM117,'P1-1'!$B:$AP,41,FALSE),"")</f>
        <v/>
      </c>
      <c r="AN118" s="729"/>
      <c r="AO118" s="701"/>
      <c r="AP118" s="705"/>
      <c r="AQ118" s="706"/>
      <c r="AR118" s="701"/>
      <c r="AS118" s="701"/>
      <c r="AT118" s="709"/>
      <c r="AU118" s="326" t="str">
        <f t="shared" ref="AU118" si="119">IFERROR(IF($D117="□",($AO117/$AK$7),($AO117/$AK$9)),"")</f>
        <v/>
      </c>
      <c r="AV118" s="326" t="str">
        <f t="shared" ref="AV118" si="120">IFERROR(IF($D117="□",($AN117/$AO$7),($AN117/$AO$9)),"")</f>
        <v/>
      </c>
    </row>
    <row r="119" spans="1:48" s="205" customFormat="1" ht="12" customHeight="1">
      <c r="A119" s="712"/>
      <c r="B119" s="715"/>
      <c r="C119" s="733"/>
      <c r="D119" s="721"/>
      <c r="E119" s="402"/>
      <c r="F119" s="726"/>
      <c r="G119" s="727"/>
      <c r="H119" s="235" t="s">
        <v>358</v>
      </c>
      <c r="I119" s="234" t="str">
        <f>IFERROR(VLOOKUP(I117,'P1-1'!$B:$AP,31,FALSE),"")</f>
        <v/>
      </c>
      <c r="J119" s="234" t="str">
        <f>IFERROR(VLOOKUP(J117,'P1-1'!$B:$AP,31,FALSE),"")</f>
        <v/>
      </c>
      <c r="K119" s="234" t="str">
        <f>IFERROR(VLOOKUP(K117,'P1-1'!$B:$AP,31,FALSE),"")</f>
        <v/>
      </c>
      <c r="L119" s="234" t="str">
        <f>IFERROR(VLOOKUP(L117,'P1-1'!$B:$AP,31,FALSE),"")</f>
        <v/>
      </c>
      <c r="M119" s="234" t="str">
        <f>IFERROR(VLOOKUP(M117,'P1-1'!$B:$AP,31,FALSE),"")</f>
        <v/>
      </c>
      <c r="N119" s="234" t="str">
        <f>IFERROR(VLOOKUP(N117,'P1-1'!$B:$AP,31,FALSE),"")</f>
        <v/>
      </c>
      <c r="O119" s="234" t="str">
        <f>IFERROR(VLOOKUP(O117,'P1-1'!$B:$AP,31,FALSE),"")</f>
        <v/>
      </c>
      <c r="P119" s="234" t="str">
        <f>IFERROR(VLOOKUP(P117,'P1-1'!$B:$AP,31,FALSE),"")</f>
        <v/>
      </c>
      <c r="Q119" s="234" t="str">
        <f>IFERROR(VLOOKUP(Q117,'P1-1'!$B:$AP,31,FALSE),"")</f>
        <v/>
      </c>
      <c r="R119" s="234" t="str">
        <f>IFERROR(VLOOKUP(R117,'P1-1'!$B:$AP,31,FALSE),"")</f>
        <v/>
      </c>
      <c r="S119" s="234" t="str">
        <f>IFERROR(VLOOKUP(S117,'P1-1'!$B:$AP,31,FALSE),"")</f>
        <v/>
      </c>
      <c r="T119" s="234" t="str">
        <f>IFERROR(VLOOKUP(T117,'P1-1'!$B:$AP,31,FALSE),"")</f>
        <v/>
      </c>
      <c r="U119" s="234" t="str">
        <f>IFERROR(VLOOKUP(U117,'P1-1'!$B:$AP,31,FALSE),"")</f>
        <v/>
      </c>
      <c r="V119" s="234" t="str">
        <f>IFERROR(VLOOKUP(V117,'P1-1'!$B:$AP,31,FALSE),"")</f>
        <v/>
      </c>
      <c r="W119" s="234" t="str">
        <f>IFERROR(VLOOKUP(W117,'P1-1'!$B:$AP,31,FALSE),"")</f>
        <v/>
      </c>
      <c r="X119" s="234" t="str">
        <f>IFERROR(VLOOKUP(X117,'P1-1'!$B:$AP,31,FALSE),"")</f>
        <v/>
      </c>
      <c r="Y119" s="234" t="str">
        <f>IFERROR(VLOOKUP(Y117,'P1-1'!$B:$AP,31,FALSE),"")</f>
        <v/>
      </c>
      <c r="Z119" s="234" t="str">
        <f>IFERROR(VLOOKUP(Z117,'P1-1'!$B:$AP,31,FALSE),"")</f>
        <v/>
      </c>
      <c r="AA119" s="234" t="str">
        <f>IFERROR(VLOOKUP(AA117,'P1-1'!$B:$AP,31,FALSE),"")</f>
        <v/>
      </c>
      <c r="AB119" s="234" t="str">
        <f>IFERROR(VLOOKUP(AB117,'P1-1'!$B:$AP,31,FALSE),"")</f>
        <v/>
      </c>
      <c r="AC119" s="234" t="str">
        <f>IFERROR(VLOOKUP(AC117,'P1-1'!$B:$AP,31,FALSE),"")</f>
        <v/>
      </c>
      <c r="AD119" s="234" t="str">
        <f>IFERROR(VLOOKUP(AD117,'P1-1'!$B:$AP,31,FALSE),"")</f>
        <v/>
      </c>
      <c r="AE119" s="234" t="str">
        <f>IFERROR(VLOOKUP(AE117,'P1-1'!$B:$AP,31,FALSE),"")</f>
        <v/>
      </c>
      <c r="AF119" s="234" t="str">
        <f>IFERROR(VLOOKUP(AF117,'P1-1'!$B:$AP,31,FALSE),"")</f>
        <v/>
      </c>
      <c r="AG119" s="234" t="str">
        <f>IFERROR(VLOOKUP(AG117,'P1-1'!$B:$AP,31,FALSE),"")</f>
        <v/>
      </c>
      <c r="AH119" s="234" t="str">
        <f>IFERROR(VLOOKUP(AH117,'P1-1'!$B:$AP,31,FALSE),"")</f>
        <v/>
      </c>
      <c r="AI119" s="234" t="str">
        <f>IFERROR(VLOOKUP(AI117,'P1-1'!$B:$AP,31,FALSE),"")</f>
        <v/>
      </c>
      <c r="AJ119" s="234" t="str">
        <f>IFERROR(VLOOKUP(AJ117,'P1-1'!$B:$AP,31,FALSE),"")</f>
        <v/>
      </c>
      <c r="AK119" s="234" t="str">
        <f>IFERROR(VLOOKUP(AK117,'P1-1'!$B:$AP,31,FALSE),"")</f>
        <v/>
      </c>
      <c r="AL119" s="234" t="str">
        <f>IFERROR(VLOOKUP(AL117,'P1-1'!$B:$AP,31,FALSE),"")</f>
        <v/>
      </c>
      <c r="AM119" s="234" t="str">
        <f>IFERROR(VLOOKUP(AM117,'P1-1'!$B:$AP,31,FALSE),"")</f>
        <v/>
      </c>
      <c r="AN119" s="730"/>
      <c r="AO119" s="702"/>
      <c r="AP119" s="707"/>
      <c r="AQ119" s="708"/>
      <c r="AR119" s="702"/>
      <c r="AS119" s="702"/>
      <c r="AT119" s="709"/>
      <c r="AU119" s="327"/>
      <c r="AV119" s="327"/>
    </row>
    <row r="120" spans="1:48" s="205" customFormat="1" ht="12" customHeight="1">
      <c r="A120" s="710">
        <v>33</v>
      </c>
      <c r="B120" s="713"/>
      <c r="C120" s="731"/>
      <c r="D120" s="719" t="s">
        <v>231</v>
      </c>
      <c r="E120" s="401"/>
      <c r="F120" s="722"/>
      <c r="G120" s="723"/>
      <c r="H120" s="232" t="s">
        <v>355</v>
      </c>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c r="AN120" s="728">
        <f t="shared" ref="AN120" si="121">IF(LEFT($AN$2,6)="共同生活援助",SUM(I121:AM121),SUM(I121:AM122))</f>
        <v>0</v>
      </c>
      <c r="AO120" s="700">
        <f>IF($AN$4="４週",AN120/4,AN120/(DAY(EOMONTH($I$22,0))/7))</f>
        <v>0</v>
      </c>
      <c r="AP120" s="703"/>
      <c r="AQ120" s="704"/>
      <c r="AR120" s="700" t="str">
        <f t="shared" ref="AR120" si="122">IF($AN$4="４週",AU121,AV121)</f>
        <v/>
      </c>
      <c r="AS120" s="700"/>
      <c r="AT120" s="709"/>
      <c r="AU120" s="325" t="s">
        <v>617</v>
      </c>
      <c r="AV120" s="325" t="s">
        <v>356</v>
      </c>
    </row>
    <row r="121" spans="1:48" s="205" customFormat="1" ht="12" customHeight="1">
      <c r="A121" s="711"/>
      <c r="B121" s="714"/>
      <c r="C121" s="732"/>
      <c r="D121" s="720"/>
      <c r="E121" s="402"/>
      <c r="F121" s="724"/>
      <c r="G121" s="725"/>
      <c r="H121" s="233" t="s">
        <v>357</v>
      </c>
      <c r="I121" s="234" t="str">
        <f>IFERROR(VLOOKUP(I120,'P1-1'!$B:$AP,41,FALSE),"")</f>
        <v/>
      </c>
      <c r="J121" s="234" t="str">
        <f>IFERROR(VLOOKUP(J120,'P1-1'!$B:$AP,41,FALSE),"")</f>
        <v/>
      </c>
      <c r="K121" s="234" t="str">
        <f>IFERROR(VLOOKUP(K120,'P1-1'!$B:$AP,41,FALSE),"")</f>
        <v/>
      </c>
      <c r="L121" s="234" t="str">
        <f>IFERROR(VLOOKUP(L120,'P1-1'!$B:$AP,41,FALSE),"")</f>
        <v/>
      </c>
      <c r="M121" s="234" t="str">
        <f>IFERROR(VLOOKUP(M120,'P1-1'!$B:$AP,41,FALSE),"")</f>
        <v/>
      </c>
      <c r="N121" s="234" t="str">
        <f>IFERROR(VLOOKUP(N120,'P1-1'!$B:$AP,41,FALSE),"")</f>
        <v/>
      </c>
      <c r="O121" s="234" t="str">
        <f>IFERROR(VLOOKUP(O120,'P1-1'!$B:$AP,41,FALSE),"")</f>
        <v/>
      </c>
      <c r="P121" s="234" t="str">
        <f>IFERROR(VLOOKUP(P120,'P1-1'!$B:$AP,41,FALSE),"")</f>
        <v/>
      </c>
      <c r="Q121" s="234" t="str">
        <f>IFERROR(VLOOKUP(Q120,'P1-1'!$B:$AP,41,FALSE),"")</f>
        <v/>
      </c>
      <c r="R121" s="234" t="str">
        <f>IFERROR(VLOOKUP(R120,'P1-1'!$B:$AP,41,FALSE),"")</f>
        <v/>
      </c>
      <c r="S121" s="234" t="str">
        <f>IFERROR(VLOOKUP(S120,'P1-1'!$B:$AP,41,FALSE),"")</f>
        <v/>
      </c>
      <c r="T121" s="234" t="str">
        <f>IFERROR(VLOOKUP(T120,'P1-1'!$B:$AP,41,FALSE),"")</f>
        <v/>
      </c>
      <c r="U121" s="234" t="str">
        <f>IFERROR(VLOOKUP(U120,'P1-1'!$B:$AP,41,FALSE),"")</f>
        <v/>
      </c>
      <c r="V121" s="234" t="str">
        <f>IFERROR(VLOOKUP(V120,'P1-1'!$B:$AP,41,FALSE),"")</f>
        <v/>
      </c>
      <c r="W121" s="234" t="str">
        <f>IFERROR(VLOOKUP(W120,'P1-1'!$B:$AP,41,FALSE),"")</f>
        <v/>
      </c>
      <c r="X121" s="234" t="str">
        <f>IFERROR(VLOOKUP(X120,'P1-1'!$B:$AP,41,FALSE),"")</f>
        <v/>
      </c>
      <c r="Y121" s="234" t="str">
        <f>IFERROR(VLOOKUP(Y120,'P1-1'!$B:$AP,41,FALSE),"")</f>
        <v/>
      </c>
      <c r="Z121" s="234" t="str">
        <f>IFERROR(VLOOKUP(Z120,'P1-1'!$B:$AP,41,FALSE),"")</f>
        <v/>
      </c>
      <c r="AA121" s="234" t="str">
        <f>IFERROR(VLOOKUP(AA120,'P1-1'!$B:$AP,41,FALSE),"")</f>
        <v/>
      </c>
      <c r="AB121" s="234" t="str">
        <f>IFERROR(VLOOKUP(AB120,'P1-1'!$B:$AP,41,FALSE),"")</f>
        <v/>
      </c>
      <c r="AC121" s="234" t="str">
        <f>IFERROR(VLOOKUP(AC120,'P1-1'!$B:$AP,41,FALSE),"")</f>
        <v/>
      </c>
      <c r="AD121" s="234" t="str">
        <f>IFERROR(VLOOKUP(AD120,'P1-1'!$B:$AP,41,FALSE),"")</f>
        <v/>
      </c>
      <c r="AE121" s="234" t="str">
        <f>IFERROR(VLOOKUP(AE120,'P1-1'!$B:$AP,41,FALSE),"")</f>
        <v/>
      </c>
      <c r="AF121" s="234" t="str">
        <f>IFERROR(VLOOKUP(AF120,'P1-1'!$B:$AP,41,FALSE),"")</f>
        <v/>
      </c>
      <c r="AG121" s="234" t="str">
        <f>IFERROR(VLOOKUP(AG120,'P1-1'!$B:$AP,41,FALSE),"")</f>
        <v/>
      </c>
      <c r="AH121" s="234" t="str">
        <f>IFERROR(VLOOKUP(AH120,'P1-1'!$B:$AP,41,FALSE),"")</f>
        <v/>
      </c>
      <c r="AI121" s="234" t="str">
        <f>IFERROR(VLOOKUP(AI120,'P1-1'!$B:$AP,41,FALSE),"")</f>
        <v/>
      </c>
      <c r="AJ121" s="234" t="str">
        <f>IFERROR(VLOOKUP(AJ120,'P1-1'!$B:$AP,41,FALSE),"")</f>
        <v/>
      </c>
      <c r="AK121" s="234" t="str">
        <f>IFERROR(VLOOKUP(AK120,'P1-1'!$B:$AP,41,FALSE),"")</f>
        <v/>
      </c>
      <c r="AL121" s="234" t="str">
        <f>IFERROR(VLOOKUP(AL120,'P1-1'!$B:$AP,41,FALSE),"")</f>
        <v/>
      </c>
      <c r="AM121" s="234" t="str">
        <f>IFERROR(VLOOKUP(AM120,'P1-1'!$B:$AP,41,FALSE),"")</f>
        <v/>
      </c>
      <c r="AN121" s="729"/>
      <c r="AO121" s="701"/>
      <c r="AP121" s="705"/>
      <c r="AQ121" s="706"/>
      <c r="AR121" s="701"/>
      <c r="AS121" s="701"/>
      <c r="AT121" s="709"/>
      <c r="AU121" s="326" t="str">
        <f t="shared" ref="AU121" si="123">IFERROR(IF($D120="□",($AO120/$AK$7),($AO120/$AK$9)),"")</f>
        <v/>
      </c>
      <c r="AV121" s="326" t="str">
        <f t="shared" ref="AV121" si="124">IFERROR(IF($D120="□",($AN120/$AO$7),($AN120/$AO$9)),"")</f>
        <v/>
      </c>
    </row>
    <row r="122" spans="1:48" s="205" customFormat="1" ht="12" customHeight="1">
      <c r="A122" s="712"/>
      <c r="B122" s="715"/>
      <c r="C122" s="733"/>
      <c r="D122" s="721"/>
      <c r="E122" s="402"/>
      <c r="F122" s="726"/>
      <c r="G122" s="727"/>
      <c r="H122" s="235" t="s">
        <v>358</v>
      </c>
      <c r="I122" s="234" t="str">
        <f>IFERROR(VLOOKUP(I120,'P1-1'!$B:$AP,31,FALSE),"")</f>
        <v/>
      </c>
      <c r="J122" s="234" t="str">
        <f>IFERROR(VLOOKUP(J120,'P1-1'!$B:$AP,31,FALSE),"")</f>
        <v/>
      </c>
      <c r="K122" s="234" t="str">
        <f>IFERROR(VLOOKUP(K120,'P1-1'!$B:$AP,31,FALSE),"")</f>
        <v/>
      </c>
      <c r="L122" s="234" t="str">
        <f>IFERROR(VLOOKUP(L120,'P1-1'!$B:$AP,31,FALSE),"")</f>
        <v/>
      </c>
      <c r="M122" s="234" t="str">
        <f>IFERROR(VLOOKUP(M120,'P1-1'!$B:$AP,31,FALSE),"")</f>
        <v/>
      </c>
      <c r="N122" s="234" t="str">
        <f>IFERROR(VLOOKUP(N120,'P1-1'!$B:$AP,31,FALSE),"")</f>
        <v/>
      </c>
      <c r="O122" s="234" t="str">
        <f>IFERROR(VLOOKUP(O120,'P1-1'!$B:$AP,31,FALSE),"")</f>
        <v/>
      </c>
      <c r="P122" s="234" t="str">
        <f>IFERROR(VLOOKUP(P120,'P1-1'!$B:$AP,31,FALSE),"")</f>
        <v/>
      </c>
      <c r="Q122" s="234" t="str">
        <f>IFERROR(VLOOKUP(Q120,'P1-1'!$B:$AP,31,FALSE),"")</f>
        <v/>
      </c>
      <c r="R122" s="234" t="str">
        <f>IFERROR(VLOOKUP(R120,'P1-1'!$B:$AP,31,FALSE),"")</f>
        <v/>
      </c>
      <c r="S122" s="234" t="str">
        <f>IFERROR(VLOOKUP(S120,'P1-1'!$B:$AP,31,FALSE),"")</f>
        <v/>
      </c>
      <c r="T122" s="234" t="str">
        <f>IFERROR(VLOOKUP(T120,'P1-1'!$B:$AP,31,FALSE),"")</f>
        <v/>
      </c>
      <c r="U122" s="234" t="str">
        <f>IFERROR(VLOOKUP(U120,'P1-1'!$B:$AP,31,FALSE),"")</f>
        <v/>
      </c>
      <c r="V122" s="234" t="str">
        <f>IFERROR(VLOOKUP(V120,'P1-1'!$B:$AP,31,FALSE),"")</f>
        <v/>
      </c>
      <c r="W122" s="234" t="str">
        <f>IFERROR(VLOOKUP(W120,'P1-1'!$B:$AP,31,FALSE),"")</f>
        <v/>
      </c>
      <c r="X122" s="234" t="str">
        <f>IFERROR(VLOOKUP(X120,'P1-1'!$B:$AP,31,FALSE),"")</f>
        <v/>
      </c>
      <c r="Y122" s="234" t="str">
        <f>IFERROR(VLOOKUP(Y120,'P1-1'!$B:$AP,31,FALSE),"")</f>
        <v/>
      </c>
      <c r="Z122" s="234" t="str">
        <f>IFERROR(VLOOKUP(Z120,'P1-1'!$B:$AP,31,FALSE),"")</f>
        <v/>
      </c>
      <c r="AA122" s="234" t="str">
        <f>IFERROR(VLOOKUP(AA120,'P1-1'!$B:$AP,31,FALSE),"")</f>
        <v/>
      </c>
      <c r="AB122" s="234" t="str">
        <f>IFERROR(VLOOKUP(AB120,'P1-1'!$B:$AP,31,FALSE),"")</f>
        <v/>
      </c>
      <c r="AC122" s="234" t="str">
        <f>IFERROR(VLOOKUP(AC120,'P1-1'!$B:$AP,31,FALSE),"")</f>
        <v/>
      </c>
      <c r="AD122" s="234" t="str">
        <f>IFERROR(VLOOKUP(AD120,'P1-1'!$B:$AP,31,FALSE),"")</f>
        <v/>
      </c>
      <c r="AE122" s="234" t="str">
        <f>IFERROR(VLOOKUP(AE120,'P1-1'!$B:$AP,31,FALSE),"")</f>
        <v/>
      </c>
      <c r="AF122" s="234" t="str">
        <f>IFERROR(VLOOKUP(AF120,'P1-1'!$B:$AP,31,FALSE),"")</f>
        <v/>
      </c>
      <c r="AG122" s="234" t="str">
        <f>IFERROR(VLOOKUP(AG120,'P1-1'!$B:$AP,31,FALSE),"")</f>
        <v/>
      </c>
      <c r="AH122" s="234" t="str">
        <f>IFERROR(VLOOKUP(AH120,'P1-1'!$B:$AP,31,FALSE),"")</f>
        <v/>
      </c>
      <c r="AI122" s="234" t="str">
        <f>IFERROR(VLOOKUP(AI120,'P1-1'!$B:$AP,31,FALSE),"")</f>
        <v/>
      </c>
      <c r="AJ122" s="234" t="str">
        <f>IFERROR(VLOOKUP(AJ120,'P1-1'!$B:$AP,31,FALSE),"")</f>
        <v/>
      </c>
      <c r="AK122" s="234" t="str">
        <f>IFERROR(VLOOKUP(AK120,'P1-1'!$B:$AP,31,FALSE),"")</f>
        <v/>
      </c>
      <c r="AL122" s="234" t="str">
        <f>IFERROR(VLOOKUP(AL120,'P1-1'!$B:$AP,31,FALSE),"")</f>
        <v/>
      </c>
      <c r="AM122" s="234" t="str">
        <f>IFERROR(VLOOKUP(AM120,'P1-1'!$B:$AP,31,FALSE),"")</f>
        <v/>
      </c>
      <c r="AN122" s="730"/>
      <c r="AO122" s="702"/>
      <c r="AP122" s="707"/>
      <c r="AQ122" s="708"/>
      <c r="AR122" s="702"/>
      <c r="AS122" s="702"/>
      <c r="AT122" s="709"/>
      <c r="AU122" s="327"/>
      <c r="AV122" s="327"/>
    </row>
    <row r="123" spans="1:48" s="205" customFormat="1" ht="12" customHeight="1">
      <c r="A123" s="710">
        <v>34</v>
      </c>
      <c r="B123" s="713"/>
      <c r="C123" s="731"/>
      <c r="D123" s="719" t="s">
        <v>231</v>
      </c>
      <c r="E123" s="401"/>
      <c r="F123" s="722"/>
      <c r="G123" s="723"/>
      <c r="H123" s="232" t="s">
        <v>355</v>
      </c>
      <c r="I123" s="324"/>
      <c r="J123" s="324"/>
      <c r="K123" s="324"/>
      <c r="L123" s="324"/>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4"/>
      <c r="AL123" s="324"/>
      <c r="AM123" s="324"/>
      <c r="AN123" s="728">
        <f t="shared" ref="AN123" si="125">IF(LEFT($AN$2,6)="共同生活援助",SUM(I124:AM124),SUM(I124:AM125))</f>
        <v>0</v>
      </c>
      <c r="AO123" s="700">
        <f>IF($AN$4="４週",AN123/4,AN123/(DAY(EOMONTH($I$22,0))/7))</f>
        <v>0</v>
      </c>
      <c r="AP123" s="703"/>
      <c r="AQ123" s="704"/>
      <c r="AR123" s="700" t="str">
        <f t="shared" ref="AR123" si="126">IF($AN$4="４週",AU124,AV124)</f>
        <v/>
      </c>
      <c r="AS123" s="700"/>
      <c r="AT123" s="709"/>
      <c r="AU123" s="325" t="s">
        <v>617</v>
      </c>
      <c r="AV123" s="325" t="s">
        <v>356</v>
      </c>
    </row>
    <row r="124" spans="1:48" s="205" customFormat="1" ht="12" customHeight="1">
      <c r="A124" s="711"/>
      <c r="B124" s="714"/>
      <c r="C124" s="732"/>
      <c r="D124" s="720"/>
      <c r="E124" s="402"/>
      <c r="F124" s="724"/>
      <c r="G124" s="725"/>
      <c r="H124" s="233" t="s">
        <v>357</v>
      </c>
      <c r="I124" s="234" t="str">
        <f>IFERROR(VLOOKUP(I123,'P1-1'!$B:$AP,41,FALSE),"")</f>
        <v/>
      </c>
      <c r="J124" s="234" t="str">
        <f>IFERROR(VLOOKUP(J123,'P1-1'!$B:$AP,41,FALSE),"")</f>
        <v/>
      </c>
      <c r="K124" s="234" t="str">
        <f>IFERROR(VLOOKUP(K123,'P1-1'!$B:$AP,41,FALSE),"")</f>
        <v/>
      </c>
      <c r="L124" s="234" t="str">
        <f>IFERROR(VLOOKUP(L123,'P1-1'!$B:$AP,41,FALSE),"")</f>
        <v/>
      </c>
      <c r="M124" s="234" t="str">
        <f>IFERROR(VLOOKUP(M123,'P1-1'!$B:$AP,41,FALSE),"")</f>
        <v/>
      </c>
      <c r="N124" s="234" t="str">
        <f>IFERROR(VLOOKUP(N123,'P1-1'!$B:$AP,41,FALSE),"")</f>
        <v/>
      </c>
      <c r="O124" s="234" t="str">
        <f>IFERROR(VLOOKUP(O123,'P1-1'!$B:$AP,41,FALSE),"")</f>
        <v/>
      </c>
      <c r="P124" s="234" t="str">
        <f>IFERROR(VLOOKUP(P123,'P1-1'!$B:$AP,41,FALSE),"")</f>
        <v/>
      </c>
      <c r="Q124" s="234" t="str">
        <f>IFERROR(VLOOKUP(Q123,'P1-1'!$B:$AP,41,FALSE),"")</f>
        <v/>
      </c>
      <c r="R124" s="234" t="str">
        <f>IFERROR(VLOOKUP(R123,'P1-1'!$B:$AP,41,FALSE),"")</f>
        <v/>
      </c>
      <c r="S124" s="234" t="str">
        <f>IFERROR(VLOOKUP(S123,'P1-1'!$B:$AP,41,FALSE),"")</f>
        <v/>
      </c>
      <c r="T124" s="234" t="str">
        <f>IFERROR(VLOOKUP(T123,'P1-1'!$B:$AP,41,FALSE),"")</f>
        <v/>
      </c>
      <c r="U124" s="234" t="str">
        <f>IFERROR(VLOOKUP(U123,'P1-1'!$B:$AP,41,FALSE),"")</f>
        <v/>
      </c>
      <c r="V124" s="234" t="str">
        <f>IFERROR(VLOOKUP(V123,'P1-1'!$B:$AP,41,FALSE),"")</f>
        <v/>
      </c>
      <c r="W124" s="234" t="str">
        <f>IFERROR(VLOOKUP(W123,'P1-1'!$B:$AP,41,FALSE),"")</f>
        <v/>
      </c>
      <c r="X124" s="234" t="str">
        <f>IFERROR(VLOOKUP(X123,'P1-1'!$B:$AP,41,FALSE),"")</f>
        <v/>
      </c>
      <c r="Y124" s="234" t="str">
        <f>IFERROR(VLOOKUP(Y123,'P1-1'!$B:$AP,41,FALSE),"")</f>
        <v/>
      </c>
      <c r="Z124" s="234" t="str">
        <f>IFERROR(VLOOKUP(Z123,'P1-1'!$B:$AP,41,FALSE),"")</f>
        <v/>
      </c>
      <c r="AA124" s="234" t="str">
        <f>IFERROR(VLOOKUP(AA123,'P1-1'!$B:$AP,41,FALSE),"")</f>
        <v/>
      </c>
      <c r="AB124" s="234" t="str">
        <f>IFERROR(VLOOKUP(AB123,'P1-1'!$B:$AP,41,FALSE),"")</f>
        <v/>
      </c>
      <c r="AC124" s="234" t="str">
        <f>IFERROR(VLOOKUP(AC123,'P1-1'!$B:$AP,41,FALSE),"")</f>
        <v/>
      </c>
      <c r="AD124" s="234" t="str">
        <f>IFERROR(VLOOKUP(AD123,'P1-1'!$B:$AP,41,FALSE),"")</f>
        <v/>
      </c>
      <c r="AE124" s="234" t="str">
        <f>IFERROR(VLOOKUP(AE123,'P1-1'!$B:$AP,41,FALSE),"")</f>
        <v/>
      </c>
      <c r="AF124" s="234" t="str">
        <f>IFERROR(VLOOKUP(AF123,'P1-1'!$B:$AP,41,FALSE),"")</f>
        <v/>
      </c>
      <c r="AG124" s="234" t="str">
        <f>IFERROR(VLOOKUP(AG123,'P1-1'!$B:$AP,41,FALSE),"")</f>
        <v/>
      </c>
      <c r="AH124" s="234" t="str">
        <f>IFERROR(VLOOKUP(AH123,'P1-1'!$B:$AP,41,FALSE),"")</f>
        <v/>
      </c>
      <c r="AI124" s="234" t="str">
        <f>IFERROR(VLOOKUP(AI123,'P1-1'!$B:$AP,41,FALSE),"")</f>
        <v/>
      </c>
      <c r="AJ124" s="234" t="str">
        <f>IFERROR(VLOOKUP(AJ123,'P1-1'!$B:$AP,41,FALSE),"")</f>
        <v/>
      </c>
      <c r="AK124" s="234" t="str">
        <f>IFERROR(VLOOKUP(AK123,'P1-1'!$B:$AP,41,FALSE),"")</f>
        <v/>
      </c>
      <c r="AL124" s="234" t="str">
        <f>IFERROR(VLOOKUP(AL123,'P1-1'!$B:$AP,41,FALSE),"")</f>
        <v/>
      </c>
      <c r="AM124" s="234" t="str">
        <f>IFERROR(VLOOKUP(AM123,'P1-1'!$B:$AP,41,FALSE),"")</f>
        <v/>
      </c>
      <c r="AN124" s="729"/>
      <c r="AO124" s="701"/>
      <c r="AP124" s="705"/>
      <c r="AQ124" s="706"/>
      <c r="AR124" s="701"/>
      <c r="AS124" s="701"/>
      <c r="AT124" s="709"/>
      <c r="AU124" s="326" t="str">
        <f t="shared" ref="AU124" si="127">IFERROR(IF($D123="□",($AO123/$AK$7),($AO123/$AK$9)),"")</f>
        <v/>
      </c>
      <c r="AV124" s="326" t="str">
        <f t="shared" ref="AV124" si="128">IFERROR(IF($D123="□",($AN123/$AO$7),($AN123/$AO$9)),"")</f>
        <v/>
      </c>
    </row>
    <row r="125" spans="1:48" s="205" customFormat="1" ht="12" customHeight="1">
      <c r="A125" s="712"/>
      <c r="B125" s="715"/>
      <c r="C125" s="733"/>
      <c r="D125" s="721"/>
      <c r="E125" s="402"/>
      <c r="F125" s="726"/>
      <c r="G125" s="727"/>
      <c r="H125" s="235" t="s">
        <v>358</v>
      </c>
      <c r="I125" s="236" t="str">
        <f>IFERROR(VLOOKUP(I123,'P1-1'!$B:$AP,31,FALSE),"")</f>
        <v/>
      </c>
      <c r="J125" s="234" t="str">
        <f>IFERROR(VLOOKUP(J123,'P1-1'!$B:$AP,31,FALSE),"")</f>
        <v/>
      </c>
      <c r="K125" s="234" t="str">
        <f>IFERROR(VLOOKUP(K123,'P1-1'!$B:$AP,31,FALSE),"")</f>
        <v/>
      </c>
      <c r="L125" s="234" t="str">
        <f>IFERROR(VLOOKUP(L123,'P1-1'!$B:$AP,31,FALSE),"")</f>
        <v/>
      </c>
      <c r="M125" s="234" t="str">
        <f>IFERROR(VLOOKUP(M123,'P1-1'!$B:$AP,31,FALSE),"")</f>
        <v/>
      </c>
      <c r="N125" s="234" t="str">
        <f>IFERROR(VLOOKUP(N123,'P1-1'!$B:$AP,31,FALSE),"")</f>
        <v/>
      </c>
      <c r="O125" s="234" t="str">
        <f>IFERROR(VLOOKUP(O123,'P1-1'!$B:$AP,31,FALSE),"")</f>
        <v/>
      </c>
      <c r="P125" s="234" t="str">
        <f>IFERROR(VLOOKUP(P123,'P1-1'!$B:$AP,31,FALSE),"")</f>
        <v/>
      </c>
      <c r="Q125" s="234" t="str">
        <f>IFERROR(VLOOKUP(Q123,'P1-1'!$B:$AP,31,FALSE),"")</f>
        <v/>
      </c>
      <c r="R125" s="234" t="str">
        <f>IFERROR(VLOOKUP(R123,'P1-1'!$B:$AP,31,FALSE),"")</f>
        <v/>
      </c>
      <c r="S125" s="234" t="str">
        <f>IFERROR(VLOOKUP(S123,'P1-1'!$B:$AP,31,FALSE),"")</f>
        <v/>
      </c>
      <c r="T125" s="234" t="str">
        <f>IFERROR(VLOOKUP(T123,'P1-1'!$B:$AP,31,FALSE),"")</f>
        <v/>
      </c>
      <c r="U125" s="234" t="str">
        <f>IFERROR(VLOOKUP(U123,'P1-1'!$B:$AP,31,FALSE),"")</f>
        <v/>
      </c>
      <c r="V125" s="234" t="str">
        <f>IFERROR(VLOOKUP(V123,'P1-1'!$B:$AP,31,FALSE),"")</f>
        <v/>
      </c>
      <c r="W125" s="234" t="str">
        <f>IFERROR(VLOOKUP(W123,'P1-1'!$B:$AP,31,FALSE),"")</f>
        <v/>
      </c>
      <c r="X125" s="234" t="str">
        <f>IFERROR(VLOOKUP(X123,'P1-1'!$B:$AP,31,FALSE),"")</f>
        <v/>
      </c>
      <c r="Y125" s="234" t="str">
        <f>IFERROR(VLOOKUP(Y123,'P1-1'!$B:$AP,31,FALSE),"")</f>
        <v/>
      </c>
      <c r="Z125" s="234" t="str">
        <f>IFERROR(VLOOKUP(Z123,'P1-1'!$B:$AP,31,FALSE),"")</f>
        <v/>
      </c>
      <c r="AA125" s="234" t="str">
        <f>IFERROR(VLOOKUP(AA123,'P1-1'!$B:$AP,31,FALSE),"")</f>
        <v/>
      </c>
      <c r="AB125" s="234" t="str">
        <f>IFERROR(VLOOKUP(AB123,'P1-1'!$B:$AP,31,FALSE),"")</f>
        <v/>
      </c>
      <c r="AC125" s="234" t="str">
        <f>IFERROR(VLOOKUP(AC123,'P1-1'!$B:$AP,31,FALSE),"")</f>
        <v/>
      </c>
      <c r="AD125" s="234" t="str">
        <f>IFERROR(VLOOKUP(AD123,'P1-1'!$B:$AP,31,FALSE),"")</f>
        <v/>
      </c>
      <c r="AE125" s="234" t="str">
        <f>IFERROR(VLOOKUP(AE123,'P1-1'!$B:$AP,31,FALSE),"")</f>
        <v/>
      </c>
      <c r="AF125" s="234" t="str">
        <f>IFERROR(VLOOKUP(AF123,'P1-1'!$B:$AP,31,FALSE),"")</f>
        <v/>
      </c>
      <c r="AG125" s="234" t="str">
        <f>IFERROR(VLOOKUP(AG123,'P1-1'!$B:$AP,31,FALSE),"")</f>
        <v/>
      </c>
      <c r="AH125" s="234" t="str">
        <f>IFERROR(VLOOKUP(AH123,'P1-1'!$B:$AP,31,FALSE),"")</f>
        <v/>
      </c>
      <c r="AI125" s="234" t="str">
        <f>IFERROR(VLOOKUP(AI123,'P1-1'!$B:$AP,31,FALSE),"")</f>
        <v/>
      </c>
      <c r="AJ125" s="234" t="str">
        <f>IFERROR(VLOOKUP(AJ123,'P1-1'!$B:$AP,31,FALSE),"")</f>
        <v/>
      </c>
      <c r="AK125" s="234" t="str">
        <f>IFERROR(VLOOKUP(AK123,'P1-1'!$B:$AP,31,FALSE),"")</f>
        <v/>
      </c>
      <c r="AL125" s="234" t="str">
        <f>IFERROR(VLOOKUP(AL123,'P1-1'!$B:$AP,31,FALSE),"")</f>
        <v/>
      </c>
      <c r="AM125" s="234" t="str">
        <f>IFERROR(VLOOKUP(AM123,'P1-1'!$B:$AP,31,FALSE),"")</f>
        <v/>
      </c>
      <c r="AN125" s="730"/>
      <c r="AO125" s="702"/>
      <c r="AP125" s="707"/>
      <c r="AQ125" s="708"/>
      <c r="AR125" s="702"/>
      <c r="AS125" s="702"/>
      <c r="AT125" s="709"/>
      <c r="AU125" s="327"/>
      <c r="AV125" s="327"/>
    </row>
    <row r="126" spans="1:48" s="205" customFormat="1" ht="12" customHeight="1">
      <c r="A126" s="710">
        <v>35</v>
      </c>
      <c r="B126" s="713"/>
      <c r="C126" s="731"/>
      <c r="D126" s="719" t="s">
        <v>231</v>
      </c>
      <c r="E126" s="401"/>
      <c r="F126" s="722"/>
      <c r="G126" s="723"/>
      <c r="H126" s="232" t="s">
        <v>355</v>
      </c>
      <c r="I126" s="324"/>
      <c r="J126" s="324"/>
      <c r="K126" s="324"/>
      <c r="L126" s="324"/>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4"/>
      <c r="AL126" s="324"/>
      <c r="AM126" s="324"/>
      <c r="AN126" s="728">
        <f t="shared" ref="AN126" si="129">IF(LEFT($AN$2,6)="共同生活援助",SUM(I127:AM127),SUM(I127:AM128))</f>
        <v>0</v>
      </c>
      <c r="AO126" s="700">
        <f>IF($AN$4="４週",AN126/4,AN126/(DAY(EOMONTH($I$22,0))/7))</f>
        <v>0</v>
      </c>
      <c r="AP126" s="703"/>
      <c r="AQ126" s="704"/>
      <c r="AR126" s="700" t="str">
        <f t="shared" ref="AR126" si="130">IF($AN$4="４週",AU127,AV127)</f>
        <v/>
      </c>
      <c r="AS126" s="700"/>
      <c r="AT126" s="709"/>
      <c r="AU126" s="325" t="s">
        <v>617</v>
      </c>
      <c r="AV126" s="325" t="s">
        <v>356</v>
      </c>
    </row>
    <row r="127" spans="1:48" s="205" customFormat="1" ht="12" customHeight="1">
      <c r="A127" s="711"/>
      <c r="B127" s="714"/>
      <c r="C127" s="732"/>
      <c r="D127" s="720"/>
      <c r="E127" s="402"/>
      <c r="F127" s="724"/>
      <c r="G127" s="725"/>
      <c r="H127" s="233" t="s">
        <v>357</v>
      </c>
      <c r="I127" s="234" t="str">
        <f>IFERROR(VLOOKUP(I126,'P1-1'!$B:$AP,41,FALSE),"")</f>
        <v/>
      </c>
      <c r="J127" s="234" t="str">
        <f>IFERROR(VLOOKUP(J126,'P1-1'!$B:$AP,41,FALSE),"")</f>
        <v/>
      </c>
      <c r="K127" s="234" t="str">
        <f>IFERROR(VLOOKUP(K126,'P1-1'!$B:$AP,41,FALSE),"")</f>
        <v/>
      </c>
      <c r="L127" s="234" t="str">
        <f>IFERROR(VLOOKUP(L126,'P1-1'!$B:$AP,41,FALSE),"")</f>
        <v/>
      </c>
      <c r="M127" s="234" t="str">
        <f>IFERROR(VLOOKUP(M126,'P1-1'!$B:$AP,41,FALSE),"")</f>
        <v/>
      </c>
      <c r="N127" s="234" t="str">
        <f>IFERROR(VLOOKUP(N126,'P1-1'!$B:$AP,41,FALSE),"")</f>
        <v/>
      </c>
      <c r="O127" s="234" t="str">
        <f>IFERROR(VLOOKUP(O126,'P1-1'!$B:$AP,41,FALSE),"")</f>
        <v/>
      </c>
      <c r="P127" s="234" t="str">
        <f>IFERROR(VLOOKUP(P126,'P1-1'!$B:$AP,41,FALSE),"")</f>
        <v/>
      </c>
      <c r="Q127" s="234" t="str">
        <f>IFERROR(VLOOKUP(Q126,'P1-1'!$B:$AP,41,FALSE),"")</f>
        <v/>
      </c>
      <c r="R127" s="234" t="str">
        <f>IFERROR(VLOOKUP(R126,'P1-1'!$B:$AP,41,FALSE),"")</f>
        <v/>
      </c>
      <c r="S127" s="234" t="str">
        <f>IFERROR(VLOOKUP(S126,'P1-1'!$B:$AP,41,FALSE),"")</f>
        <v/>
      </c>
      <c r="T127" s="234" t="str">
        <f>IFERROR(VLOOKUP(T126,'P1-1'!$B:$AP,41,FALSE),"")</f>
        <v/>
      </c>
      <c r="U127" s="234" t="str">
        <f>IFERROR(VLOOKUP(U126,'P1-1'!$B:$AP,41,FALSE),"")</f>
        <v/>
      </c>
      <c r="V127" s="234" t="str">
        <f>IFERROR(VLOOKUP(V126,'P1-1'!$B:$AP,41,FALSE),"")</f>
        <v/>
      </c>
      <c r="W127" s="234" t="str">
        <f>IFERROR(VLOOKUP(W126,'P1-1'!$B:$AP,41,FALSE),"")</f>
        <v/>
      </c>
      <c r="X127" s="234" t="str">
        <f>IFERROR(VLOOKUP(X126,'P1-1'!$B:$AP,41,FALSE),"")</f>
        <v/>
      </c>
      <c r="Y127" s="234" t="str">
        <f>IFERROR(VLOOKUP(Y126,'P1-1'!$B:$AP,41,FALSE),"")</f>
        <v/>
      </c>
      <c r="Z127" s="234" t="str">
        <f>IFERROR(VLOOKUP(Z126,'P1-1'!$B:$AP,41,FALSE),"")</f>
        <v/>
      </c>
      <c r="AA127" s="234" t="str">
        <f>IFERROR(VLOOKUP(AA126,'P1-1'!$B:$AP,41,FALSE),"")</f>
        <v/>
      </c>
      <c r="AB127" s="234" t="str">
        <f>IFERROR(VLOOKUP(AB126,'P1-1'!$B:$AP,41,FALSE),"")</f>
        <v/>
      </c>
      <c r="AC127" s="234" t="str">
        <f>IFERROR(VLOOKUP(AC126,'P1-1'!$B:$AP,41,FALSE),"")</f>
        <v/>
      </c>
      <c r="AD127" s="234" t="str">
        <f>IFERROR(VLOOKUP(AD126,'P1-1'!$B:$AP,41,FALSE),"")</f>
        <v/>
      </c>
      <c r="AE127" s="234" t="str">
        <f>IFERROR(VLOOKUP(AE126,'P1-1'!$B:$AP,41,FALSE),"")</f>
        <v/>
      </c>
      <c r="AF127" s="234" t="str">
        <f>IFERROR(VLOOKUP(AF126,'P1-1'!$B:$AP,41,FALSE),"")</f>
        <v/>
      </c>
      <c r="AG127" s="234" t="str">
        <f>IFERROR(VLOOKUP(AG126,'P1-1'!$B:$AP,41,FALSE),"")</f>
        <v/>
      </c>
      <c r="AH127" s="234" t="str">
        <f>IFERROR(VLOOKUP(AH126,'P1-1'!$B:$AP,41,FALSE),"")</f>
        <v/>
      </c>
      <c r="AI127" s="234" t="str">
        <f>IFERROR(VLOOKUP(AI126,'P1-1'!$B:$AP,41,FALSE),"")</f>
        <v/>
      </c>
      <c r="AJ127" s="234" t="str">
        <f>IFERROR(VLOOKUP(AJ126,'P1-1'!$B:$AP,41,FALSE),"")</f>
        <v/>
      </c>
      <c r="AK127" s="234" t="str">
        <f>IFERROR(VLOOKUP(AK126,'P1-1'!$B:$AP,41,FALSE),"")</f>
        <v/>
      </c>
      <c r="AL127" s="234" t="str">
        <f>IFERROR(VLOOKUP(AL126,'P1-1'!$B:$AP,41,FALSE),"")</f>
        <v/>
      </c>
      <c r="AM127" s="234" t="str">
        <f>IFERROR(VLOOKUP(AM126,'P1-1'!$B:$AP,41,FALSE),"")</f>
        <v/>
      </c>
      <c r="AN127" s="729"/>
      <c r="AO127" s="701"/>
      <c r="AP127" s="705"/>
      <c r="AQ127" s="706"/>
      <c r="AR127" s="701"/>
      <c r="AS127" s="701"/>
      <c r="AT127" s="709"/>
      <c r="AU127" s="326" t="str">
        <f t="shared" ref="AU127" si="131">IFERROR(IF($D126="□",($AO126/$AK$7),($AO126/$AK$9)),"")</f>
        <v/>
      </c>
      <c r="AV127" s="326" t="str">
        <f t="shared" ref="AV127" si="132">IFERROR(IF($D126="□",($AN126/$AO$7),($AN126/$AO$9)),"")</f>
        <v/>
      </c>
    </row>
    <row r="128" spans="1:48" s="205" customFormat="1" ht="12" customHeight="1">
      <c r="A128" s="712"/>
      <c r="B128" s="715"/>
      <c r="C128" s="733"/>
      <c r="D128" s="721"/>
      <c r="E128" s="402"/>
      <c r="F128" s="726"/>
      <c r="G128" s="727"/>
      <c r="H128" s="235" t="s">
        <v>358</v>
      </c>
      <c r="I128" s="234" t="str">
        <f>IFERROR(VLOOKUP(I126,'P1-1'!$B:$AP,31,FALSE),"")</f>
        <v/>
      </c>
      <c r="J128" s="234" t="str">
        <f>IFERROR(VLOOKUP(J126,'P1-1'!$B:$AP,31,FALSE),"")</f>
        <v/>
      </c>
      <c r="K128" s="234" t="str">
        <f>IFERROR(VLOOKUP(K126,'P1-1'!$B:$AP,31,FALSE),"")</f>
        <v/>
      </c>
      <c r="L128" s="234" t="str">
        <f>IFERROR(VLOOKUP(L126,'P1-1'!$B:$AP,31,FALSE),"")</f>
        <v/>
      </c>
      <c r="M128" s="234" t="str">
        <f>IFERROR(VLOOKUP(M126,'P1-1'!$B:$AP,31,FALSE),"")</f>
        <v/>
      </c>
      <c r="N128" s="234" t="str">
        <f>IFERROR(VLOOKUP(N126,'P1-1'!$B:$AP,31,FALSE),"")</f>
        <v/>
      </c>
      <c r="O128" s="234" t="str">
        <f>IFERROR(VLOOKUP(O126,'P1-1'!$B:$AP,31,FALSE),"")</f>
        <v/>
      </c>
      <c r="P128" s="234" t="str">
        <f>IFERROR(VLOOKUP(P126,'P1-1'!$B:$AP,31,FALSE),"")</f>
        <v/>
      </c>
      <c r="Q128" s="234" t="str">
        <f>IFERROR(VLOOKUP(Q126,'P1-1'!$B:$AP,31,FALSE),"")</f>
        <v/>
      </c>
      <c r="R128" s="234" t="str">
        <f>IFERROR(VLOOKUP(R126,'P1-1'!$B:$AP,31,FALSE),"")</f>
        <v/>
      </c>
      <c r="S128" s="234" t="str">
        <f>IFERROR(VLOOKUP(S126,'P1-1'!$B:$AP,31,FALSE),"")</f>
        <v/>
      </c>
      <c r="T128" s="234" t="str">
        <f>IFERROR(VLOOKUP(T126,'P1-1'!$B:$AP,31,FALSE),"")</f>
        <v/>
      </c>
      <c r="U128" s="234" t="str">
        <f>IFERROR(VLOOKUP(U126,'P1-1'!$B:$AP,31,FALSE),"")</f>
        <v/>
      </c>
      <c r="V128" s="234" t="str">
        <f>IFERROR(VLOOKUP(V126,'P1-1'!$B:$AP,31,FALSE),"")</f>
        <v/>
      </c>
      <c r="W128" s="234" t="str">
        <f>IFERROR(VLOOKUP(W126,'P1-1'!$B:$AP,31,FALSE),"")</f>
        <v/>
      </c>
      <c r="X128" s="234" t="str">
        <f>IFERROR(VLOOKUP(X126,'P1-1'!$B:$AP,31,FALSE),"")</f>
        <v/>
      </c>
      <c r="Y128" s="234" t="str">
        <f>IFERROR(VLOOKUP(Y126,'P1-1'!$B:$AP,31,FALSE),"")</f>
        <v/>
      </c>
      <c r="Z128" s="234" t="str">
        <f>IFERROR(VLOOKUP(Z126,'P1-1'!$B:$AP,31,FALSE),"")</f>
        <v/>
      </c>
      <c r="AA128" s="234" t="str">
        <f>IFERROR(VLOOKUP(AA126,'P1-1'!$B:$AP,31,FALSE),"")</f>
        <v/>
      </c>
      <c r="AB128" s="234" t="str">
        <f>IFERROR(VLOOKUP(AB126,'P1-1'!$B:$AP,31,FALSE),"")</f>
        <v/>
      </c>
      <c r="AC128" s="234" t="str">
        <f>IFERROR(VLOOKUP(AC126,'P1-1'!$B:$AP,31,FALSE),"")</f>
        <v/>
      </c>
      <c r="AD128" s="234" t="str">
        <f>IFERROR(VLOOKUP(AD126,'P1-1'!$B:$AP,31,FALSE),"")</f>
        <v/>
      </c>
      <c r="AE128" s="234" t="str">
        <f>IFERROR(VLOOKUP(AE126,'P1-1'!$B:$AP,31,FALSE),"")</f>
        <v/>
      </c>
      <c r="AF128" s="234" t="str">
        <f>IFERROR(VLOOKUP(AF126,'P1-1'!$B:$AP,31,FALSE),"")</f>
        <v/>
      </c>
      <c r="AG128" s="234" t="str">
        <f>IFERROR(VLOOKUP(AG126,'P1-1'!$B:$AP,31,FALSE),"")</f>
        <v/>
      </c>
      <c r="AH128" s="234" t="str">
        <f>IFERROR(VLOOKUP(AH126,'P1-1'!$B:$AP,31,FALSE),"")</f>
        <v/>
      </c>
      <c r="AI128" s="234" t="str">
        <f>IFERROR(VLOOKUP(AI126,'P1-1'!$B:$AP,31,FALSE),"")</f>
        <v/>
      </c>
      <c r="AJ128" s="234" t="str">
        <f>IFERROR(VLOOKUP(AJ126,'P1-1'!$B:$AP,31,FALSE),"")</f>
        <v/>
      </c>
      <c r="AK128" s="234" t="str">
        <f>IFERROR(VLOOKUP(AK126,'P1-1'!$B:$AP,31,FALSE),"")</f>
        <v/>
      </c>
      <c r="AL128" s="234" t="str">
        <f>IFERROR(VLOOKUP(AL126,'P1-1'!$B:$AP,31,FALSE),"")</f>
        <v/>
      </c>
      <c r="AM128" s="234" t="str">
        <f>IFERROR(VLOOKUP(AM126,'P1-1'!$B:$AP,31,FALSE),"")</f>
        <v/>
      </c>
      <c r="AN128" s="730"/>
      <c r="AO128" s="702"/>
      <c r="AP128" s="707"/>
      <c r="AQ128" s="708"/>
      <c r="AR128" s="702"/>
      <c r="AS128" s="702"/>
      <c r="AT128" s="709"/>
      <c r="AU128" s="327"/>
      <c r="AV128" s="327"/>
    </row>
    <row r="129" spans="1:48" s="205" customFormat="1" ht="12" customHeight="1">
      <c r="A129" s="710">
        <v>36</v>
      </c>
      <c r="B129" s="713"/>
      <c r="C129" s="731"/>
      <c r="D129" s="719" t="s">
        <v>231</v>
      </c>
      <c r="E129" s="401"/>
      <c r="F129" s="722"/>
      <c r="G129" s="723"/>
      <c r="H129" s="232" t="s">
        <v>355</v>
      </c>
      <c r="I129" s="324"/>
      <c r="J129" s="324"/>
      <c r="K129" s="324"/>
      <c r="L129" s="324"/>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4"/>
      <c r="AL129" s="324"/>
      <c r="AM129" s="324"/>
      <c r="AN129" s="728">
        <f t="shared" ref="AN129" si="133">IF(LEFT($AN$2,6)="共同生活援助",SUM(I130:AM130),SUM(I130:AM131))</f>
        <v>0</v>
      </c>
      <c r="AO129" s="700">
        <f>IF($AN$4="４週",AN129/4,AN129/(DAY(EOMONTH($I$22,0))/7))</f>
        <v>0</v>
      </c>
      <c r="AP129" s="703"/>
      <c r="AQ129" s="704"/>
      <c r="AR129" s="700" t="str">
        <f t="shared" ref="AR129" si="134">IF($AN$4="４週",AU130,AV130)</f>
        <v/>
      </c>
      <c r="AS129" s="700"/>
      <c r="AT129" s="709"/>
      <c r="AU129" s="325" t="s">
        <v>617</v>
      </c>
      <c r="AV129" s="325" t="s">
        <v>356</v>
      </c>
    </row>
    <row r="130" spans="1:48" s="205" customFormat="1" ht="12" customHeight="1">
      <c r="A130" s="711"/>
      <c r="B130" s="714"/>
      <c r="C130" s="732"/>
      <c r="D130" s="720"/>
      <c r="E130" s="402"/>
      <c r="F130" s="724"/>
      <c r="G130" s="725"/>
      <c r="H130" s="233" t="s">
        <v>357</v>
      </c>
      <c r="I130" s="234" t="str">
        <f>IFERROR(VLOOKUP(I129,'P1-1'!$B:$AP,41,FALSE),"")</f>
        <v/>
      </c>
      <c r="J130" s="234" t="str">
        <f>IFERROR(VLOOKUP(J129,'P1-1'!$B:$AP,41,FALSE),"")</f>
        <v/>
      </c>
      <c r="K130" s="234" t="str">
        <f>IFERROR(VLOOKUP(K129,'P1-1'!$B:$AP,41,FALSE),"")</f>
        <v/>
      </c>
      <c r="L130" s="234" t="str">
        <f>IFERROR(VLOOKUP(L129,'P1-1'!$B:$AP,41,FALSE),"")</f>
        <v/>
      </c>
      <c r="M130" s="234" t="str">
        <f>IFERROR(VLOOKUP(M129,'P1-1'!$B:$AP,41,FALSE),"")</f>
        <v/>
      </c>
      <c r="N130" s="234" t="str">
        <f>IFERROR(VLOOKUP(N129,'P1-1'!$B:$AP,41,FALSE),"")</f>
        <v/>
      </c>
      <c r="O130" s="234" t="str">
        <f>IFERROR(VLOOKUP(O129,'P1-1'!$B:$AP,41,FALSE),"")</f>
        <v/>
      </c>
      <c r="P130" s="234" t="str">
        <f>IFERROR(VLOOKUP(P129,'P1-1'!$B:$AP,41,FALSE),"")</f>
        <v/>
      </c>
      <c r="Q130" s="234" t="str">
        <f>IFERROR(VLOOKUP(Q129,'P1-1'!$B:$AP,41,FALSE),"")</f>
        <v/>
      </c>
      <c r="R130" s="234" t="str">
        <f>IFERROR(VLOOKUP(R129,'P1-1'!$B:$AP,41,FALSE),"")</f>
        <v/>
      </c>
      <c r="S130" s="234" t="str">
        <f>IFERROR(VLOOKUP(S129,'P1-1'!$B:$AP,41,FALSE),"")</f>
        <v/>
      </c>
      <c r="T130" s="234" t="str">
        <f>IFERROR(VLOOKUP(T129,'P1-1'!$B:$AP,41,FALSE),"")</f>
        <v/>
      </c>
      <c r="U130" s="234" t="str">
        <f>IFERROR(VLOOKUP(U129,'P1-1'!$B:$AP,41,FALSE),"")</f>
        <v/>
      </c>
      <c r="V130" s="234" t="str">
        <f>IFERROR(VLOOKUP(V129,'P1-1'!$B:$AP,41,FALSE),"")</f>
        <v/>
      </c>
      <c r="W130" s="234" t="str">
        <f>IFERROR(VLOOKUP(W129,'P1-1'!$B:$AP,41,FALSE),"")</f>
        <v/>
      </c>
      <c r="X130" s="234" t="str">
        <f>IFERROR(VLOOKUP(X129,'P1-1'!$B:$AP,41,FALSE),"")</f>
        <v/>
      </c>
      <c r="Y130" s="234" t="str">
        <f>IFERROR(VLOOKUP(Y129,'P1-1'!$B:$AP,41,FALSE),"")</f>
        <v/>
      </c>
      <c r="Z130" s="234" t="str">
        <f>IFERROR(VLOOKUP(Z129,'P1-1'!$B:$AP,41,FALSE),"")</f>
        <v/>
      </c>
      <c r="AA130" s="234" t="str">
        <f>IFERROR(VLOOKUP(AA129,'P1-1'!$B:$AP,41,FALSE),"")</f>
        <v/>
      </c>
      <c r="AB130" s="234" t="str">
        <f>IFERROR(VLOOKUP(AB129,'P1-1'!$B:$AP,41,FALSE),"")</f>
        <v/>
      </c>
      <c r="AC130" s="234" t="str">
        <f>IFERROR(VLOOKUP(AC129,'P1-1'!$B:$AP,41,FALSE),"")</f>
        <v/>
      </c>
      <c r="AD130" s="234" t="str">
        <f>IFERROR(VLOOKUP(AD129,'P1-1'!$B:$AP,41,FALSE),"")</f>
        <v/>
      </c>
      <c r="AE130" s="234" t="str">
        <f>IFERROR(VLOOKUP(AE129,'P1-1'!$B:$AP,41,FALSE),"")</f>
        <v/>
      </c>
      <c r="AF130" s="234" t="str">
        <f>IFERROR(VLOOKUP(AF129,'P1-1'!$B:$AP,41,FALSE),"")</f>
        <v/>
      </c>
      <c r="AG130" s="234" t="str">
        <f>IFERROR(VLOOKUP(AG129,'P1-1'!$B:$AP,41,FALSE),"")</f>
        <v/>
      </c>
      <c r="AH130" s="234" t="str">
        <f>IFERROR(VLOOKUP(AH129,'P1-1'!$B:$AP,41,FALSE),"")</f>
        <v/>
      </c>
      <c r="AI130" s="234" t="str">
        <f>IFERROR(VLOOKUP(AI129,'P1-1'!$B:$AP,41,FALSE),"")</f>
        <v/>
      </c>
      <c r="AJ130" s="234" t="str">
        <f>IFERROR(VLOOKUP(AJ129,'P1-1'!$B:$AP,41,FALSE),"")</f>
        <v/>
      </c>
      <c r="AK130" s="234" t="str">
        <f>IFERROR(VLOOKUP(AK129,'P1-1'!$B:$AP,41,FALSE),"")</f>
        <v/>
      </c>
      <c r="AL130" s="234" t="str">
        <f>IFERROR(VLOOKUP(AL129,'P1-1'!$B:$AP,41,FALSE),"")</f>
        <v/>
      </c>
      <c r="AM130" s="234" t="str">
        <f>IFERROR(VLOOKUP(AM129,'P1-1'!$B:$AP,41,FALSE),"")</f>
        <v/>
      </c>
      <c r="AN130" s="729"/>
      <c r="AO130" s="701"/>
      <c r="AP130" s="705"/>
      <c r="AQ130" s="706"/>
      <c r="AR130" s="701"/>
      <c r="AS130" s="701"/>
      <c r="AT130" s="709"/>
      <c r="AU130" s="326" t="str">
        <f t="shared" ref="AU130" si="135">IFERROR(IF($D129="□",($AO129/$AK$7),($AO129/$AK$9)),"")</f>
        <v/>
      </c>
      <c r="AV130" s="326" t="str">
        <f t="shared" ref="AV130" si="136">IFERROR(IF($D129="□",($AN129/$AO$7),($AN129/$AO$9)),"")</f>
        <v/>
      </c>
    </row>
    <row r="131" spans="1:48" s="205" customFormat="1" ht="12" customHeight="1">
      <c r="A131" s="712"/>
      <c r="B131" s="715"/>
      <c r="C131" s="733"/>
      <c r="D131" s="721"/>
      <c r="E131" s="402"/>
      <c r="F131" s="726"/>
      <c r="G131" s="727"/>
      <c r="H131" s="235" t="s">
        <v>358</v>
      </c>
      <c r="I131" s="234" t="str">
        <f>IFERROR(VLOOKUP(I129,'P1-1'!$B:$AP,31,FALSE),"")</f>
        <v/>
      </c>
      <c r="J131" s="234" t="str">
        <f>IFERROR(VLOOKUP(J129,'P1-1'!$B:$AP,31,FALSE),"")</f>
        <v/>
      </c>
      <c r="K131" s="234" t="str">
        <f>IFERROR(VLOOKUP(K129,'P1-1'!$B:$AP,31,FALSE),"")</f>
        <v/>
      </c>
      <c r="L131" s="234" t="str">
        <f>IFERROR(VLOOKUP(L129,'P1-1'!$B:$AP,31,FALSE),"")</f>
        <v/>
      </c>
      <c r="M131" s="234" t="str">
        <f>IFERROR(VLOOKUP(M129,'P1-1'!$B:$AP,31,FALSE),"")</f>
        <v/>
      </c>
      <c r="N131" s="234" t="str">
        <f>IFERROR(VLOOKUP(N129,'P1-1'!$B:$AP,31,FALSE),"")</f>
        <v/>
      </c>
      <c r="O131" s="234" t="str">
        <f>IFERROR(VLOOKUP(O129,'P1-1'!$B:$AP,31,FALSE),"")</f>
        <v/>
      </c>
      <c r="P131" s="234" t="str">
        <f>IFERROR(VLOOKUP(P129,'P1-1'!$B:$AP,31,FALSE),"")</f>
        <v/>
      </c>
      <c r="Q131" s="234" t="str">
        <f>IFERROR(VLOOKUP(Q129,'P1-1'!$B:$AP,31,FALSE),"")</f>
        <v/>
      </c>
      <c r="R131" s="234" t="str">
        <f>IFERROR(VLOOKUP(R129,'P1-1'!$B:$AP,31,FALSE),"")</f>
        <v/>
      </c>
      <c r="S131" s="234" t="str">
        <f>IFERROR(VLOOKUP(S129,'P1-1'!$B:$AP,31,FALSE),"")</f>
        <v/>
      </c>
      <c r="T131" s="234" t="str">
        <f>IFERROR(VLOOKUP(T129,'P1-1'!$B:$AP,31,FALSE),"")</f>
        <v/>
      </c>
      <c r="U131" s="234" t="str">
        <f>IFERROR(VLOOKUP(U129,'P1-1'!$B:$AP,31,FALSE),"")</f>
        <v/>
      </c>
      <c r="V131" s="234" t="str">
        <f>IFERROR(VLOOKUP(V129,'P1-1'!$B:$AP,31,FALSE),"")</f>
        <v/>
      </c>
      <c r="W131" s="234" t="str">
        <f>IFERROR(VLOOKUP(W129,'P1-1'!$B:$AP,31,FALSE),"")</f>
        <v/>
      </c>
      <c r="X131" s="234" t="str">
        <f>IFERROR(VLOOKUP(X129,'P1-1'!$B:$AP,31,FALSE),"")</f>
        <v/>
      </c>
      <c r="Y131" s="234" t="str">
        <f>IFERROR(VLOOKUP(Y129,'P1-1'!$B:$AP,31,FALSE),"")</f>
        <v/>
      </c>
      <c r="Z131" s="234" t="str">
        <f>IFERROR(VLOOKUP(Z129,'P1-1'!$B:$AP,31,FALSE),"")</f>
        <v/>
      </c>
      <c r="AA131" s="234" t="str">
        <f>IFERROR(VLOOKUP(AA129,'P1-1'!$B:$AP,31,FALSE),"")</f>
        <v/>
      </c>
      <c r="AB131" s="234" t="str">
        <f>IFERROR(VLOOKUP(AB129,'P1-1'!$B:$AP,31,FALSE),"")</f>
        <v/>
      </c>
      <c r="AC131" s="234" t="str">
        <f>IFERROR(VLOOKUP(AC129,'P1-1'!$B:$AP,31,FALSE),"")</f>
        <v/>
      </c>
      <c r="AD131" s="234" t="str">
        <f>IFERROR(VLOOKUP(AD129,'P1-1'!$B:$AP,31,FALSE),"")</f>
        <v/>
      </c>
      <c r="AE131" s="234" t="str">
        <f>IFERROR(VLOOKUP(AE129,'P1-1'!$B:$AP,31,FALSE),"")</f>
        <v/>
      </c>
      <c r="AF131" s="234" t="str">
        <f>IFERROR(VLOOKUP(AF129,'P1-1'!$B:$AP,31,FALSE),"")</f>
        <v/>
      </c>
      <c r="AG131" s="234" t="str">
        <f>IFERROR(VLOOKUP(AG129,'P1-1'!$B:$AP,31,FALSE),"")</f>
        <v/>
      </c>
      <c r="AH131" s="234" t="str">
        <f>IFERROR(VLOOKUP(AH129,'P1-1'!$B:$AP,31,FALSE),"")</f>
        <v/>
      </c>
      <c r="AI131" s="234" t="str">
        <f>IFERROR(VLOOKUP(AI129,'P1-1'!$B:$AP,31,FALSE),"")</f>
        <v/>
      </c>
      <c r="AJ131" s="234" t="str">
        <f>IFERROR(VLOOKUP(AJ129,'P1-1'!$B:$AP,31,FALSE),"")</f>
        <v/>
      </c>
      <c r="AK131" s="234" t="str">
        <f>IFERROR(VLOOKUP(AK129,'P1-1'!$B:$AP,31,FALSE),"")</f>
        <v/>
      </c>
      <c r="AL131" s="234" t="str">
        <f>IFERROR(VLOOKUP(AL129,'P1-1'!$B:$AP,31,FALSE),"")</f>
        <v/>
      </c>
      <c r="AM131" s="234" t="str">
        <f>IFERROR(VLOOKUP(AM129,'P1-1'!$B:$AP,31,FALSE),"")</f>
        <v/>
      </c>
      <c r="AN131" s="730"/>
      <c r="AO131" s="702"/>
      <c r="AP131" s="707"/>
      <c r="AQ131" s="708"/>
      <c r="AR131" s="702"/>
      <c r="AS131" s="702"/>
      <c r="AT131" s="709"/>
      <c r="AU131" s="327"/>
      <c r="AV131" s="327"/>
    </row>
    <row r="132" spans="1:48" s="205" customFormat="1" ht="12" customHeight="1">
      <c r="A132" s="710">
        <v>37</v>
      </c>
      <c r="B132" s="713"/>
      <c r="C132" s="716"/>
      <c r="D132" s="719" t="s">
        <v>231</v>
      </c>
      <c r="E132" s="401"/>
      <c r="F132" s="722"/>
      <c r="G132" s="723"/>
      <c r="H132" s="232" t="s">
        <v>355</v>
      </c>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728">
        <f t="shared" ref="AN132" si="137">IF(LEFT($AN$2,6)="共同生活援助",SUM(I133:AM133),SUM(I133:AM134))</f>
        <v>0</v>
      </c>
      <c r="AO132" s="700">
        <f>IF($AN$4="４週",AN132/4,AN132/(DAY(EOMONTH($I$22,0))/7))</f>
        <v>0</v>
      </c>
      <c r="AP132" s="703"/>
      <c r="AQ132" s="704"/>
      <c r="AR132" s="700" t="str">
        <f t="shared" ref="AR132" si="138">IF($AN$4="４週",AU133,AV133)</f>
        <v/>
      </c>
      <c r="AS132" s="700"/>
      <c r="AT132" s="709"/>
      <c r="AU132" s="325" t="s">
        <v>617</v>
      </c>
      <c r="AV132" s="325" t="s">
        <v>356</v>
      </c>
    </row>
    <row r="133" spans="1:48" s="205" customFormat="1" ht="12" customHeight="1">
      <c r="A133" s="711"/>
      <c r="B133" s="714"/>
      <c r="C133" s="717"/>
      <c r="D133" s="720"/>
      <c r="E133" s="402"/>
      <c r="F133" s="724"/>
      <c r="G133" s="725"/>
      <c r="H133" s="233" t="s">
        <v>357</v>
      </c>
      <c r="I133" s="234" t="str">
        <f>IFERROR(VLOOKUP(I132,'P1-1'!$B:$AP,41,FALSE),"")</f>
        <v/>
      </c>
      <c r="J133" s="234" t="str">
        <f>IFERROR(VLOOKUP(J132,'P1-1'!$B:$AP,41,FALSE),"")</f>
        <v/>
      </c>
      <c r="K133" s="234" t="str">
        <f>IFERROR(VLOOKUP(K132,'P1-1'!$B:$AP,41,FALSE),"")</f>
        <v/>
      </c>
      <c r="L133" s="234" t="str">
        <f>IFERROR(VLOOKUP(L132,'P1-1'!$B:$AP,41,FALSE),"")</f>
        <v/>
      </c>
      <c r="M133" s="234" t="str">
        <f>IFERROR(VLOOKUP(M132,'P1-1'!$B:$AP,41,FALSE),"")</f>
        <v/>
      </c>
      <c r="N133" s="234" t="str">
        <f>IFERROR(VLOOKUP(N132,'P1-1'!$B:$AP,41,FALSE),"")</f>
        <v/>
      </c>
      <c r="O133" s="234" t="str">
        <f>IFERROR(VLOOKUP(O132,'P1-1'!$B:$AP,41,FALSE),"")</f>
        <v/>
      </c>
      <c r="P133" s="234" t="str">
        <f>IFERROR(VLOOKUP(P132,'P1-1'!$B:$AP,41,FALSE),"")</f>
        <v/>
      </c>
      <c r="Q133" s="234" t="str">
        <f>IFERROR(VLOOKUP(Q132,'P1-1'!$B:$AP,41,FALSE),"")</f>
        <v/>
      </c>
      <c r="R133" s="234" t="str">
        <f>IFERROR(VLOOKUP(R132,'P1-1'!$B:$AP,41,FALSE),"")</f>
        <v/>
      </c>
      <c r="S133" s="234" t="str">
        <f>IFERROR(VLOOKUP(S132,'P1-1'!$B:$AP,41,FALSE),"")</f>
        <v/>
      </c>
      <c r="T133" s="234" t="str">
        <f>IFERROR(VLOOKUP(T132,'P1-1'!$B:$AP,41,FALSE),"")</f>
        <v/>
      </c>
      <c r="U133" s="234" t="str">
        <f>IFERROR(VLOOKUP(U132,'P1-1'!$B:$AP,41,FALSE),"")</f>
        <v/>
      </c>
      <c r="V133" s="234" t="str">
        <f>IFERROR(VLOOKUP(V132,'P1-1'!$B:$AP,41,FALSE),"")</f>
        <v/>
      </c>
      <c r="W133" s="234" t="str">
        <f>IFERROR(VLOOKUP(W132,'P1-1'!$B:$AP,41,FALSE),"")</f>
        <v/>
      </c>
      <c r="X133" s="234" t="str">
        <f>IFERROR(VLOOKUP(X132,'P1-1'!$B:$AP,41,FALSE),"")</f>
        <v/>
      </c>
      <c r="Y133" s="234" t="str">
        <f>IFERROR(VLOOKUP(Y132,'P1-1'!$B:$AP,41,FALSE),"")</f>
        <v/>
      </c>
      <c r="Z133" s="234" t="str">
        <f>IFERROR(VLOOKUP(Z132,'P1-1'!$B:$AP,41,FALSE),"")</f>
        <v/>
      </c>
      <c r="AA133" s="234" t="str">
        <f>IFERROR(VLOOKUP(AA132,'P1-1'!$B:$AP,41,FALSE),"")</f>
        <v/>
      </c>
      <c r="AB133" s="234" t="str">
        <f>IFERROR(VLOOKUP(AB132,'P1-1'!$B:$AP,41,FALSE),"")</f>
        <v/>
      </c>
      <c r="AC133" s="234" t="str">
        <f>IFERROR(VLOOKUP(AC132,'P1-1'!$B:$AP,41,FALSE),"")</f>
        <v/>
      </c>
      <c r="AD133" s="234" t="str">
        <f>IFERROR(VLOOKUP(AD132,'P1-1'!$B:$AP,41,FALSE),"")</f>
        <v/>
      </c>
      <c r="AE133" s="234" t="str">
        <f>IFERROR(VLOOKUP(AE132,'P1-1'!$B:$AP,41,FALSE),"")</f>
        <v/>
      </c>
      <c r="AF133" s="234" t="str">
        <f>IFERROR(VLOOKUP(AF132,'P1-1'!$B:$AP,41,FALSE),"")</f>
        <v/>
      </c>
      <c r="AG133" s="234" t="str">
        <f>IFERROR(VLOOKUP(AG132,'P1-1'!$B:$AP,41,FALSE),"")</f>
        <v/>
      </c>
      <c r="AH133" s="234" t="str">
        <f>IFERROR(VLOOKUP(AH132,'P1-1'!$B:$AP,41,FALSE),"")</f>
        <v/>
      </c>
      <c r="AI133" s="234" t="str">
        <f>IFERROR(VLOOKUP(AI132,'P1-1'!$B:$AP,41,FALSE),"")</f>
        <v/>
      </c>
      <c r="AJ133" s="234" t="str">
        <f>IFERROR(VLOOKUP(AJ132,'P1-1'!$B:$AP,41,FALSE),"")</f>
        <v/>
      </c>
      <c r="AK133" s="234" t="str">
        <f>IFERROR(VLOOKUP(AK132,'P1-1'!$B:$AP,41,FALSE),"")</f>
        <v/>
      </c>
      <c r="AL133" s="234" t="str">
        <f>IFERROR(VLOOKUP(AL132,'P1-1'!$B:$AP,41,FALSE),"")</f>
        <v/>
      </c>
      <c r="AM133" s="234" t="str">
        <f>IFERROR(VLOOKUP(AM132,'P1-1'!$B:$AP,41,FALSE),"")</f>
        <v/>
      </c>
      <c r="AN133" s="729"/>
      <c r="AO133" s="701"/>
      <c r="AP133" s="705"/>
      <c r="AQ133" s="706"/>
      <c r="AR133" s="701"/>
      <c r="AS133" s="701"/>
      <c r="AT133" s="709"/>
      <c r="AU133" s="326" t="str">
        <f t="shared" ref="AU133" si="139">IFERROR(IF($D132="□",($AO132/$AK$7),($AO132/$AK$9)),"")</f>
        <v/>
      </c>
      <c r="AV133" s="326" t="str">
        <f t="shared" ref="AV133" si="140">IFERROR(IF($D132="□",($AN132/$AO$7),($AN132/$AO$9)),"")</f>
        <v/>
      </c>
    </row>
    <row r="134" spans="1:48" s="205" customFormat="1" ht="12" customHeight="1">
      <c r="A134" s="712"/>
      <c r="B134" s="715"/>
      <c r="C134" s="718"/>
      <c r="D134" s="721"/>
      <c r="E134" s="402"/>
      <c r="F134" s="726"/>
      <c r="G134" s="727"/>
      <c r="H134" s="235" t="s">
        <v>358</v>
      </c>
      <c r="I134" s="234" t="str">
        <f>IFERROR(VLOOKUP(I132,'P1-1'!$B:$AP,31,FALSE),"")</f>
        <v/>
      </c>
      <c r="J134" s="234" t="str">
        <f>IFERROR(VLOOKUP(J132,'P1-1'!$B:$AP,31,FALSE),"")</f>
        <v/>
      </c>
      <c r="K134" s="234" t="str">
        <f>IFERROR(VLOOKUP(K132,'P1-1'!$B:$AP,31,FALSE),"")</f>
        <v/>
      </c>
      <c r="L134" s="234" t="str">
        <f>IFERROR(VLOOKUP(L132,'P1-1'!$B:$AP,31,FALSE),"")</f>
        <v/>
      </c>
      <c r="M134" s="234" t="str">
        <f>IFERROR(VLOOKUP(M132,'P1-1'!$B:$AP,31,FALSE),"")</f>
        <v/>
      </c>
      <c r="N134" s="234" t="str">
        <f>IFERROR(VLOOKUP(N132,'P1-1'!$B:$AP,31,FALSE),"")</f>
        <v/>
      </c>
      <c r="O134" s="234" t="str">
        <f>IFERROR(VLOOKUP(O132,'P1-1'!$B:$AP,31,FALSE),"")</f>
        <v/>
      </c>
      <c r="P134" s="234" t="str">
        <f>IFERROR(VLOOKUP(P132,'P1-1'!$B:$AP,31,FALSE),"")</f>
        <v/>
      </c>
      <c r="Q134" s="234" t="str">
        <f>IFERROR(VLOOKUP(Q132,'P1-1'!$B:$AP,31,FALSE),"")</f>
        <v/>
      </c>
      <c r="R134" s="234" t="str">
        <f>IFERROR(VLOOKUP(R132,'P1-1'!$B:$AP,31,FALSE),"")</f>
        <v/>
      </c>
      <c r="S134" s="234" t="str">
        <f>IFERROR(VLOOKUP(S132,'P1-1'!$B:$AP,31,FALSE),"")</f>
        <v/>
      </c>
      <c r="T134" s="234" t="str">
        <f>IFERROR(VLOOKUP(T132,'P1-1'!$B:$AP,31,FALSE),"")</f>
        <v/>
      </c>
      <c r="U134" s="234" t="str">
        <f>IFERROR(VLOOKUP(U132,'P1-1'!$B:$AP,31,FALSE),"")</f>
        <v/>
      </c>
      <c r="V134" s="234" t="str">
        <f>IFERROR(VLOOKUP(V132,'P1-1'!$B:$AP,31,FALSE),"")</f>
        <v/>
      </c>
      <c r="W134" s="234" t="str">
        <f>IFERROR(VLOOKUP(W132,'P1-1'!$B:$AP,31,FALSE),"")</f>
        <v/>
      </c>
      <c r="X134" s="234" t="str">
        <f>IFERROR(VLOOKUP(X132,'P1-1'!$B:$AP,31,FALSE),"")</f>
        <v/>
      </c>
      <c r="Y134" s="234" t="str">
        <f>IFERROR(VLOOKUP(Y132,'P1-1'!$B:$AP,31,FALSE),"")</f>
        <v/>
      </c>
      <c r="Z134" s="234" t="str">
        <f>IFERROR(VLOOKUP(Z132,'P1-1'!$B:$AP,31,FALSE),"")</f>
        <v/>
      </c>
      <c r="AA134" s="234" t="str">
        <f>IFERROR(VLOOKUP(AA132,'P1-1'!$B:$AP,31,FALSE),"")</f>
        <v/>
      </c>
      <c r="AB134" s="234" t="str">
        <f>IFERROR(VLOOKUP(AB132,'P1-1'!$B:$AP,31,FALSE),"")</f>
        <v/>
      </c>
      <c r="AC134" s="234" t="str">
        <f>IFERROR(VLOOKUP(AC132,'P1-1'!$B:$AP,31,FALSE),"")</f>
        <v/>
      </c>
      <c r="AD134" s="234" t="str">
        <f>IFERROR(VLOOKUP(AD132,'P1-1'!$B:$AP,31,FALSE),"")</f>
        <v/>
      </c>
      <c r="AE134" s="234" t="str">
        <f>IFERROR(VLOOKUP(AE132,'P1-1'!$B:$AP,31,FALSE),"")</f>
        <v/>
      </c>
      <c r="AF134" s="234" t="str">
        <f>IFERROR(VLOOKUP(AF132,'P1-1'!$B:$AP,31,FALSE),"")</f>
        <v/>
      </c>
      <c r="AG134" s="234" t="str">
        <f>IFERROR(VLOOKUP(AG132,'P1-1'!$B:$AP,31,FALSE),"")</f>
        <v/>
      </c>
      <c r="AH134" s="234" t="str">
        <f>IFERROR(VLOOKUP(AH132,'P1-1'!$B:$AP,31,FALSE),"")</f>
        <v/>
      </c>
      <c r="AI134" s="234" t="str">
        <f>IFERROR(VLOOKUP(AI132,'P1-1'!$B:$AP,31,FALSE),"")</f>
        <v/>
      </c>
      <c r="AJ134" s="234" t="str">
        <f>IFERROR(VLOOKUP(AJ132,'P1-1'!$B:$AP,31,FALSE),"")</f>
        <v/>
      </c>
      <c r="AK134" s="234" t="str">
        <f>IFERROR(VLOOKUP(AK132,'P1-1'!$B:$AP,31,FALSE),"")</f>
        <v/>
      </c>
      <c r="AL134" s="234" t="str">
        <f>IFERROR(VLOOKUP(AL132,'P1-1'!$B:$AP,31,FALSE),"")</f>
        <v/>
      </c>
      <c r="AM134" s="234" t="str">
        <f>IFERROR(VLOOKUP(AM132,'P1-1'!$B:$AP,31,FALSE),"")</f>
        <v/>
      </c>
      <c r="AN134" s="730"/>
      <c r="AO134" s="702"/>
      <c r="AP134" s="707"/>
      <c r="AQ134" s="708"/>
      <c r="AR134" s="702"/>
      <c r="AS134" s="702"/>
      <c r="AT134" s="709"/>
      <c r="AU134" s="327"/>
      <c r="AV134" s="327"/>
    </row>
    <row r="135" spans="1:48" s="205" customFormat="1" ht="12" customHeight="1">
      <c r="A135" s="710">
        <v>38</v>
      </c>
      <c r="B135" s="713"/>
      <c r="C135" s="731"/>
      <c r="D135" s="719" t="s">
        <v>231</v>
      </c>
      <c r="E135" s="401"/>
      <c r="F135" s="722"/>
      <c r="G135" s="723"/>
      <c r="H135" s="232" t="s">
        <v>355</v>
      </c>
      <c r="I135" s="324"/>
      <c r="J135" s="324"/>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4"/>
      <c r="AL135" s="324"/>
      <c r="AM135" s="324"/>
      <c r="AN135" s="728">
        <f t="shared" ref="AN135" si="141">IF(LEFT($AN$2,6)="共同生活援助",SUM(I136:AM136),SUM(I136:AM137))</f>
        <v>0</v>
      </c>
      <c r="AO135" s="700">
        <f>IF($AN$4="４週",AN135/4,AN135/(DAY(EOMONTH($I$22,0))/7))</f>
        <v>0</v>
      </c>
      <c r="AP135" s="703"/>
      <c r="AQ135" s="704"/>
      <c r="AR135" s="700" t="str">
        <f t="shared" ref="AR135" si="142">IF($AN$4="４週",AU136,AV136)</f>
        <v/>
      </c>
      <c r="AS135" s="700"/>
      <c r="AT135" s="709"/>
      <c r="AU135" s="325" t="s">
        <v>617</v>
      </c>
      <c r="AV135" s="325" t="s">
        <v>356</v>
      </c>
    </row>
    <row r="136" spans="1:48" s="205" customFormat="1" ht="12" customHeight="1">
      <c r="A136" s="711"/>
      <c r="B136" s="714"/>
      <c r="C136" s="732"/>
      <c r="D136" s="720"/>
      <c r="E136" s="402"/>
      <c r="F136" s="724"/>
      <c r="G136" s="725"/>
      <c r="H136" s="233" t="s">
        <v>357</v>
      </c>
      <c r="I136" s="234" t="str">
        <f>IFERROR(VLOOKUP(I135,'P1-1'!$B:$AP,41,FALSE),"")</f>
        <v/>
      </c>
      <c r="J136" s="234" t="str">
        <f>IFERROR(VLOOKUP(J135,'P1-1'!$B:$AP,41,FALSE),"")</f>
        <v/>
      </c>
      <c r="K136" s="234" t="str">
        <f>IFERROR(VLOOKUP(K135,'P1-1'!$B:$AP,41,FALSE),"")</f>
        <v/>
      </c>
      <c r="L136" s="234" t="str">
        <f>IFERROR(VLOOKUP(L135,'P1-1'!$B:$AP,41,FALSE),"")</f>
        <v/>
      </c>
      <c r="M136" s="234" t="str">
        <f>IFERROR(VLOOKUP(M135,'P1-1'!$B:$AP,41,FALSE),"")</f>
        <v/>
      </c>
      <c r="N136" s="234" t="str">
        <f>IFERROR(VLOOKUP(N135,'P1-1'!$B:$AP,41,FALSE),"")</f>
        <v/>
      </c>
      <c r="O136" s="234" t="str">
        <f>IFERROR(VLOOKUP(O135,'P1-1'!$B:$AP,41,FALSE),"")</f>
        <v/>
      </c>
      <c r="P136" s="234" t="str">
        <f>IFERROR(VLOOKUP(P135,'P1-1'!$B:$AP,41,FALSE),"")</f>
        <v/>
      </c>
      <c r="Q136" s="234" t="str">
        <f>IFERROR(VLOOKUP(Q135,'P1-1'!$B:$AP,41,FALSE),"")</f>
        <v/>
      </c>
      <c r="R136" s="234" t="str">
        <f>IFERROR(VLOOKUP(R135,'P1-1'!$B:$AP,41,FALSE),"")</f>
        <v/>
      </c>
      <c r="S136" s="234" t="str">
        <f>IFERROR(VLOOKUP(S135,'P1-1'!$B:$AP,41,FALSE),"")</f>
        <v/>
      </c>
      <c r="T136" s="234" t="str">
        <f>IFERROR(VLOOKUP(T135,'P1-1'!$B:$AP,41,FALSE),"")</f>
        <v/>
      </c>
      <c r="U136" s="234" t="str">
        <f>IFERROR(VLOOKUP(U135,'P1-1'!$B:$AP,41,FALSE),"")</f>
        <v/>
      </c>
      <c r="V136" s="234" t="str">
        <f>IFERROR(VLOOKUP(V135,'P1-1'!$B:$AP,41,FALSE),"")</f>
        <v/>
      </c>
      <c r="W136" s="234" t="str">
        <f>IFERROR(VLOOKUP(W135,'P1-1'!$B:$AP,41,FALSE),"")</f>
        <v/>
      </c>
      <c r="X136" s="234" t="str">
        <f>IFERROR(VLOOKUP(X135,'P1-1'!$B:$AP,41,FALSE),"")</f>
        <v/>
      </c>
      <c r="Y136" s="234" t="str">
        <f>IFERROR(VLOOKUP(Y135,'P1-1'!$B:$AP,41,FALSE),"")</f>
        <v/>
      </c>
      <c r="Z136" s="234" t="str">
        <f>IFERROR(VLOOKUP(Z135,'P1-1'!$B:$AP,41,FALSE),"")</f>
        <v/>
      </c>
      <c r="AA136" s="234" t="str">
        <f>IFERROR(VLOOKUP(AA135,'P1-1'!$B:$AP,41,FALSE),"")</f>
        <v/>
      </c>
      <c r="AB136" s="234" t="str">
        <f>IFERROR(VLOOKUP(AB135,'P1-1'!$B:$AP,41,FALSE),"")</f>
        <v/>
      </c>
      <c r="AC136" s="234" t="str">
        <f>IFERROR(VLOOKUP(AC135,'P1-1'!$B:$AP,41,FALSE),"")</f>
        <v/>
      </c>
      <c r="AD136" s="234" t="str">
        <f>IFERROR(VLOOKUP(AD135,'P1-1'!$B:$AP,41,FALSE),"")</f>
        <v/>
      </c>
      <c r="AE136" s="234" t="str">
        <f>IFERROR(VLOOKUP(AE135,'P1-1'!$B:$AP,41,FALSE),"")</f>
        <v/>
      </c>
      <c r="AF136" s="234" t="str">
        <f>IFERROR(VLOOKUP(AF135,'P1-1'!$B:$AP,41,FALSE),"")</f>
        <v/>
      </c>
      <c r="AG136" s="234" t="str">
        <f>IFERROR(VLOOKUP(AG135,'P1-1'!$B:$AP,41,FALSE),"")</f>
        <v/>
      </c>
      <c r="AH136" s="234" t="str">
        <f>IFERROR(VLOOKUP(AH135,'P1-1'!$B:$AP,41,FALSE),"")</f>
        <v/>
      </c>
      <c r="AI136" s="234" t="str">
        <f>IFERROR(VLOOKUP(AI135,'P1-1'!$B:$AP,41,FALSE),"")</f>
        <v/>
      </c>
      <c r="AJ136" s="234" t="str">
        <f>IFERROR(VLOOKUP(AJ135,'P1-1'!$B:$AP,41,FALSE),"")</f>
        <v/>
      </c>
      <c r="AK136" s="234" t="str">
        <f>IFERROR(VLOOKUP(AK135,'P1-1'!$B:$AP,41,FALSE),"")</f>
        <v/>
      </c>
      <c r="AL136" s="234" t="str">
        <f>IFERROR(VLOOKUP(AL135,'P1-1'!$B:$AP,41,FALSE),"")</f>
        <v/>
      </c>
      <c r="AM136" s="234" t="str">
        <f>IFERROR(VLOOKUP(AM135,'P1-1'!$B:$AP,41,FALSE),"")</f>
        <v/>
      </c>
      <c r="AN136" s="729"/>
      <c r="AO136" s="701"/>
      <c r="AP136" s="705"/>
      <c r="AQ136" s="706"/>
      <c r="AR136" s="701"/>
      <c r="AS136" s="701"/>
      <c r="AT136" s="709"/>
      <c r="AU136" s="326" t="str">
        <f t="shared" ref="AU136" si="143">IFERROR(IF($D135="□",($AO135/$AK$7),($AO135/$AK$9)),"")</f>
        <v/>
      </c>
      <c r="AV136" s="326" t="str">
        <f t="shared" ref="AV136" si="144">IFERROR(IF($D135="□",($AN135/$AO$7),($AN135/$AO$9)),"")</f>
        <v/>
      </c>
    </row>
    <row r="137" spans="1:48" s="205" customFormat="1" ht="12" customHeight="1">
      <c r="A137" s="712"/>
      <c r="B137" s="715"/>
      <c r="C137" s="733"/>
      <c r="D137" s="721"/>
      <c r="E137" s="402"/>
      <c r="F137" s="726"/>
      <c r="G137" s="727"/>
      <c r="H137" s="235" t="s">
        <v>358</v>
      </c>
      <c r="I137" s="234" t="str">
        <f>IFERROR(VLOOKUP(I135,'P1-1'!$B:$AP,31,FALSE),"")</f>
        <v/>
      </c>
      <c r="J137" s="234" t="str">
        <f>IFERROR(VLOOKUP(J135,'P1-1'!$B:$AP,31,FALSE),"")</f>
        <v/>
      </c>
      <c r="K137" s="234" t="str">
        <f>IFERROR(VLOOKUP(K135,'P1-1'!$B:$AP,31,FALSE),"")</f>
        <v/>
      </c>
      <c r="L137" s="234" t="str">
        <f>IFERROR(VLOOKUP(L135,'P1-1'!$B:$AP,31,FALSE),"")</f>
        <v/>
      </c>
      <c r="M137" s="234" t="str">
        <f>IFERROR(VLOOKUP(M135,'P1-1'!$B:$AP,31,FALSE),"")</f>
        <v/>
      </c>
      <c r="N137" s="234" t="str">
        <f>IFERROR(VLOOKUP(N135,'P1-1'!$B:$AP,31,FALSE),"")</f>
        <v/>
      </c>
      <c r="O137" s="234" t="str">
        <f>IFERROR(VLOOKUP(O135,'P1-1'!$B:$AP,31,FALSE),"")</f>
        <v/>
      </c>
      <c r="P137" s="234" t="str">
        <f>IFERROR(VLOOKUP(P135,'P1-1'!$B:$AP,31,FALSE),"")</f>
        <v/>
      </c>
      <c r="Q137" s="234" t="str">
        <f>IFERROR(VLOOKUP(Q135,'P1-1'!$B:$AP,31,FALSE),"")</f>
        <v/>
      </c>
      <c r="R137" s="234" t="str">
        <f>IFERROR(VLOOKUP(R135,'P1-1'!$B:$AP,31,FALSE),"")</f>
        <v/>
      </c>
      <c r="S137" s="234" t="str">
        <f>IFERROR(VLOOKUP(S135,'P1-1'!$B:$AP,31,FALSE),"")</f>
        <v/>
      </c>
      <c r="T137" s="234" t="str">
        <f>IFERROR(VLOOKUP(T135,'P1-1'!$B:$AP,31,FALSE),"")</f>
        <v/>
      </c>
      <c r="U137" s="234" t="str">
        <f>IFERROR(VLOOKUP(U135,'P1-1'!$B:$AP,31,FALSE),"")</f>
        <v/>
      </c>
      <c r="V137" s="234" t="str">
        <f>IFERROR(VLOOKUP(V135,'P1-1'!$B:$AP,31,FALSE),"")</f>
        <v/>
      </c>
      <c r="W137" s="234" t="str">
        <f>IFERROR(VLOOKUP(W135,'P1-1'!$B:$AP,31,FALSE),"")</f>
        <v/>
      </c>
      <c r="X137" s="234" t="str">
        <f>IFERROR(VLOOKUP(X135,'P1-1'!$B:$AP,31,FALSE),"")</f>
        <v/>
      </c>
      <c r="Y137" s="234" t="str">
        <f>IFERROR(VLOOKUP(Y135,'P1-1'!$B:$AP,31,FALSE),"")</f>
        <v/>
      </c>
      <c r="Z137" s="234" t="str">
        <f>IFERROR(VLOOKUP(Z135,'P1-1'!$B:$AP,31,FALSE),"")</f>
        <v/>
      </c>
      <c r="AA137" s="234" t="str">
        <f>IFERROR(VLOOKUP(AA135,'P1-1'!$B:$AP,31,FALSE),"")</f>
        <v/>
      </c>
      <c r="AB137" s="234" t="str">
        <f>IFERROR(VLOOKUP(AB135,'P1-1'!$B:$AP,31,FALSE),"")</f>
        <v/>
      </c>
      <c r="AC137" s="234" t="str">
        <f>IFERROR(VLOOKUP(AC135,'P1-1'!$B:$AP,31,FALSE),"")</f>
        <v/>
      </c>
      <c r="AD137" s="234" t="str">
        <f>IFERROR(VLOOKUP(AD135,'P1-1'!$B:$AP,31,FALSE),"")</f>
        <v/>
      </c>
      <c r="AE137" s="234" t="str">
        <f>IFERROR(VLOOKUP(AE135,'P1-1'!$B:$AP,31,FALSE),"")</f>
        <v/>
      </c>
      <c r="AF137" s="234" t="str">
        <f>IFERROR(VLOOKUP(AF135,'P1-1'!$B:$AP,31,FALSE),"")</f>
        <v/>
      </c>
      <c r="AG137" s="234" t="str">
        <f>IFERROR(VLOOKUP(AG135,'P1-1'!$B:$AP,31,FALSE),"")</f>
        <v/>
      </c>
      <c r="AH137" s="234" t="str">
        <f>IFERROR(VLOOKUP(AH135,'P1-1'!$B:$AP,31,FALSE),"")</f>
        <v/>
      </c>
      <c r="AI137" s="234" t="str">
        <f>IFERROR(VLOOKUP(AI135,'P1-1'!$B:$AP,31,FALSE),"")</f>
        <v/>
      </c>
      <c r="AJ137" s="234" t="str">
        <f>IFERROR(VLOOKUP(AJ135,'P1-1'!$B:$AP,31,FALSE),"")</f>
        <v/>
      </c>
      <c r="AK137" s="234" t="str">
        <f>IFERROR(VLOOKUP(AK135,'P1-1'!$B:$AP,31,FALSE),"")</f>
        <v/>
      </c>
      <c r="AL137" s="234" t="str">
        <f>IFERROR(VLOOKUP(AL135,'P1-1'!$B:$AP,31,FALSE),"")</f>
        <v/>
      </c>
      <c r="AM137" s="234" t="str">
        <f>IFERROR(VLOOKUP(AM135,'P1-1'!$B:$AP,31,FALSE),"")</f>
        <v/>
      </c>
      <c r="AN137" s="730"/>
      <c r="AO137" s="702"/>
      <c r="AP137" s="707"/>
      <c r="AQ137" s="708"/>
      <c r="AR137" s="702"/>
      <c r="AS137" s="702"/>
      <c r="AT137" s="709"/>
      <c r="AU137" s="327"/>
      <c r="AV137" s="327"/>
    </row>
    <row r="138" spans="1:48" s="205" customFormat="1" ht="12" customHeight="1">
      <c r="A138" s="710">
        <v>39</v>
      </c>
      <c r="B138" s="713"/>
      <c r="C138" s="731"/>
      <c r="D138" s="719" t="s">
        <v>231</v>
      </c>
      <c r="E138" s="401"/>
      <c r="F138" s="722"/>
      <c r="G138" s="723"/>
      <c r="H138" s="232" t="s">
        <v>355</v>
      </c>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728">
        <f t="shared" ref="AN138" si="145">IF(LEFT($AN$2,6)="共同生活援助",SUM(I139:AM139),SUM(I139:AM140))</f>
        <v>0</v>
      </c>
      <c r="AO138" s="700">
        <f>IF($AN$4="４週",AN138/4,AN138/(DAY(EOMONTH($I$22,0))/7))</f>
        <v>0</v>
      </c>
      <c r="AP138" s="703"/>
      <c r="AQ138" s="704"/>
      <c r="AR138" s="700" t="str">
        <f t="shared" ref="AR138" si="146">IF($AN$4="４週",AU139,AV139)</f>
        <v/>
      </c>
      <c r="AS138" s="700"/>
      <c r="AT138" s="709"/>
      <c r="AU138" s="325" t="s">
        <v>617</v>
      </c>
      <c r="AV138" s="325" t="s">
        <v>356</v>
      </c>
    </row>
    <row r="139" spans="1:48" s="205" customFormat="1" ht="12" customHeight="1">
      <c r="A139" s="711"/>
      <c r="B139" s="714"/>
      <c r="C139" s="732"/>
      <c r="D139" s="720"/>
      <c r="E139" s="402"/>
      <c r="F139" s="724"/>
      <c r="G139" s="725"/>
      <c r="H139" s="233" t="s">
        <v>357</v>
      </c>
      <c r="I139" s="234" t="str">
        <f>IFERROR(VLOOKUP(I138,'P1-1'!$B:$AP,41,FALSE),"")</f>
        <v/>
      </c>
      <c r="J139" s="234" t="str">
        <f>IFERROR(VLOOKUP(J138,'P1-1'!$B:$AP,41,FALSE),"")</f>
        <v/>
      </c>
      <c r="K139" s="234" t="str">
        <f>IFERROR(VLOOKUP(K138,'P1-1'!$B:$AP,41,FALSE),"")</f>
        <v/>
      </c>
      <c r="L139" s="234" t="str">
        <f>IFERROR(VLOOKUP(L138,'P1-1'!$B:$AP,41,FALSE),"")</f>
        <v/>
      </c>
      <c r="M139" s="234" t="str">
        <f>IFERROR(VLOOKUP(M138,'P1-1'!$B:$AP,41,FALSE),"")</f>
        <v/>
      </c>
      <c r="N139" s="234" t="str">
        <f>IFERROR(VLOOKUP(N138,'P1-1'!$B:$AP,41,FALSE),"")</f>
        <v/>
      </c>
      <c r="O139" s="234" t="str">
        <f>IFERROR(VLOOKUP(O138,'P1-1'!$B:$AP,41,FALSE),"")</f>
        <v/>
      </c>
      <c r="P139" s="234" t="str">
        <f>IFERROR(VLOOKUP(P138,'P1-1'!$B:$AP,41,FALSE),"")</f>
        <v/>
      </c>
      <c r="Q139" s="234" t="str">
        <f>IFERROR(VLOOKUP(Q138,'P1-1'!$B:$AP,41,FALSE),"")</f>
        <v/>
      </c>
      <c r="R139" s="234" t="str">
        <f>IFERROR(VLOOKUP(R138,'P1-1'!$B:$AP,41,FALSE),"")</f>
        <v/>
      </c>
      <c r="S139" s="234" t="str">
        <f>IFERROR(VLOOKUP(S138,'P1-1'!$B:$AP,41,FALSE),"")</f>
        <v/>
      </c>
      <c r="T139" s="234" t="str">
        <f>IFERROR(VLOOKUP(T138,'P1-1'!$B:$AP,41,FALSE),"")</f>
        <v/>
      </c>
      <c r="U139" s="234" t="str">
        <f>IFERROR(VLOOKUP(U138,'P1-1'!$B:$AP,41,FALSE),"")</f>
        <v/>
      </c>
      <c r="V139" s="234" t="str">
        <f>IFERROR(VLOOKUP(V138,'P1-1'!$B:$AP,41,FALSE),"")</f>
        <v/>
      </c>
      <c r="W139" s="234" t="str">
        <f>IFERROR(VLOOKUP(W138,'P1-1'!$B:$AP,41,FALSE),"")</f>
        <v/>
      </c>
      <c r="X139" s="234" t="str">
        <f>IFERROR(VLOOKUP(X138,'P1-1'!$B:$AP,41,FALSE),"")</f>
        <v/>
      </c>
      <c r="Y139" s="234" t="str">
        <f>IFERROR(VLOOKUP(Y138,'P1-1'!$B:$AP,41,FALSE),"")</f>
        <v/>
      </c>
      <c r="Z139" s="234" t="str">
        <f>IFERROR(VLOOKUP(Z138,'P1-1'!$B:$AP,41,FALSE),"")</f>
        <v/>
      </c>
      <c r="AA139" s="234" t="str">
        <f>IFERROR(VLOOKUP(AA138,'P1-1'!$B:$AP,41,FALSE),"")</f>
        <v/>
      </c>
      <c r="AB139" s="234" t="str">
        <f>IFERROR(VLOOKUP(AB138,'P1-1'!$B:$AP,41,FALSE),"")</f>
        <v/>
      </c>
      <c r="AC139" s="234" t="str">
        <f>IFERROR(VLOOKUP(AC138,'P1-1'!$B:$AP,41,FALSE),"")</f>
        <v/>
      </c>
      <c r="AD139" s="234" t="str">
        <f>IFERROR(VLOOKUP(AD138,'P1-1'!$B:$AP,41,FALSE),"")</f>
        <v/>
      </c>
      <c r="AE139" s="234" t="str">
        <f>IFERROR(VLOOKUP(AE138,'P1-1'!$B:$AP,41,FALSE),"")</f>
        <v/>
      </c>
      <c r="AF139" s="234" t="str">
        <f>IFERROR(VLOOKUP(AF138,'P1-1'!$B:$AP,41,FALSE),"")</f>
        <v/>
      </c>
      <c r="AG139" s="234" t="str">
        <f>IFERROR(VLOOKUP(AG138,'P1-1'!$B:$AP,41,FALSE),"")</f>
        <v/>
      </c>
      <c r="AH139" s="234" t="str">
        <f>IFERROR(VLOOKUP(AH138,'P1-1'!$B:$AP,41,FALSE),"")</f>
        <v/>
      </c>
      <c r="AI139" s="234" t="str">
        <f>IFERROR(VLOOKUP(AI138,'P1-1'!$B:$AP,41,FALSE),"")</f>
        <v/>
      </c>
      <c r="AJ139" s="234" t="str">
        <f>IFERROR(VLOOKUP(AJ138,'P1-1'!$B:$AP,41,FALSE),"")</f>
        <v/>
      </c>
      <c r="AK139" s="234" t="str">
        <f>IFERROR(VLOOKUP(AK138,'P1-1'!$B:$AP,41,FALSE),"")</f>
        <v/>
      </c>
      <c r="AL139" s="234" t="str">
        <f>IFERROR(VLOOKUP(AL138,'P1-1'!$B:$AP,41,FALSE),"")</f>
        <v/>
      </c>
      <c r="AM139" s="234" t="str">
        <f>IFERROR(VLOOKUP(AM138,'P1-1'!$B:$AP,41,FALSE),"")</f>
        <v/>
      </c>
      <c r="AN139" s="729"/>
      <c r="AO139" s="701"/>
      <c r="AP139" s="705"/>
      <c r="AQ139" s="706"/>
      <c r="AR139" s="701"/>
      <c r="AS139" s="701"/>
      <c r="AT139" s="709"/>
      <c r="AU139" s="326" t="str">
        <f t="shared" ref="AU139" si="147">IFERROR(IF($D138="□",($AO138/$AK$7),($AO138/$AK$9)),"")</f>
        <v/>
      </c>
      <c r="AV139" s="326" t="str">
        <f t="shared" ref="AV139" si="148">IFERROR(IF($D138="□",($AN138/$AO$7),($AN138/$AO$9)),"")</f>
        <v/>
      </c>
    </row>
    <row r="140" spans="1:48" s="205" customFormat="1" ht="12" customHeight="1">
      <c r="A140" s="712"/>
      <c r="B140" s="715"/>
      <c r="C140" s="733"/>
      <c r="D140" s="721"/>
      <c r="E140" s="402"/>
      <c r="F140" s="726"/>
      <c r="G140" s="727"/>
      <c r="H140" s="235" t="s">
        <v>358</v>
      </c>
      <c r="I140" s="234" t="str">
        <f>IFERROR(VLOOKUP(I138,'P1-1'!$B:$AP,31,FALSE),"")</f>
        <v/>
      </c>
      <c r="J140" s="234" t="str">
        <f>IFERROR(VLOOKUP(J138,'P1-1'!$B:$AP,31,FALSE),"")</f>
        <v/>
      </c>
      <c r="K140" s="234" t="str">
        <f>IFERROR(VLOOKUP(K138,'P1-1'!$B:$AP,31,FALSE),"")</f>
        <v/>
      </c>
      <c r="L140" s="234" t="str">
        <f>IFERROR(VLOOKUP(L138,'P1-1'!$B:$AP,31,FALSE),"")</f>
        <v/>
      </c>
      <c r="M140" s="234" t="str">
        <f>IFERROR(VLOOKUP(M138,'P1-1'!$B:$AP,31,FALSE),"")</f>
        <v/>
      </c>
      <c r="N140" s="234" t="str">
        <f>IFERROR(VLOOKUP(N138,'P1-1'!$B:$AP,31,FALSE),"")</f>
        <v/>
      </c>
      <c r="O140" s="234" t="str">
        <f>IFERROR(VLOOKUP(O138,'P1-1'!$B:$AP,31,FALSE),"")</f>
        <v/>
      </c>
      <c r="P140" s="234" t="str">
        <f>IFERROR(VLOOKUP(P138,'P1-1'!$B:$AP,31,FALSE),"")</f>
        <v/>
      </c>
      <c r="Q140" s="234" t="str">
        <f>IFERROR(VLOOKUP(Q138,'P1-1'!$B:$AP,31,FALSE),"")</f>
        <v/>
      </c>
      <c r="R140" s="234" t="str">
        <f>IFERROR(VLOOKUP(R138,'P1-1'!$B:$AP,31,FALSE),"")</f>
        <v/>
      </c>
      <c r="S140" s="234" t="str">
        <f>IFERROR(VLOOKUP(S138,'P1-1'!$B:$AP,31,FALSE),"")</f>
        <v/>
      </c>
      <c r="T140" s="234" t="str">
        <f>IFERROR(VLOOKUP(T138,'P1-1'!$B:$AP,31,FALSE),"")</f>
        <v/>
      </c>
      <c r="U140" s="234" t="str">
        <f>IFERROR(VLOOKUP(U138,'P1-1'!$B:$AP,31,FALSE),"")</f>
        <v/>
      </c>
      <c r="V140" s="234" t="str">
        <f>IFERROR(VLOOKUP(V138,'P1-1'!$B:$AP,31,FALSE),"")</f>
        <v/>
      </c>
      <c r="W140" s="234" t="str">
        <f>IFERROR(VLOOKUP(W138,'P1-1'!$B:$AP,31,FALSE),"")</f>
        <v/>
      </c>
      <c r="X140" s="234" t="str">
        <f>IFERROR(VLOOKUP(X138,'P1-1'!$B:$AP,31,FALSE),"")</f>
        <v/>
      </c>
      <c r="Y140" s="234" t="str">
        <f>IFERROR(VLOOKUP(Y138,'P1-1'!$B:$AP,31,FALSE),"")</f>
        <v/>
      </c>
      <c r="Z140" s="234" t="str">
        <f>IFERROR(VLOOKUP(Z138,'P1-1'!$B:$AP,31,FALSE),"")</f>
        <v/>
      </c>
      <c r="AA140" s="234" t="str">
        <f>IFERROR(VLOOKUP(AA138,'P1-1'!$B:$AP,31,FALSE),"")</f>
        <v/>
      </c>
      <c r="AB140" s="234" t="str">
        <f>IFERROR(VLOOKUP(AB138,'P1-1'!$B:$AP,31,FALSE),"")</f>
        <v/>
      </c>
      <c r="AC140" s="234" t="str">
        <f>IFERROR(VLOOKUP(AC138,'P1-1'!$B:$AP,31,FALSE),"")</f>
        <v/>
      </c>
      <c r="AD140" s="234" t="str">
        <f>IFERROR(VLOOKUP(AD138,'P1-1'!$B:$AP,31,FALSE),"")</f>
        <v/>
      </c>
      <c r="AE140" s="234" t="str">
        <f>IFERROR(VLOOKUP(AE138,'P1-1'!$B:$AP,31,FALSE),"")</f>
        <v/>
      </c>
      <c r="AF140" s="234" t="str">
        <f>IFERROR(VLOOKUP(AF138,'P1-1'!$B:$AP,31,FALSE),"")</f>
        <v/>
      </c>
      <c r="AG140" s="234" t="str">
        <f>IFERROR(VLOOKUP(AG138,'P1-1'!$B:$AP,31,FALSE),"")</f>
        <v/>
      </c>
      <c r="AH140" s="234" t="str">
        <f>IFERROR(VLOOKUP(AH138,'P1-1'!$B:$AP,31,FALSE),"")</f>
        <v/>
      </c>
      <c r="AI140" s="234" t="str">
        <f>IFERROR(VLOOKUP(AI138,'P1-1'!$B:$AP,31,FALSE),"")</f>
        <v/>
      </c>
      <c r="AJ140" s="234" t="str">
        <f>IFERROR(VLOOKUP(AJ138,'P1-1'!$B:$AP,31,FALSE),"")</f>
        <v/>
      </c>
      <c r="AK140" s="234" t="str">
        <f>IFERROR(VLOOKUP(AK138,'P1-1'!$B:$AP,31,FALSE),"")</f>
        <v/>
      </c>
      <c r="AL140" s="234" t="str">
        <f>IFERROR(VLOOKUP(AL138,'P1-1'!$B:$AP,31,FALSE),"")</f>
        <v/>
      </c>
      <c r="AM140" s="234" t="str">
        <f>IFERROR(VLOOKUP(AM138,'P1-1'!$B:$AP,31,FALSE),"")</f>
        <v/>
      </c>
      <c r="AN140" s="730"/>
      <c r="AO140" s="702"/>
      <c r="AP140" s="707"/>
      <c r="AQ140" s="708"/>
      <c r="AR140" s="702"/>
      <c r="AS140" s="702"/>
      <c r="AT140" s="709"/>
      <c r="AU140" s="327"/>
      <c r="AV140" s="327"/>
    </row>
    <row r="141" spans="1:48" s="205" customFormat="1" ht="12" customHeight="1">
      <c r="A141" s="710">
        <v>40</v>
      </c>
      <c r="B141" s="713"/>
      <c r="C141" s="731"/>
      <c r="D141" s="719" t="s">
        <v>231</v>
      </c>
      <c r="E141" s="401"/>
      <c r="F141" s="722"/>
      <c r="G141" s="723"/>
      <c r="H141" s="232" t="s">
        <v>355</v>
      </c>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728">
        <f t="shared" ref="AN141" si="149">IF(LEFT($AN$2,6)="共同生活援助",SUM(I142:AM142),SUM(I142:AM143))</f>
        <v>0</v>
      </c>
      <c r="AO141" s="700">
        <f>IF($AN$4="４週",AN141/4,AN141/(DAY(EOMONTH($I$22,0))/7))</f>
        <v>0</v>
      </c>
      <c r="AP141" s="703"/>
      <c r="AQ141" s="704"/>
      <c r="AR141" s="700" t="str">
        <f t="shared" ref="AR141" si="150">IF($AN$4="４週",AU142,AV142)</f>
        <v/>
      </c>
      <c r="AS141" s="700"/>
      <c r="AT141" s="709"/>
      <c r="AU141" s="325" t="s">
        <v>617</v>
      </c>
      <c r="AV141" s="325" t="s">
        <v>356</v>
      </c>
    </row>
    <row r="142" spans="1:48" s="205" customFormat="1" ht="12" customHeight="1">
      <c r="A142" s="711"/>
      <c r="B142" s="714"/>
      <c r="C142" s="732"/>
      <c r="D142" s="720"/>
      <c r="E142" s="402"/>
      <c r="F142" s="724"/>
      <c r="G142" s="725"/>
      <c r="H142" s="233" t="s">
        <v>357</v>
      </c>
      <c r="I142" s="234" t="str">
        <f>IFERROR(VLOOKUP(I141,'P1-1'!$B:$AP,41,FALSE),"")</f>
        <v/>
      </c>
      <c r="J142" s="234" t="str">
        <f>IFERROR(VLOOKUP(J141,'P1-1'!$B:$AP,41,FALSE),"")</f>
        <v/>
      </c>
      <c r="K142" s="234" t="str">
        <f>IFERROR(VLOOKUP(K141,'P1-1'!$B:$AP,41,FALSE),"")</f>
        <v/>
      </c>
      <c r="L142" s="234" t="str">
        <f>IFERROR(VLOOKUP(L141,'P1-1'!$B:$AP,41,FALSE),"")</f>
        <v/>
      </c>
      <c r="M142" s="234" t="str">
        <f>IFERROR(VLOOKUP(M141,'P1-1'!$B:$AP,41,FALSE),"")</f>
        <v/>
      </c>
      <c r="N142" s="234" t="str">
        <f>IFERROR(VLOOKUP(N141,'P1-1'!$B:$AP,41,FALSE),"")</f>
        <v/>
      </c>
      <c r="O142" s="234" t="str">
        <f>IFERROR(VLOOKUP(O141,'P1-1'!$B:$AP,41,FALSE),"")</f>
        <v/>
      </c>
      <c r="P142" s="234" t="str">
        <f>IFERROR(VLOOKUP(P141,'P1-1'!$B:$AP,41,FALSE),"")</f>
        <v/>
      </c>
      <c r="Q142" s="234" t="str">
        <f>IFERROR(VLOOKUP(Q141,'P1-1'!$B:$AP,41,FALSE),"")</f>
        <v/>
      </c>
      <c r="R142" s="234" t="str">
        <f>IFERROR(VLOOKUP(R141,'P1-1'!$B:$AP,41,FALSE),"")</f>
        <v/>
      </c>
      <c r="S142" s="234" t="str">
        <f>IFERROR(VLOOKUP(S141,'P1-1'!$B:$AP,41,FALSE),"")</f>
        <v/>
      </c>
      <c r="T142" s="234" t="str">
        <f>IFERROR(VLOOKUP(T141,'P1-1'!$B:$AP,41,FALSE),"")</f>
        <v/>
      </c>
      <c r="U142" s="234" t="str">
        <f>IFERROR(VLOOKUP(U141,'P1-1'!$B:$AP,41,FALSE),"")</f>
        <v/>
      </c>
      <c r="V142" s="234" t="str">
        <f>IFERROR(VLOOKUP(V141,'P1-1'!$B:$AP,41,FALSE),"")</f>
        <v/>
      </c>
      <c r="W142" s="234" t="str">
        <f>IFERROR(VLOOKUP(W141,'P1-1'!$B:$AP,41,FALSE),"")</f>
        <v/>
      </c>
      <c r="X142" s="234" t="str">
        <f>IFERROR(VLOOKUP(X141,'P1-1'!$B:$AP,41,FALSE),"")</f>
        <v/>
      </c>
      <c r="Y142" s="234" t="str">
        <f>IFERROR(VLOOKUP(Y141,'P1-1'!$B:$AP,41,FALSE),"")</f>
        <v/>
      </c>
      <c r="Z142" s="234" t="str">
        <f>IFERROR(VLOOKUP(Z141,'P1-1'!$B:$AP,41,FALSE),"")</f>
        <v/>
      </c>
      <c r="AA142" s="234" t="str">
        <f>IFERROR(VLOOKUP(AA141,'P1-1'!$B:$AP,41,FALSE),"")</f>
        <v/>
      </c>
      <c r="AB142" s="234" t="str">
        <f>IFERROR(VLOOKUP(AB141,'P1-1'!$B:$AP,41,FALSE),"")</f>
        <v/>
      </c>
      <c r="AC142" s="234" t="str">
        <f>IFERROR(VLOOKUP(AC141,'P1-1'!$B:$AP,41,FALSE),"")</f>
        <v/>
      </c>
      <c r="AD142" s="234" t="str">
        <f>IFERROR(VLOOKUP(AD141,'P1-1'!$B:$AP,41,FALSE),"")</f>
        <v/>
      </c>
      <c r="AE142" s="234" t="str">
        <f>IFERROR(VLOOKUP(AE141,'P1-1'!$B:$AP,41,FALSE),"")</f>
        <v/>
      </c>
      <c r="AF142" s="234" t="str">
        <f>IFERROR(VLOOKUP(AF141,'P1-1'!$B:$AP,41,FALSE),"")</f>
        <v/>
      </c>
      <c r="AG142" s="234" t="str">
        <f>IFERROR(VLOOKUP(AG141,'P1-1'!$B:$AP,41,FALSE),"")</f>
        <v/>
      </c>
      <c r="AH142" s="234" t="str">
        <f>IFERROR(VLOOKUP(AH141,'P1-1'!$B:$AP,41,FALSE),"")</f>
        <v/>
      </c>
      <c r="AI142" s="234" t="str">
        <f>IFERROR(VLOOKUP(AI141,'P1-1'!$B:$AP,41,FALSE),"")</f>
        <v/>
      </c>
      <c r="AJ142" s="234" t="str">
        <f>IFERROR(VLOOKUP(AJ141,'P1-1'!$B:$AP,41,FALSE),"")</f>
        <v/>
      </c>
      <c r="AK142" s="234" t="str">
        <f>IFERROR(VLOOKUP(AK141,'P1-1'!$B:$AP,41,FALSE),"")</f>
        <v/>
      </c>
      <c r="AL142" s="234" t="str">
        <f>IFERROR(VLOOKUP(AL141,'P1-1'!$B:$AP,41,FALSE),"")</f>
        <v/>
      </c>
      <c r="AM142" s="234" t="str">
        <f>IFERROR(VLOOKUP(AM141,'P1-1'!$B:$AP,41,FALSE),"")</f>
        <v/>
      </c>
      <c r="AN142" s="729"/>
      <c r="AO142" s="701"/>
      <c r="AP142" s="705"/>
      <c r="AQ142" s="706"/>
      <c r="AR142" s="701"/>
      <c r="AS142" s="701"/>
      <c r="AT142" s="709"/>
      <c r="AU142" s="326" t="str">
        <f t="shared" ref="AU142" si="151">IFERROR(IF($D141="□",($AO141/$AK$7),($AO141/$AK$9)),"")</f>
        <v/>
      </c>
      <c r="AV142" s="326" t="str">
        <f t="shared" ref="AV142" si="152">IFERROR(IF($D141="□",($AN141/$AO$7),($AN141/$AO$9)),"")</f>
        <v/>
      </c>
    </row>
    <row r="143" spans="1:48" s="205" customFormat="1" ht="12" customHeight="1">
      <c r="A143" s="712"/>
      <c r="B143" s="715"/>
      <c r="C143" s="733"/>
      <c r="D143" s="721"/>
      <c r="E143" s="402"/>
      <c r="F143" s="726"/>
      <c r="G143" s="727"/>
      <c r="H143" s="235" t="s">
        <v>358</v>
      </c>
      <c r="I143" s="234" t="str">
        <f>IFERROR(VLOOKUP(I141,'P1-1'!$B:$AP,31,FALSE),"")</f>
        <v/>
      </c>
      <c r="J143" s="234" t="str">
        <f>IFERROR(VLOOKUP(J141,'P1-1'!$B:$AP,31,FALSE),"")</f>
        <v/>
      </c>
      <c r="K143" s="234" t="str">
        <f>IFERROR(VLOOKUP(K141,'P1-1'!$B:$AP,31,FALSE),"")</f>
        <v/>
      </c>
      <c r="L143" s="234" t="str">
        <f>IFERROR(VLOOKUP(L141,'P1-1'!$B:$AP,31,FALSE),"")</f>
        <v/>
      </c>
      <c r="M143" s="234" t="str">
        <f>IFERROR(VLOOKUP(M141,'P1-1'!$B:$AP,31,FALSE),"")</f>
        <v/>
      </c>
      <c r="N143" s="234" t="str">
        <f>IFERROR(VLOOKUP(N141,'P1-1'!$B:$AP,31,FALSE),"")</f>
        <v/>
      </c>
      <c r="O143" s="234" t="str">
        <f>IFERROR(VLOOKUP(O141,'P1-1'!$B:$AP,31,FALSE),"")</f>
        <v/>
      </c>
      <c r="P143" s="234" t="str">
        <f>IFERROR(VLOOKUP(P141,'P1-1'!$B:$AP,31,FALSE),"")</f>
        <v/>
      </c>
      <c r="Q143" s="234" t="str">
        <f>IFERROR(VLOOKUP(Q141,'P1-1'!$B:$AP,31,FALSE),"")</f>
        <v/>
      </c>
      <c r="R143" s="234" t="str">
        <f>IFERROR(VLOOKUP(R141,'P1-1'!$B:$AP,31,FALSE),"")</f>
        <v/>
      </c>
      <c r="S143" s="234" t="str">
        <f>IFERROR(VLOOKUP(S141,'P1-1'!$B:$AP,31,FALSE),"")</f>
        <v/>
      </c>
      <c r="T143" s="234" t="str">
        <f>IFERROR(VLOOKUP(T141,'P1-1'!$B:$AP,31,FALSE),"")</f>
        <v/>
      </c>
      <c r="U143" s="234" t="str">
        <f>IFERROR(VLOOKUP(U141,'P1-1'!$B:$AP,31,FALSE),"")</f>
        <v/>
      </c>
      <c r="V143" s="234" t="str">
        <f>IFERROR(VLOOKUP(V141,'P1-1'!$B:$AP,31,FALSE),"")</f>
        <v/>
      </c>
      <c r="W143" s="234" t="str">
        <f>IFERROR(VLOOKUP(W141,'P1-1'!$B:$AP,31,FALSE),"")</f>
        <v/>
      </c>
      <c r="X143" s="234" t="str">
        <f>IFERROR(VLOOKUP(X141,'P1-1'!$B:$AP,31,FALSE),"")</f>
        <v/>
      </c>
      <c r="Y143" s="234" t="str">
        <f>IFERROR(VLOOKUP(Y141,'P1-1'!$B:$AP,31,FALSE),"")</f>
        <v/>
      </c>
      <c r="Z143" s="234" t="str">
        <f>IFERROR(VLOOKUP(Z141,'P1-1'!$B:$AP,31,FALSE),"")</f>
        <v/>
      </c>
      <c r="AA143" s="234" t="str">
        <f>IFERROR(VLOOKUP(AA141,'P1-1'!$B:$AP,31,FALSE),"")</f>
        <v/>
      </c>
      <c r="AB143" s="234" t="str">
        <f>IFERROR(VLOOKUP(AB141,'P1-1'!$B:$AP,31,FALSE),"")</f>
        <v/>
      </c>
      <c r="AC143" s="234" t="str">
        <f>IFERROR(VLOOKUP(AC141,'P1-1'!$B:$AP,31,FALSE),"")</f>
        <v/>
      </c>
      <c r="AD143" s="234" t="str">
        <f>IFERROR(VLOOKUP(AD141,'P1-1'!$B:$AP,31,FALSE),"")</f>
        <v/>
      </c>
      <c r="AE143" s="234" t="str">
        <f>IFERROR(VLOOKUP(AE141,'P1-1'!$B:$AP,31,FALSE),"")</f>
        <v/>
      </c>
      <c r="AF143" s="234" t="str">
        <f>IFERROR(VLOOKUP(AF141,'P1-1'!$B:$AP,31,FALSE),"")</f>
        <v/>
      </c>
      <c r="AG143" s="234" t="str">
        <f>IFERROR(VLOOKUP(AG141,'P1-1'!$B:$AP,31,FALSE),"")</f>
        <v/>
      </c>
      <c r="AH143" s="234" t="str">
        <f>IFERROR(VLOOKUP(AH141,'P1-1'!$B:$AP,31,FALSE),"")</f>
        <v/>
      </c>
      <c r="AI143" s="234" t="str">
        <f>IFERROR(VLOOKUP(AI141,'P1-1'!$B:$AP,31,FALSE),"")</f>
        <v/>
      </c>
      <c r="AJ143" s="234" t="str">
        <f>IFERROR(VLOOKUP(AJ141,'P1-1'!$B:$AP,31,FALSE),"")</f>
        <v/>
      </c>
      <c r="AK143" s="234" t="str">
        <f>IFERROR(VLOOKUP(AK141,'P1-1'!$B:$AP,31,FALSE),"")</f>
        <v/>
      </c>
      <c r="AL143" s="234" t="str">
        <f>IFERROR(VLOOKUP(AL141,'P1-1'!$B:$AP,31,FALSE),"")</f>
        <v/>
      </c>
      <c r="AM143" s="234" t="str">
        <f>IFERROR(VLOOKUP(AM141,'P1-1'!$B:$AP,31,FALSE),"")</f>
        <v/>
      </c>
      <c r="AN143" s="730"/>
      <c r="AO143" s="702"/>
      <c r="AP143" s="707"/>
      <c r="AQ143" s="708"/>
      <c r="AR143" s="702"/>
      <c r="AS143" s="702"/>
      <c r="AT143" s="709"/>
      <c r="AU143" s="327"/>
      <c r="AV143" s="327"/>
    </row>
    <row r="144" spans="1:48" s="205" customFormat="1" ht="12" customHeight="1">
      <c r="A144" s="710">
        <v>41</v>
      </c>
      <c r="B144" s="713"/>
      <c r="C144" s="731"/>
      <c r="D144" s="719" t="s">
        <v>231</v>
      </c>
      <c r="E144" s="401"/>
      <c r="F144" s="722"/>
      <c r="G144" s="723"/>
      <c r="H144" s="232" t="s">
        <v>355</v>
      </c>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728">
        <f t="shared" ref="AN144" si="153">IF(LEFT($AN$2,6)="共同生活援助",SUM(I145:AM145),SUM(I145:AM146))</f>
        <v>0</v>
      </c>
      <c r="AO144" s="700">
        <f>IF($AN$4="４週",AN144/4,AN144/(DAY(EOMONTH($I$22,0))/7))</f>
        <v>0</v>
      </c>
      <c r="AP144" s="703"/>
      <c r="AQ144" s="704"/>
      <c r="AR144" s="700" t="str">
        <f t="shared" ref="AR144" si="154">IF($AN$4="４週",AU145,AV145)</f>
        <v/>
      </c>
      <c r="AS144" s="700"/>
      <c r="AT144" s="709"/>
      <c r="AU144" s="325" t="s">
        <v>617</v>
      </c>
      <c r="AV144" s="325" t="s">
        <v>356</v>
      </c>
    </row>
    <row r="145" spans="1:48" s="205" customFormat="1" ht="12" customHeight="1">
      <c r="A145" s="711"/>
      <c r="B145" s="714"/>
      <c r="C145" s="732"/>
      <c r="D145" s="720"/>
      <c r="E145" s="402"/>
      <c r="F145" s="724"/>
      <c r="G145" s="725"/>
      <c r="H145" s="233" t="s">
        <v>357</v>
      </c>
      <c r="I145" s="234" t="str">
        <f>IFERROR(VLOOKUP(I144,'P1-1'!$B:$AP,41,FALSE),"")</f>
        <v/>
      </c>
      <c r="J145" s="234" t="str">
        <f>IFERROR(VLOOKUP(J144,'P1-1'!$B:$AP,41,FALSE),"")</f>
        <v/>
      </c>
      <c r="K145" s="234" t="str">
        <f>IFERROR(VLOOKUP(K144,'P1-1'!$B:$AP,41,FALSE),"")</f>
        <v/>
      </c>
      <c r="L145" s="234" t="str">
        <f>IFERROR(VLOOKUP(L144,'P1-1'!$B:$AP,41,FALSE),"")</f>
        <v/>
      </c>
      <c r="M145" s="234" t="str">
        <f>IFERROR(VLOOKUP(M144,'P1-1'!$B:$AP,41,FALSE),"")</f>
        <v/>
      </c>
      <c r="N145" s="234" t="str">
        <f>IFERROR(VLOOKUP(N144,'P1-1'!$B:$AP,41,FALSE),"")</f>
        <v/>
      </c>
      <c r="O145" s="234" t="str">
        <f>IFERROR(VLOOKUP(O144,'P1-1'!$B:$AP,41,FALSE),"")</f>
        <v/>
      </c>
      <c r="P145" s="234" t="str">
        <f>IFERROR(VLOOKUP(P144,'P1-1'!$B:$AP,41,FALSE),"")</f>
        <v/>
      </c>
      <c r="Q145" s="234" t="str">
        <f>IFERROR(VLOOKUP(Q144,'P1-1'!$B:$AP,41,FALSE),"")</f>
        <v/>
      </c>
      <c r="R145" s="234" t="str">
        <f>IFERROR(VLOOKUP(R144,'P1-1'!$B:$AP,41,FALSE),"")</f>
        <v/>
      </c>
      <c r="S145" s="234" t="str">
        <f>IFERROR(VLOOKUP(S144,'P1-1'!$B:$AP,41,FALSE),"")</f>
        <v/>
      </c>
      <c r="T145" s="234" t="str">
        <f>IFERROR(VLOOKUP(T144,'P1-1'!$B:$AP,41,FALSE),"")</f>
        <v/>
      </c>
      <c r="U145" s="234" t="str">
        <f>IFERROR(VLOOKUP(U144,'P1-1'!$B:$AP,41,FALSE),"")</f>
        <v/>
      </c>
      <c r="V145" s="234" t="str">
        <f>IFERROR(VLOOKUP(V144,'P1-1'!$B:$AP,41,FALSE),"")</f>
        <v/>
      </c>
      <c r="W145" s="234" t="str">
        <f>IFERROR(VLOOKUP(W144,'P1-1'!$B:$AP,41,FALSE),"")</f>
        <v/>
      </c>
      <c r="X145" s="234" t="str">
        <f>IFERROR(VLOOKUP(X144,'P1-1'!$B:$AP,41,FALSE),"")</f>
        <v/>
      </c>
      <c r="Y145" s="234" t="str">
        <f>IFERROR(VLOOKUP(Y144,'P1-1'!$B:$AP,41,FALSE),"")</f>
        <v/>
      </c>
      <c r="Z145" s="234" t="str">
        <f>IFERROR(VLOOKUP(Z144,'P1-1'!$B:$AP,41,FALSE),"")</f>
        <v/>
      </c>
      <c r="AA145" s="234" t="str">
        <f>IFERROR(VLOOKUP(AA144,'P1-1'!$B:$AP,41,FALSE),"")</f>
        <v/>
      </c>
      <c r="AB145" s="234" t="str">
        <f>IFERROR(VLOOKUP(AB144,'P1-1'!$B:$AP,41,FALSE),"")</f>
        <v/>
      </c>
      <c r="AC145" s="234" t="str">
        <f>IFERROR(VLOOKUP(AC144,'P1-1'!$B:$AP,41,FALSE),"")</f>
        <v/>
      </c>
      <c r="AD145" s="234" t="str">
        <f>IFERROR(VLOOKUP(AD144,'P1-1'!$B:$AP,41,FALSE),"")</f>
        <v/>
      </c>
      <c r="AE145" s="234" t="str">
        <f>IFERROR(VLOOKUP(AE144,'P1-1'!$B:$AP,41,FALSE),"")</f>
        <v/>
      </c>
      <c r="AF145" s="234" t="str">
        <f>IFERROR(VLOOKUP(AF144,'P1-1'!$B:$AP,41,FALSE),"")</f>
        <v/>
      </c>
      <c r="AG145" s="234" t="str">
        <f>IFERROR(VLOOKUP(AG144,'P1-1'!$B:$AP,41,FALSE),"")</f>
        <v/>
      </c>
      <c r="AH145" s="234" t="str">
        <f>IFERROR(VLOOKUP(AH144,'P1-1'!$B:$AP,41,FALSE),"")</f>
        <v/>
      </c>
      <c r="AI145" s="234" t="str">
        <f>IFERROR(VLOOKUP(AI144,'P1-1'!$B:$AP,41,FALSE),"")</f>
        <v/>
      </c>
      <c r="AJ145" s="234" t="str">
        <f>IFERROR(VLOOKUP(AJ144,'P1-1'!$B:$AP,41,FALSE),"")</f>
        <v/>
      </c>
      <c r="AK145" s="234" t="str">
        <f>IFERROR(VLOOKUP(AK144,'P1-1'!$B:$AP,41,FALSE),"")</f>
        <v/>
      </c>
      <c r="AL145" s="234" t="str">
        <f>IFERROR(VLOOKUP(AL144,'P1-1'!$B:$AP,41,FALSE),"")</f>
        <v/>
      </c>
      <c r="AM145" s="234" t="str">
        <f>IFERROR(VLOOKUP(AM144,'P1-1'!$B:$AP,41,FALSE),"")</f>
        <v/>
      </c>
      <c r="AN145" s="729"/>
      <c r="AO145" s="701"/>
      <c r="AP145" s="705"/>
      <c r="AQ145" s="706"/>
      <c r="AR145" s="701"/>
      <c r="AS145" s="701"/>
      <c r="AT145" s="709"/>
      <c r="AU145" s="326" t="str">
        <f t="shared" ref="AU145" si="155">IFERROR(IF($D144="□",($AO144/$AK$7),($AO144/$AK$9)),"")</f>
        <v/>
      </c>
      <c r="AV145" s="326" t="str">
        <f t="shared" ref="AV145" si="156">IFERROR(IF($D144="□",($AN144/$AO$7),($AN144/$AO$9)),"")</f>
        <v/>
      </c>
    </row>
    <row r="146" spans="1:48" s="205" customFormat="1" ht="12" customHeight="1">
      <c r="A146" s="712"/>
      <c r="B146" s="715"/>
      <c r="C146" s="733"/>
      <c r="D146" s="721"/>
      <c r="E146" s="402"/>
      <c r="F146" s="726"/>
      <c r="G146" s="727"/>
      <c r="H146" s="235" t="s">
        <v>358</v>
      </c>
      <c r="I146" s="234" t="str">
        <f>IFERROR(VLOOKUP(I144,'P1-1'!$B:$AP,31,FALSE),"")</f>
        <v/>
      </c>
      <c r="J146" s="234" t="str">
        <f>IFERROR(VLOOKUP(J144,'P1-1'!$B:$AP,31,FALSE),"")</f>
        <v/>
      </c>
      <c r="K146" s="234" t="str">
        <f>IFERROR(VLOOKUP(K144,'P1-1'!$B:$AP,31,FALSE),"")</f>
        <v/>
      </c>
      <c r="L146" s="234" t="str">
        <f>IFERROR(VLOOKUP(L144,'P1-1'!$B:$AP,31,FALSE),"")</f>
        <v/>
      </c>
      <c r="M146" s="234" t="str">
        <f>IFERROR(VLOOKUP(M144,'P1-1'!$B:$AP,31,FALSE),"")</f>
        <v/>
      </c>
      <c r="N146" s="234" t="str">
        <f>IFERROR(VLOOKUP(N144,'P1-1'!$B:$AP,31,FALSE),"")</f>
        <v/>
      </c>
      <c r="O146" s="234" t="str">
        <f>IFERROR(VLOOKUP(O144,'P1-1'!$B:$AP,31,FALSE),"")</f>
        <v/>
      </c>
      <c r="P146" s="234" t="str">
        <f>IFERROR(VLOOKUP(P144,'P1-1'!$B:$AP,31,FALSE),"")</f>
        <v/>
      </c>
      <c r="Q146" s="234" t="str">
        <f>IFERROR(VLOOKUP(Q144,'P1-1'!$B:$AP,31,FALSE),"")</f>
        <v/>
      </c>
      <c r="R146" s="234" t="str">
        <f>IFERROR(VLOOKUP(R144,'P1-1'!$B:$AP,31,FALSE),"")</f>
        <v/>
      </c>
      <c r="S146" s="234" t="str">
        <f>IFERROR(VLOOKUP(S144,'P1-1'!$B:$AP,31,FALSE),"")</f>
        <v/>
      </c>
      <c r="T146" s="234" t="str">
        <f>IFERROR(VLOOKUP(T144,'P1-1'!$B:$AP,31,FALSE),"")</f>
        <v/>
      </c>
      <c r="U146" s="234" t="str">
        <f>IFERROR(VLOOKUP(U144,'P1-1'!$B:$AP,31,FALSE),"")</f>
        <v/>
      </c>
      <c r="V146" s="234" t="str">
        <f>IFERROR(VLOOKUP(V144,'P1-1'!$B:$AP,31,FALSE),"")</f>
        <v/>
      </c>
      <c r="W146" s="234" t="str">
        <f>IFERROR(VLOOKUP(W144,'P1-1'!$B:$AP,31,FALSE),"")</f>
        <v/>
      </c>
      <c r="X146" s="234" t="str">
        <f>IFERROR(VLOOKUP(X144,'P1-1'!$B:$AP,31,FALSE),"")</f>
        <v/>
      </c>
      <c r="Y146" s="234" t="str">
        <f>IFERROR(VLOOKUP(Y144,'P1-1'!$B:$AP,31,FALSE),"")</f>
        <v/>
      </c>
      <c r="Z146" s="234" t="str">
        <f>IFERROR(VLOOKUP(Z144,'P1-1'!$B:$AP,31,FALSE),"")</f>
        <v/>
      </c>
      <c r="AA146" s="234" t="str">
        <f>IFERROR(VLOOKUP(AA144,'P1-1'!$B:$AP,31,FALSE),"")</f>
        <v/>
      </c>
      <c r="AB146" s="234" t="str">
        <f>IFERROR(VLOOKUP(AB144,'P1-1'!$B:$AP,31,FALSE),"")</f>
        <v/>
      </c>
      <c r="AC146" s="234" t="str">
        <f>IFERROR(VLOOKUP(AC144,'P1-1'!$B:$AP,31,FALSE),"")</f>
        <v/>
      </c>
      <c r="AD146" s="234" t="str">
        <f>IFERROR(VLOOKUP(AD144,'P1-1'!$B:$AP,31,FALSE),"")</f>
        <v/>
      </c>
      <c r="AE146" s="234" t="str">
        <f>IFERROR(VLOOKUP(AE144,'P1-1'!$B:$AP,31,FALSE),"")</f>
        <v/>
      </c>
      <c r="AF146" s="234" t="str">
        <f>IFERROR(VLOOKUP(AF144,'P1-1'!$B:$AP,31,FALSE),"")</f>
        <v/>
      </c>
      <c r="AG146" s="234" t="str">
        <f>IFERROR(VLOOKUP(AG144,'P1-1'!$B:$AP,31,FALSE),"")</f>
        <v/>
      </c>
      <c r="AH146" s="234" t="str">
        <f>IFERROR(VLOOKUP(AH144,'P1-1'!$B:$AP,31,FALSE),"")</f>
        <v/>
      </c>
      <c r="AI146" s="234" t="str">
        <f>IFERROR(VLOOKUP(AI144,'P1-1'!$B:$AP,31,FALSE),"")</f>
        <v/>
      </c>
      <c r="AJ146" s="234" t="str">
        <f>IFERROR(VLOOKUP(AJ144,'P1-1'!$B:$AP,31,FALSE),"")</f>
        <v/>
      </c>
      <c r="AK146" s="234" t="str">
        <f>IFERROR(VLOOKUP(AK144,'P1-1'!$B:$AP,31,FALSE),"")</f>
        <v/>
      </c>
      <c r="AL146" s="234" t="str">
        <f>IFERROR(VLOOKUP(AL144,'P1-1'!$B:$AP,31,FALSE),"")</f>
        <v/>
      </c>
      <c r="AM146" s="234" t="str">
        <f>IFERROR(VLOOKUP(AM144,'P1-1'!$B:$AP,31,FALSE),"")</f>
        <v/>
      </c>
      <c r="AN146" s="730"/>
      <c r="AO146" s="702"/>
      <c r="AP146" s="707"/>
      <c r="AQ146" s="708"/>
      <c r="AR146" s="702"/>
      <c r="AS146" s="702"/>
      <c r="AT146" s="709"/>
      <c r="AU146" s="327"/>
      <c r="AV146" s="327"/>
    </row>
    <row r="147" spans="1:48" s="205" customFormat="1" ht="12" customHeight="1">
      <c r="A147" s="710">
        <v>42</v>
      </c>
      <c r="B147" s="713"/>
      <c r="C147" s="731"/>
      <c r="D147" s="719" t="s">
        <v>231</v>
      </c>
      <c r="E147" s="401"/>
      <c r="F147" s="722"/>
      <c r="G147" s="723"/>
      <c r="H147" s="232" t="s">
        <v>355</v>
      </c>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728">
        <f t="shared" ref="AN147" si="157">IF(LEFT($AN$2,6)="共同生活援助",SUM(I148:AM148),SUM(I148:AM149))</f>
        <v>0</v>
      </c>
      <c r="AO147" s="700">
        <f>IF($AN$4="４週",AN147/4,AN147/(DAY(EOMONTH($I$22,0))/7))</f>
        <v>0</v>
      </c>
      <c r="AP147" s="703"/>
      <c r="AQ147" s="704"/>
      <c r="AR147" s="700" t="str">
        <f t="shared" ref="AR147" si="158">IF($AN$4="４週",AU148,AV148)</f>
        <v/>
      </c>
      <c r="AS147" s="700"/>
      <c r="AT147" s="709"/>
      <c r="AU147" s="325" t="s">
        <v>617</v>
      </c>
      <c r="AV147" s="325" t="s">
        <v>356</v>
      </c>
    </row>
    <row r="148" spans="1:48" s="205" customFormat="1" ht="12" customHeight="1">
      <c r="A148" s="711"/>
      <c r="B148" s="714"/>
      <c r="C148" s="732"/>
      <c r="D148" s="720"/>
      <c r="E148" s="402"/>
      <c r="F148" s="724"/>
      <c r="G148" s="725"/>
      <c r="H148" s="233" t="s">
        <v>357</v>
      </c>
      <c r="I148" s="234" t="str">
        <f>IFERROR(VLOOKUP(I147,'P1-1'!$B:$AP,41,FALSE),"")</f>
        <v/>
      </c>
      <c r="J148" s="234" t="str">
        <f>IFERROR(VLOOKUP(J147,'P1-1'!$B:$AP,41,FALSE),"")</f>
        <v/>
      </c>
      <c r="K148" s="234" t="str">
        <f>IFERROR(VLOOKUP(K147,'P1-1'!$B:$AP,41,FALSE),"")</f>
        <v/>
      </c>
      <c r="L148" s="234" t="str">
        <f>IFERROR(VLOOKUP(L147,'P1-1'!$B:$AP,41,FALSE),"")</f>
        <v/>
      </c>
      <c r="M148" s="234" t="str">
        <f>IFERROR(VLOOKUP(M147,'P1-1'!$B:$AP,41,FALSE),"")</f>
        <v/>
      </c>
      <c r="N148" s="234" t="str">
        <f>IFERROR(VLOOKUP(N147,'P1-1'!$B:$AP,41,FALSE),"")</f>
        <v/>
      </c>
      <c r="O148" s="234" t="str">
        <f>IFERROR(VLOOKUP(O147,'P1-1'!$B:$AP,41,FALSE),"")</f>
        <v/>
      </c>
      <c r="P148" s="234" t="str">
        <f>IFERROR(VLOOKUP(P147,'P1-1'!$B:$AP,41,FALSE),"")</f>
        <v/>
      </c>
      <c r="Q148" s="234" t="str">
        <f>IFERROR(VLOOKUP(Q147,'P1-1'!$B:$AP,41,FALSE),"")</f>
        <v/>
      </c>
      <c r="R148" s="234" t="str">
        <f>IFERROR(VLOOKUP(R147,'P1-1'!$B:$AP,41,FALSE),"")</f>
        <v/>
      </c>
      <c r="S148" s="234" t="str">
        <f>IFERROR(VLOOKUP(S147,'P1-1'!$B:$AP,41,FALSE),"")</f>
        <v/>
      </c>
      <c r="T148" s="234" t="str">
        <f>IFERROR(VLOOKUP(T147,'P1-1'!$B:$AP,41,FALSE),"")</f>
        <v/>
      </c>
      <c r="U148" s="234" t="str">
        <f>IFERROR(VLOOKUP(U147,'P1-1'!$B:$AP,41,FALSE),"")</f>
        <v/>
      </c>
      <c r="V148" s="234" t="str">
        <f>IFERROR(VLOOKUP(V147,'P1-1'!$B:$AP,41,FALSE),"")</f>
        <v/>
      </c>
      <c r="W148" s="234" t="str">
        <f>IFERROR(VLOOKUP(W147,'P1-1'!$B:$AP,41,FALSE),"")</f>
        <v/>
      </c>
      <c r="X148" s="234" t="str">
        <f>IFERROR(VLOOKUP(X147,'P1-1'!$B:$AP,41,FALSE),"")</f>
        <v/>
      </c>
      <c r="Y148" s="234" t="str">
        <f>IFERROR(VLOOKUP(Y147,'P1-1'!$B:$AP,41,FALSE),"")</f>
        <v/>
      </c>
      <c r="Z148" s="234" t="str">
        <f>IFERROR(VLOOKUP(Z147,'P1-1'!$B:$AP,41,FALSE),"")</f>
        <v/>
      </c>
      <c r="AA148" s="234" t="str">
        <f>IFERROR(VLOOKUP(AA147,'P1-1'!$B:$AP,41,FALSE),"")</f>
        <v/>
      </c>
      <c r="AB148" s="234" t="str">
        <f>IFERROR(VLOOKUP(AB147,'P1-1'!$B:$AP,41,FALSE),"")</f>
        <v/>
      </c>
      <c r="AC148" s="234" t="str">
        <f>IFERROR(VLOOKUP(AC147,'P1-1'!$B:$AP,41,FALSE),"")</f>
        <v/>
      </c>
      <c r="AD148" s="234" t="str">
        <f>IFERROR(VLOOKUP(AD147,'P1-1'!$B:$AP,41,FALSE),"")</f>
        <v/>
      </c>
      <c r="AE148" s="234" t="str">
        <f>IFERROR(VLOOKUP(AE147,'P1-1'!$B:$AP,41,FALSE),"")</f>
        <v/>
      </c>
      <c r="AF148" s="234" t="str">
        <f>IFERROR(VLOOKUP(AF147,'P1-1'!$B:$AP,41,FALSE),"")</f>
        <v/>
      </c>
      <c r="AG148" s="234" t="str">
        <f>IFERROR(VLOOKUP(AG147,'P1-1'!$B:$AP,41,FALSE),"")</f>
        <v/>
      </c>
      <c r="AH148" s="234" t="str">
        <f>IFERROR(VLOOKUP(AH147,'P1-1'!$B:$AP,41,FALSE),"")</f>
        <v/>
      </c>
      <c r="AI148" s="234" t="str">
        <f>IFERROR(VLOOKUP(AI147,'P1-1'!$B:$AP,41,FALSE),"")</f>
        <v/>
      </c>
      <c r="AJ148" s="234" t="str">
        <f>IFERROR(VLOOKUP(AJ147,'P1-1'!$B:$AP,41,FALSE),"")</f>
        <v/>
      </c>
      <c r="AK148" s="234" t="str">
        <f>IFERROR(VLOOKUP(AK147,'P1-1'!$B:$AP,41,FALSE),"")</f>
        <v/>
      </c>
      <c r="AL148" s="234" t="str">
        <f>IFERROR(VLOOKUP(AL147,'P1-1'!$B:$AP,41,FALSE),"")</f>
        <v/>
      </c>
      <c r="AM148" s="234" t="str">
        <f>IFERROR(VLOOKUP(AM147,'P1-1'!$B:$AP,41,FALSE),"")</f>
        <v/>
      </c>
      <c r="AN148" s="729"/>
      <c r="AO148" s="701"/>
      <c r="AP148" s="705"/>
      <c r="AQ148" s="706"/>
      <c r="AR148" s="701"/>
      <c r="AS148" s="701"/>
      <c r="AT148" s="709"/>
      <c r="AU148" s="326" t="str">
        <f t="shared" ref="AU148" si="159">IFERROR(IF($D147="□",($AO147/$AK$7),($AO147/$AK$9)),"")</f>
        <v/>
      </c>
      <c r="AV148" s="326" t="str">
        <f t="shared" ref="AV148" si="160">IFERROR(IF($D147="□",($AN147/$AO$7),($AN147/$AO$9)),"")</f>
        <v/>
      </c>
    </row>
    <row r="149" spans="1:48" s="205" customFormat="1" ht="12" customHeight="1">
      <c r="A149" s="712"/>
      <c r="B149" s="715"/>
      <c r="C149" s="733"/>
      <c r="D149" s="721"/>
      <c r="E149" s="402"/>
      <c r="F149" s="726"/>
      <c r="G149" s="727"/>
      <c r="H149" s="235" t="s">
        <v>358</v>
      </c>
      <c r="I149" s="234" t="str">
        <f>IFERROR(VLOOKUP(I147,'P1-1'!$B:$AP,31,FALSE),"")</f>
        <v/>
      </c>
      <c r="J149" s="234" t="str">
        <f>IFERROR(VLOOKUP(J147,'P1-1'!$B:$AP,31,FALSE),"")</f>
        <v/>
      </c>
      <c r="K149" s="234" t="str">
        <f>IFERROR(VLOOKUP(K147,'P1-1'!$B:$AP,31,FALSE),"")</f>
        <v/>
      </c>
      <c r="L149" s="234" t="str">
        <f>IFERROR(VLOOKUP(L147,'P1-1'!$B:$AP,31,FALSE),"")</f>
        <v/>
      </c>
      <c r="M149" s="234" t="str">
        <f>IFERROR(VLOOKUP(M147,'P1-1'!$B:$AP,31,FALSE),"")</f>
        <v/>
      </c>
      <c r="N149" s="234" t="str">
        <f>IFERROR(VLOOKUP(N147,'P1-1'!$B:$AP,31,FALSE),"")</f>
        <v/>
      </c>
      <c r="O149" s="234" t="str">
        <f>IFERROR(VLOOKUP(O147,'P1-1'!$B:$AP,31,FALSE),"")</f>
        <v/>
      </c>
      <c r="P149" s="234" t="str">
        <f>IFERROR(VLOOKUP(P147,'P1-1'!$B:$AP,31,FALSE),"")</f>
        <v/>
      </c>
      <c r="Q149" s="234" t="str">
        <f>IFERROR(VLOOKUP(Q147,'P1-1'!$B:$AP,31,FALSE),"")</f>
        <v/>
      </c>
      <c r="R149" s="234" t="str">
        <f>IFERROR(VLOOKUP(R147,'P1-1'!$B:$AP,31,FALSE),"")</f>
        <v/>
      </c>
      <c r="S149" s="234" t="str">
        <f>IFERROR(VLOOKUP(S147,'P1-1'!$B:$AP,31,FALSE),"")</f>
        <v/>
      </c>
      <c r="T149" s="234" t="str">
        <f>IFERROR(VLOOKUP(T147,'P1-1'!$B:$AP,31,FALSE),"")</f>
        <v/>
      </c>
      <c r="U149" s="234" t="str">
        <f>IFERROR(VLOOKUP(U147,'P1-1'!$B:$AP,31,FALSE),"")</f>
        <v/>
      </c>
      <c r="V149" s="234" t="str">
        <f>IFERROR(VLOOKUP(V147,'P1-1'!$B:$AP,31,FALSE),"")</f>
        <v/>
      </c>
      <c r="W149" s="234" t="str">
        <f>IFERROR(VLOOKUP(W147,'P1-1'!$B:$AP,31,FALSE),"")</f>
        <v/>
      </c>
      <c r="X149" s="234" t="str">
        <f>IFERROR(VLOOKUP(X147,'P1-1'!$B:$AP,31,FALSE),"")</f>
        <v/>
      </c>
      <c r="Y149" s="234" t="str">
        <f>IFERROR(VLOOKUP(Y147,'P1-1'!$B:$AP,31,FALSE),"")</f>
        <v/>
      </c>
      <c r="Z149" s="234" t="str">
        <f>IFERROR(VLOOKUP(Z147,'P1-1'!$B:$AP,31,FALSE),"")</f>
        <v/>
      </c>
      <c r="AA149" s="234" t="str">
        <f>IFERROR(VLOOKUP(AA147,'P1-1'!$B:$AP,31,FALSE),"")</f>
        <v/>
      </c>
      <c r="AB149" s="234" t="str">
        <f>IFERROR(VLOOKUP(AB147,'P1-1'!$B:$AP,31,FALSE),"")</f>
        <v/>
      </c>
      <c r="AC149" s="234" t="str">
        <f>IFERROR(VLOOKUP(AC147,'P1-1'!$B:$AP,31,FALSE),"")</f>
        <v/>
      </c>
      <c r="AD149" s="234" t="str">
        <f>IFERROR(VLOOKUP(AD147,'P1-1'!$B:$AP,31,FALSE),"")</f>
        <v/>
      </c>
      <c r="AE149" s="234" t="str">
        <f>IFERROR(VLOOKUP(AE147,'P1-1'!$B:$AP,31,FALSE),"")</f>
        <v/>
      </c>
      <c r="AF149" s="234" t="str">
        <f>IFERROR(VLOOKUP(AF147,'P1-1'!$B:$AP,31,FALSE),"")</f>
        <v/>
      </c>
      <c r="AG149" s="234" t="str">
        <f>IFERROR(VLOOKUP(AG147,'P1-1'!$B:$AP,31,FALSE),"")</f>
        <v/>
      </c>
      <c r="AH149" s="234" t="str">
        <f>IFERROR(VLOOKUP(AH147,'P1-1'!$B:$AP,31,FALSE),"")</f>
        <v/>
      </c>
      <c r="AI149" s="234" t="str">
        <f>IFERROR(VLOOKUP(AI147,'P1-1'!$B:$AP,31,FALSE),"")</f>
        <v/>
      </c>
      <c r="AJ149" s="234" t="str">
        <f>IFERROR(VLOOKUP(AJ147,'P1-1'!$B:$AP,31,FALSE),"")</f>
        <v/>
      </c>
      <c r="AK149" s="234" t="str">
        <f>IFERROR(VLOOKUP(AK147,'P1-1'!$B:$AP,31,FALSE),"")</f>
        <v/>
      </c>
      <c r="AL149" s="234" t="str">
        <f>IFERROR(VLOOKUP(AL147,'P1-1'!$B:$AP,31,FALSE),"")</f>
        <v/>
      </c>
      <c r="AM149" s="234" t="str">
        <f>IFERROR(VLOOKUP(AM147,'P1-1'!$B:$AP,31,FALSE),"")</f>
        <v/>
      </c>
      <c r="AN149" s="730"/>
      <c r="AO149" s="702"/>
      <c r="AP149" s="707"/>
      <c r="AQ149" s="708"/>
      <c r="AR149" s="702"/>
      <c r="AS149" s="702"/>
      <c r="AT149" s="709"/>
      <c r="AU149" s="327"/>
      <c r="AV149" s="327"/>
    </row>
    <row r="150" spans="1:48" s="205" customFormat="1" ht="12" customHeight="1">
      <c r="A150" s="710">
        <v>43</v>
      </c>
      <c r="B150" s="713"/>
      <c r="C150" s="731"/>
      <c r="D150" s="719" t="s">
        <v>231</v>
      </c>
      <c r="E150" s="401"/>
      <c r="F150" s="722"/>
      <c r="G150" s="723"/>
      <c r="H150" s="232" t="s">
        <v>355</v>
      </c>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728">
        <f t="shared" ref="AN150" si="161">IF(LEFT($AN$2,6)="共同生活援助",SUM(I151:AM151),SUM(I151:AM152))</f>
        <v>0</v>
      </c>
      <c r="AO150" s="700">
        <f>IF($AN$4="４週",AN150/4,AN150/(DAY(EOMONTH($I$22,0))/7))</f>
        <v>0</v>
      </c>
      <c r="AP150" s="703"/>
      <c r="AQ150" s="704"/>
      <c r="AR150" s="700" t="str">
        <f t="shared" ref="AR150" si="162">IF($AN$4="４週",AU151,AV151)</f>
        <v/>
      </c>
      <c r="AS150" s="700"/>
      <c r="AT150" s="709"/>
      <c r="AU150" s="325" t="s">
        <v>617</v>
      </c>
      <c r="AV150" s="325" t="s">
        <v>356</v>
      </c>
    </row>
    <row r="151" spans="1:48" s="205" customFormat="1" ht="12" customHeight="1">
      <c r="A151" s="711"/>
      <c r="B151" s="714"/>
      <c r="C151" s="732"/>
      <c r="D151" s="720"/>
      <c r="E151" s="402"/>
      <c r="F151" s="724"/>
      <c r="G151" s="725"/>
      <c r="H151" s="233" t="s">
        <v>357</v>
      </c>
      <c r="I151" s="234" t="str">
        <f>IFERROR(VLOOKUP(I150,'P1-1'!$B:$AP,41,FALSE),"")</f>
        <v/>
      </c>
      <c r="J151" s="234" t="str">
        <f>IFERROR(VLOOKUP(J150,'P1-1'!$B:$AP,41,FALSE),"")</f>
        <v/>
      </c>
      <c r="K151" s="234" t="str">
        <f>IFERROR(VLOOKUP(K150,'P1-1'!$B:$AP,41,FALSE),"")</f>
        <v/>
      </c>
      <c r="L151" s="234" t="str">
        <f>IFERROR(VLOOKUP(L150,'P1-1'!$B:$AP,41,FALSE),"")</f>
        <v/>
      </c>
      <c r="M151" s="234" t="str">
        <f>IFERROR(VLOOKUP(M150,'P1-1'!$B:$AP,41,FALSE),"")</f>
        <v/>
      </c>
      <c r="N151" s="234" t="str">
        <f>IFERROR(VLOOKUP(N150,'P1-1'!$B:$AP,41,FALSE),"")</f>
        <v/>
      </c>
      <c r="O151" s="234" t="str">
        <f>IFERROR(VLOOKUP(O150,'P1-1'!$B:$AP,41,FALSE),"")</f>
        <v/>
      </c>
      <c r="P151" s="234" t="str">
        <f>IFERROR(VLOOKUP(P150,'P1-1'!$B:$AP,41,FALSE),"")</f>
        <v/>
      </c>
      <c r="Q151" s="234" t="str">
        <f>IFERROR(VLOOKUP(Q150,'P1-1'!$B:$AP,41,FALSE),"")</f>
        <v/>
      </c>
      <c r="R151" s="234" t="str">
        <f>IFERROR(VLOOKUP(R150,'P1-1'!$B:$AP,41,FALSE),"")</f>
        <v/>
      </c>
      <c r="S151" s="234" t="str">
        <f>IFERROR(VLOOKUP(S150,'P1-1'!$B:$AP,41,FALSE),"")</f>
        <v/>
      </c>
      <c r="T151" s="234" t="str">
        <f>IFERROR(VLOOKUP(T150,'P1-1'!$B:$AP,41,FALSE),"")</f>
        <v/>
      </c>
      <c r="U151" s="234" t="str">
        <f>IFERROR(VLOOKUP(U150,'P1-1'!$B:$AP,41,FALSE),"")</f>
        <v/>
      </c>
      <c r="V151" s="234" t="str">
        <f>IFERROR(VLOOKUP(V150,'P1-1'!$B:$AP,41,FALSE),"")</f>
        <v/>
      </c>
      <c r="W151" s="234" t="str">
        <f>IFERROR(VLOOKUP(W150,'P1-1'!$B:$AP,41,FALSE),"")</f>
        <v/>
      </c>
      <c r="X151" s="234" t="str">
        <f>IFERROR(VLOOKUP(X150,'P1-1'!$B:$AP,41,FALSE),"")</f>
        <v/>
      </c>
      <c r="Y151" s="234" t="str">
        <f>IFERROR(VLOOKUP(Y150,'P1-1'!$B:$AP,41,FALSE),"")</f>
        <v/>
      </c>
      <c r="Z151" s="234" t="str">
        <f>IFERROR(VLOOKUP(Z150,'P1-1'!$B:$AP,41,FALSE),"")</f>
        <v/>
      </c>
      <c r="AA151" s="234" t="str">
        <f>IFERROR(VLOOKUP(AA150,'P1-1'!$B:$AP,41,FALSE),"")</f>
        <v/>
      </c>
      <c r="AB151" s="234" t="str">
        <f>IFERROR(VLOOKUP(AB150,'P1-1'!$B:$AP,41,FALSE),"")</f>
        <v/>
      </c>
      <c r="AC151" s="234" t="str">
        <f>IFERROR(VLOOKUP(AC150,'P1-1'!$B:$AP,41,FALSE),"")</f>
        <v/>
      </c>
      <c r="AD151" s="234" t="str">
        <f>IFERROR(VLOOKUP(AD150,'P1-1'!$B:$AP,41,FALSE),"")</f>
        <v/>
      </c>
      <c r="AE151" s="234" t="str">
        <f>IFERROR(VLOOKUP(AE150,'P1-1'!$B:$AP,41,FALSE),"")</f>
        <v/>
      </c>
      <c r="AF151" s="234" t="str">
        <f>IFERROR(VLOOKUP(AF150,'P1-1'!$B:$AP,41,FALSE),"")</f>
        <v/>
      </c>
      <c r="AG151" s="234" t="str">
        <f>IFERROR(VLOOKUP(AG150,'P1-1'!$B:$AP,41,FALSE),"")</f>
        <v/>
      </c>
      <c r="AH151" s="234" t="str">
        <f>IFERROR(VLOOKUP(AH150,'P1-1'!$B:$AP,41,FALSE),"")</f>
        <v/>
      </c>
      <c r="AI151" s="234" t="str">
        <f>IFERROR(VLOOKUP(AI150,'P1-1'!$B:$AP,41,FALSE),"")</f>
        <v/>
      </c>
      <c r="AJ151" s="234" t="str">
        <f>IFERROR(VLOOKUP(AJ150,'P1-1'!$B:$AP,41,FALSE),"")</f>
        <v/>
      </c>
      <c r="AK151" s="234" t="str">
        <f>IFERROR(VLOOKUP(AK150,'P1-1'!$B:$AP,41,FALSE),"")</f>
        <v/>
      </c>
      <c r="AL151" s="234" t="str">
        <f>IFERROR(VLOOKUP(AL150,'P1-1'!$B:$AP,41,FALSE),"")</f>
        <v/>
      </c>
      <c r="AM151" s="234" t="str">
        <f>IFERROR(VLOOKUP(AM150,'P1-1'!$B:$AP,41,FALSE),"")</f>
        <v/>
      </c>
      <c r="AN151" s="729"/>
      <c r="AO151" s="701"/>
      <c r="AP151" s="705"/>
      <c r="AQ151" s="706"/>
      <c r="AR151" s="701"/>
      <c r="AS151" s="701"/>
      <c r="AT151" s="709"/>
      <c r="AU151" s="326" t="str">
        <f t="shared" ref="AU151" si="163">IFERROR(IF($D150="□",($AO150/$AK$7),($AO150/$AK$9)),"")</f>
        <v/>
      </c>
      <c r="AV151" s="326" t="str">
        <f t="shared" ref="AV151" si="164">IFERROR(IF($D150="□",($AN150/$AO$7),($AN150/$AO$9)),"")</f>
        <v/>
      </c>
    </row>
    <row r="152" spans="1:48" s="205" customFormat="1" ht="12" customHeight="1">
      <c r="A152" s="712"/>
      <c r="B152" s="715"/>
      <c r="C152" s="733"/>
      <c r="D152" s="721"/>
      <c r="E152" s="402"/>
      <c r="F152" s="726"/>
      <c r="G152" s="727"/>
      <c r="H152" s="235" t="s">
        <v>358</v>
      </c>
      <c r="I152" s="234" t="str">
        <f>IFERROR(VLOOKUP(I150,'P1-1'!$B:$AP,31,FALSE),"")</f>
        <v/>
      </c>
      <c r="J152" s="234" t="str">
        <f>IFERROR(VLOOKUP(J150,'P1-1'!$B:$AP,31,FALSE),"")</f>
        <v/>
      </c>
      <c r="K152" s="234" t="str">
        <f>IFERROR(VLOOKUP(K150,'P1-1'!$B:$AP,31,FALSE),"")</f>
        <v/>
      </c>
      <c r="L152" s="234" t="str">
        <f>IFERROR(VLOOKUP(L150,'P1-1'!$B:$AP,31,FALSE),"")</f>
        <v/>
      </c>
      <c r="M152" s="234" t="str">
        <f>IFERROR(VLOOKUP(M150,'P1-1'!$B:$AP,31,FALSE),"")</f>
        <v/>
      </c>
      <c r="N152" s="234" t="str">
        <f>IFERROR(VLOOKUP(N150,'P1-1'!$B:$AP,31,FALSE),"")</f>
        <v/>
      </c>
      <c r="O152" s="234" t="str">
        <f>IFERROR(VLOOKUP(O150,'P1-1'!$B:$AP,31,FALSE),"")</f>
        <v/>
      </c>
      <c r="P152" s="234" t="str">
        <f>IFERROR(VLOOKUP(P150,'P1-1'!$B:$AP,31,FALSE),"")</f>
        <v/>
      </c>
      <c r="Q152" s="234" t="str">
        <f>IFERROR(VLOOKUP(Q150,'P1-1'!$B:$AP,31,FALSE),"")</f>
        <v/>
      </c>
      <c r="R152" s="234" t="str">
        <f>IFERROR(VLOOKUP(R150,'P1-1'!$B:$AP,31,FALSE),"")</f>
        <v/>
      </c>
      <c r="S152" s="234" t="str">
        <f>IFERROR(VLOOKUP(S150,'P1-1'!$B:$AP,31,FALSE),"")</f>
        <v/>
      </c>
      <c r="T152" s="234" t="str">
        <f>IFERROR(VLOOKUP(T150,'P1-1'!$B:$AP,31,FALSE),"")</f>
        <v/>
      </c>
      <c r="U152" s="234" t="str">
        <f>IFERROR(VLOOKUP(U150,'P1-1'!$B:$AP,31,FALSE),"")</f>
        <v/>
      </c>
      <c r="V152" s="234" t="str">
        <f>IFERROR(VLOOKUP(V150,'P1-1'!$B:$AP,31,FALSE),"")</f>
        <v/>
      </c>
      <c r="W152" s="234" t="str">
        <f>IFERROR(VLOOKUP(W150,'P1-1'!$B:$AP,31,FALSE),"")</f>
        <v/>
      </c>
      <c r="X152" s="234" t="str">
        <f>IFERROR(VLOOKUP(X150,'P1-1'!$B:$AP,31,FALSE),"")</f>
        <v/>
      </c>
      <c r="Y152" s="234" t="str">
        <f>IFERROR(VLOOKUP(Y150,'P1-1'!$B:$AP,31,FALSE),"")</f>
        <v/>
      </c>
      <c r="Z152" s="234" t="str">
        <f>IFERROR(VLOOKUP(Z150,'P1-1'!$B:$AP,31,FALSE),"")</f>
        <v/>
      </c>
      <c r="AA152" s="234" t="str">
        <f>IFERROR(VLOOKUP(AA150,'P1-1'!$B:$AP,31,FALSE),"")</f>
        <v/>
      </c>
      <c r="AB152" s="234" t="str">
        <f>IFERROR(VLOOKUP(AB150,'P1-1'!$B:$AP,31,FALSE),"")</f>
        <v/>
      </c>
      <c r="AC152" s="234" t="str">
        <f>IFERROR(VLOOKUP(AC150,'P1-1'!$B:$AP,31,FALSE),"")</f>
        <v/>
      </c>
      <c r="AD152" s="234" t="str">
        <f>IFERROR(VLOOKUP(AD150,'P1-1'!$B:$AP,31,FALSE),"")</f>
        <v/>
      </c>
      <c r="AE152" s="234" t="str">
        <f>IFERROR(VLOOKUP(AE150,'P1-1'!$B:$AP,31,FALSE),"")</f>
        <v/>
      </c>
      <c r="AF152" s="234" t="str">
        <f>IFERROR(VLOOKUP(AF150,'P1-1'!$B:$AP,31,FALSE),"")</f>
        <v/>
      </c>
      <c r="AG152" s="234" t="str">
        <f>IFERROR(VLOOKUP(AG150,'P1-1'!$B:$AP,31,FALSE),"")</f>
        <v/>
      </c>
      <c r="AH152" s="234" t="str">
        <f>IFERROR(VLOOKUP(AH150,'P1-1'!$B:$AP,31,FALSE),"")</f>
        <v/>
      </c>
      <c r="AI152" s="234" t="str">
        <f>IFERROR(VLOOKUP(AI150,'P1-1'!$B:$AP,31,FALSE),"")</f>
        <v/>
      </c>
      <c r="AJ152" s="234" t="str">
        <f>IFERROR(VLOOKUP(AJ150,'P1-1'!$B:$AP,31,FALSE),"")</f>
        <v/>
      </c>
      <c r="AK152" s="234" t="str">
        <f>IFERROR(VLOOKUP(AK150,'P1-1'!$B:$AP,31,FALSE),"")</f>
        <v/>
      </c>
      <c r="AL152" s="234" t="str">
        <f>IFERROR(VLOOKUP(AL150,'P1-1'!$B:$AP,31,FALSE),"")</f>
        <v/>
      </c>
      <c r="AM152" s="234" t="str">
        <f>IFERROR(VLOOKUP(AM150,'P1-1'!$B:$AP,31,FALSE),"")</f>
        <v/>
      </c>
      <c r="AN152" s="730"/>
      <c r="AO152" s="702"/>
      <c r="AP152" s="707"/>
      <c r="AQ152" s="708"/>
      <c r="AR152" s="702"/>
      <c r="AS152" s="702"/>
      <c r="AT152" s="709"/>
      <c r="AU152" s="327"/>
      <c r="AV152" s="327"/>
    </row>
    <row r="153" spans="1:48" s="205" customFormat="1" ht="12" customHeight="1">
      <c r="A153" s="710">
        <v>44</v>
      </c>
      <c r="B153" s="713"/>
      <c r="C153" s="731"/>
      <c r="D153" s="719" t="s">
        <v>231</v>
      </c>
      <c r="E153" s="401"/>
      <c r="F153" s="722"/>
      <c r="G153" s="723"/>
      <c r="H153" s="232" t="s">
        <v>355</v>
      </c>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728">
        <f t="shared" ref="AN153" si="165">IF(LEFT($AN$2,6)="共同生活援助",SUM(I154:AM154),SUM(I154:AM155))</f>
        <v>0</v>
      </c>
      <c r="AO153" s="700">
        <f>IF($AN$4="４週",AN153/4,AN153/(DAY(EOMONTH($I$22,0))/7))</f>
        <v>0</v>
      </c>
      <c r="AP153" s="703"/>
      <c r="AQ153" s="704"/>
      <c r="AR153" s="700" t="str">
        <f t="shared" ref="AR153" si="166">IF($AN$4="４週",AU154,AV154)</f>
        <v/>
      </c>
      <c r="AS153" s="700"/>
      <c r="AT153" s="709"/>
      <c r="AU153" s="325" t="s">
        <v>617</v>
      </c>
      <c r="AV153" s="325" t="s">
        <v>356</v>
      </c>
    </row>
    <row r="154" spans="1:48" s="205" customFormat="1" ht="12" customHeight="1">
      <c r="A154" s="711"/>
      <c r="B154" s="714"/>
      <c r="C154" s="732"/>
      <c r="D154" s="720"/>
      <c r="E154" s="402"/>
      <c r="F154" s="724"/>
      <c r="G154" s="725"/>
      <c r="H154" s="233" t="s">
        <v>357</v>
      </c>
      <c r="I154" s="234" t="str">
        <f>IFERROR(VLOOKUP(I153,'P1-1'!$B:$AP,41,FALSE),"")</f>
        <v/>
      </c>
      <c r="J154" s="234" t="str">
        <f>IFERROR(VLOOKUP(J153,'P1-1'!$B:$AP,41,FALSE),"")</f>
        <v/>
      </c>
      <c r="K154" s="234" t="str">
        <f>IFERROR(VLOOKUP(K153,'P1-1'!$B:$AP,41,FALSE),"")</f>
        <v/>
      </c>
      <c r="L154" s="234" t="str">
        <f>IFERROR(VLOOKUP(L153,'P1-1'!$B:$AP,41,FALSE),"")</f>
        <v/>
      </c>
      <c r="M154" s="234" t="str">
        <f>IFERROR(VLOOKUP(M153,'P1-1'!$B:$AP,41,FALSE),"")</f>
        <v/>
      </c>
      <c r="N154" s="234" t="str">
        <f>IFERROR(VLOOKUP(N153,'P1-1'!$B:$AP,41,FALSE),"")</f>
        <v/>
      </c>
      <c r="O154" s="234" t="str">
        <f>IFERROR(VLOOKUP(O153,'P1-1'!$B:$AP,41,FALSE),"")</f>
        <v/>
      </c>
      <c r="P154" s="234" t="str">
        <f>IFERROR(VLOOKUP(P153,'P1-1'!$B:$AP,41,FALSE),"")</f>
        <v/>
      </c>
      <c r="Q154" s="234" t="str">
        <f>IFERROR(VLOOKUP(Q153,'P1-1'!$B:$AP,41,FALSE),"")</f>
        <v/>
      </c>
      <c r="R154" s="234" t="str">
        <f>IFERROR(VLOOKUP(R153,'P1-1'!$B:$AP,41,FALSE),"")</f>
        <v/>
      </c>
      <c r="S154" s="234" t="str">
        <f>IFERROR(VLOOKUP(S153,'P1-1'!$B:$AP,41,FALSE),"")</f>
        <v/>
      </c>
      <c r="T154" s="234" t="str">
        <f>IFERROR(VLOOKUP(T153,'P1-1'!$B:$AP,41,FALSE),"")</f>
        <v/>
      </c>
      <c r="U154" s="234" t="str">
        <f>IFERROR(VLOOKUP(U153,'P1-1'!$B:$AP,41,FALSE),"")</f>
        <v/>
      </c>
      <c r="V154" s="234" t="str">
        <f>IFERROR(VLOOKUP(V153,'P1-1'!$B:$AP,41,FALSE),"")</f>
        <v/>
      </c>
      <c r="W154" s="234" t="str">
        <f>IFERROR(VLOOKUP(W153,'P1-1'!$B:$AP,41,FALSE),"")</f>
        <v/>
      </c>
      <c r="X154" s="234" t="str">
        <f>IFERROR(VLOOKUP(X153,'P1-1'!$B:$AP,41,FALSE),"")</f>
        <v/>
      </c>
      <c r="Y154" s="234" t="str">
        <f>IFERROR(VLOOKUP(Y153,'P1-1'!$B:$AP,41,FALSE),"")</f>
        <v/>
      </c>
      <c r="Z154" s="234" t="str">
        <f>IFERROR(VLOOKUP(Z153,'P1-1'!$B:$AP,41,FALSE),"")</f>
        <v/>
      </c>
      <c r="AA154" s="234" t="str">
        <f>IFERROR(VLOOKUP(AA153,'P1-1'!$B:$AP,41,FALSE),"")</f>
        <v/>
      </c>
      <c r="AB154" s="234" t="str">
        <f>IFERROR(VLOOKUP(AB153,'P1-1'!$B:$AP,41,FALSE),"")</f>
        <v/>
      </c>
      <c r="AC154" s="234" t="str">
        <f>IFERROR(VLOOKUP(AC153,'P1-1'!$B:$AP,41,FALSE),"")</f>
        <v/>
      </c>
      <c r="AD154" s="234" t="str">
        <f>IFERROR(VLOOKUP(AD153,'P1-1'!$B:$AP,41,FALSE),"")</f>
        <v/>
      </c>
      <c r="AE154" s="234" t="str">
        <f>IFERROR(VLOOKUP(AE153,'P1-1'!$B:$AP,41,FALSE),"")</f>
        <v/>
      </c>
      <c r="AF154" s="234" t="str">
        <f>IFERROR(VLOOKUP(AF153,'P1-1'!$B:$AP,41,FALSE),"")</f>
        <v/>
      </c>
      <c r="AG154" s="234" t="str">
        <f>IFERROR(VLOOKUP(AG153,'P1-1'!$B:$AP,41,FALSE),"")</f>
        <v/>
      </c>
      <c r="AH154" s="234" t="str">
        <f>IFERROR(VLOOKUP(AH153,'P1-1'!$B:$AP,41,FALSE),"")</f>
        <v/>
      </c>
      <c r="AI154" s="234" t="str">
        <f>IFERROR(VLOOKUP(AI153,'P1-1'!$B:$AP,41,FALSE),"")</f>
        <v/>
      </c>
      <c r="AJ154" s="234" t="str">
        <f>IFERROR(VLOOKUP(AJ153,'P1-1'!$B:$AP,41,FALSE),"")</f>
        <v/>
      </c>
      <c r="AK154" s="234" t="str">
        <f>IFERROR(VLOOKUP(AK153,'P1-1'!$B:$AP,41,FALSE),"")</f>
        <v/>
      </c>
      <c r="AL154" s="234" t="str">
        <f>IFERROR(VLOOKUP(AL153,'P1-1'!$B:$AP,41,FALSE),"")</f>
        <v/>
      </c>
      <c r="AM154" s="234" t="str">
        <f>IFERROR(VLOOKUP(AM153,'P1-1'!$B:$AP,41,FALSE),"")</f>
        <v/>
      </c>
      <c r="AN154" s="729"/>
      <c r="AO154" s="701"/>
      <c r="AP154" s="705"/>
      <c r="AQ154" s="706"/>
      <c r="AR154" s="701"/>
      <c r="AS154" s="701"/>
      <c r="AT154" s="709"/>
      <c r="AU154" s="326" t="str">
        <f t="shared" ref="AU154" si="167">IFERROR(IF($D153="□",($AO153/$AK$7),($AO153/$AK$9)),"")</f>
        <v/>
      </c>
      <c r="AV154" s="326" t="str">
        <f t="shared" ref="AV154" si="168">IFERROR(IF($D153="□",($AN153/$AO$7),($AN153/$AO$9)),"")</f>
        <v/>
      </c>
    </row>
    <row r="155" spans="1:48" s="205" customFormat="1" ht="12" customHeight="1">
      <c r="A155" s="712"/>
      <c r="B155" s="715"/>
      <c r="C155" s="733"/>
      <c r="D155" s="721"/>
      <c r="E155" s="402"/>
      <c r="F155" s="726"/>
      <c r="G155" s="727"/>
      <c r="H155" s="235" t="s">
        <v>358</v>
      </c>
      <c r="I155" s="234" t="str">
        <f>IFERROR(VLOOKUP(I153,'P1-1'!$B:$AP,31,FALSE),"")</f>
        <v/>
      </c>
      <c r="J155" s="234" t="str">
        <f>IFERROR(VLOOKUP(J153,'P1-1'!$B:$AP,31,FALSE),"")</f>
        <v/>
      </c>
      <c r="K155" s="234" t="str">
        <f>IFERROR(VLOOKUP(K153,'P1-1'!$B:$AP,31,FALSE),"")</f>
        <v/>
      </c>
      <c r="L155" s="234" t="str">
        <f>IFERROR(VLOOKUP(L153,'P1-1'!$B:$AP,31,FALSE),"")</f>
        <v/>
      </c>
      <c r="M155" s="234" t="str">
        <f>IFERROR(VLOOKUP(M153,'P1-1'!$B:$AP,31,FALSE),"")</f>
        <v/>
      </c>
      <c r="N155" s="234" t="str">
        <f>IFERROR(VLOOKUP(N153,'P1-1'!$B:$AP,31,FALSE),"")</f>
        <v/>
      </c>
      <c r="O155" s="234" t="str">
        <f>IFERROR(VLOOKUP(O153,'P1-1'!$B:$AP,31,FALSE),"")</f>
        <v/>
      </c>
      <c r="P155" s="234" t="str">
        <f>IFERROR(VLOOKUP(P153,'P1-1'!$B:$AP,31,FALSE),"")</f>
        <v/>
      </c>
      <c r="Q155" s="234" t="str">
        <f>IFERROR(VLOOKUP(Q153,'P1-1'!$B:$AP,31,FALSE),"")</f>
        <v/>
      </c>
      <c r="R155" s="234" t="str">
        <f>IFERROR(VLOOKUP(R153,'P1-1'!$B:$AP,31,FALSE),"")</f>
        <v/>
      </c>
      <c r="S155" s="234" t="str">
        <f>IFERROR(VLOOKUP(S153,'P1-1'!$B:$AP,31,FALSE),"")</f>
        <v/>
      </c>
      <c r="T155" s="234" t="str">
        <f>IFERROR(VLOOKUP(T153,'P1-1'!$B:$AP,31,FALSE),"")</f>
        <v/>
      </c>
      <c r="U155" s="234" t="str">
        <f>IFERROR(VLOOKUP(U153,'P1-1'!$B:$AP,31,FALSE),"")</f>
        <v/>
      </c>
      <c r="V155" s="234" t="str">
        <f>IFERROR(VLOOKUP(V153,'P1-1'!$B:$AP,31,FALSE),"")</f>
        <v/>
      </c>
      <c r="W155" s="234" t="str">
        <f>IFERROR(VLOOKUP(W153,'P1-1'!$B:$AP,31,FALSE),"")</f>
        <v/>
      </c>
      <c r="X155" s="234" t="str">
        <f>IFERROR(VLOOKUP(X153,'P1-1'!$B:$AP,31,FALSE),"")</f>
        <v/>
      </c>
      <c r="Y155" s="234" t="str">
        <f>IFERROR(VLOOKUP(Y153,'P1-1'!$B:$AP,31,FALSE),"")</f>
        <v/>
      </c>
      <c r="Z155" s="234" t="str">
        <f>IFERROR(VLOOKUP(Z153,'P1-1'!$B:$AP,31,FALSE),"")</f>
        <v/>
      </c>
      <c r="AA155" s="234" t="str">
        <f>IFERROR(VLOOKUP(AA153,'P1-1'!$B:$AP,31,FALSE),"")</f>
        <v/>
      </c>
      <c r="AB155" s="234" t="str">
        <f>IFERROR(VLOOKUP(AB153,'P1-1'!$B:$AP,31,FALSE),"")</f>
        <v/>
      </c>
      <c r="AC155" s="234" t="str">
        <f>IFERROR(VLOOKUP(AC153,'P1-1'!$B:$AP,31,FALSE),"")</f>
        <v/>
      </c>
      <c r="AD155" s="234" t="str">
        <f>IFERROR(VLOOKUP(AD153,'P1-1'!$B:$AP,31,FALSE),"")</f>
        <v/>
      </c>
      <c r="AE155" s="234" t="str">
        <f>IFERROR(VLOOKUP(AE153,'P1-1'!$B:$AP,31,FALSE),"")</f>
        <v/>
      </c>
      <c r="AF155" s="234" t="str">
        <f>IFERROR(VLOOKUP(AF153,'P1-1'!$B:$AP,31,FALSE),"")</f>
        <v/>
      </c>
      <c r="AG155" s="234" t="str">
        <f>IFERROR(VLOOKUP(AG153,'P1-1'!$B:$AP,31,FALSE),"")</f>
        <v/>
      </c>
      <c r="AH155" s="234" t="str">
        <f>IFERROR(VLOOKUP(AH153,'P1-1'!$B:$AP,31,FALSE),"")</f>
        <v/>
      </c>
      <c r="AI155" s="234" t="str">
        <f>IFERROR(VLOOKUP(AI153,'P1-1'!$B:$AP,31,FALSE),"")</f>
        <v/>
      </c>
      <c r="AJ155" s="234" t="str">
        <f>IFERROR(VLOOKUP(AJ153,'P1-1'!$B:$AP,31,FALSE),"")</f>
        <v/>
      </c>
      <c r="AK155" s="234" t="str">
        <f>IFERROR(VLOOKUP(AK153,'P1-1'!$B:$AP,31,FALSE),"")</f>
        <v/>
      </c>
      <c r="AL155" s="234" t="str">
        <f>IFERROR(VLOOKUP(AL153,'P1-1'!$B:$AP,31,FALSE),"")</f>
        <v/>
      </c>
      <c r="AM155" s="234" t="str">
        <f>IFERROR(VLOOKUP(AM153,'P1-1'!$B:$AP,31,FALSE),"")</f>
        <v/>
      </c>
      <c r="AN155" s="730"/>
      <c r="AO155" s="702"/>
      <c r="AP155" s="707"/>
      <c r="AQ155" s="708"/>
      <c r="AR155" s="702"/>
      <c r="AS155" s="702"/>
      <c r="AT155" s="709"/>
      <c r="AU155" s="327"/>
      <c r="AV155" s="327"/>
    </row>
    <row r="156" spans="1:48" s="205" customFormat="1" ht="12" customHeight="1">
      <c r="A156" s="710">
        <v>45</v>
      </c>
      <c r="B156" s="713"/>
      <c r="C156" s="731"/>
      <c r="D156" s="719" t="s">
        <v>231</v>
      </c>
      <c r="E156" s="401"/>
      <c r="F156" s="722"/>
      <c r="G156" s="723"/>
      <c r="H156" s="232" t="s">
        <v>355</v>
      </c>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4"/>
      <c r="AL156" s="324"/>
      <c r="AM156" s="324"/>
      <c r="AN156" s="728">
        <f t="shared" ref="AN156" si="169">IF(LEFT($AN$2,6)="共同生活援助",SUM(I157:AM157),SUM(I157:AM158))</f>
        <v>0</v>
      </c>
      <c r="AO156" s="700">
        <f>IF($AN$4="４週",AN156/4,AN156/(DAY(EOMONTH($I$22,0))/7))</f>
        <v>0</v>
      </c>
      <c r="AP156" s="703"/>
      <c r="AQ156" s="704"/>
      <c r="AR156" s="700" t="str">
        <f t="shared" ref="AR156" si="170">IF($AN$4="４週",AU157,AV157)</f>
        <v/>
      </c>
      <c r="AS156" s="700"/>
      <c r="AT156" s="709"/>
      <c r="AU156" s="325" t="s">
        <v>617</v>
      </c>
      <c r="AV156" s="325" t="s">
        <v>356</v>
      </c>
    </row>
    <row r="157" spans="1:48" s="205" customFormat="1" ht="12" customHeight="1">
      <c r="A157" s="711"/>
      <c r="B157" s="714"/>
      <c r="C157" s="732"/>
      <c r="D157" s="720"/>
      <c r="E157" s="402"/>
      <c r="F157" s="724"/>
      <c r="G157" s="725"/>
      <c r="H157" s="233" t="s">
        <v>357</v>
      </c>
      <c r="I157" s="234" t="str">
        <f>IFERROR(VLOOKUP(I156,'P1-1'!$B:$AP,41,FALSE),"")</f>
        <v/>
      </c>
      <c r="J157" s="234" t="str">
        <f>IFERROR(VLOOKUP(J156,'P1-1'!$B:$AP,41,FALSE),"")</f>
        <v/>
      </c>
      <c r="K157" s="234" t="str">
        <f>IFERROR(VLOOKUP(K156,'P1-1'!$B:$AP,41,FALSE),"")</f>
        <v/>
      </c>
      <c r="L157" s="234" t="str">
        <f>IFERROR(VLOOKUP(L156,'P1-1'!$B:$AP,41,FALSE),"")</f>
        <v/>
      </c>
      <c r="M157" s="234" t="str">
        <f>IFERROR(VLOOKUP(M156,'P1-1'!$B:$AP,41,FALSE),"")</f>
        <v/>
      </c>
      <c r="N157" s="234" t="str">
        <f>IFERROR(VLOOKUP(N156,'P1-1'!$B:$AP,41,FALSE),"")</f>
        <v/>
      </c>
      <c r="O157" s="234" t="str">
        <f>IFERROR(VLOOKUP(O156,'P1-1'!$B:$AP,41,FALSE),"")</f>
        <v/>
      </c>
      <c r="P157" s="234" t="str">
        <f>IFERROR(VLOOKUP(P156,'P1-1'!$B:$AP,41,FALSE),"")</f>
        <v/>
      </c>
      <c r="Q157" s="234" t="str">
        <f>IFERROR(VLOOKUP(Q156,'P1-1'!$B:$AP,41,FALSE),"")</f>
        <v/>
      </c>
      <c r="R157" s="234" t="str">
        <f>IFERROR(VLOOKUP(R156,'P1-1'!$B:$AP,41,FALSE),"")</f>
        <v/>
      </c>
      <c r="S157" s="234" t="str">
        <f>IFERROR(VLOOKUP(S156,'P1-1'!$B:$AP,41,FALSE),"")</f>
        <v/>
      </c>
      <c r="T157" s="234" t="str">
        <f>IFERROR(VLOOKUP(T156,'P1-1'!$B:$AP,41,FALSE),"")</f>
        <v/>
      </c>
      <c r="U157" s="234" t="str">
        <f>IFERROR(VLOOKUP(U156,'P1-1'!$B:$AP,41,FALSE),"")</f>
        <v/>
      </c>
      <c r="V157" s="234" t="str">
        <f>IFERROR(VLOOKUP(V156,'P1-1'!$B:$AP,41,FALSE),"")</f>
        <v/>
      </c>
      <c r="W157" s="234" t="str">
        <f>IFERROR(VLOOKUP(W156,'P1-1'!$B:$AP,41,FALSE),"")</f>
        <v/>
      </c>
      <c r="X157" s="234" t="str">
        <f>IFERROR(VLOOKUP(X156,'P1-1'!$B:$AP,41,FALSE),"")</f>
        <v/>
      </c>
      <c r="Y157" s="234" t="str">
        <f>IFERROR(VLOOKUP(Y156,'P1-1'!$B:$AP,41,FALSE),"")</f>
        <v/>
      </c>
      <c r="Z157" s="234" t="str">
        <f>IFERROR(VLOOKUP(Z156,'P1-1'!$B:$AP,41,FALSE),"")</f>
        <v/>
      </c>
      <c r="AA157" s="234" t="str">
        <f>IFERROR(VLOOKUP(AA156,'P1-1'!$B:$AP,41,FALSE),"")</f>
        <v/>
      </c>
      <c r="AB157" s="234" t="str">
        <f>IFERROR(VLOOKUP(AB156,'P1-1'!$B:$AP,41,FALSE),"")</f>
        <v/>
      </c>
      <c r="AC157" s="234" t="str">
        <f>IFERROR(VLOOKUP(AC156,'P1-1'!$B:$AP,41,FALSE),"")</f>
        <v/>
      </c>
      <c r="AD157" s="234" t="str">
        <f>IFERROR(VLOOKUP(AD156,'P1-1'!$B:$AP,41,FALSE),"")</f>
        <v/>
      </c>
      <c r="AE157" s="234" t="str">
        <f>IFERROR(VLOOKUP(AE156,'P1-1'!$B:$AP,41,FALSE),"")</f>
        <v/>
      </c>
      <c r="AF157" s="234" t="str">
        <f>IFERROR(VLOOKUP(AF156,'P1-1'!$B:$AP,41,FALSE),"")</f>
        <v/>
      </c>
      <c r="AG157" s="234" t="str">
        <f>IFERROR(VLOOKUP(AG156,'P1-1'!$B:$AP,41,FALSE),"")</f>
        <v/>
      </c>
      <c r="AH157" s="234" t="str">
        <f>IFERROR(VLOOKUP(AH156,'P1-1'!$B:$AP,41,FALSE),"")</f>
        <v/>
      </c>
      <c r="AI157" s="234" t="str">
        <f>IFERROR(VLOOKUP(AI156,'P1-1'!$B:$AP,41,FALSE),"")</f>
        <v/>
      </c>
      <c r="AJ157" s="234" t="str">
        <f>IFERROR(VLOOKUP(AJ156,'P1-1'!$B:$AP,41,FALSE),"")</f>
        <v/>
      </c>
      <c r="AK157" s="234" t="str">
        <f>IFERROR(VLOOKUP(AK156,'P1-1'!$B:$AP,41,FALSE),"")</f>
        <v/>
      </c>
      <c r="AL157" s="234" t="str">
        <f>IFERROR(VLOOKUP(AL156,'P1-1'!$B:$AP,41,FALSE),"")</f>
        <v/>
      </c>
      <c r="AM157" s="234" t="str">
        <f>IFERROR(VLOOKUP(AM156,'P1-1'!$B:$AP,41,FALSE),"")</f>
        <v/>
      </c>
      <c r="AN157" s="729"/>
      <c r="AO157" s="701"/>
      <c r="AP157" s="705"/>
      <c r="AQ157" s="706"/>
      <c r="AR157" s="701"/>
      <c r="AS157" s="701"/>
      <c r="AT157" s="709"/>
      <c r="AU157" s="326" t="str">
        <f t="shared" ref="AU157" si="171">IFERROR(IF($D156="□",($AO156/$AK$7),($AO156/$AK$9)),"")</f>
        <v/>
      </c>
      <c r="AV157" s="326" t="str">
        <f t="shared" ref="AV157" si="172">IFERROR(IF($D156="□",($AN156/$AO$7),($AN156/$AO$9)),"")</f>
        <v/>
      </c>
    </row>
    <row r="158" spans="1:48" s="205" customFormat="1" ht="12" customHeight="1">
      <c r="A158" s="712"/>
      <c r="B158" s="715"/>
      <c r="C158" s="733"/>
      <c r="D158" s="721"/>
      <c r="E158" s="402"/>
      <c r="F158" s="726"/>
      <c r="G158" s="727"/>
      <c r="H158" s="235" t="s">
        <v>358</v>
      </c>
      <c r="I158" s="236" t="str">
        <f>IFERROR(VLOOKUP(I156,'P1-1'!$B:$AP,31,FALSE),"")</f>
        <v/>
      </c>
      <c r="J158" s="234" t="str">
        <f>IFERROR(VLOOKUP(J156,'P1-1'!$B:$AP,31,FALSE),"")</f>
        <v/>
      </c>
      <c r="K158" s="234" t="str">
        <f>IFERROR(VLOOKUP(K156,'P1-1'!$B:$AP,31,FALSE),"")</f>
        <v/>
      </c>
      <c r="L158" s="234" t="str">
        <f>IFERROR(VLOOKUP(L156,'P1-1'!$B:$AP,31,FALSE),"")</f>
        <v/>
      </c>
      <c r="M158" s="234" t="str">
        <f>IFERROR(VLOOKUP(M156,'P1-1'!$B:$AP,31,FALSE),"")</f>
        <v/>
      </c>
      <c r="N158" s="234" t="str">
        <f>IFERROR(VLOOKUP(N156,'P1-1'!$B:$AP,31,FALSE),"")</f>
        <v/>
      </c>
      <c r="O158" s="234" t="str">
        <f>IFERROR(VLOOKUP(O156,'P1-1'!$B:$AP,31,FALSE),"")</f>
        <v/>
      </c>
      <c r="P158" s="234" t="str">
        <f>IFERROR(VLOOKUP(P156,'P1-1'!$B:$AP,31,FALSE),"")</f>
        <v/>
      </c>
      <c r="Q158" s="234" t="str">
        <f>IFERROR(VLOOKUP(Q156,'P1-1'!$B:$AP,31,FALSE),"")</f>
        <v/>
      </c>
      <c r="R158" s="234" t="str">
        <f>IFERROR(VLOOKUP(R156,'P1-1'!$B:$AP,31,FALSE),"")</f>
        <v/>
      </c>
      <c r="S158" s="234" t="str">
        <f>IFERROR(VLOOKUP(S156,'P1-1'!$B:$AP,31,FALSE),"")</f>
        <v/>
      </c>
      <c r="T158" s="234" t="str">
        <f>IFERROR(VLOOKUP(T156,'P1-1'!$B:$AP,31,FALSE),"")</f>
        <v/>
      </c>
      <c r="U158" s="234" t="str">
        <f>IFERROR(VLOOKUP(U156,'P1-1'!$B:$AP,31,FALSE),"")</f>
        <v/>
      </c>
      <c r="V158" s="234" t="str">
        <f>IFERROR(VLOOKUP(V156,'P1-1'!$B:$AP,31,FALSE),"")</f>
        <v/>
      </c>
      <c r="W158" s="234" t="str">
        <f>IFERROR(VLOOKUP(W156,'P1-1'!$B:$AP,31,FALSE),"")</f>
        <v/>
      </c>
      <c r="X158" s="234" t="str">
        <f>IFERROR(VLOOKUP(X156,'P1-1'!$B:$AP,31,FALSE),"")</f>
        <v/>
      </c>
      <c r="Y158" s="234" t="str">
        <f>IFERROR(VLOOKUP(Y156,'P1-1'!$B:$AP,31,FALSE),"")</f>
        <v/>
      </c>
      <c r="Z158" s="234" t="str">
        <f>IFERROR(VLOOKUP(Z156,'P1-1'!$B:$AP,31,FALSE),"")</f>
        <v/>
      </c>
      <c r="AA158" s="234" t="str">
        <f>IFERROR(VLOOKUP(AA156,'P1-1'!$B:$AP,31,FALSE),"")</f>
        <v/>
      </c>
      <c r="AB158" s="234" t="str">
        <f>IFERROR(VLOOKUP(AB156,'P1-1'!$B:$AP,31,FALSE),"")</f>
        <v/>
      </c>
      <c r="AC158" s="234" t="str">
        <f>IFERROR(VLOOKUP(AC156,'P1-1'!$B:$AP,31,FALSE),"")</f>
        <v/>
      </c>
      <c r="AD158" s="234" t="str">
        <f>IFERROR(VLOOKUP(AD156,'P1-1'!$B:$AP,31,FALSE),"")</f>
        <v/>
      </c>
      <c r="AE158" s="234" t="str">
        <f>IFERROR(VLOOKUP(AE156,'P1-1'!$B:$AP,31,FALSE),"")</f>
        <v/>
      </c>
      <c r="AF158" s="234" t="str">
        <f>IFERROR(VLOOKUP(AF156,'P1-1'!$B:$AP,31,FALSE),"")</f>
        <v/>
      </c>
      <c r="AG158" s="234" t="str">
        <f>IFERROR(VLOOKUP(AG156,'P1-1'!$B:$AP,31,FALSE),"")</f>
        <v/>
      </c>
      <c r="AH158" s="234" t="str">
        <f>IFERROR(VLOOKUP(AH156,'P1-1'!$B:$AP,31,FALSE),"")</f>
        <v/>
      </c>
      <c r="AI158" s="234" t="str">
        <f>IFERROR(VLOOKUP(AI156,'P1-1'!$B:$AP,31,FALSE),"")</f>
        <v/>
      </c>
      <c r="AJ158" s="234" t="str">
        <f>IFERROR(VLOOKUP(AJ156,'P1-1'!$B:$AP,31,FALSE),"")</f>
        <v/>
      </c>
      <c r="AK158" s="234" t="str">
        <f>IFERROR(VLOOKUP(AK156,'P1-1'!$B:$AP,31,FALSE),"")</f>
        <v/>
      </c>
      <c r="AL158" s="234" t="str">
        <f>IFERROR(VLOOKUP(AL156,'P1-1'!$B:$AP,31,FALSE),"")</f>
        <v/>
      </c>
      <c r="AM158" s="234" t="str">
        <f>IFERROR(VLOOKUP(AM156,'P1-1'!$B:$AP,31,FALSE),"")</f>
        <v/>
      </c>
      <c r="AN158" s="730"/>
      <c r="AO158" s="702"/>
      <c r="AP158" s="707"/>
      <c r="AQ158" s="708"/>
      <c r="AR158" s="702"/>
      <c r="AS158" s="702"/>
      <c r="AT158" s="709"/>
      <c r="AU158" s="327"/>
      <c r="AV158" s="327"/>
    </row>
    <row r="159" spans="1:48" s="205" customFormat="1" ht="12" customHeight="1">
      <c r="A159" s="710">
        <v>46</v>
      </c>
      <c r="B159" s="713"/>
      <c r="C159" s="731"/>
      <c r="D159" s="719" t="s">
        <v>231</v>
      </c>
      <c r="E159" s="401"/>
      <c r="F159" s="722"/>
      <c r="G159" s="723"/>
      <c r="H159" s="232" t="s">
        <v>355</v>
      </c>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4"/>
      <c r="AL159" s="324"/>
      <c r="AM159" s="324"/>
      <c r="AN159" s="728">
        <f t="shared" ref="AN159" si="173">IF(LEFT($AN$2,6)="共同生活援助",SUM(I160:AM160),SUM(I160:AM161))</f>
        <v>0</v>
      </c>
      <c r="AO159" s="700">
        <f>IF($AN$4="４週",AN159/4,AN159/(DAY(EOMONTH($I$22,0))/7))</f>
        <v>0</v>
      </c>
      <c r="AP159" s="703"/>
      <c r="AQ159" s="704"/>
      <c r="AR159" s="700" t="str">
        <f t="shared" ref="AR159" si="174">IF($AN$4="４週",AU160,AV160)</f>
        <v/>
      </c>
      <c r="AS159" s="700"/>
      <c r="AT159" s="709"/>
      <c r="AU159" s="325" t="s">
        <v>617</v>
      </c>
      <c r="AV159" s="325" t="s">
        <v>356</v>
      </c>
    </row>
    <row r="160" spans="1:48" s="205" customFormat="1" ht="12" customHeight="1">
      <c r="A160" s="711"/>
      <c r="B160" s="714"/>
      <c r="C160" s="732"/>
      <c r="D160" s="720"/>
      <c r="E160" s="402"/>
      <c r="F160" s="724"/>
      <c r="G160" s="725"/>
      <c r="H160" s="233" t="s">
        <v>357</v>
      </c>
      <c r="I160" s="234" t="str">
        <f>IFERROR(VLOOKUP(I159,'P1-1'!$B:$AP,41,FALSE),"")</f>
        <v/>
      </c>
      <c r="J160" s="234" t="str">
        <f>IFERROR(VLOOKUP(J159,'P1-1'!$B:$AP,41,FALSE),"")</f>
        <v/>
      </c>
      <c r="K160" s="234" t="str">
        <f>IFERROR(VLOOKUP(K159,'P1-1'!$B:$AP,41,FALSE),"")</f>
        <v/>
      </c>
      <c r="L160" s="234" t="str">
        <f>IFERROR(VLOOKUP(L159,'P1-1'!$B:$AP,41,FALSE),"")</f>
        <v/>
      </c>
      <c r="M160" s="234" t="str">
        <f>IFERROR(VLOOKUP(M159,'P1-1'!$B:$AP,41,FALSE),"")</f>
        <v/>
      </c>
      <c r="N160" s="234" t="str">
        <f>IFERROR(VLOOKUP(N159,'P1-1'!$B:$AP,41,FALSE),"")</f>
        <v/>
      </c>
      <c r="O160" s="234" t="str">
        <f>IFERROR(VLOOKUP(O159,'P1-1'!$B:$AP,41,FALSE),"")</f>
        <v/>
      </c>
      <c r="P160" s="234" t="str">
        <f>IFERROR(VLOOKUP(P159,'P1-1'!$B:$AP,41,FALSE),"")</f>
        <v/>
      </c>
      <c r="Q160" s="234" t="str">
        <f>IFERROR(VLOOKUP(Q159,'P1-1'!$B:$AP,41,FALSE),"")</f>
        <v/>
      </c>
      <c r="R160" s="234" t="str">
        <f>IFERROR(VLOOKUP(R159,'P1-1'!$B:$AP,41,FALSE),"")</f>
        <v/>
      </c>
      <c r="S160" s="234" t="str">
        <f>IFERROR(VLOOKUP(S159,'P1-1'!$B:$AP,41,FALSE),"")</f>
        <v/>
      </c>
      <c r="T160" s="234" t="str">
        <f>IFERROR(VLOOKUP(T159,'P1-1'!$B:$AP,41,FALSE),"")</f>
        <v/>
      </c>
      <c r="U160" s="234" t="str">
        <f>IFERROR(VLOOKUP(U159,'P1-1'!$B:$AP,41,FALSE),"")</f>
        <v/>
      </c>
      <c r="V160" s="234" t="str">
        <f>IFERROR(VLOOKUP(V159,'P1-1'!$B:$AP,41,FALSE),"")</f>
        <v/>
      </c>
      <c r="W160" s="234" t="str">
        <f>IFERROR(VLOOKUP(W159,'P1-1'!$B:$AP,41,FALSE),"")</f>
        <v/>
      </c>
      <c r="X160" s="234" t="str">
        <f>IFERROR(VLOOKUP(X159,'P1-1'!$B:$AP,41,FALSE),"")</f>
        <v/>
      </c>
      <c r="Y160" s="234" t="str">
        <f>IFERROR(VLOOKUP(Y159,'P1-1'!$B:$AP,41,FALSE),"")</f>
        <v/>
      </c>
      <c r="Z160" s="234" t="str">
        <f>IFERROR(VLOOKUP(Z159,'P1-1'!$B:$AP,41,FALSE),"")</f>
        <v/>
      </c>
      <c r="AA160" s="234" t="str">
        <f>IFERROR(VLOOKUP(AA159,'P1-1'!$B:$AP,41,FALSE),"")</f>
        <v/>
      </c>
      <c r="AB160" s="234" t="str">
        <f>IFERROR(VLOOKUP(AB159,'P1-1'!$B:$AP,41,FALSE),"")</f>
        <v/>
      </c>
      <c r="AC160" s="234" t="str">
        <f>IFERROR(VLOOKUP(AC159,'P1-1'!$B:$AP,41,FALSE),"")</f>
        <v/>
      </c>
      <c r="AD160" s="234" t="str">
        <f>IFERROR(VLOOKUP(AD159,'P1-1'!$B:$AP,41,FALSE),"")</f>
        <v/>
      </c>
      <c r="AE160" s="234" t="str">
        <f>IFERROR(VLOOKUP(AE159,'P1-1'!$B:$AP,41,FALSE),"")</f>
        <v/>
      </c>
      <c r="AF160" s="234" t="str">
        <f>IFERROR(VLOOKUP(AF159,'P1-1'!$B:$AP,41,FALSE),"")</f>
        <v/>
      </c>
      <c r="AG160" s="234" t="str">
        <f>IFERROR(VLOOKUP(AG159,'P1-1'!$B:$AP,41,FALSE),"")</f>
        <v/>
      </c>
      <c r="AH160" s="234" t="str">
        <f>IFERROR(VLOOKUP(AH159,'P1-1'!$B:$AP,41,FALSE),"")</f>
        <v/>
      </c>
      <c r="AI160" s="234" t="str">
        <f>IFERROR(VLOOKUP(AI159,'P1-1'!$B:$AP,41,FALSE),"")</f>
        <v/>
      </c>
      <c r="AJ160" s="234" t="str">
        <f>IFERROR(VLOOKUP(AJ159,'P1-1'!$B:$AP,41,FALSE),"")</f>
        <v/>
      </c>
      <c r="AK160" s="234" t="str">
        <f>IFERROR(VLOOKUP(AK159,'P1-1'!$B:$AP,41,FALSE),"")</f>
        <v/>
      </c>
      <c r="AL160" s="234" t="str">
        <f>IFERROR(VLOOKUP(AL159,'P1-1'!$B:$AP,41,FALSE),"")</f>
        <v/>
      </c>
      <c r="AM160" s="234" t="str">
        <f>IFERROR(VLOOKUP(AM159,'P1-1'!$B:$AP,41,FALSE),"")</f>
        <v/>
      </c>
      <c r="AN160" s="729"/>
      <c r="AO160" s="701"/>
      <c r="AP160" s="705"/>
      <c r="AQ160" s="706"/>
      <c r="AR160" s="701"/>
      <c r="AS160" s="701"/>
      <c r="AT160" s="709"/>
      <c r="AU160" s="326" t="str">
        <f t="shared" ref="AU160" si="175">IFERROR(IF($D159="□",($AO159/$AK$7),($AO159/$AK$9)),"")</f>
        <v/>
      </c>
      <c r="AV160" s="326" t="str">
        <f t="shared" ref="AV160" si="176">IFERROR(IF($D159="□",($AN159/$AO$7),($AN159/$AO$9)),"")</f>
        <v/>
      </c>
    </row>
    <row r="161" spans="1:48" s="205" customFormat="1" ht="12" customHeight="1">
      <c r="A161" s="712"/>
      <c r="B161" s="715"/>
      <c r="C161" s="733"/>
      <c r="D161" s="721"/>
      <c r="E161" s="402"/>
      <c r="F161" s="726"/>
      <c r="G161" s="727"/>
      <c r="H161" s="235" t="s">
        <v>358</v>
      </c>
      <c r="I161" s="234" t="str">
        <f>IFERROR(VLOOKUP(I159,'P1-1'!$B:$AP,31,FALSE),"")</f>
        <v/>
      </c>
      <c r="J161" s="234" t="str">
        <f>IFERROR(VLOOKUP(J159,'P1-1'!$B:$AP,31,FALSE),"")</f>
        <v/>
      </c>
      <c r="K161" s="234" t="str">
        <f>IFERROR(VLOOKUP(K159,'P1-1'!$B:$AP,31,FALSE),"")</f>
        <v/>
      </c>
      <c r="L161" s="234" t="str">
        <f>IFERROR(VLOOKUP(L159,'P1-1'!$B:$AP,31,FALSE),"")</f>
        <v/>
      </c>
      <c r="M161" s="234" t="str">
        <f>IFERROR(VLOOKUP(M159,'P1-1'!$B:$AP,31,FALSE),"")</f>
        <v/>
      </c>
      <c r="N161" s="234" t="str">
        <f>IFERROR(VLOOKUP(N159,'P1-1'!$B:$AP,31,FALSE),"")</f>
        <v/>
      </c>
      <c r="O161" s="234" t="str">
        <f>IFERROR(VLOOKUP(O159,'P1-1'!$B:$AP,31,FALSE),"")</f>
        <v/>
      </c>
      <c r="P161" s="234" t="str">
        <f>IFERROR(VLOOKUP(P159,'P1-1'!$B:$AP,31,FALSE),"")</f>
        <v/>
      </c>
      <c r="Q161" s="234" t="str">
        <f>IFERROR(VLOOKUP(Q159,'P1-1'!$B:$AP,31,FALSE),"")</f>
        <v/>
      </c>
      <c r="R161" s="234" t="str">
        <f>IFERROR(VLOOKUP(R159,'P1-1'!$B:$AP,31,FALSE),"")</f>
        <v/>
      </c>
      <c r="S161" s="234" t="str">
        <f>IFERROR(VLOOKUP(S159,'P1-1'!$B:$AP,31,FALSE),"")</f>
        <v/>
      </c>
      <c r="T161" s="234" t="str">
        <f>IFERROR(VLOOKUP(T159,'P1-1'!$B:$AP,31,FALSE),"")</f>
        <v/>
      </c>
      <c r="U161" s="234" t="str">
        <f>IFERROR(VLOOKUP(U159,'P1-1'!$B:$AP,31,FALSE),"")</f>
        <v/>
      </c>
      <c r="V161" s="234" t="str">
        <f>IFERROR(VLOOKUP(V159,'P1-1'!$B:$AP,31,FALSE),"")</f>
        <v/>
      </c>
      <c r="W161" s="234" t="str">
        <f>IFERROR(VLOOKUP(W159,'P1-1'!$B:$AP,31,FALSE),"")</f>
        <v/>
      </c>
      <c r="X161" s="234" t="str">
        <f>IFERROR(VLOOKUP(X159,'P1-1'!$B:$AP,31,FALSE),"")</f>
        <v/>
      </c>
      <c r="Y161" s="234" t="str">
        <f>IFERROR(VLOOKUP(Y159,'P1-1'!$B:$AP,31,FALSE),"")</f>
        <v/>
      </c>
      <c r="Z161" s="234" t="str">
        <f>IFERROR(VLOOKUP(Z159,'P1-1'!$B:$AP,31,FALSE),"")</f>
        <v/>
      </c>
      <c r="AA161" s="234" t="str">
        <f>IFERROR(VLOOKUP(AA159,'P1-1'!$B:$AP,31,FALSE),"")</f>
        <v/>
      </c>
      <c r="AB161" s="234" t="str">
        <f>IFERROR(VLOOKUP(AB159,'P1-1'!$B:$AP,31,FALSE),"")</f>
        <v/>
      </c>
      <c r="AC161" s="234" t="str">
        <f>IFERROR(VLOOKUP(AC159,'P1-1'!$B:$AP,31,FALSE),"")</f>
        <v/>
      </c>
      <c r="AD161" s="234" t="str">
        <f>IFERROR(VLOOKUP(AD159,'P1-1'!$B:$AP,31,FALSE),"")</f>
        <v/>
      </c>
      <c r="AE161" s="234" t="str">
        <f>IFERROR(VLOOKUP(AE159,'P1-1'!$B:$AP,31,FALSE),"")</f>
        <v/>
      </c>
      <c r="AF161" s="234" t="str">
        <f>IFERROR(VLOOKUP(AF159,'P1-1'!$B:$AP,31,FALSE),"")</f>
        <v/>
      </c>
      <c r="AG161" s="234" t="str">
        <f>IFERROR(VLOOKUP(AG159,'P1-1'!$B:$AP,31,FALSE),"")</f>
        <v/>
      </c>
      <c r="AH161" s="234" t="str">
        <f>IFERROR(VLOOKUP(AH159,'P1-1'!$B:$AP,31,FALSE),"")</f>
        <v/>
      </c>
      <c r="AI161" s="234" t="str">
        <f>IFERROR(VLOOKUP(AI159,'P1-1'!$B:$AP,31,FALSE),"")</f>
        <v/>
      </c>
      <c r="AJ161" s="234" t="str">
        <f>IFERROR(VLOOKUP(AJ159,'P1-1'!$B:$AP,31,FALSE),"")</f>
        <v/>
      </c>
      <c r="AK161" s="234" t="str">
        <f>IFERROR(VLOOKUP(AK159,'P1-1'!$B:$AP,31,FALSE),"")</f>
        <v/>
      </c>
      <c r="AL161" s="234" t="str">
        <f>IFERROR(VLOOKUP(AL159,'P1-1'!$B:$AP,31,FALSE),"")</f>
        <v/>
      </c>
      <c r="AM161" s="234" t="str">
        <f>IFERROR(VLOOKUP(AM159,'P1-1'!$B:$AP,31,FALSE),"")</f>
        <v/>
      </c>
      <c r="AN161" s="730"/>
      <c r="AO161" s="702"/>
      <c r="AP161" s="707"/>
      <c r="AQ161" s="708"/>
      <c r="AR161" s="702"/>
      <c r="AS161" s="702"/>
      <c r="AT161" s="709"/>
      <c r="AU161" s="327"/>
      <c r="AV161" s="327"/>
    </row>
    <row r="162" spans="1:48" s="205" customFormat="1" ht="12" customHeight="1">
      <c r="A162" s="710">
        <v>47</v>
      </c>
      <c r="B162" s="713"/>
      <c r="C162" s="731"/>
      <c r="D162" s="719" t="s">
        <v>231</v>
      </c>
      <c r="E162" s="401"/>
      <c r="F162" s="722"/>
      <c r="G162" s="723"/>
      <c r="H162" s="232" t="s">
        <v>355</v>
      </c>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4"/>
      <c r="AL162" s="324"/>
      <c r="AM162" s="324"/>
      <c r="AN162" s="728">
        <f t="shared" ref="AN162" si="177">IF(LEFT($AN$2,6)="共同生活援助",SUM(I163:AM163),SUM(I163:AM164))</f>
        <v>0</v>
      </c>
      <c r="AO162" s="700">
        <f>IF($AN$4="４週",AN162/4,AN162/(DAY(EOMONTH($I$22,0))/7))</f>
        <v>0</v>
      </c>
      <c r="AP162" s="703"/>
      <c r="AQ162" s="704"/>
      <c r="AR162" s="700" t="str">
        <f t="shared" ref="AR162" si="178">IF($AN$4="４週",AU163,AV163)</f>
        <v/>
      </c>
      <c r="AS162" s="700"/>
      <c r="AT162" s="709"/>
      <c r="AU162" s="325" t="s">
        <v>617</v>
      </c>
      <c r="AV162" s="325" t="s">
        <v>356</v>
      </c>
    </row>
    <row r="163" spans="1:48" s="205" customFormat="1" ht="12" customHeight="1">
      <c r="A163" s="711"/>
      <c r="B163" s="714"/>
      <c r="C163" s="732"/>
      <c r="D163" s="720"/>
      <c r="E163" s="402"/>
      <c r="F163" s="724"/>
      <c r="G163" s="725"/>
      <c r="H163" s="233" t="s">
        <v>357</v>
      </c>
      <c r="I163" s="234" t="str">
        <f>IFERROR(VLOOKUP(I162,'P1-1'!$B:$AP,41,FALSE),"")</f>
        <v/>
      </c>
      <c r="J163" s="234" t="str">
        <f>IFERROR(VLOOKUP(J162,'P1-1'!$B:$AP,41,FALSE),"")</f>
        <v/>
      </c>
      <c r="K163" s="234" t="str">
        <f>IFERROR(VLOOKUP(K162,'P1-1'!$B:$AP,41,FALSE),"")</f>
        <v/>
      </c>
      <c r="L163" s="234" t="str">
        <f>IFERROR(VLOOKUP(L162,'P1-1'!$B:$AP,41,FALSE),"")</f>
        <v/>
      </c>
      <c r="M163" s="234" t="str">
        <f>IFERROR(VLOOKUP(M162,'P1-1'!$B:$AP,41,FALSE),"")</f>
        <v/>
      </c>
      <c r="N163" s="234" t="str">
        <f>IFERROR(VLOOKUP(N162,'P1-1'!$B:$AP,41,FALSE),"")</f>
        <v/>
      </c>
      <c r="O163" s="234" t="str">
        <f>IFERROR(VLOOKUP(O162,'P1-1'!$B:$AP,41,FALSE),"")</f>
        <v/>
      </c>
      <c r="P163" s="234" t="str">
        <f>IFERROR(VLOOKUP(P162,'P1-1'!$B:$AP,41,FALSE),"")</f>
        <v/>
      </c>
      <c r="Q163" s="234" t="str">
        <f>IFERROR(VLOOKUP(Q162,'P1-1'!$B:$AP,41,FALSE),"")</f>
        <v/>
      </c>
      <c r="R163" s="234" t="str">
        <f>IFERROR(VLOOKUP(R162,'P1-1'!$B:$AP,41,FALSE),"")</f>
        <v/>
      </c>
      <c r="S163" s="234" t="str">
        <f>IFERROR(VLOOKUP(S162,'P1-1'!$B:$AP,41,FALSE),"")</f>
        <v/>
      </c>
      <c r="T163" s="234" t="str">
        <f>IFERROR(VLOOKUP(T162,'P1-1'!$B:$AP,41,FALSE),"")</f>
        <v/>
      </c>
      <c r="U163" s="234" t="str">
        <f>IFERROR(VLOOKUP(U162,'P1-1'!$B:$AP,41,FALSE),"")</f>
        <v/>
      </c>
      <c r="V163" s="234" t="str">
        <f>IFERROR(VLOOKUP(V162,'P1-1'!$B:$AP,41,FALSE),"")</f>
        <v/>
      </c>
      <c r="W163" s="234" t="str">
        <f>IFERROR(VLOOKUP(W162,'P1-1'!$B:$AP,41,FALSE),"")</f>
        <v/>
      </c>
      <c r="X163" s="234" t="str">
        <f>IFERROR(VLOOKUP(X162,'P1-1'!$B:$AP,41,FALSE),"")</f>
        <v/>
      </c>
      <c r="Y163" s="234" t="str">
        <f>IFERROR(VLOOKUP(Y162,'P1-1'!$B:$AP,41,FALSE),"")</f>
        <v/>
      </c>
      <c r="Z163" s="234" t="str">
        <f>IFERROR(VLOOKUP(Z162,'P1-1'!$B:$AP,41,FALSE),"")</f>
        <v/>
      </c>
      <c r="AA163" s="234" t="str">
        <f>IFERROR(VLOOKUP(AA162,'P1-1'!$B:$AP,41,FALSE),"")</f>
        <v/>
      </c>
      <c r="AB163" s="234" t="str">
        <f>IFERROR(VLOOKUP(AB162,'P1-1'!$B:$AP,41,FALSE),"")</f>
        <v/>
      </c>
      <c r="AC163" s="234" t="str">
        <f>IFERROR(VLOOKUP(AC162,'P1-1'!$B:$AP,41,FALSE),"")</f>
        <v/>
      </c>
      <c r="AD163" s="234" t="str">
        <f>IFERROR(VLOOKUP(AD162,'P1-1'!$B:$AP,41,FALSE),"")</f>
        <v/>
      </c>
      <c r="AE163" s="234" t="str">
        <f>IFERROR(VLOOKUP(AE162,'P1-1'!$B:$AP,41,FALSE),"")</f>
        <v/>
      </c>
      <c r="AF163" s="234" t="str">
        <f>IFERROR(VLOOKUP(AF162,'P1-1'!$B:$AP,41,FALSE),"")</f>
        <v/>
      </c>
      <c r="AG163" s="234" t="str">
        <f>IFERROR(VLOOKUP(AG162,'P1-1'!$B:$AP,41,FALSE),"")</f>
        <v/>
      </c>
      <c r="AH163" s="234" t="str">
        <f>IFERROR(VLOOKUP(AH162,'P1-1'!$B:$AP,41,FALSE),"")</f>
        <v/>
      </c>
      <c r="AI163" s="234" t="str">
        <f>IFERROR(VLOOKUP(AI162,'P1-1'!$B:$AP,41,FALSE),"")</f>
        <v/>
      </c>
      <c r="AJ163" s="234" t="str">
        <f>IFERROR(VLOOKUP(AJ162,'P1-1'!$B:$AP,41,FALSE),"")</f>
        <v/>
      </c>
      <c r="AK163" s="234" t="str">
        <f>IFERROR(VLOOKUP(AK162,'P1-1'!$B:$AP,41,FALSE),"")</f>
        <v/>
      </c>
      <c r="AL163" s="234" t="str">
        <f>IFERROR(VLOOKUP(AL162,'P1-1'!$B:$AP,41,FALSE),"")</f>
        <v/>
      </c>
      <c r="AM163" s="234" t="str">
        <f>IFERROR(VLOOKUP(AM162,'P1-1'!$B:$AP,41,FALSE),"")</f>
        <v/>
      </c>
      <c r="AN163" s="729"/>
      <c r="AO163" s="701"/>
      <c r="AP163" s="705"/>
      <c r="AQ163" s="706"/>
      <c r="AR163" s="701"/>
      <c r="AS163" s="701"/>
      <c r="AT163" s="709"/>
      <c r="AU163" s="326" t="str">
        <f t="shared" ref="AU163" si="179">IFERROR(IF($D162="□",($AO162/$AK$7),($AO162/$AK$9)),"")</f>
        <v/>
      </c>
      <c r="AV163" s="326" t="str">
        <f t="shared" ref="AV163" si="180">IFERROR(IF($D162="□",($AN162/$AO$7),($AN162/$AO$9)),"")</f>
        <v/>
      </c>
    </row>
    <row r="164" spans="1:48" s="205" customFormat="1" ht="12" customHeight="1">
      <c r="A164" s="712"/>
      <c r="B164" s="715"/>
      <c r="C164" s="733"/>
      <c r="D164" s="721"/>
      <c r="E164" s="402"/>
      <c r="F164" s="726"/>
      <c r="G164" s="727"/>
      <c r="H164" s="235" t="s">
        <v>358</v>
      </c>
      <c r="I164" s="234" t="str">
        <f>IFERROR(VLOOKUP(I162,'P1-1'!$B:$AP,31,FALSE),"")</f>
        <v/>
      </c>
      <c r="J164" s="234" t="str">
        <f>IFERROR(VLOOKUP(J162,'P1-1'!$B:$AP,31,FALSE),"")</f>
        <v/>
      </c>
      <c r="K164" s="234" t="str">
        <f>IFERROR(VLOOKUP(K162,'P1-1'!$B:$AP,31,FALSE),"")</f>
        <v/>
      </c>
      <c r="L164" s="234" t="str">
        <f>IFERROR(VLOOKUP(L162,'P1-1'!$B:$AP,31,FALSE),"")</f>
        <v/>
      </c>
      <c r="M164" s="234" t="str">
        <f>IFERROR(VLOOKUP(M162,'P1-1'!$B:$AP,31,FALSE),"")</f>
        <v/>
      </c>
      <c r="N164" s="234" t="str">
        <f>IFERROR(VLOOKUP(N162,'P1-1'!$B:$AP,31,FALSE),"")</f>
        <v/>
      </c>
      <c r="O164" s="234" t="str">
        <f>IFERROR(VLOOKUP(O162,'P1-1'!$B:$AP,31,FALSE),"")</f>
        <v/>
      </c>
      <c r="P164" s="234" t="str">
        <f>IFERROR(VLOOKUP(P162,'P1-1'!$B:$AP,31,FALSE),"")</f>
        <v/>
      </c>
      <c r="Q164" s="234" t="str">
        <f>IFERROR(VLOOKUP(Q162,'P1-1'!$B:$AP,31,FALSE),"")</f>
        <v/>
      </c>
      <c r="R164" s="234" t="str">
        <f>IFERROR(VLOOKUP(R162,'P1-1'!$B:$AP,31,FALSE),"")</f>
        <v/>
      </c>
      <c r="S164" s="234" t="str">
        <f>IFERROR(VLOOKUP(S162,'P1-1'!$B:$AP,31,FALSE),"")</f>
        <v/>
      </c>
      <c r="T164" s="234" t="str">
        <f>IFERROR(VLOOKUP(T162,'P1-1'!$B:$AP,31,FALSE),"")</f>
        <v/>
      </c>
      <c r="U164" s="234" t="str">
        <f>IFERROR(VLOOKUP(U162,'P1-1'!$B:$AP,31,FALSE),"")</f>
        <v/>
      </c>
      <c r="V164" s="234" t="str">
        <f>IFERROR(VLOOKUP(V162,'P1-1'!$B:$AP,31,FALSE),"")</f>
        <v/>
      </c>
      <c r="W164" s="234" t="str">
        <f>IFERROR(VLOOKUP(W162,'P1-1'!$B:$AP,31,FALSE),"")</f>
        <v/>
      </c>
      <c r="X164" s="234" t="str">
        <f>IFERROR(VLOOKUP(X162,'P1-1'!$B:$AP,31,FALSE),"")</f>
        <v/>
      </c>
      <c r="Y164" s="234" t="str">
        <f>IFERROR(VLOOKUP(Y162,'P1-1'!$B:$AP,31,FALSE),"")</f>
        <v/>
      </c>
      <c r="Z164" s="234" t="str">
        <f>IFERROR(VLOOKUP(Z162,'P1-1'!$B:$AP,31,FALSE),"")</f>
        <v/>
      </c>
      <c r="AA164" s="234" t="str">
        <f>IFERROR(VLOOKUP(AA162,'P1-1'!$B:$AP,31,FALSE),"")</f>
        <v/>
      </c>
      <c r="AB164" s="234" t="str">
        <f>IFERROR(VLOOKUP(AB162,'P1-1'!$B:$AP,31,FALSE),"")</f>
        <v/>
      </c>
      <c r="AC164" s="234" t="str">
        <f>IFERROR(VLOOKUP(AC162,'P1-1'!$B:$AP,31,FALSE),"")</f>
        <v/>
      </c>
      <c r="AD164" s="234" t="str">
        <f>IFERROR(VLOOKUP(AD162,'P1-1'!$B:$AP,31,FALSE),"")</f>
        <v/>
      </c>
      <c r="AE164" s="234" t="str">
        <f>IFERROR(VLOOKUP(AE162,'P1-1'!$B:$AP,31,FALSE),"")</f>
        <v/>
      </c>
      <c r="AF164" s="234" t="str">
        <f>IFERROR(VLOOKUP(AF162,'P1-1'!$B:$AP,31,FALSE),"")</f>
        <v/>
      </c>
      <c r="AG164" s="234" t="str">
        <f>IFERROR(VLOOKUP(AG162,'P1-1'!$B:$AP,31,FALSE),"")</f>
        <v/>
      </c>
      <c r="AH164" s="234" t="str">
        <f>IFERROR(VLOOKUP(AH162,'P1-1'!$B:$AP,31,FALSE),"")</f>
        <v/>
      </c>
      <c r="AI164" s="234" t="str">
        <f>IFERROR(VLOOKUP(AI162,'P1-1'!$B:$AP,31,FALSE),"")</f>
        <v/>
      </c>
      <c r="AJ164" s="234" t="str">
        <f>IFERROR(VLOOKUP(AJ162,'P1-1'!$B:$AP,31,FALSE),"")</f>
        <v/>
      </c>
      <c r="AK164" s="234" t="str">
        <f>IFERROR(VLOOKUP(AK162,'P1-1'!$B:$AP,31,FALSE),"")</f>
        <v/>
      </c>
      <c r="AL164" s="234" t="str">
        <f>IFERROR(VLOOKUP(AL162,'P1-1'!$B:$AP,31,FALSE),"")</f>
        <v/>
      </c>
      <c r="AM164" s="234" t="str">
        <f>IFERROR(VLOOKUP(AM162,'P1-1'!$B:$AP,31,FALSE),"")</f>
        <v/>
      </c>
      <c r="AN164" s="730"/>
      <c r="AO164" s="702"/>
      <c r="AP164" s="707"/>
      <c r="AQ164" s="708"/>
      <c r="AR164" s="702"/>
      <c r="AS164" s="702"/>
      <c r="AT164" s="709"/>
      <c r="AU164" s="327"/>
      <c r="AV164" s="327"/>
    </row>
    <row r="165" spans="1:48" s="205" customFormat="1" ht="12" customHeight="1">
      <c r="A165" s="710">
        <v>48</v>
      </c>
      <c r="B165" s="713"/>
      <c r="C165" s="716"/>
      <c r="D165" s="719" t="s">
        <v>231</v>
      </c>
      <c r="E165" s="401"/>
      <c r="F165" s="722"/>
      <c r="G165" s="723"/>
      <c r="H165" s="232" t="s">
        <v>355</v>
      </c>
      <c r="I165" s="324"/>
      <c r="J165" s="324"/>
      <c r="K165" s="324"/>
      <c r="L165" s="324"/>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4"/>
      <c r="AL165" s="324"/>
      <c r="AM165" s="324"/>
      <c r="AN165" s="728">
        <f t="shared" ref="AN165" si="181">IF(LEFT($AN$2,6)="共同生活援助",SUM(I166:AM166),SUM(I166:AM167))</f>
        <v>0</v>
      </c>
      <c r="AO165" s="700">
        <f>IF($AN$4="４週",AN165/4,AN165/(DAY(EOMONTH($I$22,0))/7))</f>
        <v>0</v>
      </c>
      <c r="AP165" s="703"/>
      <c r="AQ165" s="704"/>
      <c r="AR165" s="700" t="str">
        <f t="shared" ref="AR165" si="182">IF($AN$4="４週",AU166,AV166)</f>
        <v/>
      </c>
      <c r="AS165" s="700"/>
      <c r="AT165" s="709"/>
      <c r="AU165" s="325" t="s">
        <v>617</v>
      </c>
      <c r="AV165" s="325" t="s">
        <v>356</v>
      </c>
    </row>
    <row r="166" spans="1:48" s="205" customFormat="1" ht="12" customHeight="1">
      <c r="A166" s="711"/>
      <c r="B166" s="714"/>
      <c r="C166" s="717"/>
      <c r="D166" s="720"/>
      <c r="E166" s="402"/>
      <c r="F166" s="724"/>
      <c r="G166" s="725"/>
      <c r="H166" s="233" t="s">
        <v>357</v>
      </c>
      <c r="I166" s="234" t="str">
        <f>IFERROR(VLOOKUP(I165,'P1-1'!$B:$AP,41,FALSE),"")</f>
        <v/>
      </c>
      <c r="J166" s="234" t="str">
        <f>IFERROR(VLOOKUP(J165,'P1-1'!$B:$AP,41,FALSE),"")</f>
        <v/>
      </c>
      <c r="K166" s="234" t="str">
        <f>IFERROR(VLOOKUP(K165,'P1-1'!$B:$AP,41,FALSE),"")</f>
        <v/>
      </c>
      <c r="L166" s="234" t="str">
        <f>IFERROR(VLOOKUP(L165,'P1-1'!$B:$AP,41,FALSE),"")</f>
        <v/>
      </c>
      <c r="M166" s="234" t="str">
        <f>IFERROR(VLOOKUP(M165,'P1-1'!$B:$AP,41,FALSE),"")</f>
        <v/>
      </c>
      <c r="N166" s="234" t="str">
        <f>IFERROR(VLOOKUP(N165,'P1-1'!$B:$AP,41,FALSE),"")</f>
        <v/>
      </c>
      <c r="O166" s="234" t="str">
        <f>IFERROR(VLOOKUP(O165,'P1-1'!$B:$AP,41,FALSE),"")</f>
        <v/>
      </c>
      <c r="P166" s="234" t="str">
        <f>IFERROR(VLOOKUP(P165,'P1-1'!$B:$AP,41,FALSE),"")</f>
        <v/>
      </c>
      <c r="Q166" s="234" t="str">
        <f>IFERROR(VLOOKUP(Q165,'P1-1'!$B:$AP,41,FALSE),"")</f>
        <v/>
      </c>
      <c r="R166" s="234" t="str">
        <f>IFERROR(VLOOKUP(R165,'P1-1'!$B:$AP,41,FALSE),"")</f>
        <v/>
      </c>
      <c r="S166" s="234" t="str">
        <f>IFERROR(VLOOKUP(S165,'P1-1'!$B:$AP,41,FALSE),"")</f>
        <v/>
      </c>
      <c r="T166" s="234" t="str">
        <f>IFERROR(VLOOKUP(T165,'P1-1'!$B:$AP,41,FALSE),"")</f>
        <v/>
      </c>
      <c r="U166" s="234" t="str">
        <f>IFERROR(VLOOKUP(U165,'P1-1'!$B:$AP,41,FALSE),"")</f>
        <v/>
      </c>
      <c r="V166" s="234" t="str">
        <f>IFERROR(VLOOKUP(V165,'P1-1'!$B:$AP,41,FALSE),"")</f>
        <v/>
      </c>
      <c r="W166" s="234" t="str">
        <f>IFERROR(VLOOKUP(W165,'P1-1'!$B:$AP,41,FALSE),"")</f>
        <v/>
      </c>
      <c r="X166" s="234" t="str">
        <f>IFERROR(VLOOKUP(X165,'P1-1'!$B:$AP,41,FALSE),"")</f>
        <v/>
      </c>
      <c r="Y166" s="234" t="str">
        <f>IFERROR(VLOOKUP(Y165,'P1-1'!$B:$AP,41,FALSE),"")</f>
        <v/>
      </c>
      <c r="Z166" s="234" t="str">
        <f>IFERROR(VLOOKUP(Z165,'P1-1'!$B:$AP,41,FALSE),"")</f>
        <v/>
      </c>
      <c r="AA166" s="234" t="str">
        <f>IFERROR(VLOOKUP(AA165,'P1-1'!$B:$AP,41,FALSE),"")</f>
        <v/>
      </c>
      <c r="AB166" s="234" t="str">
        <f>IFERROR(VLOOKUP(AB165,'P1-1'!$B:$AP,41,FALSE),"")</f>
        <v/>
      </c>
      <c r="AC166" s="234" t="str">
        <f>IFERROR(VLOOKUP(AC165,'P1-1'!$B:$AP,41,FALSE),"")</f>
        <v/>
      </c>
      <c r="AD166" s="234" t="str">
        <f>IFERROR(VLOOKUP(AD165,'P1-1'!$B:$AP,41,FALSE),"")</f>
        <v/>
      </c>
      <c r="AE166" s="234" t="str">
        <f>IFERROR(VLOOKUP(AE165,'P1-1'!$B:$AP,41,FALSE),"")</f>
        <v/>
      </c>
      <c r="AF166" s="234" t="str">
        <f>IFERROR(VLOOKUP(AF165,'P1-1'!$B:$AP,41,FALSE),"")</f>
        <v/>
      </c>
      <c r="AG166" s="234" t="str">
        <f>IFERROR(VLOOKUP(AG165,'P1-1'!$B:$AP,41,FALSE),"")</f>
        <v/>
      </c>
      <c r="AH166" s="234" t="str">
        <f>IFERROR(VLOOKUP(AH165,'P1-1'!$B:$AP,41,FALSE),"")</f>
        <v/>
      </c>
      <c r="AI166" s="234" t="str">
        <f>IFERROR(VLOOKUP(AI165,'P1-1'!$B:$AP,41,FALSE),"")</f>
        <v/>
      </c>
      <c r="AJ166" s="234" t="str">
        <f>IFERROR(VLOOKUP(AJ165,'P1-1'!$B:$AP,41,FALSE),"")</f>
        <v/>
      </c>
      <c r="AK166" s="234" t="str">
        <f>IFERROR(VLOOKUP(AK165,'P1-1'!$B:$AP,41,FALSE),"")</f>
        <v/>
      </c>
      <c r="AL166" s="234" t="str">
        <f>IFERROR(VLOOKUP(AL165,'P1-1'!$B:$AP,41,FALSE),"")</f>
        <v/>
      </c>
      <c r="AM166" s="234" t="str">
        <f>IFERROR(VLOOKUP(AM165,'P1-1'!$B:$AP,41,FALSE),"")</f>
        <v/>
      </c>
      <c r="AN166" s="729"/>
      <c r="AO166" s="701"/>
      <c r="AP166" s="705"/>
      <c r="AQ166" s="706"/>
      <c r="AR166" s="701"/>
      <c r="AS166" s="701"/>
      <c r="AT166" s="709"/>
      <c r="AU166" s="326" t="str">
        <f t="shared" ref="AU166" si="183">IFERROR(IF($D165="□",($AO165/$AK$7),($AO165/$AK$9)),"")</f>
        <v/>
      </c>
      <c r="AV166" s="326" t="str">
        <f t="shared" ref="AV166" si="184">IFERROR(IF($D165="□",($AN165/$AO$7),($AN165/$AO$9)),"")</f>
        <v/>
      </c>
    </row>
    <row r="167" spans="1:48" s="205" customFormat="1" ht="12" customHeight="1">
      <c r="A167" s="712"/>
      <c r="B167" s="715"/>
      <c r="C167" s="718"/>
      <c r="D167" s="721"/>
      <c r="E167" s="402"/>
      <c r="F167" s="726"/>
      <c r="G167" s="727"/>
      <c r="H167" s="235" t="s">
        <v>358</v>
      </c>
      <c r="I167" s="234" t="str">
        <f>IFERROR(VLOOKUP(I165,'P1-1'!$B:$AP,31,FALSE),"")</f>
        <v/>
      </c>
      <c r="J167" s="234" t="str">
        <f>IFERROR(VLOOKUP(J165,'P1-1'!$B:$AP,31,FALSE),"")</f>
        <v/>
      </c>
      <c r="K167" s="234" t="str">
        <f>IFERROR(VLOOKUP(K165,'P1-1'!$B:$AP,31,FALSE),"")</f>
        <v/>
      </c>
      <c r="L167" s="234" t="str">
        <f>IFERROR(VLOOKUP(L165,'P1-1'!$B:$AP,31,FALSE),"")</f>
        <v/>
      </c>
      <c r="M167" s="234" t="str">
        <f>IFERROR(VLOOKUP(M165,'P1-1'!$B:$AP,31,FALSE),"")</f>
        <v/>
      </c>
      <c r="N167" s="234" t="str">
        <f>IFERROR(VLOOKUP(N165,'P1-1'!$B:$AP,31,FALSE),"")</f>
        <v/>
      </c>
      <c r="O167" s="234" t="str">
        <f>IFERROR(VLOOKUP(O165,'P1-1'!$B:$AP,31,FALSE),"")</f>
        <v/>
      </c>
      <c r="P167" s="234" t="str">
        <f>IFERROR(VLOOKUP(P165,'P1-1'!$B:$AP,31,FALSE),"")</f>
        <v/>
      </c>
      <c r="Q167" s="234" t="str">
        <f>IFERROR(VLOOKUP(Q165,'P1-1'!$B:$AP,31,FALSE),"")</f>
        <v/>
      </c>
      <c r="R167" s="234" t="str">
        <f>IFERROR(VLOOKUP(R165,'P1-1'!$B:$AP,31,FALSE),"")</f>
        <v/>
      </c>
      <c r="S167" s="234" t="str">
        <f>IFERROR(VLOOKUP(S165,'P1-1'!$B:$AP,31,FALSE),"")</f>
        <v/>
      </c>
      <c r="T167" s="234" t="str">
        <f>IFERROR(VLOOKUP(T165,'P1-1'!$B:$AP,31,FALSE),"")</f>
        <v/>
      </c>
      <c r="U167" s="234" t="str">
        <f>IFERROR(VLOOKUP(U165,'P1-1'!$B:$AP,31,FALSE),"")</f>
        <v/>
      </c>
      <c r="V167" s="234" t="str">
        <f>IFERROR(VLOOKUP(V165,'P1-1'!$B:$AP,31,FALSE),"")</f>
        <v/>
      </c>
      <c r="W167" s="234" t="str">
        <f>IFERROR(VLOOKUP(W165,'P1-1'!$B:$AP,31,FALSE),"")</f>
        <v/>
      </c>
      <c r="X167" s="234" t="str">
        <f>IFERROR(VLOOKUP(X165,'P1-1'!$B:$AP,31,FALSE),"")</f>
        <v/>
      </c>
      <c r="Y167" s="234" t="str">
        <f>IFERROR(VLOOKUP(Y165,'P1-1'!$B:$AP,31,FALSE),"")</f>
        <v/>
      </c>
      <c r="Z167" s="234" t="str">
        <f>IFERROR(VLOOKUP(Z165,'P1-1'!$B:$AP,31,FALSE),"")</f>
        <v/>
      </c>
      <c r="AA167" s="234" t="str">
        <f>IFERROR(VLOOKUP(AA165,'P1-1'!$B:$AP,31,FALSE),"")</f>
        <v/>
      </c>
      <c r="AB167" s="234" t="str">
        <f>IFERROR(VLOOKUP(AB165,'P1-1'!$B:$AP,31,FALSE),"")</f>
        <v/>
      </c>
      <c r="AC167" s="234" t="str">
        <f>IFERROR(VLOOKUP(AC165,'P1-1'!$B:$AP,31,FALSE),"")</f>
        <v/>
      </c>
      <c r="AD167" s="234" t="str">
        <f>IFERROR(VLOOKUP(AD165,'P1-1'!$B:$AP,31,FALSE),"")</f>
        <v/>
      </c>
      <c r="AE167" s="234" t="str">
        <f>IFERROR(VLOOKUP(AE165,'P1-1'!$B:$AP,31,FALSE),"")</f>
        <v/>
      </c>
      <c r="AF167" s="234" t="str">
        <f>IFERROR(VLOOKUP(AF165,'P1-1'!$B:$AP,31,FALSE),"")</f>
        <v/>
      </c>
      <c r="AG167" s="234" t="str">
        <f>IFERROR(VLOOKUP(AG165,'P1-1'!$B:$AP,31,FALSE),"")</f>
        <v/>
      </c>
      <c r="AH167" s="234" t="str">
        <f>IFERROR(VLOOKUP(AH165,'P1-1'!$B:$AP,31,FALSE),"")</f>
        <v/>
      </c>
      <c r="AI167" s="234" t="str">
        <f>IFERROR(VLOOKUP(AI165,'P1-1'!$B:$AP,31,FALSE),"")</f>
        <v/>
      </c>
      <c r="AJ167" s="234" t="str">
        <f>IFERROR(VLOOKUP(AJ165,'P1-1'!$B:$AP,31,FALSE),"")</f>
        <v/>
      </c>
      <c r="AK167" s="234" t="str">
        <f>IFERROR(VLOOKUP(AK165,'P1-1'!$B:$AP,31,FALSE),"")</f>
        <v/>
      </c>
      <c r="AL167" s="234" t="str">
        <f>IFERROR(VLOOKUP(AL165,'P1-1'!$B:$AP,31,FALSE),"")</f>
        <v/>
      </c>
      <c r="AM167" s="234" t="str">
        <f>IFERROR(VLOOKUP(AM165,'P1-1'!$B:$AP,31,FALSE),"")</f>
        <v/>
      </c>
      <c r="AN167" s="730"/>
      <c r="AO167" s="702"/>
      <c r="AP167" s="707"/>
      <c r="AQ167" s="708"/>
      <c r="AR167" s="702"/>
      <c r="AS167" s="702"/>
      <c r="AT167" s="709"/>
      <c r="AU167" s="327"/>
      <c r="AV167" s="327"/>
    </row>
    <row r="168" spans="1:48" s="205" customFormat="1" ht="12" customHeight="1">
      <c r="A168" s="710">
        <v>49</v>
      </c>
      <c r="B168" s="713"/>
      <c r="C168" s="731"/>
      <c r="D168" s="719" t="s">
        <v>231</v>
      </c>
      <c r="E168" s="401"/>
      <c r="F168" s="722"/>
      <c r="G168" s="723"/>
      <c r="H168" s="232" t="s">
        <v>355</v>
      </c>
      <c r="I168" s="324"/>
      <c r="J168" s="324"/>
      <c r="K168" s="324"/>
      <c r="L168" s="324"/>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4"/>
      <c r="AL168" s="324"/>
      <c r="AM168" s="324"/>
      <c r="AN168" s="728">
        <f t="shared" ref="AN168" si="185">IF(LEFT($AN$2,6)="共同生活援助",SUM(I169:AM169),SUM(I169:AM170))</f>
        <v>0</v>
      </c>
      <c r="AO168" s="700">
        <f>IF($AN$4="４週",AN168/4,AN168/(DAY(EOMONTH($I$22,0))/7))</f>
        <v>0</v>
      </c>
      <c r="AP168" s="703"/>
      <c r="AQ168" s="704"/>
      <c r="AR168" s="700" t="str">
        <f t="shared" ref="AR168" si="186">IF($AN$4="４週",AU169,AV169)</f>
        <v/>
      </c>
      <c r="AS168" s="700"/>
      <c r="AT168" s="709"/>
      <c r="AU168" s="325" t="s">
        <v>617</v>
      </c>
      <c r="AV168" s="325" t="s">
        <v>356</v>
      </c>
    </row>
    <row r="169" spans="1:48" s="205" customFormat="1" ht="12" customHeight="1">
      <c r="A169" s="711"/>
      <c r="B169" s="714"/>
      <c r="C169" s="732"/>
      <c r="D169" s="720"/>
      <c r="E169" s="402"/>
      <c r="F169" s="724"/>
      <c r="G169" s="725"/>
      <c r="H169" s="233" t="s">
        <v>357</v>
      </c>
      <c r="I169" s="234" t="str">
        <f>IFERROR(VLOOKUP(I168,'P1-1'!$B:$AP,41,FALSE),"")</f>
        <v/>
      </c>
      <c r="J169" s="234" t="str">
        <f>IFERROR(VLOOKUP(J168,'P1-1'!$B:$AP,41,FALSE),"")</f>
        <v/>
      </c>
      <c r="K169" s="234" t="str">
        <f>IFERROR(VLOOKUP(K168,'P1-1'!$B:$AP,41,FALSE),"")</f>
        <v/>
      </c>
      <c r="L169" s="234" t="str">
        <f>IFERROR(VLOOKUP(L168,'P1-1'!$B:$AP,41,FALSE),"")</f>
        <v/>
      </c>
      <c r="M169" s="234" t="str">
        <f>IFERROR(VLOOKUP(M168,'P1-1'!$B:$AP,41,FALSE),"")</f>
        <v/>
      </c>
      <c r="N169" s="234" t="str">
        <f>IFERROR(VLOOKUP(N168,'P1-1'!$B:$AP,41,FALSE),"")</f>
        <v/>
      </c>
      <c r="O169" s="234" t="str">
        <f>IFERROR(VLOOKUP(O168,'P1-1'!$B:$AP,41,FALSE),"")</f>
        <v/>
      </c>
      <c r="P169" s="234" t="str">
        <f>IFERROR(VLOOKUP(P168,'P1-1'!$B:$AP,41,FALSE),"")</f>
        <v/>
      </c>
      <c r="Q169" s="234" t="str">
        <f>IFERROR(VLOOKUP(Q168,'P1-1'!$B:$AP,41,FALSE),"")</f>
        <v/>
      </c>
      <c r="R169" s="234" t="str">
        <f>IFERROR(VLOOKUP(R168,'P1-1'!$B:$AP,41,FALSE),"")</f>
        <v/>
      </c>
      <c r="S169" s="234" t="str">
        <f>IFERROR(VLOOKUP(S168,'P1-1'!$B:$AP,41,FALSE),"")</f>
        <v/>
      </c>
      <c r="T169" s="234" t="str">
        <f>IFERROR(VLOOKUP(T168,'P1-1'!$B:$AP,41,FALSE),"")</f>
        <v/>
      </c>
      <c r="U169" s="234" t="str">
        <f>IFERROR(VLOOKUP(U168,'P1-1'!$B:$AP,41,FALSE),"")</f>
        <v/>
      </c>
      <c r="V169" s="234" t="str">
        <f>IFERROR(VLOOKUP(V168,'P1-1'!$B:$AP,41,FALSE),"")</f>
        <v/>
      </c>
      <c r="W169" s="234" t="str">
        <f>IFERROR(VLOOKUP(W168,'P1-1'!$B:$AP,41,FALSE),"")</f>
        <v/>
      </c>
      <c r="X169" s="234" t="str">
        <f>IFERROR(VLOOKUP(X168,'P1-1'!$B:$AP,41,FALSE),"")</f>
        <v/>
      </c>
      <c r="Y169" s="234" t="str">
        <f>IFERROR(VLOOKUP(Y168,'P1-1'!$B:$AP,41,FALSE),"")</f>
        <v/>
      </c>
      <c r="Z169" s="234" t="str">
        <f>IFERROR(VLOOKUP(Z168,'P1-1'!$B:$AP,41,FALSE),"")</f>
        <v/>
      </c>
      <c r="AA169" s="234" t="str">
        <f>IFERROR(VLOOKUP(AA168,'P1-1'!$B:$AP,41,FALSE),"")</f>
        <v/>
      </c>
      <c r="AB169" s="234" t="str">
        <f>IFERROR(VLOOKUP(AB168,'P1-1'!$B:$AP,41,FALSE),"")</f>
        <v/>
      </c>
      <c r="AC169" s="234" t="str">
        <f>IFERROR(VLOOKUP(AC168,'P1-1'!$B:$AP,41,FALSE),"")</f>
        <v/>
      </c>
      <c r="AD169" s="234" t="str">
        <f>IFERROR(VLOOKUP(AD168,'P1-1'!$B:$AP,41,FALSE),"")</f>
        <v/>
      </c>
      <c r="AE169" s="234" t="str">
        <f>IFERROR(VLOOKUP(AE168,'P1-1'!$B:$AP,41,FALSE),"")</f>
        <v/>
      </c>
      <c r="AF169" s="234" t="str">
        <f>IFERROR(VLOOKUP(AF168,'P1-1'!$B:$AP,41,FALSE),"")</f>
        <v/>
      </c>
      <c r="AG169" s="234" t="str">
        <f>IFERROR(VLOOKUP(AG168,'P1-1'!$B:$AP,41,FALSE),"")</f>
        <v/>
      </c>
      <c r="AH169" s="234" t="str">
        <f>IFERROR(VLOOKUP(AH168,'P1-1'!$B:$AP,41,FALSE),"")</f>
        <v/>
      </c>
      <c r="AI169" s="234" t="str">
        <f>IFERROR(VLOOKUP(AI168,'P1-1'!$B:$AP,41,FALSE),"")</f>
        <v/>
      </c>
      <c r="AJ169" s="234" t="str">
        <f>IFERROR(VLOOKUP(AJ168,'P1-1'!$B:$AP,41,FALSE),"")</f>
        <v/>
      </c>
      <c r="AK169" s="234" t="str">
        <f>IFERROR(VLOOKUP(AK168,'P1-1'!$B:$AP,41,FALSE),"")</f>
        <v/>
      </c>
      <c r="AL169" s="234" t="str">
        <f>IFERROR(VLOOKUP(AL168,'P1-1'!$B:$AP,41,FALSE),"")</f>
        <v/>
      </c>
      <c r="AM169" s="234" t="str">
        <f>IFERROR(VLOOKUP(AM168,'P1-1'!$B:$AP,41,FALSE),"")</f>
        <v/>
      </c>
      <c r="AN169" s="729"/>
      <c r="AO169" s="701"/>
      <c r="AP169" s="705"/>
      <c r="AQ169" s="706"/>
      <c r="AR169" s="701"/>
      <c r="AS169" s="701"/>
      <c r="AT169" s="709"/>
      <c r="AU169" s="326" t="str">
        <f t="shared" ref="AU169" si="187">IFERROR(IF($D168="□",($AO168/$AK$7),($AO168/$AK$9)),"")</f>
        <v/>
      </c>
      <c r="AV169" s="326" t="str">
        <f t="shared" ref="AV169" si="188">IFERROR(IF($D168="□",($AN168/$AO$7),($AN168/$AO$9)),"")</f>
        <v/>
      </c>
    </row>
    <row r="170" spans="1:48" s="205" customFormat="1" ht="12" customHeight="1">
      <c r="A170" s="712"/>
      <c r="B170" s="715"/>
      <c r="C170" s="733"/>
      <c r="D170" s="721"/>
      <c r="E170" s="402"/>
      <c r="F170" s="726"/>
      <c r="G170" s="727"/>
      <c r="H170" s="235" t="s">
        <v>358</v>
      </c>
      <c r="I170" s="234" t="str">
        <f>IFERROR(VLOOKUP(I168,'P1-1'!$B:$AP,31,FALSE),"")</f>
        <v/>
      </c>
      <c r="J170" s="234" t="str">
        <f>IFERROR(VLOOKUP(J168,'P1-1'!$B:$AP,31,FALSE),"")</f>
        <v/>
      </c>
      <c r="K170" s="234" t="str">
        <f>IFERROR(VLOOKUP(K168,'P1-1'!$B:$AP,31,FALSE),"")</f>
        <v/>
      </c>
      <c r="L170" s="234" t="str">
        <f>IFERROR(VLOOKUP(L168,'P1-1'!$B:$AP,31,FALSE),"")</f>
        <v/>
      </c>
      <c r="M170" s="234" t="str">
        <f>IFERROR(VLOOKUP(M168,'P1-1'!$B:$AP,31,FALSE),"")</f>
        <v/>
      </c>
      <c r="N170" s="234" t="str">
        <f>IFERROR(VLOOKUP(N168,'P1-1'!$B:$AP,31,FALSE),"")</f>
        <v/>
      </c>
      <c r="O170" s="234" t="str">
        <f>IFERROR(VLOOKUP(O168,'P1-1'!$B:$AP,31,FALSE),"")</f>
        <v/>
      </c>
      <c r="P170" s="234" t="str">
        <f>IFERROR(VLOOKUP(P168,'P1-1'!$B:$AP,31,FALSE),"")</f>
        <v/>
      </c>
      <c r="Q170" s="234" t="str">
        <f>IFERROR(VLOOKUP(Q168,'P1-1'!$B:$AP,31,FALSE),"")</f>
        <v/>
      </c>
      <c r="R170" s="234" t="str">
        <f>IFERROR(VLOOKUP(R168,'P1-1'!$B:$AP,31,FALSE),"")</f>
        <v/>
      </c>
      <c r="S170" s="234" t="str">
        <f>IFERROR(VLOOKUP(S168,'P1-1'!$B:$AP,31,FALSE),"")</f>
        <v/>
      </c>
      <c r="T170" s="234" t="str">
        <f>IFERROR(VLOOKUP(T168,'P1-1'!$B:$AP,31,FALSE),"")</f>
        <v/>
      </c>
      <c r="U170" s="234" t="str">
        <f>IFERROR(VLOOKUP(U168,'P1-1'!$B:$AP,31,FALSE),"")</f>
        <v/>
      </c>
      <c r="V170" s="234" t="str">
        <f>IFERROR(VLOOKUP(V168,'P1-1'!$B:$AP,31,FALSE),"")</f>
        <v/>
      </c>
      <c r="W170" s="234" t="str">
        <f>IFERROR(VLOOKUP(W168,'P1-1'!$B:$AP,31,FALSE),"")</f>
        <v/>
      </c>
      <c r="X170" s="234" t="str">
        <f>IFERROR(VLOOKUP(X168,'P1-1'!$B:$AP,31,FALSE),"")</f>
        <v/>
      </c>
      <c r="Y170" s="234" t="str">
        <f>IFERROR(VLOOKUP(Y168,'P1-1'!$B:$AP,31,FALSE),"")</f>
        <v/>
      </c>
      <c r="Z170" s="234" t="str">
        <f>IFERROR(VLOOKUP(Z168,'P1-1'!$B:$AP,31,FALSE),"")</f>
        <v/>
      </c>
      <c r="AA170" s="234" t="str">
        <f>IFERROR(VLOOKUP(AA168,'P1-1'!$B:$AP,31,FALSE),"")</f>
        <v/>
      </c>
      <c r="AB170" s="234" t="str">
        <f>IFERROR(VLOOKUP(AB168,'P1-1'!$B:$AP,31,FALSE),"")</f>
        <v/>
      </c>
      <c r="AC170" s="234" t="str">
        <f>IFERROR(VLOOKUP(AC168,'P1-1'!$B:$AP,31,FALSE),"")</f>
        <v/>
      </c>
      <c r="AD170" s="234" t="str">
        <f>IFERROR(VLOOKUP(AD168,'P1-1'!$B:$AP,31,FALSE),"")</f>
        <v/>
      </c>
      <c r="AE170" s="234" t="str">
        <f>IFERROR(VLOOKUP(AE168,'P1-1'!$B:$AP,31,FALSE),"")</f>
        <v/>
      </c>
      <c r="AF170" s="234" t="str">
        <f>IFERROR(VLOOKUP(AF168,'P1-1'!$B:$AP,31,FALSE),"")</f>
        <v/>
      </c>
      <c r="AG170" s="234" t="str">
        <f>IFERROR(VLOOKUP(AG168,'P1-1'!$B:$AP,31,FALSE),"")</f>
        <v/>
      </c>
      <c r="AH170" s="234" t="str">
        <f>IFERROR(VLOOKUP(AH168,'P1-1'!$B:$AP,31,FALSE),"")</f>
        <v/>
      </c>
      <c r="AI170" s="234" t="str">
        <f>IFERROR(VLOOKUP(AI168,'P1-1'!$B:$AP,31,FALSE),"")</f>
        <v/>
      </c>
      <c r="AJ170" s="234" t="str">
        <f>IFERROR(VLOOKUP(AJ168,'P1-1'!$B:$AP,31,FALSE),"")</f>
        <v/>
      </c>
      <c r="AK170" s="234" t="str">
        <f>IFERROR(VLOOKUP(AK168,'P1-1'!$B:$AP,31,FALSE),"")</f>
        <v/>
      </c>
      <c r="AL170" s="234" t="str">
        <f>IFERROR(VLOOKUP(AL168,'P1-1'!$B:$AP,31,FALSE),"")</f>
        <v/>
      </c>
      <c r="AM170" s="234" t="str">
        <f>IFERROR(VLOOKUP(AM168,'P1-1'!$B:$AP,31,FALSE),"")</f>
        <v/>
      </c>
      <c r="AN170" s="730"/>
      <c r="AO170" s="702"/>
      <c r="AP170" s="707"/>
      <c r="AQ170" s="708"/>
      <c r="AR170" s="702"/>
      <c r="AS170" s="702"/>
      <c r="AT170" s="709"/>
      <c r="AU170" s="327"/>
      <c r="AV170" s="327"/>
    </row>
    <row r="171" spans="1:48" s="205" customFormat="1" ht="12" customHeight="1">
      <c r="A171" s="710">
        <v>50</v>
      </c>
      <c r="B171" s="713"/>
      <c r="C171" s="731"/>
      <c r="D171" s="719" t="s">
        <v>231</v>
      </c>
      <c r="E171" s="401"/>
      <c r="F171" s="722"/>
      <c r="G171" s="723"/>
      <c r="H171" s="232" t="s">
        <v>355</v>
      </c>
      <c r="I171" s="324"/>
      <c r="J171" s="324"/>
      <c r="K171" s="324"/>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4"/>
      <c r="AL171" s="324"/>
      <c r="AM171" s="324"/>
      <c r="AN171" s="728">
        <f t="shared" ref="AN171" si="189">IF(LEFT($AN$2,6)="共同生活援助",SUM(I172:AM172),SUM(I172:AM173))</f>
        <v>0</v>
      </c>
      <c r="AO171" s="700">
        <f>IF($AN$4="４週",AN171/4,AN171/(DAY(EOMONTH($I$22,0))/7))</f>
        <v>0</v>
      </c>
      <c r="AP171" s="703"/>
      <c r="AQ171" s="704"/>
      <c r="AR171" s="700" t="str">
        <f t="shared" ref="AR171" si="190">IF($AN$4="４週",AU172,AV172)</f>
        <v/>
      </c>
      <c r="AS171" s="700"/>
      <c r="AT171" s="709"/>
      <c r="AU171" s="325" t="s">
        <v>617</v>
      </c>
      <c r="AV171" s="325" t="s">
        <v>356</v>
      </c>
    </row>
    <row r="172" spans="1:48" s="205" customFormat="1" ht="12" customHeight="1">
      <c r="A172" s="711"/>
      <c r="B172" s="714"/>
      <c r="C172" s="732"/>
      <c r="D172" s="720"/>
      <c r="E172" s="402"/>
      <c r="F172" s="724"/>
      <c r="G172" s="725"/>
      <c r="H172" s="233" t="s">
        <v>357</v>
      </c>
      <c r="I172" s="234" t="str">
        <f>IFERROR(VLOOKUP(I171,'P1-1'!$B:$AP,41,FALSE),"")</f>
        <v/>
      </c>
      <c r="J172" s="234" t="str">
        <f>IFERROR(VLOOKUP(J171,'P1-1'!$B:$AP,41,FALSE),"")</f>
        <v/>
      </c>
      <c r="K172" s="234" t="str">
        <f>IFERROR(VLOOKUP(K171,'P1-1'!$B:$AP,41,FALSE),"")</f>
        <v/>
      </c>
      <c r="L172" s="234" t="str">
        <f>IFERROR(VLOOKUP(L171,'P1-1'!$B:$AP,41,FALSE),"")</f>
        <v/>
      </c>
      <c r="M172" s="234" t="str">
        <f>IFERROR(VLOOKUP(M171,'P1-1'!$B:$AP,41,FALSE),"")</f>
        <v/>
      </c>
      <c r="N172" s="234" t="str">
        <f>IFERROR(VLOOKUP(N171,'P1-1'!$B:$AP,41,FALSE),"")</f>
        <v/>
      </c>
      <c r="O172" s="234" t="str">
        <f>IFERROR(VLOOKUP(O171,'P1-1'!$B:$AP,41,FALSE),"")</f>
        <v/>
      </c>
      <c r="P172" s="234" t="str">
        <f>IFERROR(VLOOKUP(P171,'P1-1'!$B:$AP,41,FALSE),"")</f>
        <v/>
      </c>
      <c r="Q172" s="234" t="str">
        <f>IFERROR(VLOOKUP(Q171,'P1-1'!$B:$AP,41,FALSE),"")</f>
        <v/>
      </c>
      <c r="R172" s="234" t="str">
        <f>IFERROR(VLOOKUP(R171,'P1-1'!$B:$AP,41,FALSE),"")</f>
        <v/>
      </c>
      <c r="S172" s="234" t="str">
        <f>IFERROR(VLOOKUP(S171,'P1-1'!$B:$AP,41,FALSE),"")</f>
        <v/>
      </c>
      <c r="T172" s="234" t="str">
        <f>IFERROR(VLOOKUP(T171,'P1-1'!$B:$AP,41,FALSE),"")</f>
        <v/>
      </c>
      <c r="U172" s="234" t="str">
        <f>IFERROR(VLOOKUP(U171,'P1-1'!$B:$AP,41,FALSE),"")</f>
        <v/>
      </c>
      <c r="V172" s="234" t="str">
        <f>IFERROR(VLOOKUP(V171,'P1-1'!$B:$AP,41,FALSE),"")</f>
        <v/>
      </c>
      <c r="W172" s="234" t="str">
        <f>IFERROR(VLOOKUP(W171,'P1-1'!$B:$AP,41,FALSE),"")</f>
        <v/>
      </c>
      <c r="X172" s="234" t="str">
        <f>IFERROR(VLOOKUP(X171,'P1-1'!$B:$AP,41,FALSE),"")</f>
        <v/>
      </c>
      <c r="Y172" s="234" t="str">
        <f>IFERROR(VLOOKUP(Y171,'P1-1'!$B:$AP,41,FALSE),"")</f>
        <v/>
      </c>
      <c r="Z172" s="234" t="str">
        <f>IFERROR(VLOOKUP(Z171,'P1-1'!$B:$AP,41,FALSE),"")</f>
        <v/>
      </c>
      <c r="AA172" s="234" t="str">
        <f>IFERROR(VLOOKUP(AA171,'P1-1'!$B:$AP,41,FALSE),"")</f>
        <v/>
      </c>
      <c r="AB172" s="234" t="str">
        <f>IFERROR(VLOOKUP(AB171,'P1-1'!$B:$AP,41,FALSE),"")</f>
        <v/>
      </c>
      <c r="AC172" s="234" t="str">
        <f>IFERROR(VLOOKUP(AC171,'P1-1'!$B:$AP,41,FALSE),"")</f>
        <v/>
      </c>
      <c r="AD172" s="234" t="str">
        <f>IFERROR(VLOOKUP(AD171,'P1-1'!$B:$AP,41,FALSE),"")</f>
        <v/>
      </c>
      <c r="AE172" s="234" t="str">
        <f>IFERROR(VLOOKUP(AE171,'P1-1'!$B:$AP,41,FALSE),"")</f>
        <v/>
      </c>
      <c r="AF172" s="234" t="str">
        <f>IFERROR(VLOOKUP(AF171,'P1-1'!$B:$AP,41,FALSE),"")</f>
        <v/>
      </c>
      <c r="AG172" s="234" t="str">
        <f>IFERROR(VLOOKUP(AG171,'P1-1'!$B:$AP,41,FALSE),"")</f>
        <v/>
      </c>
      <c r="AH172" s="234" t="str">
        <f>IFERROR(VLOOKUP(AH171,'P1-1'!$B:$AP,41,FALSE),"")</f>
        <v/>
      </c>
      <c r="AI172" s="234" t="str">
        <f>IFERROR(VLOOKUP(AI171,'P1-1'!$B:$AP,41,FALSE),"")</f>
        <v/>
      </c>
      <c r="AJ172" s="234" t="str">
        <f>IFERROR(VLOOKUP(AJ171,'P1-1'!$B:$AP,41,FALSE),"")</f>
        <v/>
      </c>
      <c r="AK172" s="234" t="str">
        <f>IFERROR(VLOOKUP(AK171,'P1-1'!$B:$AP,41,FALSE),"")</f>
        <v/>
      </c>
      <c r="AL172" s="234" t="str">
        <f>IFERROR(VLOOKUP(AL171,'P1-1'!$B:$AP,41,FALSE),"")</f>
        <v/>
      </c>
      <c r="AM172" s="234" t="str">
        <f>IFERROR(VLOOKUP(AM171,'P1-1'!$B:$AP,41,FALSE),"")</f>
        <v/>
      </c>
      <c r="AN172" s="729"/>
      <c r="AO172" s="701"/>
      <c r="AP172" s="705"/>
      <c r="AQ172" s="706"/>
      <c r="AR172" s="701"/>
      <c r="AS172" s="701"/>
      <c r="AT172" s="709"/>
      <c r="AU172" s="326" t="str">
        <f t="shared" ref="AU172" si="191">IFERROR(IF($D171="□",($AO171/$AK$7),($AO171/$AK$9)),"")</f>
        <v/>
      </c>
      <c r="AV172" s="326" t="str">
        <f t="shared" ref="AV172" si="192">IFERROR(IF($D171="□",($AN171/$AO$7),($AN171/$AO$9)),"")</f>
        <v/>
      </c>
    </row>
    <row r="173" spans="1:48" s="205" customFormat="1" ht="12" customHeight="1">
      <c r="A173" s="712"/>
      <c r="B173" s="715"/>
      <c r="C173" s="733"/>
      <c r="D173" s="721"/>
      <c r="E173" s="402"/>
      <c r="F173" s="726"/>
      <c r="G173" s="727"/>
      <c r="H173" s="235" t="s">
        <v>358</v>
      </c>
      <c r="I173" s="234" t="str">
        <f>IFERROR(VLOOKUP(I171,'P1-1'!$B:$AP,31,FALSE),"")</f>
        <v/>
      </c>
      <c r="J173" s="234" t="str">
        <f>IFERROR(VLOOKUP(J171,'P1-1'!$B:$AP,31,FALSE),"")</f>
        <v/>
      </c>
      <c r="K173" s="234" t="str">
        <f>IFERROR(VLOOKUP(K171,'P1-1'!$B:$AP,31,FALSE),"")</f>
        <v/>
      </c>
      <c r="L173" s="234" t="str">
        <f>IFERROR(VLOOKUP(L171,'P1-1'!$B:$AP,31,FALSE),"")</f>
        <v/>
      </c>
      <c r="M173" s="234" t="str">
        <f>IFERROR(VLOOKUP(M171,'P1-1'!$B:$AP,31,FALSE),"")</f>
        <v/>
      </c>
      <c r="N173" s="234" t="str">
        <f>IFERROR(VLOOKUP(N171,'P1-1'!$B:$AP,31,FALSE),"")</f>
        <v/>
      </c>
      <c r="O173" s="234" t="str">
        <f>IFERROR(VLOOKUP(O171,'P1-1'!$B:$AP,31,FALSE),"")</f>
        <v/>
      </c>
      <c r="P173" s="234" t="str">
        <f>IFERROR(VLOOKUP(P171,'P1-1'!$B:$AP,31,FALSE),"")</f>
        <v/>
      </c>
      <c r="Q173" s="234" t="str">
        <f>IFERROR(VLOOKUP(Q171,'P1-1'!$B:$AP,31,FALSE),"")</f>
        <v/>
      </c>
      <c r="R173" s="234" t="str">
        <f>IFERROR(VLOOKUP(R171,'P1-1'!$B:$AP,31,FALSE),"")</f>
        <v/>
      </c>
      <c r="S173" s="234" t="str">
        <f>IFERROR(VLOOKUP(S171,'P1-1'!$B:$AP,31,FALSE),"")</f>
        <v/>
      </c>
      <c r="T173" s="234" t="str">
        <f>IFERROR(VLOOKUP(T171,'P1-1'!$B:$AP,31,FALSE),"")</f>
        <v/>
      </c>
      <c r="U173" s="234" t="str">
        <f>IFERROR(VLOOKUP(U171,'P1-1'!$B:$AP,31,FALSE),"")</f>
        <v/>
      </c>
      <c r="V173" s="234" t="str">
        <f>IFERROR(VLOOKUP(V171,'P1-1'!$B:$AP,31,FALSE),"")</f>
        <v/>
      </c>
      <c r="W173" s="234" t="str">
        <f>IFERROR(VLOOKUP(W171,'P1-1'!$B:$AP,31,FALSE),"")</f>
        <v/>
      </c>
      <c r="X173" s="234" t="str">
        <f>IFERROR(VLOOKUP(X171,'P1-1'!$B:$AP,31,FALSE),"")</f>
        <v/>
      </c>
      <c r="Y173" s="234" t="str">
        <f>IFERROR(VLOOKUP(Y171,'P1-1'!$B:$AP,31,FALSE),"")</f>
        <v/>
      </c>
      <c r="Z173" s="234" t="str">
        <f>IFERROR(VLOOKUP(Z171,'P1-1'!$B:$AP,31,FALSE),"")</f>
        <v/>
      </c>
      <c r="AA173" s="234" t="str">
        <f>IFERROR(VLOOKUP(AA171,'P1-1'!$B:$AP,31,FALSE),"")</f>
        <v/>
      </c>
      <c r="AB173" s="234" t="str">
        <f>IFERROR(VLOOKUP(AB171,'P1-1'!$B:$AP,31,FALSE),"")</f>
        <v/>
      </c>
      <c r="AC173" s="234" t="str">
        <f>IFERROR(VLOOKUP(AC171,'P1-1'!$B:$AP,31,FALSE),"")</f>
        <v/>
      </c>
      <c r="AD173" s="234" t="str">
        <f>IFERROR(VLOOKUP(AD171,'P1-1'!$B:$AP,31,FALSE),"")</f>
        <v/>
      </c>
      <c r="AE173" s="234" t="str">
        <f>IFERROR(VLOOKUP(AE171,'P1-1'!$B:$AP,31,FALSE),"")</f>
        <v/>
      </c>
      <c r="AF173" s="234" t="str">
        <f>IFERROR(VLOOKUP(AF171,'P1-1'!$B:$AP,31,FALSE),"")</f>
        <v/>
      </c>
      <c r="AG173" s="234" t="str">
        <f>IFERROR(VLOOKUP(AG171,'P1-1'!$B:$AP,31,FALSE),"")</f>
        <v/>
      </c>
      <c r="AH173" s="234" t="str">
        <f>IFERROR(VLOOKUP(AH171,'P1-1'!$B:$AP,31,FALSE),"")</f>
        <v/>
      </c>
      <c r="AI173" s="234" t="str">
        <f>IFERROR(VLOOKUP(AI171,'P1-1'!$B:$AP,31,FALSE),"")</f>
        <v/>
      </c>
      <c r="AJ173" s="234" t="str">
        <f>IFERROR(VLOOKUP(AJ171,'P1-1'!$B:$AP,31,FALSE),"")</f>
        <v/>
      </c>
      <c r="AK173" s="234" t="str">
        <f>IFERROR(VLOOKUP(AK171,'P1-1'!$B:$AP,31,FALSE),"")</f>
        <v/>
      </c>
      <c r="AL173" s="234" t="str">
        <f>IFERROR(VLOOKUP(AL171,'P1-1'!$B:$AP,31,FALSE),"")</f>
        <v/>
      </c>
      <c r="AM173" s="234" t="str">
        <f>IFERROR(VLOOKUP(AM171,'P1-1'!$B:$AP,31,FALSE),"")</f>
        <v/>
      </c>
      <c r="AN173" s="730"/>
      <c r="AO173" s="702"/>
      <c r="AP173" s="707"/>
      <c r="AQ173" s="708"/>
      <c r="AR173" s="702"/>
      <c r="AS173" s="702"/>
      <c r="AT173" s="709"/>
      <c r="AU173" s="327"/>
      <c r="AV173" s="327"/>
    </row>
    <row r="174" spans="1:48" s="205" customFormat="1" ht="12" customHeight="1">
      <c r="A174" s="710">
        <v>51</v>
      </c>
      <c r="B174" s="713"/>
      <c r="C174" s="731"/>
      <c r="D174" s="719" t="s">
        <v>231</v>
      </c>
      <c r="E174" s="401"/>
      <c r="F174" s="722"/>
      <c r="G174" s="723"/>
      <c r="H174" s="232" t="s">
        <v>355</v>
      </c>
      <c r="I174" s="324"/>
      <c r="J174" s="324"/>
      <c r="K174" s="324"/>
      <c r="L174" s="324"/>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4"/>
      <c r="AL174" s="324"/>
      <c r="AM174" s="324"/>
      <c r="AN174" s="728">
        <f t="shared" ref="AN174" si="193">IF(LEFT($AN$2,6)="共同生活援助",SUM(I175:AM175),SUM(I175:AM176))</f>
        <v>0</v>
      </c>
      <c r="AO174" s="700">
        <f>IF($AN$4="４週",AN174/4,AN174/(DAY(EOMONTH($I$22,0))/7))</f>
        <v>0</v>
      </c>
      <c r="AP174" s="703"/>
      <c r="AQ174" s="704"/>
      <c r="AR174" s="700" t="str">
        <f t="shared" ref="AR174" si="194">IF($AN$4="４週",AU175,AV175)</f>
        <v/>
      </c>
      <c r="AS174" s="700"/>
      <c r="AT174" s="709"/>
      <c r="AU174" s="325" t="s">
        <v>617</v>
      </c>
      <c r="AV174" s="325" t="s">
        <v>356</v>
      </c>
    </row>
    <row r="175" spans="1:48" s="205" customFormat="1" ht="12" customHeight="1">
      <c r="A175" s="711"/>
      <c r="B175" s="714"/>
      <c r="C175" s="732"/>
      <c r="D175" s="720"/>
      <c r="E175" s="402"/>
      <c r="F175" s="724"/>
      <c r="G175" s="725"/>
      <c r="H175" s="233" t="s">
        <v>357</v>
      </c>
      <c r="I175" s="234" t="str">
        <f>IFERROR(VLOOKUP(I174,'P1-1'!$B:$AP,41,FALSE),"")</f>
        <v/>
      </c>
      <c r="J175" s="234" t="str">
        <f>IFERROR(VLOOKUP(J174,'P1-1'!$B:$AP,41,FALSE),"")</f>
        <v/>
      </c>
      <c r="K175" s="234" t="str">
        <f>IFERROR(VLOOKUP(K174,'P1-1'!$B:$AP,41,FALSE),"")</f>
        <v/>
      </c>
      <c r="L175" s="234" t="str">
        <f>IFERROR(VLOOKUP(L174,'P1-1'!$B:$AP,41,FALSE),"")</f>
        <v/>
      </c>
      <c r="M175" s="234" t="str">
        <f>IFERROR(VLOOKUP(M174,'P1-1'!$B:$AP,41,FALSE),"")</f>
        <v/>
      </c>
      <c r="N175" s="234" t="str">
        <f>IFERROR(VLOOKUP(N174,'P1-1'!$B:$AP,41,FALSE),"")</f>
        <v/>
      </c>
      <c r="O175" s="234" t="str">
        <f>IFERROR(VLOOKUP(O174,'P1-1'!$B:$AP,41,FALSE),"")</f>
        <v/>
      </c>
      <c r="P175" s="234" t="str">
        <f>IFERROR(VLOOKUP(P174,'P1-1'!$B:$AP,41,FALSE),"")</f>
        <v/>
      </c>
      <c r="Q175" s="234" t="str">
        <f>IFERROR(VLOOKUP(Q174,'P1-1'!$B:$AP,41,FALSE),"")</f>
        <v/>
      </c>
      <c r="R175" s="234" t="str">
        <f>IFERROR(VLOOKUP(R174,'P1-1'!$B:$AP,41,FALSE),"")</f>
        <v/>
      </c>
      <c r="S175" s="234" t="str">
        <f>IFERROR(VLOOKUP(S174,'P1-1'!$B:$AP,41,FALSE),"")</f>
        <v/>
      </c>
      <c r="T175" s="234" t="str">
        <f>IFERROR(VLOOKUP(T174,'P1-1'!$B:$AP,41,FALSE),"")</f>
        <v/>
      </c>
      <c r="U175" s="234" t="str">
        <f>IFERROR(VLOOKUP(U174,'P1-1'!$B:$AP,41,FALSE),"")</f>
        <v/>
      </c>
      <c r="V175" s="234" t="str">
        <f>IFERROR(VLOOKUP(V174,'P1-1'!$B:$AP,41,FALSE),"")</f>
        <v/>
      </c>
      <c r="W175" s="234" t="str">
        <f>IFERROR(VLOOKUP(W174,'P1-1'!$B:$AP,41,FALSE),"")</f>
        <v/>
      </c>
      <c r="X175" s="234" t="str">
        <f>IFERROR(VLOOKUP(X174,'P1-1'!$B:$AP,41,FALSE),"")</f>
        <v/>
      </c>
      <c r="Y175" s="234" t="str">
        <f>IFERROR(VLOOKUP(Y174,'P1-1'!$B:$AP,41,FALSE),"")</f>
        <v/>
      </c>
      <c r="Z175" s="234" t="str">
        <f>IFERROR(VLOOKUP(Z174,'P1-1'!$B:$AP,41,FALSE),"")</f>
        <v/>
      </c>
      <c r="AA175" s="234" t="str">
        <f>IFERROR(VLOOKUP(AA174,'P1-1'!$B:$AP,41,FALSE),"")</f>
        <v/>
      </c>
      <c r="AB175" s="234" t="str">
        <f>IFERROR(VLOOKUP(AB174,'P1-1'!$B:$AP,41,FALSE),"")</f>
        <v/>
      </c>
      <c r="AC175" s="234" t="str">
        <f>IFERROR(VLOOKUP(AC174,'P1-1'!$B:$AP,41,FALSE),"")</f>
        <v/>
      </c>
      <c r="AD175" s="234" t="str">
        <f>IFERROR(VLOOKUP(AD174,'P1-1'!$B:$AP,41,FALSE),"")</f>
        <v/>
      </c>
      <c r="AE175" s="234" t="str">
        <f>IFERROR(VLOOKUP(AE174,'P1-1'!$B:$AP,41,FALSE),"")</f>
        <v/>
      </c>
      <c r="AF175" s="234" t="str">
        <f>IFERROR(VLOOKUP(AF174,'P1-1'!$B:$AP,41,FALSE),"")</f>
        <v/>
      </c>
      <c r="AG175" s="234" t="str">
        <f>IFERROR(VLOOKUP(AG174,'P1-1'!$B:$AP,41,FALSE),"")</f>
        <v/>
      </c>
      <c r="AH175" s="234" t="str">
        <f>IFERROR(VLOOKUP(AH174,'P1-1'!$B:$AP,41,FALSE),"")</f>
        <v/>
      </c>
      <c r="AI175" s="234" t="str">
        <f>IFERROR(VLOOKUP(AI174,'P1-1'!$B:$AP,41,FALSE),"")</f>
        <v/>
      </c>
      <c r="AJ175" s="234" t="str">
        <f>IFERROR(VLOOKUP(AJ174,'P1-1'!$B:$AP,41,FALSE),"")</f>
        <v/>
      </c>
      <c r="AK175" s="234" t="str">
        <f>IFERROR(VLOOKUP(AK174,'P1-1'!$B:$AP,41,FALSE),"")</f>
        <v/>
      </c>
      <c r="AL175" s="234" t="str">
        <f>IFERROR(VLOOKUP(AL174,'P1-1'!$B:$AP,41,FALSE),"")</f>
        <v/>
      </c>
      <c r="AM175" s="234" t="str">
        <f>IFERROR(VLOOKUP(AM174,'P1-1'!$B:$AP,41,FALSE),"")</f>
        <v/>
      </c>
      <c r="AN175" s="729"/>
      <c r="AO175" s="701"/>
      <c r="AP175" s="705"/>
      <c r="AQ175" s="706"/>
      <c r="AR175" s="701"/>
      <c r="AS175" s="701"/>
      <c r="AT175" s="709"/>
      <c r="AU175" s="326" t="str">
        <f t="shared" ref="AU175" si="195">IFERROR(IF($D174="□",($AO174/$AK$7),($AO174/$AK$9)),"")</f>
        <v/>
      </c>
      <c r="AV175" s="326" t="str">
        <f t="shared" ref="AV175" si="196">IFERROR(IF($D174="□",($AN174/$AO$7),($AN174/$AO$9)),"")</f>
        <v/>
      </c>
    </row>
    <row r="176" spans="1:48" s="205" customFormat="1" ht="12" customHeight="1">
      <c r="A176" s="712"/>
      <c r="B176" s="715"/>
      <c r="C176" s="733"/>
      <c r="D176" s="721"/>
      <c r="E176" s="402"/>
      <c r="F176" s="726"/>
      <c r="G176" s="727"/>
      <c r="H176" s="235" t="s">
        <v>358</v>
      </c>
      <c r="I176" s="234" t="str">
        <f>IFERROR(VLOOKUP(I174,'P1-1'!$B:$AP,31,FALSE),"")</f>
        <v/>
      </c>
      <c r="J176" s="234" t="str">
        <f>IFERROR(VLOOKUP(J174,'P1-1'!$B:$AP,31,FALSE),"")</f>
        <v/>
      </c>
      <c r="K176" s="234" t="str">
        <f>IFERROR(VLOOKUP(K174,'P1-1'!$B:$AP,31,FALSE),"")</f>
        <v/>
      </c>
      <c r="L176" s="234" t="str">
        <f>IFERROR(VLOOKUP(L174,'P1-1'!$B:$AP,31,FALSE),"")</f>
        <v/>
      </c>
      <c r="M176" s="234" t="str">
        <f>IFERROR(VLOOKUP(M174,'P1-1'!$B:$AP,31,FALSE),"")</f>
        <v/>
      </c>
      <c r="N176" s="234" t="str">
        <f>IFERROR(VLOOKUP(N174,'P1-1'!$B:$AP,31,FALSE),"")</f>
        <v/>
      </c>
      <c r="O176" s="234" t="str">
        <f>IFERROR(VLOOKUP(O174,'P1-1'!$B:$AP,31,FALSE),"")</f>
        <v/>
      </c>
      <c r="P176" s="234" t="str">
        <f>IFERROR(VLOOKUP(P174,'P1-1'!$B:$AP,31,FALSE),"")</f>
        <v/>
      </c>
      <c r="Q176" s="234" t="str">
        <f>IFERROR(VLOOKUP(Q174,'P1-1'!$B:$AP,31,FALSE),"")</f>
        <v/>
      </c>
      <c r="R176" s="234" t="str">
        <f>IFERROR(VLOOKUP(R174,'P1-1'!$B:$AP,31,FALSE),"")</f>
        <v/>
      </c>
      <c r="S176" s="234" t="str">
        <f>IFERROR(VLOOKUP(S174,'P1-1'!$B:$AP,31,FALSE),"")</f>
        <v/>
      </c>
      <c r="T176" s="234" t="str">
        <f>IFERROR(VLOOKUP(T174,'P1-1'!$B:$AP,31,FALSE),"")</f>
        <v/>
      </c>
      <c r="U176" s="234" t="str">
        <f>IFERROR(VLOOKUP(U174,'P1-1'!$B:$AP,31,FALSE),"")</f>
        <v/>
      </c>
      <c r="V176" s="234" t="str">
        <f>IFERROR(VLOOKUP(V174,'P1-1'!$B:$AP,31,FALSE),"")</f>
        <v/>
      </c>
      <c r="W176" s="234" t="str">
        <f>IFERROR(VLOOKUP(W174,'P1-1'!$B:$AP,31,FALSE),"")</f>
        <v/>
      </c>
      <c r="X176" s="234" t="str">
        <f>IFERROR(VLOOKUP(X174,'P1-1'!$B:$AP,31,FALSE),"")</f>
        <v/>
      </c>
      <c r="Y176" s="234" t="str">
        <f>IFERROR(VLOOKUP(Y174,'P1-1'!$B:$AP,31,FALSE),"")</f>
        <v/>
      </c>
      <c r="Z176" s="234" t="str">
        <f>IFERROR(VLOOKUP(Z174,'P1-1'!$B:$AP,31,FALSE),"")</f>
        <v/>
      </c>
      <c r="AA176" s="234" t="str">
        <f>IFERROR(VLOOKUP(AA174,'P1-1'!$B:$AP,31,FALSE),"")</f>
        <v/>
      </c>
      <c r="AB176" s="234" t="str">
        <f>IFERROR(VLOOKUP(AB174,'P1-1'!$B:$AP,31,FALSE),"")</f>
        <v/>
      </c>
      <c r="AC176" s="234" t="str">
        <f>IFERROR(VLOOKUP(AC174,'P1-1'!$B:$AP,31,FALSE),"")</f>
        <v/>
      </c>
      <c r="AD176" s="234" t="str">
        <f>IFERROR(VLOOKUP(AD174,'P1-1'!$B:$AP,31,FALSE),"")</f>
        <v/>
      </c>
      <c r="AE176" s="234" t="str">
        <f>IFERROR(VLOOKUP(AE174,'P1-1'!$B:$AP,31,FALSE),"")</f>
        <v/>
      </c>
      <c r="AF176" s="234" t="str">
        <f>IFERROR(VLOOKUP(AF174,'P1-1'!$B:$AP,31,FALSE),"")</f>
        <v/>
      </c>
      <c r="AG176" s="234" t="str">
        <f>IFERROR(VLOOKUP(AG174,'P1-1'!$B:$AP,31,FALSE),"")</f>
        <v/>
      </c>
      <c r="AH176" s="234" t="str">
        <f>IFERROR(VLOOKUP(AH174,'P1-1'!$B:$AP,31,FALSE),"")</f>
        <v/>
      </c>
      <c r="AI176" s="234" t="str">
        <f>IFERROR(VLOOKUP(AI174,'P1-1'!$B:$AP,31,FALSE),"")</f>
        <v/>
      </c>
      <c r="AJ176" s="234" t="str">
        <f>IFERROR(VLOOKUP(AJ174,'P1-1'!$B:$AP,31,FALSE),"")</f>
        <v/>
      </c>
      <c r="AK176" s="234" t="str">
        <f>IFERROR(VLOOKUP(AK174,'P1-1'!$B:$AP,31,FALSE),"")</f>
        <v/>
      </c>
      <c r="AL176" s="234" t="str">
        <f>IFERROR(VLOOKUP(AL174,'P1-1'!$B:$AP,31,FALSE),"")</f>
        <v/>
      </c>
      <c r="AM176" s="234" t="str">
        <f>IFERROR(VLOOKUP(AM174,'P1-1'!$B:$AP,31,FALSE),"")</f>
        <v/>
      </c>
      <c r="AN176" s="730"/>
      <c r="AO176" s="702"/>
      <c r="AP176" s="707"/>
      <c r="AQ176" s="708"/>
      <c r="AR176" s="702"/>
      <c r="AS176" s="702"/>
      <c r="AT176" s="709"/>
      <c r="AU176" s="327"/>
      <c r="AV176" s="327"/>
    </row>
    <row r="177" spans="1:48" s="203" customFormat="1" ht="12" customHeight="1">
      <c r="A177" s="710">
        <v>52</v>
      </c>
      <c r="B177" s="713"/>
      <c r="C177" s="731"/>
      <c r="D177" s="719" t="s">
        <v>231</v>
      </c>
      <c r="E177" s="401"/>
      <c r="F177" s="722"/>
      <c r="G177" s="723"/>
      <c r="H177" s="232" t="s">
        <v>355</v>
      </c>
      <c r="I177" s="324"/>
      <c r="J177" s="324"/>
      <c r="K177" s="324"/>
      <c r="L177" s="324"/>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4"/>
      <c r="AL177" s="324"/>
      <c r="AM177" s="324"/>
      <c r="AN177" s="728">
        <f t="shared" ref="AN177" si="197">IF(LEFT($AN$2,6)="共同生活援助",SUM(I178:AM178),SUM(I178:AM179))</f>
        <v>0</v>
      </c>
      <c r="AO177" s="700">
        <f>IF($AN$4="４週",AN177/4,AN177/(DAY(EOMONTH($I$22,0))/7))</f>
        <v>0</v>
      </c>
      <c r="AP177" s="703"/>
      <c r="AQ177" s="704"/>
      <c r="AR177" s="700" t="str">
        <f t="shared" ref="AR177" si="198">IF($AN$4="４週",AU178,AV178)</f>
        <v/>
      </c>
      <c r="AS177" s="700"/>
      <c r="AT177" s="709"/>
      <c r="AU177" s="325" t="s">
        <v>617</v>
      </c>
      <c r="AV177" s="325" t="s">
        <v>356</v>
      </c>
    </row>
    <row r="178" spans="1:48" s="203" customFormat="1" ht="12" customHeight="1">
      <c r="A178" s="711"/>
      <c r="B178" s="714"/>
      <c r="C178" s="732"/>
      <c r="D178" s="720"/>
      <c r="E178" s="402"/>
      <c r="F178" s="724"/>
      <c r="G178" s="725"/>
      <c r="H178" s="233" t="s">
        <v>357</v>
      </c>
      <c r="I178" s="234" t="str">
        <f>IFERROR(VLOOKUP(I177,'P1-1'!$B:$AP,41,FALSE),"")</f>
        <v/>
      </c>
      <c r="J178" s="234" t="str">
        <f>IFERROR(VLOOKUP(J177,'P1-1'!$B:$AP,41,FALSE),"")</f>
        <v/>
      </c>
      <c r="K178" s="234" t="str">
        <f>IFERROR(VLOOKUP(K177,'P1-1'!$B:$AP,41,FALSE),"")</f>
        <v/>
      </c>
      <c r="L178" s="234" t="str">
        <f>IFERROR(VLOOKUP(L177,'P1-1'!$B:$AP,41,FALSE),"")</f>
        <v/>
      </c>
      <c r="M178" s="234" t="str">
        <f>IFERROR(VLOOKUP(M177,'P1-1'!$B:$AP,41,FALSE),"")</f>
        <v/>
      </c>
      <c r="N178" s="234" t="str">
        <f>IFERROR(VLOOKUP(N177,'P1-1'!$B:$AP,41,FALSE),"")</f>
        <v/>
      </c>
      <c r="O178" s="234" t="str">
        <f>IFERROR(VLOOKUP(O177,'P1-1'!$B:$AP,41,FALSE),"")</f>
        <v/>
      </c>
      <c r="P178" s="234" t="str">
        <f>IFERROR(VLOOKUP(P177,'P1-1'!$B:$AP,41,FALSE),"")</f>
        <v/>
      </c>
      <c r="Q178" s="234" t="str">
        <f>IFERROR(VLOOKUP(Q177,'P1-1'!$B:$AP,41,FALSE),"")</f>
        <v/>
      </c>
      <c r="R178" s="234" t="str">
        <f>IFERROR(VLOOKUP(R177,'P1-1'!$B:$AP,41,FALSE),"")</f>
        <v/>
      </c>
      <c r="S178" s="234" t="str">
        <f>IFERROR(VLOOKUP(S177,'P1-1'!$B:$AP,41,FALSE),"")</f>
        <v/>
      </c>
      <c r="T178" s="234" t="str">
        <f>IFERROR(VLOOKUP(T177,'P1-1'!$B:$AP,41,FALSE),"")</f>
        <v/>
      </c>
      <c r="U178" s="234" t="str">
        <f>IFERROR(VLOOKUP(U177,'P1-1'!$B:$AP,41,FALSE),"")</f>
        <v/>
      </c>
      <c r="V178" s="234" t="str">
        <f>IFERROR(VLOOKUP(V177,'P1-1'!$B:$AP,41,FALSE),"")</f>
        <v/>
      </c>
      <c r="W178" s="234" t="str">
        <f>IFERROR(VLOOKUP(W177,'P1-1'!$B:$AP,41,FALSE),"")</f>
        <v/>
      </c>
      <c r="X178" s="234" t="str">
        <f>IFERROR(VLOOKUP(X177,'P1-1'!$B:$AP,41,FALSE),"")</f>
        <v/>
      </c>
      <c r="Y178" s="234" t="str">
        <f>IFERROR(VLOOKUP(Y177,'P1-1'!$B:$AP,41,FALSE),"")</f>
        <v/>
      </c>
      <c r="Z178" s="234" t="str">
        <f>IFERROR(VLOOKUP(Z177,'P1-1'!$B:$AP,41,FALSE),"")</f>
        <v/>
      </c>
      <c r="AA178" s="234" t="str">
        <f>IFERROR(VLOOKUP(AA177,'P1-1'!$B:$AP,41,FALSE),"")</f>
        <v/>
      </c>
      <c r="AB178" s="234" t="str">
        <f>IFERROR(VLOOKUP(AB177,'P1-1'!$B:$AP,41,FALSE),"")</f>
        <v/>
      </c>
      <c r="AC178" s="234" t="str">
        <f>IFERROR(VLOOKUP(AC177,'P1-1'!$B:$AP,41,FALSE),"")</f>
        <v/>
      </c>
      <c r="AD178" s="234" t="str">
        <f>IFERROR(VLOOKUP(AD177,'P1-1'!$B:$AP,41,FALSE),"")</f>
        <v/>
      </c>
      <c r="AE178" s="234" t="str">
        <f>IFERROR(VLOOKUP(AE177,'P1-1'!$B:$AP,41,FALSE),"")</f>
        <v/>
      </c>
      <c r="AF178" s="234" t="str">
        <f>IFERROR(VLOOKUP(AF177,'P1-1'!$B:$AP,41,FALSE),"")</f>
        <v/>
      </c>
      <c r="AG178" s="234" t="str">
        <f>IFERROR(VLOOKUP(AG177,'P1-1'!$B:$AP,41,FALSE),"")</f>
        <v/>
      </c>
      <c r="AH178" s="234" t="str">
        <f>IFERROR(VLOOKUP(AH177,'P1-1'!$B:$AP,41,FALSE),"")</f>
        <v/>
      </c>
      <c r="AI178" s="234" t="str">
        <f>IFERROR(VLOOKUP(AI177,'P1-1'!$B:$AP,41,FALSE),"")</f>
        <v/>
      </c>
      <c r="AJ178" s="234" t="str">
        <f>IFERROR(VLOOKUP(AJ177,'P1-1'!$B:$AP,41,FALSE),"")</f>
        <v/>
      </c>
      <c r="AK178" s="234" t="str">
        <f>IFERROR(VLOOKUP(AK177,'P1-1'!$B:$AP,41,FALSE),"")</f>
        <v/>
      </c>
      <c r="AL178" s="234" t="str">
        <f>IFERROR(VLOOKUP(AL177,'P1-1'!$B:$AP,41,FALSE),"")</f>
        <v/>
      </c>
      <c r="AM178" s="234" t="str">
        <f>IFERROR(VLOOKUP(AM177,'P1-1'!$B:$AP,41,FALSE),"")</f>
        <v/>
      </c>
      <c r="AN178" s="729"/>
      <c r="AO178" s="701"/>
      <c r="AP178" s="705"/>
      <c r="AQ178" s="706"/>
      <c r="AR178" s="701"/>
      <c r="AS178" s="701"/>
      <c r="AT178" s="709"/>
      <c r="AU178" s="326" t="str">
        <f>IFERROR(IF($D177="□",($AO177/$AK$7),($AO177/$AK$9)),"")</f>
        <v/>
      </c>
      <c r="AV178" s="326" t="str">
        <f>IFERROR(IF($D177="□",($AN177/$AO$7),($AN177/$AO$9)),"")</f>
        <v/>
      </c>
    </row>
    <row r="179" spans="1:48" s="203" customFormat="1" ht="12" customHeight="1">
      <c r="A179" s="712"/>
      <c r="B179" s="715"/>
      <c r="C179" s="733"/>
      <c r="D179" s="721"/>
      <c r="E179" s="402"/>
      <c r="F179" s="726"/>
      <c r="G179" s="727"/>
      <c r="H179" s="235" t="s">
        <v>358</v>
      </c>
      <c r="I179" s="234" t="str">
        <f>IFERROR(VLOOKUP(I177,'P1-1'!$B:$AP,31,FALSE),"")</f>
        <v/>
      </c>
      <c r="J179" s="234" t="str">
        <f>IFERROR(VLOOKUP(J177,'P1-1'!$B:$AP,31,FALSE),"")</f>
        <v/>
      </c>
      <c r="K179" s="234" t="str">
        <f>IFERROR(VLOOKUP(K177,'P1-1'!$B:$AP,31,FALSE),"")</f>
        <v/>
      </c>
      <c r="L179" s="234" t="str">
        <f>IFERROR(VLOOKUP(L177,'P1-1'!$B:$AP,31,FALSE),"")</f>
        <v/>
      </c>
      <c r="M179" s="234" t="str">
        <f>IFERROR(VLOOKUP(M177,'P1-1'!$B:$AP,31,FALSE),"")</f>
        <v/>
      </c>
      <c r="N179" s="234" t="str">
        <f>IFERROR(VLOOKUP(N177,'P1-1'!$B:$AP,31,FALSE),"")</f>
        <v/>
      </c>
      <c r="O179" s="234" t="str">
        <f>IFERROR(VLOOKUP(O177,'P1-1'!$B:$AP,31,FALSE),"")</f>
        <v/>
      </c>
      <c r="P179" s="234" t="str">
        <f>IFERROR(VLOOKUP(P177,'P1-1'!$B:$AP,31,FALSE),"")</f>
        <v/>
      </c>
      <c r="Q179" s="234" t="str">
        <f>IFERROR(VLOOKUP(Q177,'P1-1'!$B:$AP,31,FALSE),"")</f>
        <v/>
      </c>
      <c r="R179" s="234" t="str">
        <f>IFERROR(VLOOKUP(R177,'P1-1'!$B:$AP,31,FALSE),"")</f>
        <v/>
      </c>
      <c r="S179" s="234" t="str">
        <f>IFERROR(VLOOKUP(S177,'P1-1'!$B:$AP,31,FALSE),"")</f>
        <v/>
      </c>
      <c r="T179" s="234" t="str">
        <f>IFERROR(VLOOKUP(T177,'P1-1'!$B:$AP,31,FALSE),"")</f>
        <v/>
      </c>
      <c r="U179" s="234" t="str">
        <f>IFERROR(VLOOKUP(U177,'P1-1'!$B:$AP,31,FALSE),"")</f>
        <v/>
      </c>
      <c r="V179" s="234" t="str">
        <f>IFERROR(VLOOKUP(V177,'P1-1'!$B:$AP,31,FALSE),"")</f>
        <v/>
      </c>
      <c r="W179" s="234" t="str">
        <f>IFERROR(VLOOKUP(W177,'P1-1'!$B:$AP,31,FALSE),"")</f>
        <v/>
      </c>
      <c r="X179" s="234" t="str">
        <f>IFERROR(VLOOKUP(X177,'P1-1'!$B:$AP,31,FALSE),"")</f>
        <v/>
      </c>
      <c r="Y179" s="234" t="str">
        <f>IFERROR(VLOOKUP(Y177,'P1-1'!$B:$AP,31,FALSE),"")</f>
        <v/>
      </c>
      <c r="Z179" s="234" t="str">
        <f>IFERROR(VLOOKUP(Z177,'P1-1'!$B:$AP,31,FALSE),"")</f>
        <v/>
      </c>
      <c r="AA179" s="234" t="str">
        <f>IFERROR(VLOOKUP(AA177,'P1-1'!$B:$AP,31,FALSE),"")</f>
        <v/>
      </c>
      <c r="AB179" s="234" t="str">
        <f>IFERROR(VLOOKUP(AB177,'P1-1'!$B:$AP,31,FALSE),"")</f>
        <v/>
      </c>
      <c r="AC179" s="234" t="str">
        <f>IFERROR(VLOOKUP(AC177,'P1-1'!$B:$AP,31,FALSE),"")</f>
        <v/>
      </c>
      <c r="AD179" s="234" t="str">
        <f>IFERROR(VLOOKUP(AD177,'P1-1'!$B:$AP,31,FALSE),"")</f>
        <v/>
      </c>
      <c r="AE179" s="234" t="str">
        <f>IFERROR(VLOOKUP(AE177,'P1-1'!$B:$AP,31,FALSE),"")</f>
        <v/>
      </c>
      <c r="AF179" s="234" t="str">
        <f>IFERROR(VLOOKUP(AF177,'P1-1'!$B:$AP,31,FALSE),"")</f>
        <v/>
      </c>
      <c r="AG179" s="234" t="str">
        <f>IFERROR(VLOOKUP(AG177,'P1-1'!$B:$AP,31,FALSE),"")</f>
        <v/>
      </c>
      <c r="AH179" s="234" t="str">
        <f>IFERROR(VLOOKUP(AH177,'P1-1'!$B:$AP,31,FALSE),"")</f>
        <v/>
      </c>
      <c r="AI179" s="234" t="str">
        <f>IFERROR(VLOOKUP(AI177,'P1-1'!$B:$AP,31,FALSE),"")</f>
        <v/>
      </c>
      <c r="AJ179" s="234" t="str">
        <f>IFERROR(VLOOKUP(AJ177,'P1-1'!$B:$AP,31,FALSE),"")</f>
        <v/>
      </c>
      <c r="AK179" s="234" t="str">
        <f>IFERROR(VLOOKUP(AK177,'P1-1'!$B:$AP,31,FALSE),"")</f>
        <v/>
      </c>
      <c r="AL179" s="234" t="str">
        <f>IFERROR(VLOOKUP(AL177,'P1-1'!$B:$AP,31,FALSE),"")</f>
        <v/>
      </c>
      <c r="AM179" s="234" t="str">
        <f>IFERROR(VLOOKUP(AM177,'P1-1'!$B:$AP,31,FALSE),"")</f>
        <v/>
      </c>
      <c r="AN179" s="730"/>
      <c r="AO179" s="702"/>
      <c r="AP179" s="707"/>
      <c r="AQ179" s="708"/>
      <c r="AR179" s="702"/>
      <c r="AS179" s="702"/>
      <c r="AT179" s="709"/>
      <c r="AU179" s="327"/>
      <c r="AV179" s="327"/>
    </row>
    <row r="180" spans="1:48" s="205" customFormat="1" ht="12" customHeight="1">
      <c r="A180" s="710">
        <v>53</v>
      </c>
      <c r="B180" s="713"/>
      <c r="C180" s="731"/>
      <c r="D180" s="719" t="s">
        <v>231</v>
      </c>
      <c r="E180" s="401"/>
      <c r="F180" s="722"/>
      <c r="G180" s="723"/>
      <c r="H180" s="232" t="s">
        <v>355</v>
      </c>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4"/>
      <c r="AL180" s="324"/>
      <c r="AM180" s="324"/>
      <c r="AN180" s="728">
        <f t="shared" ref="AN180" si="199">IF(LEFT($AN$2,6)="共同生活援助",SUM(I181:AM181),SUM(I181:AM182))</f>
        <v>0</v>
      </c>
      <c r="AO180" s="700">
        <f>IF($AN$4="４週",AN180/4,AN180/(DAY(EOMONTH($I$22,0))/7))</f>
        <v>0</v>
      </c>
      <c r="AP180" s="703"/>
      <c r="AQ180" s="704"/>
      <c r="AR180" s="700" t="str">
        <f t="shared" ref="AR180" si="200">IF($AN$4="４週",AU181,AV181)</f>
        <v/>
      </c>
      <c r="AS180" s="700"/>
      <c r="AT180" s="709"/>
      <c r="AU180" s="325" t="s">
        <v>617</v>
      </c>
      <c r="AV180" s="325" t="s">
        <v>356</v>
      </c>
    </row>
    <row r="181" spans="1:48" s="205" customFormat="1" ht="12" customHeight="1">
      <c r="A181" s="711"/>
      <c r="B181" s="714"/>
      <c r="C181" s="732"/>
      <c r="D181" s="720"/>
      <c r="E181" s="402"/>
      <c r="F181" s="724"/>
      <c r="G181" s="725"/>
      <c r="H181" s="233" t="s">
        <v>357</v>
      </c>
      <c r="I181" s="234" t="str">
        <f>IFERROR(VLOOKUP(I180,'P1-1'!$B:$AP,41,FALSE),"")</f>
        <v/>
      </c>
      <c r="J181" s="234" t="str">
        <f>IFERROR(VLOOKUP(J180,'P1-1'!$B:$AP,41,FALSE),"")</f>
        <v/>
      </c>
      <c r="K181" s="234" t="str">
        <f>IFERROR(VLOOKUP(K180,'P1-1'!$B:$AP,41,FALSE),"")</f>
        <v/>
      </c>
      <c r="L181" s="234" t="str">
        <f>IFERROR(VLOOKUP(L180,'P1-1'!$B:$AP,41,FALSE),"")</f>
        <v/>
      </c>
      <c r="M181" s="234" t="str">
        <f>IFERROR(VLOOKUP(M180,'P1-1'!$B:$AP,41,FALSE),"")</f>
        <v/>
      </c>
      <c r="N181" s="234" t="str">
        <f>IFERROR(VLOOKUP(N180,'P1-1'!$B:$AP,41,FALSE),"")</f>
        <v/>
      </c>
      <c r="O181" s="234" t="str">
        <f>IFERROR(VLOOKUP(O180,'P1-1'!$B:$AP,41,FALSE),"")</f>
        <v/>
      </c>
      <c r="P181" s="234" t="str">
        <f>IFERROR(VLOOKUP(P180,'P1-1'!$B:$AP,41,FALSE),"")</f>
        <v/>
      </c>
      <c r="Q181" s="234" t="str">
        <f>IFERROR(VLOOKUP(Q180,'P1-1'!$B:$AP,41,FALSE),"")</f>
        <v/>
      </c>
      <c r="R181" s="234" t="str">
        <f>IFERROR(VLOOKUP(R180,'P1-1'!$B:$AP,41,FALSE),"")</f>
        <v/>
      </c>
      <c r="S181" s="234" t="str">
        <f>IFERROR(VLOOKUP(S180,'P1-1'!$B:$AP,41,FALSE),"")</f>
        <v/>
      </c>
      <c r="T181" s="234" t="str">
        <f>IFERROR(VLOOKUP(T180,'P1-1'!$B:$AP,41,FALSE),"")</f>
        <v/>
      </c>
      <c r="U181" s="234" t="str">
        <f>IFERROR(VLOOKUP(U180,'P1-1'!$B:$AP,41,FALSE),"")</f>
        <v/>
      </c>
      <c r="V181" s="234" t="str">
        <f>IFERROR(VLOOKUP(V180,'P1-1'!$B:$AP,41,FALSE),"")</f>
        <v/>
      </c>
      <c r="W181" s="234" t="str">
        <f>IFERROR(VLOOKUP(W180,'P1-1'!$B:$AP,41,FALSE),"")</f>
        <v/>
      </c>
      <c r="X181" s="234" t="str">
        <f>IFERROR(VLOOKUP(X180,'P1-1'!$B:$AP,41,FALSE),"")</f>
        <v/>
      </c>
      <c r="Y181" s="234" t="str">
        <f>IFERROR(VLOOKUP(Y180,'P1-1'!$B:$AP,41,FALSE),"")</f>
        <v/>
      </c>
      <c r="Z181" s="234" t="str">
        <f>IFERROR(VLOOKUP(Z180,'P1-1'!$B:$AP,41,FALSE),"")</f>
        <v/>
      </c>
      <c r="AA181" s="234" t="str">
        <f>IFERROR(VLOOKUP(AA180,'P1-1'!$B:$AP,41,FALSE),"")</f>
        <v/>
      </c>
      <c r="AB181" s="234" t="str">
        <f>IFERROR(VLOOKUP(AB180,'P1-1'!$B:$AP,41,FALSE),"")</f>
        <v/>
      </c>
      <c r="AC181" s="234" t="str">
        <f>IFERROR(VLOOKUP(AC180,'P1-1'!$B:$AP,41,FALSE),"")</f>
        <v/>
      </c>
      <c r="AD181" s="234" t="str">
        <f>IFERROR(VLOOKUP(AD180,'P1-1'!$B:$AP,41,FALSE),"")</f>
        <v/>
      </c>
      <c r="AE181" s="234" t="str">
        <f>IFERROR(VLOOKUP(AE180,'P1-1'!$B:$AP,41,FALSE),"")</f>
        <v/>
      </c>
      <c r="AF181" s="234" t="str">
        <f>IFERROR(VLOOKUP(AF180,'P1-1'!$B:$AP,41,FALSE),"")</f>
        <v/>
      </c>
      <c r="AG181" s="234" t="str">
        <f>IFERROR(VLOOKUP(AG180,'P1-1'!$B:$AP,41,FALSE),"")</f>
        <v/>
      </c>
      <c r="AH181" s="234" t="str">
        <f>IFERROR(VLOOKUP(AH180,'P1-1'!$B:$AP,41,FALSE),"")</f>
        <v/>
      </c>
      <c r="AI181" s="234" t="str">
        <f>IFERROR(VLOOKUP(AI180,'P1-1'!$B:$AP,41,FALSE),"")</f>
        <v/>
      </c>
      <c r="AJ181" s="234" t="str">
        <f>IFERROR(VLOOKUP(AJ180,'P1-1'!$B:$AP,41,FALSE),"")</f>
        <v/>
      </c>
      <c r="AK181" s="234" t="str">
        <f>IFERROR(VLOOKUP(AK180,'P1-1'!$B:$AP,41,FALSE),"")</f>
        <v/>
      </c>
      <c r="AL181" s="234" t="str">
        <f>IFERROR(VLOOKUP(AL180,'P1-1'!$B:$AP,41,FALSE),"")</f>
        <v/>
      </c>
      <c r="AM181" s="234" t="str">
        <f>IFERROR(VLOOKUP(AM180,'P1-1'!$B:$AP,41,FALSE),"")</f>
        <v/>
      </c>
      <c r="AN181" s="729"/>
      <c r="AO181" s="701"/>
      <c r="AP181" s="705"/>
      <c r="AQ181" s="706"/>
      <c r="AR181" s="701"/>
      <c r="AS181" s="701"/>
      <c r="AT181" s="709"/>
      <c r="AU181" s="326" t="str">
        <f t="shared" ref="AU181" si="201">IFERROR(IF($D180="□",($AO180/$AK$7),($AO180/$AK$9)),"")</f>
        <v/>
      </c>
      <c r="AV181" s="326" t="str">
        <f t="shared" ref="AV181" si="202">IFERROR(IF($D180="□",($AN180/$AO$7),($AN180/$AO$9)),"")</f>
        <v/>
      </c>
    </row>
    <row r="182" spans="1:48" s="205" customFormat="1" ht="12" customHeight="1">
      <c r="A182" s="712"/>
      <c r="B182" s="715"/>
      <c r="C182" s="733"/>
      <c r="D182" s="721"/>
      <c r="E182" s="402"/>
      <c r="F182" s="726"/>
      <c r="G182" s="727"/>
      <c r="H182" s="235" t="s">
        <v>358</v>
      </c>
      <c r="I182" s="234" t="str">
        <f>IFERROR(VLOOKUP(I180,'P1-1'!$B:$AP,31,FALSE),"")</f>
        <v/>
      </c>
      <c r="J182" s="234" t="str">
        <f>IFERROR(VLOOKUP(J180,'P1-1'!$B:$AP,31,FALSE),"")</f>
        <v/>
      </c>
      <c r="K182" s="234" t="str">
        <f>IFERROR(VLOOKUP(K180,'P1-1'!$B:$AP,31,FALSE),"")</f>
        <v/>
      </c>
      <c r="L182" s="234" t="str">
        <f>IFERROR(VLOOKUP(L180,'P1-1'!$B:$AP,31,FALSE),"")</f>
        <v/>
      </c>
      <c r="M182" s="234" t="str">
        <f>IFERROR(VLOOKUP(M180,'P1-1'!$B:$AP,31,FALSE),"")</f>
        <v/>
      </c>
      <c r="N182" s="234" t="str">
        <f>IFERROR(VLOOKUP(N180,'P1-1'!$B:$AP,31,FALSE),"")</f>
        <v/>
      </c>
      <c r="O182" s="234" t="str">
        <f>IFERROR(VLOOKUP(O180,'P1-1'!$B:$AP,31,FALSE),"")</f>
        <v/>
      </c>
      <c r="P182" s="234" t="str">
        <f>IFERROR(VLOOKUP(P180,'P1-1'!$B:$AP,31,FALSE),"")</f>
        <v/>
      </c>
      <c r="Q182" s="234" t="str">
        <f>IFERROR(VLOOKUP(Q180,'P1-1'!$B:$AP,31,FALSE),"")</f>
        <v/>
      </c>
      <c r="R182" s="234" t="str">
        <f>IFERROR(VLOOKUP(R180,'P1-1'!$B:$AP,31,FALSE),"")</f>
        <v/>
      </c>
      <c r="S182" s="234" t="str">
        <f>IFERROR(VLOOKUP(S180,'P1-1'!$B:$AP,31,FALSE),"")</f>
        <v/>
      </c>
      <c r="T182" s="234" t="str">
        <f>IFERROR(VLOOKUP(T180,'P1-1'!$B:$AP,31,FALSE),"")</f>
        <v/>
      </c>
      <c r="U182" s="234" t="str">
        <f>IFERROR(VLOOKUP(U180,'P1-1'!$B:$AP,31,FALSE),"")</f>
        <v/>
      </c>
      <c r="V182" s="234" t="str">
        <f>IFERROR(VLOOKUP(V180,'P1-1'!$B:$AP,31,FALSE),"")</f>
        <v/>
      </c>
      <c r="W182" s="234" t="str">
        <f>IFERROR(VLOOKUP(W180,'P1-1'!$B:$AP,31,FALSE),"")</f>
        <v/>
      </c>
      <c r="X182" s="234" t="str">
        <f>IFERROR(VLOOKUP(X180,'P1-1'!$B:$AP,31,FALSE),"")</f>
        <v/>
      </c>
      <c r="Y182" s="234" t="str">
        <f>IFERROR(VLOOKUP(Y180,'P1-1'!$B:$AP,31,FALSE),"")</f>
        <v/>
      </c>
      <c r="Z182" s="234" t="str">
        <f>IFERROR(VLOOKUP(Z180,'P1-1'!$B:$AP,31,FALSE),"")</f>
        <v/>
      </c>
      <c r="AA182" s="234" t="str">
        <f>IFERROR(VLOOKUP(AA180,'P1-1'!$B:$AP,31,FALSE),"")</f>
        <v/>
      </c>
      <c r="AB182" s="234" t="str">
        <f>IFERROR(VLOOKUP(AB180,'P1-1'!$B:$AP,31,FALSE),"")</f>
        <v/>
      </c>
      <c r="AC182" s="234" t="str">
        <f>IFERROR(VLOOKUP(AC180,'P1-1'!$B:$AP,31,FALSE),"")</f>
        <v/>
      </c>
      <c r="AD182" s="234" t="str">
        <f>IFERROR(VLOOKUP(AD180,'P1-1'!$B:$AP,31,FALSE),"")</f>
        <v/>
      </c>
      <c r="AE182" s="234" t="str">
        <f>IFERROR(VLOOKUP(AE180,'P1-1'!$B:$AP,31,FALSE),"")</f>
        <v/>
      </c>
      <c r="AF182" s="234" t="str">
        <f>IFERROR(VLOOKUP(AF180,'P1-1'!$B:$AP,31,FALSE),"")</f>
        <v/>
      </c>
      <c r="AG182" s="234" t="str">
        <f>IFERROR(VLOOKUP(AG180,'P1-1'!$B:$AP,31,FALSE),"")</f>
        <v/>
      </c>
      <c r="AH182" s="234" t="str">
        <f>IFERROR(VLOOKUP(AH180,'P1-1'!$B:$AP,31,FALSE),"")</f>
        <v/>
      </c>
      <c r="AI182" s="234" t="str">
        <f>IFERROR(VLOOKUP(AI180,'P1-1'!$B:$AP,31,FALSE),"")</f>
        <v/>
      </c>
      <c r="AJ182" s="234" t="str">
        <f>IFERROR(VLOOKUP(AJ180,'P1-1'!$B:$AP,31,FALSE),"")</f>
        <v/>
      </c>
      <c r="AK182" s="234" t="str">
        <f>IFERROR(VLOOKUP(AK180,'P1-1'!$B:$AP,31,FALSE),"")</f>
        <v/>
      </c>
      <c r="AL182" s="234" t="str">
        <f>IFERROR(VLOOKUP(AL180,'P1-1'!$B:$AP,31,FALSE),"")</f>
        <v/>
      </c>
      <c r="AM182" s="234" t="str">
        <f>IFERROR(VLOOKUP(AM180,'P1-1'!$B:$AP,31,FALSE),"")</f>
        <v/>
      </c>
      <c r="AN182" s="730"/>
      <c r="AO182" s="702"/>
      <c r="AP182" s="707"/>
      <c r="AQ182" s="708"/>
      <c r="AR182" s="702"/>
      <c r="AS182" s="702"/>
      <c r="AT182" s="709"/>
      <c r="AU182" s="327"/>
      <c r="AV182" s="327"/>
    </row>
    <row r="183" spans="1:48" s="205" customFormat="1" ht="12" customHeight="1">
      <c r="A183" s="710">
        <v>54</v>
      </c>
      <c r="B183" s="713"/>
      <c r="C183" s="731"/>
      <c r="D183" s="719" t="s">
        <v>231</v>
      </c>
      <c r="E183" s="401"/>
      <c r="F183" s="722"/>
      <c r="G183" s="723"/>
      <c r="H183" s="232" t="s">
        <v>355</v>
      </c>
      <c r="I183" s="324"/>
      <c r="J183" s="324"/>
      <c r="K183" s="324"/>
      <c r="L183" s="324"/>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4"/>
      <c r="AL183" s="324"/>
      <c r="AM183" s="324"/>
      <c r="AN183" s="728">
        <f t="shared" ref="AN183" si="203">IF(LEFT($AN$2,6)="共同生活援助",SUM(I184:AM184),SUM(I184:AM185))</f>
        <v>0</v>
      </c>
      <c r="AO183" s="700">
        <f>IF($AN$4="４週",AN183/4,AN183/(DAY(EOMONTH($I$22,0))/7))</f>
        <v>0</v>
      </c>
      <c r="AP183" s="703"/>
      <c r="AQ183" s="704"/>
      <c r="AR183" s="700" t="str">
        <f t="shared" ref="AR183" si="204">IF($AN$4="４週",AU184,AV184)</f>
        <v/>
      </c>
      <c r="AS183" s="700"/>
      <c r="AT183" s="709"/>
      <c r="AU183" s="325" t="s">
        <v>617</v>
      </c>
      <c r="AV183" s="325" t="s">
        <v>356</v>
      </c>
    </row>
    <row r="184" spans="1:48" s="205" customFormat="1" ht="12" customHeight="1">
      <c r="A184" s="711"/>
      <c r="B184" s="714"/>
      <c r="C184" s="732"/>
      <c r="D184" s="720"/>
      <c r="E184" s="402"/>
      <c r="F184" s="724"/>
      <c r="G184" s="725"/>
      <c r="H184" s="233" t="s">
        <v>357</v>
      </c>
      <c r="I184" s="234" t="str">
        <f>IFERROR(VLOOKUP(I183,'P1-1'!$B:$AP,41,FALSE),"")</f>
        <v/>
      </c>
      <c r="J184" s="234" t="str">
        <f>IFERROR(VLOOKUP(J183,'P1-1'!$B:$AP,41,FALSE),"")</f>
        <v/>
      </c>
      <c r="K184" s="234" t="str">
        <f>IFERROR(VLOOKUP(K183,'P1-1'!$B:$AP,41,FALSE),"")</f>
        <v/>
      </c>
      <c r="L184" s="234" t="str">
        <f>IFERROR(VLOOKUP(L183,'P1-1'!$B:$AP,41,FALSE),"")</f>
        <v/>
      </c>
      <c r="M184" s="234" t="str">
        <f>IFERROR(VLOOKUP(M183,'P1-1'!$B:$AP,41,FALSE),"")</f>
        <v/>
      </c>
      <c r="N184" s="234" t="str">
        <f>IFERROR(VLOOKUP(N183,'P1-1'!$B:$AP,41,FALSE),"")</f>
        <v/>
      </c>
      <c r="O184" s="234" t="str">
        <f>IFERROR(VLOOKUP(O183,'P1-1'!$B:$AP,41,FALSE),"")</f>
        <v/>
      </c>
      <c r="P184" s="234" t="str">
        <f>IFERROR(VLOOKUP(P183,'P1-1'!$B:$AP,41,FALSE),"")</f>
        <v/>
      </c>
      <c r="Q184" s="234" t="str">
        <f>IFERROR(VLOOKUP(Q183,'P1-1'!$B:$AP,41,FALSE),"")</f>
        <v/>
      </c>
      <c r="R184" s="234" t="str">
        <f>IFERROR(VLOOKUP(R183,'P1-1'!$B:$AP,41,FALSE),"")</f>
        <v/>
      </c>
      <c r="S184" s="234" t="str">
        <f>IFERROR(VLOOKUP(S183,'P1-1'!$B:$AP,41,FALSE),"")</f>
        <v/>
      </c>
      <c r="T184" s="234" t="str">
        <f>IFERROR(VLOOKUP(T183,'P1-1'!$B:$AP,41,FALSE),"")</f>
        <v/>
      </c>
      <c r="U184" s="234" t="str">
        <f>IFERROR(VLOOKUP(U183,'P1-1'!$B:$AP,41,FALSE),"")</f>
        <v/>
      </c>
      <c r="V184" s="234" t="str">
        <f>IFERROR(VLOOKUP(V183,'P1-1'!$B:$AP,41,FALSE),"")</f>
        <v/>
      </c>
      <c r="W184" s="234" t="str">
        <f>IFERROR(VLOOKUP(W183,'P1-1'!$B:$AP,41,FALSE),"")</f>
        <v/>
      </c>
      <c r="X184" s="234" t="str">
        <f>IFERROR(VLOOKUP(X183,'P1-1'!$B:$AP,41,FALSE),"")</f>
        <v/>
      </c>
      <c r="Y184" s="234" t="str">
        <f>IFERROR(VLOOKUP(Y183,'P1-1'!$B:$AP,41,FALSE),"")</f>
        <v/>
      </c>
      <c r="Z184" s="234" t="str">
        <f>IFERROR(VLOOKUP(Z183,'P1-1'!$B:$AP,41,FALSE),"")</f>
        <v/>
      </c>
      <c r="AA184" s="234" t="str">
        <f>IFERROR(VLOOKUP(AA183,'P1-1'!$B:$AP,41,FALSE),"")</f>
        <v/>
      </c>
      <c r="AB184" s="234" t="str">
        <f>IFERROR(VLOOKUP(AB183,'P1-1'!$B:$AP,41,FALSE),"")</f>
        <v/>
      </c>
      <c r="AC184" s="234" t="str">
        <f>IFERROR(VLOOKUP(AC183,'P1-1'!$B:$AP,41,FALSE),"")</f>
        <v/>
      </c>
      <c r="AD184" s="234" t="str">
        <f>IFERROR(VLOOKUP(AD183,'P1-1'!$B:$AP,41,FALSE),"")</f>
        <v/>
      </c>
      <c r="AE184" s="234" t="str">
        <f>IFERROR(VLOOKUP(AE183,'P1-1'!$B:$AP,41,FALSE),"")</f>
        <v/>
      </c>
      <c r="AF184" s="234" t="str">
        <f>IFERROR(VLOOKUP(AF183,'P1-1'!$B:$AP,41,FALSE),"")</f>
        <v/>
      </c>
      <c r="AG184" s="234" t="str">
        <f>IFERROR(VLOOKUP(AG183,'P1-1'!$B:$AP,41,FALSE),"")</f>
        <v/>
      </c>
      <c r="AH184" s="234" t="str">
        <f>IFERROR(VLOOKUP(AH183,'P1-1'!$B:$AP,41,FALSE),"")</f>
        <v/>
      </c>
      <c r="AI184" s="234" t="str">
        <f>IFERROR(VLOOKUP(AI183,'P1-1'!$B:$AP,41,FALSE),"")</f>
        <v/>
      </c>
      <c r="AJ184" s="234" t="str">
        <f>IFERROR(VLOOKUP(AJ183,'P1-1'!$B:$AP,41,FALSE),"")</f>
        <v/>
      </c>
      <c r="AK184" s="234" t="str">
        <f>IFERROR(VLOOKUP(AK183,'P1-1'!$B:$AP,41,FALSE),"")</f>
        <v/>
      </c>
      <c r="AL184" s="234" t="str">
        <f>IFERROR(VLOOKUP(AL183,'P1-1'!$B:$AP,41,FALSE),"")</f>
        <v/>
      </c>
      <c r="AM184" s="234" t="str">
        <f>IFERROR(VLOOKUP(AM183,'P1-1'!$B:$AP,41,FALSE),"")</f>
        <v/>
      </c>
      <c r="AN184" s="729"/>
      <c r="AO184" s="701"/>
      <c r="AP184" s="705"/>
      <c r="AQ184" s="706"/>
      <c r="AR184" s="701"/>
      <c r="AS184" s="701"/>
      <c r="AT184" s="709"/>
      <c r="AU184" s="326" t="str">
        <f t="shared" ref="AU184" si="205">IFERROR(IF($D183="□",($AO183/$AK$7),($AO183/$AK$9)),"")</f>
        <v/>
      </c>
      <c r="AV184" s="326" t="str">
        <f t="shared" ref="AV184" si="206">IFERROR(IF($D183="□",($AN183/$AO$7),($AN183/$AO$9)),"")</f>
        <v/>
      </c>
    </row>
    <row r="185" spans="1:48" s="205" customFormat="1" ht="12" customHeight="1">
      <c r="A185" s="712"/>
      <c r="B185" s="715"/>
      <c r="C185" s="733"/>
      <c r="D185" s="721"/>
      <c r="E185" s="402"/>
      <c r="F185" s="726"/>
      <c r="G185" s="727"/>
      <c r="H185" s="235" t="s">
        <v>358</v>
      </c>
      <c r="I185" s="234" t="str">
        <f>IFERROR(VLOOKUP(I183,'P1-1'!$B:$AP,31,FALSE),"")</f>
        <v/>
      </c>
      <c r="J185" s="234" t="str">
        <f>IFERROR(VLOOKUP(J183,'P1-1'!$B:$AP,31,FALSE),"")</f>
        <v/>
      </c>
      <c r="K185" s="234" t="str">
        <f>IFERROR(VLOOKUP(K183,'P1-1'!$B:$AP,31,FALSE),"")</f>
        <v/>
      </c>
      <c r="L185" s="234" t="str">
        <f>IFERROR(VLOOKUP(L183,'P1-1'!$B:$AP,31,FALSE),"")</f>
        <v/>
      </c>
      <c r="M185" s="234" t="str">
        <f>IFERROR(VLOOKUP(M183,'P1-1'!$B:$AP,31,FALSE),"")</f>
        <v/>
      </c>
      <c r="N185" s="234" t="str">
        <f>IFERROR(VLOOKUP(N183,'P1-1'!$B:$AP,31,FALSE),"")</f>
        <v/>
      </c>
      <c r="O185" s="234" t="str">
        <f>IFERROR(VLOOKUP(O183,'P1-1'!$B:$AP,31,FALSE),"")</f>
        <v/>
      </c>
      <c r="P185" s="234" t="str">
        <f>IFERROR(VLOOKUP(P183,'P1-1'!$B:$AP,31,FALSE),"")</f>
        <v/>
      </c>
      <c r="Q185" s="234" t="str">
        <f>IFERROR(VLOOKUP(Q183,'P1-1'!$B:$AP,31,FALSE),"")</f>
        <v/>
      </c>
      <c r="R185" s="234" t="str">
        <f>IFERROR(VLOOKUP(R183,'P1-1'!$B:$AP,31,FALSE),"")</f>
        <v/>
      </c>
      <c r="S185" s="234" t="str">
        <f>IFERROR(VLOOKUP(S183,'P1-1'!$B:$AP,31,FALSE),"")</f>
        <v/>
      </c>
      <c r="T185" s="234" t="str">
        <f>IFERROR(VLOOKUP(T183,'P1-1'!$B:$AP,31,FALSE),"")</f>
        <v/>
      </c>
      <c r="U185" s="234" t="str">
        <f>IFERROR(VLOOKUP(U183,'P1-1'!$B:$AP,31,FALSE),"")</f>
        <v/>
      </c>
      <c r="V185" s="234" t="str">
        <f>IFERROR(VLOOKUP(V183,'P1-1'!$B:$AP,31,FALSE),"")</f>
        <v/>
      </c>
      <c r="W185" s="234" t="str">
        <f>IFERROR(VLOOKUP(W183,'P1-1'!$B:$AP,31,FALSE),"")</f>
        <v/>
      </c>
      <c r="X185" s="234" t="str">
        <f>IFERROR(VLOOKUP(X183,'P1-1'!$B:$AP,31,FALSE),"")</f>
        <v/>
      </c>
      <c r="Y185" s="234" t="str">
        <f>IFERROR(VLOOKUP(Y183,'P1-1'!$B:$AP,31,FALSE),"")</f>
        <v/>
      </c>
      <c r="Z185" s="234" t="str">
        <f>IFERROR(VLOOKUP(Z183,'P1-1'!$B:$AP,31,FALSE),"")</f>
        <v/>
      </c>
      <c r="AA185" s="234" t="str">
        <f>IFERROR(VLOOKUP(AA183,'P1-1'!$B:$AP,31,FALSE),"")</f>
        <v/>
      </c>
      <c r="AB185" s="234" t="str">
        <f>IFERROR(VLOOKUP(AB183,'P1-1'!$B:$AP,31,FALSE),"")</f>
        <v/>
      </c>
      <c r="AC185" s="234" t="str">
        <f>IFERROR(VLOOKUP(AC183,'P1-1'!$B:$AP,31,FALSE),"")</f>
        <v/>
      </c>
      <c r="AD185" s="234" t="str">
        <f>IFERROR(VLOOKUP(AD183,'P1-1'!$B:$AP,31,FALSE),"")</f>
        <v/>
      </c>
      <c r="AE185" s="234" t="str">
        <f>IFERROR(VLOOKUP(AE183,'P1-1'!$B:$AP,31,FALSE),"")</f>
        <v/>
      </c>
      <c r="AF185" s="234" t="str">
        <f>IFERROR(VLOOKUP(AF183,'P1-1'!$B:$AP,31,FALSE),"")</f>
        <v/>
      </c>
      <c r="AG185" s="234" t="str">
        <f>IFERROR(VLOOKUP(AG183,'P1-1'!$B:$AP,31,FALSE),"")</f>
        <v/>
      </c>
      <c r="AH185" s="234" t="str">
        <f>IFERROR(VLOOKUP(AH183,'P1-1'!$B:$AP,31,FALSE),"")</f>
        <v/>
      </c>
      <c r="AI185" s="234" t="str">
        <f>IFERROR(VLOOKUP(AI183,'P1-1'!$B:$AP,31,FALSE),"")</f>
        <v/>
      </c>
      <c r="AJ185" s="234" t="str">
        <f>IFERROR(VLOOKUP(AJ183,'P1-1'!$B:$AP,31,FALSE),"")</f>
        <v/>
      </c>
      <c r="AK185" s="234" t="str">
        <f>IFERROR(VLOOKUP(AK183,'P1-1'!$B:$AP,31,FALSE),"")</f>
        <v/>
      </c>
      <c r="AL185" s="234" t="str">
        <f>IFERROR(VLOOKUP(AL183,'P1-1'!$B:$AP,31,FALSE),"")</f>
        <v/>
      </c>
      <c r="AM185" s="234" t="str">
        <f>IFERROR(VLOOKUP(AM183,'P1-1'!$B:$AP,31,FALSE),"")</f>
        <v/>
      </c>
      <c r="AN185" s="730"/>
      <c r="AO185" s="702"/>
      <c r="AP185" s="707"/>
      <c r="AQ185" s="708"/>
      <c r="AR185" s="702"/>
      <c r="AS185" s="702"/>
      <c r="AT185" s="709"/>
      <c r="AU185" s="327"/>
      <c r="AV185" s="327"/>
    </row>
    <row r="186" spans="1:48" s="205" customFormat="1" ht="12" customHeight="1">
      <c r="A186" s="710">
        <v>55</v>
      </c>
      <c r="B186" s="713"/>
      <c r="C186" s="731"/>
      <c r="D186" s="719" t="s">
        <v>231</v>
      </c>
      <c r="E186" s="401"/>
      <c r="F186" s="722"/>
      <c r="G186" s="723"/>
      <c r="H186" s="232" t="s">
        <v>355</v>
      </c>
      <c r="I186" s="324"/>
      <c r="J186" s="324"/>
      <c r="K186" s="324"/>
      <c r="L186" s="324"/>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4"/>
      <c r="AL186" s="324"/>
      <c r="AM186" s="324"/>
      <c r="AN186" s="728">
        <f t="shared" ref="AN186" si="207">IF(LEFT($AN$2,6)="共同生活援助",SUM(I187:AM187),SUM(I187:AM188))</f>
        <v>0</v>
      </c>
      <c r="AO186" s="700">
        <f>IF($AN$4="４週",AN186/4,AN186/(DAY(EOMONTH($I$22,0))/7))</f>
        <v>0</v>
      </c>
      <c r="AP186" s="703"/>
      <c r="AQ186" s="704"/>
      <c r="AR186" s="700" t="str">
        <f t="shared" ref="AR186" si="208">IF($AN$4="４週",AU187,AV187)</f>
        <v/>
      </c>
      <c r="AS186" s="700"/>
      <c r="AT186" s="709"/>
      <c r="AU186" s="325" t="s">
        <v>617</v>
      </c>
      <c r="AV186" s="325" t="s">
        <v>356</v>
      </c>
    </row>
    <row r="187" spans="1:48" s="205" customFormat="1" ht="12" customHeight="1">
      <c r="A187" s="711"/>
      <c r="B187" s="714"/>
      <c r="C187" s="732"/>
      <c r="D187" s="720"/>
      <c r="E187" s="402"/>
      <c r="F187" s="724"/>
      <c r="G187" s="725"/>
      <c r="H187" s="233" t="s">
        <v>357</v>
      </c>
      <c r="I187" s="234" t="str">
        <f>IFERROR(VLOOKUP(I186,'P1-1'!$B:$AP,41,FALSE),"")</f>
        <v/>
      </c>
      <c r="J187" s="236" t="str">
        <f>IFERROR(VLOOKUP(J186,'P1-1'!$B:$AP,41,FALSE),"")</f>
        <v/>
      </c>
      <c r="K187" s="234" t="str">
        <f>IFERROR(VLOOKUP(K186,'P1-1'!$B:$AP,41,FALSE),"")</f>
        <v/>
      </c>
      <c r="L187" s="234" t="str">
        <f>IFERROR(VLOOKUP(L186,'P1-1'!$B:$AP,41,FALSE),"")</f>
        <v/>
      </c>
      <c r="M187" s="234" t="str">
        <f>IFERROR(VLOOKUP(M186,'P1-1'!$B:$AP,41,FALSE),"")</f>
        <v/>
      </c>
      <c r="N187" s="234" t="str">
        <f>IFERROR(VLOOKUP(N186,'P1-1'!$B:$AP,41,FALSE),"")</f>
        <v/>
      </c>
      <c r="O187" s="234" t="str">
        <f>IFERROR(VLOOKUP(O186,'P1-1'!$B:$AP,41,FALSE),"")</f>
        <v/>
      </c>
      <c r="P187" s="234" t="str">
        <f>IFERROR(VLOOKUP(P186,'P1-1'!$B:$AP,41,FALSE),"")</f>
        <v/>
      </c>
      <c r="Q187" s="234" t="str">
        <f>IFERROR(VLOOKUP(Q186,'P1-1'!$B:$AP,41,FALSE),"")</f>
        <v/>
      </c>
      <c r="R187" s="234" t="str">
        <f>IFERROR(VLOOKUP(R186,'P1-1'!$B:$AP,41,FALSE),"")</f>
        <v/>
      </c>
      <c r="S187" s="234" t="str">
        <f>IFERROR(VLOOKUP(S186,'P1-1'!$B:$AP,41,FALSE),"")</f>
        <v/>
      </c>
      <c r="T187" s="234" t="str">
        <f>IFERROR(VLOOKUP(T186,'P1-1'!$B:$AP,41,FALSE),"")</f>
        <v/>
      </c>
      <c r="U187" s="234" t="str">
        <f>IFERROR(VLOOKUP(U186,'P1-1'!$B:$AP,41,FALSE),"")</f>
        <v/>
      </c>
      <c r="V187" s="234" t="str">
        <f>IFERROR(VLOOKUP(V186,'P1-1'!$B:$AP,41,FALSE),"")</f>
        <v/>
      </c>
      <c r="W187" s="234" t="str">
        <f>IFERROR(VLOOKUP(W186,'P1-1'!$B:$AP,41,FALSE),"")</f>
        <v/>
      </c>
      <c r="X187" s="234" t="str">
        <f>IFERROR(VLOOKUP(X186,'P1-1'!$B:$AP,41,FALSE),"")</f>
        <v/>
      </c>
      <c r="Y187" s="234" t="str">
        <f>IFERROR(VLOOKUP(Y186,'P1-1'!$B:$AP,41,FALSE),"")</f>
        <v/>
      </c>
      <c r="Z187" s="234" t="str">
        <f>IFERROR(VLOOKUP(Z186,'P1-1'!$B:$AP,41,FALSE),"")</f>
        <v/>
      </c>
      <c r="AA187" s="234" t="str">
        <f>IFERROR(VLOOKUP(AA186,'P1-1'!$B:$AP,41,FALSE),"")</f>
        <v/>
      </c>
      <c r="AB187" s="234" t="str">
        <f>IFERROR(VLOOKUP(AB186,'P1-1'!$B:$AP,41,FALSE),"")</f>
        <v/>
      </c>
      <c r="AC187" s="234" t="str">
        <f>IFERROR(VLOOKUP(AC186,'P1-1'!$B:$AP,41,FALSE),"")</f>
        <v/>
      </c>
      <c r="AD187" s="234" t="str">
        <f>IFERROR(VLOOKUP(AD186,'P1-1'!$B:$AP,41,FALSE),"")</f>
        <v/>
      </c>
      <c r="AE187" s="234" t="str">
        <f>IFERROR(VLOOKUP(AE186,'P1-1'!$B:$AP,41,FALSE),"")</f>
        <v/>
      </c>
      <c r="AF187" s="234" t="str">
        <f>IFERROR(VLOOKUP(AF186,'P1-1'!$B:$AP,41,FALSE),"")</f>
        <v/>
      </c>
      <c r="AG187" s="234" t="str">
        <f>IFERROR(VLOOKUP(AG186,'P1-1'!$B:$AP,41,FALSE),"")</f>
        <v/>
      </c>
      <c r="AH187" s="234" t="str">
        <f>IFERROR(VLOOKUP(AH186,'P1-1'!$B:$AP,41,FALSE),"")</f>
        <v/>
      </c>
      <c r="AI187" s="234" t="str">
        <f>IFERROR(VLOOKUP(AI186,'P1-1'!$B:$AP,41,FALSE),"")</f>
        <v/>
      </c>
      <c r="AJ187" s="234" t="str">
        <f>IFERROR(VLOOKUP(AJ186,'P1-1'!$B:$AP,41,FALSE),"")</f>
        <v/>
      </c>
      <c r="AK187" s="234" t="str">
        <f>IFERROR(VLOOKUP(AK186,'P1-1'!$B:$AP,41,FALSE),"")</f>
        <v/>
      </c>
      <c r="AL187" s="234" t="str">
        <f>IFERROR(VLOOKUP(AL186,'P1-1'!$B:$AP,41,FALSE),"")</f>
        <v/>
      </c>
      <c r="AM187" s="234" t="str">
        <f>IFERROR(VLOOKUP(AM186,'P1-1'!$B:$AP,41,FALSE),"")</f>
        <v/>
      </c>
      <c r="AN187" s="729"/>
      <c r="AO187" s="701"/>
      <c r="AP187" s="705"/>
      <c r="AQ187" s="706"/>
      <c r="AR187" s="701"/>
      <c r="AS187" s="701"/>
      <c r="AT187" s="709"/>
      <c r="AU187" s="326" t="str">
        <f t="shared" ref="AU187" si="209">IFERROR(IF($D186="□",($AO186/$AK$7),($AO186/$AK$9)),"")</f>
        <v/>
      </c>
      <c r="AV187" s="326" t="str">
        <f t="shared" ref="AV187" si="210">IFERROR(IF($D186="□",($AN186/$AO$7),($AN186/$AO$9)),"")</f>
        <v/>
      </c>
    </row>
    <row r="188" spans="1:48" s="205" customFormat="1" ht="12" customHeight="1">
      <c r="A188" s="712"/>
      <c r="B188" s="715"/>
      <c r="C188" s="733"/>
      <c r="D188" s="721"/>
      <c r="E188" s="402"/>
      <c r="F188" s="726"/>
      <c r="G188" s="727"/>
      <c r="H188" s="235" t="s">
        <v>358</v>
      </c>
      <c r="I188" s="234" t="str">
        <f>IFERROR(VLOOKUP(I186,'P1-1'!$B:$AP,31,FALSE),"")</f>
        <v/>
      </c>
      <c r="J188" s="234" t="str">
        <f>IFERROR(VLOOKUP(J186,'P1-1'!$B:$AP,31,FALSE),"")</f>
        <v/>
      </c>
      <c r="K188" s="234" t="str">
        <f>IFERROR(VLOOKUP(K186,'P1-1'!$B:$AP,31,FALSE),"")</f>
        <v/>
      </c>
      <c r="L188" s="234" t="str">
        <f>IFERROR(VLOOKUP(L186,'P1-1'!$B:$AP,31,FALSE),"")</f>
        <v/>
      </c>
      <c r="M188" s="234" t="str">
        <f>IFERROR(VLOOKUP(M186,'P1-1'!$B:$AP,31,FALSE),"")</f>
        <v/>
      </c>
      <c r="N188" s="234" t="str">
        <f>IFERROR(VLOOKUP(N186,'P1-1'!$B:$AP,31,FALSE),"")</f>
        <v/>
      </c>
      <c r="O188" s="234" t="str">
        <f>IFERROR(VLOOKUP(O186,'P1-1'!$B:$AP,31,FALSE),"")</f>
        <v/>
      </c>
      <c r="P188" s="234" t="str">
        <f>IFERROR(VLOOKUP(P186,'P1-1'!$B:$AP,31,FALSE),"")</f>
        <v/>
      </c>
      <c r="Q188" s="234" t="str">
        <f>IFERROR(VLOOKUP(Q186,'P1-1'!$B:$AP,31,FALSE),"")</f>
        <v/>
      </c>
      <c r="R188" s="234" t="str">
        <f>IFERROR(VLOOKUP(R186,'P1-1'!$B:$AP,31,FALSE),"")</f>
        <v/>
      </c>
      <c r="S188" s="234" t="str">
        <f>IFERROR(VLOOKUP(S186,'P1-1'!$B:$AP,31,FALSE),"")</f>
        <v/>
      </c>
      <c r="T188" s="234" t="str">
        <f>IFERROR(VLOOKUP(T186,'P1-1'!$B:$AP,31,FALSE),"")</f>
        <v/>
      </c>
      <c r="U188" s="234" t="str">
        <f>IFERROR(VLOOKUP(U186,'P1-1'!$B:$AP,31,FALSE),"")</f>
        <v/>
      </c>
      <c r="V188" s="234" t="str">
        <f>IFERROR(VLOOKUP(V186,'P1-1'!$B:$AP,31,FALSE),"")</f>
        <v/>
      </c>
      <c r="W188" s="234" t="str">
        <f>IFERROR(VLOOKUP(W186,'P1-1'!$B:$AP,31,FALSE),"")</f>
        <v/>
      </c>
      <c r="X188" s="234" t="str">
        <f>IFERROR(VLOOKUP(X186,'P1-1'!$B:$AP,31,FALSE),"")</f>
        <v/>
      </c>
      <c r="Y188" s="234" t="str">
        <f>IFERROR(VLOOKUP(Y186,'P1-1'!$B:$AP,31,FALSE),"")</f>
        <v/>
      </c>
      <c r="Z188" s="234" t="str">
        <f>IFERROR(VLOOKUP(Z186,'P1-1'!$B:$AP,31,FALSE),"")</f>
        <v/>
      </c>
      <c r="AA188" s="234" t="str">
        <f>IFERROR(VLOOKUP(AA186,'P1-1'!$B:$AP,31,FALSE),"")</f>
        <v/>
      </c>
      <c r="AB188" s="234" t="str">
        <f>IFERROR(VLOOKUP(AB186,'P1-1'!$B:$AP,31,FALSE),"")</f>
        <v/>
      </c>
      <c r="AC188" s="234" t="str">
        <f>IFERROR(VLOOKUP(AC186,'P1-1'!$B:$AP,31,FALSE),"")</f>
        <v/>
      </c>
      <c r="AD188" s="234" t="str">
        <f>IFERROR(VLOOKUP(AD186,'P1-1'!$B:$AP,31,FALSE),"")</f>
        <v/>
      </c>
      <c r="AE188" s="234" t="str">
        <f>IFERROR(VLOOKUP(AE186,'P1-1'!$B:$AP,31,FALSE),"")</f>
        <v/>
      </c>
      <c r="AF188" s="234" t="str">
        <f>IFERROR(VLOOKUP(AF186,'P1-1'!$B:$AP,31,FALSE),"")</f>
        <v/>
      </c>
      <c r="AG188" s="234" t="str">
        <f>IFERROR(VLOOKUP(AG186,'P1-1'!$B:$AP,31,FALSE),"")</f>
        <v/>
      </c>
      <c r="AH188" s="234" t="str">
        <f>IFERROR(VLOOKUP(AH186,'P1-1'!$B:$AP,31,FALSE),"")</f>
        <v/>
      </c>
      <c r="AI188" s="234" t="str">
        <f>IFERROR(VLOOKUP(AI186,'P1-1'!$B:$AP,31,FALSE),"")</f>
        <v/>
      </c>
      <c r="AJ188" s="234" t="str">
        <f>IFERROR(VLOOKUP(AJ186,'P1-1'!$B:$AP,31,FALSE),"")</f>
        <v/>
      </c>
      <c r="AK188" s="234" t="str">
        <f>IFERROR(VLOOKUP(AK186,'P1-1'!$B:$AP,31,FALSE),"")</f>
        <v/>
      </c>
      <c r="AL188" s="234" t="str">
        <f>IFERROR(VLOOKUP(AL186,'P1-1'!$B:$AP,31,FALSE),"")</f>
        <v/>
      </c>
      <c r="AM188" s="234" t="str">
        <f>IFERROR(VLOOKUP(AM186,'P1-1'!$B:$AP,31,FALSE),"")</f>
        <v/>
      </c>
      <c r="AN188" s="730"/>
      <c r="AO188" s="702"/>
      <c r="AP188" s="707"/>
      <c r="AQ188" s="708"/>
      <c r="AR188" s="702"/>
      <c r="AS188" s="702"/>
      <c r="AT188" s="709"/>
      <c r="AU188" s="327"/>
      <c r="AV188" s="327"/>
    </row>
    <row r="189" spans="1:48" s="205" customFormat="1" ht="12" customHeight="1">
      <c r="A189" s="710">
        <v>56</v>
      </c>
      <c r="B189" s="713"/>
      <c r="C189" s="731"/>
      <c r="D189" s="719" t="s">
        <v>231</v>
      </c>
      <c r="E189" s="401"/>
      <c r="F189" s="722"/>
      <c r="G189" s="723"/>
      <c r="H189" s="232" t="s">
        <v>355</v>
      </c>
      <c r="I189" s="324"/>
      <c r="J189" s="324"/>
      <c r="K189" s="324"/>
      <c r="L189" s="324"/>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4"/>
      <c r="AL189" s="324"/>
      <c r="AM189" s="324"/>
      <c r="AN189" s="728">
        <f t="shared" ref="AN189" si="211">IF(LEFT($AN$2,6)="共同生活援助",SUM(I190:AM190),SUM(I190:AM191))</f>
        <v>0</v>
      </c>
      <c r="AO189" s="700">
        <f>IF($AN$4="４週",AN189/4,AN189/(DAY(EOMONTH($I$22,0))/7))</f>
        <v>0</v>
      </c>
      <c r="AP189" s="703"/>
      <c r="AQ189" s="704"/>
      <c r="AR189" s="700" t="str">
        <f t="shared" ref="AR189" si="212">IF($AN$4="４週",AU190,AV190)</f>
        <v/>
      </c>
      <c r="AS189" s="700"/>
      <c r="AT189" s="709"/>
      <c r="AU189" s="325" t="s">
        <v>617</v>
      </c>
      <c r="AV189" s="325" t="s">
        <v>356</v>
      </c>
    </row>
    <row r="190" spans="1:48" s="205" customFormat="1" ht="12" customHeight="1">
      <c r="A190" s="711"/>
      <c r="B190" s="714"/>
      <c r="C190" s="732"/>
      <c r="D190" s="720"/>
      <c r="E190" s="402"/>
      <c r="F190" s="724"/>
      <c r="G190" s="725"/>
      <c r="H190" s="233" t="s">
        <v>357</v>
      </c>
      <c r="I190" s="234" t="str">
        <f>IFERROR(VLOOKUP(I189,'P1-1'!$B:$AP,41,FALSE),"")</f>
        <v/>
      </c>
      <c r="J190" s="234" t="str">
        <f>IFERROR(VLOOKUP(J189,'P1-1'!$B:$AP,41,FALSE),"")</f>
        <v/>
      </c>
      <c r="K190" s="234" t="str">
        <f>IFERROR(VLOOKUP(K189,'P1-1'!$B:$AP,41,FALSE),"")</f>
        <v/>
      </c>
      <c r="L190" s="234" t="str">
        <f>IFERROR(VLOOKUP(L189,'P1-1'!$B:$AP,41,FALSE),"")</f>
        <v/>
      </c>
      <c r="M190" s="234" t="str">
        <f>IFERROR(VLOOKUP(M189,'P1-1'!$B:$AP,41,FALSE),"")</f>
        <v/>
      </c>
      <c r="N190" s="234" t="str">
        <f>IFERROR(VLOOKUP(N189,'P1-1'!$B:$AP,41,FALSE),"")</f>
        <v/>
      </c>
      <c r="O190" s="234" t="str">
        <f>IFERROR(VLOOKUP(O189,'P1-1'!$B:$AP,41,FALSE),"")</f>
        <v/>
      </c>
      <c r="P190" s="234" t="str">
        <f>IFERROR(VLOOKUP(P189,'P1-1'!$B:$AP,41,FALSE),"")</f>
        <v/>
      </c>
      <c r="Q190" s="234" t="str">
        <f>IFERROR(VLOOKUP(Q189,'P1-1'!$B:$AP,41,FALSE),"")</f>
        <v/>
      </c>
      <c r="R190" s="234" t="str">
        <f>IFERROR(VLOOKUP(R189,'P1-1'!$B:$AP,41,FALSE),"")</f>
        <v/>
      </c>
      <c r="S190" s="234" t="str">
        <f>IFERROR(VLOOKUP(S189,'P1-1'!$B:$AP,41,FALSE),"")</f>
        <v/>
      </c>
      <c r="T190" s="234" t="str">
        <f>IFERROR(VLOOKUP(T189,'P1-1'!$B:$AP,41,FALSE),"")</f>
        <v/>
      </c>
      <c r="U190" s="234" t="str">
        <f>IFERROR(VLOOKUP(U189,'P1-1'!$B:$AP,41,FALSE),"")</f>
        <v/>
      </c>
      <c r="V190" s="234" t="str">
        <f>IFERROR(VLOOKUP(V189,'P1-1'!$B:$AP,41,FALSE),"")</f>
        <v/>
      </c>
      <c r="W190" s="234" t="str">
        <f>IFERROR(VLOOKUP(W189,'P1-1'!$B:$AP,41,FALSE),"")</f>
        <v/>
      </c>
      <c r="X190" s="234" t="str">
        <f>IFERROR(VLOOKUP(X189,'P1-1'!$B:$AP,41,FALSE),"")</f>
        <v/>
      </c>
      <c r="Y190" s="234" t="str">
        <f>IFERROR(VLOOKUP(Y189,'P1-1'!$B:$AP,41,FALSE),"")</f>
        <v/>
      </c>
      <c r="Z190" s="234" t="str">
        <f>IFERROR(VLOOKUP(Z189,'P1-1'!$B:$AP,41,FALSE),"")</f>
        <v/>
      </c>
      <c r="AA190" s="234" t="str">
        <f>IFERROR(VLOOKUP(AA189,'P1-1'!$B:$AP,41,FALSE),"")</f>
        <v/>
      </c>
      <c r="AB190" s="234" t="str">
        <f>IFERROR(VLOOKUP(AB189,'P1-1'!$B:$AP,41,FALSE),"")</f>
        <v/>
      </c>
      <c r="AC190" s="234" t="str">
        <f>IFERROR(VLOOKUP(AC189,'P1-1'!$B:$AP,41,FALSE),"")</f>
        <v/>
      </c>
      <c r="AD190" s="234" t="str">
        <f>IFERROR(VLOOKUP(AD189,'P1-1'!$B:$AP,41,FALSE),"")</f>
        <v/>
      </c>
      <c r="AE190" s="234" t="str">
        <f>IFERROR(VLOOKUP(AE189,'P1-1'!$B:$AP,41,FALSE),"")</f>
        <v/>
      </c>
      <c r="AF190" s="234" t="str">
        <f>IFERROR(VLOOKUP(AF189,'P1-1'!$B:$AP,41,FALSE),"")</f>
        <v/>
      </c>
      <c r="AG190" s="234" t="str">
        <f>IFERROR(VLOOKUP(AG189,'P1-1'!$B:$AP,41,FALSE),"")</f>
        <v/>
      </c>
      <c r="AH190" s="234" t="str">
        <f>IFERROR(VLOOKUP(AH189,'P1-1'!$B:$AP,41,FALSE),"")</f>
        <v/>
      </c>
      <c r="AI190" s="234" t="str">
        <f>IFERROR(VLOOKUP(AI189,'P1-1'!$B:$AP,41,FALSE),"")</f>
        <v/>
      </c>
      <c r="AJ190" s="234" t="str">
        <f>IFERROR(VLOOKUP(AJ189,'P1-1'!$B:$AP,41,FALSE),"")</f>
        <v/>
      </c>
      <c r="AK190" s="234" t="str">
        <f>IFERROR(VLOOKUP(AK189,'P1-1'!$B:$AP,41,FALSE),"")</f>
        <v/>
      </c>
      <c r="AL190" s="234" t="str">
        <f>IFERROR(VLOOKUP(AL189,'P1-1'!$B:$AP,41,FALSE),"")</f>
        <v/>
      </c>
      <c r="AM190" s="234" t="str">
        <f>IFERROR(VLOOKUP(AM189,'P1-1'!$B:$AP,41,FALSE),"")</f>
        <v/>
      </c>
      <c r="AN190" s="729"/>
      <c r="AO190" s="701"/>
      <c r="AP190" s="705"/>
      <c r="AQ190" s="706"/>
      <c r="AR190" s="701"/>
      <c r="AS190" s="701"/>
      <c r="AT190" s="709"/>
      <c r="AU190" s="326" t="str">
        <f t="shared" ref="AU190" si="213">IFERROR(IF($D189="□",($AO189/$AK$7),($AO189/$AK$9)),"")</f>
        <v/>
      </c>
      <c r="AV190" s="326" t="str">
        <f t="shared" ref="AV190" si="214">IFERROR(IF($D189="□",($AN189/$AO$7),($AN189/$AO$9)),"")</f>
        <v/>
      </c>
    </row>
    <row r="191" spans="1:48" s="205" customFormat="1" ht="12" customHeight="1">
      <c r="A191" s="712"/>
      <c r="B191" s="715"/>
      <c r="C191" s="733"/>
      <c r="D191" s="721"/>
      <c r="E191" s="402"/>
      <c r="F191" s="726"/>
      <c r="G191" s="727"/>
      <c r="H191" s="235" t="s">
        <v>358</v>
      </c>
      <c r="I191" s="234" t="str">
        <f>IFERROR(VLOOKUP(I189,'P1-1'!$B:$AP,31,FALSE),"")</f>
        <v/>
      </c>
      <c r="J191" s="234" t="str">
        <f>IFERROR(VLOOKUP(J189,'P1-1'!$B:$AP,31,FALSE),"")</f>
        <v/>
      </c>
      <c r="K191" s="234" t="str">
        <f>IFERROR(VLOOKUP(K189,'P1-1'!$B:$AP,31,FALSE),"")</f>
        <v/>
      </c>
      <c r="L191" s="234" t="str">
        <f>IFERROR(VLOOKUP(L189,'P1-1'!$B:$AP,31,FALSE),"")</f>
        <v/>
      </c>
      <c r="M191" s="234" t="str">
        <f>IFERROR(VLOOKUP(M189,'P1-1'!$B:$AP,31,FALSE),"")</f>
        <v/>
      </c>
      <c r="N191" s="234" t="str">
        <f>IFERROR(VLOOKUP(N189,'P1-1'!$B:$AP,31,FALSE),"")</f>
        <v/>
      </c>
      <c r="O191" s="234" t="str">
        <f>IFERROR(VLOOKUP(O189,'P1-1'!$B:$AP,31,FALSE),"")</f>
        <v/>
      </c>
      <c r="P191" s="234" t="str">
        <f>IFERROR(VLOOKUP(P189,'P1-1'!$B:$AP,31,FALSE),"")</f>
        <v/>
      </c>
      <c r="Q191" s="234" t="str">
        <f>IFERROR(VLOOKUP(Q189,'P1-1'!$B:$AP,31,FALSE),"")</f>
        <v/>
      </c>
      <c r="R191" s="234" t="str">
        <f>IFERROR(VLOOKUP(R189,'P1-1'!$B:$AP,31,FALSE),"")</f>
        <v/>
      </c>
      <c r="S191" s="234" t="str">
        <f>IFERROR(VLOOKUP(S189,'P1-1'!$B:$AP,31,FALSE),"")</f>
        <v/>
      </c>
      <c r="T191" s="234" t="str">
        <f>IFERROR(VLOOKUP(T189,'P1-1'!$B:$AP,31,FALSE),"")</f>
        <v/>
      </c>
      <c r="U191" s="234" t="str">
        <f>IFERROR(VLOOKUP(U189,'P1-1'!$B:$AP,31,FALSE),"")</f>
        <v/>
      </c>
      <c r="V191" s="234" t="str">
        <f>IFERROR(VLOOKUP(V189,'P1-1'!$B:$AP,31,FALSE),"")</f>
        <v/>
      </c>
      <c r="W191" s="234" t="str">
        <f>IFERROR(VLOOKUP(W189,'P1-1'!$B:$AP,31,FALSE),"")</f>
        <v/>
      </c>
      <c r="X191" s="234" t="str">
        <f>IFERROR(VLOOKUP(X189,'P1-1'!$B:$AP,31,FALSE),"")</f>
        <v/>
      </c>
      <c r="Y191" s="234" t="str">
        <f>IFERROR(VLOOKUP(Y189,'P1-1'!$B:$AP,31,FALSE),"")</f>
        <v/>
      </c>
      <c r="Z191" s="234" t="str">
        <f>IFERROR(VLOOKUP(Z189,'P1-1'!$B:$AP,31,FALSE),"")</f>
        <v/>
      </c>
      <c r="AA191" s="234" t="str">
        <f>IFERROR(VLOOKUP(AA189,'P1-1'!$B:$AP,31,FALSE),"")</f>
        <v/>
      </c>
      <c r="AB191" s="234" t="str">
        <f>IFERROR(VLOOKUP(AB189,'P1-1'!$B:$AP,31,FALSE),"")</f>
        <v/>
      </c>
      <c r="AC191" s="234" t="str">
        <f>IFERROR(VLOOKUP(AC189,'P1-1'!$B:$AP,31,FALSE),"")</f>
        <v/>
      </c>
      <c r="AD191" s="234" t="str">
        <f>IFERROR(VLOOKUP(AD189,'P1-1'!$B:$AP,31,FALSE),"")</f>
        <v/>
      </c>
      <c r="AE191" s="234" t="str">
        <f>IFERROR(VLOOKUP(AE189,'P1-1'!$B:$AP,31,FALSE),"")</f>
        <v/>
      </c>
      <c r="AF191" s="234" t="str">
        <f>IFERROR(VLOOKUP(AF189,'P1-1'!$B:$AP,31,FALSE),"")</f>
        <v/>
      </c>
      <c r="AG191" s="234" t="str">
        <f>IFERROR(VLOOKUP(AG189,'P1-1'!$B:$AP,31,FALSE),"")</f>
        <v/>
      </c>
      <c r="AH191" s="234" t="str">
        <f>IFERROR(VLOOKUP(AH189,'P1-1'!$B:$AP,31,FALSE),"")</f>
        <v/>
      </c>
      <c r="AI191" s="234" t="str">
        <f>IFERROR(VLOOKUP(AI189,'P1-1'!$B:$AP,31,FALSE),"")</f>
        <v/>
      </c>
      <c r="AJ191" s="234" t="str">
        <f>IFERROR(VLOOKUP(AJ189,'P1-1'!$B:$AP,31,FALSE),"")</f>
        <v/>
      </c>
      <c r="AK191" s="234" t="str">
        <f>IFERROR(VLOOKUP(AK189,'P1-1'!$B:$AP,31,FALSE),"")</f>
        <v/>
      </c>
      <c r="AL191" s="234" t="str">
        <f>IFERROR(VLOOKUP(AL189,'P1-1'!$B:$AP,31,FALSE),"")</f>
        <v/>
      </c>
      <c r="AM191" s="234" t="str">
        <f>IFERROR(VLOOKUP(AM189,'P1-1'!$B:$AP,31,FALSE),"")</f>
        <v/>
      </c>
      <c r="AN191" s="730"/>
      <c r="AO191" s="702"/>
      <c r="AP191" s="707"/>
      <c r="AQ191" s="708"/>
      <c r="AR191" s="702"/>
      <c r="AS191" s="702"/>
      <c r="AT191" s="709"/>
      <c r="AU191" s="327"/>
      <c r="AV191" s="327"/>
    </row>
    <row r="192" spans="1:48" s="205" customFormat="1" ht="12" customHeight="1">
      <c r="A192" s="710">
        <v>57</v>
      </c>
      <c r="B192" s="713"/>
      <c r="C192" s="731"/>
      <c r="D192" s="719" t="s">
        <v>231</v>
      </c>
      <c r="E192" s="401"/>
      <c r="F192" s="722"/>
      <c r="G192" s="723"/>
      <c r="H192" s="232" t="s">
        <v>355</v>
      </c>
      <c r="I192" s="324"/>
      <c r="J192" s="324"/>
      <c r="K192" s="324"/>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728">
        <f t="shared" ref="AN192" si="215">IF(LEFT($AN$2,6)="共同生活援助",SUM(I193:AM193),SUM(I193:AM194))</f>
        <v>0</v>
      </c>
      <c r="AO192" s="700">
        <f>IF($AN$4="４週",AN192/4,AN192/(DAY(EOMONTH($I$22,0))/7))</f>
        <v>0</v>
      </c>
      <c r="AP192" s="703"/>
      <c r="AQ192" s="704"/>
      <c r="AR192" s="700" t="str">
        <f t="shared" ref="AR192" si="216">IF($AN$4="４週",AU193,AV193)</f>
        <v/>
      </c>
      <c r="AS192" s="700"/>
      <c r="AT192" s="709"/>
      <c r="AU192" s="325" t="s">
        <v>617</v>
      </c>
      <c r="AV192" s="325" t="s">
        <v>356</v>
      </c>
    </row>
    <row r="193" spans="1:48" s="205" customFormat="1" ht="12" customHeight="1">
      <c r="A193" s="711"/>
      <c r="B193" s="714"/>
      <c r="C193" s="732"/>
      <c r="D193" s="720"/>
      <c r="E193" s="402"/>
      <c r="F193" s="724"/>
      <c r="G193" s="725"/>
      <c r="H193" s="233" t="s">
        <v>357</v>
      </c>
      <c r="I193" s="234" t="str">
        <f>IFERROR(VLOOKUP(I192,'P1-1'!$B:$AP,41,FALSE),"")</f>
        <v/>
      </c>
      <c r="J193" s="234" t="str">
        <f>IFERROR(VLOOKUP(J192,'P1-1'!$B:$AP,41,FALSE),"")</f>
        <v/>
      </c>
      <c r="K193" s="234" t="str">
        <f>IFERROR(VLOOKUP(K192,'P1-1'!$B:$AP,41,FALSE),"")</f>
        <v/>
      </c>
      <c r="L193" s="234" t="str">
        <f>IFERROR(VLOOKUP(L192,'P1-1'!$B:$AP,41,FALSE),"")</f>
        <v/>
      </c>
      <c r="M193" s="234" t="str">
        <f>IFERROR(VLOOKUP(M192,'P1-1'!$B:$AP,41,FALSE),"")</f>
        <v/>
      </c>
      <c r="N193" s="234" t="str">
        <f>IFERROR(VLOOKUP(N192,'P1-1'!$B:$AP,41,FALSE),"")</f>
        <v/>
      </c>
      <c r="O193" s="234" t="str">
        <f>IFERROR(VLOOKUP(O192,'P1-1'!$B:$AP,41,FALSE),"")</f>
        <v/>
      </c>
      <c r="P193" s="234" t="str">
        <f>IFERROR(VLOOKUP(P192,'P1-1'!$B:$AP,41,FALSE),"")</f>
        <v/>
      </c>
      <c r="Q193" s="234" t="str">
        <f>IFERROR(VLOOKUP(Q192,'P1-1'!$B:$AP,41,FALSE),"")</f>
        <v/>
      </c>
      <c r="R193" s="234" t="str">
        <f>IFERROR(VLOOKUP(R192,'P1-1'!$B:$AP,41,FALSE),"")</f>
        <v/>
      </c>
      <c r="S193" s="234" t="str">
        <f>IFERROR(VLOOKUP(S192,'P1-1'!$B:$AP,41,FALSE),"")</f>
        <v/>
      </c>
      <c r="T193" s="234" t="str">
        <f>IFERROR(VLOOKUP(T192,'P1-1'!$B:$AP,41,FALSE),"")</f>
        <v/>
      </c>
      <c r="U193" s="234" t="str">
        <f>IFERROR(VLOOKUP(U192,'P1-1'!$B:$AP,41,FALSE),"")</f>
        <v/>
      </c>
      <c r="V193" s="234" t="str">
        <f>IFERROR(VLOOKUP(V192,'P1-1'!$B:$AP,41,FALSE),"")</f>
        <v/>
      </c>
      <c r="W193" s="234" t="str">
        <f>IFERROR(VLOOKUP(W192,'P1-1'!$B:$AP,41,FALSE),"")</f>
        <v/>
      </c>
      <c r="X193" s="234" t="str">
        <f>IFERROR(VLOOKUP(X192,'P1-1'!$B:$AP,41,FALSE),"")</f>
        <v/>
      </c>
      <c r="Y193" s="234" t="str">
        <f>IFERROR(VLOOKUP(Y192,'P1-1'!$B:$AP,41,FALSE),"")</f>
        <v/>
      </c>
      <c r="Z193" s="234" t="str">
        <f>IFERROR(VLOOKUP(Z192,'P1-1'!$B:$AP,41,FALSE),"")</f>
        <v/>
      </c>
      <c r="AA193" s="234" t="str">
        <f>IFERROR(VLOOKUP(AA192,'P1-1'!$B:$AP,41,FALSE),"")</f>
        <v/>
      </c>
      <c r="AB193" s="234" t="str">
        <f>IFERROR(VLOOKUP(AB192,'P1-1'!$B:$AP,41,FALSE),"")</f>
        <v/>
      </c>
      <c r="AC193" s="234" t="str">
        <f>IFERROR(VLOOKUP(AC192,'P1-1'!$B:$AP,41,FALSE),"")</f>
        <v/>
      </c>
      <c r="AD193" s="234" t="str">
        <f>IFERROR(VLOOKUP(AD192,'P1-1'!$B:$AP,41,FALSE),"")</f>
        <v/>
      </c>
      <c r="AE193" s="234" t="str">
        <f>IFERROR(VLOOKUP(AE192,'P1-1'!$B:$AP,41,FALSE),"")</f>
        <v/>
      </c>
      <c r="AF193" s="234" t="str">
        <f>IFERROR(VLOOKUP(AF192,'P1-1'!$B:$AP,41,FALSE),"")</f>
        <v/>
      </c>
      <c r="AG193" s="234" t="str">
        <f>IFERROR(VLOOKUP(AG192,'P1-1'!$B:$AP,41,FALSE),"")</f>
        <v/>
      </c>
      <c r="AH193" s="234" t="str">
        <f>IFERROR(VLOOKUP(AH192,'P1-1'!$B:$AP,41,FALSE),"")</f>
        <v/>
      </c>
      <c r="AI193" s="234" t="str">
        <f>IFERROR(VLOOKUP(AI192,'P1-1'!$B:$AP,41,FALSE),"")</f>
        <v/>
      </c>
      <c r="AJ193" s="234" t="str">
        <f>IFERROR(VLOOKUP(AJ192,'P1-1'!$B:$AP,41,FALSE),"")</f>
        <v/>
      </c>
      <c r="AK193" s="234" t="str">
        <f>IFERROR(VLOOKUP(AK192,'P1-1'!$B:$AP,41,FALSE),"")</f>
        <v/>
      </c>
      <c r="AL193" s="234" t="str">
        <f>IFERROR(VLOOKUP(AL192,'P1-1'!$B:$AP,41,FALSE),"")</f>
        <v/>
      </c>
      <c r="AM193" s="234" t="str">
        <f>IFERROR(VLOOKUP(AM192,'P1-1'!$B:$AP,41,FALSE),"")</f>
        <v/>
      </c>
      <c r="AN193" s="729"/>
      <c r="AO193" s="701"/>
      <c r="AP193" s="705"/>
      <c r="AQ193" s="706"/>
      <c r="AR193" s="701"/>
      <c r="AS193" s="701"/>
      <c r="AT193" s="709"/>
      <c r="AU193" s="326" t="str">
        <f t="shared" ref="AU193" si="217">IFERROR(IF($D192="□",($AO192/$AK$7),($AO192/$AK$9)),"")</f>
        <v/>
      </c>
      <c r="AV193" s="326" t="str">
        <f t="shared" ref="AV193" si="218">IFERROR(IF($D192="□",($AN192/$AO$7),($AN192/$AO$9)),"")</f>
        <v/>
      </c>
    </row>
    <row r="194" spans="1:48" s="205" customFormat="1" ht="12" customHeight="1">
      <c r="A194" s="712"/>
      <c r="B194" s="715"/>
      <c r="C194" s="733"/>
      <c r="D194" s="721"/>
      <c r="E194" s="402"/>
      <c r="F194" s="726"/>
      <c r="G194" s="727"/>
      <c r="H194" s="235" t="s">
        <v>358</v>
      </c>
      <c r="I194" s="234" t="str">
        <f>IFERROR(VLOOKUP(I192,'P1-1'!$B:$AP,31,FALSE),"")</f>
        <v/>
      </c>
      <c r="J194" s="234" t="str">
        <f>IFERROR(VLOOKUP(J192,'P1-1'!$B:$AP,31,FALSE),"")</f>
        <v/>
      </c>
      <c r="K194" s="234" t="str">
        <f>IFERROR(VLOOKUP(K192,'P1-1'!$B:$AP,31,FALSE),"")</f>
        <v/>
      </c>
      <c r="L194" s="234" t="str">
        <f>IFERROR(VLOOKUP(L192,'P1-1'!$B:$AP,31,FALSE),"")</f>
        <v/>
      </c>
      <c r="M194" s="234" t="str">
        <f>IFERROR(VLOOKUP(M192,'P1-1'!$B:$AP,31,FALSE),"")</f>
        <v/>
      </c>
      <c r="N194" s="234" t="str">
        <f>IFERROR(VLOOKUP(N192,'P1-1'!$B:$AP,31,FALSE),"")</f>
        <v/>
      </c>
      <c r="O194" s="234" t="str">
        <f>IFERROR(VLOOKUP(O192,'P1-1'!$B:$AP,31,FALSE),"")</f>
        <v/>
      </c>
      <c r="P194" s="234" t="str">
        <f>IFERROR(VLOOKUP(P192,'P1-1'!$B:$AP,31,FALSE),"")</f>
        <v/>
      </c>
      <c r="Q194" s="234" t="str">
        <f>IFERROR(VLOOKUP(Q192,'P1-1'!$B:$AP,31,FALSE),"")</f>
        <v/>
      </c>
      <c r="R194" s="234" t="str">
        <f>IFERROR(VLOOKUP(R192,'P1-1'!$B:$AP,31,FALSE),"")</f>
        <v/>
      </c>
      <c r="S194" s="234" t="str">
        <f>IFERROR(VLOOKUP(S192,'P1-1'!$B:$AP,31,FALSE),"")</f>
        <v/>
      </c>
      <c r="T194" s="234" t="str">
        <f>IFERROR(VLOOKUP(T192,'P1-1'!$B:$AP,31,FALSE),"")</f>
        <v/>
      </c>
      <c r="U194" s="234" t="str">
        <f>IFERROR(VLOOKUP(U192,'P1-1'!$B:$AP,31,FALSE),"")</f>
        <v/>
      </c>
      <c r="V194" s="234" t="str">
        <f>IFERROR(VLOOKUP(V192,'P1-1'!$B:$AP,31,FALSE),"")</f>
        <v/>
      </c>
      <c r="W194" s="234" t="str">
        <f>IFERROR(VLOOKUP(W192,'P1-1'!$B:$AP,31,FALSE),"")</f>
        <v/>
      </c>
      <c r="X194" s="234" t="str">
        <f>IFERROR(VLOOKUP(X192,'P1-1'!$B:$AP,31,FALSE),"")</f>
        <v/>
      </c>
      <c r="Y194" s="234" t="str">
        <f>IFERROR(VLOOKUP(Y192,'P1-1'!$B:$AP,31,FALSE),"")</f>
        <v/>
      </c>
      <c r="Z194" s="234" t="str">
        <f>IFERROR(VLOOKUP(Z192,'P1-1'!$B:$AP,31,FALSE),"")</f>
        <v/>
      </c>
      <c r="AA194" s="234" t="str">
        <f>IFERROR(VLOOKUP(AA192,'P1-1'!$B:$AP,31,FALSE),"")</f>
        <v/>
      </c>
      <c r="AB194" s="234" t="str">
        <f>IFERROR(VLOOKUP(AB192,'P1-1'!$B:$AP,31,FALSE),"")</f>
        <v/>
      </c>
      <c r="AC194" s="234" t="str">
        <f>IFERROR(VLOOKUP(AC192,'P1-1'!$B:$AP,31,FALSE),"")</f>
        <v/>
      </c>
      <c r="AD194" s="234" t="str">
        <f>IFERROR(VLOOKUP(AD192,'P1-1'!$B:$AP,31,FALSE),"")</f>
        <v/>
      </c>
      <c r="AE194" s="234" t="str">
        <f>IFERROR(VLOOKUP(AE192,'P1-1'!$B:$AP,31,FALSE),"")</f>
        <v/>
      </c>
      <c r="AF194" s="234" t="str">
        <f>IFERROR(VLOOKUP(AF192,'P1-1'!$B:$AP,31,FALSE),"")</f>
        <v/>
      </c>
      <c r="AG194" s="234" t="str">
        <f>IFERROR(VLOOKUP(AG192,'P1-1'!$B:$AP,31,FALSE),"")</f>
        <v/>
      </c>
      <c r="AH194" s="234" t="str">
        <f>IFERROR(VLOOKUP(AH192,'P1-1'!$B:$AP,31,FALSE),"")</f>
        <v/>
      </c>
      <c r="AI194" s="234" t="str">
        <f>IFERROR(VLOOKUP(AI192,'P1-1'!$B:$AP,31,FALSE),"")</f>
        <v/>
      </c>
      <c r="AJ194" s="234" t="str">
        <f>IFERROR(VLOOKUP(AJ192,'P1-1'!$B:$AP,31,FALSE),"")</f>
        <v/>
      </c>
      <c r="AK194" s="234" t="str">
        <f>IFERROR(VLOOKUP(AK192,'P1-1'!$B:$AP,31,FALSE),"")</f>
        <v/>
      </c>
      <c r="AL194" s="234" t="str">
        <f>IFERROR(VLOOKUP(AL192,'P1-1'!$B:$AP,31,FALSE),"")</f>
        <v/>
      </c>
      <c r="AM194" s="234" t="str">
        <f>IFERROR(VLOOKUP(AM192,'P1-1'!$B:$AP,31,FALSE),"")</f>
        <v/>
      </c>
      <c r="AN194" s="730"/>
      <c r="AO194" s="702"/>
      <c r="AP194" s="707"/>
      <c r="AQ194" s="708"/>
      <c r="AR194" s="702"/>
      <c r="AS194" s="702"/>
      <c r="AT194" s="709"/>
      <c r="AU194" s="327"/>
      <c r="AV194" s="327"/>
    </row>
    <row r="195" spans="1:48" s="205" customFormat="1" ht="12" customHeight="1">
      <c r="A195" s="710">
        <v>58</v>
      </c>
      <c r="B195" s="713"/>
      <c r="C195" s="731"/>
      <c r="D195" s="719" t="s">
        <v>231</v>
      </c>
      <c r="E195" s="401"/>
      <c r="F195" s="722"/>
      <c r="G195" s="723"/>
      <c r="H195" s="232" t="s">
        <v>355</v>
      </c>
      <c r="I195" s="324"/>
      <c r="J195" s="324"/>
      <c r="K195" s="324"/>
      <c r="L195" s="324"/>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4"/>
      <c r="AL195" s="324"/>
      <c r="AM195" s="324"/>
      <c r="AN195" s="728">
        <f t="shared" ref="AN195" si="219">IF(LEFT($AN$2,6)="共同生活援助",SUM(I196:AM196),SUM(I196:AM197))</f>
        <v>0</v>
      </c>
      <c r="AO195" s="700">
        <f>IF($AN$4="４週",AN195/4,AN195/(DAY(EOMONTH($I$22,0))/7))</f>
        <v>0</v>
      </c>
      <c r="AP195" s="703"/>
      <c r="AQ195" s="704"/>
      <c r="AR195" s="700" t="str">
        <f t="shared" ref="AR195" si="220">IF($AN$4="４週",AU196,AV196)</f>
        <v/>
      </c>
      <c r="AS195" s="700"/>
      <c r="AT195" s="709"/>
      <c r="AU195" s="325" t="s">
        <v>617</v>
      </c>
      <c r="AV195" s="325" t="s">
        <v>356</v>
      </c>
    </row>
    <row r="196" spans="1:48" s="205" customFormat="1" ht="12" customHeight="1">
      <c r="A196" s="711"/>
      <c r="B196" s="714"/>
      <c r="C196" s="732"/>
      <c r="D196" s="720"/>
      <c r="E196" s="402"/>
      <c r="F196" s="724"/>
      <c r="G196" s="725"/>
      <c r="H196" s="233" t="s">
        <v>357</v>
      </c>
      <c r="I196" s="234" t="str">
        <f>IFERROR(VLOOKUP(I195,'P1-1'!$B:$AP,41,FALSE),"")</f>
        <v/>
      </c>
      <c r="J196" s="234" t="str">
        <f>IFERROR(VLOOKUP(J195,'P1-1'!$B:$AP,41,FALSE),"")</f>
        <v/>
      </c>
      <c r="K196" s="234" t="str">
        <f>IFERROR(VLOOKUP(K195,'P1-1'!$B:$AP,41,FALSE),"")</f>
        <v/>
      </c>
      <c r="L196" s="234" t="str">
        <f>IFERROR(VLOOKUP(L195,'P1-1'!$B:$AP,41,FALSE),"")</f>
        <v/>
      </c>
      <c r="M196" s="234" t="str">
        <f>IFERROR(VLOOKUP(M195,'P1-1'!$B:$AP,41,FALSE),"")</f>
        <v/>
      </c>
      <c r="N196" s="234" t="str">
        <f>IFERROR(VLOOKUP(N195,'P1-1'!$B:$AP,41,FALSE),"")</f>
        <v/>
      </c>
      <c r="O196" s="234" t="str">
        <f>IFERROR(VLOOKUP(O195,'P1-1'!$B:$AP,41,FALSE),"")</f>
        <v/>
      </c>
      <c r="P196" s="234" t="str">
        <f>IFERROR(VLOOKUP(P195,'P1-1'!$B:$AP,41,FALSE),"")</f>
        <v/>
      </c>
      <c r="Q196" s="234" t="str">
        <f>IFERROR(VLOOKUP(Q195,'P1-1'!$B:$AP,41,FALSE),"")</f>
        <v/>
      </c>
      <c r="R196" s="234" t="str">
        <f>IFERROR(VLOOKUP(R195,'P1-1'!$B:$AP,41,FALSE),"")</f>
        <v/>
      </c>
      <c r="S196" s="234" t="str">
        <f>IFERROR(VLOOKUP(S195,'P1-1'!$B:$AP,41,FALSE),"")</f>
        <v/>
      </c>
      <c r="T196" s="234" t="str">
        <f>IFERROR(VLOOKUP(T195,'P1-1'!$B:$AP,41,FALSE),"")</f>
        <v/>
      </c>
      <c r="U196" s="234" t="str">
        <f>IFERROR(VLOOKUP(U195,'P1-1'!$B:$AP,41,FALSE),"")</f>
        <v/>
      </c>
      <c r="V196" s="234" t="str">
        <f>IFERROR(VLOOKUP(V195,'P1-1'!$B:$AP,41,FALSE),"")</f>
        <v/>
      </c>
      <c r="W196" s="234" t="str">
        <f>IFERROR(VLOOKUP(W195,'P1-1'!$B:$AP,41,FALSE),"")</f>
        <v/>
      </c>
      <c r="X196" s="234" t="str">
        <f>IFERROR(VLOOKUP(X195,'P1-1'!$B:$AP,41,FALSE),"")</f>
        <v/>
      </c>
      <c r="Y196" s="234" t="str">
        <f>IFERROR(VLOOKUP(Y195,'P1-1'!$B:$AP,41,FALSE),"")</f>
        <v/>
      </c>
      <c r="Z196" s="234" t="str">
        <f>IFERROR(VLOOKUP(Z195,'P1-1'!$B:$AP,41,FALSE),"")</f>
        <v/>
      </c>
      <c r="AA196" s="234" t="str">
        <f>IFERROR(VLOOKUP(AA195,'P1-1'!$B:$AP,41,FALSE),"")</f>
        <v/>
      </c>
      <c r="AB196" s="234" t="str">
        <f>IFERROR(VLOOKUP(AB195,'P1-1'!$B:$AP,41,FALSE),"")</f>
        <v/>
      </c>
      <c r="AC196" s="234" t="str">
        <f>IFERROR(VLOOKUP(AC195,'P1-1'!$B:$AP,41,FALSE),"")</f>
        <v/>
      </c>
      <c r="AD196" s="234" t="str">
        <f>IFERROR(VLOOKUP(AD195,'P1-1'!$B:$AP,41,FALSE),"")</f>
        <v/>
      </c>
      <c r="AE196" s="234" t="str">
        <f>IFERROR(VLOOKUP(AE195,'P1-1'!$B:$AP,41,FALSE),"")</f>
        <v/>
      </c>
      <c r="AF196" s="234" t="str">
        <f>IFERROR(VLOOKUP(AF195,'P1-1'!$B:$AP,41,FALSE),"")</f>
        <v/>
      </c>
      <c r="AG196" s="234" t="str">
        <f>IFERROR(VLOOKUP(AG195,'P1-1'!$B:$AP,41,FALSE),"")</f>
        <v/>
      </c>
      <c r="AH196" s="234" t="str">
        <f>IFERROR(VLOOKUP(AH195,'P1-1'!$B:$AP,41,FALSE),"")</f>
        <v/>
      </c>
      <c r="AI196" s="234" t="str">
        <f>IFERROR(VLOOKUP(AI195,'P1-1'!$B:$AP,41,FALSE),"")</f>
        <v/>
      </c>
      <c r="AJ196" s="234" t="str">
        <f>IFERROR(VLOOKUP(AJ195,'P1-1'!$B:$AP,41,FALSE),"")</f>
        <v/>
      </c>
      <c r="AK196" s="234" t="str">
        <f>IFERROR(VLOOKUP(AK195,'P1-1'!$B:$AP,41,FALSE),"")</f>
        <v/>
      </c>
      <c r="AL196" s="234" t="str">
        <f>IFERROR(VLOOKUP(AL195,'P1-1'!$B:$AP,41,FALSE),"")</f>
        <v/>
      </c>
      <c r="AM196" s="234" t="str">
        <f>IFERROR(VLOOKUP(AM195,'P1-1'!$B:$AP,41,FALSE),"")</f>
        <v/>
      </c>
      <c r="AN196" s="729"/>
      <c r="AO196" s="701"/>
      <c r="AP196" s="705"/>
      <c r="AQ196" s="706"/>
      <c r="AR196" s="701"/>
      <c r="AS196" s="701"/>
      <c r="AT196" s="709"/>
      <c r="AU196" s="326" t="str">
        <f t="shared" ref="AU196" si="221">IFERROR(IF($D195="□",($AO195/$AK$7),($AO195/$AK$9)),"")</f>
        <v/>
      </c>
      <c r="AV196" s="326" t="str">
        <f t="shared" ref="AV196" si="222">IFERROR(IF($D195="□",($AN195/$AO$7),($AN195/$AO$9)),"")</f>
        <v/>
      </c>
    </row>
    <row r="197" spans="1:48" s="205" customFormat="1" ht="12" customHeight="1">
      <c r="A197" s="712"/>
      <c r="B197" s="715"/>
      <c r="C197" s="733"/>
      <c r="D197" s="721"/>
      <c r="E197" s="402"/>
      <c r="F197" s="726"/>
      <c r="G197" s="727"/>
      <c r="H197" s="235" t="s">
        <v>358</v>
      </c>
      <c r="I197" s="234" t="str">
        <f>IFERROR(VLOOKUP(I195,'P1-1'!$B:$AP,31,FALSE),"")</f>
        <v/>
      </c>
      <c r="J197" s="234" t="str">
        <f>IFERROR(VLOOKUP(J195,'P1-1'!$B:$AP,31,FALSE),"")</f>
        <v/>
      </c>
      <c r="K197" s="234" t="str">
        <f>IFERROR(VLOOKUP(K195,'P1-1'!$B:$AP,31,FALSE),"")</f>
        <v/>
      </c>
      <c r="L197" s="234" t="str">
        <f>IFERROR(VLOOKUP(L195,'P1-1'!$B:$AP,31,FALSE),"")</f>
        <v/>
      </c>
      <c r="M197" s="234" t="str">
        <f>IFERROR(VLOOKUP(M195,'P1-1'!$B:$AP,31,FALSE),"")</f>
        <v/>
      </c>
      <c r="N197" s="234" t="str">
        <f>IFERROR(VLOOKUP(N195,'P1-1'!$B:$AP,31,FALSE),"")</f>
        <v/>
      </c>
      <c r="O197" s="234" t="str">
        <f>IFERROR(VLOOKUP(O195,'P1-1'!$B:$AP,31,FALSE),"")</f>
        <v/>
      </c>
      <c r="P197" s="234" t="str">
        <f>IFERROR(VLOOKUP(P195,'P1-1'!$B:$AP,31,FALSE),"")</f>
        <v/>
      </c>
      <c r="Q197" s="234" t="str">
        <f>IFERROR(VLOOKUP(Q195,'P1-1'!$B:$AP,31,FALSE),"")</f>
        <v/>
      </c>
      <c r="R197" s="234" t="str">
        <f>IFERROR(VLOOKUP(R195,'P1-1'!$B:$AP,31,FALSE),"")</f>
        <v/>
      </c>
      <c r="S197" s="234" t="str">
        <f>IFERROR(VLOOKUP(S195,'P1-1'!$B:$AP,31,FALSE),"")</f>
        <v/>
      </c>
      <c r="T197" s="234" t="str">
        <f>IFERROR(VLOOKUP(T195,'P1-1'!$B:$AP,31,FALSE),"")</f>
        <v/>
      </c>
      <c r="U197" s="234" t="str">
        <f>IFERROR(VLOOKUP(U195,'P1-1'!$B:$AP,31,FALSE),"")</f>
        <v/>
      </c>
      <c r="V197" s="234" t="str">
        <f>IFERROR(VLOOKUP(V195,'P1-1'!$B:$AP,31,FALSE),"")</f>
        <v/>
      </c>
      <c r="W197" s="234" t="str">
        <f>IFERROR(VLOOKUP(W195,'P1-1'!$B:$AP,31,FALSE),"")</f>
        <v/>
      </c>
      <c r="X197" s="234" t="str">
        <f>IFERROR(VLOOKUP(X195,'P1-1'!$B:$AP,31,FALSE),"")</f>
        <v/>
      </c>
      <c r="Y197" s="234" t="str">
        <f>IFERROR(VLOOKUP(Y195,'P1-1'!$B:$AP,31,FALSE),"")</f>
        <v/>
      </c>
      <c r="Z197" s="234" t="str">
        <f>IFERROR(VLOOKUP(Z195,'P1-1'!$B:$AP,31,FALSE),"")</f>
        <v/>
      </c>
      <c r="AA197" s="234" t="str">
        <f>IFERROR(VLOOKUP(AA195,'P1-1'!$B:$AP,31,FALSE),"")</f>
        <v/>
      </c>
      <c r="AB197" s="234" t="str">
        <f>IFERROR(VLOOKUP(AB195,'P1-1'!$B:$AP,31,FALSE),"")</f>
        <v/>
      </c>
      <c r="AC197" s="234" t="str">
        <f>IFERROR(VLOOKUP(AC195,'P1-1'!$B:$AP,31,FALSE),"")</f>
        <v/>
      </c>
      <c r="AD197" s="234" t="str">
        <f>IFERROR(VLOOKUP(AD195,'P1-1'!$B:$AP,31,FALSE),"")</f>
        <v/>
      </c>
      <c r="AE197" s="234" t="str">
        <f>IFERROR(VLOOKUP(AE195,'P1-1'!$B:$AP,31,FALSE),"")</f>
        <v/>
      </c>
      <c r="AF197" s="234" t="str">
        <f>IFERROR(VLOOKUP(AF195,'P1-1'!$B:$AP,31,FALSE),"")</f>
        <v/>
      </c>
      <c r="AG197" s="234" t="str">
        <f>IFERROR(VLOOKUP(AG195,'P1-1'!$B:$AP,31,FALSE),"")</f>
        <v/>
      </c>
      <c r="AH197" s="234" t="str">
        <f>IFERROR(VLOOKUP(AH195,'P1-1'!$B:$AP,31,FALSE),"")</f>
        <v/>
      </c>
      <c r="AI197" s="234" t="str">
        <f>IFERROR(VLOOKUP(AI195,'P1-1'!$B:$AP,31,FALSE),"")</f>
        <v/>
      </c>
      <c r="AJ197" s="234" t="str">
        <f>IFERROR(VLOOKUP(AJ195,'P1-1'!$B:$AP,31,FALSE),"")</f>
        <v/>
      </c>
      <c r="AK197" s="234" t="str">
        <f>IFERROR(VLOOKUP(AK195,'P1-1'!$B:$AP,31,FALSE),"")</f>
        <v/>
      </c>
      <c r="AL197" s="234" t="str">
        <f>IFERROR(VLOOKUP(AL195,'P1-1'!$B:$AP,31,FALSE),"")</f>
        <v/>
      </c>
      <c r="AM197" s="234" t="str">
        <f>IFERROR(VLOOKUP(AM195,'P1-1'!$B:$AP,31,FALSE),"")</f>
        <v/>
      </c>
      <c r="AN197" s="730"/>
      <c r="AO197" s="702"/>
      <c r="AP197" s="707"/>
      <c r="AQ197" s="708"/>
      <c r="AR197" s="702"/>
      <c r="AS197" s="702"/>
      <c r="AT197" s="709"/>
      <c r="AU197" s="327"/>
      <c r="AV197" s="327"/>
    </row>
    <row r="198" spans="1:48" s="205" customFormat="1" ht="12" customHeight="1">
      <c r="A198" s="710">
        <v>59</v>
      </c>
      <c r="B198" s="713"/>
      <c r="C198" s="731"/>
      <c r="D198" s="719" t="s">
        <v>231</v>
      </c>
      <c r="E198" s="401"/>
      <c r="F198" s="722"/>
      <c r="G198" s="723"/>
      <c r="H198" s="232" t="s">
        <v>355</v>
      </c>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4"/>
      <c r="AL198" s="324"/>
      <c r="AM198" s="324"/>
      <c r="AN198" s="728">
        <f t="shared" ref="AN198" si="223">IF(LEFT($AN$2,6)="共同生活援助",SUM(I199:AM199),SUM(I199:AM200))</f>
        <v>0</v>
      </c>
      <c r="AO198" s="700">
        <f>IF($AN$4="４週",AN198/4,AN198/(DAY(EOMONTH($I$22,0))/7))</f>
        <v>0</v>
      </c>
      <c r="AP198" s="703"/>
      <c r="AQ198" s="704"/>
      <c r="AR198" s="700" t="str">
        <f t="shared" ref="AR198" si="224">IF($AN$4="４週",AU199,AV199)</f>
        <v/>
      </c>
      <c r="AS198" s="700"/>
      <c r="AT198" s="709"/>
      <c r="AU198" s="325" t="s">
        <v>617</v>
      </c>
      <c r="AV198" s="325" t="s">
        <v>356</v>
      </c>
    </row>
    <row r="199" spans="1:48" s="205" customFormat="1" ht="12" customHeight="1">
      <c r="A199" s="711"/>
      <c r="B199" s="714"/>
      <c r="C199" s="732"/>
      <c r="D199" s="720"/>
      <c r="E199" s="402"/>
      <c r="F199" s="724"/>
      <c r="G199" s="725"/>
      <c r="H199" s="233" t="s">
        <v>357</v>
      </c>
      <c r="I199" s="234" t="str">
        <f>IFERROR(VLOOKUP(I198,'P1-1'!$B:$AP,41,FALSE),"")</f>
        <v/>
      </c>
      <c r="J199" s="234" t="str">
        <f>IFERROR(VLOOKUP(J198,'P1-1'!$B:$AP,41,FALSE),"")</f>
        <v/>
      </c>
      <c r="K199" s="234" t="str">
        <f>IFERROR(VLOOKUP(K198,'P1-1'!$B:$AP,41,FALSE),"")</f>
        <v/>
      </c>
      <c r="L199" s="234" t="str">
        <f>IFERROR(VLOOKUP(L198,'P1-1'!$B:$AP,41,FALSE),"")</f>
        <v/>
      </c>
      <c r="M199" s="234" t="str">
        <f>IFERROR(VLOOKUP(M198,'P1-1'!$B:$AP,41,FALSE),"")</f>
        <v/>
      </c>
      <c r="N199" s="234" t="str">
        <f>IFERROR(VLOOKUP(N198,'P1-1'!$B:$AP,41,FALSE),"")</f>
        <v/>
      </c>
      <c r="O199" s="234" t="str">
        <f>IFERROR(VLOOKUP(O198,'P1-1'!$B:$AP,41,FALSE),"")</f>
        <v/>
      </c>
      <c r="P199" s="234" t="str">
        <f>IFERROR(VLOOKUP(P198,'P1-1'!$B:$AP,41,FALSE),"")</f>
        <v/>
      </c>
      <c r="Q199" s="234" t="str">
        <f>IFERROR(VLOOKUP(Q198,'P1-1'!$B:$AP,41,FALSE),"")</f>
        <v/>
      </c>
      <c r="R199" s="234" t="str">
        <f>IFERROR(VLOOKUP(R198,'P1-1'!$B:$AP,41,FALSE),"")</f>
        <v/>
      </c>
      <c r="S199" s="234" t="str">
        <f>IFERROR(VLOOKUP(S198,'P1-1'!$B:$AP,41,FALSE),"")</f>
        <v/>
      </c>
      <c r="T199" s="234" t="str">
        <f>IFERROR(VLOOKUP(T198,'P1-1'!$B:$AP,41,FALSE),"")</f>
        <v/>
      </c>
      <c r="U199" s="234" t="str">
        <f>IFERROR(VLOOKUP(U198,'P1-1'!$B:$AP,41,FALSE),"")</f>
        <v/>
      </c>
      <c r="V199" s="234" t="str">
        <f>IFERROR(VLOOKUP(V198,'P1-1'!$B:$AP,41,FALSE),"")</f>
        <v/>
      </c>
      <c r="W199" s="234" t="str">
        <f>IFERROR(VLOOKUP(W198,'P1-1'!$B:$AP,41,FALSE),"")</f>
        <v/>
      </c>
      <c r="X199" s="234" t="str">
        <f>IFERROR(VLOOKUP(X198,'P1-1'!$B:$AP,41,FALSE),"")</f>
        <v/>
      </c>
      <c r="Y199" s="234" t="str">
        <f>IFERROR(VLOOKUP(Y198,'P1-1'!$B:$AP,41,FALSE),"")</f>
        <v/>
      </c>
      <c r="Z199" s="234" t="str">
        <f>IFERROR(VLOOKUP(Z198,'P1-1'!$B:$AP,41,FALSE),"")</f>
        <v/>
      </c>
      <c r="AA199" s="234" t="str">
        <f>IFERROR(VLOOKUP(AA198,'P1-1'!$B:$AP,41,FALSE),"")</f>
        <v/>
      </c>
      <c r="AB199" s="234" t="str">
        <f>IFERROR(VLOOKUP(AB198,'P1-1'!$B:$AP,41,FALSE),"")</f>
        <v/>
      </c>
      <c r="AC199" s="234" t="str">
        <f>IFERROR(VLOOKUP(AC198,'P1-1'!$B:$AP,41,FALSE),"")</f>
        <v/>
      </c>
      <c r="AD199" s="234" t="str">
        <f>IFERROR(VLOOKUP(AD198,'P1-1'!$B:$AP,41,FALSE),"")</f>
        <v/>
      </c>
      <c r="AE199" s="234" t="str">
        <f>IFERROR(VLOOKUP(AE198,'P1-1'!$B:$AP,41,FALSE),"")</f>
        <v/>
      </c>
      <c r="AF199" s="234" t="str">
        <f>IFERROR(VLOOKUP(AF198,'P1-1'!$B:$AP,41,FALSE),"")</f>
        <v/>
      </c>
      <c r="AG199" s="234" t="str">
        <f>IFERROR(VLOOKUP(AG198,'P1-1'!$B:$AP,41,FALSE),"")</f>
        <v/>
      </c>
      <c r="AH199" s="234" t="str">
        <f>IFERROR(VLOOKUP(AH198,'P1-1'!$B:$AP,41,FALSE),"")</f>
        <v/>
      </c>
      <c r="AI199" s="234" t="str">
        <f>IFERROR(VLOOKUP(AI198,'P1-1'!$B:$AP,41,FALSE),"")</f>
        <v/>
      </c>
      <c r="AJ199" s="234" t="str">
        <f>IFERROR(VLOOKUP(AJ198,'P1-1'!$B:$AP,41,FALSE),"")</f>
        <v/>
      </c>
      <c r="AK199" s="234" t="str">
        <f>IFERROR(VLOOKUP(AK198,'P1-1'!$B:$AP,41,FALSE),"")</f>
        <v/>
      </c>
      <c r="AL199" s="234" t="str">
        <f>IFERROR(VLOOKUP(AL198,'P1-1'!$B:$AP,41,FALSE),"")</f>
        <v/>
      </c>
      <c r="AM199" s="234" t="str">
        <f>IFERROR(VLOOKUP(AM198,'P1-1'!$B:$AP,41,FALSE),"")</f>
        <v/>
      </c>
      <c r="AN199" s="729"/>
      <c r="AO199" s="701"/>
      <c r="AP199" s="705"/>
      <c r="AQ199" s="706"/>
      <c r="AR199" s="701"/>
      <c r="AS199" s="701"/>
      <c r="AT199" s="709"/>
      <c r="AU199" s="326" t="str">
        <f t="shared" ref="AU199" si="225">IFERROR(IF($D198="□",($AO198/$AK$7),($AO198/$AK$9)),"")</f>
        <v/>
      </c>
      <c r="AV199" s="326" t="str">
        <f t="shared" ref="AV199" si="226">IFERROR(IF($D198="□",($AN198/$AO$7),($AN198/$AO$9)),"")</f>
        <v/>
      </c>
    </row>
    <row r="200" spans="1:48" s="205" customFormat="1" ht="12" customHeight="1">
      <c r="A200" s="712"/>
      <c r="B200" s="715"/>
      <c r="C200" s="733"/>
      <c r="D200" s="721"/>
      <c r="E200" s="402"/>
      <c r="F200" s="726"/>
      <c r="G200" s="727"/>
      <c r="H200" s="235" t="s">
        <v>358</v>
      </c>
      <c r="I200" s="234" t="str">
        <f>IFERROR(VLOOKUP(I198,'P1-1'!$B:$AP,31,FALSE),"")</f>
        <v/>
      </c>
      <c r="J200" s="234" t="str">
        <f>IFERROR(VLOOKUP(J198,'P1-1'!$B:$AP,31,FALSE),"")</f>
        <v/>
      </c>
      <c r="K200" s="234" t="str">
        <f>IFERROR(VLOOKUP(K198,'P1-1'!$B:$AP,31,FALSE),"")</f>
        <v/>
      </c>
      <c r="L200" s="234" t="str">
        <f>IFERROR(VLOOKUP(L198,'P1-1'!$B:$AP,31,FALSE),"")</f>
        <v/>
      </c>
      <c r="M200" s="234" t="str">
        <f>IFERROR(VLOOKUP(M198,'P1-1'!$B:$AP,31,FALSE),"")</f>
        <v/>
      </c>
      <c r="N200" s="234" t="str">
        <f>IFERROR(VLOOKUP(N198,'P1-1'!$B:$AP,31,FALSE),"")</f>
        <v/>
      </c>
      <c r="O200" s="234" t="str">
        <f>IFERROR(VLOOKUP(O198,'P1-1'!$B:$AP,31,FALSE),"")</f>
        <v/>
      </c>
      <c r="P200" s="234" t="str">
        <f>IFERROR(VLOOKUP(P198,'P1-1'!$B:$AP,31,FALSE),"")</f>
        <v/>
      </c>
      <c r="Q200" s="234" t="str">
        <f>IFERROR(VLOOKUP(Q198,'P1-1'!$B:$AP,31,FALSE),"")</f>
        <v/>
      </c>
      <c r="R200" s="234" t="str">
        <f>IFERROR(VLOOKUP(R198,'P1-1'!$B:$AP,31,FALSE),"")</f>
        <v/>
      </c>
      <c r="S200" s="234" t="str">
        <f>IFERROR(VLOOKUP(S198,'P1-1'!$B:$AP,31,FALSE),"")</f>
        <v/>
      </c>
      <c r="T200" s="234" t="str">
        <f>IFERROR(VLOOKUP(T198,'P1-1'!$B:$AP,31,FALSE),"")</f>
        <v/>
      </c>
      <c r="U200" s="234" t="str">
        <f>IFERROR(VLOOKUP(U198,'P1-1'!$B:$AP,31,FALSE),"")</f>
        <v/>
      </c>
      <c r="V200" s="234" t="str">
        <f>IFERROR(VLOOKUP(V198,'P1-1'!$B:$AP,31,FALSE),"")</f>
        <v/>
      </c>
      <c r="W200" s="234" t="str">
        <f>IFERROR(VLOOKUP(W198,'P1-1'!$B:$AP,31,FALSE),"")</f>
        <v/>
      </c>
      <c r="X200" s="234" t="str">
        <f>IFERROR(VLOOKUP(X198,'P1-1'!$B:$AP,31,FALSE),"")</f>
        <v/>
      </c>
      <c r="Y200" s="234" t="str">
        <f>IFERROR(VLOOKUP(Y198,'P1-1'!$B:$AP,31,FALSE),"")</f>
        <v/>
      </c>
      <c r="Z200" s="234" t="str">
        <f>IFERROR(VLOOKUP(Z198,'P1-1'!$B:$AP,31,FALSE),"")</f>
        <v/>
      </c>
      <c r="AA200" s="234" t="str">
        <f>IFERROR(VLOOKUP(AA198,'P1-1'!$B:$AP,31,FALSE),"")</f>
        <v/>
      </c>
      <c r="AB200" s="234" t="str">
        <f>IFERROR(VLOOKUP(AB198,'P1-1'!$B:$AP,31,FALSE),"")</f>
        <v/>
      </c>
      <c r="AC200" s="234" t="str">
        <f>IFERROR(VLOOKUP(AC198,'P1-1'!$B:$AP,31,FALSE),"")</f>
        <v/>
      </c>
      <c r="AD200" s="234" t="str">
        <f>IFERROR(VLOOKUP(AD198,'P1-1'!$B:$AP,31,FALSE),"")</f>
        <v/>
      </c>
      <c r="AE200" s="234" t="str">
        <f>IFERROR(VLOOKUP(AE198,'P1-1'!$B:$AP,31,FALSE),"")</f>
        <v/>
      </c>
      <c r="AF200" s="234" t="str">
        <f>IFERROR(VLOOKUP(AF198,'P1-1'!$B:$AP,31,FALSE),"")</f>
        <v/>
      </c>
      <c r="AG200" s="234" t="str">
        <f>IFERROR(VLOOKUP(AG198,'P1-1'!$B:$AP,31,FALSE),"")</f>
        <v/>
      </c>
      <c r="AH200" s="234" t="str">
        <f>IFERROR(VLOOKUP(AH198,'P1-1'!$B:$AP,31,FALSE),"")</f>
        <v/>
      </c>
      <c r="AI200" s="234" t="str">
        <f>IFERROR(VLOOKUP(AI198,'P1-1'!$B:$AP,31,FALSE),"")</f>
        <v/>
      </c>
      <c r="AJ200" s="234" t="str">
        <f>IFERROR(VLOOKUP(AJ198,'P1-1'!$B:$AP,31,FALSE),"")</f>
        <v/>
      </c>
      <c r="AK200" s="234" t="str">
        <f>IFERROR(VLOOKUP(AK198,'P1-1'!$B:$AP,31,FALSE),"")</f>
        <v/>
      </c>
      <c r="AL200" s="234" t="str">
        <f>IFERROR(VLOOKUP(AL198,'P1-1'!$B:$AP,31,FALSE),"")</f>
        <v/>
      </c>
      <c r="AM200" s="234" t="str">
        <f>IFERROR(VLOOKUP(AM198,'P1-1'!$B:$AP,31,FALSE),"")</f>
        <v/>
      </c>
      <c r="AN200" s="730"/>
      <c r="AO200" s="702"/>
      <c r="AP200" s="707"/>
      <c r="AQ200" s="708"/>
      <c r="AR200" s="702"/>
      <c r="AS200" s="702"/>
      <c r="AT200" s="709"/>
      <c r="AU200" s="327"/>
      <c r="AV200" s="327"/>
    </row>
    <row r="201" spans="1:48" s="205" customFormat="1" ht="12" customHeight="1">
      <c r="A201" s="710">
        <v>60</v>
      </c>
      <c r="B201" s="713"/>
      <c r="C201" s="731"/>
      <c r="D201" s="719" t="s">
        <v>231</v>
      </c>
      <c r="E201" s="401"/>
      <c r="F201" s="722"/>
      <c r="G201" s="723"/>
      <c r="H201" s="232" t="s">
        <v>355</v>
      </c>
      <c r="I201" s="324"/>
      <c r="J201" s="324"/>
      <c r="K201" s="324"/>
      <c r="L201" s="324"/>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4"/>
      <c r="AL201" s="324"/>
      <c r="AM201" s="324"/>
      <c r="AN201" s="728">
        <f t="shared" ref="AN201" si="227">IF(LEFT($AN$2,6)="共同生活援助",SUM(I202:AM202),SUM(I202:AM203))</f>
        <v>0</v>
      </c>
      <c r="AO201" s="700">
        <f>IF($AN$4="４週",AN201/4,AN201/(DAY(EOMONTH($I$22,0))/7))</f>
        <v>0</v>
      </c>
      <c r="AP201" s="703"/>
      <c r="AQ201" s="704"/>
      <c r="AR201" s="700" t="str">
        <f t="shared" ref="AR201" si="228">IF($AN$4="４週",AU202,AV202)</f>
        <v/>
      </c>
      <c r="AS201" s="700"/>
      <c r="AT201" s="709"/>
      <c r="AU201" s="325" t="s">
        <v>617</v>
      </c>
      <c r="AV201" s="325" t="s">
        <v>356</v>
      </c>
    </row>
    <row r="202" spans="1:48" s="205" customFormat="1" ht="12" customHeight="1">
      <c r="A202" s="711"/>
      <c r="B202" s="714"/>
      <c r="C202" s="732"/>
      <c r="D202" s="720"/>
      <c r="E202" s="402"/>
      <c r="F202" s="724"/>
      <c r="G202" s="725"/>
      <c r="H202" s="233" t="s">
        <v>357</v>
      </c>
      <c r="I202" s="234" t="str">
        <f>IFERROR(VLOOKUP(I201,'P1-1'!$B:$AP,41,FALSE),"")</f>
        <v/>
      </c>
      <c r="J202" s="234" t="str">
        <f>IFERROR(VLOOKUP(J201,'P1-1'!$B:$AP,41,FALSE),"")</f>
        <v/>
      </c>
      <c r="K202" s="234" t="str">
        <f>IFERROR(VLOOKUP(K201,'P1-1'!$B:$AP,41,FALSE),"")</f>
        <v/>
      </c>
      <c r="L202" s="234" t="str">
        <f>IFERROR(VLOOKUP(L201,'P1-1'!$B:$AP,41,FALSE),"")</f>
        <v/>
      </c>
      <c r="M202" s="234" t="str">
        <f>IFERROR(VLOOKUP(M201,'P1-1'!$B:$AP,41,FALSE),"")</f>
        <v/>
      </c>
      <c r="N202" s="234" t="str">
        <f>IFERROR(VLOOKUP(N201,'P1-1'!$B:$AP,41,FALSE),"")</f>
        <v/>
      </c>
      <c r="O202" s="234" t="str">
        <f>IFERROR(VLOOKUP(O201,'P1-1'!$B:$AP,41,FALSE),"")</f>
        <v/>
      </c>
      <c r="P202" s="234" t="str">
        <f>IFERROR(VLOOKUP(P201,'P1-1'!$B:$AP,41,FALSE),"")</f>
        <v/>
      </c>
      <c r="Q202" s="234" t="str">
        <f>IFERROR(VLOOKUP(Q201,'P1-1'!$B:$AP,41,FALSE),"")</f>
        <v/>
      </c>
      <c r="R202" s="234" t="str">
        <f>IFERROR(VLOOKUP(R201,'P1-1'!$B:$AP,41,FALSE),"")</f>
        <v/>
      </c>
      <c r="S202" s="234" t="str">
        <f>IFERROR(VLOOKUP(S201,'P1-1'!$B:$AP,41,FALSE),"")</f>
        <v/>
      </c>
      <c r="T202" s="234" t="str">
        <f>IFERROR(VLOOKUP(T201,'P1-1'!$B:$AP,41,FALSE),"")</f>
        <v/>
      </c>
      <c r="U202" s="234" t="str">
        <f>IFERROR(VLOOKUP(U201,'P1-1'!$B:$AP,41,FALSE),"")</f>
        <v/>
      </c>
      <c r="V202" s="234" t="str">
        <f>IFERROR(VLOOKUP(V201,'P1-1'!$B:$AP,41,FALSE),"")</f>
        <v/>
      </c>
      <c r="W202" s="234" t="str">
        <f>IFERROR(VLOOKUP(W201,'P1-1'!$B:$AP,41,FALSE),"")</f>
        <v/>
      </c>
      <c r="X202" s="234" t="str">
        <f>IFERROR(VLOOKUP(X201,'P1-1'!$B:$AP,41,FALSE),"")</f>
        <v/>
      </c>
      <c r="Y202" s="234" t="str">
        <f>IFERROR(VLOOKUP(Y201,'P1-1'!$B:$AP,41,FALSE),"")</f>
        <v/>
      </c>
      <c r="Z202" s="234" t="str">
        <f>IFERROR(VLOOKUP(Z201,'P1-1'!$B:$AP,41,FALSE),"")</f>
        <v/>
      </c>
      <c r="AA202" s="234" t="str">
        <f>IFERROR(VLOOKUP(AA201,'P1-1'!$B:$AP,41,FALSE),"")</f>
        <v/>
      </c>
      <c r="AB202" s="234" t="str">
        <f>IFERROR(VLOOKUP(AB201,'P1-1'!$B:$AP,41,FALSE),"")</f>
        <v/>
      </c>
      <c r="AC202" s="234" t="str">
        <f>IFERROR(VLOOKUP(AC201,'P1-1'!$B:$AP,41,FALSE),"")</f>
        <v/>
      </c>
      <c r="AD202" s="234" t="str">
        <f>IFERROR(VLOOKUP(AD201,'P1-1'!$B:$AP,41,FALSE),"")</f>
        <v/>
      </c>
      <c r="AE202" s="234" t="str">
        <f>IFERROR(VLOOKUP(AE201,'P1-1'!$B:$AP,41,FALSE),"")</f>
        <v/>
      </c>
      <c r="AF202" s="234" t="str">
        <f>IFERROR(VLOOKUP(AF201,'P1-1'!$B:$AP,41,FALSE),"")</f>
        <v/>
      </c>
      <c r="AG202" s="234" t="str">
        <f>IFERROR(VLOOKUP(AG201,'P1-1'!$B:$AP,41,FALSE),"")</f>
        <v/>
      </c>
      <c r="AH202" s="234" t="str">
        <f>IFERROR(VLOOKUP(AH201,'P1-1'!$B:$AP,41,FALSE),"")</f>
        <v/>
      </c>
      <c r="AI202" s="234" t="str">
        <f>IFERROR(VLOOKUP(AI201,'P1-1'!$B:$AP,41,FALSE),"")</f>
        <v/>
      </c>
      <c r="AJ202" s="234" t="str">
        <f>IFERROR(VLOOKUP(AJ201,'P1-1'!$B:$AP,41,FALSE),"")</f>
        <v/>
      </c>
      <c r="AK202" s="234" t="str">
        <f>IFERROR(VLOOKUP(AK201,'P1-1'!$B:$AP,41,FALSE),"")</f>
        <v/>
      </c>
      <c r="AL202" s="234" t="str">
        <f>IFERROR(VLOOKUP(AL201,'P1-1'!$B:$AP,41,FALSE),"")</f>
        <v/>
      </c>
      <c r="AM202" s="234" t="str">
        <f>IFERROR(VLOOKUP(AM201,'P1-1'!$B:$AP,41,FALSE),"")</f>
        <v/>
      </c>
      <c r="AN202" s="729"/>
      <c r="AO202" s="701"/>
      <c r="AP202" s="705"/>
      <c r="AQ202" s="706"/>
      <c r="AR202" s="701"/>
      <c r="AS202" s="701"/>
      <c r="AT202" s="709"/>
      <c r="AU202" s="326" t="str">
        <f t="shared" ref="AU202" si="229">IFERROR(IF($D201="□",($AO201/$AK$7),($AO201/$AK$9)),"")</f>
        <v/>
      </c>
      <c r="AV202" s="326" t="str">
        <f t="shared" ref="AV202" si="230">IFERROR(IF($D201="□",($AN201/$AO$7),($AN201/$AO$9)),"")</f>
        <v/>
      </c>
    </row>
    <row r="203" spans="1:48" s="205" customFormat="1" ht="12" customHeight="1">
      <c r="A203" s="712"/>
      <c r="B203" s="715"/>
      <c r="C203" s="733"/>
      <c r="D203" s="721"/>
      <c r="E203" s="402"/>
      <c r="F203" s="726"/>
      <c r="G203" s="727"/>
      <c r="H203" s="235" t="s">
        <v>358</v>
      </c>
      <c r="I203" s="234" t="str">
        <f>IFERROR(VLOOKUP(I201,'P1-1'!$B:$AP,31,FALSE),"")</f>
        <v/>
      </c>
      <c r="J203" s="234" t="str">
        <f>IFERROR(VLOOKUP(J201,'P1-1'!$B:$AP,31,FALSE),"")</f>
        <v/>
      </c>
      <c r="K203" s="234" t="str">
        <f>IFERROR(VLOOKUP(K201,'P1-1'!$B:$AP,31,FALSE),"")</f>
        <v/>
      </c>
      <c r="L203" s="234" t="str">
        <f>IFERROR(VLOOKUP(L201,'P1-1'!$B:$AP,31,FALSE),"")</f>
        <v/>
      </c>
      <c r="M203" s="234" t="str">
        <f>IFERROR(VLOOKUP(M201,'P1-1'!$B:$AP,31,FALSE),"")</f>
        <v/>
      </c>
      <c r="N203" s="234" t="str">
        <f>IFERROR(VLOOKUP(N201,'P1-1'!$B:$AP,31,FALSE),"")</f>
        <v/>
      </c>
      <c r="O203" s="234" t="str">
        <f>IFERROR(VLOOKUP(O201,'P1-1'!$B:$AP,31,FALSE),"")</f>
        <v/>
      </c>
      <c r="P203" s="234" t="str">
        <f>IFERROR(VLOOKUP(P201,'P1-1'!$B:$AP,31,FALSE),"")</f>
        <v/>
      </c>
      <c r="Q203" s="234" t="str">
        <f>IFERROR(VLOOKUP(Q201,'P1-1'!$B:$AP,31,FALSE),"")</f>
        <v/>
      </c>
      <c r="R203" s="234" t="str">
        <f>IFERROR(VLOOKUP(R201,'P1-1'!$B:$AP,31,FALSE),"")</f>
        <v/>
      </c>
      <c r="S203" s="234" t="str">
        <f>IFERROR(VLOOKUP(S201,'P1-1'!$B:$AP,31,FALSE),"")</f>
        <v/>
      </c>
      <c r="T203" s="234" t="str">
        <f>IFERROR(VLOOKUP(T201,'P1-1'!$B:$AP,31,FALSE),"")</f>
        <v/>
      </c>
      <c r="U203" s="234" t="str">
        <f>IFERROR(VLOOKUP(U201,'P1-1'!$B:$AP,31,FALSE),"")</f>
        <v/>
      </c>
      <c r="V203" s="234" t="str">
        <f>IFERROR(VLOOKUP(V201,'P1-1'!$B:$AP,31,FALSE),"")</f>
        <v/>
      </c>
      <c r="W203" s="234" t="str">
        <f>IFERROR(VLOOKUP(W201,'P1-1'!$B:$AP,31,FALSE),"")</f>
        <v/>
      </c>
      <c r="X203" s="234" t="str">
        <f>IFERROR(VLOOKUP(X201,'P1-1'!$B:$AP,31,FALSE),"")</f>
        <v/>
      </c>
      <c r="Y203" s="234" t="str">
        <f>IFERROR(VLOOKUP(Y201,'P1-1'!$B:$AP,31,FALSE),"")</f>
        <v/>
      </c>
      <c r="Z203" s="234" t="str">
        <f>IFERROR(VLOOKUP(Z201,'P1-1'!$B:$AP,31,FALSE),"")</f>
        <v/>
      </c>
      <c r="AA203" s="234" t="str">
        <f>IFERROR(VLOOKUP(AA201,'P1-1'!$B:$AP,31,FALSE),"")</f>
        <v/>
      </c>
      <c r="AB203" s="234" t="str">
        <f>IFERROR(VLOOKUP(AB201,'P1-1'!$B:$AP,31,FALSE),"")</f>
        <v/>
      </c>
      <c r="AC203" s="234" t="str">
        <f>IFERROR(VLOOKUP(AC201,'P1-1'!$B:$AP,31,FALSE),"")</f>
        <v/>
      </c>
      <c r="AD203" s="234" t="str">
        <f>IFERROR(VLOOKUP(AD201,'P1-1'!$B:$AP,31,FALSE),"")</f>
        <v/>
      </c>
      <c r="AE203" s="234" t="str">
        <f>IFERROR(VLOOKUP(AE201,'P1-1'!$B:$AP,31,FALSE),"")</f>
        <v/>
      </c>
      <c r="AF203" s="234" t="str">
        <f>IFERROR(VLOOKUP(AF201,'P1-1'!$B:$AP,31,FALSE),"")</f>
        <v/>
      </c>
      <c r="AG203" s="234" t="str">
        <f>IFERROR(VLOOKUP(AG201,'P1-1'!$B:$AP,31,FALSE),"")</f>
        <v/>
      </c>
      <c r="AH203" s="234" t="str">
        <f>IFERROR(VLOOKUP(AH201,'P1-1'!$B:$AP,31,FALSE),"")</f>
        <v/>
      </c>
      <c r="AI203" s="234" t="str">
        <f>IFERROR(VLOOKUP(AI201,'P1-1'!$B:$AP,31,FALSE),"")</f>
        <v/>
      </c>
      <c r="AJ203" s="234" t="str">
        <f>IFERROR(VLOOKUP(AJ201,'P1-1'!$B:$AP,31,FALSE),"")</f>
        <v/>
      </c>
      <c r="AK203" s="234" t="str">
        <f>IFERROR(VLOOKUP(AK201,'P1-1'!$B:$AP,31,FALSE),"")</f>
        <v/>
      </c>
      <c r="AL203" s="234" t="str">
        <f>IFERROR(VLOOKUP(AL201,'P1-1'!$B:$AP,31,FALSE),"")</f>
        <v/>
      </c>
      <c r="AM203" s="234" t="str">
        <f>IFERROR(VLOOKUP(AM201,'P1-1'!$B:$AP,31,FALSE),"")</f>
        <v/>
      </c>
      <c r="AN203" s="730"/>
      <c r="AO203" s="702"/>
      <c r="AP203" s="707"/>
      <c r="AQ203" s="708"/>
      <c r="AR203" s="702"/>
      <c r="AS203" s="702"/>
      <c r="AT203" s="709"/>
      <c r="AU203" s="327"/>
      <c r="AV203" s="327"/>
    </row>
    <row r="204" spans="1:48" s="205" customFormat="1" ht="12" customHeight="1">
      <c r="A204" s="710">
        <v>61</v>
      </c>
      <c r="B204" s="713"/>
      <c r="C204" s="731"/>
      <c r="D204" s="719" t="s">
        <v>231</v>
      </c>
      <c r="E204" s="401"/>
      <c r="F204" s="722"/>
      <c r="G204" s="723"/>
      <c r="H204" s="232" t="s">
        <v>355</v>
      </c>
      <c r="I204" s="324"/>
      <c r="J204" s="324"/>
      <c r="K204" s="324"/>
      <c r="L204" s="324"/>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4"/>
      <c r="AL204" s="324"/>
      <c r="AM204" s="324"/>
      <c r="AN204" s="728">
        <f t="shared" ref="AN204" si="231">IF(LEFT($AN$2,6)="共同生活援助",SUM(I205:AM205),SUM(I205:AM206))</f>
        <v>0</v>
      </c>
      <c r="AO204" s="700">
        <f>IF($AN$4="４週",AN204/4,AN204/(DAY(EOMONTH($I$22,0))/7))</f>
        <v>0</v>
      </c>
      <c r="AP204" s="703"/>
      <c r="AQ204" s="704"/>
      <c r="AR204" s="700" t="str">
        <f t="shared" ref="AR204" si="232">IF($AN$4="４週",AU205,AV205)</f>
        <v/>
      </c>
      <c r="AS204" s="700"/>
      <c r="AT204" s="709"/>
      <c r="AU204" s="325" t="s">
        <v>617</v>
      </c>
      <c r="AV204" s="325" t="s">
        <v>356</v>
      </c>
    </row>
    <row r="205" spans="1:48" s="205" customFormat="1" ht="12" customHeight="1">
      <c r="A205" s="711"/>
      <c r="B205" s="714"/>
      <c r="C205" s="732"/>
      <c r="D205" s="720"/>
      <c r="E205" s="402"/>
      <c r="F205" s="724"/>
      <c r="G205" s="725"/>
      <c r="H205" s="233" t="s">
        <v>357</v>
      </c>
      <c r="I205" s="234" t="str">
        <f>IFERROR(VLOOKUP(I204,'P1-1'!$B:$AP,41,FALSE),"")</f>
        <v/>
      </c>
      <c r="J205" s="234" t="str">
        <f>IFERROR(VLOOKUP(J204,'P1-1'!$B:$AP,41,FALSE),"")</f>
        <v/>
      </c>
      <c r="K205" s="234" t="str">
        <f>IFERROR(VLOOKUP(K204,'P1-1'!$B:$AP,41,FALSE),"")</f>
        <v/>
      </c>
      <c r="L205" s="234" t="str">
        <f>IFERROR(VLOOKUP(L204,'P1-1'!$B:$AP,41,FALSE),"")</f>
        <v/>
      </c>
      <c r="M205" s="234" t="str">
        <f>IFERROR(VLOOKUP(M204,'P1-1'!$B:$AP,41,FALSE),"")</f>
        <v/>
      </c>
      <c r="N205" s="234" t="str">
        <f>IFERROR(VLOOKUP(N204,'P1-1'!$B:$AP,41,FALSE),"")</f>
        <v/>
      </c>
      <c r="O205" s="234" t="str">
        <f>IFERROR(VLOOKUP(O204,'P1-1'!$B:$AP,41,FALSE),"")</f>
        <v/>
      </c>
      <c r="P205" s="234" t="str">
        <f>IFERROR(VLOOKUP(P204,'P1-1'!$B:$AP,41,FALSE),"")</f>
        <v/>
      </c>
      <c r="Q205" s="234" t="str">
        <f>IFERROR(VLOOKUP(Q204,'P1-1'!$B:$AP,41,FALSE),"")</f>
        <v/>
      </c>
      <c r="R205" s="234" t="str">
        <f>IFERROR(VLOOKUP(R204,'P1-1'!$B:$AP,41,FALSE),"")</f>
        <v/>
      </c>
      <c r="S205" s="234" t="str">
        <f>IFERROR(VLOOKUP(S204,'P1-1'!$B:$AP,41,FALSE),"")</f>
        <v/>
      </c>
      <c r="T205" s="234" t="str">
        <f>IFERROR(VLOOKUP(T204,'P1-1'!$B:$AP,41,FALSE),"")</f>
        <v/>
      </c>
      <c r="U205" s="234" t="str">
        <f>IFERROR(VLOOKUP(U204,'P1-1'!$B:$AP,41,FALSE),"")</f>
        <v/>
      </c>
      <c r="V205" s="234" t="str">
        <f>IFERROR(VLOOKUP(V204,'P1-1'!$B:$AP,41,FALSE),"")</f>
        <v/>
      </c>
      <c r="W205" s="234" t="str">
        <f>IFERROR(VLOOKUP(W204,'P1-1'!$B:$AP,41,FALSE),"")</f>
        <v/>
      </c>
      <c r="X205" s="234" t="str">
        <f>IFERROR(VLOOKUP(X204,'P1-1'!$B:$AP,41,FALSE),"")</f>
        <v/>
      </c>
      <c r="Y205" s="234" t="str">
        <f>IFERROR(VLOOKUP(Y204,'P1-1'!$B:$AP,41,FALSE),"")</f>
        <v/>
      </c>
      <c r="Z205" s="234" t="str">
        <f>IFERROR(VLOOKUP(Z204,'P1-1'!$B:$AP,41,FALSE),"")</f>
        <v/>
      </c>
      <c r="AA205" s="234" t="str">
        <f>IFERROR(VLOOKUP(AA204,'P1-1'!$B:$AP,41,FALSE),"")</f>
        <v/>
      </c>
      <c r="AB205" s="234" t="str">
        <f>IFERROR(VLOOKUP(AB204,'P1-1'!$B:$AP,41,FALSE),"")</f>
        <v/>
      </c>
      <c r="AC205" s="234" t="str">
        <f>IFERROR(VLOOKUP(AC204,'P1-1'!$B:$AP,41,FALSE),"")</f>
        <v/>
      </c>
      <c r="AD205" s="234" t="str">
        <f>IFERROR(VLOOKUP(AD204,'P1-1'!$B:$AP,41,FALSE),"")</f>
        <v/>
      </c>
      <c r="AE205" s="234" t="str">
        <f>IFERROR(VLOOKUP(AE204,'P1-1'!$B:$AP,41,FALSE),"")</f>
        <v/>
      </c>
      <c r="AF205" s="234" t="str">
        <f>IFERROR(VLOOKUP(AF204,'P1-1'!$B:$AP,41,FALSE),"")</f>
        <v/>
      </c>
      <c r="AG205" s="234" t="str">
        <f>IFERROR(VLOOKUP(AG204,'P1-1'!$B:$AP,41,FALSE),"")</f>
        <v/>
      </c>
      <c r="AH205" s="234" t="str">
        <f>IFERROR(VLOOKUP(AH204,'P1-1'!$B:$AP,41,FALSE),"")</f>
        <v/>
      </c>
      <c r="AI205" s="234" t="str">
        <f>IFERROR(VLOOKUP(AI204,'P1-1'!$B:$AP,41,FALSE),"")</f>
        <v/>
      </c>
      <c r="AJ205" s="234" t="str">
        <f>IFERROR(VLOOKUP(AJ204,'P1-1'!$B:$AP,41,FALSE),"")</f>
        <v/>
      </c>
      <c r="AK205" s="234" t="str">
        <f>IFERROR(VLOOKUP(AK204,'P1-1'!$B:$AP,41,FALSE),"")</f>
        <v/>
      </c>
      <c r="AL205" s="234" t="str">
        <f>IFERROR(VLOOKUP(AL204,'P1-1'!$B:$AP,41,FALSE),"")</f>
        <v/>
      </c>
      <c r="AM205" s="234" t="str">
        <f>IFERROR(VLOOKUP(AM204,'P1-1'!$B:$AP,41,FALSE),"")</f>
        <v/>
      </c>
      <c r="AN205" s="729"/>
      <c r="AO205" s="701"/>
      <c r="AP205" s="705"/>
      <c r="AQ205" s="706"/>
      <c r="AR205" s="701"/>
      <c r="AS205" s="701"/>
      <c r="AT205" s="709"/>
      <c r="AU205" s="326" t="str">
        <f t="shared" ref="AU205" si="233">IFERROR(IF($D204="□",($AO204/$AK$7),($AO204/$AK$9)),"")</f>
        <v/>
      </c>
      <c r="AV205" s="326" t="str">
        <f t="shared" ref="AV205" si="234">IFERROR(IF($D204="□",($AN204/$AO$7),($AN204/$AO$9)),"")</f>
        <v/>
      </c>
    </row>
    <row r="206" spans="1:48" s="205" customFormat="1" ht="12" customHeight="1">
      <c r="A206" s="712"/>
      <c r="B206" s="715"/>
      <c r="C206" s="733"/>
      <c r="D206" s="721"/>
      <c r="E206" s="402"/>
      <c r="F206" s="726"/>
      <c r="G206" s="727"/>
      <c r="H206" s="235" t="s">
        <v>358</v>
      </c>
      <c r="I206" s="234" t="str">
        <f>IFERROR(VLOOKUP(I204,'P1-1'!$B:$AP,31,FALSE),"")</f>
        <v/>
      </c>
      <c r="J206" s="234" t="str">
        <f>IFERROR(VLOOKUP(J204,'P1-1'!$B:$AP,31,FALSE),"")</f>
        <v/>
      </c>
      <c r="K206" s="234" t="str">
        <f>IFERROR(VLOOKUP(K204,'P1-1'!$B:$AP,31,FALSE),"")</f>
        <v/>
      </c>
      <c r="L206" s="234" t="str">
        <f>IFERROR(VLOOKUP(L204,'P1-1'!$B:$AP,31,FALSE),"")</f>
        <v/>
      </c>
      <c r="M206" s="234" t="str">
        <f>IFERROR(VLOOKUP(M204,'P1-1'!$B:$AP,31,FALSE),"")</f>
        <v/>
      </c>
      <c r="N206" s="234" t="str">
        <f>IFERROR(VLOOKUP(N204,'P1-1'!$B:$AP,31,FALSE),"")</f>
        <v/>
      </c>
      <c r="O206" s="234" t="str">
        <f>IFERROR(VLOOKUP(O204,'P1-1'!$B:$AP,31,FALSE),"")</f>
        <v/>
      </c>
      <c r="P206" s="234" t="str">
        <f>IFERROR(VLOOKUP(P204,'P1-1'!$B:$AP,31,FALSE),"")</f>
        <v/>
      </c>
      <c r="Q206" s="234" t="str">
        <f>IFERROR(VLOOKUP(Q204,'P1-1'!$B:$AP,31,FALSE),"")</f>
        <v/>
      </c>
      <c r="R206" s="234" t="str">
        <f>IFERROR(VLOOKUP(R204,'P1-1'!$B:$AP,31,FALSE),"")</f>
        <v/>
      </c>
      <c r="S206" s="234" t="str">
        <f>IFERROR(VLOOKUP(S204,'P1-1'!$B:$AP,31,FALSE),"")</f>
        <v/>
      </c>
      <c r="T206" s="234" t="str">
        <f>IFERROR(VLOOKUP(T204,'P1-1'!$B:$AP,31,FALSE),"")</f>
        <v/>
      </c>
      <c r="U206" s="234" t="str">
        <f>IFERROR(VLOOKUP(U204,'P1-1'!$B:$AP,31,FALSE),"")</f>
        <v/>
      </c>
      <c r="V206" s="234" t="str">
        <f>IFERROR(VLOOKUP(V204,'P1-1'!$B:$AP,31,FALSE),"")</f>
        <v/>
      </c>
      <c r="W206" s="234" t="str">
        <f>IFERROR(VLOOKUP(W204,'P1-1'!$B:$AP,31,FALSE),"")</f>
        <v/>
      </c>
      <c r="X206" s="234" t="str">
        <f>IFERROR(VLOOKUP(X204,'P1-1'!$B:$AP,31,FALSE),"")</f>
        <v/>
      </c>
      <c r="Y206" s="234" t="str">
        <f>IFERROR(VLOOKUP(Y204,'P1-1'!$B:$AP,31,FALSE),"")</f>
        <v/>
      </c>
      <c r="Z206" s="234" t="str">
        <f>IFERROR(VLOOKUP(Z204,'P1-1'!$B:$AP,31,FALSE),"")</f>
        <v/>
      </c>
      <c r="AA206" s="234" t="str">
        <f>IFERROR(VLOOKUP(AA204,'P1-1'!$B:$AP,31,FALSE),"")</f>
        <v/>
      </c>
      <c r="AB206" s="234" t="str">
        <f>IFERROR(VLOOKUP(AB204,'P1-1'!$B:$AP,31,FALSE),"")</f>
        <v/>
      </c>
      <c r="AC206" s="234" t="str">
        <f>IFERROR(VLOOKUP(AC204,'P1-1'!$B:$AP,31,FALSE),"")</f>
        <v/>
      </c>
      <c r="AD206" s="234" t="str">
        <f>IFERROR(VLOOKUP(AD204,'P1-1'!$B:$AP,31,FALSE),"")</f>
        <v/>
      </c>
      <c r="AE206" s="234" t="str">
        <f>IFERROR(VLOOKUP(AE204,'P1-1'!$B:$AP,31,FALSE),"")</f>
        <v/>
      </c>
      <c r="AF206" s="234" t="str">
        <f>IFERROR(VLOOKUP(AF204,'P1-1'!$B:$AP,31,FALSE),"")</f>
        <v/>
      </c>
      <c r="AG206" s="234" t="str">
        <f>IFERROR(VLOOKUP(AG204,'P1-1'!$B:$AP,31,FALSE),"")</f>
        <v/>
      </c>
      <c r="AH206" s="234" t="str">
        <f>IFERROR(VLOOKUP(AH204,'P1-1'!$B:$AP,31,FALSE),"")</f>
        <v/>
      </c>
      <c r="AI206" s="234" t="str">
        <f>IFERROR(VLOOKUP(AI204,'P1-1'!$B:$AP,31,FALSE),"")</f>
        <v/>
      </c>
      <c r="AJ206" s="234" t="str">
        <f>IFERROR(VLOOKUP(AJ204,'P1-1'!$B:$AP,31,FALSE),"")</f>
        <v/>
      </c>
      <c r="AK206" s="234" t="str">
        <f>IFERROR(VLOOKUP(AK204,'P1-1'!$B:$AP,31,FALSE),"")</f>
        <v/>
      </c>
      <c r="AL206" s="234" t="str">
        <f>IFERROR(VLOOKUP(AL204,'P1-1'!$B:$AP,31,FALSE),"")</f>
        <v/>
      </c>
      <c r="AM206" s="234" t="str">
        <f>IFERROR(VLOOKUP(AM204,'P1-1'!$B:$AP,31,FALSE),"")</f>
        <v/>
      </c>
      <c r="AN206" s="730"/>
      <c r="AO206" s="702"/>
      <c r="AP206" s="707"/>
      <c r="AQ206" s="708"/>
      <c r="AR206" s="702"/>
      <c r="AS206" s="702"/>
      <c r="AT206" s="709"/>
      <c r="AU206" s="327"/>
      <c r="AV206" s="327"/>
    </row>
    <row r="207" spans="1:48" s="205" customFormat="1" ht="12" customHeight="1">
      <c r="A207" s="710">
        <v>62</v>
      </c>
      <c r="B207" s="713"/>
      <c r="C207" s="731"/>
      <c r="D207" s="719" t="s">
        <v>231</v>
      </c>
      <c r="E207" s="401"/>
      <c r="F207" s="722"/>
      <c r="G207" s="723"/>
      <c r="H207" s="232" t="s">
        <v>355</v>
      </c>
      <c r="I207" s="324"/>
      <c r="J207" s="324"/>
      <c r="K207" s="324"/>
      <c r="L207" s="324"/>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4"/>
      <c r="AL207" s="324"/>
      <c r="AM207" s="324"/>
      <c r="AN207" s="728">
        <f t="shared" ref="AN207" si="235">IF(LEFT($AN$2,6)="共同生活援助",SUM(I208:AM208),SUM(I208:AM209))</f>
        <v>0</v>
      </c>
      <c r="AO207" s="700">
        <f>IF($AN$4="４週",AN207/4,AN207/(DAY(EOMONTH($I$22,0))/7))</f>
        <v>0</v>
      </c>
      <c r="AP207" s="703"/>
      <c r="AQ207" s="704"/>
      <c r="AR207" s="700" t="str">
        <f t="shared" ref="AR207" si="236">IF($AN$4="４週",AU208,AV208)</f>
        <v/>
      </c>
      <c r="AS207" s="700"/>
      <c r="AT207" s="709"/>
      <c r="AU207" s="325" t="s">
        <v>617</v>
      </c>
      <c r="AV207" s="325" t="s">
        <v>356</v>
      </c>
    </row>
    <row r="208" spans="1:48" s="205" customFormat="1" ht="12" customHeight="1">
      <c r="A208" s="711"/>
      <c r="B208" s="714"/>
      <c r="C208" s="732"/>
      <c r="D208" s="720"/>
      <c r="E208" s="402"/>
      <c r="F208" s="724"/>
      <c r="G208" s="725"/>
      <c r="H208" s="233" t="s">
        <v>357</v>
      </c>
      <c r="I208" s="234" t="str">
        <f>IFERROR(VLOOKUP(I207,'P1-1'!$B:$AP,41,FALSE),"")</f>
        <v/>
      </c>
      <c r="J208" s="234" t="str">
        <f>IFERROR(VLOOKUP(J207,'P1-1'!$B:$AP,41,FALSE),"")</f>
        <v/>
      </c>
      <c r="K208" s="234" t="str">
        <f>IFERROR(VLOOKUP(K207,'P1-1'!$B:$AP,41,FALSE),"")</f>
        <v/>
      </c>
      <c r="L208" s="234" t="str">
        <f>IFERROR(VLOOKUP(L207,'P1-1'!$B:$AP,41,FALSE),"")</f>
        <v/>
      </c>
      <c r="M208" s="234" t="str">
        <f>IFERROR(VLOOKUP(M207,'P1-1'!$B:$AP,41,FALSE),"")</f>
        <v/>
      </c>
      <c r="N208" s="234" t="str">
        <f>IFERROR(VLOOKUP(N207,'P1-1'!$B:$AP,41,FALSE),"")</f>
        <v/>
      </c>
      <c r="O208" s="234" t="str">
        <f>IFERROR(VLOOKUP(O207,'P1-1'!$B:$AP,41,FALSE),"")</f>
        <v/>
      </c>
      <c r="P208" s="234" t="str">
        <f>IFERROR(VLOOKUP(P207,'P1-1'!$B:$AP,41,FALSE),"")</f>
        <v/>
      </c>
      <c r="Q208" s="234" t="str">
        <f>IFERROR(VLOOKUP(Q207,'P1-1'!$B:$AP,41,FALSE),"")</f>
        <v/>
      </c>
      <c r="R208" s="234" t="str">
        <f>IFERROR(VLOOKUP(R207,'P1-1'!$B:$AP,41,FALSE),"")</f>
        <v/>
      </c>
      <c r="S208" s="234" t="str">
        <f>IFERROR(VLOOKUP(S207,'P1-1'!$B:$AP,41,FALSE),"")</f>
        <v/>
      </c>
      <c r="T208" s="234" t="str">
        <f>IFERROR(VLOOKUP(T207,'P1-1'!$B:$AP,41,FALSE),"")</f>
        <v/>
      </c>
      <c r="U208" s="234" t="str">
        <f>IFERROR(VLOOKUP(U207,'P1-1'!$B:$AP,41,FALSE),"")</f>
        <v/>
      </c>
      <c r="V208" s="234" t="str">
        <f>IFERROR(VLOOKUP(V207,'P1-1'!$B:$AP,41,FALSE),"")</f>
        <v/>
      </c>
      <c r="W208" s="234" t="str">
        <f>IFERROR(VLOOKUP(W207,'P1-1'!$B:$AP,41,FALSE),"")</f>
        <v/>
      </c>
      <c r="X208" s="234" t="str">
        <f>IFERROR(VLOOKUP(X207,'P1-1'!$B:$AP,41,FALSE),"")</f>
        <v/>
      </c>
      <c r="Y208" s="234" t="str">
        <f>IFERROR(VLOOKUP(Y207,'P1-1'!$B:$AP,41,FALSE),"")</f>
        <v/>
      </c>
      <c r="Z208" s="234" t="str">
        <f>IFERROR(VLOOKUP(Z207,'P1-1'!$B:$AP,41,FALSE),"")</f>
        <v/>
      </c>
      <c r="AA208" s="234" t="str">
        <f>IFERROR(VLOOKUP(AA207,'P1-1'!$B:$AP,41,FALSE),"")</f>
        <v/>
      </c>
      <c r="AB208" s="234" t="str">
        <f>IFERROR(VLOOKUP(AB207,'P1-1'!$B:$AP,41,FALSE),"")</f>
        <v/>
      </c>
      <c r="AC208" s="234" t="str">
        <f>IFERROR(VLOOKUP(AC207,'P1-1'!$B:$AP,41,FALSE),"")</f>
        <v/>
      </c>
      <c r="AD208" s="234" t="str">
        <f>IFERROR(VLOOKUP(AD207,'P1-1'!$B:$AP,41,FALSE),"")</f>
        <v/>
      </c>
      <c r="AE208" s="234" t="str">
        <f>IFERROR(VLOOKUP(AE207,'P1-1'!$B:$AP,41,FALSE),"")</f>
        <v/>
      </c>
      <c r="AF208" s="234" t="str">
        <f>IFERROR(VLOOKUP(AF207,'P1-1'!$B:$AP,41,FALSE),"")</f>
        <v/>
      </c>
      <c r="AG208" s="234" t="str">
        <f>IFERROR(VLOOKUP(AG207,'P1-1'!$B:$AP,41,FALSE),"")</f>
        <v/>
      </c>
      <c r="AH208" s="234" t="str">
        <f>IFERROR(VLOOKUP(AH207,'P1-1'!$B:$AP,41,FALSE),"")</f>
        <v/>
      </c>
      <c r="AI208" s="234" t="str">
        <f>IFERROR(VLOOKUP(AI207,'P1-1'!$B:$AP,41,FALSE),"")</f>
        <v/>
      </c>
      <c r="AJ208" s="234" t="str">
        <f>IFERROR(VLOOKUP(AJ207,'P1-1'!$B:$AP,41,FALSE),"")</f>
        <v/>
      </c>
      <c r="AK208" s="234" t="str">
        <f>IFERROR(VLOOKUP(AK207,'P1-1'!$B:$AP,41,FALSE),"")</f>
        <v/>
      </c>
      <c r="AL208" s="234" t="str">
        <f>IFERROR(VLOOKUP(AL207,'P1-1'!$B:$AP,41,FALSE),"")</f>
        <v/>
      </c>
      <c r="AM208" s="234" t="str">
        <f>IFERROR(VLOOKUP(AM207,'P1-1'!$B:$AP,41,FALSE),"")</f>
        <v/>
      </c>
      <c r="AN208" s="729"/>
      <c r="AO208" s="701"/>
      <c r="AP208" s="705"/>
      <c r="AQ208" s="706"/>
      <c r="AR208" s="701"/>
      <c r="AS208" s="701"/>
      <c r="AT208" s="709"/>
      <c r="AU208" s="326" t="str">
        <f t="shared" ref="AU208" si="237">IFERROR(IF($D207="□",($AO207/$AK$7),($AO207/$AK$9)),"")</f>
        <v/>
      </c>
      <c r="AV208" s="326" t="str">
        <f t="shared" ref="AV208" si="238">IFERROR(IF($D207="□",($AN207/$AO$7),($AN207/$AO$9)),"")</f>
        <v/>
      </c>
    </row>
    <row r="209" spans="1:48" s="205" customFormat="1" ht="12" customHeight="1">
      <c r="A209" s="712"/>
      <c r="B209" s="715"/>
      <c r="C209" s="733"/>
      <c r="D209" s="721"/>
      <c r="E209" s="402"/>
      <c r="F209" s="726"/>
      <c r="G209" s="727"/>
      <c r="H209" s="235" t="s">
        <v>358</v>
      </c>
      <c r="I209" s="234" t="str">
        <f>IFERROR(VLOOKUP(I207,'P1-1'!$B:$AP,31,FALSE),"")</f>
        <v/>
      </c>
      <c r="J209" s="234" t="str">
        <f>IFERROR(VLOOKUP(J207,'P1-1'!$B:$AP,31,FALSE),"")</f>
        <v/>
      </c>
      <c r="K209" s="234" t="str">
        <f>IFERROR(VLOOKUP(K207,'P1-1'!$B:$AP,31,FALSE),"")</f>
        <v/>
      </c>
      <c r="L209" s="234" t="str">
        <f>IFERROR(VLOOKUP(L207,'P1-1'!$B:$AP,31,FALSE),"")</f>
        <v/>
      </c>
      <c r="M209" s="234" t="str">
        <f>IFERROR(VLOOKUP(M207,'P1-1'!$B:$AP,31,FALSE),"")</f>
        <v/>
      </c>
      <c r="N209" s="234" t="str">
        <f>IFERROR(VLOOKUP(N207,'P1-1'!$B:$AP,31,FALSE),"")</f>
        <v/>
      </c>
      <c r="O209" s="234" t="str">
        <f>IFERROR(VLOOKUP(O207,'P1-1'!$B:$AP,31,FALSE),"")</f>
        <v/>
      </c>
      <c r="P209" s="234" t="str">
        <f>IFERROR(VLOOKUP(P207,'P1-1'!$B:$AP,31,FALSE),"")</f>
        <v/>
      </c>
      <c r="Q209" s="234" t="str">
        <f>IFERROR(VLOOKUP(Q207,'P1-1'!$B:$AP,31,FALSE),"")</f>
        <v/>
      </c>
      <c r="R209" s="234" t="str">
        <f>IFERROR(VLOOKUP(R207,'P1-1'!$B:$AP,31,FALSE),"")</f>
        <v/>
      </c>
      <c r="S209" s="234" t="str">
        <f>IFERROR(VLOOKUP(S207,'P1-1'!$B:$AP,31,FALSE),"")</f>
        <v/>
      </c>
      <c r="T209" s="234" t="str">
        <f>IFERROR(VLOOKUP(T207,'P1-1'!$B:$AP,31,FALSE),"")</f>
        <v/>
      </c>
      <c r="U209" s="234" t="str">
        <f>IFERROR(VLOOKUP(U207,'P1-1'!$B:$AP,31,FALSE),"")</f>
        <v/>
      </c>
      <c r="V209" s="234" t="str">
        <f>IFERROR(VLOOKUP(V207,'P1-1'!$B:$AP,31,FALSE),"")</f>
        <v/>
      </c>
      <c r="W209" s="234" t="str">
        <f>IFERROR(VLOOKUP(W207,'P1-1'!$B:$AP,31,FALSE),"")</f>
        <v/>
      </c>
      <c r="X209" s="234" t="str">
        <f>IFERROR(VLOOKUP(X207,'P1-1'!$B:$AP,31,FALSE),"")</f>
        <v/>
      </c>
      <c r="Y209" s="234" t="str">
        <f>IFERROR(VLOOKUP(Y207,'P1-1'!$B:$AP,31,FALSE),"")</f>
        <v/>
      </c>
      <c r="Z209" s="234" t="str">
        <f>IFERROR(VLOOKUP(Z207,'P1-1'!$B:$AP,31,FALSE),"")</f>
        <v/>
      </c>
      <c r="AA209" s="234" t="str">
        <f>IFERROR(VLOOKUP(AA207,'P1-1'!$B:$AP,31,FALSE),"")</f>
        <v/>
      </c>
      <c r="AB209" s="234" t="str">
        <f>IFERROR(VLOOKUP(AB207,'P1-1'!$B:$AP,31,FALSE),"")</f>
        <v/>
      </c>
      <c r="AC209" s="234" t="str">
        <f>IFERROR(VLOOKUP(AC207,'P1-1'!$B:$AP,31,FALSE),"")</f>
        <v/>
      </c>
      <c r="AD209" s="234" t="str">
        <f>IFERROR(VLOOKUP(AD207,'P1-1'!$B:$AP,31,FALSE),"")</f>
        <v/>
      </c>
      <c r="AE209" s="234" t="str">
        <f>IFERROR(VLOOKUP(AE207,'P1-1'!$B:$AP,31,FALSE),"")</f>
        <v/>
      </c>
      <c r="AF209" s="234" t="str">
        <f>IFERROR(VLOOKUP(AF207,'P1-1'!$B:$AP,31,FALSE),"")</f>
        <v/>
      </c>
      <c r="AG209" s="234" t="str">
        <f>IFERROR(VLOOKUP(AG207,'P1-1'!$B:$AP,31,FALSE),"")</f>
        <v/>
      </c>
      <c r="AH209" s="234" t="str">
        <f>IFERROR(VLOOKUP(AH207,'P1-1'!$B:$AP,31,FALSE),"")</f>
        <v/>
      </c>
      <c r="AI209" s="234" t="str">
        <f>IFERROR(VLOOKUP(AI207,'P1-1'!$B:$AP,31,FALSE),"")</f>
        <v/>
      </c>
      <c r="AJ209" s="234" t="str">
        <f>IFERROR(VLOOKUP(AJ207,'P1-1'!$B:$AP,31,FALSE),"")</f>
        <v/>
      </c>
      <c r="AK209" s="234" t="str">
        <f>IFERROR(VLOOKUP(AK207,'P1-1'!$B:$AP,31,FALSE),"")</f>
        <v/>
      </c>
      <c r="AL209" s="234" t="str">
        <f>IFERROR(VLOOKUP(AL207,'P1-1'!$B:$AP,31,FALSE),"")</f>
        <v/>
      </c>
      <c r="AM209" s="234" t="str">
        <f>IFERROR(VLOOKUP(AM207,'P1-1'!$B:$AP,31,FALSE),"")</f>
        <v/>
      </c>
      <c r="AN209" s="730"/>
      <c r="AO209" s="702"/>
      <c r="AP209" s="707"/>
      <c r="AQ209" s="708"/>
      <c r="AR209" s="702"/>
      <c r="AS209" s="702"/>
      <c r="AT209" s="709"/>
      <c r="AU209" s="327"/>
      <c r="AV209" s="327"/>
    </row>
    <row r="210" spans="1:48" s="205" customFormat="1" ht="12" customHeight="1">
      <c r="A210" s="710">
        <v>63</v>
      </c>
      <c r="B210" s="713"/>
      <c r="C210" s="731"/>
      <c r="D210" s="719" t="s">
        <v>231</v>
      </c>
      <c r="E210" s="401"/>
      <c r="F210" s="722"/>
      <c r="G210" s="723"/>
      <c r="H210" s="232" t="s">
        <v>355</v>
      </c>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4"/>
      <c r="AL210" s="324"/>
      <c r="AM210" s="324"/>
      <c r="AN210" s="728">
        <f t="shared" ref="AN210" si="239">IF(LEFT($AN$2,6)="共同生活援助",SUM(I211:AM211),SUM(I211:AM212))</f>
        <v>0</v>
      </c>
      <c r="AO210" s="700">
        <f>IF($AN$4="４週",AN210/4,AN210/(DAY(EOMONTH($I$22,0))/7))</f>
        <v>0</v>
      </c>
      <c r="AP210" s="703"/>
      <c r="AQ210" s="704"/>
      <c r="AR210" s="700" t="str">
        <f t="shared" ref="AR210" si="240">IF($AN$4="４週",AU211,AV211)</f>
        <v/>
      </c>
      <c r="AS210" s="700"/>
      <c r="AT210" s="709"/>
      <c r="AU210" s="325" t="s">
        <v>617</v>
      </c>
      <c r="AV210" s="325" t="s">
        <v>356</v>
      </c>
    </row>
    <row r="211" spans="1:48" s="205" customFormat="1" ht="12" customHeight="1">
      <c r="A211" s="711"/>
      <c r="B211" s="714"/>
      <c r="C211" s="732"/>
      <c r="D211" s="720"/>
      <c r="E211" s="402"/>
      <c r="F211" s="724"/>
      <c r="G211" s="725"/>
      <c r="H211" s="233" t="s">
        <v>357</v>
      </c>
      <c r="I211" s="234" t="str">
        <f>IFERROR(VLOOKUP(I210,'P1-1'!$B:$AP,41,FALSE),"")</f>
        <v/>
      </c>
      <c r="J211" s="234" t="str">
        <f>IFERROR(VLOOKUP(J210,'P1-1'!$B:$AP,41,FALSE),"")</f>
        <v/>
      </c>
      <c r="K211" s="234" t="str">
        <f>IFERROR(VLOOKUP(K210,'P1-1'!$B:$AP,41,FALSE),"")</f>
        <v/>
      </c>
      <c r="L211" s="234" t="str">
        <f>IFERROR(VLOOKUP(L210,'P1-1'!$B:$AP,41,FALSE),"")</f>
        <v/>
      </c>
      <c r="M211" s="234" t="str">
        <f>IFERROR(VLOOKUP(M210,'P1-1'!$B:$AP,41,FALSE),"")</f>
        <v/>
      </c>
      <c r="N211" s="234" t="str">
        <f>IFERROR(VLOOKUP(N210,'P1-1'!$B:$AP,41,FALSE),"")</f>
        <v/>
      </c>
      <c r="O211" s="234" t="str">
        <f>IFERROR(VLOOKUP(O210,'P1-1'!$B:$AP,41,FALSE),"")</f>
        <v/>
      </c>
      <c r="P211" s="234" t="str">
        <f>IFERROR(VLOOKUP(P210,'P1-1'!$B:$AP,41,FALSE),"")</f>
        <v/>
      </c>
      <c r="Q211" s="234" t="str">
        <f>IFERROR(VLOOKUP(Q210,'P1-1'!$B:$AP,41,FALSE),"")</f>
        <v/>
      </c>
      <c r="R211" s="234" t="str">
        <f>IFERROR(VLOOKUP(R210,'P1-1'!$B:$AP,41,FALSE),"")</f>
        <v/>
      </c>
      <c r="S211" s="234" t="str">
        <f>IFERROR(VLOOKUP(S210,'P1-1'!$B:$AP,41,FALSE),"")</f>
        <v/>
      </c>
      <c r="T211" s="234" t="str">
        <f>IFERROR(VLOOKUP(T210,'P1-1'!$B:$AP,41,FALSE),"")</f>
        <v/>
      </c>
      <c r="U211" s="234" t="str">
        <f>IFERROR(VLOOKUP(U210,'P1-1'!$B:$AP,41,FALSE),"")</f>
        <v/>
      </c>
      <c r="V211" s="234" t="str">
        <f>IFERROR(VLOOKUP(V210,'P1-1'!$B:$AP,41,FALSE),"")</f>
        <v/>
      </c>
      <c r="W211" s="234" t="str">
        <f>IFERROR(VLOOKUP(W210,'P1-1'!$B:$AP,41,FALSE),"")</f>
        <v/>
      </c>
      <c r="X211" s="234" t="str">
        <f>IFERROR(VLOOKUP(X210,'P1-1'!$B:$AP,41,FALSE),"")</f>
        <v/>
      </c>
      <c r="Y211" s="234" t="str">
        <f>IFERROR(VLOOKUP(Y210,'P1-1'!$B:$AP,41,FALSE),"")</f>
        <v/>
      </c>
      <c r="Z211" s="234" t="str">
        <f>IFERROR(VLOOKUP(Z210,'P1-1'!$B:$AP,41,FALSE),"")</f>
        <v/>
      </c>
      <c r="AA211" s="234" t="str">
        <f>IFERROR(VLOOKUP(AA210,'P1-1'!$B:$AP,41,FALSE),"")</f>
        <v/>
      </c>
      <c r="AB211" s="234" t="str">
        <f>IFERROR(VLOOKUP(AB210,'P1-1'!$B:$AP,41,FALSE),"")</f>
        <v/>
      </c>
      <c r="AC211" s="234" t="str">
        <f>IFERROR(VLOOKUP(AC210,'P1-1'!$B:$AP,41,FALSE),"")</f>
        <v/>
      </c>
      <c r="AD211" s="234" t="str">
        <f>IFERROR(VLOOKUP(AD210,'P1-1'!$B:$AP,41,FALSE),"")</f>
        <v/>
      </c>
      <c r="AE211" s="234" t="str">
        <f>IFERROR(VLOOKUP(AE210,'P1-1'!$B:$AP,41,FALSE),"")</f>
        <v/>
      </c>
      <c r="AF211" s="234" t="str">
        <f>IFERROR(VLOOKUP(AF210,'P1-1'!$B:$AP,41,FALSE),"")</f>
        <v/>
      </c>
      <c r="AG211" s="234" t="str">
        <f>IFERROR(VLOOKUP(AG210,'P1-1'!$B:$AP,41,FALSE),"")</f>
        <v/>
      </c>
      <c r="AH211" s="234" t="str">
        <f>IFERROR(VLOOKUP(AH210,'P1-1'!$B:$AP,41,FALSE),"")</f>
        <v/>
      </c>
      <c r="AI211" s="234" t="str">
        <f>IFERROR(VLOOKUP(AI210,'P1-1'!$B:$AP,41,FALSE),"")</f>
        <v/>
      </c>
      <c r="AJ211" s="234" t="str">
        <f>IFERROR(VLOOKUP(AJ210,'P1-1'!$B:$AP,41,FALSE),"")</f>
        <v/>
      </c>
      <c r="AK211" s="234" t="str">
        <f>IFERROR(VLOOKUP(AK210,'P1-1'!$B:$AP,41,FALSE),"")</f>
        <v/>
      </c>
      <c r="AL211" s="234" t="str">
        <f>IFERROR(VLOOKUP(AL210,'P1-1'!$B:$AP,41,FALSE),"")</f>
        <v/>
      </c>
      <c r="AM211" s="234" t="str">
        <f>IFERROR(VLOOKUP(AM210,'P1-1'!$B:$AP,41,FALSE),"")</f>
        <v/>
      </c>
      <c r="AN211" s="729"/>
      <c r="AO211" s="701"/>
      <c r="AP211" s="705"/>
      <c r="AQ211" s="706"/>
      <c r="AR211" s="701"/>
      <c r="AS211" s="701"/>
      <c r="AT211" s="709"/>
      <c r="AU211" s="326" t="str">
        <f t="shared" ref="AU211" si="241">IFERROR(IF($D210="□",($AO210/$AK$7),($AO210/$AK$9)),"")</f>
        <v/>
      </c>
      <c r="AV211" s="326" t="str">
        <f t="shared" ref="AV211" si="242">IFERROR(IF($D210="□",($AN210/$AO$7),($AN210/$AO$9)),"")</f>
        <v/>
      </c>
    </row>
    <row r="212" spans="1:48" s="205" customFormat="1" ht="12" customHeight="1">
      <c r="A212" s="712"/>
      <c r="B212" s="715"/>
      <c r="C212" s="733"/>
      <c r="D212" s="721"/>
      <c r="E212" s="402"/>
      <c r="F212" s="726"/>
      <c r="G212" s="727"/>
      <c r="H212" s="235" t="s">
        <v>358</v>
      </c>
      <c r="I212" s="234" t="str">
        <f>IFERROR(VLOOKUP(I210,'P1-1'!$B:$AP,31,FALSE),"")</f>
        <v/>
      </c>
      <c r="J212" s="234" t="str">
        <f>IFERROR(VLOOKUP(J210,'P1-1'!$B:$AP,31,FALSE),"")</f>
        <v/>
      </c>
      <c r="K212" s="234" t="str">
        <f>IFERROR(VLOOKUP(K210,'P1-1'!$B:$AP,31,FALSE),"")</f>
        <v/>
      </c>
      <c r="L212" s="234" t="str">
        <f>IFERROR(VLOOKUP(L210,'P1-1'!$B:$AP,31,FALSE),"")</f>
        <v/>
      </c>
      <c r="M212" s="234" t="str">
        <f>IFERROR(VLOOKUP(M210,'P1-1'!$B:$AP,31,FALSE),"")</f>
        <v/>
      </c>
      <c r="N212" s="234" t="str">
        <f>IFERROR(VLOOKUP(N210,'P1-1'!$B:$AP,31,FALSE),"")</f>
        <v/>
      </c>
      <c r="O212" s="234" t="str">
        <f>IFERROR(VLOOKUP(O210,'P1-1'!$B:$AP,31,FALSE),"")</f>
        <v/>
      </c>
      <c r="P212" s="234" t="str">
        <f>IFERROR(VLOOKUP(P210,'P1-1'!$B:$AP,31,FALSE),"")</f>
        <v/>
      </c>
      <c r="Q212" s="234" t="str">
        <f>IFERROR(VLOOKUP(Q210,'P1-1'!$B:$AP,31,FALSE),"")</f>
        <v/>
      </c>
      <c r="R212" s="234" t="str">
        <f>IFERROR(VLOOKUP(R210,'P1-1'!$B:$AP,31,FALSE),"")</f>
        <v/>
      </c>
      <c r="S212" s="234" t="str">
        <f>IFERROR(VLOOKUP(S210,'P1-1'!$B:$AP,31,FALSE),"")</f>
        <v/>
      </c>
      <c r="T212" s="234" t="str">
        <f>IFERROR(VLOOKUP(T210,'P1-1'!$B:$AP,31,FALSE),"")</f>
        <v/>
      </c>
      <c r="U212" s="234" t="str">
        <f>IFERROR(VLOOKUP(U210,'P1-1'!$B:$AP,31,FALSE),"")</f>
        <v/>
      </c>
      <c r="V212" s="234" t="str">
        <f>IFERROR(VLOOKUP(V210,'P1-1'!$B:$AP,31,FALSE),"")</f>
        <v/>
      </c>
      <c r="W212" s="234" t="str">
        <f>IFERROR(VLOOKUP(W210,'P1-1'!$B:$AP,31,FALSE),"")</f>
        <v/>
      </c>
      <c r="X212" s="234" t="str">
        <f>IFERROR(VLOOKUP(X210,'P1-1'!$B:$AP,31,FALSE),"")</f>
        <v/>
      </c>
      <c r="Y212" s="234" t="str">
        <f>IFERROR(VLOOKUP(Y210,'P1-1'!$B:$AP,31,FALSE),"")</f>
        <v/>
      </c>
      <c r="Z212" s="234" t="str">
        <f>IFERROR(VLOOKUP(Z210,'P1-1'!$B:$AP,31,FALSE),"")</f>
        <v/>
      </c>
      <c r="AA212" s="234" t="str">
        <f>IFERROR(VLOOKUP(AA210,'P1-1'!$B:$AP,31,FALSE),"")</f>
        <v/>
      </c>
      <c r="AB212" s="234" t="str">
        <f>IFERROR(VLOOKUP(AB210,'P1-1'!$B:$AP,31,FALSE),"")</f>
        <v/>
      </c>
      <c r="AC212" s="234" t="str">
        <f>IFERROR(VLOOKUP(AC210,'P1-1'!$B:$AP,31,FALSE),"")</f>
        <v/>
      </c>
      <c r="AD212" s="234" t="str">
        <f>IFERROR(VLOOKUP(AD210,'P1-1'!$B:$AP,31,FALSE),"")</f>
        <v/>
      </c>
      <c r="AE212" s="234" t="str">
        <f>IFERROR(VLOOKUP(AE210,'P1-1'!$B:$AP,31,FALSE),"")</f>
        <v/>
      </c>
      <c r="AF212" s="234" t="str">
        <f>IFERROR(VLOOKUP(AF210,'P1-1'!$B:$AP,31,FALSE),"")</f>
        <v/>
      </c>
      <c r="AG212" s="234" t="str">
        <f>IFERROR(VLOOKUP(AG210,'P1-1'!$B:$AP,31,FALSE),"")</f>
        <v/>
      </c>
      <c r="AH212" s="234" t="str">
        <f>IFERROR(VLOOKUP(AH210,'P1-1'!$B:$AP,31,FALSE),"")</f>
        <v/>
      </c>
      <c r="AI212" s="234" t="str">
        <f>IFERROR(VLOOKUP(AI210,'P1-1'!$B:$AP,31,FALSE),"")</f>
        <v/>
      </c>
      <c r="AJ212" s="234" t="str">
        <f>IFERROR(VLOOKUP(AJ210,'P1-1'!$B:$AP,31,FALSE),"")</f>
        <v/>
      </c>
      <c r="AK212" s="234" t="str">
        <f>IFERROR(VLOOKUP(AK210,'P1-1'!$B:$AP,31,FALSE),"")</f>
        <v/>
      </c>
      <c r="AL212" s="234" t="str">
        <f>IFERROR(VLOOKUP(AL210,'P1-1'!$B:$AP,31,FALSE),"")</f>
        <v/>
      </c>
      <c r="AM212" s="234" t="str">
        <f>IFERROR(VLOOKUP(AM210,'P1-1'!$B:$AP,31,FALSE),"")</f>
        <v/>
      </c>
      <c r="AN212" s="730"/>
      <c r="AO212" s="702"/>
      <c r="AP212" s="707"/>
      <c r="AQ212" s="708"/>
      <c r="AR212" s="702"/>
      <c r="AS212" s="702"/>
      <c r="AT212" s="709"/>
      <c r="AU212" s="327"/>
      <c r="AV212" s="327"/>
    </row>
    <row r="213" spans="1:48" s="205" customFormat="1" ht="12" customHeight="1">
      <c r="A213" s="710">
        <v>64</v>
      </c>
      <c r="B213" s="713"/>
      <c r="C213" s="731"/>
      <c r="D213" s="719" t="s">
        <v>231</v>
      </c>
      <c r="E213" s="401"/>
      <c r="F213" s="722"/>
      <c r="G213" s="723"/>
      <c r="H213" s="232" t="s">
        <v>355</v>
      </c>
      <c r="I213" s="324"/>
      <c r="J213" s="324"/>
      <c r="K213" s="324"/>
      <c r="L213" s="324"/>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4"/>
      <c r="AL213" s="324"/>
      <c r="AM213" s="324"/>
      <c r="AN213" s="728">
        <f t="shared" ref="AN213" si="243">IF(LEFT($AN$2,6)="共同生活援助",SUM(I214:AM214),SUM(I214:AM215))</f>
        <v>0</v>
      </c>
      <c r="AO213" s="700">
        <f>IF($AN$4="４週",AN213/4,AN213/(DAY(EOMONTH($I$22,0))/7))</f>
        <v>0</v>
      </c>
      <c r="AP213" s="703"/>
      <c r="AQ213" s="704"/>
      <c r="AR213" s="700" t="str">
        <f t="shared" ref="AR213" si="244">IF($AN$4="４週",AU214,AV214)</f>
        <v/>
      </c>
      <c r="AS213" s="700"/>
      <c r="AT213" s="709"/>
      <c r="AU213" s="325" t="s">
        <v>617</v>
      </c>
      <c r="AV213" s="325" t="s">
        <v>356</v>
      </c>
    </row>
    <row r="214" spans="1:48" s="205" customFormat="1" ht="12" customHeight="1">
      <c r="A214" s="711"/>
      <c r="B214" s="714"/>
      <c r="C214" s="732"/>
      <c r="D214" s="720"/>
      <c r="E214" s="402"/>
      <c r="F214" s="724"/>
      <c r="G214" s="725"/>
      <c r="H214" s="233" t="s">
        <v>357</v>
      </c>
      <c r="I214" s="234" t="str">
        <f>IFERROR(VLOOKUP(I213,'P1-1'!$B:$AP,41,FALSE),"")</f>
        <v/>
      </c>
      <c r="J214" s="234" t="str">
        <f>IFERROR(VLOOKUP(J213,'P1-1'!$B:$AP,41,FALSE),"")</f>
        <v/>
      </c>
      <c r="K214" s="234" t="str">
        <f>IFERROR(VLOOKUP(K213,'P1-1'!$B:$AP,41,FALSE),"")</f>
        <v/>
      </c>
      <c r="L214" s="234" t="str">
        <f>IFERROR(VLOOKUP(L213,'P1-1'!$B:$AP,41,FALSE),"")</f>
        <v/>
      </c>
      <c r="M214" s="234" t="str">
        <f>IFERROR(VLOOKUP(M213,'P1-1'!$B:$AP,41,FALSE),"")</f>
        <v/>
      </c>
      <c r="N214" s="234" t="str">
        <f>IFERROR(VLOOKUP(N213,'P1-1'!$B:$AP,41,FALSE),"")</f>
        <v/>
      </c>
      <c r="O214" s="234" t="str">
        <f>IFERROR(VLOOKUP(O213,'P1-1'!$B:$AP,41,FALSE),"")</f>
        <v/>
      </c>
      <c r="P214" s="234" t="str">
        <f>IFERROR(VLOOKUP(P213,'P1-1'!$B:$AP,41,FALSE),"")</f>
        <v/>
      </c>
      <c r="Q214" s="234" t="str">
        <f>IFERROR(VLOOKUP(Q213,'P1-1'!$B:$AP,41,FALSE),"")</f>
        <v/>
      </c>
      <c r="R214" s="234" t="str">
        <f>IFERROR(VLOOKUP(R213,'P1-1'!$B:$AP,41,FALSE),"")</f>
        <v/>
      </c>
      <c r="S214" s="234" t="str">
        <f>IFERROR(VLOOKUP(S213,'P1-1'!$B:$AP,41,FALSE),"")</f>
        <v/>
      </c>
      <c r="T214" s="234" t="str">
        <f>IFERROR(VLOOKUP(T213,'P1-1'!$B:$AP,41,FALSE),"")</f>
        <v/>
      </c>
      <c r="U214" s="234" t="str">
        <f>IFERROR(VLOOKUP(U213,'P1-1'!$B:$AP,41,FALSE),"")</f>
        <v/>
      </c>
      <c r="V214" s="234" t="str">
        <f>IFERROR(VLOOKUP(V213,'P1-1'!$B:$AP,41,FALSE),"")</f>
        <v/>
      </c>
      <c r="W214" s="234" t="str">
        <f>IFERROR(VLOOKUP(W213,'P1-1'!$B:$AP,41,FALSE),"")</f>
        <v/>
      </c>
      <c r="X214" s="234" t="str">
        <f>IFERROR(VLOOKUP(X213,'P1-1'!$B:$AP,41,FALSE),"")</f>
        <v/>
      </c>
      <c r="Y214" s="234" t="str">
        <f>IFERROR(VLOOKUP(Y213,'P1-1'!$B:$AP,41,FALSE),"")</f>
        <v/>
      </c>
      <c r="Z214" s="234" t="str">
        <f>IFERROR(VLOOKUP(Z213,'P1-1'!$B:$AP,41,FALSE),"")</f>
        <v/>
      </c>
      <c r="AA214" s="234" t="str">
        <f>IFERROR(VLOOKUP(AA213,'P1-1'!$B:$AP,41,FALSE),"")</f>
        <v/>
      </c>
      <c r="AB214" s="234" t="str">
        <f>IFERROR(VLOOKUP(AB213,'P1-1'!$B:$AP,41,FALSE),"")</f>
        <v/>
      </c>
      <c r="AC214" s="234" t="str">
        <f>IFERROR(VLOOKUP(AC213,'P1-1'!$B:$AP,41,FALSE),"")</f>
        <v/>
      </c>
      <c r="AD214" s="234" t="str">
        <f>IFERROR(VLOOKUP(AD213,'P1-1'!$B:$AP,41,FALSE),"")</f>
        <v/>
      </c>
      <c r="AE214" s="234" t="str">
        <f>IFERROR(VLOOKUP(AE213,'P1-1'!$B:$AP,41,FALSE),"")</f>
        <v/>
      </c>
      <c r="AF214" s="234" t="str">
        <f>IFERROR(VLOOKUP(AF213,'P1-1'!$B:$AP,41,FALSE),"")</f>
        <v/>
      </c>
      <c r="AG214" s="234" t="str">
        <f>IFERROR(VLOOKUP(AG213,'P1-1'!$B:$AP,41,FALSE),"")</f>
        <v/>
      </c>
      <c r="AH214" s="234" t="str">
        <f>IFERROR(VLOOKUP(AH213,'P1-1'!$B:$AP,41,FALSE),"")</f>
        <v/>
      </c>
      <c r="AI214" s="234" t="str">
        <f>IFERROR(VLOOKUP(AI213,'P1-1'!$B:$AP,41,FALSE),"")</f>
        <v/>
      </c>
      <c r="AJ214" s="234" t="str">
        <f>IFERROR(VLOOKUP(AJ213,'P1-1'!$B:$AP,41,FALSE),"")</f>
        <v/>
      </c>
      <c r="AK214" s="234" t="str">
        <f>IFERROR(VLOOKUP(AK213,'P1-1'!$B:$AP,41,FALSE),"")</f>
        <v/>
      </c>
      <c r="AL214" s="234" t="str">
        <f>IFERROR(VLOOKUP(AL213,'P1-1'!$B:$AP,41,FALSE),"")</f>
        <v/>
      </c>
      <c r="AM214" s="234" t="str">
        <f>IFERROR(VLOOKUP(AM213,'P1-1'!$B:$AP,41,FALSE),"")</f>
        <v/>
      </c>
      <c r="AN214" s="729"/>
      <c r="AO214" s="701"/>
      <c r="AP214" s="705"/>
      <c r="AQ214" s="706"/>
      <c r="AR214" s="701"/>
      <c r="AS214" s="701"/>
      <c r="AT214" s="709"/>
      <c r="AU214" s="326" t="str">
        <f t="shared" ref="AU214" si="245">IFERROR(IF($D213="□",($AO213/$AK$7),($AO213/$AK$9)),"")</f>
        <v/>
      </c>
      <c r="AV214" s="326" t="str">
        <f t="shared" ref="AV214" si="246">IFERROR(IF($D213="□",($AN213/$AO$7),($AN213/$AO$9)),"")</f>
        <v/>
      </c>
    </row>
    <row r="215" spans="1:48" s="205" customFormat="1" ht="12" customHeight="1">
      <c r="A215" s="712"/>
      <c r="B215" s="715"/>
      <c r="C215" s="733"/>
      <c r="D215" s="721"/>
      <c r="E215" s="402"/>
      <c r="F215" s="726"/>
      <c r="G215" s="727"/>
      <c r="H215" s="235" t="s">
        <v>358</v>
      </c>
      <c r="I215" s="234" t="str">
        <f>IFERROR(VLOOKUP(I213,'P1-1'!$B:$AP,31,FALSE),"")</f>
        <v/>
      </c>
      <c r="J215" s="234" t="str">
        <f>IFERROR(VLOOKUP(J213,'P1-1'!$B:$AP,31,FALSE),"")</f>
        <v/>
      </c>
      <c r="K215" s="234" t="str">
        <f>IFERROR(VLOOKUP(K213,'P1-1'!$B:$AP,31,FALSE),"")</f>
        <v/>
      </c>
      <c r="L215" s="234" t="str">
        <f>IFERROR(VLOOKUP(L213,'P1-1'!$B:$AP,31,FALSE),"")</f>
        <v/>
      </c>
      <c r="M215" s="234" t="str">
        <f>IFERROR(VLOOKUP(M213,'P1-1'!$B:$AP,31,FALSE),"")</f>
        <v/>
      </c>
      <c r="N215" s="234" t="str">
        <f>IFERROR(VLOOKUP(N213,'P1-1'!$B:$AP,31,FALSE),"")</f>
        <v/>
      </c>
      <c r="O215" s="234" t="str">
        <f>IFERROR(VLOOKUP(O213,'P1-1'!$B:$AP,31,FALSE),"")</f>
        <v/>
      </c>
      <c r="P215" s="234" t="str">
        <f>IFERROR(VLOOKUP(P213,'P1-1'!$B:$AP,31,FALSE),"")</f>
        <v/>
      </c>
      <c r="Q215" s="234" t="str">
        <f>IFERROR(VLOOKUP(Q213,'P1-1'!$B:$AP,31,FALSE),"")</f>
        <v/>
      </c>
      <c r="R215" s="234" t="str">
        <f>IFERROR(VLOOKUP(R213,'P1-1'!$B:$AP,31,FALSE),"")</f>
        <v/>
      </c>
      <c r="S215" s="234" t="str">
        <f>IFERROR(VLOOKUP(S213,'P1-1'!$B:$AP,31,FALSE),"")</f>
        <v/>
      </c>
      <c r="T215" s="234" t="str">
        <f>IFERROR(VLOOKUP(T213,'P1-1'!$B:$AP,31,FALSE),"")</f>
        <v/>
      </c>
      <c r="U215" s="234" t="str">
        <f>IFERROR(VLOOKUP(U213,'P1-1'!$B:$AP,31,FALSE),"")</f>
        <v/>
      </c>
      <c r="V215" s="234" t="str">
        <f>IFERROR(VLOOKUP(V213,'P1-1'!$B:$AP,31,FALSE),"")</f>
        <v/>
      </c>
      <c r="W215" s="234" t="str">
        <f>IFERROR(VLOOKUP(W213,'P1-1'!$B:$AP,31,FALSE),"")</f>
        <v/>
      </c>
      <c r="X215" s="234" t="str">
        <f>IFERROR(VLOOKUP(X213,'P1-1'!$B:$AP,31,FALSE),"")</f>
        <v/>
      </c>
      <c r="Y215" s="234" t="str">
        <f>IFERROR(VLOOKUP(Y213,'P1-1'!$B:$AP,31,FALSE),"")</f>
        <v/>
      </c>
      <c r="Z215" s="234" t="str">
        <f>IFERROR(VLOOKUP(Z213,'P1-1'!$B:$AP,31,FALSE),"")</f>
        <v/>
      </c>
      <c r="AA215" s="234" t="str">
        <f>IFERROR(VLOOKUP(AA213,'P1-1'!$B:$AP,31,FALSE),"")</f>
        <v/>
      </c>
      <c r="AB215" s="234" t="str">
        <f>IFERROR(VLOOKUP(AB213,'P1-1'!$B:$AP,31,FALSE),"")</f>
        <v/>
      </c>
      <c r="AC215" s="234" t="str">
        <f>IFERROR(VLOOKUP(AC213,'P1-1'!$B:$AP,31,FALSE),"")</f>
        <v/>
      </c>
      <c r="AD215" s="234" t="str">
        <f>IFERROR(VLOOKUP(AD213,'P1-1'!$B:$AP,31,FALSE),"")</f>
        <v/>
      </c>
      <c r="AE215" s="234" t="str">
        <f>IFERROR(VLOOKUP(AE213,'P1-1'!$B:$AP,31,FALSE),"")</f>
        <v/>
      </c>
      <c r="AF215" s="234" t="str">
        <f>IFERROR(VLOOKUP(AF213,'P1-1'!$B:$AP,31,FALSE),"")</f>
        <v/>
      </c>
      <c r="AG215" s="234" t="str">
        <f>IFERROR(VLOOKUP(AG213,'P1-1'!$B:$AP,31,FALSE),"")</f>
        <v/>
      </c>
      <c r="AH215" s="234" t="str">
        <f>IFERROR(VLOOKUP(AH213,'P1-1'!$B:$AP,31,FALSE),"")</f>
        <v/>
      </c>
      <c r="AI215" s="234" t="str">
        <f>IFERROR(VLOOKUP(AI213,'P1-1'!$B:$AP,31,FALSE),"")</f>
        <v/>
      </c>
      <c r="AJ215" s="234" t="str">
        <f>IFERROR(VLOOKUP(AJ213,'P1-1'!$B:$AP,31,FALSE),"")</f>
        <v/>
      </c>
      <c r="AK215" s="234" t="str">
        <f>IFERROR(VLOOKUP(AK213,'P1-1'!$B:$AP,31,FALSE),"")</f>
        <v/>
      </c>
      <c r="AL215" s="234" t="str">
        <f>IFERROR(VLOOKUP(AL213,'P1-1'!$B:$AP,31,FALSE),"")</f>
        <v/>
      </c>
      <c r="AM215" s="234" t="str">
        <f>IFERROR(VLOOKUP(AM213,'P1-1'!$B:$AP,31,FALSE),"")</f>
        <v/>
      </c>
      <c r="AN215" s="730"/>
      <c r="AO215" s="702"/>
      <c r="AP215" s="707"/>
      <c r="AQ215" s="708"/>
      <c r="AR215" s="702"/>
      <c r="AS215" s="702"/>
      <c r="AT215" s="709"/>
      <c r="AU215" s="327"/>
      <c r="AV215" s="327"/>
    </row>
    <row r="216" spans="1:48" s="205" customFormat="1" ht="12" customHeight="1">
      <c r="A216" s="710">
        <v>65</v>
      </c>
      <c r="B216" s="713"/>
      <c r="C216" s="731"/>
      <c r="D216" s="719" t="s">
        <v>231</v>
      </c>
      <c r="E216" s="401"/>
      <c r="F216" s="722"/>
      <c r="G216" s="723"/>
      <c r="H216" s="232" t="s">
        <v>355</v>
      </c>
      <c r="I216" s="324"/>
      <c r="J216" s="324"/>
      <c r="K216" s="324"/>
      <c r="L216" s="324"/>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4"/>
      <c r="AL216" s="324"/>
      <c r="AM216" s="324"/>
      <c r="AN216" s="728">
        <f t="shared" ref="AN216" si="247">IF(LEFT($AN$2,6)="共同生活援助",SUM(I217:AM217),SUM(I217:AM218))</f>
        <v>0</v>
      </c>
      <c r="AO216" s="700">
        <f>IF($AN$4="４週",AN216/4,AN216/(DAY(EOMONTH($I$22,0))/7))</f>
        <v>0</v>
      </c>
      <c r="AP216" s="703"/>
      <c r="AQ216" s="704"/>
      <c r="AR216" s="700" t="str">
        <f t="shared" ref="AR216" si="248">IF($AN$4="４週",AU217,AV217)</f>
        <v/>
      </c>
      <c r="AS216" s="700"/>
      <c r="AT216" s="709"/>
      <c r="AU216" s="325" t="s">
        <v>617</v>
      </c>
      <c r="AV216" s="325" t="s">
        <v>356</v>
      </c>
    </row>
    <row r="217" spans="1:48" s="205" customFormat="1" ht="12" customHeight="1">
      <c r="A217" s="711"/>
      <c r="B217" s="714"/>
      <c r="C217" s="732"/>
      <c r="D217" s="720"/>
      <c r="E217" s="402"/>
      <c r="F217" s="724"/>
      <c r="G217" s="725"/>
      <c r="H217" s="233" t="s">
        <v>357</v>
      </c>
      <c r="I217" s="234" t="str">
        <f>IFERROR(VLOOKUP(I216,'P1-1'!$B:$AP,41,FALSE),"")</f>
        <v/>
      </c>
      <c r="J217" s="234" t="str">
        <f>IFERROR(VLOOKUP(J216,'P1-1'!$B:$AP,41,FALSE),"")</f>
        <v/>
      </c>
      <c r="K217" s="234" t="str">
        <f>IFERROR(VLOOKUP(K216,'P1-1'!$B:$AP,41,FALSE),"")</f>
        <v/>
      </c>
      <c r="L217" s="234" t="str">
        <f>IFERROR(VLOOKUP(L216,'P1-1'!$B:$AP,41,FALSE),"")</f>
        <v/>
      </c>
      <c r="M217" s="234" t="str">
        <f>IFERROR(VLOOKUP(M216,'P1-1'!$B:$AP,41,FALSE),"")</f>
        <v/>
      </c>
      <c r="N217" s="234" t="str">
        <f>IFERROR(VLOOKUP(N216,'P1-1'!$B:$AP,41,FALSE),"")</f>
        <v/>
      </c>
      <c r="O217" s="234" t="str">
        <f>IFERROR(VLOOKUP(O216,'P1-1'!$B:$AP,41,FALSE),"")</f>
        <v/>
      </c>
      <c r="P217" s="234" t="str">
        <f>IFERROR(VLOOKUP(P216,'P1-1'!$B:$AP,41,FALSE),"")</f>
        <v/>
      </c>
      <c r="Q217" s="234" t="str">
        <f>IFERROR(VLOOKUP(Q216,'P1-1'!$B:$AP,41,FALSE),"")</f>
        <v/>
      </c>
      <c r="R217" s="234" t="str">
        <f>IFERROR(VLOOKUP(R216,'P1-1'!$B:$AP,41,FALSE),"")</f>
        <v/>
      </c>
      <c r="S217" s="234" t="str">
        <f>IFERROR(VLOOKUP(S216,'P1-1'!$B:$AP,41,FALSE),"")</f>
        <v/>
      </c>
      <c r="T217" s="234" t="str">
        <f>IFERROR(VLOOKUP(T216,'P1-1'!$B:$AP,41,FALSE),"")</f>
        <v/>
      </c>
      <c r="U217" s="234" t="str">
        <f>IFERROR(VLOOKUP(U216,'P1-1'!$B:$AP,41,FALSE),"")</f>
        <v/>
      </c>
      <c r="V217" s="234" t="str">
        <f>IFERROR(VLOOKUP(V216,'P1-1'!$B:$AP,41,FALSE),"")</f>
        <v/>
      </c>
      <c r="W217" s="234" t="str">
        <f>IFERROR(VLOOKUP(W216,'P1-1'!$B:$AP,41,FALSE),"")</f>
        <v/>
      </c>
      <c r="X217" s="234" t="str">
        <f>IFERROR(VLOOKUP(X216,'P1-1'!$B:$AP,41,FALSE),"")</f>
        <v/>
      </c>
      <c r="Y217" s="234" t="str">
        <f>IFERROR(VLOOKUP(Y216,'P1-1'!$B:$AP,41,FALSE),"")</f>
        <v/>
      </c>
      <c r="Z217" s="234" t="str">
        <f>IFERROR(VLOOKUP(Z216,'P1-1'!$B:$AP,41,FALSE),"")</f>
        <v/>
      </c>
      <c r="AA217" s="234" t="str">
        <f>IFERROR(VLOOKUP(AA216,'P1-1'!$B:$AP,41,FALSE),"")</f>
        <v/>
      </c>
      <c r="AB217" s="234" t="str">
        <f>IFERROR(VLOOKUP(AB216,'P1-1'!$B:$AP,41,FALSE),"")</f>
        <v/>
      </c>
      <c r="AC217" s="234" t="str">
        <f>IFERROR(VLOOKUP(AC216,'P1-1'!$B:$AP,41,FALSE),"")</f>
        <v/>
      </c>
      <c r="AD217" s="234" t="str">
        <f>IFERROR(VLOOKUP(AD216,'P1-1'!$B:$AP,41,FALSE),"")</f>
        <v/>
      </c>
      <c r="AE217" s="234" t="str">
        <f>IFERROR(VLOOKUP(AE216,'P1-1'!$B:$AP,41,FALSE),"")</f>
        <v/>
      </c>
      <c r="AF217" s="234" t="str">
        <f>IFERROR(VLOOKUP(AF216,'P1-1'!$B:$AP,41,FALSE),"")</f>
        <v/>
      </c>
      <c r="AG217" s="234" t="str">
        <f>IFERROR(VLOOKUP(AG216,'P1-1'!$B:$AP,41,FALSE),"")</f>
        <v/>
      </c>
      <c r="AH217" s="234" t="str">
        <f>IFERROR(VLOOKUP(AH216,'P1-1'!$B:$AP,41,FALSE),"")</f>
        <v/>
      </c>
      <c r="AI217" s="234" t="str">
        <f>IFERROR(VLOOKUP(AI216,'P1-1'!$B:$AP,41,FALSE),"")</f>
        <v/>
      </c>
      <c r="AJ217" s="234" t="str">
        <f>IFERROR(VLOOKUP(AJ216,'P1-1'!$B:$AP,41,FALSE),"")</f>
        <v/>
      </c>
      <c r="AK217" s="234" t="str">
        <f>IFERROR(VLOOKUP(AK216,'P1-1'!$B:$AP,41,FALSE),"")</f>
        <v/>
      </c>
      <c r="AL217" s="234" t="str">
        <f>IFERROR(VLOOKUP(AL216,'P1-1'!$B:$AP,41,FALSE),"")</f>
        <v/>
      </c>
      <c r="AM217" s="234" t="str">
        <f>IFERROR(VLOOKUP(AM216,'P1-1'!$B:$AP,41,FALSE),"")</f>
        <v/>
      </c>
      <c r="AN217" s="729"/>
      <c r="AO217" s="701"/>
      <c r="AP217" s="705"/>
      <c r="AQ217" s="706"/>
      <c r="AR217" s="701"/>
      <c r="AS217" s="701"/>
      <c r="AT217" s="709"/>
      <c r="AU217" s="326" t="str">
        <f t="shared" ref="AU217" si="249">IFERROR(IF($D216="□",($AO216/$AK$7),($AO216/$AK$9)),"")</f>
        <v/>
      </c>
      <c r="AV217" s="326" t="str">
        <f t="shared" ref="AV217" si="250">IFERROR(IF($D216="□",($AN216/$AO$7),($AN216/$AO$9)),"")</f>
        <v/>
      </c>
    </row>
    <row r="218" spans="1:48" s="205" customFormat="1" ht="12" customHeight="1">
      <c r="A218" s="712"/>
      <c r="B218" s="715"/>
      <c r="C218" s="733"/>
      <c r="D218" s="721"/>
      <c r="E218" s="402"/>
      <c r="F218" s="726"/>
      <c r="G218" s="727"/>
      <c r="H218" s="235" t="s">
        <v>358</v>
      </c>
      <c r="I218" s="236" t="str">
        <f>IFERROR(VLOOKUP(I216,'P1-1'!$B:$AP,31,FALSE),"")</f>
        <v/>
      </c>
      <c r="J218" s="234" t="str">
        <f>IFERROR(VLOOKUP(J216,'P1-1'!$B:$AP,31,FALSE),"")</f>
        <v/>
      </c>
      <c r="K218" s="234" t="str">
        <f>IFERROR(VLOOKUP(K216,'P1-1'!$B:$AP,31,FALSE),"")</f>
        <v/>
      </c>
      <c r="L218" s="234" t="str">
        <f>IFERROR(VLOOKUP(L216,'P1-1'!$B:$AP,31,FALSE),"")</f>
        <v/>
      </c>
      <c r="M218" s="234" t="str">
        <f>IFERROR(VLOOKUP(M216,'P1-1'!$B:$AP,31,FALSE),"")</f>
        <v/>
      </c>
      <c r="N218" s="234" t="str">
        <f>IFERROR(VLOOKUP(N216,'P1-1'!$B:$AP,31,FALSE),"")</f>
        <v/>
      </c>
      <c r="O218" s="234" t="str">
        <f>IFERROR(VLOOKUP(O216,'P1-1'!$B:$AP,31,FALSE),"")</f>
        <v/>
      </c>
      <c r="P218" s="234" t="str">
        <f>IFERROR(VLOOKUP(P216,'P1-1'!$B:$AP,31,FALSE),"")</f>
        <v/>
      </c>
      <c r="Q218" s="234" t="str">
        <f>IFERROR(VLOOKUP(Q216,'P1-1'!$B:$AP,31,FALSE),"")</f>
        <v/>
      </c>
      <c r="R218" s="234" t="str">
        <f>IFERROR(VLOOKUP(R216,'P1-1'!$B:$AP,31,FALSE),"")</f>
        <v/>
      </c>
      <c r="S218" s="234" t="str">
        <f>IFERROR(VLOOKUP(S216,'P1-1'!$B:$AP,31,FALSE),"")</f>
        <v/>
      </c>
      <c r="T218" s="234" t="str">
        <f>IFERROR(VLOOKUP(T216,'P1-1'!$B:$AP,31,FALSE),"")</f>
        <v/>
      </c>
      <c r="U218" s="234" t="str">
        <f>IFERROR(VLOOKUP(U216,'P1-1'!$B:$AP,31,FALSE),"")</f>
        <v/>
      </c>
      <c r="V218" s="234" t="str">
        <f>IFERROR(VLOOKUP(V216,'P1-1'!$B:$AP,31,FALSE),"")</f>
        <v/>
      </c>
      <c r="W218" s="234" t="str">
        <f>IFERROR(VLOOKUP(W216,'P1-1'!$B:$AP,31,FALSE),"")</f>
        <v/>
      </c>
      <c r="X218" s="234" t="str">
        <f>IFERROR(VLOOKUP(X216,'P1-1'!$B:$AP,31,FALSE),"")</f>
        <v/>
      </c>
      <c r="Y218" s="234" t="str">
        <f>IFERROR(VLOOKUP(Y216,'P1-1'!$B:$AP,31,FALSE),"")</f>
        <v/>
      </c>
      <c r="Z218" s="234" t="str">
        <f>IFERROR(VLOOKUP(Z216,'P1-1'!$B:$AP,31,FALSE),"")</f>
        <v/>
      </c>
      <c r="AA218" s="234" t="str">
        <f>IFERROR(VLOOKUP(AA216,'P1-1'!$B:$AP,31,FALSE),"")</f>
        <v/>
      </c>
      <c r="AB218" s="234" t="str">
        <f>IFERROR(VLOOKUP(AB216,'P1-1'!$B:$AP,31,FALSE),"")</f>
        <v/>
      </c>
      <c r="AC218" s="234" t="str">
        <f>IFERROR(VLOOKUP(AC216,'P1-1'!$B:$AP,31,FALSE),"")</f>
        <v/>
      </c>
      <c r="AD218" s="234" t="str">
        <f>IFERROR(VLOOKUP(AD216,'P1-1'!$B:$AP,31,FALSE),"")</f>
        <v/>
      </c>
      <c r="AE218" s="234" t="str">
        <f>IFERROR(VLOOKUP(AE216,'P1-1'!$B:$AP,31,FALSE),"")</f>
        <v/>
      </c>
      <c r="AF218" s="234" t="str">
        <f>IFERROR(VLOOKUP(AF216,'P1-1'!$B:$AP,31,FALSE),"")</f>
        <v/>
      </c>
      <c r="AG218" s="234" t="str">
        <f>IFERROR(VLOOKUP(AG216,'P1-1'!$B:$AP,31,FALSE),"")</f>
        <v/>
      </c>
      <c r="AH218" s="234" t="str">
        <f>IFERROR(VLOOKUP(AH216,'P1-1'!$B:$AP,31,FALSE),"")</f>
        <v/>
      </c>
      <c r="AI218" s="234" t="str">
        <f>IFERROR(VLOOKUP(AI216,'P1-1'!$B:$AP,31,FALSE),"")</f>
        <v/>
      </c>
      <c r="AJ218" s="234" t="str">
        <f>IFERROR(VLOOKUP(AJ216,'P1-1'!$B:$AP,31,FALSE),"")</f>
        <v/>
      </c>
      <c r="AK218" s="234" t="str">
        <f>IFERROR(VLOOKUP(AK216,'P1-1'!$B:$AP,31,FALSE),"")</f>
        <v/>
      </c>
      <c r="AL218" s="234" t="str">
        <f>IFERROR(VLOOKUP(AL216,'P1-1'!$B:$AP,31,FALSE),"")</f>
        <v/>
      </c>
      <c r="AM218" s="234" t="str">
        <f>IFERROR(VLOOKUP(AM216,'P1-1'!$B:$AP,31,FALSE),"")</f>
        <v/>
      </c>
      <c r="AN218" s="730"/>
      <c r="AO218" s="702"/>
      <c r="AP218" s="707"/>
      <c r="AQ218" s="708"/>
      <c r="AR218" s="702"/>
      <c r="AS218" s="702"/>
      <c r="AT218" s="709"/>
      <c r="AU218" s="327"/>
      <c r="AV218" s="327"/>
    </row>
    <row r="219" spans="1:48" s="205" customFormat="1" ht="12" customHeight="1">
      <c r="A219" s="710">
        <v>66</v>
      </c>
      <c r="B219" s="713"/>
      <c r="C219" s="731"/>
      <c r="D219" s="719" t="s">
        <v>231</v>
      </c>
      <c r="E219" s="401"/>
      <c r="F219" s="722"/>
      <c r="G219" s="723"/>
      <c r="H219" s="232" t="s">
        <v>355</v>
      </c>
      <c r="I219" s="324"/>
      <c r="J219" s="324"/>
      <c r="K219" s="324"/>
      <c r="L219" s="324"/>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4"/>
      <c r="AL219" s="324"/>
      <c r="AM219" s="324"/>
      <c r="AN219" s="728">
        <f t="shared" ref="AN219" si="251">IF(LEFT($AN$2,6)="共同生活援助",SUM(I220:AM220),SUM(I220:AM221))</f>
        <v>0</v>
      </c>
      <c r="AO219" s="700">
        <f>IF($AN$4="４週",AN219/4,AN219/(DAY(EOMONTH($I$22,0))/7))</f>
        <v>0</v>
      </c>
      <c r="AP219" s="703"/>
      <c r="AQ219" s="704"/>
      <c r="AR219" s="700" t="str">
        <f t="shared" ref="AR219" si="252">IF($AN$4="４週",AU220,AV220)</f>
        <v/>
      </c>
      <c r="AS219" s="700"/>
      <c r="AT219" s="709"/>
      <c r="AU219" s="325" t="s">
        <v>617</v>
      </c>
      <c r="AV219" s="325" t="s">
        <v>356</v>
      </c>
    </row>
    <row r="220" spans="1:48" s="205" customFormat="1" ht="12" customHeight="1">
      <c r="A220" s="711"/>
      <c r="B220" s="714"/>
      <c r="C220" s="732"/>
      <c r="D220" s="720"/>
      <c r="E220" s="402"/>
      <c r="F220" s="724"/>
      <c r="G220" s="725"/>
      <c r="H220" s="233" t="s">
        <v>357</v>
      </c>
      <c r="I220" s="234" t="str">
        <f>IFERROR(VLOOKUP(I219,'P1-1'!$B:$AP,41,FALSE),"")</f>
        <v/>
      </c>
      <c r="J220" s="234" t="str">
        <f>IFERROR(VLOOKUP(J219,'P1-1'!$B:$AP,41,FALSE),"")</f>
        <v/>
      </c>
      <c r="K220" s="234" t="str">
        <f>IFERROR(VLOOKUP(K219,'P1-1'!$B:$AP,41,FALSE),"")</f>
        <v/>
      </c>
      <c r="L220" s="234" t="str">
        <f>IFERROR(VLOOKUP(L219,'P1-1'!$B:$AP,41,FALSE),"")</f>
        <v/>
      </c>
      <c r="M220" s="234" t="str">
        <f>IFERROR(VLOOKUP(M219,'P1-1'!$B:$AP,41,FALSE),"")</f>
        <v/>
      </c>
      <c r="N220" s="234" t="str">
        <f>IFERROR(VLOOKUP(N219,'P1-1'!$B:$AP,41,FALSE),"")</f>
        <v/>
      </c>
      <c r="O220" s="234" t="str">
        <f>IFERROR(VLOOKUP(O219,'P1-1'!$B:$AP,41,FALSE),"")</f>
        <v/>
      </c>
      <c r="P220" s="234" t="str">
        <f>IFERROR(VLOOKUP(P219,'P1-1'!$B:$AP,41,FALSE),"")</f>
        <v/>
      </c>
      <c r="Q220" s="234" t="str">
        <f>IFERROR(VLOOKUP(Q219,'P1-1'!$B:$AP,41,FALSE),"")</f>
        <v/>
      </c>
      <c r="R220" s="234" t="str">
        <f>IFERROR(VLOOKUP(R219,'P1-1'!$B:$AP,41,FALSE),"")</f>
        <v/>
      </c>
      <c r="S220" s="234" t="str">
        <f>IFERROR(VLOOKUP(S219,'P1-1'!$B:$AP,41,FALSE),"")</f>
        <v/>
      </c>
      <c r="T220" s="234" t="str">
        <f>IFERROR(VLOOKUP(T219,'P1-1'!$B:$AP,41,FALSE),"")</f>
        <v/>
      </c>
      <c r="U220" s="234" t="str">
        <f>IFERROR(VLOOKUP(U219,'P1-1'!$B:$AP,41,FALSE),"")</f>
        <v/>
      </c>
      <c r="V220" s="234" t="str">
        <f>IFERROR(VLOOKUP(V219,'P1-1'!$B:$AP,41,FALSE),"")</f>
        <v/>
      </c>
      <c r="W220" s="234" t="str">
        <f>IFERROR(VLOOKUP(W219,'P1-1'!$B:$AP,41,FALSE),"")</f>
        <v/>
      </c>
      <c r="X220" s="234" t="str">
        <f>IFERROR(VLOOKUP(X219,'P1-1'!$B:$AP,41,FALSE),"")</f>
        <v/>
      </c>
      <c r="Y220" s="234" t="str">
        <f>IFERROR(VLOOKUP(Y219,'P1-1'!$B:$AP,41,FALSE),"")</f>
        <v/>
      </c>
      <c r="Z220" s="234" t="str">
        <f>IFERROR(VLOOKUP(Z219,'P1-1'!$B:$AP,41,FALSE),"")</f>
        <v/>
      </c>
      <c r="AA220" s="234" t="str">
        <f>IFERROR(VLOOKUP(AA219,'P1-1'!$B:$AP,41,FALSE),"")</f>
        <v/>
      </c>
      <c r="AB220" s="234" t="str">
        <f>IFERROR(VLOOKUP(AB219,'P1-1'!$B:$AP,41,FALSE),"")</f>
        <v/>
      </c>
      <c r="AC220" s="234" t="str">
        <f>IFERROR(VLOOKUP(AC219,'P1-1'!$B:$AP,41,FALSE),"")</f>
        <v/>
      </c>
      <c r="AD220" s="234" t="str">
        <f>IFERROR(VLOOKUP(AD219,'P1-1'!$B:$AP,41,FALSE),"")</f>
        <v/>
      </c>
      <c r="AE220" s="234" t="str">
        <f>IFERROR(VLOOKUP(AE219,'P1-1'!$B:$AP,41,FALSE),"")</f>
        <v/>
      </c>
      <c r="AF220" s="234" t="str">
        <f>IFERROR(VLOOKUP(AF219,'P1-1'!$B:$AP,41,FALSE),"")</f>
        <v/>
      </c>
      <c r="AG220" s="234" t="str">
        <f>IFERROR(VLOOKUP(AG219,'P1-1'!$B:$AP,41,FALSE),"")</f>
        <v/>
      </c>
      <c r="AH220" s="234" t="str">
        <f>IFERROR(VLOOKUP(AH219,'P1-1'!$B:$AP,41,FALSE),"")</f>
        <v/>
      </c>
      <c r="AI220" s="234" t="str">
        <f>IFERROR(VLOOKUP(AI219,'P1-1'!$B:$AP,41,FALSE),"")</f>
        <v/>
      </c>
      <c r="AJ220" s="234" t="str">
        <f>IFERROR(VLOOKUP(AJ219,'P1-1'!$B:$AP,41,FALSE),"")</f>
        <v/>
      </c>
      <c r="AK220" s="234" t="str">
        <f>IFERROR(VLOOKUP(AK219,'P1-1'!$B:$AP,41,FALSE),"")</f>
        <v/>
      </c>
      <c r="AL220" s="234" t="str">
        <f>IFERROR(VLOOKUP(AL219,'P1-1'!$B:$AP,41,FALSE),"")</f>
        <v/>
      </c>
      <c r="AM220" s="234" t="str">
        <f>IFERROR(VLOOKUP(AM219,'P1-1'!$B:$AP,41,FALSE),"")</f>
        <v/>
      </c>
      <c r="AN220" s="729"/>
      <c r="AO220" s="701"/>
      <c r="AP220" s="705"/>
      <c r="AQ220" s="706"/>
      <c r="AR220" s="701"/>
      <c r="AS220" s="701"/>
      <c r="AT220" s="709"/>
      <c r="AU220" s="326" t="str">
        <f t="shared" ref="AU220" si="253">IFERROR(IF($D219="□",($AO219/$AK$7),($AO219/$AK$9)),"")</f>
        <v/>
      </c>
      <c r="AV220" s="326" t="str">
        <f t="shared" ref="AV220" si="254">IFERROR(IF($D219="□",($AN219/$AO$7),($AN219/$AO$9)),"")</f>
        <v/>
      </c>
    </row>
    <row r="221" spans="1:48" s="205" customFormat="1" ht="12" customHeight="1">
      <c r="A221" s="712"/>
      <c r="B221" s="715"/>
      <c r="C221" s="733"/>
      <c r="D221" s="721"/>
      <c r="E221" s="402"/>
      <c r="F221" s="726"/>
      <c r="G221" s="727"/>
      <c r="H221" s="235" t="s">
        <v>358</v>
      </c>
      <c r="I221" s="234" t="str">
        <f>IFERROR(VLOOKUP(I219,'P1-1'!$B:$AP,31,FALSE),"")</f>
        <v/>
      </c>
      <c r="J221" s="234" t="str">
        <f>IFERROR(VLOOKUP(J219,'P1-1'!$B:$AP,31,FALSE),"")</f>
        <v/>
      </c>
      <c r="K221" s="234" t="str">
        <f>IFERROR(VLOOKUP(K219,'P1-1'!$B:$AP,31,FALSE),"")</f>
        <v/>
      </c>
      <c r="L221" s="234" t="str">
        <f>IFERROR(VLOOKUP(L219,'P1-1'!$B:$AP,31,FALSE),"")</f>
        <v/>
      </c>
      <c r="M221" s="234" t="str">
        <f>IFERROR(VLOOKUP(M219,'P1-1'!$B:$AP,31,FALSE),"")</f>
        <v/>
      </c>
      <c r="N221" s="234" t="str">
        <f>IFERROR(VLOOKUP(N219,'P1-1'!$B:$AP,31,FALSE),"")</f>
        <v/>
      </c>
      <c r="O221" s="234" t="str">
        <f>IFERROR(VLOOKUP(O219,'P1-1'!$B:$AP,31,FALSE),"")</f>
        <v/>
      </c>
      <c r="P221" s="234" t="str">
        <f>IFERROR(VLOOKUP(P219,'P1-1'!$B:$AP,31,FALSE),"")</f>
        <v/>
      </c>
      <c r="Q221" s="234" t="str">
        <f>IFERROR(VLOOKUP(Q219,'P1-1'!$B:$AP,31,FALSE),"")</f>
        <v/>
      </c>
      <c r="R221" s="234" t="str">
        <f>IFERROR(VLOOKUP(R219,'P1-1'!$B:$AP,31,FALSE),"")</f>
        <v/>
      </c>
      <c r="S221" s="234" t="str">
        <f>IFERROR(VLOOKUP(S219,'P1-1'!$B:$AP,31,FALSE),"")</f>
        <v/>
      </c>
      <c r="T221" s="234" t="str">
        <f>IFERROR(VLOOKUP(T219,'P1-1'!$B:$AP,31,FALSE),"")</f>
        <v/>
      </c>
      <c r="U221" s="234" t="str">
        <f>IFERROR(VLOOKUP(U219,'P1-1'!$B:$AP,31,FALSE),"")</f>
        <v/>
      </c>
      <c r="V221" s="234" t="str">
        <f>IFERROR(VLOOKUP(V219,'P1-1'!$B:$AP,31,FALSE),"")</f>
        <v/>
      </c>
      <c r="W221" s="234" t="str">
        <f>IFERROR(VLOOKUP(W219,'P1-1'!$B:$AP,31,FALSE),"")</f>
        <v/>
      </c>
      <c r="X221" s="234" t="str">
        <f>IFERROR(VLOOKUP(X219,'P1-1'!$B:$AP,31,FALSE),"")</f>
        <v/>
      </c>
      <c r="Y221" s="234" t="str">
        <f>IFERROR(VLOOKUP(Y219,'P1-1'!$B:$AP,31,FALSE),"")</f>
        <v/>
      </c>
      <c r="Z221" s="234" t="str">
        <f>IFERROR(VLOOKUP(Z219,'P1-1'!$B:$AP,31,FALSE),"")</f>
        <v/>
      </c>
      <c r="AA221" s="234" t="str">
        <f>IFERROR(VLOOKUP(AA219,'P1-1'!$B:$AP,31,FALSE),"")</f>
        <v/>
      </c>
      <c r="AB221" s="234" t="str">
        <f>IFERROR(VLOOKUP(AB219,'P1-1'!$B:$AP,31,FALSE),"")</f>
        <v/>
      </c>
      <c r="AC221" s="234" t="str">
        <f>IFERROR(VLOOKUP(AC219,'P1-1'!$B:$AP,31,FALSE),"")</f>
        <v/>
      </c>
      <c r="AD221" s="234" t="str">
        <f>IFERROR(VLOOKUP(AD219,'P1-1'!$B:$AP,31,FALSE),"")</f>
        <v/>
      </c>
      <c r="AE221" s="234" t="str">
        <f>IFERROR(VLOOKUP(AE219,'P1-1'!$B:$AP,31,FALSE),"")</f>
        <v/>
      </c>
      <c r="AF221" s="234" t="str">
        <f>IFERROR(VLOOKUP(AF219,'P1-1'!$B:$AP,31,FALSE),"")</f>
        <v/>
      </c>
      <c r="AG221" s="234" t="str">
        <f>IFERROR(VLOOKUP(AG219,'P1-1'!$B:$AP,31,FALSE),"")</f>
        <v/>
      </c>
      <c r="AH221" s="234" t="str">
        <f>IFERROR(VLOOKUP(AH219,'P1-1'!$B:$AP,31,FALSE),"")</f>
        <v/>
      </c>
      <c r="AI221" s="234" t="str">
        <f>IFERROR(VLOOKUP(AI219,'P1-1'!$B:$AP,31,FALSE),"")</f>
        <v/>
      </c>
      <c r="AJ221" s="234" t="str">
        <f>IFERROR(VLOOKUP(AJ219,'P1-1'!$B:$AP,31,FALSE),"")</f>
        <v/>
      </c>
      <c r="AK221" s="234" t="str">
        <f>IFERROR(VLOOKUP(AK219,'P1-1'!$B:$AP,31,FALSE),"")</f>
        <v/>
      </c>
      <c r="AL221" s="234" t="str">
        <f>IFERROR(VLOOKUP(AL219,'P1-1'!$B:$AP,31,FALSE),"")</f>
        <v/>
      </c>
      <c r="AM221" s="234" t="str">
        <f>IFERROR(VLOOKUP(AM219,'P1-1'!$B:$AP,31,FALSE),"")</f>
        <v/>
      </c>
      <c r="AN221" s="730"/>
      <c r="AO221" s="702"/>
      <c r="AP221" s="707"/>
      <c r="AQ221" s="708"/>
      <c r="AR221" s="702"/>
      <c r="AS221" s="702"/>
      <c r="AT221" s="709"/>
      <c r="AU221" s="327"/>
      <c r="AV221" s="327"/>
    </row>
    <row r="222" spans="1:48" s="205" customFormat="1" ht="12" customHeight="1">
      <c r="A222" s="710">
        <v>67</v>
      </c>
      <c r="B222" s="713"/>
      <c r="C222" s="731"/>
      <c r="D222" s="719" t="s">
        <v>231</v>
      </c>
      <c r="E222" s="401"/>
      <c r="F222" s="722"/>
      <c r="G222" s="723"/>
      <c r="H222" s="232" t="s">
        <v>355</v>
      </c>
      <c r="I222" s="324"/>
      <c r="J222" s="324"/>
      <c r="K222" s="324"/>
      <c r="L222" s="324"/>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4"/>
      <c r="AL222" s="324"/>
      <c r="AM222" s="324"/>
      <c r="AN222" s="728">
        <f t="shared" ref="AN222" si="255">IF(LEFT($AN$2,6)="共同生活援助",SUM(I223:AM223),SUM(I223:AM224))</f>
        <v>0</v>
      </c>
      <c r="AO222" s="700">
        <f>IF($AN$4="４週",AN222/4,AN222/(DAY(EOMONTH($I$22,0))/7))</f>
        <v>0</v>
      </c>
      <c r="AP222" s="703"/>
      <c r="AQ222" s="704"/>
      <c r="AR222" s="700" t="str">
        <f t="shared" ref="AR222" si="256">IF($AN$4="４週",AU223,AV223)</f>
        <v/>
      </c>
      <c r="AS222" s="700"/>
      <c r="AT222" s="709"/>
      <c r="AU222" s="325" t="s">
        <v>617</v>
      </c>
      <c r="AV222" s="325" t="s">
        <v>356</v>
      </c>
    </row>
    <row r="223" spans="1:48" s="205" customFormat="1" ht="12" customHeight="1">
      <c r="A223" s="711"/>
      <c r="B223" s="714"/>
      <c r="C223" s="732"/>
      <c r="D223" s="720"/>
      <c r="E223" s="402"/>
      <c r="F223" s="724"/>
      <c r="G223" s="725"/>
      <c r="H223" s="233" t="s">
        <v>357</v>
      </c>
      <c r="I223" s="234" t="str">
        <f>IFERROR(VLOOKUP(I222,'P1-1'!$B:$AP,41,FALSE),"")</f>
        <v/>
      </c>
      <c r="J223" s="234" t="str">
        <f>IFERROR(VLOOKUP(J222,'P1-1'!$B:$AP,41,FALSE),"")</f>
        <v/>
      </c>
      <c r="K223" s="234" t="str">
        <f>IFERROR(VLOOKUP(K222,'P1-1'!$B:$AP,41,FALSE),"")</f>
        <v/>
      </c>
      <c r="L223" s="234" t="str">
        <f>IFERROR(VLOOKUP(L222,'P1-1'!$B:$AP,41,FALSE),"")</f>
        <v/>
      </c>
      <c r="M223" s="234" t="str">
        <f>IFERROR(VLOOKUP(M222,'P1-1'!$B:$AP,41,FALSE),"")</f>
        <v/>
      </c>
      <c r="N223" s="234" t="str">
        <f>IFERROR(VLOOKUP(N222,'P1-1'!$B:$AP,41,FALSE),"")</f>
        <v/>
      </c>
      <c r="O223" s="234" t="str">
        <f>IFERROR(VLOOKUP(O222,'P1-1'!$B:$AP,41,FALSE),"")</f>
        <v/>
      </c>
      <c r="P223" s="234" t="str">
        <f>IFERROR(VLOOKUP(P222,'P1-1'!$B:$AP,41,FALSE),"")</f>
        <v/>
      </c>
      <c r="Q223" s="234" t="str">
        <f>IFERROR(VLOOKUP(Q222,'P1-1'!$B:$AP,41,FALSE),"")</f>
        <v/>
      </c>
      <c r="R223" s="234" t="str">
        <f>IFERROR(VLOOKUP(R222,'P1-1'!$B:$AP,41,FALSE),"")</f>
        <v/>
      </c>
      <c r="S223" s="234" t="str">
        <f>IFERROR(VLOOKUP(S222,'P1-1'!$B:$AP,41,FALSE),"")</f>
        <v/>
      </c>
      <c r="T223" s="234" t="str">
        <f>IFERROR(VLOOKUP(T222,'P1-1'!$B:$AP,41,FALSE),"")</f>
        <v/>
      </c>
      <c r="U223" s="234" t="str">
        <f>IFERROR(VLOOKUP(U222,'P1-1'!$B:$AP,41,FALSE),"")</f>
        <v/>
      </c>
      <c r="V223" s="234" t="str">
        <f>IFERROR(VLOOKUP(V222,'P1-1'!$B:$AP,41,FALSE),"")</f>
        <v/>
      </c>
      <c r="W223" s="234" t="str">
        <f>IFERROR(VLOOKUP(W222,'P1-1'!$B:$AP,41,FALSE),"")</f>
        <v/>
      </c>
      <c r="X223" s="234" t="str">
        <f>IFERROR(VLOOKUP(X222,'P1-1'!$B:$AP,41,FALSE),"")</f>
        <v/>
      </c>
      <c r="Y223" s="234" t="str">
        <f>IFERROR(VLOOKUP(Y222,'P1-1'!$B:$AP,41,FALSE),"")</f>
        <v/>
      </c>
      <c r="Z223" s="234" t="str">
        <f>IFERROR(VLOOKUP(Z222,'P1-1'!$B:$AP,41,FALSE),"")</f>
        <v/>
      </c>
      <c r="AA223" s="234" t="str">
        <f>IFERROR(VLOOKUP(AA222,'P1-1'!$B:$AP,41,FALSE),"")</f>
        <v/>
      </c>
      <c r="AB223" s="234" t="str">
        <f>IFERROR(VLOOKUP(AB222,'P1-1'!$B:$AP,41,FALSE),"")</f>
        <v/>
      </c>
      <c r="AC223" s="234" t="str">
        <f>IFERROR(VLOOKUP(AC222,'P1-1'!$B:$AP,41,FALSE),"")</f>
        <v/>
      </c>
      <c r="AD223" s="234" t="str">
        <f>IFERROR(VLOOKUP(AD222,'P1-1'!$B:$AP,41,FALSE),"")</f>
        <v/>
      </c>
      <c r="AE223" s="234" t="str">
        <f>IFERROR(VLOOKUP(AE222,'P1-1'!$B:$AP,41,FALSE),"")</f>
        <v/>
      </c>
      <c r="AF223" s="234" t="str">
        <f>IFERROR(VLOOKUP(AF222,'P1-1'!$B:$AP,41,FALSE),"")</f>
        <v/>
      </c>
      <c r="AG223" s="234" t="str">
        <f>IFERROR(VLOOKUP(AG222,'P1-1'!$B:$AP,41,FALSE),"")</f>
        <v/>
      </c>
      <c r="AH223" s="234" t="str">
        <f>IFERROR(VLOOKUP(AH222,'P1-1'!$B:$AP,41,FALSE),"")</f>
        <v/>
      </c>
      <c r="AI223" s="234" t="str">
        <f>IFERROR(VLOOKUP(AI222,'P1-1'!$B:$AP,41,FALSE),"")</f>
        <v/>
      </c>
      <c r="AJ223" s="234" t="str">
        <f>IFERROR(VLOOKUP(AJ222,'P1-1'!$B:$AP,41,FALSE),"")</f>
        <v/>
      </c>
      <c r="AK223" s="234" t="str">
        <f>IFERROR(VLOOKUP(AK222,'P1-1'!$B:$AP,41,FALSE),"")</f>
        <v/>
      </c>
      <c r="AL223" s="234" t="str">
        <f>IFERROR(VLOOKUP(AL222,'P1-1'!$B:$AP,41,FALSE),"")</f>
        <v/>
      </c>
      <c r="AM223" s="234" t="str">
        <f>IFERROR(VLOOKUP(AM222,'P1-1'!$B:$AP,41,FALSE),"")</f>
        <v/>
      </c>
      <c r="AN223" s="729"/>
      <c r="AO223" s="701"/>
      <c r="AP223" s="705"/>
      <c r="AQ223" s="706"/>
      <c r="AR223" s="701"/>
      <c r="AS223" s="701"/>
      <c r="AT223" s="709"/>
      <c r="AU223" s="326" t="str">
        <f t="shared" ref="AU223" si="257">IFERROR(IF($D222="□",($AO222/$AK$7),($AO222/$AK$9)),"")</f>
        <v/>
      </c>
      <c r="AV223" s="326" t="str">
        <f t="shared" ref="AV223" si="258">IFERROR(IF($D222="□",($AN222/$AO$7),($AN222/$AO$9)),"")</f>
        <v/>
      </c>
    </row>
    <row r="224" spans="1:48" s="205" customFormat="1" ht="12" customHeight="1">
      <c r="A224" s="712"/>
      <c r="B224" s="715"/>
      <c r="C224" s="733"/>
      <c r="D224" s="721"/>
      <c r="E224" s="402"/>
      <c r="F224" s="726"/>
      <c r="G224" s="727"/>
      <c r="H224" s="235" t="s">
        <v>358</v>
      </c>
      <c r="I224" s="234" t="str">
        <f>IFERROR(VLOOKUP(I222,'P1-1'!$B:$AP,31,FALSE),"")</f>
        <v/>
      </c>
      <c r="J224" s="234" t="str">
        <f>IFERROR(VLOOKUP(J222,'P1-1'!$B:$AP,31,FALSE),"")</f>
        <v/>
      </c>
      <c r="K224" s="234" t="str">
        <f>IFERROR(VLOOKUP(K222,'P1-1'!$B:$AP,31,FALSE),"")</f>
        <v/>
      </c>
      <c r="L224" s="234" t="str">
        <f>IFERROR(VLOOKUP(L222,'P1-1'!$B:$AP,31,FALSE),"")</f>
        <v/>
      </c>
      <c r="M224" s="234" t="str">
        <f>IFERROR(VLOOKUP(M222,'P1-1'!$B:$AP,31,FALSE),"")</f>
        <v/>
      </c>
      <c r="N224" s="234" t="str">
        <f>IFERROR(VLOOKUP(N222,'P1-1'!$B:$AP,31,FALSE),"")</f>
        <v/>
      </c>
      <c r="O224" s="234" t="str">
        <f>IFERROR(VLOOKUP(O222,'P1-1'!$B:$AP,31,FALSE),"")</f>
        <v/>
      </c>
      <c r="P224" s="234" t="str">
        <f>IFERROR(VLOOKUP(P222,'P1-1'!$B:$AP,31,FALSE),"")</f>
        <v/>
      </c>
      <c r="Q224" s="234" t="str">
        <f>IFERROR(VLOOKUP(Q222,'P1-1'!$B:$AP,31,FALSE),"")</f>
        <v/>
      </c>
      <c r="R224" s="234" t="str">
        <f>IFERROR(VLOOKUP(R222,'P1-1'!$B:$AP,31,FALSE),"")</f>
        <v/>
      </c>
      <c r="S224" s="234" t="str">
        <f>IFERROR(VLOOKUP(S222,'P1-1'!$B:$AP,31,FALSE),"")</f>
        <v/>
      </c>
      <c r="T224" s="234" t="str">
        <f>IFERROR(VLOOKUP(T222,'P1-1'!$B:$AP,31,FALSE),"")</f>
        <v/>
      </c>
      <c r="U224" s="234" t="str">
        <f>IFERROR(VLOOKUP(U222,'P1-1'!$B:$AP,31,FALSE),"")</f>
        <v/>
      </c>
      <c r="V224" s="234" t="str">
        <f>IFERROR(VLOOKUP(V222,'P1-1'!$B:$AP,31,FALSE),"")</f>
        <v/>
      </c>
      <c r="W224" s="234" t="str">
        <f>IFERROR(VLOOKUP(W222,'P1-1'!$B:$AP,31,FALSE),"")</f>
        <v/>
      </c>
      <c r="X224" s="234" t="str">
        <f>IFERROR(VLOOKUP(X222,'P1-1'!$B:$AP,31,FALSE),"")</f>
        <v/>
      </c>
      <c r="Y224" s="234" t="str">
        <f>IFERROR(VLOOKUP(Y222,'P1-1'!$B:$AP,31,FALSE),"")</f>
        <v/>
      </c>
      <c r="Z224" s="234" t="str">
        <f>IFERROR(VLOOKUP(Z222,'P1-1'!$B:$AP,31,FALSE),"")</f>
        <v/>
      </c>
      <c r="AA224" s="234" t="str">
        <f>IFERROR(VLOOKUP(AA222,'P1-1'!$B:$AP,31,FALSE),"")</f>
        <v/>
      </c>
      <c r="AB224" s="234" t="str">
        <f>IFERROR(VLOOKUP(AB222,'P1-1'!$B:$AP,31,FALSE),"")</f>
        <v/>
      </c>
      <c r="AC224" s="234" t="str">
        <f>IFERROR(VLOOKUP(AC222,'P1-1'!$B:$AP,31,FALSE),"")</f>
        <v/>
      </c>
      <c r="AD224" s="234" t="str">
        <f>IFERROR(VLOOKUP(AD222,'P1-1'!$B:$AP,31,FALSE),"")</f>
        <v/>
      </c>
      <c r="AE224" s="234" t="str">
        <f>IFERROR(VLOOKUP(AE222,'P1-1'!$B:$AP,31,FALSE),"")</f>
        <v/>
      </c>
      <c r="AF224" s="234" t="str">
        <f>IFERROR(VLOOKUP(AF222,'P1-1'!$B:$AP,31,FALSE),"")</f>
        <v/>
      </c>
      <c r="AG224" s="234" t="str">
        <f>IFERROR(VLOOKUP(AG222,'P1-1'!$B:$AP,31,FALSE),"")</f>
        <v/>
      </c>
      <c r="AH224" s="234" t="str">
        <f>IFERROR(VLOOKUP(AH222,'P1-1'!$B:$AP,31,FALSE),"")</f>
        <v/>
      </c>
      <c r="AI224" s="234" t="str">
        <f>IFERROR(VLOOKUP(AI222,'P1-1'!$B:$AP,31,FALSE),"")</f>
        <v/>
      </c>
      <c r="AJ224" s="234" t="str">
        <f>IFERROR(VLOOKUP(AJ222,'P1-1'!$B:$AP,31,FALSE),"")</f>
        <v/>
      </c>
      <c r="AK224" s="234" t="str">
        <f>IFERROR(VLOOKUP(AK222,'P1-1'!$B:$AP,31,FALSE),"")</f>
        <v/>
      </c>
      <c r="AL224" s="234" t="str">
        <f>IFERROR(VLOOKUP(AL222,'P1-1'!$B:$AP,31,FALSE),"")</f>
        <v/>
      </c>
      <c r="AM224" s="234" t="str">
        <f>IFERROR(VLOOKUP(AM222,'P1-1'!$B:$AP,31,FALSE),"")</f>
        <v/>
      </c>
      <c r="AN224" s="730"/>
      <c r="AO224" s="702"/>
      <c r="AP224" s="707"/>
      <c r="AQ224" s="708"/>
      <c r="AR224" s="702"/>
      <c r="AS224" s="702"/>
      <c r="AT224" s="709"/>
      <c r="AU224" s="327"/>
      <c r="AV224" s="327"/>
    </row>
    <row r="225" spans="1:48" s="205" customFormat="1" ht="12" customHeight="1">
      <c r="A225" s="710">
        <v>68</v>
      </c>
      <c r="B225" s="713"/>
      <c r="C225" s="716"/>
      <c r="D225" s="719" t="s">
        <v>231</v>
      </c>
      <c r="E225" s="401"/>
      <c r="F225" s="722"/>
      <c r="G225" s="723"/>
      <c r="H225" s="232" t="s">
        <v>355</v>
      </c>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728">
        <f t="shared" ref="AN225" si="259">IF(LEFT($AN$2,6)="共同生活援助",SUM(I226:AM226),SUM(I226:AM227))</f>
        <v>0</v>
      </c>
      <c r="AO225" s="700">
        <f>IF($AN$4="４週",AN225/4,AN225/(DAY(EOMONTH($I$22,0))/7))</f>
        <v>0</v>
      </c>
      <c r="AP225" s="703"/>
      <c r="AQ225" s="704"/>
      <c r="AR225" s="700" t="str">
        <f t="shared" ref="AR225" si="260">IF($AN$4="４週",AU226,AV226)</f>
        <v/>
      </c>
      <c r="AS225" s="700"/>
      <c r="AT225" s="709"/>
      <c r="AU225" s="325" t="s">
        <v>617</v>
      </c>
      <c r="AV225" s="325" t="s">
        <v>356</v>
      </c>
    </row>
    <row r="226" spans="1:48" s="205" customFormat="1" ht="12" customHeight="1">
      <c r="A226" s="711"/>
      <c r="B226" s="714"/>
      <c r="C226" s="717"/>
      <c r="D226" s="720"/>
      <c r="E226" s="402"/>
      <c r="F226" s="724"/>
      <c r="G226" s="725"/>
      <c r="H226" s="233" t="s">
        <v>357</v>
      </c>
      <c r="I226" s="234" t="str">
        <f>IFERROR(VLOOKUP(I225,'P1-1'!$B:$AP,41,FALSE),"")</f>
        <v/>
      </c>
      <c r="J226" s="234" t="str">
        <f>IFERROR(VLOOKUP(J225,'P1-1'!$B:$AP,41,FALSE),"")</f>
        <v/>
      </c>
      <c r="K226" s="234" t="str">
        <f>IFERROR(VLOOKUP(K225,'P1-1'!$B:$AP,41,FALSE),"")</f>
        <v/>
      </c>
      <c r="L226" s="234" t="str">
        <f>IFERROR(VLOOKUP(L225,'P1-1'!$B:$AP,41,FALSE),"")</f>
        <v/>
      </c>
      <c r="M226" s="234" t="str">
        <f>IFERROR(VLOOKUP(M225,'P1-1'!$B:$AP,41,FALSE),"")</f>
        <v/>
      </c>
      <c r="N226" s="234" t="str">
        <f>IFERROR(VLOOKUP(N225,'P1-1'!$B:$AP,41,FALSE),"")</f>
        <v/>
      </c>
      <c r="O226" s="234" t="str">
        <f>IFERROR(VLOOKUP(O225,'P1-1'!$B:$AP,41,FALSE),"")</f>
        <v/>
      </c>
      <c r="P226" s="234" t="str">
        <f>IFERROR(VLOOKUP(P225,'P1-1'!$B:$AP,41,FALSE),"")</f>
        <v/>
      </c>
      <c r="Q226" s="234" t="str">
        <f>IFERROR(VLOOKUP(Q225,'P1-1'!$B:$AP,41,FALSE),"")</f>
        <v/>
      </c>
      <c r="R226" s="234" t="str">
        <f>IFERROR(VLOOKUP(R225,'P1-1'!$B:$AP,41,FALSE),"")</f>
        <v/>
      </c>
      <c r="S226" s="234" t="str">
        <f>IFERROR(VLOOKUP(S225,'P1-1'!$B:$AP,41,FALSE),"")</f>
        <v/>
      </c>
      <c r="T226" s="234" t="str">
        <f>IFERROR(VLOOKUP(T225,'P1-1'!$B:$AP,41,FALSE),"")</f>
        <v/>
      </c>
      <c r="U226" s="234" t="str">
        <f>IFERROR(VLOOKUP(U225,'P1-1'!$B:$AP,41,FALSE),"")</f>
        <v/>
      </c>
      <c r="V226" s="234" t="str">
        <f>IFERROR(VLOOKUP(V225,'P1-1'!$B:$AP,41,FALSE),"")</f>
        <v/>
      </c>
      <c r="W226" s="234" t="str">
        <f>IFERROR(VLOOKUP(W225,'P1-1'!$B:$AP,41,FALSE),"")</f>
        <v/>
      </c>
      <c r="X226" s="234" t="str">
        <f>IFERROR(VLOOKUP(X225,'P1-1'!$B:$AP,41,FALSE),"")</f>
        <v/>
      </c>
      <c r="Y226" s="234" t="str">
        <f>IFERROR(VLOOKUP(Y225,'P1-1'!$B:$AP,41,FALSE),"")</f>
        <v/>
      </c>
      <c r="Z226" s="234" t="str">
        <f>IFERROR(VLOOKUP(Z225,'P1-1'!$B:$AP,41,FALSE),"")</f>
        <v/>
      </c>
      <c r="AA226" s="234" t="str">
        <f>IFERROR(VLOOKUP(AA225,'P1-1'!$B:$AP,41,FALSE),"")</f>
        <v/>
      </c>
      <c r="AB226" s="234" t="str">
        <f>IFERROR(VLOOKUP(AB225,'P1-1'!$B:$AP,41,FALSE),"")</f>
        <v/>
      </c>
      <c r="AC226" s="234" t="str">
        <f>IFERROR(VLOOKUP(AC225,'P1-1'!$B:$AP,41,FALSE),"")</f>
        <v/>
      </c>
      <c r="AD226" s="234" t="str">
        <f>IFERROR(VLOOKUP(AD225,'P1-1'!$B:$AP,41,FALSE),"")</f>
        <v/>
      </c>
      <c r="AE226" s="234" t="str">
        <f>IFERROR(VLOOKUP(AE225,'P1-1'!$B:$AP,41,FALSE),"")</f>
        <v/>
      </c>
      <c r="AF226" s="234" t="str">
        <f>IFERROR(VLOOKUP(AF225,'P1-1'!$B:$AP,41,FALSE),"")</f>
        <v/>
      </c>
      <c r="AG226" s="234" t="str">
        <f>IFERROR(VLOOKUP(AG225,'P1-1'!$B:$AP,41,FALSE),"")</f>
        <v/>
      </c>
      <c r="AH226" s="234" t="str">
        <f>IFERROR(VLOOKUP(AH225,'P1-1'!$B:$AP,41,FALSE),"")</f>
        <v/>
      </c>
      <c r="AI226" s="234" t="str">
        <f>IFERROR(VLOOKUP(AI225,'P1-1'!$B:$AP,41,FALSE),"")</f>
        <v/>
      </c>
      <c r="AJ226" s="234" t="str">
        <f>IFERROR(VLOOKUP(AJ225,'P1-1'!$B:$AP,41,FALSE),"")</f>
        <v/>
      </c>
      <c r="AK226" s="234" t="str">
        <f>IFERROR(VLOOKUP(AK225,'P1-1'!$B:$AP,41,FALSE),"")</f>
        <v/>
      </c>
      <c r="AL226" s="234" t="str">
        <f>IFERROR(VLOOKUP(AL225,'P1-1'!$B:$AP,41,FALSE),"")</f>
        <v/>
      </c>
      <c r="AM226" s="234" t="str">
        <f>IFERROR(VLOOKUP(AM225,'P1-1'!$B:$AP,41,FALSE),"")</f>
        <v/>
      </c>
      <c r="AN226" s="729"/>
      <c r="AO226" s="701"/>
      <c r="AP226" s="705"/>
      <c r="AQ226" s="706"/>
      <c r="AR226" s="701"/>
      <c r="AS226" s="701"/>
      <c r="AT226" s="709"/>
      <c r="AU226" s="326" t="str">
        <f t="shared" ref="AU226" si="261">IFERROR(IF($D225="□",($AO225/$AK$7),($AO225/$AK$9)),"")</f>
        <v/>
      </c>
      <c r="AV226" s="326" t="str">
        <f t="shared" ref="AV226" si="262">IFERROR(IF($D225="□",($AN225/$AO$7),($AN225/$AO$9)),"")</f>
        <v/>
      </c>
    </row>
    <row r="227" spans="1:48" s="205" customFormat="1" ht="12" customHeight="1">
      <c r="A227" s="712"/>
      <c r="B227" s="715"/>
      <c r="C227" s="718"/>
      <c r="D227" s="721"/>
      <c r="E227" s="402"/>
      <c r="F227" s="726"/>
      <c r="G227" s="727"/>
      <c r="H227" s="235" t="s">
        <v>358</v>
      </c>
      <c r="I227" s="234" t="str">
        <f>IFERROR(VLOOKUP(I225,'P1-1'!$B:$AP,31,FALSE),"")</f>
        <v/>
      </c>
      <c r="J227" s="234" t="str">
        <f>IFERROR(VLOOKUP(J225,'P1-1'!$B:$AP,31,FALSE),"")</f>
        <v/>
      </c>
      <c r="K227" s="234" t="str">
        <f>IFERROR(VLOOKUP(K225,'P1-1'!$B:$AP,31,FALSE),"")</f>
        <v/>
      </c>
      <c r="L227" s="234" t="str">
        <f>IFERROR(VLOOKUP(L225,'P1-1'!$B:$AP,31,FALSE),"")</f>
        <v/>
      </c>
      <c r="M227" s="234" t="str">
        <f>IFERROR(VLOOKUP(M225,'P1-1'!$B:$AP,31,FALSE),"")</f>
        <v/>
      </c>
      <c r="N227" s="234" t="str">
        <f>IFERROR(VLOOKUP(N225,'P1-1'!$B:$AP,31,FALSE),"")</f>
        <v/>
      </c>
      <c r="O227" s="234" t="str">
        <f>IFERROR(VLOOKUP(O225,'P1-1'!$B:$AP,31,FALSE),"")</f>
        <v/>
      </c>
      <c r="P227" s="234" t="str">
        <f>IFERROR(VLOOKUP(P225,'P1-1'!$B:$AP,31,FALSE),"")</f>
        <v/>
      </c>
      <c r="Q227" s="234" t="str">
        <f>IFERROR(VLOOKUP(Q225,'P1-1'!$B:$AP,31,FALSE),"")</f>
        <v/>
      </c>
      <c r="R227" s="234" t="str">
        <f>IFERROR(VLOOKUP(R225,'P1-1'!$B:$AP,31,FALSE),"")</f>
        <v/>
      </c>
      <c r="S227" s="234" t="str">
        <f>IFERROR(VLOOKUP(S225,'P1-1'!$B:$AP,31,FALSE),"")</f>
        <v/>
      </c>
      <c r="T227" s="234" t="str">
        <f>IFERROR(VLOOKUP(T225,'P1-1'!$B:$AP,31,FALSE),"")</f>
        <v/>
      </c>
      <c r="U227" s="234" t="str">
        <f>IFERROR(VLOOKUP(U225,'P1-1'!$B:$AP,31,FALSE),"")</f>
        <v/>
      </c>
      <c r="V227" s="234" t="str">
        <f>IFERROR(VLOOKUP(V225,'P1-1'!$B:$AP,31,FALSE),"")</f>
        <v/>
      </c>
      <c r="W227" s="234" t="str">
        <f>IFERROR(VLOOKUP(W225,'P1-1'!$B:$AP,31,FALSE),"")</f>
        <v/>
      </c>
      <c r="X227" s="234" t="str">
        <f>IFERROR(VLOOKUP(X225,'P1-1'!$B:$AP,31,FALSE),"")</f>
        <v/>
      </c>
      <c r="Y227" s="234" t="str">
        <f>IFERROR(VLOOKUP(Y225,'P1-1'!$B:$AP,31,FALSE),"")</f>
        <v/>
      </c>
      <c r="Z227" s="234" t="str">
        <f>IFERROR(VLOOKUP(Z225,'P1-1'!$B:$AP,31,FALSE),"")</f>
        <v/>
      </c>
      <c r="AA227" s="234" t="str">
        <f>IFERROR(VLOOKUP(AA225,'P1-1'!$B:$AP,31,FALSE),"")</f>
        <v/>
      </c>
      <c r="AB227" s="234" t="str">
        <f>IFERROR(VLOOKUP(AB225,'P1-1'!$B:$AP,31,FALSE),"")</f>
        <v/>
      </c>
      <c r="AC227" s="234" t="str">
        <f>IFERROR(VLOOKUP(AC225,'P1-1'!$B:$AP,31,FALSE),"")</f>
        <v/>
      </c>
      <c r="AD227" s="234" t="str">
        <f>IFERROR(VLOOKUP(AD225,'P1-1'!$B:$AP,31,FALSE),"")</f>
        <v/>
      </c>
      <c r="AE227" s="234" t="str">
        <f>IFERROR(VLOOKUP(AE225,'P1-1'!$B:$AP,31,FALSE),"")</f>
        <v/>
      </c>
      <c r="AF227" s="234" t="str">
        <f>IFERROR(VLOOKUP(AF225,'P1-1'!$B:$AP,31,FALSE),"")</f>
        <v/>
      </c>
      <c r="AG227" s="234" t="str">
        <f>IFERROR(VLOOKUP(AG225,'P1-1'!$B:$AP,31,FALSE),"")</f>
        <v/>
      </c>
      <c r="AH227" s="234" t="str">
        <f>IFERROR(VLOOKUP(AH225,'P1-1'!$B:$AP,31,FALSE),"")</f>
        <v/>
      </c>
      <c r="AI227" s="234" t="str">
        <f>IFERROR(VLOOKUP(AI225,'P1-1'!$B:$AP,31,FALSE),"")</f>
        <v/>
      </c>
      <c r="AJ227" s="234" t="str">
        <f>IFERROR(VLOOKUP(AJ225,'P1-1'!$B:$AP,31,FALSE),"")</f>
        <v/>
      </c>
      <c r="AK227" s="234" t="str">
        <f>IFERROR(VLOOKUP(AK225,'P1-1'!$B:$AP,31,FALSE),"")</f>
        <v/>
      </c>
      <c r="AL227" s="234" t="str">
        <f>IFERROR(VLOOKUP(AL225,'P1-1'!$B:$AP,31,FALSE),"")</f>
        <v/>
      </c>
      <c r="AM227" s="234" t="str">
        <f>IFERROR(VLOOKUP(AM225,'P1-1'!$B:$AP,31,FALSE),"")</f>
        <v/>
      </c>
      <c r="AN227" s="730"/>
      <c r="AO227" s="702"/>
      <c r="AP227" s="707"/>
      <c r="AQ227" s="708"/>
      <c r="AR227" s="702"/>
      <c r="AS227" s="702"/>
      <c r="AT227" s="709"/>
      <c r="AU227" s="327"/>
      <c r="AV227" s="327"/>
    </row>
    <row r="228" spans="1:48" s="205" customFormat="1" ht="12" customHeight="1">
      <c r="A228" s="710">
        <v>69</v>
      </c>
      <c r="B228" s="713"/>
      <c r="C228" s="731"/>
      <c r="D228" s="719" t="s">
        <v>231</v>
      </c>
      <c r="E228" s="401"/>
      <c r="F228" s="722"/>
      <c r="G228" s="723"/>
      <c r="H228" s="232" t="s">
        <v>355</v>
      </c>
      <c r="I228" s="324"/>
      <c r="J228" s="324"/>
      <c r="K228" s="324"/>
      <c r="L228" s="324"/>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4"/>
      <c r="AL228" s="324"/>
      <c r="AM228" s="324"/>
      <c r="AN228" s="728">
        <f t="shared" ref="AN228" si="263">IF(LEFT($AN$2,6)="共同生活援助",SUM(I229:AM229),SUM(I229:AM230))</f>
        <v>0</v>
      </c>
      <c r="AO228" s="700">
        <f>IF($AN$4="４週",AN228/4,AN228/(DAY(EOMONTH($I$22,0))/7))</f>
        <v>0</v>
      </c>
      <c r="AP228" s="703"/>
      <c r="AQ228" s="704"/>
      <c r="AR228" s="700" t="str">
        <f t="shared" ref="AR228" si="264">IF($AN$4="４週",AU229,AV229)</f>
        <v/>
      </c>
      <c r="AS228" s="700"/>
      <c r="AT228" s="709"/>
      <c r="AU228" s="325" t="s">
        <v>617</v>
      </c>
      <c r="AV228" s="325" t="s">
        <v>356</v>
      </c>
    </row>
    <row r="229" spans="1:48" s="205" customFormat="1" ht="12" customHeight="1">
      <c r="A229" s="711"/>
      <c r="B229" s="714"/>
      <c r="C229" s="732"/>
      <c r="D229" s="720"/>
      <c r="E229" s="402"/>
      <c r="F229" s="724"/>
      <c r="G229" s="725"/>
      <c r="H229" s="233" t="s">
        <v>357</v>
      </c>
      <c r="I229" s="234" t="str">
        <f>IFERROR(VLOOKUP(I228,'P1-1'!$B:$AP,41,FALSE),"")</f>
        <v/>
      </c>
      <c r="J229" s="234" t="str">
        <f>IFERROR(VLOOKUP(J228,'P1-1'!$B:$AP,41,FALSE),"")</f>
        <v/>
      </c>
      <c r="K229" s="234" t="str">
        <f>IFERROR(VLOOKUP(K228,'P1-1'!$B:$AP,41,FALSE),"")</f>
        <v/>
      </c>
      <c r="L229" s="234" t="str">
        <f>IFERROR(VLOOKUP(L228,'P1-1'!$B:$AP,41,FALSE),"")</f>
        <v/>
      </c>
      <c r="M229" s="234" t="str">
        <f>IFERROR(VLOOKUP(M228,'P1-1'!$B:$AP,41,FALSE),"")</f>
        <v/>
      </c>
      <c r="N229" s="234" t="str">
        <f>IFERROR(VLOOKUP(N228,'P1-1'!$B:$AP,41,FALSE),"")</f>
        <v/>
      </c>
      <c r="O229" s="234" t="str">
        <f>IFERROR(VLOOKUP(O228,'P1-1'!$B:$AP,41,FALSE),"")</f>
        <v/>
      </c>
      <c r="P229" s="234" t="str">
        <f>IFERROR(VLOOKUP(P228,'P1-1'!$B:$AP,41,FALSE),"")</f>
        <v/>
      </c>
      <c r="Q229" s="234" t="str">
        <f>IFERROR(VLOOKUP(Q228,'P1-1'!$B:$AP,41,FALSE),"")</f>
        <v/>
      </c>
      <c r="R229" s="234" t="str">
        <f>IFERROR(VLOOKUP(R228,'P1-1'!$B:$AP,41,FALSE),"")</f>
        <v/>
      </c>
      <c r="S229" s="234" t="str">
        <f>IFERROR(VLOOKUP(S228,'P1-1'!$B:$AP,41,FALSE),"")</f>
        <v/>
      </c>
      <c r="T229" s="234" t="str">
        <f>IFERROR(VLOOKUP(T228,'P1-1'!$B:$AP,41,FALSE),"")</f>
        <v/>
      </c>
      <c r="U229" s="234" t="str">
        <f>IFERROR(VLOOKUP(U228,'P1-1'!$B:$AP,41,FALSE),"")</f>
        <v/>
      </c>
      <c r="V229" s="234" t="str">
        <f>IFERROR(VLOOKUP(V228,'P1-1'!$B:$AP,41,FALSE),"")</f>
        <v/>
      </c>
      <c r="W229" s="234" t="str">
        <f>IFERROR(VLOOKUP(W228,'P1-1'!$B:$AP,41,FALSE),"")</f>
        <v/>
      </c>
      <c r="X229" s="234" t="str">
        <f>IFERROR(VLOOKUP(X228,'P1-1'!$B:$AP,41,FALSE),"")</f>
        <v/>
      </c>
      <c r="Y229" s="234" t="str">
        <f>IFERROR(VLOOKUP(Y228,'P1-1'!$B:$AP,41,FALSE),"")</f>
        <v/>
      </c>
      <c r="Z229" s="234" t="str">
        <f>IFERROR(VLOOKUP(Z228,'P1-1'!$B:$AP,41,FALSE),"")</f>
        <v/>
      </c>
      <c r="AA229" s="234" t="str">
        <f>IFERROR(VLOOKUP(AA228,'P1-1'!$B:$AP,41,FALSE),"")</f>
        <v/>
      </c>
      <c r="AB229" s="234" t="str">
        <f>IFERROR(VLOOKUP(AB228,'P1-1'!$B:$AP,41,FALSE),"")</f>
        <v/>
      </c>
      <c r="AC229" s="234" t="str">
        <f>IFERROR(VLOOKUP(AC228,'P1-1'!$B:$AP,41,FALSE),"")</f>
        <v/>
      </c>
      <c r="AD229" s="234" t="str">
        <f>IFERROR(VLOOKUP(AD228,'P1-1'!$B:$AP,41,FALSE),"")</f>
        <v/>
      </c>
      <c r="AE229" s="234" t="str">
        <f>IFERROR(VLOOKUP(AE228,'P1-1'!$B:$AP,41,FALSE),"")</f>
        <v/>
      </c>
      <c r="AF229" s="234" t="str">
        <f>IFERROR(VLOOKUP(AF228,'P1-1'!$B:$AP,41,FALSE),"")</f>
        <v/>
      </c>
      <c r="AG229" s="234" t="str">
        <f>IFERROR(VLOOKUP(AG228,'P1-1'!$B:$AP,41,FALSE),"")</f>
        <v/>
      </c>
      <c r="AH229" s="234" t="str">
        <f>IFERROR(VLOOKUP(AH228,'P1-1'!$B:$AP,41,FALSE),"")</f>
        <v/>
      </c>
      <c r="AI229" s="234" t="str">
        <f>IFERROR(VLOOKUP(AI228,'P1-1'!$B:$AP,41,FALSE),"")</f>
        <v/>
      </c>
      <c r="AJ229" s="234" t="str">
        <f>IFERROR(VLOOKUP(AJ228,'P1-1'!$B:$AP,41,FALSE),"")</f>
        <v/>
      </c>
      <c r="AK229" s="234" t="str">
        <f>IFERROR(VLOOKUP(AK228,'P1-1'!$B:$AP,41,FALSE),"")</f>
        <v/>
      </c>
      <c r="AL229" s="234" t="str">
        <f>IFERROR(VLOOKUP(AL228,'P1-1'!$B:$AP,41,FALSE),"")</f>
        <v/>
      </c>
      <c r="AM229" s="234" t="str">
        <f>IFERROR(VLOOKUP(AM228,'P1-1'!$B:$AP,41,FALSE),"")</f>
        <v/>
      </c>
      <c r="AN229" s="729"/>
      <c r="AO229" s="701"/>
      <c r="AP229" s="705"/>
      <c r="AQ229" s="706"/>
      <c r="AR229" s="701"/>
      <c r="AS229" s="701"/>
      <c r="AT229" s="709"/>
      <c r="AU229" s="326" t="str">
        <f t="shared" ref="AU229" si="265">IFERROR(IF($D228="□",($AO228/$AK$7),($AO228/$AK$9)),"")</f>
        <v/>
      </c>
      <c r="AV229" s="326" t="str">
        <f t="shared" ref="AV229" si="266">IFERROR(IF($D228="□",($AN228/$AO$7),($AN228/$AO$9)),"")</f>
        <v/>
      </c>
    </row>
    <row r="230" spans="1:48" s="205" customFormat="1" ht="12" customHeight="1">
      <c r="A230" s="712"/>
      <c r="B230" s="715"/>
      <c r="C230" s="733"/>
      <c r="D230" s="721"/>
      <c r="E230" s="402"/>
      <c r="F230" s="726"/>
      <c r="G230" s="727"/>
      <c r="H230" s="235" t="s">
        <v>358</v>
      </c>
      <c r="I230" s="234" t="str">
        <f>IFERROR(VLOOKUP(I228,'P1-1'!$B:$AP,31,FALSE),"")</f>
        <v/>
      </c>
      <c r="J230" s="234" t="str">
        <f>IFERROR(VLOOKUP(J228,'P1-1'!$B:$AP,31,FALSE),"")</f>
        <v/>
      </c>
      <c r="K230" s="234" t="str">
        <f>IFERROR(VLOOKUP(K228,'P1-1'!$B:$AP,31,FALSE),"")</f>
        <v/>
      </c>
      <c r="L230" s="234" t="str">
        <f>IFERROR(VLOOKUP(L228,'P1-1'!$B:$AP,31,FALSE),"")</f>
        <v/>
      </c>
      <c r="M230" s="234" t="str">
        <f>IFERROR(VLOOKUP(M228,'P1-1'!$B:$AP,31,FALSE),"")</f>
        <v/>
      </c>
      <c r="N230" s="234" t="str">
        <f>IFERROR(VLOOKUP(N228,'P1-1'!$B:$AP,31,FALSE),"")</f>
        <v/>
      </c>
      <c r="O230" s="234" t="str">
        <f>IFERROR(VLOOKUP(O228,'P1-1'!$B:$AP,31,FALSE),"")</f>
        <v/>
      </c>
      <c r="P230" s="234" t="str">
        <f>IFERROR(VLOOKUP(P228,'P1-1'!$B:$AP,31,FALSE),"")</f>
        <v/>
      </c>
      <c r="Q230" s="234" t="str">
        <f>IFERROR(VLOOKUP(Q228,'P1-1'!$B:$AP,31,FALSE),"")</f>
        <v/>
      </c>
      <c r="R230" s="234" t="str">
        <f>IFERROR(VLOOKUP(R228,'P1-1'!$B:$AP,31,FALSE),"")</f>
        <v/>
      </c>
      <c r="S230" s="234" t="str">
        <f>IFERROR(VLOOKUP(S228,'P1-1'!$B:$AP,31,FALSE),"")</f>
        <v/>
      </c>
      <c r="T230" s="234" t="str">
        <f>IFERROR(VLOOKUP(T228,'P1-1'!$B:$AP,31,FALSE),"")</f>
        <v/>
      </c>
      <c r="U230" s="234" t="str">
        <f>IFERROR(VLOOKUP(U228,'P1-1'!$B:$AP,31,FALSE),"")</f>
        <v/>
      </c>
      <c r="V230" s="234" t="str">
        <f>IFERROR(VLOOKUP(V228,'P1-1'!$B:$AP,31,FALSE),"")</f>
        <v/>
      </c>
      <c r="W230" s="234" t="str">
        <f>IFERROR(VLOOKUP(W228,'P1-1'!$B:$AP,31,FALSE),"")</f>
        <v/>
      </c>
      <c r="X230" s="234" t="str">
        <f>IFERROR(VLOOKUP(X228,'P1-1'!$B:$AP,31,FALSE),"")</f>
        <v/>
      </c>
      <c r="Y230" s="234" t="str">
        <f>IFERROR(VLOOKUP(Y228,'P1-1'!$B:$AP,31,FALSE),"")</f>
        <v/>
      </c>
      <c r="Z230" s="234" t="str">
        <f>IFERROR(VLOOKUP(Z228,'P1-1'!$B:$AP,31,FALSE),"")</f>
        <v/>
      </c>
      <c r="AA230" s="234" t="str">
        <f>IFERROR(VLOOKUP(AA228,'P1-1'!$B:$AP,31,FALSE),"")</f>
        <v/>
      </c>
      <c r="AB230" s="234" t="str">
        <f>IFERROR(VLOOKUP(AB228,'P1-1'!$B:$AP,31,FALSE),"")</f>
        <v/>
      </c>
      <c r="AC230" s="234" t="str">
        <f>IFERROR(VLOOKUP(AC228,'P1-1'!$B:$AP,31,FALSE),"")</f>
        <v/>
      </c>
      <c r="AD230" s="234" t="str">
        <f>IFERROR(VLOOKUP(AD228,'P1-1'!$B:$AP,31,FALSE),"")</f>
        <v/>
      </c>
      <c r="AE230" s="234" t="str">
        <f>IFERROR(VLOOKUP(AE228,'P1-1'!$B:$AP,31,FALSE),"")</f>
        <v/>
      </c>
      <c r="AF230" s="234" t="str">
        <f>IFERROR(VLOOKUP(AF228,'P1-1'!$B:$AP,31,FALSE),"")</f>
        <v/>
      </c>
      <c r="AG230" s="234" t="str">
        <f>IFERROR(VLOOKUP(AG228,'P1-1'!$B:$AP,31,FALSE),"")</f>
        <v/>
      </c>
      <c r="AH230" s="234" t="str">
        <f>IFERROR(VLOOKUP(AH228,'P1-1'!$B:$AP,31,FALSE),"")</f>
        <v/>
      </c>
      <c r="AI230" s="234" t="str">
        <f>IFERROR(VLOOKUP(AI228,'P1-1'!$B:$AP,31,FALSE),"")</f>
        <v/>
      </c>
      <c r="AJ230" s="234" t="str">
        <f>IFERROR(VLOOKUP(AJ228,'P1-1'!$B:$AP,31,FALSE),"")</f>
        <v/>
      </c>
      <c r="AK230" s="234" t="str">
        <f>IFERROR(VLOOKUP(AK228,'P1-1'!$B:$AP,31,FALSE),"")</f>
        <v/>
      </c>
      <c r="AL230" s="234" t="str">
        <f>IFERROR(VLOOKUP(AL228,'P1-1'!$B:$AP,31,FALSE),"")</f>
        <v/>
      </c>
      <c r="AM230" s="234" t="str">
        <f>IFERROR(VLOOKUP(AM228,'P1-1'!$B:$AP,31,FALSE),"")</f>
        <v/>
      </c>
      <c r="AN230" s="730"/>
      <c r="AO230" s="702"/>
      <c r="AP230" s="707"/>
      <c r="AQ230" s="708"/>
      <c r="AR230" s="702"/>
      <c r="AS230" s="702"/>
      <c r="AT230" s="709"/>
      <c r="AU230" s="327"/>
      <c r="AV230" s="327"/>
    </row>
    <row r="231" spans="1:48" s="205" customFormat="1" ht="12" customHeight="1">
      <c r="A231" s="710">
        <v>70</v>
      </c>
      <c r="B231" s="713"/>
      <c r="C231" s="731"/>
      <c r="D231" s="719" t="s">
        <v>231</v>
      </c>
      <c r="E231" s="401"/>
      <c r="F231" s="722"/>
      <c r="G231" s="723"/>
      <c r="H231" s="232" t="s">
        <v>355</v>
      </c>
      <c r="I231" s="324"/>
      <c r="J231" s="324"/>
      <c r="K231" s="324"/>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728">
        <f t="shared" ref="AN231" si="267">IF(LEFT($AN$2,6)="共同生活援助",SUM(I232:AM232),SUM(I232:AM233))</f>
        <v>0</v>
      </c>
      <c r="AO231" s="700">
        <f>IF($AN$4="４週",AN231/4,AN231/(DAY(EOMONTH($I$22,0))/7))</f>
        <v>0</v>
      </c>
      <c r="AP231" s="703"/>
      <c r="AQ231" s="704"/>
      <c r="AR231" s="700" t="str">
        <f t="shared" ref="AR231" si="268">IF($AN$4="４週",AU232,AV232)</f>
        <v/>
      </c>
      <c r="AS231" s="700"/>
      <c r="AT231" s="709"/>
      <c r="AU231" s="325" t="s">
        <v>617</v>
      </c>
      <c r="AV231" s="325" t="s">
        <v>356</v>
      </c>
    </row>
    <row r="232" spans="1:48" s="205" customFormat="1" ht="12" customHeight="1">
      <c r="A232" s="711"/>
      <c r="B232" s="714"/>
      <c r="C232" s="732"/>
      <c r="D232" s="720"/>
      <c r="E232" s="402"/>
      <c r="F232" s="724"/>
      <c r="G232" s="725"/>
      <c r="H232" s="233" t="s">
        <v>357</v>
      </c>
      <c r="I232" s="234" t="str">
        <f>IFERROR(VLOOKUP(I231,'P1-1'!$B:$AP,41,FALSE),"")</f>
        <v/>
      </c>
      <c r="J232" s="234" t="str">
        <f>IFERROR(VLOOKUP(J231,'P1-1'!$B:$AP,41,FALSE),"")</f>
        <v/>
      </c>
      <c r="K232" s="234" t="str">
        <f>IFERROR(VLOOKUP(K231,'P1-1'!$B:$AP,41,FALSE),"")</f>
        <v/>
      </c>
      <c r="L232" s="234" t="str">
        <f>IFERROR(VLOOKUP(L231,'P1-1'!$B:$AP,41,FALSE),"")</f>
        <v/>
      </c>
      <c r="M232" s="234" t="str">
        <f>IFERROR(VLOOKUP(M231,'P1-1'!$B:$AP,41,FALSE),"")</f>
        <v/>
      </c>
      <c r="N232" s="234" t="str">
        <f>IFERROR(VLOOKUP(N231,'P1-1'!$B:$AP,41,FALSE),"")</f>
        <v/>
      </c>
      <c r="O232" s="234" t="str">
        <f>IFERROR(VLOOKUP(O231,'P1-1'!$B:$AP,41,FALSE),"")</f>
        <v/>
      </c>
      <c r="P232" s="234" t="str">
        <f>IFERROR(VLOOKUP(P231,'P1-1'!$B:$AP,41,FALSE),"")</f>
        <v/>
      </c>
      <c r="Q232" s="234" t="str">
        <f>IFERROR(VLOOKUP(Q231,'P1-1'!$B:$AP,41,FALSE),"")</f>
        <v/>
      </c>
      <c r="R232" s="234" t="str">
        <f>IFERROR(VLOOKUP(R231,'P1-1'!$B:$AP,41,FALSE),"")</f>
        <v/>
      </c>
      <c r="S232" s="234" t="str">
        <f>IFERROR(VLOOKUP(S231,'P1-1'!$B:$AP,41,FALSE),"")</f>
        <v/>
      </c>
      <c r="T232" s="234" t="str">
        <f>IFERROR(VLOOKUP(T231,'P1-1'!$B:$AP,41,FALSE),"")</f>
        <v/>
      </c>
      <c r="U232" s="234" t="str">
        <f>IFERROR(VLOOKUP(U231,'P1-1'!$B:$AP,41,FALSE),"")</f>
        <v/>
      </c>
      <c r="V232" s="234" t="str">
        <f>IFERROR(VLOOKUP(V231,'P1-1'!$B:$AP,41,FALSE),"")</f>
        <v/>
      </c>
      <c r="W232" s="234" t="str">
        <f>IFERROR(VLOOKUP(W231,'P1-1'!$B:$AP,41,FALSE),"")</f>
        <v/>
      </c>
      <c r="X232" s="234" t="str">
        <f>IFERROR(VLOOKUP(X231,'P1-1'!$B:$AP,41,FALSE),"")</f>
        <v/>
      </c>
      <c r="Y232" s="234" t="str">
        <f>IFERROR(VLOOKUP(Y231,'P1-1'!$B:$AP,41,FALSE),"")</f>
        <v/>
      </c>
      <c r="Z232" s="234" t="str">
        <f>IFERROR(VLOOKUP(Z231,'P1-1'!$B:$AP,41,FALSE),"")</f>
        <v/>
      </c>
      <c r="AA232" s="234" t="str">
        <f>IFERROR(VLOOKUP(AA231,'P1-1'!$B:$AP,41,FALSE),"")</f>
        <v/>
      </c>
      <c r="AB232" s="234" t="str">
        <f>IFERROR(VLOOKUP(AB231,'P1-1'!$B:$AP,41,FALSE),"")</f>
        <v/>
      </c>
      <c r="AC232" s="234" t="str">
        <f>IFERROR(VLOOKUP(AC231,'P1-1'!$B:$AP,41,FALSE),"")</f>
        <v/>
      </c>
      <c r="AD232" s="234" t="str">
        <f>IFERROR(VLOOKUP(AD231,'P1-1'!$B:$AP,41,FALSE),"")</f>
        <v/>
      </c>
      <c r="AE232" s="234" t="str">
        <f>IFERROR(VLOOKUP(AE231,'P1-1'!$B:$AP,41,FALSE),"")</f>
        <v/>
      </c>
      <c r="AF232" s="234" t="str">
        <f>IFERROR(VLOOKUP(AF231,'P1-1'!$B:$AP,41,FALSE),"")</f>
        <v/>
      </c>
      <c r="AG232" s="234" t="str">
        <f>IFERROR(VLOOKUP(AG231,'P1-1'!$B:$AP,41,FALSE),"")</f>
        <v/>
      </c>
      <c r="AH232" s="234" t="str">
        <f>IFERROR(VLOOKUP(AH231,'P1-1'!$B:$AP,41,FALSE),"")</f>
        <v/>
      </c>
      <c r="AI232" s="234" t="str">
        <f>IFERROR(VLOOKUP(AI231,'P1-1'!$B:$AP,41,FALSE),"")</f>
        <v/>
      </c>
      <c r="AJ232" s="234" t="str">
        <f>IFERROR(VLOOKUP(AJ231,'P1-1'!$B:$AP,41,FALSE),"")</f>
        <v/>
      </c>
      <c r="AK232" s="234" t="str">
        <f>IFERROR(VLOOKUP(AK231,'P1-1'!$B:$AP,41,FALSE),"")</f>
        <v/>
      </c>
      <c r="AL232" s="234" t="str">
        <f>IFERROR(VLOOKUP(AL231,'P1-1'!$B:$AP,41,FALSE),"")</f>
        <v/>
      </c>
      <c r="AM232" s="234" t="str">
        <f>IFERROR(VLOOKUP(AM231,'P1-1'!$B:$AP,41,FALSE),"")</f>
        <v/>
      </c>
      <c r="AN232" s="729"/>
      <c r="AO232" s="701"/>
      <c r="AP232" s="705"/>
      <c r="AQ232" s="706"/>
      <c r="AR232" s="701"/>
      <c r="AS232" s="701"/>
      <c r="AT232" s="709"/>
      <c r="AU232" s="326" t="str">
        <f t="shared" ref="AU232" si="269">IFERROR(IF($D231="□",($AO231/$AK$7),($AO231/$AK$9)),"")</f>
        <v/>
      </c>
      <c r="AV232" s="326" t="str">
        <f t="shared" ref="AV232" si="270">IFERROR(IF($D231="□",($AN231/$AO$7),($AN231/$AO$9)),"")</f>
        <v/>
      </c>
    </row>
    <row r="233" spans="1:48" s="205" customFormat="1" ht="12" customHeight="1">
      <c r="A233" s="712"/>
      <c r="B233" s="715"/>
      <c r="C233" s="733"/>
      <c r="D233" s="721"/>
      <c r="E233" s="402"/>
      <c r="F233" s="726"/>
      <c r="G233" s="727"/>
      <c r="H233" s="235" t="s">
        <v>358</v>
      </c>
      <c r="I233" s="234" t="str">
        <f>IFERROR(VLOOKUP(I231,'P1-1'!$B:$AP,31,FALSE),"")</f>
        <v/>
      </c>
      <c r="J233" s="234" t="str">
        <f>IFERROR(VLOOKUP(J231,'P1-1'!$B:$AP,31,FALSE),"")</f>
        <v/>
      </c>
      <c r="K233" s="234" t="str">
        <f>IFERROR(VLOOKUP(K231,'P1-1'!$B:$AP,31,FALSE),"")</f>
        <v/>
      </c>
      <c r="L233" s="234" t="str">
        <f>IFERROR(VLOOKUP(L231,'P1-1'!$B:$AP,31,FALSE),"")</f>
        <v/>
      </c>
      <c r="M233" s="234" t="str">
        <f>IFERROR(VLOOKUP(M231,'P1-1'!$B:$AP,31,FALSE),"")</f>
        <v/>
      </c>
      <c r="N233" s="234" t="str">
        <f>IFERROR(VLOOKUP(N231,'P1-1'!$B:$AP,31,FALSE),"")</f>
        <v/>
      </c>
      <c r="O233" s="234" t="str">
        <f>IFERROR(VLOOKUP(O231,'P1-1'!$B:$AP,31,FALSE),"")</f>
        <v/>
      </c>
      <c r="P233" s="234" t="str">
        <f>IFERROR(VLOOKUP(P231,'P1-1'!$B:$AP,31,FALSE),"")</f>
        <v/>
      </c>
      <c r="Q233" s="234" t="str">
        <f>IFERROR(VLOOKUP(Q231,'P1-1'!$B:$AP,31,FALSE),"")</f>
        <v/>
      </c>
      <c r="R233" s="234" t="str">
        <f>IFERROR(VLOOKUP(R231,'P1-1'!$B:$AP,31,FALSE),"")</f>
        <v/>
      </c>
      <c r="S233" s="234" t="str">
        <f>IFERROR(VLOOKUP(S231,'P1-1'!$B:$AP,31,FALSE),"")</f>
        <v/>
      </c>
      <c r="T233" s="234" t="str">
        <f>IFERROR(VLOOKUP(T231,'P1-1'!$B:$AP,31,FALSE),"")</f>
        <v/>
      </c>
      <c r="U233" s="234" t="str">
        <f>IFERROR(VLOOKUP(U231,'P1-1'!$B:$AP,31,FALSE),"")</f>
        <v/>
      </c>
      <c r="V233" s="234" t="str">
        <f>IFERROR(VLOOKUP(V231,'P1-1'!$B:$AP,31,FALSE),"")</f>
        <v/>
      </c>
      <c r="W233" s="234" t="str">
        <f>IFERROR(VLOOKUP(W231,'P1-1'!$B:$AP,31,FALSE),"")</f>
        <v/>
      </c>
      <c r="X233" s="234" t="str">
        <f>IFERROR(VLOOKUP(X231,'P1-1'!$B:$AP,31,FALSE),"")</f>
        <v/>
      </c>
      <c r="Y233" s="234" t="str">
        <f>IFERROR(VLOOKUP(Y231,'P1-1'!$B:$AP,31,FALSE),"")</f>
        <v/>
      </c>
      <c r="Z233" s="234" t="str">
        <f>IFERROR(VLOOKUP(Z231,'P1-1'!$B:$AP,31,FALSE),"")</f>
        <v/>
      </c>
      <c r="AA233" s="234" t="str">
        <f>IFERROR(VLOOKUP(AA231,'P1-1'!$B:$AP,31,FALSE),"")</f>
        <v/>
      </c>
      <c r="AB233" s="234" t="str">
        <f>IFERROR(VLOOKUP(AB231,'P1-1'!$B:$AP,31,FALSE),"")</f>
        <v/>
      </c>
      <c r="AC233" s="234" t="str">
        <f>IFERROR(VLOOKUP(AC231,'P1-1'!$B:$AP,31,FALSE),"")</f>
        <v/>
      </c>
      <c r="AD233" s="234" t="str">
        <f>IFERROR(VLOOKUP(AD231,'P1-1'!$B:$AP,31,FALSE),"")</f>
        <v/>
      </c>
      <c r="AE233" s="234" t="str">
        <f>IFERROR(VLOOKUP(AE231,'P1-1'!$B:$AP,31,FALSE),"")</f>
        <v/>
      </c>
      <c r="AF233" s="234" t="str">
        <f>IFERROR(VLOOKUP(AF231,'P1-1'!$B:$AP,31,FALSE),"")</f>
        <v/>
      </c>
      <c r="AG233" s="234" t="str">
        <f>IFERROR(VLOOKUP(AG231,'P1-1'!$B:$AP,31,FALSE),"")</f>
        <v/>
      </c>
      <c r="AH233" s="234" t="str">
        <f>IFERROR(VLOOKUP(AH231,'P1-1'!$B:$AP,31,FALSE),"")</f>
        <v/>
      </c>
      <c r="AI233" s="234" t="str">
        <f>IFERROR(VLOOKUP(AI231,'P1-1'!$B:$AP,31,FALSE),"")</f>
        <v/>
      </c>
      <c r="AJ233" s="234" t="str">
        <f>IFERROR(VLOOKUP(AJ231,'P1-1'!$B:$AP,31,FALSE),"")</f>
        <v/>
      </c>
      <c r="AK233" s="234" t="str">
        <f>IFERROR(VLOOKUP(AK231,'P1-1'!$B:$AP,31,FALSE),"")</f>
        <v/>
      </c>
      <c r="AL233" s="234" t="str">
        <f>IFERROR(VLOOKUP(AL231,'P1-1'!$B:$AP,31,FALSE),"")</f>
        <v/>
      </c>
      <c r="AM233" s="234" t="str">
        <f>IFERROR(VLOOKUP(AM231,'P1-1'!$B:$AP,31,FALSE),"")</f>
        <v/>
      </c>
      <c r="AN233" s="730"/>
      <c r="AO233" s="702"/>
      <c r="AP233" s="707"/>
      <c r="AQ233" s="708"/>
      <c r="AR233" s="702"/>
      <c r="AS233" s="702"/>
      <c r="AT233" s="709"/>
      <c r="AU233" s="327"/>
      <c r="AV233" s="327"/>
    </row>
    <row r="234" spans="1:48" s="205" customFormat="1" ht="12" customHeight="1">
      <c r="A234" s="710">
        <v>71</v>
      </c>
      <c r="B234" s="713"/>
      <c r="C234" s="731"/>
      <c r="D234" s="719" t="s">
        <v>231</v>
      </c>
      <c r="E234" s="401"/>
      <c r="F234" s="722"/>
      <c r="G234" s="723"/>
      <c r="H234" s="232" t="s">
        <v>355</v>
      </c>
      <c r="I234" s="324"/>
      <c r="J234" s="324"/>
      <c r="K234" s="324"/>
      <c r="L234" s="324"/>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4"/>
      <c r="AL234" s="324"/>
      <c r="AM234" s="324"/>
      <c r="AN234" s="728">
        <f t="shared" ref="AN234" si="271">IF(LEFT($AN$2,6)="共同生活援助",SUM(I235:AM235),SUM(I235:AM236))</f>
        <v>0</v>
      </c>
      <c r="AO234" s="700">
        <f>IF($AN$4="４週",AN234/4,AN234/(DAY(EOMONTH($I$22,0))/7))</f>
        <v>0</v>
      </c>
      <c r="AP234" s="703"/>
      <c r="AQ234" s="704"/>
      <c r="AR234" s="700" t="str">
        <f t="shared" ref="AR234" si="272">IF($AN$4="４週",AU235,AV235)</f>
        <v/>
      </c>
      <c r="AS234" s="700"/>
      <c r="AT234" s="709"/>
      <c r="AU234" s="325" t="s">
        <v>617</v>
      </c>
      <c r="AV234" s="325" t="s">
        <v>356</v>
      </c>
    </row>
    <row r="235" spans="1:48" s="205" customFormat="1" ht="12" customHeight="1">
      <c r="A235" s="711"/>
      <c r="B235" s="714"/>
      <c r="C235" s="732"/>
      <c r="D235" s="720"/>
      <c r="E235" s="402"/>
      <c r="F235" s="724"/>
      <c r="G235" s="725"/>
      <c r="H235" s="233" t="s">
        <v>357</v>
      </c>
      <c r="I235" s="234" t="str">
        <f>IFERROR(VLOOKUP(I234,'P1-1'!$B:$AP,41,FALSE),"")</f>
        <v/>
      </c>
      <c r="J235" s="234" t="str">
        <f>IFERROR(VLOOKUP(J234,'P1-1'!$B:$AP,41,FALSE),"")</f>
        <v/>
      </c>
      <c r="K235" s="234" t="str">
        <f>IFERROR(VLOOKUP(K234,'P1-1'!$B:$AP,41,FALSE),"")</f>
        <v/>
      </c>
      <c r="L235" s="234" t="str">
        <f>IFERROR(VLOOKUP(L234,'P1-1'!$B:$AP,41,FALSE),"")</f>
        <v/>
      </c>
      <c r="M235" s="234" t="str">
        <f>IFERROR(VLOOKUP(M234,'P1-1'!$B:$AP,41,FALSE),"")</f>
        <v/>
      </c>
      <c r="N235" s="234" t="str">
        <f>IFERROR(VLOOKUP(N234,'P1-1'!$B:$AP,41,FALSE),"")</f>
        <v/>
      </c>
      <c r="O235" s="234" t="str">
        <f>IFERROR(VLOOKUP(O234,'P1-1'!$B:$AP,41,FALSE),"")</f>
        <v/>
      </c>
      <c r="P235" s="234" t="str">
        <f>IFERROR(VLOOKUP(P234,'P1-1'!$B:$AP,41,FALSE),"")</f>
        <v/>
      </c>
      <c r="Q235" s="234" t="str">
        <f>IFERROR(VLOOKUP(Q234,'P1-1'!$B:$AP,41,FALSE),"")</f>
        <v/>
      </c>
      <c r="R235" s="234" t="str">
        <f>IFERROR(VLOOKUP(R234,'P1-1'!$B:$AP,41,FALSE),"")</f>
        <v/>
      </c>
      <c r="S235" s="234" t="str">
        <f>IFERROR(VLOOKUP(S234,'P1-1'!$B:$AP,41,FALSE),"")</f>
        <v/>
      </c>
      <c r="T235" s="234" t="str">
        <f>IFERROR(VLOOKUP(T234,'P1-1'!$B:$AP,41,FALSE),"")</f>
        <v/>
      </c>
      <c r="U235" s="234" t="str">
        <f>IFERROR(VLOOKUP(U234,'P1-1'!$B:$AP,41,FALSE),"")</f>
        <v/>
      </c>
      <c r="V235" s="234" t="str">
        <f>IFERROR(VLOOKUP(V234,'P1-1'!$B:$AP,41,FALSE),"")</f>
        <v/>
      </c>
      <c r="W235" s="234" t="str">
        <f>IFERROR(VLOOKUP(W234,'P1-1'!$B:$AP,41,FALSE),"")</f>
        <v/>
      </c>
      <c r="X235" s="234" t="str">
        <f>IFERROR(VLOOKUP(X234,'P1-1'!$B:$AP,41,FALSE),"")</f>
        <v/>
      </c>
      <c r="Y235" s="234" t="str">
        <f>IFERROR(VLOOKUP(Y234,'P1-1'!$B:$AP,41,FALSE),"")</f>
        <v/>
      </c>
      <c r="Z235" s="234" t="str">
        <f>IFERROR(VLOOKUP(Z234,'P1-1'!$B:$AP,41,FALSE),"")</f>
        <v/>
      </c>
      <c r="AA235" s="234" t="str">
        <f>IFERROR(VLOOKUP(AA234,'P1-1'!$B:$AP,41,FALSE),"")</f>
        <v/>
      </c>
      <c r="AB235" s="234" t="str">
        <f>IFERROR(VLOOKUP(AB234,'P1-1'!$B:$AP,41,FALSE),"")</f>
        <v/>
      </c>
      <c r="AC235" s="234" t="str">
        <f>IFERROR(VLOOKUP(AC234,'P1-1'!$B:$AP,41,FALSE),"")</f>
        <v/>
      </c>
      <c r="AD235" s="234" t="str">
        <f>IFERROR(VLOOKUP(AD234,'P1-1'!$B:$AP,41,FALSE),"")</f>
        <v/>
      </c>
      <c r="AE235" s="234" t="str">
        <f>IFERROR(VLOOKUP(AE234,'P1-1'!$B:$AP,41,FALSE),"")</f>
        <v/>
      </c>
      <c r="AF235" s="234" t="str">
        <f>IFERROR(VLOOKUP(AF234,'P1-1'!$B:$AP,41,FALSE),"")</f>
        <v/>
      </c>
      <c r="AG235" s="234" t="str">
        <f>IFERROR(VLOOKUP(AG234,'P1-1'!$B:$AP,41,FALSE),"")</f>
        <v/>
      </c>
      <c r="AH235" s="234" t="str">
        <f>IFERROR(VLOOKUP(AH234,'P1-1'!$B:$AP,41,FALSE),"")</f>
        <v/>
      </c>
      <c r="AI235" s="234" t="str">
        <f>IFERROR(VLOOKUP(AI234,'P1-1'!$B:$AP,41,FALSE),"")</f>
        <v/>
      </c>
      <c r="AJ235" s="234" t="str">
        <f>IFERROR(VLOOKUP(AJ234,'P1-1'!$B:$AP,41,FALSE),"")</f>
        <v/>
      </c>
      <c r="AK235" s="234" t="str">
        <f>IFERROR(VLOOKUP(AK234,'P1-1'!$B:$AP,41,FALSE),"")</f>
        <v/>
      </c>
      <c r="AL235" s="234" t="str">
        <f>IFERROR(VLOOKUP(AL234,'P1-1'!$B:$AP,41,FALSE),"")</f>
        <v/>
      </c>
      <c r="AM235" s="234" t="str">
        <f>IFERROR(VLOOKUP(AM234,'P1-1'!$B:$AP,41,FALSE),"")</f>
        <v/>
      </c>
      <c r="AN235" s="729"/>
      <c r="AO235" s="701"/>
      <c r="AP235" s="705"/>
      <c r="AQ235" s="706"/>
      <c r="AR235" s="701"/>
      <c r="AS235" s="701"/>
      <c r="AT235" s="709"/>
      <c r="AU235" s="326" t="str">
        <f t="shared" ref="AU235" si="273">IFERROR(IF($D234="□",($AO234/$AK$7),($AO234/$AK$9)),"")</f>
        <v/>
      </c>
      <c r="AV235" s="326" t="str">
        <f t="shared" ref="AV235" si="274">IFERROR(IF($D234="□",($AN234/$AO$7),($AN234/$AO$9)),"")</f>
        <v/>
      </c>
    </row>
    <row r="236" spans="1:48" s="205" customFormat="1" ht="12" customHeight="1">
      <c r="A236" s="712"/>
      <c r="B236" s="715"/>
      <c r="C236" s="733"/>
      <c r="D236" s="721"/>
      <c r="E236" s="402"/>
      <c r="F236" s="726"/>
      <c r="G236" s="727"/>
      <c r="H236" s="235" t="s">
        <v>358</v>
      </c>
      <c r="I236" s="234" t="str">
        <f>IFERROR(VLOOKUP(I234,'P1-1'!$B:$AP,31,FALSE),"")</f>
        <v/>
      </c>
      <c r="J236" s="234" t="str">
        <f>IFERROR(VLOOKUP(J234,'P1-1'!$B:$AP,31,FALSE),"")</f>
        <v/>
      </c>
      <c r="K236" s="234" t="str">
        <f>IFERROR(VLOOKUP(K234,'P1-1'!$B:$AP,31,FALSE),"")</f>
        <v/>
      </c>
      <c r="L236" s="234" t="str">
        <f>IFERROR(VLOOKUP(L234,'P1-1'!$B:$AP,31,FALSE),"")</f>
        <v/>
      </c>
      <c r="M236" s="234" t="str">
        <f>IFERROR(VLOOKUP(M234,'P1-1'!$B:$AP,31,FALSE),"")</f>
        <v/>
      </c>
      <c r="N236" s="234" t="str">
        <f>IFERROR(VLOOKUP(N234,'P1-1'!$B:$AP,31,FALSE),"")</f>
        <v/>
      </c>
      <c r="O236" s="234" t="str">
        <f>IFERROR(VLOOKUP(O234,'P1-1'!$B:$AP,31,FALSE),"")</f>
        <v/>
      </c>
      <c r="P236" s="234" t="str">
        <f>IFERROR(VLOOKUP(P234,'P1-1'!$B:$AP,31,FALSE),"")</f>
        <v/>
      </c>
      <c r="Q236" s="234" t="str">
        <f>IFERROR(VLOOKUP(Q234,'P1-1'!$B:$AP,31,FALSE),"")</f>
        <v/>
      </c>
      <c r="R236" s="234" t="str">
        <f>IFERROR(VLOOKUP(R234,'P1-1'!$B:$AP,31,FALSE),"")</f>
        <v/>
      </c>
      <c r="S236" s="234" t="str">
        <f>IFERROR(VLOOKUP(S234,'P1-1'!$B:$AP,31,FALSE),"")</f>
        <v/>
      </c>
      <c r="T236" s="234" t="str">
        <f>IFERROR(VLOOKUP(T234,'P1-1'!$B:$AP,31,FALSE),"")</f>
        <v/>
      </c>
      <c r="U236" s="234" t="str">
        <f>IFERROR(VLOOKUP(U234,'P1-1'!$B:$AP,31,FALSE),"")</f>
        <v/>
      </c>
      <c r="V236" s="234" t="str">
        <f>IFERROR(VLOOKUP(V234,'P1-1'!$B:$AP,31,FALSE),"")</f>
        <v/>
      </c>
      <c r="W236" s="234" t="str">
        <f>IFERROR(VLOOKUP(W234,'P1-1'!$B:$AP,31,FALSE),"")</f>
        <v/>
      </c>
      <c r="X236" s="234" t="str">
        <f>IFERROR(VLOOKUP(X234,'P1-1'!$B:$AP,31,FALSE),"")</f>
        <v/>
      </c>
      <c r="Y236" s="234" t="str">
        <f>IFERROR(VLOOKUP(Y234,'P1-1'!$B:$AP,31,FALSE),"")</f>
        <v/>
      </c>
      <c r="Z236" s="234" t="str">
        <f>IFERROR(VLOOKUP(Z234,'P1-1'!$B:$AP,31,FALSE),"")</f>
        <v/>
      </c>
      <c r="AA236" s="234" t="str">
        <f>IFERROR(VLOOKUP(AA234,'P1-1'!$B:$AP,31,FALSE),"")</f>
        <v/>
      </c>
      <c r="AB236" s="234" t="str">
        <f>IFERROR(VLOOKUP(AB234,'P1-1'!$B:$AP,31,FALSE),"")</f>
        <v/>
      </c>
      <c r="AC236" s="234" t="str">
        <f>IFERROR(VLOOKUP(AC234,'P1-1'!$B:$AP,31,FALSE),"")</f>
        <v/>
      </c>
      <c r="AD236" s="234" t="str">
        <f>IFERROR(VLOOKUP(AD234,'P1-1'!$B:$AP,31,FALSE),"")</f>
        <v/>
      </c>
      <c r="AE236" s="234" t="str">
        <f>IFERROR(VLOOKUP(AE234,'P1-1'!$B:$AP,31,FALSE),"")</f>
        <v/>
      </c>
      <c r="AF236" s="234" t="str">
        <f>IFERROR(VLOOKUP(AF234,'P1-1'!$B:$AP,31,FALSE),"")</f>
        <v/>
      </c>
      <c r="AG236" s="234" t="str">
        <f>IFERROR(VLOOKUP(AG234,'P1-1'!$B:$AP,31,FALSE),"")</f>
        <v/>
      </c>
      <c r="AH236" s="234" t="str">
        <f>IFERROR(VLOOKUP(AH234,'P1-1'!$B:$AP,31,FALSE),"")</f>
        <v/>
      </c>
      <c r="AI236" s="234" t="str">
        <f>IFERROR(VLOOKUP(AI234,'P1-1'!$B:$AP,31,FALSE),"")</f>
        <v/>
      </c>
      <c r="AJ236" s="234" t="str">
        <f>IFERROR(VLOOKUP(AJ234,'P1-1'!$B:$AP,31,FALSE),"")</f>
        <v/>
      </c>
      <c r="AK236" s="234" t="str">
        <f>IFERROR(VLOOKUP(AK234,'P1-1'!$B:$AP,31,FALSE),"")</f>
        <v/>
      </c>
      <c r="AL236" s="234" t="str">
        <f>IFERROR(VLOOKUP(AL234,'P1-1'!$B:$AP,31,FALSE),"")</f>
        <v/>
      </c>
      <c r="AM236" s="234" t="str">
        <f>IFERROR(VLOOKUP(AM234,'P1-1'!$B:$AP,31,FALSE),"")</f>
        <v/>
      </c>
      <c r="AN236" s="730"/>
      <c r="AO236" s="702"/>
      <c r="AP236" s="707"/>
      <c r="AQ236" s="708"/>
      <c r="AR236" s="702"/>
      <c r="AS236" s="702"/>
      <c r="AT236" s="709"/>
      <c r="AU236" s="327"/>
      <c r="AV236" s="327"/>
    </row>
    <row r="237" spans="1:48" s="203" customFormat="1" ht="12" customHeight="1">
      <c r="A237" s="710">
        <v>72</v>
      </c>
      <c r="B237" s="713"/>
      <c r="C237" s="731"/>
      <c r="D237" s="719" t="s">
        <v>231</v>
      </c>
      <c r="E237" s="401"/>
      <c r="F237" s="722"/>
      <c r="G237" s="723"/>
      <c r="H237" s="232" t="s">
        <v>355</v>
      </c>
      <c r="I237" s="324"/>
      <c r="J237" s="324"/>
      <c r="K237" s="324"/>
      <c r="L237" s="324"/>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4"/>
      <c r="AL237" s="324"/>
      <c r="AM237" s="324"/>
      <c r="AN237" s="728">
        <f t="shared" ref="AN237" si="275">IF(LEFT($AN$2,6)="共同生活援助",SUM(I238:AM238),SUM(I238:AM239))</f>
        <v>0</v>
      </c>
      <c r="AO237" s="700">
        <f>IF($AN$4="４週",AN237/4,AN237/(DAY(EOMONTH($I$22,0))/7))</f>
        <v>0</v>
      </c>
      <c r="AP237" s="703"/>
      <c r="AQ237" s="704"/>
      <c r="AR237" s="700" t="str">
        <f t="shared" ref="AR237" si="276">IF($AN$4="４週",AU238,AV238)</f>
        <v/>
      </c>
      <c r="AS237" s="700"/>
      <c r="AT237" s="709"/>
      <c r="AU237" s="325" t="s">
        <v>617</v>
      </c>
      <c r="AV237" s="325" t="s">
        <v>356</v>
      </c>
    </row>
    <row r="238" spans="1:48" s="203" customFormat="1" ht="12" customHeight="1">
      <c r="A238" s="711"/>
      <c r="B238" s="714"/>
      <c r="C238" s="732"/>
      <c r="D238" s="720"/>
      <c r="E238" s="402"/>
      <c r="F238" s="724"/>
      <c r="G238" s="725"/>
      <c r="H238" s="233" t="s">
        <v>357</v>
      </c>
      <c r="I238" s="234" t="str">
        <f>IFERROR(VLOOKUP(I237,'P1-1'!$B:$AP,41,FALSE),"")</f>
        <v/>
      </c>
      <c r="J238" s="234" t="str">
        <f>IFERROR(VLOOKUP(J237,'P1-1'!$B:$AP,41,FALSE),"")</f>
        <v/>
      </c>
      <c r="K238" s="234" t="str">
        <f>IFERROR(VLOOKUP(K237,'P1-1'!$B:$AP,41,FALSE),"")</f>
        <v/>
      </c>
      <c r="L238" s="234" t="str">
        <f>IFERROR(VLOOKUP(L237,'P1-1'!$B:$AP,41,FALSE),"")</f>
        <v/>
      </c>
      <c r="M238" s="234" t="str">
        <f>IFERROR(VLOOKUP(M237,'P1-1'!$B:$AP,41,FALSE),"")</f>
        <v/>
      </c>
      <c r="N238" s="234" t="str">
        <f>IFERROR(VLOOKUP(N237,'P1-1'!$B:$AP,41,FALSE),"")</f>
        <v/>
      </c>
      <c r="O238" s="234" t="str">
        <f>IFERROR(VLOOKUP(O237,'P1-1'!$B:$AP,41,FALSE),"")</f>
        <v/>
      </c>
      <c r="P238" s="234" t="str">
        <f>IFERROR(VLOOKUP(P237,'P1-1'!$B:$AP,41,FALSE),"")</f>
        <v/>
      </c>
      <c r="Q238" s="234" t="str">
        <f>IFERROR(VLOOKUP(Q237,'P1-1'!$B:$AP,41,FALSE),"")</f>
        <v/>
      </c>
      <c r="R238" s="234" t="str">
        <f>IFERROR(VLOOKUP(R237,'P1-1'!$B:$AP,41,FALSE),"")</f>
        <v/>
      </c>
      <c r="S238" s="234" t="str">
        <f>IFERROR(VLOOKUP(S237,'P1-1'!$B:$AP,41,FALSE),"")</f>
        <v/>
      </c>
      <c r="T238" s="234" t="str">
        <f>IFERROR(VLOOKUP(T237,'P1-1'!$B:$AP,41,FALSE),"")</f>
        <v/>
      </c>
      <c r="U238" s="234" t="str">
        <f>IFERROR(VLOOKUP(U237,'P1-1'!$B:$AP,41,FALSE),"")</f>
        <v/>
      </c>
      <c r="V238" s="234" t="str">
        <f>IFERROR(VLOOKUP(V237,'P1-1'!$B:$AP,41,FALSE),"")</f>
        <v/>
      </c>
      <c r="W238" s="234" t="str">
        <f>IFERROR(VLOOKUP(W237,'P1-1'!$B:$AP,41,FALSE),"")</f>
        <v/>
      </c>
      <c r="X238" s="234" t="str">
        <f>IFERROR(VLOOKUP(X237,'P1-1'!$B:$AP,41,FALSE),"")</f>
        <v/>
      </c>
      <c r="Y238" s="234" t="str">
        <f>IFERROR(VLOOKUP(Y237,'P1-1'!$B:$AP,41,FALSE),"")</f>
        <v/>
      </c>
      <c r="Z238" s="234" t="str">
        <f>IFERROR(VLOOKUP(Z237,'P1-1'!$B:$AP,41,FALSE),"")</f>
        <v/>
      </c>
      <c r="AA238" s="234" t="str">
        <f>IFERROR(VLOOKUP(AA237,'P1-1'!$B:$AP,41,FALSE),"")</f>
        <v/>
      </c>
      <c r="AB238" s="234" t="str">
        <f>IFERROR(VLOOKUP(AB237,'P1-1'!$B:$AP,41,FALSE),"")</f>
        <v/>
      </c>
      <c r="AC238" s="234" t="str">
        <f>IFERROR(VLOOKUP(AC237,'P1-1'!$B:$AP,41,FALSE),"")</f>
        <v/>
      </c>
      <c r="AD238" s="234" t="str">
        <f>IFERROR(VLOOKUP(AD237,'P1-1'!$B:$AP,41,FALSE),"")</f>
        <v/>
      </c>
      <c r="AE238" s="234" t="str">
        <f>IFERROR(VLOOKUP(AE237,'P1-1'!$B:$AP,41,FALSE),"")</f>
        <v/>
      </c>
      <c r="AF238" s="234" t="str">
        <f>IFERROR(VLOOKUP(AF237,'P1-1'!$B:$AP,41,FALSE),"")</f>
        <v/>
      </c>
      <c r="AG238" s="234" t="str">
        <f>IFERROR(VLOOKUP(AG237,'P1-1'!$B:$AP,41,FALSE),"")</f>
        <v/>
      </c>
      <c r="AH238" s="234" t="str">
        <f>IFERROR(VLOOKUP(AH237,'P1-1'!$B:$AP,41,FALSE),"")</f>
        <v/>
      </c>
      <c r="AI238" s="234" t="str">
        <f>IFERROR(VLOOKUP(AI237,'P1-1'!$B:$AP,41,FALSE),"")</f>
        <v/>
      </c>
      <c r="AJ238" s="234" t="str">
        <f>IFERROR(VLOOKUP(AJ237,'P1-1'!$B:$AP,41,FALSE),"")</f>
        <v/>
      </c>
      <c r="AK238" s="234" t="str">
        <f>IFERROR(VLOOKUP(AK237,'P1-1'!$B:$AP,41,FALSE),"")</f>
        <v/>
      </c>
      <c r="AL238" s="234" t="str">
        <f>IFERROR(VLOOKUP(AL237,'P1-1'!$B:$AP,41,FALSE),"")</f>
        <v/>
      </c>
      <c r="AM238" s="234" t="str">
        <f>IFERROR(VLOOKUP(AM237,'P1-1'!$B:$AP,41,FALSE),"")</f>
        <v/>
      </c>
      <c r="AN238" s="729"/>
      <c r="AO238" s="701"/>
      <c r="AP238" s="705"/>
      <c r="AQ238" s="706"/>
      <c r="AR238" s="701"/>
      <c r="AS238" s="701"/>
      <c r="AT238" s="709"/>
      <c r="AU238" s="326" t="str">
        <f>IFERROR(IF($D237="□",($AO237/$AK$7),($AO237/$AK$9)),"")</f>
        <v/>
      </c>
      <c r="AV238" s="326" t="str">
        <f>IFERROR(IF($D237="□",($AN237/$AO$7),($AN237/$AO$9)),"")</f>
        <v/>
      </c>
    </row>
    <row r="239" spans="1:48" s="203" customFormat="1" ht="12" customHeight="1">
      <c r="A239" s="712"/>
      <c r="B239" s="715"/>
      <c r="C239" s="733"/>
      <c r="D239" s="721"/>
      <c r="E239" s="402"/>
      <c r="F239" s="726"/>
      <c r="G239" s="727"/>
      <c r="H239" s="235" t="s">
        <v>358</v>
      </c>
      <c r="I239" s="234" t="str">
        <f>IFERROR(VLOOKUP(I237,'P1-1'!$B:$AP,31,FALSE),"")</f>
        <v/>
      </c>
      <c r="J239" s="234" t="str">
        <f>IFERROR(VLOOKUP(J237,'P1-1'!$B:$AP,31,FALSE),"")</f>
        <v/>
      </c>
      <c r="K239" s="234" t="str">
        <f>IFERROR(VLOOKUP(K237,'P1-1'!$B:$AP,31,FALSE),"")</f>
        <v/>
      </c>
      <c r="L239" s="234" t="str">
        <f>IFERROR(VLOOKUP(L237,'P1-1'!$B:$AP,31,FALSE),"")</f>
        <v/>
      </c>
      <c r="M239" s="234" t="str">
        <f>IFERROR(VLOOKUP(M237,'P1-1'!$B:$AP,31,FALSE),"")</f>
        <v/>
      </c>
      <c r="N239" s="234" t="str">
        <f>IFERROR(VLOOKUP(N237,'P1-1'!$B:$AP,31,FALSE),"")</f>
        <v/>
      </c>
      <c r="O239" s="234" t="str">
        <f>IFERROR(VLOOKUP(O237,'P1-1'!$B:$AP,31,FALSE),"")</f>
        <v/>
      </c>
      <c r="P239" s="234" t="str">
        <f>IFERROR(VLOOKUP(P237,'P1-1'!$B:$AP,31,FALSE),"")</f>
        <v/>
      </c>
      <c r="Q239" s="234" t="str">
        <f>IFERROR(VLOOKUP(Q237,'P1-1'!$B:$AP,31,FALSE),"")</f>
        <v/>
      </c>
      <c r="R239" s="234" t="str">
        <f>IFERROR(VLOOKUP(R237,'P1-1'!$B:$AP,31,FALSE),"")</f>
        <v/>
      </c>
      <c r="S239" s="234" t="str">
        <f>IFERROR(VLOOKUP(S237,'P1-1'!$B:$AP,31,FALSE),"")</f>
        <v/>
      </c>
      <c r="T239" s="234" t="str">
        <f>IFERROR(VLOOKUP(T237,'P1-1'!$B:$AP,31,FALSE),"")</f>
        <v/>
      </c>
      <c r="U239" s="234" t="str">
        <f>IFERROR(VLOOKUP(U237,'P1-1'!$B:$AP,31,FALSE),"")</f>
        <v/>
      </c>
      <c r="V239" s="234" t="str">
        <f>IFERROR(VLOOKUP(V237,'P1-1'!$B:$AP,31,FALSE),"")</f>
        <v/>
      </c>
      <c r="W239" s="234" t="str">
        <f>IFERROR(VLOOKUP(W237,'P1-1'!$B:$AP,31,FALSE),"")</f>
        <v/>
      </c>
      <c r="X239" s="234" t="str">
        <f>IFERROR(VLOOKUP(X237,'P1-1'!$B:$AP,31,FALSE),"")</f>
        <v/>
      </c>
      <c r="Y239" s="234" t="str">
        <f>IFERROR(VLOOKUP(Y237,'P1-1'!$B:$AP,31,FALSE),"")</f>
        <v/>
      </c>
      <c r="Z239" s="234" t="str">
        <f>IFERROR(VLOOKUP(Z237,'P1-1'!$B:$AP,31,FALSE),"")</f>
        <v/>
      </c>
      <c r="AA239" s="234" t="str">
        <f>IFERROR(VLOOKUP(AA237,'P1-1'!$B:$AP,31,FALSE),"")</f>
        <v/>
      </c>
      <c r="AB239" s="234" t="str">
        <f>IFERROR(VLOOKUP(AB237,'P1-1'!$B:$AP,31,FALSE),"")</f>
        <v/>
      </c>
      <c r="AC239" s="234" t="str">
        <f>IFERROR(VLOOKUP(AC237,'P1-1'!$B:$AP,31,FALSE),"")</f>
        <v/>
      </c>
      <c r="AD239" s="234" t="str">
        <f>IFERROR(VLOOKUP(AD237,'P1-1'!$B:$AP,31,FALSE),"")</f>
        <v/>
      </c>
      <c r="AE239" s="234" t="str">
        <f>IFERROR(VLOOKUP(AE237,'P1-1'!$B:$AP,31,FALSE),"")</f>
        <v/>
      </c>
      <c r="AF239" s="234" t="str">
        <f>IFERROR(VLOOKUP(AF237,'P1-1'!$B:$AP,31,FALSE),"")</f>
        <v/>
      </c>
      <c r="AG239" s="234" t="str">
        <f>IFERROR(VLOOKUP(AG237,'P1-1'!$B:$AP,31,FALSE),"")</f>
        <v/>
      </c>
      <c r="AH239" s="234" t="str">
        <f>IFERROR(VLOOKUP(AH237,'P1-1'!$B:$AP,31,FALSE),"")</f>
        <v/>
      </c>
      <c r="AI239" s="234" t="str">
        <f>IFERROR(VLOOKUP(AI237,'P1-1'!$B:$AP,31,FALSE),"")</f>
        <v/>
      </c>
      <c r="AJ239" s="234" t="str">
        <f>IFERROR(VLOOKUP(AJ237,'P1-1'!$B:$AP,31,FALSE),"")</f>
        <v/>
      </c>
      <c r="AK239" s="234" t="str">
        <f>IFERROR(VLOOKUP(AK237,'P1-1'!$B:$AP,31,FALSE),"")</f>
        <v/>
      </c>
      <c r="AL239" s="234" t="str">
        <f>IFERROR(VLOOKUP(AL237,'P1-1'!$B:$AP,31,FALSE),"")</f>
        <v/>
      </c>
      <c r="AM239" s="234" t="str">
        <f>IFERROR(VLOOKUP(AM237,'P1-1'!$B:$AP,31,FALSE),"")</f>
        <v/>
      </c>
      <c r="AN239" s="730"/>
      <c r="AO239" s="702"/>
      <c r="AP239" s="707"/>
      <c r="AQ239" s="708"/>
      <c r="AR239" s="702"/>
      <c r="AS239" s="702"/>
      <c r="AT239" s="709"/>
      <c r="AU239" s="327"/>
      <c r="AV239" s="327"/>
    </row>
    <row r="240" spans="1:48" s="205" customFormat="1" ht="12" customHeight="1">
      <c r="A240" s="710">
        <v>73</v>
      </c>
      <c r="B240" s="713"/>
      <c r="C240" s="731"/>
      <c r="D240" s="719" t="s">
        <v>231</v>
      </c>
      <c r="E240" s="401"/>
      <c r="F240" s="722"/>
      <c r="G240" s="723"/>
      <c r="H240" s="232" t="s">
        <v>355</v>
      </c>
      <c r="I240" s="324"/>
      <c r="J240" s="324"/>
      <c r="K240" s="324"/>
      <c r="L240" s="324"/>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4"/>
      <c r="AL240" s="324"/>
      <c r="AM240" s="324"/>
      <c r="AN240" s="728">
        <f t="shared" ref="AN240" si="277">IF(LEFT($AN$2,6)="共同生活援助",SUM(I241:AM241),SUM(I241:AM242))</f>
        <v>0</v>
      </c>
      <c r="AO240" s="700">
        <f>IF($AN$4="４週",AN240/4,AN240/(DAY(EOMONTH($I$22,0))/7))</f>
        <v>0</v>
      </c>
      <c r="AP240" s="703"/>
      <c r="AQ240" s="704"/>
      <c r="AR240" s="700" t="str">
        <f t="shared" ref="AR240" si="278">IF($AN$4="４週",AU241,AV241)</f>
        <v/>
      </c>
      <c r="AS240" s="700"/>
      <c r="AT240" s="709"/>
      <c r="AU240" s="325" t="s">
        <v>617</v>
      </c>
      <c r="AV240" s="325" t="s">
        <v>356</v>
      </c>
    </row>
    <row r="241" spans="1:48" s="205" customFormat="1" ht="12" customHeight="1">
      <c r="A241" s="711"/>
      <c r="B241" s="714"/>
      <c r="C241" s="732"/>
      <c r="D241" s="720"/>
      <c r="E241" s="402"/>
      <c r="F241" s="724"/>
      <c r="G241" s="725"/>
      <c r="H241" s="233" t="s">
        <v>357</v>
      </c>
      <c r="I241" s="234" t="str">
        <f>IFERROR(VLOOKUP(I240,'P1-1'!$B:$AP,41,FALSE),"")</f>
        <v/>
      </c>
      <c r="J241" s="234" t="str">
        <f>IFERROR(VLOOKUP(J240,'P1-1'!$B:$AP,41,FALSE),"")</f>
        <v/>
      </c>
      <c r="K241" s="234" t="str">
        <f>IFERROR(VLOOKUP(K240,'P1-1'!$B:$AP,41,FALSE),"")</f>
        <v/>
      </c>
      <c r="L241" s="234" t="str">
        <f>IFERROR(VLOOKUP(L240,'P1-1'!$B:$AP,41,FALSE),"")</f>
        <v/>
      </c>
      <c r="M241" s="234" t="str">
        <f>IFERROR(VLOOKUP(M240,'P1-1'!$B:$AP,41,FALSE),"")</f>
        <v/>
      </c>
      <c r="N241" s="234" t="str">
        <f>IFERROR(VLOOKUP(N240,'P1-1'!$B:$AP,41,FALSE),"")</f>
        <v/>
      </c>
      <c r="O241" s="234" t="str">
        <f>IFERROR(VLOOKUP(O240,'P1-1'!$B:$AP,41,FALSE),"")</f>
        <v/>
      </c>
      <c r="P241" s="234" t="str">
        <f>IFERROR(VLOOKUP(P240,'P1-1'!$B:$AP,41,FALSE),"")</f>
        <v/>
      </c>
      <c r="Q241" s="234" t="str">
        <f>IFERROR(VLOOKUP(Q240,'P1-1'!$B:$AP,41,FALSE),"")</f>
        <v/>
      </c>
      <c r="R241" s="234" t="str">
        <f>IFERROR(VLOOKUP(R240,'P1-1'!$B:$AP,41,FALSE),"")</f>
        <v/>
      </c>
      <c r="S241" s="234" t="str">
        <f>IFERROR(VLOOKUP(S240,'P1-1'!$B:$AP,41,FALSE),"")</f>
        <v/>
      </c>
      <c r="T241" s="234" t="str">
        <f>IFERROR(VLOOKUP(T240,'P1-1'!$B:$AP,41,FALSE),"")</f>
        <v/>
      </c>
      <c r="U241" s="234" t="str">
        <f>IFERROR(VLOOKUP(U240,'P1-1'!$B:$AP,41,FALSE),"")</f>
        <v/>
      </c>
      <c r="V241" s="234" t="str">
        <f>IFERROR(VLOOKUP(V240,'P1-1'!$B:$AP,41,FALSE),"")</f>
        <v/>
      </c>
      <c r="W241" s="234" t="str">
        <f>IFERROR(VLOOKUP(W240,'P1-1'!$B:$AP,41,FALSE),"")</f>
        <v/>
      </c>
      <c r="X241" s="234" t="str">
        <f>IFERROR(VLOOKUP(X240,'P1-1'!$B:$AP,41,FALSE),"")</f>
        <v/>
      </c>
      <c r="Y241" s="234" t="str">
        <f>IFERROR(VLOOKUP(Y240,'P1-1'!$B:$AP,41,FALSE),"")</f>
        <v/>
      </c>
      <c r="Z241" s="234" t="str">
        <f>IFERROR(VLOOKUP(Z240,'P1-1'!$B:$AP,41,FALSE),"")</f>
        <v/>
      </c>
      <c r="AA241" s="234" t="str">
        <f>IFERROR(VLOOKUP(AA240,'P1-1'!$B:$AP,41,FALSE),"")</f>
        <v/>
      </c>
      <c r="AB241" s="234" t="str">
        <f>IFERROR(VLOOKUP(AB240,'P1-1'!$B:$AP,41,FALSE),"")</f>
        <v/>
      </c>
      <c r="AC241" s="234" t="str">
        <f>IFERROR(VLOOKUP(AC240,'P1-1'!$B:$AP,41,FALSE),"")</f>
        <v/>
      </c>
      <c r="AD241" s="234" t="str">
        <f>IFERROR(VLOOKUP(AD240,'P1-1'!$B:$AP,41,FALSE),"")</f>
        <v/>
      </c>
      <c r="AE241" s="234" t="str">
        <f>IFERROR(VLOOKUP(AE240,'P1-1'!$B:$AP,41,FALSE),"")</f>
        <v/>
      </c>
      <c r="AF241" s="234" t="str">
        <f>IFERROR(VLOOKUP(AF240,'P1-1'!$B:$AP,41,FALSE),"")</f>
        <v/>
      </c>
      <c r="AG241" s="234" t="str">
        <f>IFERROR(VLOOKUP(AG240,'P1-1'!$B:$AP,41,FALSE),"")</f>
        <v/>
      </c>
      <c r="AH241" s="234" t="str">
        <f>IFERROR(VLOOKUP(AH240,'P1-1'!$B:$AP,41,FALSE),"")</f>
        <v/>
      </c>
      <c r="AI241" s="234" t="str">
        <f>IFERROR(VLOOKUP(AI240,'P1-1'!$B:$AP,41,FALSE),"")</f>
        <v/>
      </c>
      <c r="AJ241" s="234" t="str">
        <f>IFERROR(VLOOKUP(AJ240,'P1-1'!$B:$AP,41,FALSE),"")</f>
        <v/>
      </c>
      <c r="AK241" s="234" t="str">
        <f>IFERROR(VLOOKUP(AK240,'P1-1'!$B:$AP,41,FALSE),"")</f>
        <v/>
      </c>
      <c r="AL241" s="234" t="str">
        <f>IFERROR(VLOOKUP(AL240,'P1-1'!$B:$AP,41,FALSE),"")</f>
        <v/>
      </c>
      <c r="AM241" s="234" t="str">
        <f>IFERROR(VLOOKUP(AM240,'P1-1'!$B:$AP,41,FALSE),"")</f>
        <v/>
      </c>
      <c r="AN241" s="729"/>
      <c r="AO241" s="701"/>
      <c r="AP241" s="705"/>
      <c r="AQ241" s="706"/>
      <c r="AR241" s="701"/>
      <c r="AS241" s="701"/>
      <c r="AT241" s="709"/>
      <c r="AU241" s="326" t="str">
        <f t="shared" ref="AU241" si="279">IFERROR(IF($D240="□",($AO240/$AK$7),($AO240/$AK$9)),"")</f>
        <v/>
      </c>
      <c r="AV241" s="326" t="str">
        <f t="shared" ref="AV241" si="280">IFERROR(IF($D240="□",($AN240/$AO$7),($AN240/$AO$9)),"")</f>
        <v/>
      </c>
    </row>
    <row r="242" spans="1:48" s="205" customFormat="1" ht="12" customHeight="1">
      <c r="A242" s="712"/>
      <c r="B242" s="715"/>
      <c r="C242" s="733"/>
      <c r="D242" s="721"/>
      <c r="E242" s="402"/>
      <c r="F242" s="726"/>
      <c r="G242" s="727"/>
      <c r="H242" s="235" t="s">
        <v>358</v>
      </c>
      <c r="I242" s="234" t="str">
        <f>IFERROR(VLOOKUP(I240,'P1-1'!$B:$AP,31,FALSE),"")</f>
        <v/>
      </c>
      <c r="J242" s="234" t="str">
        <f>IFERROR(VLOOKUP(J240,'P1-1'!$B:$AP,31,FALSE),"")</f>
        <v/>
      </c>
      <c r="K242" s="234" t="str">
        <f>IFERROR(VLOOKUP(K240,'P1-1'!$B:$AP,31,FALSE),"")</f>
        <v/>
      </c>
      <c r="L242" s="234" t="str">
        <f>IFERROR(VLOOKUP(L240,'P1-1'!$B:$AP,31,FALSE),"")</f>
        <v/>
      </c>
      <c r="M242" s="234" t="str">
        <f>IFERROR(VLOOKUP(M240,'P1-1'!$B:$AP,31,FALSE),"")</f>
        <v/>
      </c>
      <c r="N242" s="234" t="str">
        <f>IFERROR(VLOOKUP(N240,'P1-1'!$B:$AP,31,FALSE),"")</f>
        <v/>
      </c>
      <c r="O242" s="234" t="str">
        <f>IFERROR(VLOOKUP(O240,'P1-1'!$B:$AP,31,FALSE),"")</f>
        <v/>
      </c>
      <c r="P242" s="234" t="str">
        <f>IFERROR(VLOOKUP(P240,'P1-1'!$B:$AP,31,FALSE),"")</f>
        <v/>
      </c>
      <c r="Q242" s="234" t="str">
        <f>IFERROR(VLOOKUP(Q240,'P1-1'!$B:$AP,31,FALSE),"")</f>
        <v/>
      </c>
      <c r="R242" s="234" t="str">
        <f>IFERROR(VLOOKUP(R240,'P1-1'!$B:$AP,31,FALSE),"")</f>
        <v/>
      </c>
      <c r="S242" s="234" t="str">
        <f>IFERROR(VLOOKUP(S240,'P1-1'!$B:$AP,31,FALSE),"")</f>
        <v/>
      </c>
      <c r="T242" s="234" t="str">
        <f>IFERROR(VLOOKUP(T240,'P1-1'!$B:$AP,31,FALSE),"")</f>
        <v/>
      </c>
      <c r="U242" s="234" t="str">
        <f>IFERROR(VLOOKUP(U240,'P1-1'!$B:$AP,31,FALSE),"")</f>
        <v/>
      </c>
      <c r="V242" s="234" t="str">
        <f>IFERROR(VLOOKUP(V240,'P1-1'!$B:$AP,31,FALSE),"")</f>
        <v/>
      </c>
      <c r="W242" s="234" t="str">
        <f>IFERROR(VLOOKUP(W240,'P1-1'!$B:$AP,31,FALSE),"")</f>
        <v/>
      </c>
      <c r="X242" s="234" t="str">
        <f>IFERROR(VLOOKUP(X240,'P1-1'!$B:$AP,31,FALSE),"")</f>
        <v/>
      </c>
      <c r="Y242" s="234" t="str">
        <f>IFERROR(VLOOKUP(Y240,'P1-1'!$B:$AP,31,FALSE),"")</f>
        <v/>
      </c>
      <c r="Z242" s="234" t="str">
        <f>IFERROR(VLOOKUP(Z240,'P1-1'!$B:$AP,31,FALSE),"")</f>
        <v/>
      </c>
      <c r="AA242" s="234" t="str">
        <f>IFERROR(VLOOKUP(AA240,'P1-1'!$B:$AP,31,FALSE),"")</f>
        <v/>
      </c>
      <c r="AB242" s="234" t="str">
        <f>IFERROR(VLOOKUP(AB240,'P1-1'!$B:$AP,31,FALSE),"")</f>
        <v/>
      </c>
      <c r="AC242" s="234" t="str">
        <f>IFERROR(VLOOKUP(AC240,'P1-1'!$B:$AP,31,FALSE),"")</f>
        <v/>
      </c>
      <c r="AD242" s="234" t="str">
        <f>IFERROR(VLOOKUP(AD240,'P1-1'!$B:$AP,31,FALSE),"")</f>
        <v/>
      </c>
      <c r="AE242" s="234" t="str">
        <f>IFERROR(VLOOKUP(AE240,'P1-1'!$B:$AP,31,FALSE),"")</f>
        <v/>
      </c>
      <c r="AF242" s="234" t="str">
        <f>IFERROR(VLOOKUP(AF240,'P1-1'!$B:$AP,31,FALSE),"")</f>
        <v/>
      </c>
      <c r="AG242" s="234" t="str">
        <f>IFERROR(VLOOKUP(AG240,'P1-1'!$B:$AP,31,FALSE),"")</f>
        <v/>
      </c>
      <c r="AH242" s="234" t="str">
        <f>IFERROR(VLOOKUP(AH240,'P1-1'!$B:$AP,31,FALSE),"")</f>
        <v/>
      </c>
      <c r="AI242" s="234" t="str">
        <f>IFERROR(VLOOKUP(AI240,'P1-1'!$B:$AP,31,FALSE),"")</f>
        <v/>
      </c>
      <c r="AJ242" s="234" t="str">
        <f>IFERROR(VLOOKUP(AJ240,'P1-1'!$B:$AP,31,FALSE),"")</f>
        <v/>
      </c>
      <c r="AK242" s="234" t="str">
        <f>IFERROR(VLOOKUP(AK240,'P1-1'!$B:$AP,31,FALSE),"")</f>
        <v/>
      </c>
      <c r="AL242" s="234" t="str">
        <f>IFERROR(VLOOKUP(AL240,'P1-1'!$B:$AP,31,FALSE),"")</f>
        <v/>
      </c>
      <c r="AM242" s="234" t="str">
        <f>IFERROR(VLOOKUP(AM240,'P1-1'!$B:$AP,31,FALSE),"")</f>
        <v/>
      </c>
      <c r="AN242" s="730"/>
      <c r="AO242" s="702"/>
      <c r="AP242" s="707"/>
      <c r="AQ242" s="708"/>
      <c r="AR242" s="702"/>
      <c r="AS242" s="702"/>
      <c r="AT242" s="709"/>
      <c r="AU242" s="327"/>
      <c r="AV242" s="327"/>
    </row>
    <row r="243" spans="1:48" s="205" customFormat="1" ht="12" customHeight="1">
      <c r="A243" s="710">
        <v>74</v>
      </c>
      <c r="B243" s="713"/>
      <c r="C243" s="731"/>
      <c r="D243" s="719" t="s">
        <v>231</v>
      </c>
      <c r="E243" s="401"/>
      <c r="F243" s="722"/>
      <c r="G243" s="723"/>
      <c r="H243" s="232" t="s">
        <v>355</v>
      </c>
      <c r="I243" s="324"/>
      <c r="J243" s="324"/>
      <c r="K243" s="324"/>
      <c r="L243" s="324"/>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4"/>
      <c r="AL243" s="324"/>
      <c r="AM243" s="324"/>
      <c r="AN243" s="728">
        <f t="shared" ref="AN243" si="281">IF(LEFT($AN$2,6)="共同生活援助",SUM(I244:AM244),SUM(I244:AM245))</f>
        <v>0</v>
      </c>
      <c r="AO243" s="700">
        <f>IF($AN$4="４週",AN243/4,AN243/(DAY(EOMONTH($I$22,0))/7))</f>
        <v>0</v>
      </c>
      <c r="AP243" s="703"/>
      <c r="AQ243" s="704"/>
      <c r="AR243" s="700" t="str">
        <f t="shared" ref="AR243" si="282">IF($AN$4="４週",AU244,AV244)</f>
        <v/>
      </c>
      <c r="AS243" s="700"/>
      <c r="AT243" s="709"/>
      <c r="AU243" s="325" t="s">
        <v>617</v>
      </c>
      <c r="AV243" s="325" t="s">
        <v>356</v>
      </c>
    </row>
    <row r="244" spans="1:48" s="205" customFormat="1" ht="12" customHeight="1">
      <c r="A244" s="711"/>
      <c r="B244" s="714"/>
      <c r="C244" s="732"/>
      <c r="D244" s="720"/>
      <c r="E244" s="402"/>
      <c r="F244" s="724"/>
      <c r="G244" s="725"/>
      <c r="H244" s="233" t="s">
        <v>357</v>
      </c>
      <c r="I244" s="234" t="str">
        <f>IFERROR(VLOOKUP(I243,'P1-1'!$B:$AP,41,FALSE),"")</f>
        <v/>
      </c>
      <c r="J244" s="234" t="str">
        <f>IFERROR(VLOOKUP(J243,'P1-1'!$B:$AP,41,FALSE),"")</f>
        <v/>
      </c>
      <c r="K244" s="234" t="str">
        <f>IFERROR(VLOOKUP(K243,'P1-1'!$B:$AP,41,FALSE),"")</f>
        <v/>
      </c>
      <c r="L244" s="234" t="str">
        <f>IFERROR(VLOOKUP(L243,'P1-1'!$B:$AP,41,FALSE),"")</f>
        <v/>
      </c>
      <c r="M244" s="234" t="str">
        <f>IFERROR(VLOOKUP(M243,'P1-1'!$B:$AP,41,FALSE),"")</f>
        <v/>
      </c>
      <c r="N244" s="234" t="str">
        <f>IFERROR(VLOOKUP(N243,'P1-1'!$B:$AP,41,FALSE),"")</f>
        <v/>
      </c>
      <c r="O244" s="234" t="str">
        <f>IFERROR(VLOOKUP(O243,'P1-1'!$B:$AP,41,FALSE),"")</f>
        <v/>
      </c>
      <c r="P244" s="234" t="str">
        <f>IFERROR(VLOOKUP(P243,'P1-1'!$B:$AP,41,FALSE),"")</f>
        <v/>
      </c>
      <c r="Q244" s="234" t="str">
        <f>IFERROR(VLOOKUP(Q243,'P1-1'!$B:$AP,41,FALSE),"")</f>
        <v/>
      </c>
      <c r="R244" s="234" t="str">
        <f>IFERROR(VLOOKUP(R243,'P1-1'!$B:$AP,41,FALSE),"")</f>
        <v/>
      </c>
      <c r="S244" s="234" t="str">
        <f>IFERROR(VLOOKUP(S243,'P1-1'!$B:$AP,41,FALSE),"")</f>
        <v/>
      </c>
      <c r="T244" s="234" t="str">
        <f>IFERROR(VLOOKUP(T243,'P1-1'!$B:$AP,41,FALSE),"")</f>
        <v/>
      </c>
      <c r="U244" s="234" t="str">
        <f>IFERROR(VLOOKUP(U243,'P1-1'!$B:$AP,41,FALSE),"")</f>
        <v/>
      </c>
      <c r="V244" s="234" t="str">
        <f>IFERROR(VLOOKUP(V243,'P1-1'!$B:$AP,41,FALSE),"")</f>
        <v/>
      </c>
      <c r="W244" s="234" t="str">
        <f>IFERROR(VLOOKUP(W243,'P1-1'!$B:$AP,41,FALSE),"")</f>
        <v/>
      </c>
      <c r="X244" s="234" t="str">
        <f>IFERROR(VLOOKUP(X243,'P1-1'!$B:$AP,41,FALSE),"")</f>
        <v/>
      </c>
      <c r="Y244" s="234" t="str">
        <f>IFERROR(VLOOKUP(Y243,'P1-1'!$B:$AP,41,FALSE),"")</f>
        <v/>
      </c>
      <c r="Z244" s="234" t="str">
        <f>IFERROR(VLOOKUP(Z243,'P1-1'!$B:$AP,41,FALSE),"")</f>
        <v/>
      </c>
      <c r="AA244" s="234" t="str">
        <f>IFERROR(VLOOKUP(AA243,'P1-1'!$B:$AP,41,FALSE),"")</f>
        <v/>
      </c>
      <c r="AB244" s="234" t="str">
        <f>IFERROR(VLOOKUP(AB243,'P1-1'!$B:$AP,41,FALSE),"")</f>
        <v/>
      </c>
      <c r="AC244" s="234" t="str">
        <f>IFERROR(VLOOKUP(AC243,'P1-1'!$B:$AP,41,FALSE),"")</f>
        <v/>
      </c>
      <c r="AD244" s="234" t="str">
        <f>IFERROR(VLOOKUP(AD243,'P1-1'!$B:$AP,41,FALSE),"")</f>
        <v/>
      </c>
      <c r="AE244" s="234" t="str">
        <f>IFERROR(VLOOKUP(AE243,'P1-1'!$B:$AP,41,FALSE),"")</f>
        <v/>
      </c>
      <c r="AF244" s="234" t="str">
        <f>IFERROR(VLOOKUP(AF243,'P1-1'!$B:$AP,41,FALSE),"")</f>
        <v/>
      </c>
      <c r="AG244" s="234" t="str">
        <f>IFERROR(VLOOKUP(AG243,'P1-1'!$B:$AP,41,FALSE),"")</f>
        <v/>
      </c>
      <c r="AH244" s="234" t="str">
        <f>IFERROR(VLOOKUP(AH243,'P1-1'!$B:$AP,41,FALSE),"")</f>
        <v/>
      </c>
      <c r="AI244" s="234" t="str">
        <f>IFERROR(VLOOKUP(AI243,'P1-1'!$B:$AP,41,FALSE),"")</f>
        <v/>
      </c>
      <c r="AJ244" s="234" t="str">
        <f>IFERROR(VLOOKUP(AJ243,'P1-1'!$B:$AP,41,FALSE),"")</f>
        <v/>
      </c>
      <c r="AK244" s="234" t="str">
        <f>IFERROR(VLOOKUP(AK243,'P1-1'!$B:$AP,41,FALSE),"")</f>
        <v/>
      </c>
      <c r="AL244" s="234" t="str">
        <f>IFERROR(VLOOKUP(AL243,'P1-1'!$B:$AP,41,FALSE),"")</f>
        <v/>
      </c>
      <c r="AM244" s="234" t="str">
        <f>IFERROR(VLOOKUP(AM243,'P1-1'!$B:$AP,41,FALSE),"")</f>
        <v/>
      </c>
      <c r="AN244" s="729"/>
      <c r="AO244" s="701"/>
      <c r="AP244" s="705"/>
      <c r="AQ244" s="706"/>
      <c r="AR244" s="701"/>
      <c r="AS244" s="701"/>
      <c r="AT244" s="709"/>
      <c r="AU244" s="326" t="str">
        <f t="shared" ref="AU244" si="283">IFERROR(IF($D243="□",($AO243/$AK$7),($AO243/$AK$9)),"")</f>
        <v/>
      </c>
      <c r="AV244" s="326" t="str">
        <f t="shared" ref="AV244" si="284">IFERROR(IF($D243="□",($AN243/$AO$7),($AN243/$AO$9)),"")</f>
        <v/>
      </c>
    </row>
    <row r="245" spans="1:48" s="205" customFormat="1" ht="12" customHeight="1">
      <c r="A245" s="712"/>
      <c r="B245" s="715"/>
      <c r="C245" s="733"/>
      <c r="D245" s="721"/>
      <c r="E245" s="402"/>
      <c r="F245" s="726"/>
      <c r="G245" s="727"/>
      <c r="H245" s="235" t="s">
        <v>358</v>
      </c>
      <c r="I245" s="234" t="str">
        <f>IFERROR(VLOOKUP(I243,'P1-1'!$B:$AP,31,FALSE),"")</f>
        <v/>
      </c>
      <c r="J245" s="234" t="str">
        <f>IFERROR(VLOOKUP(J243,'P1-1'!$B:$AP,31,FALSE),"")</f>
        <v/>
      </c>
      <c r="K245" s="234" t="str">
        <f>IFERROR(VLOOKUP(K243,'P1-1'!$B:$AP,31,FALSE),"")</f>
        <v/>
      </c>
      <c r="L245" s="234" t="str">
        <f>IFERROR(VLOOKUP(L243,'P1-1'!$B:$AP,31,FALSE),"")</f>
        <v/>
      </c>
      <c r="M245" s="234" t="str">
        <f>IFERROR(VLOOKUP(M243,'P1-1'!$B:$AP,31,FALSE),"")</f>
        <v/>
      </c>
      <c r="N245" s="234" t="str">
        <f>IFERROR(VLOOKUP(N243,'P1-1'!$B:$AP,31,FALSE),"")</f>
        <v/>
      </c>
      <c r="O245" s="234" t="str">
        <f>IFERROR(VLOOKUP(O243,'P1-1'!$B:$AP,31,FALSE),"")</f>
        <v/>
      </c>
      <c r="P245" s="234" t="str">
        <f>IFERROR(VLOOKUP(P243,'P1-1'!$B:$AP,31,FALSE),"")</f>
        <v/>
      </c>
      <c r="Q245" s="234" t="str">
        <f>IFERROR(VLOOKUP(Q243,'P1-1'!$B:$AP,31,FALSE),"")</f>
        <v/>
      </c>
      <c r="R245" s="234" t="str">
        <f>IFERROR(VLOOKUP(R243,'P1-1'!$B:$AP,31,FALSE),"")</f>
        <v/>
      </c>
      <c r="S245" s="234" t="str">
        <f>IFERROR(VLOOKUP(S243,'P1-1'!$B:$AP,31,FALSE),"")</f>
        <v/>
      </c>
      <c r="T245" s="234" t="str">
        <f>IFERROR(VLOOKUP(T243,'P1-1'!$B:$AP,31,FALSE),"")</f>
        <v/>
      </c>
      <c r="U245" s="234" t="str">
        <f>IFERROR(VLOOKUP(U243,'P1-1'!$B:$AP,31,FALSE),"")</f>
        <v/>
      </c>
      <c r="V245" s="234" t="str">
        <f>IFERROR(VLOOKUP(V243,'P1-1'!$B:$AP,31,FALSE),"")</f>
        <v/>
      </c>
      <c r="W245" s="234" t="str">
        <f>IFERROR(VLOOKUP(W243,'P1-1'!$B:$AP,31,FALSE),"")</f>
        <v/>
      </c>
      <c r="X245" s="234" t="str">
        <f>IFERROR(VLOOKUP(X243,'P1-1'!$B:$AP,31,FALSE),"")</f>
        <v/>
      </c>
      <c r="Y245" s="234" t="str">
        <f>IFERROR(VLOOKUP(Y243,'P1-1'!$B:$AP,31,FALSE),"")</f>
        <v/>
      </c>
      <c r="Z245" s="234" t="str">
        <f>IFERROR(VLOOKUP(Z243,'P1-1'!$B:$AP,31,FALSE),"")</f>
        <v/>
      </c>
      <c r="AA245" s="234" t="str">
        <f>IFERROR(VLOOKUP(AA243,'P1-1'!$B:$AP,31,FALSE),"")</f>
        <v/>
      </c>
      <c r="AB245" s="234" t="str">
        <f>IFERROR(VLOOKUP(AB243,'P1-1'!$B:$AP,31,FALSE),"")</f>
        <v/>
      </c>
      <c r="AC245" s="234" t="str">
        <f>IFERROR(VLOOKUP(AC243,'P1-1'!$B:$AP,31,FALSE),"")</f>
        <v/>
      </c>
      <c r="AD245" s="234" t="str">
        <f>IFERROR(VLOOKUP(AD243,'P1-1'!$B:$AP,31,FALSE),"")</f>
        <v/>
      </c>
      <c r="AE245" s="234" t="str">
        <f>IFERROR(VLOOKUP(AE243,'P1-1'!$B:$AP,31,FALSE),"")</f>
        <v/>
      </c>
      <c r="AF245" s="234" t="str">
        <f>IFERROR(VLOOKUP(AF243,'P1-1'!$B:$AP,31,FALSE),"")</f>
        <v/>
      </c>
      <c r="AG245" s="234" t="str">
        <f>IFERROR(VLOOKUP(AG243,'P1-1'!$B:$AP,31,FALSE),"")</f>
        <v/>
      </c>
      <c r="AH245" s="234" t="str">
        <f>IFERROR(VLOOKUP(AH243,'P1-1'!$B:$AP,31,FALSE),"")</f>
        <v/>
      </c>
      <c r="AI245" s="234" t="str">
        <f>IFERROR(VLOOKUP(AI243,'P1-1'!$B:$AP,31,FALSE),"")</f>
        <v/>
      </c>
      <c r="AJ245" s="234" t="str">
        <f>IFERROR(VLOOKUP(AJ243,'P1-1'!$B:$AP,31,FALSE),"")</f>
        <v/>
      </c>
      <c r="AK245" s="234" t="str">
        <f>IFERROR(VLOOKUP(AK243,'P1-1'!$B:$AP,31,FALSE),"")</f>
        <v/>
      </c>
      <c r="AL245" s="234" t="str">
        <f>IFERROR(VLOOKUP(AL243,'P1-1'!$B:$AP,31,FALSE),"")</f>
        <v/>
      </c>
      <c r="AM245" s="234" t="str">
        <f>IFERROR(VLOOKUP(AM243,'P1-1'!$B:$AP,31,FALSE),"")</f>
        <v/>
      </c>
      <c r="AN245" s="730"/>
      <c r="AO245" s="702"/>
      <c r="AP245" s="707"/>
      <c r="AQ245" s="708"/>
      <c r="AR245" s="702"/>
      <c r="AS245" s="702"/>
      <c r="AT245" s="709"/>
      <c r="AU245" s="327"/>
      <c r="AV245" s="327"/>
    </row>
    <row r="246" spans="1:48" s="205" customFormat="1" ht="12" customHeight="1">
      <c r="A246" s="710">
        <v>75</v>
      </c>
      <c r="B246" s="713"/>
      <c r="C246" s="731"/>
      <c r="D246" s="719" t="s">
        <v>231</v>
      </c>
      <c r="E246" s="401"/>
      <c r="F246" s="722"/>
      <c r="G246" s="723"/>
      <c r="H246" s="232" t="s">
        <v>355</v>
      </c>
      <c r="I246" s="324"/>
      <c r="J246" s="324"/>
      <c r="K246" s="324"/>
      <c r="L246" s="324"/>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4"/>
      <c r="AL246" s="324"/>
      <c r="AM246" s="324"/>
      <c r="AN246" s="728">
        <f t="shared" ref="AN246" si="285">IF(LEFT($AN$2,6)="共同生活援助",SUM(I247:AM247),SUM(I247:AM248))</f>
        <v>0</v>
      </c>
      <c r="AO246" s="700">
        <f>IF($AN$4="４週",AN246/4,AN246/(DAY(EOMONTH($I$22,0))/7))</f>
        <v>0</v>
      </c>
      <c r="AP246" s="703"/>
      <c r="AQ246" s="704"/>
      <c r="AR246" s="700" t="str">
        <f t="shared" ref="AR246" si="286">IF($AN$4="４週",AU247,AV247)</f>
        <v/>
      </c>
      <c r="AS246" s="700"/>
      <c r="AT246" s="709"/>
      <c r="AU246" s="325" t="s">
        <v>617</v>
      </c>
      <c r="AV246" s="325" t="s">
        <v>356</v>
      </c>
    </row>
    <row r="247" spans="1:48" s="205" customFormat="1" ht="12" customHeight="1">
      <c r="A247" s="711"/>
      <c r="B247" s="714"/>
      <c r="C247" s="732"/>
      <c r="D247" s="720"/>
      <c r="E247" s="402"/>
      <c r="F247" s="724"/>
      <c r="G247" s="725"/>
      <c r="H247" s="233" t="s">
        <v>357</v>
      </c>
      <c r="I247" s="234" t="str">
        <f>IFERROR(VLOOKUP(I246,'P1-1'!$B:$AP,41,FALSE),"")</f>
        <v/>
      </c>
      <c r="J247" s="236" t="str">
        <f>IFERROR(VLOOKUP(J246,'P1-1'!$B:$AP,41,FALSE),"")</f>
        <v/>
      </c>
      <c r="K247" s="234" t="str">
        <f>IFERROR(VLOOKUP(K246,'P1-1'!$B:$AP,41,FALSE),"")</f>
        <v/>
      </c>
      <c r="L247" s="234" t="str">
        <f>IFERROR(VLOOKUP(L246,'P1-1'!$B:$AP,41,FALSE),"")</f>
        <v/>
      </c>
      <c r="M247" s="234" t="str">
        <f>IFERROR(VLOOKUP(M246,'P1-1'!$B:$AP,41,FALSE),"")</f>
        <v/>
      </c>
      <c r="N247" s="234" t="str">
        <f>IFERROR(VLOOKUP(N246,'P1-1'!$B:$AP,41,FALSE),"")</f>
        <v/>
      </c>
      <c r="O247" s="234" t="str">
        <f>IFERROR(VLOOKUP(O246,'P1-1'!$B:$AP,41,FALSE),"")</f>
        <v/>
      </c>
      <c r="P247" s="234" t="str">
        <f>IFERROR(VLOOKUP(P246,'P1-1'!$B:$AP,41,FALSE),"")</f>
        <v/>
      </c>
      <c r="Q247" s="234" t="str">
        <f>IFERROR(VLOOKUP(Q246,'P1-1'!$B:$AP,41,FALSE),"")</f>
        <v/>
      </c>
      <c r="R247" s="234" t="str">
        <f>IFERROR(VLOOKUP(R246,'P1-1'!$B:$AP,41,FALSE),"")</f>
        <v/>
      </c>
      <c r="S247" s="234" t="str">
        <f>IFERROR(VLOOKUP(S246,'P1-1'!$B:$AP,41,FALSE),"")</f>
        <v/>
      </c>
      <c r="T247" s="234" t="str">
        <f>IFERROR(VLOOKUP(T246,'P1-1'!$B:$AP,41,FALSE),"")</f>
        <v/>
      </c>
      <c r="U247" s="234" t="str">
        <f>IFERROR(VLOOKUP(U246,'P1-1'!$B:$AP,41,FALSE),"")</f>
        <v/>
      </c>
      <c r="V247" s="234" t="str">
        <f>IFERROR(VLOOKUP(V246,'P1-1'!$B:$AP,41,FALSE),"")</f>
        <v/>
      </c>
      <c r="W247" s="234" t="str">
        <f>IFERROR(VLOOKUP(W246,'P1-1'!$B:$AP,41,FALSE),"")</f>
        <v/>
      </c>
      <c r="X247" s="234" t="str">
        <f>IFERROR(VLOOKUP(X246,'P1-1'!$B:$AP,41,FALSE),"")</f>
        <v/>
      </c>
      <c r="Y247" s="234" t="str">
        <f>IFERROR(VLOOKUP(Y246,'P1-1'!$B:$AP,41,FALSE),"")</f>
        <v/>
      </c>
      <c r="Z247" s="234" t="str">
        <f>IFERROR(VLOOKUP(Z246,'P1-1'!$B:$AP,41,FALSE),"")</f>
        <v/>
      </c>
      <c r="AA247" s="234" t="str">
        <f>IFERROR(VLOOKUP(AA246,'P1-1'!$B:$AP,41,FALSE),"")</f>
        <v/>
      </c>
      <c r="AB247" s="234" t="str">
        <f>IFERROR(VLOOKUP(AB246,'P1-1'!$B:$AP,41,FALSE),"")</f>
        <v/>
      </c>
      <c r="AC247" s="234" t="str">
        <f>IFERROR(VLOOKUP(AC246,'P1-1'!$B:$AP,41,FALSE),"")</f>
        <v/>
      </c>
      <c r="AD247" s="234" t="str">
        <f>IFERROR(VLOOKUP(AD246,'P1-1'!$B:$AP,41,FALSE),"")</f>
        <v/>
      </c>
      <c r="AE247" s="234" t="str">
        <f>IFERROR(VLOOKUP(AE246,'P1-1'!$B:$AP,41,FALSE),"")</f>
        <v/>
      </c>
      <c r="AF247" s="234" t="str">
        <f>IFERROR(VLOOKUP(AF246,'P1-1'!$B:$AP,41,FALSE),"")</f>
        <v/>
      </c>
      <c r="AG247" s="234" t="str">
        <f>IFERROR(VLOOKUP(AG246,'P1-1'!$B:$AP,41,FALSE),"")</f>
        <v/>
      </c>
      <c r="AH247" s="234" t="str">
        <f>IFERROR(VLOOKUP(AH246,'P1-1'!$B:$AP,41,FALSE),"")</f>
        <v/>
      </c>
      <c r="AI247" s="234" t="str">
        <f>IFERROR(VLOOKUP(AI246,'P1-1'!$B:$AP,41,FALSE),"")</f>
        <v/>
      </c>
      <c r="AJ247" s="234" t="str">
        <f>IFERROR(VLOOKUP(AJ246,'P1-1'!$B:$AP,41,FALSE),"")</f>
        <v/>
      </c>
      <c r="AK247" s="234" t="str">
        <f>IFERROR(VLOOKUP(AK246,'P1-1'!$B:$AP,41,FALSE),"")</f>
        <v/>
      </c>
      <c r="AL247" s="234" t="str">
        <f>IFERROR(VLOOKUP(AL246,'P1-1'!$B:$AP,41,FALSE),"")</f>
        <v/>
      </c>
      <c r="AM247" s="234" t="str">
        <f>IFERROR(VLOOKUP(AM246,'P1-1'!$B:$AP,41,FALSE),"")</f>
        <v/>
      </c>
      <c r="AN247" s="729"/>
      <c r="AO247" s="701"/>
      <c r="AP247" s="705"/>
      <c r="AQ247" s="706"/>
      <c r="AR247" s="701"/>
      <c r="AS247" s="701"/>
      <c r="AT247" s="709"/>
      <c r="AU247" s="326" t="str">
        <f t="shared" ref="AU247" si="287">IFERROR(IF($D246="□",($AO246/$AK$7),($AO246/$AK$9)),"")</f>
        <v/>
      </c>
      <c r="AV247" s="326" t="str">
        <f t="shared" ref="AV247" si="288">IFERROR(IF($D246="□",($AN246/$AO$7),($AN246/$AO$9)),"")</f>
        <v/>
      </c>
    </row>
    <row r="248" spans="1:48" s="205" customFormat="1" ht="12" customHeight="1">
      <c r="A248" s="712"/>
      <c r="B248" s="715"/>
      <c r="C248" s="733"/>
      <c r="D248" s="721"/>
      <c r="E248" s="402"/>
      <c r="F248" s="726"/>
      <c r="G248" s="727"/>
      <c r="H248" s="235" t="s">
        <v>358</v>
      </c>
      <c r="I248" s="234" t="str">
        <f>IFERROR(VLOOKUP(I246,'P1-1'!$B:$AP,31,FALSE),"")</f>
        <v/>
      </c>
      <c r="J248" s="234" t="str">
        <f>IFERROR(VLOOKUP(J246,'P1-1'!$B:$AP,31,FALSE),"")</f>
        <v/>
      </c>
      <c r="K248" s="234" t="str">
        <f>IFERROR(VLOOKUP(K246,'P1-1'!$B:$AP,31,FALSE),"")</f>
        <v/>
      </c>
      <c r="L248" s="234" t="str">
        <f>IFERROR(VLOOKUP(L246,'P1-1'!$B:$AP,31,FALSE),"")</f>
        <v/>
      </c>
      <c r="M248" s="234" t="str">
        <f>IFERROR(VLOOKUP(M246,'P1-1'!$B:$AP,31,FALSE),"")</f>
        <v/>
      </c>
      <c r="N248" s="234" t="str">
        <f>IFERROR(VLOOKUP(N246,'P1-1'!$B:$AP,31,FALSE),"")</f>
        <v/>
      </c>
      <c r="O248" s="234" t="str">
        <f>IFERROR(VLOOKUP(O246,'P1-1'!$B:$AP,31,FALSE),"")</f>
        <v/>
      </c>
      <c r="P248" s="234" t="str">
        <f>IFERROR(VLOOKUP(P246,'P1-1'!$B:$AP,31,FALSE),"")</f>
        <v/>
      </c>
      <c r="Q248" s="234" t="str">
        <f>IFERROR(VLOOKUP(Q246,'P1-1'!$B:$AP,31,FALSE),"")</f>
        <v/>
      </c>
      <c r="R248" s="234" t="str">
        <f>IFERROR(VLOOKUP(R246,'P1-1'!$B:$AP,31,FALSE),"")</f>
        <v/>
      </c>
      <c r="S248" s="234" t="str">
        <f>IFERROR(VLOOKUP(S246,'P1-1'!$B:$AP,31,FALSE),"")</f>
        <v/>
      </c>
      <c r="T248" s="234" t="str">
        <f>IFERROR(VLOOKUP(T246,'P1-1'!$B:$AP,31,FALSE),"")</f>
        <v/>
      </c>
      <c r="U248" s="234" t="str">
        <f>IFERROR(VLOOKUP(U246,'P1-1'!$B:$AP,31,FALSE),"")</f>
        <v/>
      </c>
      <c r="V248" s="234" t="str">
        <f>IFERROR(VLOOKUP(V246,'P1-1'!$B:$AP,31,FALSE),"")</f>
        <v/>
      </c>
      <c r="W248" s="234" t="str">
        <f>IFERROR(VLOOKUP(W246,'P1-1'!$B:$AP,31,FALSE),"")</f>
        <v/>
      </c>
      <c r="X248" s="234" t="str">
        <f>IFERROR(VLOOKUP(X246,'P1-1'!$B:$AP,31,FALSE),"")</f>
        <v/>
      </c>
      <c r="Y248" s="234" t="str">
        <f>IFERROR(VLOOKUP(Y246,'P1-1'!$B:$AP,31,FALSE),"")</f>
        <v/>
      </c>
      <c r="Z248" s="234" t="str">
        <f>IFERROR(VLOOKUP(Z246,'P1-1'!$B:$AP,31,FALSE),"")</f>
        <v/>
      </c>
      <c r="AA248" s="234" t="str">
        <f>IFERROR(VLOOKUP(AA246,'P1-1'!$B:$AP,31,FALSE),"")</f>
        <v/>
      </c>
      <c r="AB248" s="234" t="str">
        <f>IFERROR(VLOOKUP(AB246,'P1-1'!$B:$AP,31,FALSE),"")</f>
        <v/>
      </c>
      <c r="AC248" s="234" t="str">
        <f>IFERROR(VLOOKUP(AC246,'P1-1'!$B:$AP,31,FALSE),"")</f>
        <v/>
      </c>
      <c r="AD248" s="234" t="str">
        <f>IFERROR(VLOOKUP(AD246,'P1-1'!$B:$AP,31,FALSE),"")</f>
        <v/>
      </c>
      <c r="AE248" s="234" t="str">
        <f>IFERROR(VLOOKUP(AE246,'P1-1'!$B:$AP,31,FALSE),"")</f>
        <v/>
      </c>
      <c r="AF248" s="234" t="str">
        <f>IFERROR(VLOOKUP(AF246,'P1-1'!$B:$AP,31,FALSE),"")</f>
        <v/>
      </c>
      <c r="AG248" s="234" t="str">
        <f>IFERROR(VLOOKUP(AG246,'P1-1'!$B:$AP,31,FALSE),"")</f>
        <v/>
      </c>
      <c r="AH248" s="234" t="str">
        <f>IFERROR(VLOOKUP(AH246,'P1-1'!$B:$AP,31,FALSE),"")</f>
        <v/>
      </c>
      <c r="AI248" s="234" t="str">
        <f>IFERROR(VLOOKUP(AI246,'P1-1'!$B:$AP,31,FALSE),"")</f>
        <v/>
      </c>
      <c r="AJ248" s="234" t="str">
        <f>IFERROR(VLOOKUP(AJ246,'P1-1'!$B:$AP,31,FALSE),"")</f>
        <v/>
      </c>
      <c r="AK248" s="234" t="str">
        <f>IFERROR(VLOOKUP(AK246,'P1-1'!$B:$AP,31,FALSE),"")</f>
        <v/>
      </c>
      <c r="AL248" s="234" t="str">
        <f>IFERROR(VLOOKUP(AL246,'P1-1'!$B:$AP,31,FALSE),"")</f>
        <v/>
      </c>
      <c r="AM248" s="234" t="str">
        <f>IFERROR(VLOOKUP(AM246,'P1-1'!$B:$AP,31,FALSE),"")</f>
        <v/>
      </c>
      <c r="AN248" s="730"/>
      <c r="AO248" s="702"/>
      <c r="AP248" s="707"/>
      <c r="AQ248" s="708"/>
      <c r="AR248" s="702"/>
      <c r="AS248" s="702"/>
      <c r="AT248" s="709"/>
      <c r="AU248" s="327"/>
      <c r="AV248" s="327"/>
    </row>
    <row r="249" spans="1:48" s="205" customFormat="1" ht="12" customHeight="1">
      <c r="A249" s="710">
        <v>76</v>
      </c>
      <c r="B249" s="713"/>
      <c r="C249" s="731"/>
      <c r="D249" s="719" t="s">
        <v>231</v>
      </c>
      <c r="E249" s="401"/>
      <c r="F249" s="722"/>
      <c r="G249" s="723"/>
      <c r="H249" s="232" t="s">
        <v>355</v>
      </c>
      <c r="I249" s="324"/>
      <c r="J249" s="324"/>
      <c r="K249" s="324"/>
      <c r="L249" s="324"/>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4"/>
      <c r="AL249" s="324"/>
      <c r="AM249" s="324"/>
      <c r="AN249" s="728">
        <f t="shared" ref="AN249" si="289">IF(LEFT($AN$2,6)="共同生活援助",SUM(I250:AM250),SUM(I250:AM251))</f>
        <v>0</v>
      </c>
      <c r="AO249" s="700">
        <f>IF($AN$4="４週",AN249/4,AN249/(DAY(EOMONTH($I$22,0))/7))</f>
        <v>0</v>
      </c>
      <c r="AP249" s="703"/>
      <c r="AQ249" s="704"/>
      <c r="AR249" s="700" t="str">
        <f t="shared" ref="AR249" si="290">IF($AN$4="４週",AU250,AV250)</f>
        <v/>
      </c>
      <c r="AS249" s="700"/>
      <c r="AT249" s="709"/>
      <c r="AU249" s="325" t="s">
        <v>617</v>
      </c>
      <c r="AV249" s="325" t="s">
        <v>356</v>
      </c>
    </row>
    <row r="250" spans="1:48" s="205" customFormat="1" ht="12" customHeight="1">
      <c r="A250" s="711"/>
      <c r="B250" s="714"/>
      <c r="C250" s="732"/>
      <c r="D250" s="720"/>
      <c r="E250" s="402"/>
      <c r="F250" s="724"/>
      <c r="G250" s="725"/>
      <c r="H250" s="233" t="s">
        <v>357</v>
      </c>
      <c r="I250" s="234" t="str">
        <f>IFERROR(VLOOKUP(I249,'P1-1'!$B:$AP,41,FALSE),"")</f>
        <v/>
      </c>
      <c r="J250" s="234" t="str">
        <f>IFERROR(VLOOKUP(J249,'P1-1'!$B:$AP,41,FALSE),"")</f>
        <v/>
      </c>
      <c r="K250" s="234" t="str">
        <f>IFERROR(VLOOKUP(K249,'P1-1'!$B:$AP,41,FALSE),"")</f>
        <v/>
      </c>
      <c r="L250" s="234" t="str">
        <f>IFERROR(VLOOKUP(L249,'P1-1'!$B:$AP,41,FALSE),"")</f>
        <v/>
      </c>
      <c r="M250" s="234" t="str">
        <f>IFERROR(VLOOKUP(M249,'P1-1'!$B:$AP,41,FALSE),"")</f>
        <v/>
      </c>
      <c r="N250" s="234" t="str">
        <f>IFERROR(VLOOKUP(N249,'P1-1'!$B:$AP,41,FALSE),"")</f>
        <v/>
      </c>
      <c r="O250" s="234" t="str">
        <f>IFERROR(VLOOKUP(O249,'P1-1'!$B:$AP,41,FALSE),"")</f>
        <v/>
      </c>
      <c r="P250" s="234" t="str">
        <f>IFERROR(VLOOKUP(P249,'P1-1'!$B:$AP,41,FALSE),"")</f>
        <v/>
      </c>
      <c r="Q250" s="234" t="str">
        <f>IFERROR(VLOOKUP(Q249,'P1-1'!$B:$AP,41,FALSE),"")</f>
        <v/>
      </c>
      <c r="R250" s="234" t="str">
        <f>IFERROR(VLOOKUP(R249,'P1-1'!$B:$AP,41,FALSE),"")</f>
        <v/>
      </c>
      <c r="S250" s="234" t="str">
        <f>IFERROR(VLOOKUP(S249,'P1-1'!$B:$AP,41,FALSE),"")</f>
        <v/>
      </c>
      <c r="T250" s="234" t="str">
        <f>IFERROR(VLOOKUP(T249,'P1-1'!$B:$AP,41,FALSE),"")</f>
        <v/>
      </c>
      <c r="U250" s="234" t="str">
        <f>IFERROR(VLOOKUP(U249,'P1-1'!$B:$AP,41,FALSE),"")</f>
        <v/>
      </c>
      <c r="V250" s="234" t="str">
        <f>IFERROR(VLOOKUP(V249,'P1-1'!$B:$AP,41,FALSE),"")</f>
        <v/>
      </c>
      <c r="W250" s="234" t="str">
        <f>IFERROR(VLOOKUP(W249,'P1-1'!$B:$AP,41,FALSE),"")</f>
        <v/>
      </c>
      <c r="X250" s="234" t="str">
        <f>IFERROR(VLOOKUP(X249,'P1-1'!$B:$AP,41,FALSE),"")</f>
        <v/>
      </c>
      <c r="Y250" s="234" t="str">
        <f>IFERROR(VLOOKUP(Y249,'P1-1'!$B:$AP,41,FALSE),"")</f>
        <v/>
      </c>
      <c r="Z250" s="234" t="str">
        <f>IFERROR(VLOOKUP(Z249,'P1-1'!$B:$AP,41,FALSE),"")</f>
        <v/>
      </c>
      <c r="AA250" s="234" t="str">
        <f>IFERROR(VLOOKUP(AA249,'P1-1'!$B:$AP,41,FALSE),"")</f>
        <v/>
      </c>
      <c r="AB250" s="234" t="str">
        <f>IFERROR(VLOOKUP(AB249,'P1-1'!$B:$AP,41,FALSE),"")</f>
        <v/>
      </c>
      <c r="AC250" s="234" t="str">
        <f>IFERROR(VLOOKUP(AC249,'P1-1'!$B:$AP,41,FALSE),"")</f>
        <v/>
      </c>
      <c r="AD250" s="234" t="str">
        <f>IFERROR(VLOOKUP(AD249,'P1-1'!$B:$AP,41,FALSE),"")</f>
        <v/>
      </c>
      <c r="AE250" s="234" t="str">
        <f>IFERROR(VLOOKUP(AE249,'P1-1'!$B:$AP,41,FALSE),"")</f>
        <v/>
      </c>
      <c r="AF250" s="234" t="str">
        <f>IFERROR(VLOOKUP(AF249,'P1-1'!$B:$AP,41,FALSE),"")</f>
        <v/>
      </c>
      <c r="AG250" s="234" t="str">
        <f>IFERROR(VLOOKUP(AG249,'P1-1'!$B:$AP,41,FALSE),"")</f>
        <v/>
      </c>
      <c r="AH250" s="234" t="str">
        <f>IFERROR(VLOOKUP(AH249,'P1-1'!$B:$AP,41,FALSE),"")</f>
        <v/>
      </c>
      <c r="AI250" s="234" t="str">
        <f>IFERROR(VLOOKUP(AI249,'P1-1'!$B:$AP,41,FALSE),"")</f>
        <v/>
      </c>
      <c r="AJ250" s="234" t="str">
        <f>IFERROR(VLOOKUP(AJ249,'P1-1'!$B:$AP,41,FALSE),"")</f>
        <v/>
      </c>
      <c r="AK250" s="234" t="str">
        <f>IFERROR(VLOOKUP(AK249,'P1-1'!$B:$AP,41,FALSE),"")</f>
        <v/>
      </c>
      <c r="AL250" s="234" t="str">
        <f>IFERROR(VLOOKUP(AL249,'P1-1'!$B:$AP,41,FALSE),"")</f>
        <v/>
      </c>
      <c r="AM250" s="234" t="str">
        <f>IFERROR(VLOOKUP(AM249,'P1-1'!$B:$AP,41,FALSE),"")</f>
        <v/>
      </c>
      <c r="AN250" s="729"/>
      <c r="AO250" s="701"/>
      <c r="AP250" s="705"/>
      <c r="AQ250" s="706"/>
      <c r="AR250" s="701"/>
      <c r="AS250" s="701"/>
      <c r="AT250" s="709"/>
      <c r="AU250" s="326" t="str">
        <f t="shared" ref="AU250" si="291">IFERROR(IF($D249="□",($AO249/$AK$7),($AO249/$AK$9)),"")</f>
        <v/>
      </c>
      <c r="AV250" s="326" t="str">
        <f t="shared" ref="AV250" si="292">IFERROR(IF($D249="□",($AN249/$AO$7),($AN249/$AO$9)),"")</f>
        <v/>
      </c>
    </row>
    <row r="251" spans="1:48" s="205" customFormat="1" ht="12" customHeight="1">
      <c r="A251" s="712"/>
      <c r="B251" s="715"/>
      <c r="C251" s="733"/>
      <c r="D251" s="721"/>
      <c r="E251" s="402"/>
      <c r="F251" s="726"/>
      <c r="G251" s="727"/>
      <c r="H251" s="235" t="s">
        <v>358</v>
      </c>
      <c r="I251" s="234" t="str">
        <f>IFERROR(VLOOKUP(I249,'P1-1'!$B:$AP,31,FALSE),"")</f>
        <v/>
      </c>
      <c r="J251" s="234" t="str">
        <f>IFERROR(VLOOKUP(J249,'P1-1'!$B:$AP,31,FALSE),"")</f>
        <v/>
      </c>
      <c r="K251" s="234" t="str">
        <f>IFERROR(VLOOKUP(K249,'P1-1'!$B:$AP,31,FALSE),"")</f>
        <v/>
      </c>
      <c r="L251" s="234" t="str">
        <f>IFERROR(VLOOKUP(L249,'P1-1'!$B:$AP,31,FALSE),"")</f>
        <v/>
      </c>
      <c r="M251" s="234" t="str">
        <f>IFERROR(VLOOKUP(M249,'P1-1'!$B:$AP,31,FALSE),"")</f>
        <v/>
      </c>
      <c r="N251" s="234" t="str">
        <f>IFERROR(VLOOKUP(N249,'P1-1'!$B:$AP,31,FALSE),"")</f>
        <v/>
      </c>
      <c r="O251" s="234" t="str">
        <f>IFERROR(VLOOKUP(O249,'P1-1'!$B:$AP,31,FALSE),"")</f>
        <v/>
      </c>
      <c r="P251" s="234" t="str">
        <f>IFERROR(VLOOKUP(P249,'P1-1'!$B:$AP,31,FALSE),"")</f>
        <v/>
      </c>
      <c r="Q251" s="234" t="str">
        <f>IFERROR(VLOOKUP(Q249,'P1-1'!$B:$AP,31,FALSE),"")</f>
        <v/>
      </c>
      <c r="R251" s="234" t="str">
        <f>IFERROR(VLOOKUP(R249,'P1-1'!$B:$AP,31,FALSE),"")</f>
        <v/>
      </c>
      <c r="S251" s="234" t="str">
        <f>IFERROR(VLOOKUP(S249,'P1-1'!$B:$AP,31,FALSE),"")</f>
        <v/>
      </c>
      <c r="T251" s="234" t="str">
        <f>IFERROR(VLOOKUP(T249,'P1-1'!$B:$AP,31,FALSE),"")</f>
        <v/>
      </c>
      <c r="U251" s="234" t="str">
        <f>IFERROR(VLOOKUP(U249,'P1-1'!$B:$AP,31,FALSE),"")</f>
        <v/>
      </c>
      <c r="V251" s="234" t="str">
        <f>IFERROR(VLOOKUP(V249,'P1-1'!$B:$AP,31,FALSE),"")</f>
        <v/>
      </c>
      <c r="W251" s="234" t="str">
        <f>IFERROR(VLOOKUP(W249,'P1-1'!$B:$AP,31,FALSE),"")</f>
        <v/>
      </c>
      <c r="X251" s="234" t="str">
        <f>IFERROR(VLOOKUP(X249,'P1-1'!$B:$AP,31,FALSE),"")</f>
        <v/>
      </c>
      <c r="Y251" s="234" t="str">
        <f>IFERROR(VLOOKUP(Y249,'P1-1'!$B:$AP,31,FALSE),"")</f>
        <v/>
      </c>
      <c r="Z251" s="234" t="str">
        <f>IFERROR(VLOOKUP(Z249,'P1-1'!$B:$AP,31,FALSE),"")</f>
        <v/>
      </c>
      <c r="AA251" s="234" t="str">
        <f>IFERROR(VLOOKUP(AA249,'P1-1'!$B:$AP,31,FALSE),"")</f>
        <v/>
      </c>
      <c r="AB251" s="234" t="str">
        <f>IFERROR(VLOOKUP(AB249,'P1-1'!$B:$AP,31,FALSE),"")</f>
        <v/>
      </c>
      <c r="AC251" s="234" t="str">
        <f>IFERROR(VLOOKUP(AC249,'P1-1'!$B:$AP,31,FALSE),"")</f>
        <v/>
      </c>
      <c r="AD251" s="234" t="str">
        <f>IFERROR(VLOOKUP(AD249,'P1-1'!$B:$AP,31,FALSE),"")</f>
        <v/>
      </c>
      <c r="AE251" s="234" t="str">
        <f>IFERROR(VLOOKUP(AE249,'P1-1'!$B:$AP,31,FALSE),"")</f>
        <v/>
      </c>
      <c r="AF251" s="234" t="str">
        <f>IFERROR(VLOOKUP(AF249,'P1-1'!$B:$AP,31,FALSE),"")</f>
        <v/>
      </c>
      <c r="AG251" s="234" t="str">
        <f>IFERROR(VLOOKUP(AG249,'P1-1'!$B:$AP,31,FALSE),"")</f>
        <v/>
      </c>
      <c r="AH251" s="234" t="str">
        <f>IFERROR(VLOOKUP(AH249,'P1-1'!$B:$AP,31,FALSE),"")</f>
        <v/>
      </c>
      <c r="AI251" s="234" t="str">
        <f>IFERROR(VLOOKUP(AI249,'P1-1'!$B:$AP,31,FALSE),"")</f>
        <v/>
      </c>
      <c r="AJ251" s="234" t="str">
        <f>IFERROR(VLOOKUP(AJ249,'P1-1'!$B:$AP,31,FALSE),"")</f>
        <v/>
      </c>
      <c r="AK251" s="234" t="str">
        <f>IFERROR(VLOOKUP(AK249,'P1-1'!$B:$AP,31,FALSE),"")</f>
        <v/>
      </c>
      <c r="AL251" s="234" t="str">
        <f>IFERROR(VLOOKUP(AL249,'P1-1'!$B:$AP,31,FALSE),"")</f>
        <v/>
      </c>
      <c r="AM251" s="234" t="str">
        <f>IFERROR(VLOOKUP(AM249,'P1-1'!$B:$AP,31,FALSE),"")</f>
        <v/>
      </c>
      <c r="AN251" s="730"/>
      <c r="AO251" s="702"/>
      <c r="AP251" s="707"/>
      <c r="AQ251" s="708"/>
      <c r="AR251" s="702"/>
      <c r="AS251" s="702"/>
      <c r="AT251" s="709"/>
      <c r="AU251" s="327"/>
      <c r="AV251" s="327"/>
    </row>
    <row r="252" spans="1:48" s="205" customFormat="1" ht="12" customHeight="1">
      <c r="A252" s="710">
        <v>77</v>
      </c>
      <c r="B252" s="713"/>
      <c r="C252" s="731"/>
      <c r="D252" s="719" t="s">
        <v>231</v>
      </c>
      <c r="E252" s="401"/>
      <c r="F252" s="722"/>
      <c r="G252" s="723"/>
      <c r="H252" s="232" t="s">
        <v>355</v>
      </c>
      <c r="I252" s="324"/>
      <c r="J252" s="324"/>
      <c r="K252" s="324"/>
      <c r="L252" s="324"/>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4"/>
      <c r="AL252" s="324"/>
      <c r="AM252" s="324"/>
      <c r="AN252" s="728">
        <f t="shared" ref="AN252" si="293">IF(LEFT($AN$2,6)="共同生活援助",SUM(I253:AM253),SUM(I253:AM254))</f>
        <v>0</v>
      </c>
      <c r="AO252" s="700">
        <f>IF($AN$4="４週",AN252/4,AN252/(DAY(EOMONTH($I$22,0))/7))</f>
        <v>0</v>
      </c>
      <c r="AP252" s="703"/>
      <c r="AQ252" s="704"/>
      <c r="AR252" s="700" t="str">
        <f t="shared" ref="AR252" si="294">IF($AN$4="４週",AU253,AV253)</f>
        <v/>
      </c>
      <c r="AS252" s="700"/>
      <c r="AT252" s="709"/>
      <c r="AU252" s="325" t="s">
        <v>617</v>
      </c>
      <c r="AV252" s="325" t="s">
        <v>356</v>
      </c>
    </row>
    <row r="253" spans="1:48" s="205" customFormat="1" ht="12" customHeight="1">
      <c r="A253" s="711"/>
      <c r="B253" s="714"/>
      <c r="C253" s="732"/>
      <c r="D253" s="720"/>
      <c r="E253" s="402"/>
      <c r="F253" s="724"/>
      <c r="G253" s="725"/>
      <c r="H253" s="233" t="s">
        <v>357</v>
      </c>
      <c r="I253" s="234" t="str">
        <f>IFERROR(VLOOKUP(I252,'P1-1'!$B:$AP,41,FALSE),"")</f>
        <v/>
      </c>
      <c r="J253" s="234" t="str">
        <f>IFERROR(VLOOKUP(J252,'P1-1'!$B:$AP,41,FALSE),"")</f>
        <v/>
      </c>
      <c r="K253" s="234" t="str">
        <f>IFERROR(VLOOKUP(K252,'P1-1'!$B:$AP,41,FALSE),"")</f>
        <v/>
      </c>
      <c r="L253" s="234" t="str">
        <f>IFERROR(VLOOKUP(L252,'P1-1'!$B:$AP,41,FALSE),"")</f>
        <v/>
      </c>
      <c r="M253" s="234" t="str">
        <f>IFERROR(VLOOKUP(M252,'P1-1'!$B:$AP,41,FALSE),"")</f>
        <v/>
      </c>
      <c r="N253" s="234" t="str">
        <f>IFERROR(VLOOKUP(N252,'P1-1'!$B:$AP,41,FALSE),"")</f>
        <v/>
      </c>
      <c r="O253" s="234" t="str">
        <f>IFERROR(VLOOKUP(O252,'P1-1'!$B:$AP,41,FALSE),"")</f>
        <v/>
      </c>
      <c r="P253" s="234" t="str">
        <f>IFERROR(VLOOKUP(P252,'P1-1'!$B:$AP,41,FALSE),"")</f>
        <v/>
      </c>
      <c r="Q253" s="234" t="str">
        <f>IFERROR(VLOOKUP(Q252,'P1-1'!$B:$AP,41,FALSE),"")</f>
        <v/>
      </c>
      <c r="R253" s="234" t="str">
        <f>IFERROR(VLOOKUP(R252,'P1-1'!$B:$AP,41,FALSE),"")</f>
        <v/>
      </c>
      <c r="S253" s="234" t="str">
        <f>IFERROR(VLOOKUP(S252,'P1-1'!$B:$AP,41,FALSE),"")</f>
        <v/>
      </c>
      <c r="T253" s="234" t="str">
        <f>IFERROR(VLOOKUP(T252,'P1-1'!$B:$AP,41,FALSE),"")</f>
        <v/>
      </c>
      <c r="U253" s="234" t="str">
        <f>IFERROR(VLOOKUP(U252,'P1-1'!$B:$AP,41,FALSE),"")</f>
        <v/>
      </c>
      <c r="V253" s="234" t="str">
        <f>IFERROR(VLOOKUP(V252,'P1-1'!$B:$AP,41,FALSE),"")</f>
        <v/>
      </c>
      <c r="W253" s="234" t="str">
        <f>IFERROR(VLOOKUP(W252,'P1-1'!$B:$AP,41,FALSE),"")</f>
        <v/>
      </c>
      <c r="X253" s="234" t="str">
        <f>IFERROR(VLOOKUP(X252,'P1-1'!$B:$AP,41,FALSE),"")</f>
        <v/>
      </c>
      <c r="Y253" s="234" t="str">
        <f>IFERROR(VLOOKUP(Y252,'P1-1'!$B:$AP,41,FALSE),"")</f>
        <v/>
      </c>
      <c r="Z253" s="234" t="str">
        <f>IFERROR(VLOOKUP(Z252,'P1-1'!$B:$AP,41,FALSE),"")</f>
        <v/>
      </c>
      <c r="AA253" s="234" t="str">
        <f>IFERROR(VLOOKUP(AA252,'P1-1'!$B:$AP,41,FALSE),"")</f>
        <v/>
      </c>
      <c r="AB253" s="234" t="str">
        <f>IFERROR(VLOOKUP(AB252,'P1-1'!$B:$AP,41,FALSE),"")</f>
        <v/>
      </c>
      <c r="AC253" s="234" t="str">
        <f>IFERROR(VLOOKUP(AC252,'P1-1'!$B:$AP,41,FALSE),"")</f>
        <v/>
      </c>
      <c r="AD253" s="234" t="str">
        <f>IFERROR(VLOOKUP(AD252,'P1-1'!$B:$AP,41,FALSE),"")</f>
        <v/>
      </c>
      <c r="AE253" s="234" t="str">
        <f>IFERROR(VLOOKUP(AE252,'P1-1'!$B:$AP,41,FALSE),"")</f>
        <v/>
      </c>
      <c r="AF253" s="234" t="str">
        <f>IFERROR(VLOOKUP(AF252,'P1-1'!$B:$AP,41,FALSE),"")</f>
        <v/>
      </c>
      <c r="AG253" s="234" t="str">
        <f>IFERROR(VLOOKUP(AG252,'P1-1'!$B:$AP,41,FALSE),"")</f>
        <v/>
      </c>
      <c r="AH253" s="234" t="str">
        <f>IFERROR(VLOOKUP(AH252,'P1-1'!$B:$AP,41,FALSE),"")</f>
        <v/>
      </c>
      <c r="AI253" s="234" t="str">
        <f>IFERROR(VLOOKUP(AI252,'P1-1'!$B:$AP,41,FALSE),"")</f>
        <v/>
      </c>
      <c r="AJ253" s="234" t="str">
        <f>IFERROR(VLOOKUP(AJ252,'P1-1'!$B:$AP,41,FALSE),"")</f>
        <v/>
      </c>
      <c r="AK253" s="234" t="str">
        <f>IFERROR(VLOOKUP(AK252,'P1-1'!$B:$AP,41,FALSE),"")</f>
        <v/>
      </c>
      <c r="AL253" s="234" t="str">
        <f>IFERROR(VLOOKUP(AL252,'P1-1'!$B:$AP,41,FALSE),"")</f>
        <v/>
      </c>
      <c r="AM253" s="234" t="str">
        <f>IFERROR(VLOOKUP(AM252,'P1-1'!$B:$AP,41,FALSE),"")</f>
        <v/>
      </c>
      <c r="AN253" s="729"/>
      <c r="AO253" s="701"/>
      <c r="AP253" s="705"/>
      <c r="AQ253" s="706"/>
      <c r="AR253" s="701"/>
      <c r="AS253" s="701"/>
      <c r="AT253" s="709"/>
      <c r="AU253" s="326" t="str">
        <f t="shared" ref="AU253" si="295">IFERROR(IF($D252="□",($AO252/$AK$7),($AO252/$AK$9)),"")</f>
        <v/>
      </c>
      <c r="AV253" s="326" t="str">
        <f t="shared" ref="AV253" si="296">IFERROR(IF($D252="□",($AN252/$AO$7),($AN252/$AO$9)),"")</f>
        <v/>
      </c>
    </row>
    <row r="254" spans="1:48" s="205" customFormat="1" ht="12" customHeight="1">
      <c r="A254" s="712"/>
      <c r="B254" s="715"/>
      <c r="C254" s="733"/>
      <c r="D254" s="721"/>
      <c r="E254" s="402"/>
      <c r="F254" s="726"/>
      <c r="G254" s="727"/>
      <c r="H254" s="235" t="s">
        <v>358</v>
      </c>
      <c r="I254" s="234" t="str">
        <f>IFERROR(VLOOKUP(I252,'P1-1'!$B:$AP,31,FALSE),"")</f>
        <v/>
      </c>
      <c r="J254" s="234" t="str">
        <f>IFERROR(VLOOKUP(J252,'P1-1'!$B:$AP,31,FALSE),"")</f>
        <v/>
      </c>
      <c r="K254" s="234" t="str">
        <f>IFERROR(VLOOKUP(K252,'P1-1'!$B:$AP,31,FALSE),"")</f>
        <v/>
      </c>
      <c r="L254" s="234" t="str">
        <f>IFERROR(VLOOKUP(L252,'P1-1'!$B:$AP,31,FALSE),"")</f>
        <v/>
      </c>
      <c r="M254" s="234" t="str">
        <f>IFERROR(VLOOKUP(M252,'P1-1'!$B:$AP,31,FALSE),"")</f>
        <v/>
      </c>
      <c r="N254" s="234" t="str">
        <f>IFERROR(VLOOKUP(N252,'P1-1'!$B:$AP,31,FALSE),"")</f>
        <v/>
      </c>
      <c r="O254" s="234" t="str">
        <f>IFERROR(VLOOKUP(O252,'P1-1'!$B:$AP,31,FALSE),"")</f>
        <v/>
      </c>
      <c r="P254" s="234" t="str">
        <f>IFERROR(VLOOKUP(P252,'P1-1'!$B:$AP,31,FALSE),"")</f>
        <v/>
      </c>
      <c r="Q254" s="234" t="str">
        <f>IFERROR(VLOOKUP(Q252,'P1-1'!$B:$AP,31,FALSE),"")</f>
        <v/>
      </c>
      <c r="R254" s="234" t="str">
        <f>IFERROR(VLOOKUP(R252,'P1-1'!$B:$AP,31,FALSE),"")</f>
        <v/>
      </c>
      <c r="S254" s="234" t="str">
        <f>IFERROR(VLOOKUP(S252,'P1-1'!$B:$AP,31,FALSE),"")</f>
        <v/>
      </c>
      <c r="T254" s="234" t="str">
        <f>IFERROR(VLOOKUP(T252,'P1-1'!$B:$AP,31,FALSE),"")</f>
        <v/>
      </c>
      <c r="U254" s="234" t="str">
        <f>IFERROR(VLOOKUP(U252,'P1-1'!$B:$AP,31,FALSE),"")</f>
        <v/>
      </c>
      <c r="V254" s="234" t="str">
        <f>IFERROR(VLOOKUP(V252,'P1-1'!$B:$AP,31,FALSE),"")</f>
        <v/>
      </c>
      <c r="W254" s="234" t="str">
        <f>IFERROR(VLOOKUP(W252,'P1-1'!$B:$AP,31,FALSE),"")</f>
        <v/>
      </c>
      <c r="X254" s="234" t="str">
        <f>IFERROR(VLOOKUP(X252,'P1-1'!$B:$AP,31,FALSE),"")</f>
        <v/>
      </c>
      <c r="Y254" s="234" t="str">
        <f>IFERROR(VLOOKUP(Y252,'P1-1'!$B:$AP,31,FALSE),"")</f>
        <v/>
      </c>
      <c r="Z254" s="234" t="str">
        <f>IFERROR(VLOOKUP(Z252,'P1-1'!$B:$AP,31,FALSE),"")</f>
        <v/>
      </c>
      <c r="AA254" s="234" t="str">
        <f>IFERROR(VLOOKUP(AA252,'P1-1'!$B:$AP,31,FALSE),"")</f>
        <v/>
      </c>
      <c r="AB254" s="234" t="str">
        <f>IFERROR(VLOOKUP(AB252,'P1-1'!$B:$AP,31,FALSE),"")</f>
        <v/>
      </c>
      <c r="AC254" s="234" t="str">
        <f>IFERROR(VLOOKUP(AC252,'P1-1'!$B:$AP,31,FALSE),"")</f>
        <v/>
      </c>
      <c r="AD254" s="234" t="str">
        <f>IFERROR(VLOOKUP(AD252,'P1-1'!$B:$AP,31,FALSE),"")</f>
        <v/>
      </c>
      <c r="AE254" s="234" t="str">
        <f>IFERROR(VLOOKUP(AE252,'P1-1'!$B:$AP,31,FALSE),"")</f>
        <v/>
      </c>
      <c r="AF254" s="234" t="str">
        <f>IFERROR(VLOOKUP(AF252,'P1-1'!$B:$AP,31,FALSE),"")</f>
        <v/>
      </c>
      <c r="AG254" s="234" t="str">
        <f>IFERROR(VLOOKUP(AG252,'P1-1'!$B:$AP,31,FALSE),"")</f>
        <v/>
      </c>
      <c r="AH254" s="234" t="str">
        <f>IFERROR(VLOOKUP(AH252,'P1-1'!$B:$AP,31,FALSE),"")</f>
        <v/>
      </c>
      <c r="AI254" s="234" t="str">
        <f>IFERROR(VLOOKUP(AI252,'P1-1'!$B:$AP,31,FALSE),"")</f>
        <v/>
      </c>
      <c r="AJ254" s="234" t="str">
        <f>IFERROR(VLOOKUP(AJ252,'P1-1'!$B:$AP,31,FALSE),"")</f>
        <v/>
      </c>
      <c r="AK254" s="234" t="str">
        <f>IFERROR(VLOOKUP(AK252,'P1-1'!$B:$AP,31,FALSE),"")</f>
        <v/>
      </c>
      <c r="AL254" s="234" t="str">
        <f>IFERROR(VLOOKUP(AL252,'P1-1'!$B:$AP,31,FALSE),"")</f>
        <v/>
      </c>
      <c r="AM254" s="234" t="str">
        <f>IFERROR(VLOOKUP(AM252,'P1-1'!$B:$AP,31,FALSE),"")</f>
        <v/>
      </c>
      <c r="AN254" s="730"/>
      <c r="AO254" s="702"/>
      <c r="AP254" s="707"/>
      <c r="AQ254" s="708"/>
      <c r="AR254" s="702"/>
      <c r="AS254" s="702"/>
      <c r="AT254" s="709"/>
      <c r="AU254" s="327"/>
      <c r="AV254" s="327"/>
    </row>
    <row r="255" spans="1:48" s="205" customFormat="1" ht="12" customHeight="1">
      <c r="A255" s="710">
        <v>78</v>
      </c>
      <c r="B255" s="713"/>
      <c r="C255" s="731"/>
      <c r="D255" s="719" t="s">
        <v>231</v>
      </c>
      <c r="E255" s="401"/>
      <c r="F255" s="722"/>
      <c r="G255" s="723"/>
      <c r="H255" s="232" t="s">
        <v>355</v>
      </c>
      <c r="I255" s="324"/>
      <c r="J255" s="324"/>
      <c r="K255" s="324"/>
      <c r="L255" s="324"/>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4"/>
      <c r="AL255" s="324"/>
      <c r="AM255" s="324"/>
      <c r="AN255" s="728">
        <f t="shared" ref="AN255" si="297">IF(LEFT($AN$2,6)="共同生活援助",SUM(I256:AM256),SUM(I256:AM257))</f>
        <v>0</v>
      </c>
      <c r="AO255" s="700">
        <f>IF($AN$4="４週",AN255/4,AN255/(DAY(EOMONTH($I$22,0))/7))</f>
        <v>0</v>
      </c>
      <c r="AP255" s="703"/>
      <c r="AQ255" s="704"/>
      <c r="AR255" s="700" t="str">
        <f t="shared" ref="AR255" si="298">IF($AN$4="４週",AU256,AV256)</f>
        <v/>
      </c>
      <c r="AS255" s="700"/>
      <c r="AT255" s="709"/>
      <c r="AU255" s="325" t="s">
        <v>617</v>
      </c>
      <c r="AV255" s="325" t="s">
        <v>356</v>
      </c>
    </row>
    <row r="256" spans="1:48" s="205" customFormat="1" ht="12" customHeight="1">
      <c r="A256" s="711"/>
      <c r="B256" s="714"/>
      <c r="C256" s="732"/>
      <c r="D256" s="720"/>
      <c r="E256" s="402"/>
      <c r="F256" s="724"/>
      <c r="G256" s="725"/>
      <c r="H256" s="233" t="s">
        <v>357</v>
      </c>
      <c r="I256" s="234" t="str">
        <f>IFERROR(VLOOKUP(I255,'P1-1'!$B:$AP,41,FALSE),"")</f>
        <v/>
      </c>
      <c r="J256" s="234" t="str">
        <f>IFERROR(VLOOKUP(J255,'P1-1'!$B:$AP,41,FALSE),"")</f>
        <v/>
      </c>
      <c r="K256" s="234" t="str">
        <f>IFERROR(VLOOKUP(K255,'P1-1'!$B:$AP,41,FALSE),"")</f>
        <v/>
      </c>
      <c r="L256" s="234" t="str">
        <f>IFERROR(VLOOKUP(L255,'P1-1'!$B:$AP,41,FALSE),"")</f>
        <v/>
      </c>
      <c r="M256" s="234" t="str">
        <f>IFERROR(VLOOKUP(M255,'P1-1'!$B:$AP,41,FALSE),"")</f>
        <v/>
      </c>
      <c r="N256" s="234" t="str">
        <f>IFERROR(VLOOKUP(N255,'P1-1'!$B:$AP,41,FALSE),"")</f>
        <v/>
      </c>
      <c r="O256" s="234" t="str">
        <f>IFERROR(VLOOKUP(O255,'P1-1'!$B:$AP,41,FALSE),"")</f>
        <v/>
      </c>
      <c r="P256" s="234" t="str">
        <f>IFERROR(VLOOKUP(P255,'P1-1'!$B:$AP,41,FALSE),"")</f>
        <v/>
      </c>
      <c r="Q256" s="234" t="str">
        <f>IFERROR(VLOOKUP(Q255,'P1-1'!$B:$AP,41,FALSE),"")</f>
        <v/>
      </c>
      <c r="R256" s="234" t="str">
        <f>IFERROR(VLOOKUP(R255,'P1-1'!$B:$AP,41,FALSE),"")</f>
        <v/>
      </c>
      <c r="S256" s="234" t="str">
        <f>IFERROR(VLOOKUP(S255,'P1-1'!$B:$AP,41,FALSE),"")</f>
        <v/>
      </c>
      <c r="T256" s="234" t="str">
        <f>IFERROR(VLOOKUP(T255,'P1-1'!$B:$AP,41,FALSE),"")</f>
        <v/>
      </c>
      <c r="U256" s="234" t="str">
        <f>IFERROR(VLOOKUP(U255,'P1-1'!$B:$AP,41,FALSE),"")</f>
        <v/>
      </c>
      <c r="V256" s="234" t="str">
        <f>IFERROR(VLOOKUP(V255,'P1-1'!$B:$AP,41,FALSE),"")</f>
        <v/>
      </c>
      <c r="W256" s="234" t="str">
        <f>IFERROR(VLOOKUP(W255,'P1-1'!$B:$AP,41,FALSE),"")</f>
        <v/>
      </c>
      <c r="X256" s="234" t="str">
        <f>IFERROR(VLOOKUP(X255,'P1-1'!$B:$AP,41,FALSE),"")</f>
        <v/>
      </c>
      <c r="Y256" s="234" t="str">
        <f>IFERROR(VLOOKUP(Y255,'P1-1'!$B:$AP,41,FALSE),"")</f>
        <v/>
      </c>
      <c r="Z256" s="234" t="str">
        <f>IFERROR(VLOOKUP(Z255,'P1-1'!$B:$AP,41,FALSE),"")</f>
        <v/>
      </c>
      <c r="AA256" s="234" t="str">
        <f>IFERROR(VLOOKUP(AA255,'P1-1'!$B:$AP,41,FALSE),"")</f>
        <v/>
      </c>
      <c r="AB256" s="234" t="str">
        <f>IFERROR(VLOOKUP(AB255,'P1-1'!$B:$AP,41,FALSE),"")</f>
        <v/>
      </c>
      <c r="AC256" s="234" t="str">
        <f>IFERROR(VLOOKUP(AC255,'P1-1'!$B:$AP,41,FALSE),"")</f>
        <v/>
      </c>
      <c r="AD256" s="234" t="str">
        <f>IFERROR(VLOOKUP(AD255,'P1-1'!$B:$AP,41,FALSE),"")</f>
        <v/>
      </c>
      <c r="AE256" s="234" t="str">
        <f>IFERROR(VLOOKUP(AE255,'P1-1'!$B:$AP,41,FALSE),"")</f>
        <v/>
      </c>
      <c r="AF256" s="234" t="str">
        <f>IFERROR(VLOOKUP(AF255,'P1-1'!$B:$AP,41,FALSE),"")</f>
        <v/>
      </c>
      <c r="AG256" s="234" t="str">
        <f>IFERROR(VLOOKUP(AG255,'P1-1'!$B:$AP,41,FALSE),"")</f>
        <v/>
      </c>
      <c r="AH256" s="234" t="str">
        <f>IFERROR(VLOOKUP(AH255,'P1-1'!$B:$AP,41,FALSE),"")</f>
        <v/>
      </c>
      <c r="AI256" s="234" t="str">
        <f>IFERROR(VLOOKUP(AI255,'P1-1'!$B:$AP,41,FALSE),"")</f>
        <v/>
      </c>
      <c r="AJ256" s="234" t="str">
        <f>IFERROR(VLOOKUP(AJ255,'P1-1'!$B:$AP,41,FALSE),"")</f>
        <v/>
      </c>
      <c r="AK256" s="234" t="str">
        <f>IFERROR(VLOOKUP(AK255,'P1-1'!$B:$AP,41,FALSE),"")</f>
        <v/>
      </c>
      <c r="AL256" s="234" t="str">
        <f>IFERROR(VLOOKUP(AL255,'P1-1'!$B:$AP,41,FALSE),"")</f>
        <v/>
      </c>
      <c r="AM256" s="234" t="str">
        <f>IFERROR(VLOOKUP(AM255,'P1-1'!$B:$AP,41,FALSE),"")</f>
        <v/>
      </c>
      <c r="AN256" s="729"/>
      <c r="AO256" s="701"/>
      <c r="AP256" s="705"/>
      <c r="AQ256" s="706"/>
      <c r="AR256" s="701"/>
      <c r="AS256" s="701"/>
      <c r="AT256" s="709"/>
      <c r="AU256" s="326" t="str">
        <f t="shared" ref="AU256" si="299">IFERROR(IF($D255="□",($AO255/$AK$7),($AO255/$AK$9)),"")</f>
        <v/>
      </c>
      <c r="AV256" s="326" t="str">
        <f t="shared" ref="AV256" si="300">IFERROR(IF($D255="□",($AN255/$AO$7),($AN255/$AO$9)),"")</f>
        <v/>
      </c>
    </row>
    <row r="257" spans="1:48" s="205" customFormat="1" ht="12" customHeight="1">
      <c r="A257" s="712"/>
      <c r="B257" s="715"/>
      <c r="C257" s="733"/>
      <c r="D257" s="721"/>
      <c r="E257" s="402"/>
      <c r="F257" s="726"/>
      <c r="G257" s="727"/>
      <c r="H257" s="235" t="s">
        <v>358</v>
      </c>
      <c r="I257" s="234" t="str">
        <f>IFERROR(VLOOKUP(I255,'P1-1'!$B:$AP,31,FALSE),"")</f>
        <v/>
      </c>
      <c r="J257" s="234" t="str">
        <f>IFERROR(VLOOKUP(J255,'P1-1'!$B:$AP,31,FALSE),"")</f>
        <v/>
      </c>
      <c r="K257" s="234" t="str">
        <f>IFERROR(VLOOKUP(K255,'P1-1'!$B:$AP,31,FALSE),"")</f>
        <v/>
      </c>
      <c r="L257" s="234" t="str">
        <f>IFERROR(VLOOKUP(L255,'P1-1'!$B:$AP,31,FALSE),"")</f>
        <v/>
      </c>
      <c r="M257" s="234" t="str">
        <f>IFERROR(VLOOKUP(M255,'P1-1'!$B:$AP,31,FALSE),"")</f>
        <v/>
      </c>
      <c r="N257" s="234" t="str">
        <f>IFERROR(VLOOKUP(N255,'P1-1'!$B:$AP,31,FALSE),"")</f>
        <v/>
      </c>
      <c r="O257" s="234" t="str">
        <f>IFERROR(VLOOKUP(O255,'P1-1'!$B:$AP,31,FALSE),"")</f>
        <v/>
      </c>
      <c r="P257" s="234" t="str">
        <f>IFERROR(VLOOKUP(P255,'P1-1'!$B:$AP,31,FALSE),"")</f>
        <v/>
      </c>
      <c r="Q257" s="234" t="str">
        <f>IFERROR(VLOOKUP(Q255,'P1-1'!$B:$AP,31,FALSE),"")</f>
        <v/>
      </c>
      <c r="R257" s="234" t="str">
        <f>IFERROR(VLOOKUP(R255,'P1-1'!$B:$AP,31,FALSE),"")</f>
        <v/>
      </c>
      <c r="S257" s="234" t="str">
        <f>IFERROR(VLOOKUP(S255,'P1-1'!$B:$AP,31,FALSE),"")</f>
        <v/>
      </c>
      <c r="T257" s="234" t="str">
        <f>IFERROR(VLOOKUP(T255,'P1-1'!$B:$AP,31,FALSE),"")</f>
        <v/>
      </c>
      <c r="U257" s="234" t="str">
        <f>IFERROR(VLOOKUP(U255,'P1-1'!$B:$AP,31,FALSE),"")</f>
        <v/>
      </c>
      <c r="V257" s="234" t="str">
        <f>IFERROR(VLOOKUP(V255,'P1-1'!$B:$AP,31,FALSE),"")</f>
        <v/>
      </c>
      <c r="W257" s="234" t="str">
        <f>IFERROR(VLOOKUP(W255,'P1-1'!$B:$AP,31,FALSE),"")</f>
        <v/>
      </c>
      <c r="X257" s="234" t="str">
        <f>IFERROR(VLOOKUP(X255,'P1-1'!$B:$AP,31,FALSE),"")</f>
        <v/>
      </c>
      <c r="Y257" s="234" t="str">
        <f>IFERROR(VLOOKUP(Y255,'P1-1'!$B:$AP,31,FALSE),"")</f>
        <v/>
      </c>
      <c r="Z257" s="234" t="str">
        <f>IFERROR(VLOOKUP(Z255,'P1-1'!$B:$AP,31,FALSE),"")</f>
        <v/>
      </c>
      <c r="AA257" s="234" t="str">
        <f>IFERROR(VLOOKUP(AA255,'P1-1'!$B:$AP,31,FALSE),"")</f>
        <v/>
      </c>
      <c r="AB257" s="234" t="str">
        <f>IFERROR(VLOOKUP(AB255,'P1-1'!$B:$AP,31,FALSE),"")</f>
        <v/>
      </c>
      <c r="AC257" s="234" t="str">
        <f>IFERROR(VLOOKUP(AC255,'P1-1'!$B:$AP,31,FALSE),"")</f>
        <v/>
      </c>
      <c r="AD257" s="234" t="str">
        <f>IFERROR(VLOOKUP(AD255,'P1-1'!$B:$AP,31,FALSE),"")</f>
        <v/>
      </c>
      <c r="AE257" s="234" t="str">
        <f>IFERROR(VLOOKUP(AE255,'P1-1'!$B:$AP,31,FALSE),"")</f>
        <v/>
      </c>
      <c r="AF257" s="234" t="str">
        <f>IFERROR(VLOOKUP(AF255,'P1-1'!$B:$AP,31,FALSE),"")</f>
        <v/>
      </c>
      <c r="AG257" s="234" t="str">
        <f>IFERROR(VLOOKUP(AG255,'P1-1'!$B:$AP,31,FALSE),"")</f>
        <v/>
      </c>
      <c r="AH257" s="234" t="str">
        <f>IFERROR(VLOOKUP(AH255,'P1-1'!$B:$AP,31,FALSE),"")</f>
        <v/>
      </c>
      <c r="AI257" s="234" t="str">
        <f>IFERROR(VLOOKUP(AI255,'P1-1'!$B:$AP,31,FALSE),"")</f>
        <v/>
      </c>
      <c r="AJ257" s="234" t="str">
        <f>IFERROR(VLOOKUP(AJ255,'P1-1'!$B:$AP,31,FALSE),"")</f>
        <v/>
      </c>
      <c r="AK257" s="234" t="str">
        <f>IFERROR(VLOOKUP(AK255,'P1-1'!$B:$AP,31,FALSE),"")</f>
        <v/>
      </c>
      <c r="AL257" s="234" t="str">
        <f>IFERROR(VLOOKUP(AL255,'P1-1'!$B:$AP,31,FALSE),"")</f>
        <v/>
      </c>
      <c r="AM257" s="234" t="str">
        <f>IFERROR(VLOOKUP(AM255,'P1-1'!$B:$AP,31,FALSE),"")</f>
        <v/>
      </c>
      <c r="AN257" s="730"/>
      <c r="AO257" s="702"/>
      <c r="AP257" s="707"/>
      <c r="AQ257" s="708"/>
      <c r="AR257" s="702"/>
      <c r="AS257" s="702"/>
      <c r="AT257" s="709"/>
      <c r="AU257" s="327"/>
      <c r="AV257" s="327"/>
    </row>
    <row r="258" spans="1:48" s="205" customFormat="1" ht="12" customHeight="1">
      <c r="A258" s="710">
        <v>79</v>
      </c>
      <c r="B258" s="713"/>
      <c r="C258" s="731"/>
      <c r="D258" s="719" t="s">
        <v>231</v>
      </c>
      <c r="E258" s="401"/>
      <c r="F258" s="722"/>
      <c r="G258" s="723"/>
      <c r="H258" s="232" t="s">
        <v>355</v>
      </c>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4"/>
      <c r="AL258" s="324"/>
      <c r="AM258" s="324"/>
      <c r="AN258" s="728">
        <f t="shared" ref="AN258" si="301">IF(LEFT($AN$2,6)="共同生活援助",SUM(I259:AM259),SUM(I259:AM260))</f>
        <v>0</v>
      </c>
      <c r="AO258" s="700">
        <f>IF($AN$4="４週",AN258/4,AN258/(DAY(EOMONTH($I$22,0))/7))</f>
        <v>0</v>
      </c>
      <c r="AP258" s="703"/>
      <c r="AQ258" s="704"/>
      <c r="AR258" s="700" t="str">
        <f t="shared" ref="AR258" si="302">IF($AN$4="４週",AU259,AV259)</f>
        <v/>
      </c>
      <c r="AS258" s="700"/>
      <c r="AT258" s="709"/>
      <c r="AU258" s="325" t="s">
        <v>617</v>
      </c>
      <c r="AV258" s="325" t="s">
        <v>356</v>
      </c>
    </row>
    <row r="259" spans="1:48" s="205" customFormat="1" ht="12" customHeight="1">
      <c r="A259" s="711"/>
      <c r="B259" s="714"/>
      <c r="C259" s="732"/>
      <c r="D259" s="720"/>
      <c r="E259" s="402"/>
      <c r="F259" s="724"/>
      <c r="G259" s="725"/>
      <c r="H259" s="233" t="s">
        <v>357</v>
      </c>
      <c r="I259" s="234" t="str">
        <f>IFERROR(VLOOKUP(I258,'P1-1'!$B:$AP,41,FALSE),"")</f>
        <v/>
      </c>
      <c r="J259" s="234" t="str">
        <f>IFERROR(VLOOKUP(J258,'P1-1'!$B:$AP,41,FALSE),"")</f>
        <v/>
      </c>
      <c r="K259" s="234" t="str">
        <f>IFERROR(VLOOKUP(K258,'P1-1'!$B:$AP,41,FALSE),"")</f>
        <v/>
      </c>
      <c r="L259" s="234" t="str">
        <f>IFERROR(VLOOKUP(L258,'P1-1'!$B:$AP,41,FALSE),"")</f>
        <v/>
      </c>
      <c r="M259" s="234" t="str">
        <f>IFERROR(VLOOKUP(M258,'P1-1'!$B:$AP,41,FALSE),"")</f>
        <v/>
      </c>
      <c r="N259" s="234" t="str">
        <f>IFERROR(VLOOKUP(N258,'P1-1'!$B:$AP,41,FALSE),"")</f>
        <v/>
      </c>
      <c r="O259" s="234" t="str">
        <f>IFERROR(VLOOKUP(O258,'P1-1'!$B:$AP,41,FALSE),"")</f>
        <v/>
      </c>
      <c r="P259" s="234" t="str">
        <f>IFERROR(VLOOKUP(P258,'P1-1'!$B:$AP,41,FALSE),"")</f>
        <v/>
      </c>
      <c r="Q259" s="234" t="str">
        <f>IFERROR(VLOOKUP(Q258,'P1-1'!$B:$AP,41,FALSE),"")</f>
        <v/>
      </c>
      <c r="R259" s="234" t="str">
        <f>IFERROR(VLOOKUP(R258,'P1-1'!$B:$AP,41,FALSE),"")</f>
        <v/>
      </c>
      <c r="S259" s="234" t="str">
        <f>IFERROR(VLOOKUP(S258,'P1-1'!$B:$AP,41,FALSE),"")</f>
        <v/>
      </c>
      <c r="T259" s="234" t="str">
        <f>IFERROR(VLOOKUP(T258,'P1-1'!$B:$AP,41,FALSE),"")</f>
        <v/>
      </c>
      <c r="U259" s="234" t="str">
        <f>IFERROR(VLOOKUP(U258,'P1-1'!$B:$AP,41,FALSE),"")</f>
        <v/>
      </c>
      <c r="V259" s="234" t="str">
        <f>IFERROR(VLOOKUP(V258,'P1-1'!$B:$AP,41,FALSE),"")</f>
        <v/>
      </c>
      <c r="W259" s="234" t="str">
        <f>IFERROR(VLOOKUP(W258,'P1-1'!$B:$AP,41,FALSE),"")</f>
        <v/>
      </c>
      <c r="X259" s="234" t="str">
        <f>IFERROR(VLOOKUP(X258,'P1-1'!$B:$AP,41,FALSE),"")</f>
        <v/>
      </c>
      <c r="Y259" s="234" t="str">
        <f>IFERROR(VLOOKUP(Y258,'P1-1'!$B:$AP,41,FALSE),"")</f>
        <v/>
      </c>
      <c r="Z259" s="234" t="str">
        <f>IFERROR(VLOOKUP(Z258,'P1-1'!$B:$AP,41,FALSE),"")</f>
        <v/>
      </c>
      <c r="AA259" s="234" t="str">
        <f>IFERROR(VLOOKUP(AA258,'P1-1'!$B:$AP,41,FALSE),"")</f>
        <v/>
      </c>
      <c r="AB259" s="234" t="str">
        <f>IFERROR(VLOOKUP(AB258,'P1-1'!$B:$AP,41,FALSE),"")</f>
        <v/>
      </c>
      <c r="AC259" s="234" t="str">
        <f>IFERROR(VLOOKUP(AC258,'P1-1'!$B:$AP,41,FALSE),"")</f>
        <v/>
      </c>
      <c r="AD259" s="234" t="str">
        <f>IFERROR(VLOOKUP(AD258,'P1-1'!$B:$AP,41,FALSE),"")</f>
        <v/>
      </c>
      <c r="AE259" s="234" t="str">
        <f>IFERROR(VLOOKUP(AE258,'P1-1'!$B:$AP,41,FALSE),"")</f>
        <v/>
      </c>
      <c r="AF259" s="234" t="str">
        <f>IFERROR(VLOOKUP(AF258,'P1-1'!$B:$AP,41,FALSE),"")</f>
        <v/>
      </c>
      <c r="AG259" s="234" t="str">
        <f>IFERROR(VLOOKUP(AG258,'P1-1'!$B:$AP,41,FALSE),"")</f>
        <v/>
      </c>
      <c r="AH259" s="234" t="str">
        <f>IFERROR(VLOOKUP(AH258,'P1-1'!$B:$AP,41,FALSE),"")</f>
        <v/>
      </c>
      <c r="AI259" s="234" t="str">
        <f>IFERROR(VLOOKUP(AI258,'P1-1'!$B:$AP,41,FALSE),"")</f>
        <v/>
      </c>
      <c r="AJ259" s="234" t="str">
        <f>IFERROR(VLOOKUP(AJ258,'P1-1'!$B:$AP,41,FALSE),"")</f>
        <v/>
      </c>
      <c r="AK259" s="234" t="str">
        <f>IFERROR(VLOOKUP(AK258,'P1-1'!$B:$AP,41,FALSE),"")</f>
        <v/>
      </c>
      <c r="AL259" s="234" t="str">
        <f>IFERROR(VLOOKUP(AL258,'P1-1'!$B:$AP,41,FALSE),"")</f>
        <v/>
      </c>
      <c r="AM259" s="234" t="str">
        <f>IFERROR(VLOOKUP(AM258,'P1-1'!$B:$AP,41,FALSE),"")</f>
        <v/>
      </c>
      <c r="AN259" s="729"/>
      <c r="AO259" s="701"/>
      <c r="AP259" s="705"/>
      <c r="AQ259" s="706"/>
      <c r="AR259" s="701"/>
      <c r="AS259" s="701"/>
      <c r="AT259" s="709"/>
      <c r="AU259" s="326" t="str">
        <f t="shared" ref="AU259" si="303">IFERROR(IF($D258="□",($AO258/$AK$7),($AO258/$AK$9)),"")</f>
        <v/>
      </c>
      <c r="AV259" s="326" t="str">
        <f t="shared" ref="AV259" si="304">IFERROR(IF($D258="□",($AN258/$AO$7),($AN258/$AO$9)),"")</f>
        <v/>
      </c>
    </row>
    <row r="260" spans="1:48" s="205" customFormat="1" ht="12" customHeight="1">
      <c r="A260" s="712"/>
      <c r="B260" s="715"/>
      <c r="C260" s="733"/>
      <c r="D260" s="721"/>
      <c r="E260" s="402"/>
      <c r="F260" s="726"/>
      <c r="G260" s="727"/>
      <c r="H260" s="235" t="s">
        <v>358</v>
      </c>
      <c r="I260" s="234" t="str">
        <f>IFERROR(VLOOKUP(I258,'P1-1'!$B:$AP,31,FALSE),"")</f>
        <v/>
      </c>
      <c r="J260" s="234" t="str">
        <f>IFERROR(VLOOKUP(J258,'P1-1'!$B:$AP,31,FALSE),"")</f>
        <v/>
      </c>
      <c r="K260" s="234" t="str">
        <f>IFERROR(VLOOKUP(K258,'P1-1'!$B:$AP,31,FALSE),"")</f>
        <v/>
      </c>
      <c r="L260" s="234" t="str">
        <f>IFERROR(VLOOKUP(L258,'P1-1'!$B:$AP,31,FALSE),"")</f>
        <v/>
      </c>
      <c r="M260" s="234" t="str">
        <f>IFERROR(VLOOKUP(M258,'P1-1'!$B:$AP,31,FALSE),"")</f>
        <v/>
      </c>
      <c r="N260" s="234" t="str">
        <f>IFERROR(VLOOKUP(N258,'P1-1'!$B:$AP,31,FALSE),"")</f>
        <v/>
      </c>
      <c r="O260" s="234" t="str">
        <f>IFERROR(VLOOKUP(O258,'P1-1'!$B:$AP,31,FALSE),"")</f>
        <v/>
      </c>
      <c r="P260" s="234" t="str">
        <f>IFERROR(VLOOKUP(P258,'P1-1'!$B:$AP,31,FALSE),"")</f>
        <v/>
      </c>
      <c r="Q260" s="234" t="str">
        <f>IFERROR(VLOOKUP(Q258,'P1-1'!$B:$AP,31,FALSE),"")</f>
        <v/>
      </c>
      <c r="R260" s="234" t="str">
        <f>IFERROR(VLOOKUP(R258,'P1-1'!$B:$AP,31,FALSE),"")</f>
        <v/>
      </c>
      <c r="S260" s="234" t="str">
        <f>IFERROR(VLOOKUP(S258,'P1-1'!$B:$AP,31,FALSE),"")</f>
        <v/>
      </c>
      <c r="T260" s="234" t="str">
        <f>IFERROR(VLOOKUP(T258,'P1-1'!$B:$AP,31,FALSE),"")</f>
        <v/>
      </c>
      <c r="U260" s="234" t="str">
        <f>IFERROR(VLOOKUP(U258,'P1-1'!$B:$AP,31,FALSE),"")</f>
        <v/>
      </c>
      <c r="V260" s="234" t="str">
        <f>IFERROR(VLOOKUP(V258,'P1-1'!$B:$AP,31,FALSE),"")</f>
        <v/>
      </c>
      <c r="W260" s="234" t="str">
        <f>IFERROR(VLOOKUP(W258,'P1-1'!$B:$AP,31,FALSE),"")</f>
        <v/>
      </c>
      <c r="X260" s="234" t="str">
        <f>IFERROR(VLOOKUP(X258,'P1-1'!$B:$AP,31,FALSE),"")</f>
        <v/>
      </c>
      <c r="Y260" s="234" t="str">
        <f>IFERROR(VLOOKUP(Y258,'P1-1'!$B:$AP,31,FALSE),"")</f>
        <v/>
      </c>
      <c r="Z260" s="234" t="str">
        <f>IFERROR(VLOOKUP(Z258,'P1-1'!$B:$AP,31,FALSE),"")</f>
        <v/>
      </c>
      <c r="AA260" s="234" t="str">
        <f>IFERROR(VLOOKUP(AA258,'P1-1'!$B:$AP,31,FALSE),"")</f>
        <v/>
      </c>
      <c r="AB260" s="234" t="str">
        <f>IFERROR(VLOOKUP(AB258,'P1-1'!$B:$AP,31,FALSE),"")</f>
        <v/>
      </c>
      <c r="AC260" s="234" t="str">
        <f>IFERROR(VLOOKUP(AC258,'P1-1'!$B:$AP,31,FALSE),"")</f>
        <v/>
      </c>
      <c r="AD260" s="234" t="str">
        <f>IFERROR(VLOOKUP(AD258,'P1-1'!$B:$AP,31,FALSE),"")</f>
        <v/>
      </c>
      <c r="AE260" s="234" t="str">
        <f>IFERROR(VLOOKUP(AE258,'P1-1'!$B:$AP,31,FALSE),"")</f>
        <v/>
      </c>
      <c r="AF260" s="234" t="str">
        <f>IFERROR(VLOOKUP(AF258,'P1-1'!$B:$AP,31,FALSE),"")</f>
        <v/>
      </c>
      <c r="AG260" s="234" t="str">
        <f>IFERROR(VLOOKUP(AG258,'P1-1'!$B:$AP,31,FALSE),"")</f>
        <v/>
      </c>
      <c r="AH260" s="234" t="str">
        <f>IFERROR(VLOOKUP(AH258,'P1-1'!$B:$AP,31,FALSE),"")</f>
        <v/>
      </c>
      <c r="AI260" s="234" t="str">
        <f>IFERROR(VLOOKUP(AI258,'P1-1'!$B:$AP,31,FALSE),"")</f>
        <v/>
      </c>
      <c r="AJ260" s="234" t="str">
        <f>IFERROR(VLOOKUP(AJ258,'P1-1'!$B:$AP,31,FALSE),"")</f>
        <v/>
      </c>
      <c r="AK260" s="234" t="str">
        <f>IFERROR(VLOOKUP(AK258,'P1-1'!$B:$AP,31,FALSE),"")</f>
        <v/>
      </c>
      <c r="AL260" s="234" t="str">
        <f>IFERROR(VLOOKUP(AL258,'P1-1'!$B:$AP,31,FALSE),"")</f>
        <v/>
      </c>
      <c r="AM260" s="234" t="str">
        <f>IFERROR(VLOOKUP(AM258,'P1-1'!$B:$AP,31,FALSE),"")</f>
        <v/>
      </c>
      <c r="AN260" s="730"/>
      <c r="AO260" s="702"/>
      <c r="AP260" s="707"/>
      <c r="AQ260" s="708"/>
      <c r="AR260" s="702"/>
      <c r="AS260" s="702"/>
      <c r="AT260" s="709"/>
      <c r="AU260" s="327"/>
      <c r="AV260" s="327"/>
    </row>
    <row r="261" spans="1:48" s="205" customFormat="1" ht="12" customHeight="1">
      <c r="A261" s="710">
        <v>80</v>
      </c>
      <c r="B261" s="713"/>
      <c r="C261" s="731"/>
      <c r="D261" s="719" t="s">
        <v>231</v>
      </c>
      <c r="E261" s="401"/>
      <c r="F261" s="722"/>
      <c r="G261" s="723"/>
      <c r="H261" s="232" t="s">
        <v>355</v>
      </c>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4"/>
      <c r="AL261" s="324"/>
      <c r="AM261" s="324"/>
      <c r="AN261" s="728">
        <f t="shared" ref="AN261" si="305">IF(LEFT($AN$2,6)="共同生活援助",SUM(I262:AM262),SUM(I262:AM263))</f>
        <v>0</v>
      </c>
      <c r="AO261" s="700">
        <f>IF($AN$4="４週",AN261/4,AN261/(DAY(EOMONTH($I$22,0))/7))</f>
        <v>0</v>
      </c>
      <c r="AP261" s="703"/>
      <c r="AQ261" s="704"/>
      <c r="AR261" s="700" t="str">
        <f t="shared" ref="AR261" si="306">IF($AN$4="４週",AU262,AV262)</f>
        <v/>
      </c>
      <c r="AS261" s="700"/>
      <c r="AT261" s="709"/>
      <c r="AU261" s="325" t="s">
        <v>617</v>
      </c>
      <c r="AV261" s="325" t="s">
        <v>356</v>
      </c>
    </row>
    <row r="262" spans="1:48" s="205" customFormat="1" ht="12" customHeight="1">
      <c r="A262" s="711"/>
      <c r="B262" s="714"/>
      <c r="C262" s="732"/>
      <c r="D262" s="720"/>
      <c r="E262" s="402"/>
      <c r="F262" s="724"/>
      <c r="G262" s="725"/>
      <c r="H262" s="233" t="s">
        <v>357</v>
      </c>
      <c r="I262" s="234" t="str">
        <f>IFERROR(VLOOKUP(I261,'P1-1'!$B:$AP,41,FALSE),"")</f>
        <v/>
      </c>
      <c r="J262" s="234" t="str">
        <f>IFERROR(VLOOKUP(J261,'P1-1'!$B:$AP,41,FALSE),"")</f>
        <v/>
      </c>
      <c r="K262" s="234" t="str">
        <f>IFERROR(VLOOKUP(K261,'P1-1'!$B:$AP,41,FALSE),"")</f>
        <v/>
      </c>
      <c r="L262" s="234" t="str">
        <f>IFERROR(VLOOKUP(L261,'P1-1'!$B:$AP,41,FALSE),"")</f>
        <v/>
      </c>
      <c r="M262" s="234" t="str">
        <f>IFERROR(VLOOKUP(M261,'P1-1'!$B:$AP,41,FALSE),"")</f>
        <v/>
      </c>
      <c r="N262" s="234" t="str">
        <f>IFERROR(VLOOKUP(N261,'P1-1'!$B:$AP,41,FALSE),"")</f>
        <v/>
      </c>
      <c r="O262" s="234" t="str">
        <f>IFERROR(VLOOKUP(O261,'P1-1'!$B:$AP,41,FALSE),"")</f>
        <v/>
      </c>
      <c r="P262" s="234" t="str">
        <f>IFERROR(VLOOKUP(P261,'P1-1'!$B:$AP,41,FALSE),"")</f>
        <v/>
      </c>
      <c r="Q262" s="234" t="str">
        <f>IFERROR(VLOOKUP(Q261,'P1-1'!$B:$AP,41,FALSE),"")</f>
        <v/>
      </c>
      <c r="R262" s="234" t="str">
        <f>IFERROR(VLOOKUP(R261,'P1-1'!$B:$AP,41,FALSE),"")</f>
        <v/>
      </c>
      <c r="S262" s="234" t="str">
        <f>IFERROR(VLOOKUP(S261,'P1-1'!$B:$AP,41,FALSE),"")</f>
        <v/>
      </c>
      <c r="T262" s="234" t="str">
        <f>IFERROR(VLOOKUP(T261,'P1-1'!$B:$AP,41,FALSE),"")</f>
        <v/>
      </c>
      <c r="U262" s="234" t="str">
        <f>IFERROR(VLOOKUP(U261,'P1-1'!$B:$AP,41,FALSE),"")</f>
        <v/>
      </c>
      <c r="V262" s="234" t="str">
        <f>IFERROR(VLOOKUP(V261,'P1-1'!$B:$AP,41,FALSE),"")</f>
        <v/>
      </c>
      <c r="W262" s="234" t="str">
        <f>IFERROR(VLOOKUP(W261,'P1-1'!$B:$AP,41,FALSE),"")</f>
        <v/>
      </c>
      <c r="X262" s="234" t="str">
        <f>IFERROR(VLOOKUP(X261,'P1-1'!$B:$AP,41,FALSE),"")</f>
        <v/>
      </c>
      <c r="Y262" s="234" t="str">
        <f>IFERROR(VLOOKUP(Y261,'P1-1'!$B:$AP,41,FALSE),"")</f>
        <v/>
      </c>
      <c r="Z262" s="234" t="str">
        <f>IFERROR(VLOOKUP(Z261,'P1-1'!$B:$AP,41,FALSE),"")</f>
        <v/>
      </c>
      <c r="AA262" s="234" t="str">
        <f>IFERROR(VLOOKUP(AA261,'P1-1'!$B:$AP,41,FALSE),"")</f>
        <v/>
      </c>
      <c r="AB262" s="234" t="str">
        <f>IFERROR(VLOOKUP(AB261,'P1-1'!$B:$AP,41,FALSE),"")</f>
        <v/>
      </c>
      <c r="AC262" s="234" t="str">
        <f>IFERROR(VLOOKUP(AC261,'P1-1'!$B:$AP,41,FALSE),"")</f>
        <v/>
      </c>
      <c r="AD262" s="234" t="str">
        <f>IFERROR(VLOOKUP(AD261,'P1-1'!$B:$AP,41,FALSE),"")</f>
        <v/>
      </c>
      <c r="AE262" s="234" t="str">
        <f>IFERROR(VLOOKUP(AE261,'P1-1'!$B:$AP,41,FALSE),"")</f>
        <v/>
      </c>
      <c r="AF262" s="234" t="str">
        <f>IFERROR(VLOOKUP(AF261,'P1-1'!$B:$AP,41,FALSE),"")</f>
        <v/>
      </c>
      <c r="AG262" s="234" t="str">
        <f>IFERROR(VLOOKUP(AG261,'P1-1'!$B:$AP,41,FALSE),"")</f>
        <v/>
      </c>
      <c r="AH262" s="234" t="str">
        <f>IFERROR(VLOOKUP(AH261,'P1-1'!$B:$AP,41,FALSE),"")</f>
        <v/>
      </c>
      <c r="AI262" s="234" t="str">
        <f>IFERROR(VLOOKUP(AI261,'P1-1'!$B:$AP,41,FALSE),"")</f>
        <v/>
      </c>
      <c r="AJ262" s="234" t="str">
        <f>IFERROR(VLOOKUP(AJ261,'P1-1'!$B:$AP,41,FALSE),"")</f>
        <v/>
      </c>
      <c r="AK262" s="234" t="str">
        <f>IFERROR(VLOOKUP(AK261,'P1-1'!$B:$AP,41,FALSE),"")</f>
        <v/>
      </c>
      <c r="AL262" s="234" t="str">
        <f>IFERROR(VLOOKUP(AL261,'P1-1'!$B:$AP,41,FALSE),"")</f>
        <v/>
      </c>
      <c r="AM262" s="234" t="str">
        <f>IFERROR(VLOOKUP(AM261,'P1-1'!$B:$AP,41,FALSE),"")</f>
        <v/>
      </c>
      <c r="AN262" s="729"/>
      <c r="AO262" s="701"/>
      <c r="AP262" s="705"/>
      <c r="AQ262" s="706"/>
      <c r="AR262" s="701"/>
      <c r="AS262" s="701"/>
      <c r="AT262" s="709"/>
      <c r="AU262" s="326" t="str">
        <f t="shared" ref="AU262" si="307">IFERROR(IF($D261="□",($AO261/$AK$7),($AO261/$AK$9)),"")</f>
        <v/>
      </c>
      <c r="AV262" s="326" t="str">
        <f t="shared" ref="AV262" si="308">IFERROR(IF($D261="□",($AN261/$AO$7),($AN261/$AO$9)),"")</f>
        <v/>
      </c>
    </row>
    <row r="263" spans="1:48" s="205" customFormat="1" ht="12" customHeight="1">
      <c r="A263" s="712"/>
      <c r="B263" s="715"/>
      <c r="C263" s="733"/>
      <c r="D263" s="721"/>
      <c r="E263" s="402"/>
      <c r="F263" s="726"/>
      <c r="G263" s="727"/>
      <c r="H263" s="235" t="s">
        <v>358</v>
      </c>
      <c r="I263" s="234" t="str">
        <f>IFERROR(VLOOKUP(I261,'P1-1'!$B:$AP,31,FALSE),"")</f>
        <v/>
      </c>
      <c r="J263" s="234" t="str">
        <f>IFERROR(VLOOKUP(J261,'P1-1'!$B:$AP,31,FALSE),"")</f>
        <v/>
      </c>
      <c r="K263" s="234" t="str">
        <f>IFERROR(VLOOKUP(K261,'P1-1'!$B:$AP,31,FALSE),"")</f>
        <v/>
      </c>
      <c r="L263" s="234" t="str">
        <f>IFERROR(VLOOKUP(L261,'P1-1'!$B:$AP,31,FALSE),"")</f>
        <v/>
      </c>
      <c r="M263" s="234" t="str">
        <f>IFERROR(VLOOKUP(M261,'P1-1'!$B:$AP,31,FALSE),"")</f>
        <v/>
      </c>
      <c r="N263" s="234" t="str">
        <f>IFERROR(VLOOKUP(N261,'P1-1'!$B:$AP,31,FALSE),"")</f>
        <v/>
      </c>
      <c r="O263" s="234" t="str">
        <f>IFERROR(VLOOKUP(O261,'P1-1'!$B:$AP,31,FALSE),"")</f>
        <v/>
      </c>
      <c r="P263" s="234" t="str">
        <f>IFERROR(VLOOKUP(P261,'P1-1'!$B:$AP,31,FALSE),"")</f>
        <v/>
      </c>
      <c r="Q263" s="234" t="str">
        <f>IFERROR(VLOOKUP(Q261,'P1-1'!$B:$AP,31,FALSE),"")</f>
        <v/>
      </c>
      <c r="R263" s="234" t="str">
        <f>IFERROR(VLOOKUP(R261,'P1-1'!$B:$AP,31,FALSE),"")</f>
        <v/>
      </c>
      <c r="S263" s="234" t="str">
        <f>IFERROR(VLOOKUP(S261,'P1-1'!$B:$AP,31,FALSE),"")</f>
        <v/>
      </c>
      <c r="T263" s="234" t="str">
        <f>IFERROR(VLOOKUP(T261,'P1-1'!$B:$AP,31,FALSE),"")</f>
        <v/>
      </c>
      <c r="U263" s="234" t="str">
        <f>IFERROR(VLOOKUP(U261,'P1-1'!$B:$AP,31,FALSE),"")</f>
        <v/>
      </c>
      <c r="V263" s="234" t="str">
        <f>IFERROR(VLOOKUP(V261,'P1-1'!$B:$AP,31,FALSE),"")</f>
        <v/>
      </c>
      <c r="W263" s="234" t="str">
        <f>IFERROR(VLOOKUP(W261,'P1-1'!$B:$AP,31,FALSE),"")</f>
        <v/>
      </c>
      <c r="X263" s="234" t="str">
        <f>IFERROR(VLOOKUP(X261,'P1-1'!$B:$AP,31,FALSE),"")</f>
        <v/>
      </c>
      <c r="Y263" s="234" t="str">
        <f>IFERROR(VLOOKUP(Y261,'P1-1'!$B:$AP,31,FALSE),"")</f>
        <v/>
      </c>
      <c r="Z263" s="234" t="str">
        <f>IFERROR(VLOOKUP(Z261,'P1-1'!$B:$AP,31,FALSE),"")</f>
        <v/>
      </c>
      <c r="AA263" s="234" t="str">
        <f>IFERROR(VLOOKUP(AA261,'P1-1'!$B:$AP,31,FALSE),"")</f>
        <v/>
      </c>
      <c r="AB263" s="234" t="str">
        <f>IFERROR(VLOOKUP(AB261,'P1-1'!$B:$AP,31,FALSE),"")</f>
        <v/>
      </c>
      <c r="AC263" s="234" t="str">
        <f>IFERROR(VLOOKUP(AC261,'P1-1'!$B:$AP,31,FALSE),"")</f>
        <v/>
      </c>
      <c r="AD263" s="234" t="str">
        <f>IFERROR(VLOOKUP(AD261,'P1-1'!$B:$AP,31,FALSE),"")</f>
        <v/>
      </c>
      <c r="AE263" s="234" t="str">
        <f>IFERROR(VLOOKUP(AE261,'P1-1'!$B:$AP,31,FALSE),"")</f>
        <v/>
      </c>
      <c r="AF263" s="234" t="str">
        <f>IFERROR(VLOOKUP(AF261,'P1-1'!$B:$AP,31,FALSE),"")</f>
        <v/>
      </c>
      <c r="AG263" s="234" t="str">
        <f>IFERROR(VLOOKUP(AG261,'P1-1'!$B:$AP,31,FALSE),"")</f>
        <v/>
      </c>
      <c r="AH263" s="234" t="str">
        <f>IFERROR(VLOOKUP(AH261,'P1-1'!$B:$AP,31,FALSE),"")</f>
        <v/>
      </c>
      <c r="AI263" s="234" t="str">
        <f>IFERROR(VLOOKUP(AI261,'P1-1'!$B:$AP,31,FALSE),"")</f>
        <v/>
      </c>
      <c r="AJ263" s="234" t="str">
        <f>IFERROR(VLOOKUP(AJ261,'P1-1'!$B:$AP,31,FALSE),"")</f>
        <v/>
      </c>
      <c r="AK263" s="234" t="str">
        <f>IFERROR(VLOOKUP(AK261,'P1-1'!$B:$AP,31,FALSE),"")</f>
        <v/>
      </c>
      <c r="AL263" s="234" t="str">
        <f>IFERROR(VLOOKUP(AL261,'P1-1'!$B:$AP,31,FALSE),"")</f>
        <v/>
      </c>
      <c r="AM263" s="234" t="str">
        <f>IFERROR(VLOOKUP(AM261,'P1-1'!$B:$AP,31,FALSE),"")</f>
        <v/>
      </c>
      <c r="AN263" s="730"/>
      <c r="AO263" s="702"/>
      <c r="AP263" s="707"/>
      <c r="AQ263" s="708"/>
      <c r="AR263" s="702"/>
      <c r="AS263" s="702"/>
      <c r="AT263" s="709"/>
      <c r="AU263" s="327"/>
      <c r="AV263" s="327"/>
    </row>
    <row r="264" spans="1:48" s="205" customFormat="1" ht="12" customHeight="1">
      <c r="A264" s="710">
        <v>81</v>
      </c>
      <c r="B264" s="713"/>
      <c r="C264" s="731"/>
      <c r="D264" s="719" t="s">
        <v>231</v>
      </c>
      <c r="E264" s="401"/>
      <c r="F264" s="722"/>
      <c r="G264" s="723"/>
      <c r="H264" s="232" t="s">
        <v>355</v>
      </c>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4"/>
      <c r="AL264" s="324"/>
      <c r="AM264" s="324"/>
      <c r="AN264" s="728">
        <f t="shared" ref="AN264" si="309">IF(LEFT($AN$2,6)="共同生活援助",SUM(I265:AM265),SUM(I265:AM266))</f>
        <v>0</v>
      </c>
      <c r="AO264" s="700">
        <f>IF($AN$4="４週",AN264/4,AN264/(DAY(EOMONTH($I$22,0))/7))</f>
        <v>0</v>
      </c>
      <c r="AP264" s="703"/>
      <c r="AQ264" s="704"/>
      <c r="AR264" s="700" t="str">
        <f t="shared" ref="AR264" si="310">IF($AN$4="４週",AU265,AV265)</f>
        <v/>
      </c>
      <c r="AS264" s="700"/>
      <c r="AT264" s="709"/>
      <c r="AU264" s="325" t="s">
        <v>617</v>
      </c>
      <c r="AV264" s="325" t="s">
        <v>356</v>
      </c>
    </row>
    <row r="265" spans="1:48" s="205" customFormat="1" ht="12" customHeight="1">
      <c r="A265" s="711"/>
      <c r="B265" s="714"/>
      <c r="C265" s="732"/>
      <c r="D265" s="720"/>
      <c r="E265" s="402"/>
      <c r="F265" s="724"/>
      <c r="G265" s="725"/>
      <c r="H265" s="233" t="s">
        <v>357</v>
      </c>
      <c r="I265" s="234" t="str">
        <f>IFERROR(VLOOKUP(I264,'P1-1'!$B:$AP,41,FALSE),"")</f>
        <v/>
      </c>
      <c r="J265" s="234" t="str">
        <f>IFERROR(VLOOKUP(J264,'P1-1'!$B:$AP,41,FALSE),"")</f>
        <v/>
      </c>
      <c r="K265" s="234" t="str">
        <f>IFERROR(VLOOKUP(K264,'P1-1'!$B:$AP,41,FALSE),"")</f>
        <v/>
      </c>
      <c r="L265" s="234" t="str">
        <f>IFERROR(VLOOKUP(L264,'P1-1'!$B:$AP,41,FALSE),"")</f>
        <v/>
      </c>
      <c r="M265" s="234" t="str">
        <f>IFERROR(VLOOKUP(M264,'P1-1'!$B:$AP,41,FALSE),"")</f>
        <v/>
      </c>
      <c r="N265" s="234" t="str">
        <f>IFERROR(VLOOKUP(N264,'P1-1'!$B:$AP,41,FALSE),"")</f>
        <v/>
      </c>
      <c r="O265" s="234" t="str">
        <f>IFERROR(VLOOKUP(O264,'P1-1'!$B:$AP,41,FALSE),"")</f>
        <v/>
      </c>
      <c r="P265" s="234" t="str">
        <f>IFERROR(VLOOKUP(P264,'P1-1'!$B:$AP,41,FALSE),"")</f>
        <v/>
      </c>
      <c r="Q265" s="234" t="str">
        <f>IFERROR(VLOOKUP(Q264,'P1-1'!$B:$AP,41,FALSE),"")</f>
        <v/>
      </c>
      <c r="R265" s="234" t="str">
        <f>IFERROR(VLOOKUP(R264,'P1-1'!$B:$AP,41,FALSE),"")</f>
        <v/>
      </c>
      <c r="S265" s="234" t="str">
        <f>IFERROR(VLOOKUP(S264,'P1-1'!$B:$AP,41,FALSE),"")</f>
        <v/>
      </c>
      <c r="T265" s="234" t="str">
        <f>IFERROR(VLOOKUP(T264,'P1-1'!$B:$AP,41,FALSE),"")</f>
        <v/>
      </c>
      <c r="U265" s="234" t="str">
        <f>IFERROR(VLOOKUP(U264,'P1-1'!$B:$AP,41,FALSE),"")</f>
        <v/>
      </c>
      <c r="V265" s="234" t="str">
        <f>IFERROR(VLOOKUP(V264,'P1-1'!$B:$AP,41,FALSE),"")</f>
        <v/>
      </c>
      <c r="W265" s="234" t="str">
        <f>IFERROR(VLOOKUP(W264,'P1-1'!$B:$AP,41,FALSE),"")</f>
        <v/>
      </c>
      <c r="X265" s="234" t="str">
        <f>IFERROR(VLOOKUP(X264,'P1-1'!$B:$AP,41,FALSE),"")</f>
        <v/>
      </c>
      <c r="Y265" s="234" t="str">
        <f>IFERROR(VLOOKUP(Y264,'P1-1'!$B:$AP,41,FALSE),"")</f>
        <v/>
      </c>
      <c r="Z265" s="234" t="str">
        <f>IFERROR(VLOOKUP(Z264,'P1-1'!$B:$AP,41,FALSE),"")</f>
        <v/>
      </c>
      <c r="AA265" s="234" t="str">
        <f>IFERROR(VLOOKUP(AA264,'P1-1'!$B:$AP,41,FALSE),"")</f>
        <v/>
      </c>
      <c r="AB265" s="234" t="str">
        <f>IFERROR(VLOOKUP(AB264,'P1-1'!$B:$AP,41,FALSE),"")</f>
        <v/>
      </c>
      <c r="AC265" s="234" t="str">
        <f>IFERROR(VLOOKUP(AC264,'P1-1'!$B:$AP,41,FALSE),"")</f>
        <v/>
      </c>
      <c r="AD265" s="234" t="str">
        <f>IFERROR(VLOOKUP(AD264,'P1-1'!$B:$AP,41,FALSE),"")</f>
        <v/>
      </c>
      <c r="AE265" s="234" t="str">
        <f>IFERROR(VLOOKUP(AE264,'P1-1'!$B:$AP,41,FALSE),"")</f>
        <v/>
      </c>
      <c r="AF265" s="234" t="str">
        <f>IFERROR(VLOOKUP(AF264,'P1-1'!$B:$AP,41,FALSE),"")</f>
        <v/>
      </c>
      <c r="AG265" s="234" t="str">
        <f>IFERROR(VLOOKUP(AG264,'P1-1'!$B:$AP,41,FALSE),"")</f>
        <v/>
      </c>
      <c r="AH265" s="234" t="str">
        <f>IFERROR(VLOOKUP(AH264,'P1-1'!$B:$AP,41,FALSE),"")</f>
        <v/>
      </c>
      <c r="AI265" s="234" t="str">
        <f>IFERROR(VLOOKUP(AI264,'P1-1'!$B:$AP,41,FALSE),"")</f>
        <v/>
      </c>
      <c r="AJ265" s="234" t="str">
        <f>IFERROR(VLOOKUP(AJ264,'P1-1'!$B:$AP,41,FALSE),"")</f>
        <v/>
      </c>
      <c r="AK265" s="234" t="str">
        <f>IFERROR(VLOOKUP(AK264,'P1-1'!$B:$AP,41,FALSE),"")</f>
        <v/>
      </c>
      <c r="AL265" s="234" t="str">
        <f>IFERROR(VLOOKUP(AL264,'P1-1'!$B:$AP,41,FALSE),"")</f>
        <v/>
      </c>
      <c r="AM265" s="234" t="str">
        <f>IFERROR(VLOOKUP(AM264,'P1-1'!$B:$AP,41,FALSE),"")</f>
        <v/>
      </c>
      <c r="AN265" s="729"/>
      <c r="AO265" s="701"/>
      <c r="AP265" s="705"/>
      <c r="AQ265" s="706"/>
      <c r="AR265" s="701"/>
      <c r="AS265" s="701"/>
      <c r="AT265" s="709"/>
      <c r="AU265" s="326" t="str">
        <f t="shared" ref="AU265" si="311">IFERROR(IF($D264="□",($AO264/$AK$7),($AO264/$AK$9)),"")</f>
        <v/>
      </c>
      <c r="AV265" s="326" t="str">
        <f t="shared" ref="AV265" si="312">IFERROR(IF($D264="□",($AN264/$AO$7),($AN264/$AO$9)),"")</f>
        <v/>
      </c>
    </row>
    <row r="266" spans="1:48" s="205" customFormat="1" ht="12" customHeight="1">
      <c r="A266" s="712"/>
      <c r="B266" s="715"/>
      <c r="C266" s="733"/>
      <c r="D266" s="721"/>
      <c r="E266" s="402"/>
      <c r="F266" s="726"/>
      <c r="G266" s="727"/>
      <c r="H266" s="235" t="s">
        <v>358</v>
      </c>
      <c r="I266" s="234" t="str">
        <f>IFERROR(VLOOKUP(I264,'P1-1'!$B:$AP,31,FALSE),"")</f>
        <v/>
      </c>
      <c r="J266" s="234" t="str">
        <f>IFERROR(VLOOKUP(J264,'P1-1'!$B:$AP,31,FALSE),"")</f>
        <v/>
      </c>
      <c r="K266" s="234" t="str">
        <f>IFERROR(VLOOKUP(K264,'P1-1'!$B:$AP,31,FALSE),"")</f>
        <v/>
      </c>
      <c r="L266" s="234" t="str">
        <f>IFERROR(VLOOKUP(L264,'P1-1'!$B:$AP,31,FALSE),"")</f>
        <v/>
      </c>
      <c r="M266" s="234" t="str">
        <f>IFERROR(VLOOKUP(M264,'P1-1'!$B:$AP,31,FALSE),"")</f>
        <v/>
      </c>
      <c r="N266" s="234" t="str">
        <f>IFERROR(VLOOKUP(N264,'P1-1'!$B:$AP,31,FALSE),"")</f>
        <v/>
      </c>
      <c r="O266" s="234" t="str">
        <f>IFERROR(VLOOKUP(O264,'P1-1'!$B:$AP,31,FALSE),"")</f>
        <v/>
      </c>
      <c r="P266" s="234" t="str">
        <f>IFERROR(VLOOKUP(P264,'P1-1'!$B:$AP,31,FALSE),"")</f>
        <v/>
      </c>
      <c r="Q266" s="234" t="str">
        <f>IFERROR(VLOOKUP(Q264,'P1-1'!$B:$AP,31,FALSE),"")</f>
        <v/>
      </c>
      <c r="R266" s="234" t="str">
        <f>IFERROR(VLOOKUP(R264,'P1-1'!$B:$AP,31,FALSE),"")</f>
        <v/>
      </c>
      <c r="S266" s="234" t="str">
        <f>IFERROR(VLOOKUP(S264,'P1-1'!$B:$AP,31,FALSE),"")</f>
        <v/>
      </c>
      <c r="T266" s="234" t="str">
        <f>IFERROR(VLOOKUP(T264,'P1-1'!$B:$AP,31,FALSE),"")</f>
        <v/>
      </c>
      <c r="U266" s="234" t="str">
        <f>IFERROR(VLOOKUP(U264,'P1-1'!$B:$AP,31,FALSE),"")</f>
        <v/>
      </c>
      <c r="V266" s="234" t="str">
        <f>IFERROR(VLOOKUP(V264,'P1-1'!$B:$AP,31,FALSE),"")</f>
        <v/>
      </c>
      <c r="W266" s="234" t="str">
        <f>IFERROR(VLOOKUP(W264,'P1-1'!$B:$AP,31,FALSE),"")</f>
        <v/>
      </c>
      <c r="X266" s="234" t="str">
        <f>IFERROR(VLOOKUP(X264,'P1-1'!$B:$AP,31,FALSE),"")</f>
        <v/>
      </c>
      <c r="Y266" s="234" t="str">
        <f>IFERROR(VLOOKUP(Y264,'P1-1'!$B:$AP,31,FALSE),"")</f>
        <v/>
      </c>
      <c r="Z266" s="234" t="str">
        <f>IFERROR(VLOOKUP(Z264,'P1-1'!$B:$AP,31,FALSE),"")</f>
        <v/>
      </c>
      <c r="AA266" s="234" t="str">
        <f>IFERROR(VLOOKUP(AA264,'P1-1'!$B:$AP,31,FALSE),"")</f>
        <v/>
      </c>
      <c r="AB266" s="234" t="str">
        <f>IFERROR(VLOOKUP(AB264,'P1-1'!$B:$AP,31,FALSE),"")</f>
        <v/>
      </c>
      <c r="AC266" s="234" t="str">
        <f>IFERROR(VLOOKUP(AC264,'P1-1'!$B:$AP,31,FALSE),"")</f>
        <v/>
      </c>
      <c r="AD266" s="234" t="str">
        <f>IFERROR(VLOOKUP(AD264,'P1-1'!$B:$AP,31,FALSE),"")</f>
        <v/>
      </c>
      <c r="AE266" s="234" t="str">
        <f>IFERROR(VLOOKUP(AE264,'P1-1'!$B:$AP,31,FALSE),"")</f>
        <v/>
      </c>
      <c r="AF266" s="234" t="str">
        <f>IFERROR(VLOOKUP(AF264,'P1-1'!$B:$AP,31,FALSE),"")</f>
        <v/>
      </c>
      <c r="AG266" s="234" t="str">
        <f>IFERROR(VLOOKUP(AG264,'P1-1'!$B:$AP,31,FALSE),"")</f>
        <v/>
      </c>
      <c r="AH266" s="234" t="str">
        <f>IFERROR(VLOOKUP(AH264,'P1-1'!$B:$AP,31,FALSE),"")</f>
        <v/>
      </c>
      <c r="AI266" s="234" t="str">
        <f>IFERROR(VLOOKUP(AI264,'P1-1'!$B:$AP,31,FALSE),"")</f>
        <v/>
      </c>
      <c r="AJ266" s="234" t="str">
        <f>IFERROR(VLOOKUP(AJ264,'P1-1'!$B:$AP,31,FALSE),"")</f>
        <v/>
      </c>
      <c r="AK266" s="234" t="str">
        <f>IFERROR(VLOOKUP(AK264,'P1-1'!$B:$AP,31,FALSE),"")</f>
        <v/>
      </c>
      <c r="AL266" s="234" t="str">
        <f>IFERROR(VLOOKUP(AL264,'P1-1'!$B:$AP,31,FALSE),"")</f>
        <v/>
      </c>
      <c r="AM266" s="234" t="str">
        <f>IFERROR(VLOOKUP(AM264,'P1-1'!$B:$AP,31,FALSE),"")</f>
        <v/>
      </c>
      <c r="AN266" s="730"/>
      <c r="AO266" s="702"/>
      <c r="AP266" s="707"/>
      <c r="AQ266" s="708"/>
      <c r="AR266" s="702"/>
      <c r="AS266" s="702"/>
      <c r="AT266" s="709"/>
      <c r="AU266" s="327"/>
      <c r="AV266" s="327"/>
    </row>
    <row r="267" spans="1:48" s="205" customFormat="1" ht="12" customHeight="1">
      <c r="A267" s="710">
        <v>82</v>
      </c>
      <c r="B267" s="713"/>
      <c r="C267" s="731"/>
      <c r="D267" s="719" t="s">
        <v>231</v>
      </c>
      <c r="E267" s="401"/>
      <c r="F267" s="722"/>
      <c r="G267" s="723"/>
      <c r="H267" s="232" t="s">
        <v>355</v>
      </c>
      <c r="I267" s="324"/>
      <c r="J267" s="324"/>
      <c r="K267" s="324"/>
      <c r="L267" s="324"/>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4"/>
      <c r="AL267" s="324"/>
      <c r="AM267" s="324"/>
      <c r="AN267" s="728">
        <f t="shared" ref="AN267" si="313">IF(LEFT($AN$2,6)="共同生活援助",SUM(I268:AM268),SUM(I268:AM269))</f>
        <v>0</v>
      </c>
      <c r="AO267" s="700">
        <f>IF($AN$4="４週",AN267/4,AN267/(DAY(EOMONTH($I$22,0))/7))</f>
        <v>0</v>
      </c>
      <c r="AP267" s="703"/>
      <c r="AQ267" s="704"/>
      <c r="AR267" s="700" t="str">
        <f t="shared" ref="AR267" si="314">IF($AN$4="４週",AU268,AV268)</f>
        <v/>
      </c>
      <c r="AS267" s="700"/>
      <c r="AT267" s="709"/>
      <c r="AU267" s="325" t="s">
        <v>617</v>
      </c>
      <c r="AV267" s="325" t="s">
        <v>356</v>
      </c>
    </row>
    <row r="268" spans="1:48" s="205" customFormat="1" ht="12" customHeight="1">
      <c r="A268" s="711"/>
      <c r="B268" s="714"/>
      <c r="C268" s="732"/>
      <c r="D268" s="720"/>
      <c r="E268" s="402"/>
      <c r="F268" s="724"/>
      <c r="G268" s="725"/>
      <c r="H268" s="233" t="s">
        <v>357</v>
      </c>
      <c r="I268" s="234" t="str">
        <f>IFERROR(VLOOKUP(I267,'P1-1'!$B:$AP,41,FALSE),"")</f>
        <v/>
      </c>
      <c r="J268" s="234" t="str">
        <f>IFERROR(VLOOKUP(J267,'P1-1'!$B:$AP,41,FALSE),"")</f>
        <v/>
      </c>
      <c r="K268" s="234" t="str">
        <f>IFERROR(VLOOKUP(K267,'P1-1'!$B:$AP,41,FALSE),"")</f>
        <v/>
      </c>
      <c r="L268" s="234" t="str">
        <f>IFERROR(VLOOKUP(L267,'P1-1'!$B:$AP,41,FALSE),"")</f>
        <v/>
      </c>
      <c r="M268" s="234" t="str">
        <f>IFERROR(VLOOKUP(M267,'P1-1'!$B:$AP,41,FALSE),"")</f>
        <v/>
      </c>
      <c r="N268" s="234" t="str">
        <f>IFERROR(VLOOKUP(N267,'P1-1'!$B:$AP,41,FALSE),"")</f>
        <v/>
      </c>
      <c r="O268" s="234" t="str">
        <f>IFERROR(VLOOKUP(O267,'P1-1'!$B:$AP,41,FALSE),"")</f>
        <v/>
      </c>
      <c r="P268" s="234" t="str">
        <f>IFERROR(VLOOKUP(P267,'P1-1'!$B:$AP,41,FALSE),"")</f>
        <v/>
      </c>
      <c r="Q268" s="234" t="str">
        <f>IFERROR(VLOOKUP(Q267,'P1-1'!$B:$AP,41,FALSE),"")</f>
        <v/>
      </c>
      <c r="R268" s="234" t="str">
        <f>IFERROR(VLOOKUP(R267,'P1-1'!$B:$AP,41,FALSE),"")</f>
        <v/>
      </c>
      <c r="S268" s="234" t="str">
        <f>IFERROR(VLOOKUP(S267,'P1-1'!$B:$AP,41,FALSE),"")</f>
        <v/>
      </c>
      <c r="T268" s="234" t="str">
        <f>IFERROR(VLOOKUP(T267,'P1-1'!$B:$AP,41,FALSE),"")</f>
        <v/>
      </c>
      <c r="U268" s="234" t="str">
        <f>IFERROR(VLOOKUP(U267,'P1-1'!$B:$AP,41,FALSE),"")</f>
        <v/>
      </c>
      <c r="V268" s="234" t="str">
        <f>IFERROR(VLOOKUP(V267,'P1-1'!$B:$AP,41,FALSE),"")</f>
        <v/>
      </c>
      <c r="W268" s="234" t="str">
        <f>IFERROR(VLOOKUP(W267,'P1-1'!$B:$AP,41,FALSE),"")</f>
        <v/>
      </c>
      <c r="X268" s="234" t="str">
        <f>IFERROR(VLOOKUP(X267,'P1-1'!$B:$AP,41,FALSE),"")</f>
        <v/>
      </c>
      <c r="Y268" s="234" t="str">
        <f>IFERROR(VLOOKUP(Y267,'P1-1'!$B:$AP,41,FALSE),"")</f>
        <v/>
      </c>
      <c r="Z268" s="234" t="str">
        <f>IFERROR(VLOOKUP(Z267,'P1-1'!$B:$AP,41,FALSE),"")</f>
        <v/>
      </c>
      <c r="AA268" s="234" t="str">
        <f>IFERROR(VLOOKUP(AA267,'P1-1'!$B:$AP,41,FALSE),"")</f>
        <v/>
      </c>
      <c r="AB268" s="234" t="str">
        <f>IFERROR(VLOOKUP(AB267,'P1-1'!$B:$AP,41,FALSE),"")</f>
        <v/>
      </c>
      <c r="AC268" s="234" t="str">
        <f>IFERROR(VLOOKUP(AC267,'P1-1'!$B:$AP,41,FALSE),"")</f>
        <v/>
      </c>
      <c r="AD268" s="234" t="str">
        <f>IFERROR(VLOOKUP(AD267,'P1-1'!$B:$AP,41,FALSE),"")</f>
        <v/>
      </c>
      <c r="AE268" s="234" t="str">
        <f>IFERROR(VLOOKUP(AE267,'P1-1'!$B:$AP,41,FALSE),"")</f>
        <v/>
      </c>
      <c r="AF268" s="234" t="str">
        <f>IFERROR(VLOOKUP(AF267,'P1-1'!$B:$AP,41,FALSE),"")</f>
        <v/>
      </c>
      <c r="AG268" s="234" t="str">
        <f>IFERROR(VLOOKUP(AG267,'P1-1'!$B:$AP,41,FALSE),"")</f>
        <v/>
      </c>
      <c r="AH268" s="234" t="str">
        <f>IFERROR(VLOOKUP(AH267,'P1-1'!$B:$AP,41,FALSE),"")</f>
        <v/>
      </c>
      <c r="AI268" s="234" t="str">
        <f>IFERROR(VLOOKUP(AI267,'P1-1'!$B:$AP,41,FALSE),"")</f>
        <v/>
      </c>
      <c r="AJ268" s="234" t="str">
        <f>IFERROR(VLOOKUP(AJ267,'P1-1'!$B:$AP,41,FALSE),"")</f>
        <v/>
      </c>
      <c r="AK268" s="234" t="str">
        <f>IFERROR(VLOOKUP(AK267,'P1-1'!$B:$AP,41,FALSE),"")</f>
        <v/>
      </c>
      <c r="AL268" s="234" t="str">
        <f>IFERROR(VLOOKUP(AL267,'P1-1'!$B:$AP,41,FALSE),"")</f>
        <v/>
      </c>
      <c r="AM268" s="234" t="str">
        <f>IFERROR(VLOOKUP(AM267,'P1-1'!$B:$AP,41,FALSE),"")</f>
        <v/>
      </c>
      <c r="AN268" s="729"/>
      <c r="AO268" s="701"/>
      <c r="AP268" s="705"/>
      <c r="AQ268" s="706"/>
      <c r="AR268" s="701"/>
      <c r="AS268" s="701"/>
      <c r="AT268" s="709"/>
      <c r="AU268" s="326" t="str">
        <f t="shared" ref="AU268" si="315">IFERROR(IF($D267="□",($AO267/$AK$7),($AO267/$AK$9)),"")</f>
        <v/>
      </c>
      <c r="AV268" s="326" t="str">
        <f t="shared" ref="AV268" si="316">IFERROR(IF($D267="□",($AN267/$AO$7),($AN267/$AO$9)),"")</f>
        <v/>
      </c>
    </row>
    <row r="269" spans="1:48" s="205" customFormat="1" ht="12" customHeight="1">
      <c r="A269" s="712"/>
      <c r="B269" s="715"/>
      <c r="C269" s="733"/>
      <c r="D269" s="721"/>
      <c r="E269" s="402"/>
      <c r="F269" s="726"/>
      <c r="G269" s="727"/>
      <c r="H269" s="235" t="s">
        <v>358</v>
      </c>
      <c r="I269" s="234" t="str">
        <f>IFERROR(VLOOKUP(I267,'P1-1'!$B:$AP,31,FALSE),"")</f>
        <v/>
      </c>
      <c r="J269" s="234" t="str">
        <f>IFERROR(VLOOKUP(J267,'P1-1'!$B:$AP,31,FALSE),"")</f>
        <v/>
      </c>
      <c r="K269" s="234" t="str">
        <f>IFERROR(VLOOKUP(K267,'P1-1'!$B:$AP,31,FALSE),"")</f>
        <v/>
      </c>
      <c r="L269" s="234" t="str">
        <f>IFERROR(VLOOKUP(L267,'P1-1'!$B:$AP,31,FALSE),"")</f>
        <v/>
      </c>
      <c r="M269" s="234" t="str">
        <f>IFERROR(VLOOKUP(M267,'P1-1'!$B:$AP,31,FALSE),"")</f>
        <v/>
      </c>
      <c r="N269" s="234" t="str">
        <f>IFERROR(VLOOKUP(N267,'P1-1'!$B:$AP,31,FALSE),"")</f>
        <v/>
      </c>
      <c r="O269" s="234" t="str">
        <f>IFERROR(VLOOKUP(O267,'P1-1'!$B:$AP,31,FALSE),"")</f>
        <v/>
      </c>
      <c r="P269" s="234" t="str">
        <f>IFERROR(VLOOKUP(P267,'P1-1'!$B:$AP,31,FALSE),"")</f>
        <v/>
      </c>
      <c r="Q269" s="234" t="str">
        <f>IFERROR(VLOOKUP(Q267,'P1-1'!$B:$AP,31,FALSE),"")</f>
        <v/>
      </c>
      <c r="R269" s="234" t="str">
        <f>IFERROR(VLOOKUP(R267,'P1-1'!$B:$AP,31,FALSE),"")</f>
        <v/>
      </c>
      <c r="S269" s="234" t="str">
        <f>IFERROR(VLOOKUP(S267,'P1-1'!$B:$AP,31,FALSE),"")</f>
        <v/>
      </c>
      <c r="T269" s="234" t="str">
        <f>IFERROR(VLOOKUP(T267,'P1-1'!$B:$AP,31,FALSE),"")</f>
        <v/>
      </c>
      <c r="U269" s="234" t="str">
        <f>IFERROR(VLOOKUP(U267,'P1-1'!$B:$AP,31,FALSE),"")</f>
        <v/>
      </c>
      <c r="V269" s="234" t="str">
        <f>IFERROR(VLOOKUP(V267,'P1-1'!$B:$AP,31,FALSE),"")</f>
        <v/>
      </c>
      <c r="W269" s="234" t="str">
        <f>IFERROR(VLOOKUP(W267,'P1-1'!$B:$AP,31,FALSE),"")</f>
        <v/>
      </c>
      <c r="X269" s="234" t="str">
        <f>IFERROR(VLOOKUP(X267,'P1-1'!$B:$AP,31,FALSE),"")</f>
        <v/>
      </c>
      <c r="Y269" s="234" t="str">
        <f>IFERROR(VLOOKUP(Y267,'P1-1'!$B:$AP,31,FALSE),"")</f>
        <v/>
      </c>
      <c r="Z269" s="234" t="str">
        <f>IFERROR(VLOOKUP(Z267,'P1-1'!$B:$AP,31,FALSE),"")</f>
        <v/>
      </c>
      <c r="AA269" s="234" t="str">
        <f>IFERROR(VLOOKUP(AA267,'P1-1'!$B:$AP,31,FALSE),"")</f>
        <v/>
      </c>
      <c r="AB269" s="234" t="str">
        <f>IFERROR(VLOOKUP(AB267,'P1-1'!$B:$AP,31,FALSE),"")</f>
        <v/>
      </c>
      <c r="AC269" s="234" t="str">
        <f>IFERROR(VLOOKUP(AC267,'P1-1'!$B:$AP,31,FALSE),"")</f>
        <v/>
      </c>
      <c r="AD269" s="234" t="str">
        <f>IFERROR(VLOOKUP(AD267,'P1-1'!$B:$AP,31,FALSE),"")</f>
        <v/>
      </c>
      <c r="AE269" s="234" t="str">
        <f>IFERROR(VLOOKUP(AE267,'P1-1'!$B:$AP,31,FALSE),"")</f>
        <v/>
      </c>
      <c r="AF269" s="234" t="str">
        <f>IFERROR(VLOOKUP(AF267,'P1-1'!$B:$AP,31,FALSE),"")</f>
        <v/>
      </c>
      <c r="AG269" s="234" t="str">
        <f>IFERROR(VLOOKUP(AG267,'P1-1'!$B:$AP,31,FALSE),"")</f>
        <v/>
      </c>
      <c r="AH269" s="234" t="str">
        <f>IFERROR(VLOOKUP(AH267,'P1-1'!$B:$AP,31,FALSE),"")</f>
        <v/>
      </c>
      <c r="AI269" s="234" t="str">
        <f>IFERROR(VLOOKUP(AI267,'P1-1'!$B:$AP,31,FALSE),"")</f>
        <v/>
      </c>
      <c r="AJ269" s="234" t="str">
        <f>IFERROR(VLOOKUP(AJ267,'P1-1'!$B:$AP,31,FALSE),"")</f>
        <v/>
      </c>
      <c r="AK269" s="234" t="str">
        <f>IFERROR(VLOOKUP(AK267,'P1-1'!$B:$AP,31,FALSE),"")</f>
        <v/>
      </c>
      <c r="AL269" s="234" t="str">
        <f>IFERROR(VLOOKUP(AL267,'P1-1'!$B:$AP,31,FALSE),"")</f>
        <v/>
      </c>
      <c r="AM269" s="234" t="str">
        <f>IFERROR(VLOOKUP(AM267,'P1-1'!$B:$AP,31,FALSE),"")</f>
        <v/>
      </c>
      <c r="AN269" s="730"/>
      <c r="AO269" s="702"/>
      <c r="AP269" s="707"/>
      <c r="AQ269" s="708"/>
      <c r="AR269" s="702"/>
      <c r="AS269" s="702"/>
      <c r="AT269" s="709"/>
      <c r="AU269" s="327"/>
      <c r="AV269" s="327"/>
    </row>
    <row r="270" spans="1:48" s="205" customFormat="1" ht="12" customHeight="1">
      <c r="A270" s="710">
        <v>83</v>
      </c>
      <c r="B270" s="713"/>
      <c r="C270" s="731"/>
      <c r="D270" s="719" t="s">
        <v>231</v>
      </c>
      <c r="E270" s="401"/>
      <c r="F270" s="722"/>
      <c r="G270" s="723"/>
      <c r="H270" s="232" t="s">
        <v>355</v>
      </c>
      <c r="I270" s="324"/>
      <c r="J270" s="324"/>
      <c r="K270" s="324"/>
      <c r="L270" s="324"/>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4"/>
      <c r="AL270" s="324"/>
      <c r="AM270" s="324"/>
      <c r="AN270" s="728">
        <f t="shared" ref="AN270" si="317">IF(LEFT($AN$2,6)="共同生活援助",SUM(I271:AM271),SUM(I271:AM272))</f>
        <v>0</v>
      </c>
      <c r="AO270" s="700">
        <f>IF($AN$4="４週",AN270/4,AN270/(DAY(EOMONTH($I$22,0))/7))</f>
        <v>0</v>
      </c>
      <c r="AP270" s="703"/>
      <c r="AQ270" s="704"/>
      <c r="AR270" s="700" t="str">
        <f t="shared" ref="AR270" si="318">IF($AN$4="４週",AU271,AV271)</f>
        <v/>
      </c>
      <c r="AS270" s="700"/>
      <c r="AT270" s="709"/>
      <c r="AU270" s="325" t="s">
        <v>617</v>
      </c>
      <c r="AV270" s="325" t="s">
        <v>356</v>
      </c>
    </row>
    <row r="271" spans="1:48" s="205" customFormat="1" ht="12" customHeight="1">
      <c r="A271" s="711"/>
      <c r="B271" s="714"/>
      <c r="C271" s="732"/>
      <c r="D271" s="720"/>
      <c r="E271" s="402"/>
      <c r="F271" s="724"/>
      <c r="G271" s="725"/>
      <c r="H271" s="233" t="s">
        <v>357</v>
      </c>
      <c r="I271" s="234" t="str">
        <f>IFERROR(VLOOKUP(I270,'P1-1'!$B:$AP,41,FALSE),"")</f>
        <v/>
      </c>
      <c r="J271" s="234" t="str">
        <f>IFERROR(VLOOKUP(J270,'P1-1'!$B:$AP,41,FALSE),"")</f>
        <v/>
      </c>
      <c r="K271" s="234" t="str">
        <f>IFERROR(VLOOKUP(K270,'P1-1'!$B:$AP,41,FALSE),"")</f>
        <v/>
      </c>
      <c r="L271" s="234" t="str">
        <f>IFERROR(VLOOKUP(L270,'P1-1'!$B:$AP,41,FALSE),"")</f>
        <v/>
      </c>
      <c r="M271" s="234" t="str">
        <f>IFERROR(VLOOKUP(M270,'P1-1'!$B:$AP,41,FALSE),"")</f>
        <v/>
      </c>
      <c r="N271" s="234" t="str">
        <f>IFERROR(VLOOKUP(N270,'P1-1'!$B:$AP,41,FALSE),"")</f>
        <v/>
      </c>
      <c r="O271" s="234" t="str">
        <f>IFERROR(VLOOKUP(O270,'P1-1'!$B:$AP,41,FALSE),"")</f>
        <v/>
      </c>
      <c r="P271" s="234" t="str">
        <f>IFERROR(VLOOKUP(P270,'P1-1'!$B:$AP,41,FALSE),"")</f>
        <v/>
      </c>
      <c r="Q271" s="234" t="str">
        <f>IFERROR(VLOOKUP(Q270,'P1-1'!$B:$AP,41,FALSE),"")</f>
        <v/>
      </c>
      <c r="R271" s="234" t="str">
        <f>IFERROR(VLOOKUP(R270,'P1-1'!$B:$AP,41,FALSE),"")</f>
        <v/>
      </c>
      <c r="S271" s="234" t="str">
        <f>IFERROR(VLOOKUP(S270,'P1-1'!$B:$AP,41,FALSE),"")</f>
        <v/>
      </c>
      <c r="T271" s="234" t="str">
        <f>IFERROR(VLOOKUP(T270,'P1-1'!$B:$AP,41,FALSE),"")</f>
        <v/>
      </c>
      <c r="U271" s="234" t="str">
        <f>IFERROR(VLOOKUP(U270,'P1-1'!$B:$AP,41,FALSE),"")</f>
        <v/>
      </c>
      <c r="V271" s="234" t="str">
        <f>IFERROR(VLOOKUP(V270,'P1-1'!$B:$AP,41,FALSE),"")</f>
        <v/>
      </c>
      <c r="W271" s="234" t="str">
        <f>IFERROR(VLOOKUP(W270,'P1-1'!$B:$AP,41,FALSE),"")</f>
        <v/>
      </c>
      <c r="X271" s="234" t="str">
        <f>IFERROR(VLOOKUP(X270,'P1-1'!$B:$AP,41,FALSE),"")</f>
        <v/>
      </c>
      <c r="Y271" s="234" t="str">
        <f>IFERROR(VLOOKUP(Y270,'P1-1'!$B:$AP,41,FALSE),"")</f>
        <v/>
      </c>
      <c r="Z271" s="234" t="str">
        <f>IFERROR(VLOOKUP(Z270,'P1-1'!$B:$AP,41,FALSE),"")</f>
        <v/>
      </c>
      <c r="AA271" s="234" t="str">
        <f>IFERROR(VLOOKUP(AA270,'P1-1'!$B:$AP,41,FALSE),"")</f>
        <v/>
      </c>
      <c r="AB271" s="234" t="str">
        <f>IFERROR(VLOOKUP(AB270,'P1-1'!$B:$AP,41,FALSE),"")</f>
        <v/>
      </c>
      <c r="AC271" s="234" t="str">
        <f>IFERROR(VLOOKUP(AC270,'P1-1'!$B:$AP,41,FALSE),"")</f>
        <v/>
      </c>
      <c r="AD271" s="234" t="str">
        <f>IFERROR(VLOOKUP(AD270,'P1-1'!$B:$AP,41,FALSE),"")</f>
        <v/>
      </c>
      <c r="AE271" s="234" t="str">
        <f>IFERROR(VLOOKUP(AE270,'P1-1'!$B:$AP,41,FALSE),"")</f>
        <v/>
      </c>
      <c r="AF271" s="234" t="str">
        <f>IFERROR(VLOOKUP(AF270,'P1-1'!$B:$AP,41,FALSE),"")</f>
        <v/>
      </c>
      <c r="AG271" s="234" t="str">
        <f>IFERROR(VLOOKUP(AG270,'P1-1'!$B:$AP,41,FALSE),"")</f>
        <v/>
      </c>
      <c r="AH271" s="234" t="str">
        <f>IFERROR(VLOOKUP(AH270,'P1-1'!$B:$AP,41,FALSE),"")</f>
        <v/>
      </c>
      <c r="AI271" s="234" t="str">
        <f>IFERROR(VLOOKUP(AI270,'P1-1'!$B:$AP,41,FALSE),"")</f>
        <v/>
      </c>
      <c r="AJ271" s="234" t="str">
        <f>IFERROR(VLOOKUP(AJ270,'P1-1'!$B:$AP,41,FALSE),"")</f>
        <v/>
      </c>
      <c r="AK271" s="234" t="str">
        <f>IFERROR(VLOOKUP(AK270,'P1-1'!$B:$AP,41,FALSE),"")</f>
        <v/>
      </c>
      <c r="AL271" s="234" t="str">
        <f>IFERROR(VLOOKUP(AL270,'P1-1'!$B:$AP,41,FALSE),"")</f>
        <v/>
      </c>
      <c r="AM271" s="234" t="str">
        <f>IFERROR(VLOOKUP(AM270,'P1-1'!$B:$AP,41,FALSE),"")</f>
        <v/>
      </c>
      <c r="AN271" s="729"/>
      <c r="AO271" s="701"/>
      <c r="AP271" s="705"/>
      <c r="AQ271" s="706"/>
      <c r="AR271" s="701"/>
      <c r="AS271" s="701"/>
      <c r="AT271" s="709"/>
      <c r="AU271" s="326" t="str">
        <f t="shared" ref="AU271" si="319">IFERROR(IF($D270="□",($AO270/$AK$7),($AO270/$AK$9)),"")</f>
        <v/>
      </c>
      <c r="AV271" s="326" t="str">
        <f t="shared" ref="AV271" si="320">IFERROR(IF($D270="□",($AN270/$AO$7),($AN270/$AO$9)),"")</f>
        <v/>
      </c>
    </row>
    <row r="272" spans="1:48" s="205" customFormat="1" ht="12" customHeight="1">
      <c r="A272" s="712"/>
      <c r="B272" s="715"/>
      <c r="C272" s="733"/>
      <c r="D272" s="721"/>
      <c r="E272" s="402"/>
      <c r="F272" s="726"/>
      <c r="G272" s="727"/>
      <c r="H272" s="235" t="s">
        <v>358</v>
      </c>
      <c r="I272" s="234" t="str">
        <f>IFERROR(VLOOKUP(I270,'P1-1'!$B:$AP,31,FALSE),"")</f>
        <v/>
      </c>
      <c r="J272" s="234" t="str">
        <f>IFERROR(VLOOKUP(J270,'P1-1'!$B:$AP,31,FALSE),"")</f>
        <v/>
      </c>
      <c r="K272" s="234" t="str">
        <f>IFERROR(VLOOKUP(K270,'P1-1'!$B:$AP,31,FALSE),"")</f>
        <v/>
      </c>
      <c r="L272" s="234" t="str">
        <f>IFERROR(VLOOKUP(L270,'P1-1'!$B:$AP,31,FALSE),"")</f>
        <v/>
      </c>
      <c r="M272" s="234" t="str">
        <f>IFERROR(VLOOKUP(M270,'P1-1'!$B:$AP,31,FALSE),"")</f>
        <v/>
      </c>
      <c r="N272" s="234" t="str">
        <f>IFERROR(VLOOKUP(N270,'P1-1'!$B:$AP,31,FALSE),"")</f>
        <v/>
      </c>
      <c r="O272" s="234" t="str">
        <f>IFERROR(VLOOKUP(O270,'P1-1'!$B:$AP,31,FALSE),"")</f>
        <v/>
      </c>
      <c r="P272" s="234" t="str">
        <f>IFERROR(VLOOKUP(P270,'P1-1'!$B:$AP,31,FALSE),"")</f>
        <v/>
      </c>
      <c r="Q272" s="234" t="str">
        <f>IFERROR(VLOOKUP(Q270,'P1-1'!$B:$AP,31,FALSE),"")</f>
        <v/>
      </c>
      <c r="R272" s="234" t="str">
        <f>IFERROR(VLOOKUP(R270,'P1-1'!$B:$AP,31,FALSE),"")</f>
        <v/>
      </c>
      <c r="S272" s="234" t="str">
        <f>IFERROR(VLOOKUP(S270,'P1-1'!$B:$AP,31,FALSE),"")</f>
        <v/>
      </c>
      <c r="T272" s="234" t="str">
        <f>IFERROR(VLOOKUP(T270,'P1-1'!$B:$AP,31,FALSE),"")</f>
        <v/>
      </c>
      <c r="U272" s="234" t="str">
        <f>IFERROR(VLOOKUP(U270,'P1-1'!$B:$AP,31,FALSE),"")</f>
        <v/>
      </c>
      <c r="V272" s="234" t="str">
        <f>IFERROR(VLOOKUP(V270,'P1-1'!$B:$AP,31,FALSE),"")</f>
        <v/>
      </c>
      <c r="W272" s="234" t="str">
        <f>IFERROR(VLOOKUP(W270,'P1-1'!$B:$AP,31,FALSE),"")</f>
        <v/>
      </c>
      <c r="X272" s="234" t="str">
        <f>IFERROR(VLOOKUP(X270,'P1-1'!$B:$AP,31,FALSE),"")</f>
        <v/>
      </c>
      <c r="Y272" s="234" t="str">
        <f>IFERROR(VLOOKUP(Y270,'P1-1'!$B:$AP,31,FALSE),"")</f>
        <v/>
      </c>
      <c r="Z272" s="234" t="str">
        <f>IFERROR(VLOOKUP(Z270,'P1-1'!$B:$AP,31,FALSE),"")</f>
        <v/>
      </c>
      <c r="AA272" s="234" t="str">
        <f>IFERROR(VLOOKUP(AA270,'P1-1'!$B:$AP,31,FALSE),"")</f>
        <v/>
      </c>
      <c r="AB272" s="234" t="str">
        <f>IFERROR(VLOOKUP(AB270,'P1-1'!$B:$AP,31,FALSE),"")</f>
        <v/>
      </c>
      <c r="AC272" s="234" t="str">
        <f>IFERROR(VLOOKUP(AC270,'P1-1'!$B:$AP,31,FALSE),"")</f>
        <v/>
      </c>
      <c r="AD272" s="234" t="str">
        <f>IFERROR(VLOOKUP(AD270,'P1-1'!$B:$AP,31,FALSE),"")</f>
        <v/>
      </c>
      <c r="AE272" s="234" t="str">
        <f>IFERROR(VLOOKUP(AE270,'P1-1'!$B:$AP,31,FALSE),"")</f>
        <v/>
      </c>
      <c r="AF272" s="234" t="str">
        <f>IFERROR(VLOOKUP(AF270,'P1-1'!$B:$AP,31,FALSE),"")</f>
        <v/>
      </c>
      <c r="AG272" s="234" t="str">
        <f>IFERROR(VLOOKUP(AG270,'P1-1'!$B:$AP,31,FALSE),"")</f>
        <v/>
      </c>
      <c r="AH272" s="234" t="str">
        <f>IFERROR(VLOOKUP(AH270,'P1-1'!$B:$AP,31,FALSE),"")</f>
        <v/>
      </c>
      <c r="AI272" s="234" t="str">
        <f>IFERROR(VLOOKUP(AI270,'P1-1'!$B:$AP,31,FALSE),"")</f>
        <v/>
      </c>
      <c r="AJ272" s="234" t="str">
        <f>IFERROR(VLOOKUP(AJ270,'P1-1'!$B:$AP,31,FALSE),"")</f>
        <v/>
      </c>
      <c r="AK272" s="234" t="str">
        <f>IFERROR(VLOOKUP(AK270,'P1-1'!$B:$AP,31,FALSE),"")</f>
        <v/>
      </c>
      <c r="AL272" s="234" t="str">
        <f>IFERROR(VLOOKUP(AL270,'P1-1'!$B:$AP,31,FALSE),"")</f>
        <v/>
      </c>
      <c r="AM272" s="234" t="str">
        <f>IFERROR(VLOOKUP(AM270,'P1-1'!$B:$AP,31,FALSE),"")</f>
        <v/>
      </c>
      <c r="AN272" s="730"/>
      <c r="AO272" s="702"/>
      <c r="AP272" s="707"/>
      <c r="AQ272" s="708"/>
      <c r="AR272" s="702"/>
      <c r="AS272" s="702"/>
      <c r="AT272" s="709"/>
      <c r="AU272" s="327"/>
      <c r="AV272" s="327"/>
    </row>
    <row r="273" spans="1:48" s="205" customFormat="1" ht="12" customHeight="1">
      <c r="A273" s="710">
        <v>84</v>
      </c>
      <c r="B273" s="713"/>
      <c r="C273" s="731"/>
      <c r="D273" s="719" t="s">
        <v>231</v>
      </c>
      <c r="E273" s="401"/>
      <c r="F273" s="722"/>
      <c r="G273" s="723"/>
      <c r="H273" s="232" t="s">
        <v>355</v>
      </c>
      <c r="I273" s="324"/>
      <c r="J273" s="324"/>
      <c r="K273" s="324"/>
      <c r="L273" s="324"/>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4"/>
      <c r="AL273" s="324"/>
      <c r="AM273" s="324"/>
      <c r="AN273" s="728">
        <f t="shared" ref="AN273" si="321">IF(LEFT($AN$2,6)="共同生活援助",SUM(I274:AM274),SUM(I274:AM275))</f>
        <v>0</v>
      </c>
      <c r="AO273" s="700">
        <f>IF($AN$4="４週",AN273/4,AN273/(DAY(EOMONTH($I$22,0))/7))</f>
        <v>0</v>
      </c>
      <c r="AP273" s="703"/>
      <c r="AQ273" s="704"/>
      <c r="AR273" s="700" t="str">
        <f t="shared" ref="AR273" si="322">IF($AN$4="４週",AU274,AV274)</f>
        <v/>
      </c>
      <c r="AS273" s="700"/>
      <c r="AT273" s="709"/>
      <c r="AU273" s="325" t="s">
        <v>617</v>
      </c>
      <c r="AV273" s="325" t="s">
        <v>356</v>
      </c>
    </row>
    <row r="274" spans="1:48" s="205" customFormat="1" ht="12" customHeight="1">
      <c r="A274" s="711"/>
      <c r="B274" s="714"/>
      <c r="C274" s="732"/>
      <c r="D274" s="720"/>
      <c r="E274" s="402"/>
      <c r="F274" s="724"/>
      <c r="G274" s="725"/>
      <c r="H274" s="233" t="s">
        <v>357</v>
      </c>
      <c r="I274" s="234" t="str">
        <f>IFERROR(VLOOKUP(I273,'P1-1'!$B:$AP,41,FALSE),"")</f>
        <v/>
      </c>
      <c r="J274" s="234" t="str">
        <f>IFERROR(VLOOKUP(J273,'P1-1'!$B:$AP,41,FALSE),"")</f>
        <v/>
      </c>
      <c r="K274" s="234" t="str">
        <f>IFERROR(VLOOKUP(K273,'P1-1'!$B:$AP,41,FALSE),"")</f>
        <v/>
      </c>
      <c r="L274" s="234" t="str">
        <f>IFERROR(VLOOKUP(L273,'P1-1'!$B:$AP,41,FALSE),"")</f>
        <v/>
      </c>
      <c r="M274" s="234" t="str">
        <f>IFERROR(VLOOKUP(M273,'P1-1'!$B:$AP,41,FALSE),"")</f>
        <v/>
      </c>
      <c r="N274" s="234" t="str">
        <f>IFERROR(VLOOKUP(N273,'P1-1'!$B:$AP,41,FALSE),"")</f>
        <v/>
      </c>
      <c r="O274" s="234" t="str">
        <f>IFERROR(VLOOKUP(O273,'P1-1'!$B:$AP,41,FALSE),"")</f>
        <v/>
      </c>
      <c r="P274" s="234" t="str">
        <f>IFERROR(VLOOKUP(P273,'P1-1'!$B:$AP,41,FALSE),"")</f>
        <v/>
      </c>
      <c r="Q274" s="234" t="str">
        <f>IFERROR(VLOOKUP(Q273,'P1-1'!$B:$AP,41,FALSE),"")</f>
        <v/>
      </c>
      <c r="R274" s="234" t="str">
        <f>IFERROR(VLOOKUP(R273,'P1-1'!$B:$AP,41,FALSE),"")</f>
        <v/>
      </c>
      <c r="S274" s="234" t="str">
        <f>IFERROR(VLOOKUP(S273,'P1-1'!$B:$AP,41,FALSE),"")</f>
        <v/>
      </c>
      <c r="T274" s="234" t="str">
        <f>IFERROR(VLOOKUP(T273,'P1-1'!$B:$AP,41,FALSE),"")</f>
        <v/>
      </c>
      <c r="U274" s="234" t="str">
        <f>IFERROR(VLOOKUP(U273,'P1-1'!$B:$AP,41,FALSE),"")</f>
        <v/>
      </c>
      <c r="V274" s="234" t="str">
        <f>IFERROR(VLOOKUP(V273,'P1-1'!$B:$AP,41,FALSE),"")</f>
        <v/>
      </c>
      <c r="W274" s="234" t="str">
        <f>IFERROR(VLOOKUP(W273,'P1-1'!$B:$AP,41,FALSE),"")</f>
        <v/>
      </c>
      <c r="X274" s="234" t="str">
        <f>IFERROR(VLOOKUP(X273,'P1-1'!$B:$AP,41,FALSE),"")</f>
        <v/>
      </c>
      <c r="Y274" s="234" t="str">
        <f>IFERROR(VLOOKUP(Y273,'P1-1'!$B:$AP,41,FALSE),"")</f>
        <v/>
      </c>
      <c r="Z274" s="234" t="str">
        <f>IFERROR(VLOOKUP(Z273,'P1-1'!$B:$AP,41,FALSE),"")</f>
        <v/>
      </c>
      <c r="AA274" s="234" t="str">
        <f>IFERROR(VLOOKUP(AA273,'P1-1'!$B:$AP,41,FALSE),"")</f>
        <v/>
      </c>
      <c r="AB274" s="234" t="str">
        <f>IFERROR(VLOOKUP(AB273,'P1-1'!$B:$AP,41,FALSE),"")</f>
        <v/>
      </c>
      <c r="AC274" s="234" t="str">
        <f>IFERROR(VLOOKUP(AC273,'P1-1'!$B:$AP,41,FALSE),"")</f>
        <v/>
      </c>
      <c r="AD274" s="234" t="str">
        <f>IFERROR(VLOOKUP(AD273,'P1-1'!$B:$AP,41,FALSE),"")</f>
        <v/>
      </c>
      <c r="AE274" s="234" t="str">
        <f>IFERROR(VLOOKUP(AE273,'P1-1'!$B:$AP,41,FALSE),"")</f>
        <v/>
      </c>
      <c r="AF274" s="234" t="str">
        <f>IFERROR(VLOOKUP(AF273,'P1-1'!$B:$AP,41,FALSE),"")</f>
        <v/>
      </c>
      <c r="AG274" s="234" t="str">
        <f>IFERROR(VLOOKUP(AG273,'P1-1'!$B:$AP,41,FALSE),"")</f>
        <v/>
      </c>
      <c r="AH274" s="234" t="str">
        <f>IFERROR(VLOOKUP(AH273,'P1-1'!$B:$AP,41,FALSE),"")</f>
        <v/>
      </c>
      <c r="AI274" s="234" t="str">
        <f>IFERROR(VLOOKUP(AI273,'P1-1'!$B:$AP,41,FALSE),"")</f>
        <v/>
      </c>
      <c r="AJ274" s="234" t="str">
        <f>IFERROR(VLOOKUP(AJ273,'P1-1'!$B:$AP,41,FALSE),"")</f>
        <v/>
      </c>
      <c r="AK274" s="234" t="str">
        <f>IFERROR(VLOOKUP(AK273,'P1-1'!$B:$AP,41,FALSE),"")</f>
        <v/>
      </c>
      <c r="AL274" s="234" t="str">
        <f>IFERROR(VLOOKUP(AL273,'P1-1'!$B:$AP,41,FALSE),"")</f>
        <v/>
      </c>
      <c r="AM274" s="234" t="str">
        <f>IFERROR(VLOOKUP(AM273,'P1-1'!$B:$AP,41,FALSE),"")</f>
        <v/>
      </c>
      <c r="AN274" s="729"/>
      <c r="AO274" s="701"/>
      <c r="AP274" s="705"/>
      <c r="AQ274" s="706"/>
      <c r="AR274" s="701"/>
      <c r="AS274" s="701"/>
      <c r="AT274" s="709"/>
      <c r="AU274" s="326" t="str">
        <f t="shared" ref="AU274" si="323">IFERROR(IF($D273="□",($AO273/$AK$7),($AO273/$AK$9)),"")</f>
        <v/>
      </c>
      <c r="AV274" s="326" t="str">
        <f t="shared" ref="AV274" si="324">IFERROR(IF($D273="□",($AN273/$AO$7),($AN273/$AO$9)),"")</f>
        <v/>
      </c>
    </row>
    <row r="275" spans="1:48" s="205" customFormat="1" ht="12" customHeight="1">
      <c r="A275" s="712"/>
      <c r="B275" s="715"/>
      <c r="C275" s="733"/>
      <c r="D275" s="721"/>
      <c r="E275" s="402"/>
      <c r="F275" s="726"/>
      <c r="G275" s="727"/>
      <c r="H275" s="235" t="s">
        <v>358</v>
      </c>
      <c r="I275" s="234" t="str">
        <f>IFERROR(VLOOKUP(I273,'P1-1'!$B:$AP,31,FALSE),"")</f>
        <v/>
      </c>
      <c r="J275" s="234" t="str">
        <f>IFERROR(VLOOKUP(J273,'P1-1'!$B:$AP,31,FALSE),"")</f>
        <v/>
      </c>
      <c r="K275" s="234" t="str">
        <f>IFERROR(VLOOKUP(K273,'P1-1'!$B:$AP,31,FALSE),"")</f>
        <v/>
      </c>
      <c r="L275" s="234" t="str">
        <f>IFERROR(VLOOKUP(L273,'P1-1'!$B:$AP,31,FALSE),"")</f>
        <v/>
      </c>
      <c r="M275" s="234" t="str">
        <f>IFERROR(VLOOKUP(M273,'P1-1'!$B:$AP,31,FALSE),"")</f>
        <v/>
      </c>
      <c r="N275" s="234" t="str">
        <f>IFERROR(VLOOKUP(N273,'P1-1'!$B:$AP,31,FALSE),"")</f>
        <v/>
      </c>
      <c r="O275" s="234" t="str">
        <f>IFERROR(VLOOKUP(O273,'P1-1'!$B:$AP,31,FALSE),"")</f>
        <v/>
      </c>
      <c r="P275" s="234" t="str">
        <f>IFERROR(VLOOKUP(P273,'P1-1'!$B:$AP,31,FALSE),"")</f>
        <v/>
      </c>
      <c r="Q275" s="234" t="str">
        <f>IFERROR(VLOOKUP(Q273,'P1-1'!$B:$AP,31,FALSE),"")</f>
        <v/>
      </c>
      <c r="R275" s="234" t="str">
        <f>IFERROR(VLOOKUP(R273,'P1-1'!$B:$AP,31,FALSE),"")</f>
        <v/>
      </c>
      <c r="S275" s="234" t="str">
        <f>IFERROR(VLOOKUP(S273,'P1-1'!$B:$AP,31,FALSE),"")</f>
        <v/>
      </c>
      <c r="T275" s="234" t="str">
        <f>IFERROR(VLOOKUP(T273,'P1-1'!$B:$AP,31,FALSE),"")</f>
        <v/>
      </c>
      <c r="U275" s="234" t="str">
        <f>IFERROR(VLOOKUP(U273,'P1-1'!$B:$AP,31,FALSE),"")</f>
        <v/>
      </c>
      <c r="V275" s="234" t="str">
        <f>IFERROR(VLOOKUP(V273,'P1-1'!$B:$AP,31,FALSE),"")</f>
        <v/>
      </c>
      <c r="W275" s="234" t="str">
        <f>IFERROR(VLOOKUP(W273,'P1-1'!$B:$AP,31,FALSE),"")</f>
        <v/>
      </c>
      <c r="X275" s="234" t="str">
        <f>IFERROR(VLOOKUP(X273,'P1-1'!$B:$AP,31,FALSE),"")</f>
        <v/>
      </c>
      <c r="Y275" s="234" t="str">
        <f>IFERROR(VLOOKUP(Y273,'P1-1'!$B:$AP,31,FALSE),"")</f>
        <v/>
      </c>
      <c r="Z275" s="234" t="str">
        <f>IFERROR(VLOOKUP(Z273,'P1-1'!$B:$AP,31,FALSE),"")</f>
        <v/>
      </c>
      <c r="AA275" s="234" t="str">
        <f>IFERROR(VLOOKUP(AA273,'P1-1'!$B:$AP,31,FALSE),"")</f>
        <v/>
      </c>
      <c r="AB275" s="234" t="str">
        <f>IFERROR(VLOOKUP(AB273,'P1-1'!$B:$AP,31,FALSE),"")</f>
        <v/>
      </c>
      <c r="AC275" s="234" t="str">
        <f>IFERROR(VLOOKUP(AC273,'P1-1'!$B:$AP,31,FALSE),"")</f>
        <v/>
      </c>
      <c r="AD275" s="234" t="str">
        <f>IFERROR(VLOOKUP(AD273,'P1-1'!$B:$AP,31,FALSE),"")</f>
        <v/>
      </c>
      <c r="AE275" s="234" t="str">
        <f>IFERROR(VLOOKUP(AE273,'P1-1'!$B:$AP,31,FALSE),"")</f>
        <v/>
      </c>
      <c r="AF275" s="234" t="str">
        <f>IFERROR(VLOOKUP(AF273,'P1-1'!$B:$AP,31,FALSE),"")</f>
        <v/>
      </c>
      <c r="AG275" s="234" t="str">
        <f>IFERROR(VLOOKUP(AG273,'P1-1'!$B:$AP,31,FALSE),"")</f>
        <v/>
      </c>
      <c r="AH275" s="234" t="str">
        <f>IFERROR(VLOOKUP(AH273,'P1-1'!$B:$AP,31,FALSE),"")</f>
        <v/>
      </c>
      <c r="AI275" s="234" t="str">
        <f>IFERROR(VLOOKUP(AI273,'P1-1'!$B:$AP,31,FALSE),"")</f>
        <v/>
      </c>
      <c r="AJ275" s="234" t="str">
        <f>IFERROR(VLOOKUP(AJ273,'P1-1'!$B:$AP,31,FALSE),"")</f>
        <v/>
      </c>
      <c r="AK275" s="234" t="str">
        <f>IFERROR(VLOOKUP(AK273,'P1-1'!$B:$AP,31,FALSE),"")</f>
        <v/>
      </c>
      <c r="AL275" s="234" t="str">
        <f>IFERROR(VLOOKUP(AL273,'P1-1'!$B:$AP,31,FALSE),"")</f>
        <v/>
      </c>
      <c r="AM275" s="234" t="str">
        <f>IFERROR(VLOOKUP(AM273,'P1-1'!$B:$AP,31,FALSE),"")</f>
        <v/>
      </c>
      <c r="AN275" s="730"/>
      <c r="AO275" s="702"/>
      <c r="AP275" s="707"/>
      <c r="AQ275" s="708"/>
      <c r="AR275" s="702"/>
      <c r="AS275" s="702"/>
      <c r="AT275" s="709"/>
      <c r="AU275" s="327"/>
      <c r="AV275" s="327"/>
    </row>
    <row r="276" spans="1:48" s="205" customFormat="1" ht="12" customHeight="1">
      <c r="A276" s="710">
        <v>85</v>
      </c>
      <c r="B276" s="713"/>
      <c r="C276" s="731"/>
      <c r="D276" s="719" t="s">
        <v>231</v>
      </c>
      <c r="E276" s="401"/>
      <c r="F276" s="722"/>
      <c r="G276" s="723"/>
      <c r="H276" s="232" t="s">
        <v>355</v>
      </c>
      <c r="I276" s="324"/>
      <c r="J276" s="324"/>
      <c r="K276" s="324"/>
      <c r="L276" s="324"/>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4"/>
      <c r="AL276" s="324"/>
      <c r="AM276" s="324"/>
      <c r="AN276" s="728">
        <f t="shared" ref="AN276" si="325">IF(LEFT($AN$2,6)="共同生活援助",SUM(I277:AM277),SUM(I277:AM278))</f>
        <v>0</v>
      </c>
      <c r="AO276" s="700">
        <f>IF($AN$4="４週",AN276/4,AN276/(DAY(EOMONTH($I$22,0))/7))</f>
        <v>0</v>
      </c>
      <c r="AP276" s="703"/>
      <c r="AQ276" s="704"/>
      <c r="AR276" s="700" t="str">
        <f t="shared" ref="AR276" si="326">IF($AN$4="４週",AU277,AV277)</f>
        <v/>
      </c>
      <c r="AS276" s="700"/>
      <c r="AT276" s="709"/>
      <c r="AU276" s="325" t="s">
        <v>617</v>
      </c>
      <c r="AV276" s="325" t="s">
        <v>356</v>
      </c>
    </row>
    <row r="277" spans="1:48" s="205" customFormat="1" ht="12" customHeight="1">
      <c r="A277" s="711"/>
      <c r="B277" s="714"/>
      <c r="C277" s="732"/>
      <c r="D277" s="720"/>
      <c r="E277" s="402"/>
      <c r="F277" s="724"/>
      <c r="G277" s="725"/>
      <c r="H277" s="233" t="s">
        <v>357</v>
      </c>
      <c r="I277" s="234" t="str">
        <f>IFERROR(VLOOKUP(I276,'P1-1'!$B:$AP,41,FALSE),"")</f>
        <v/>
      </c>
      <c r="J277" s="234" t="str">
        <f>IFERROR(VLOOKUP(J276,'P1-1'!$B:$AP,41,FALSE),"")</f>
        <v/>
      </c>
      <c r="K277" s="234" t="str">
        <f>IFERROR(VLOOKUP(K276,'P1-1'!$B:$AP,41,FALSE),"")</f>
        <v/>
      </c>
      <c r="L277" s="234" t="str">
        <f>IFERROR(VLOOKUP(L276,'P1-1'!$B:$AP,41,FALSE),"")</f>
        <v/>
      </c>
      <c r="M277" s="234" t="str">
        <f>IFERROR(VLOOKUP(M276,'P1-1'!$B:$AP,41,FALSE),"")</f>
        <v/>
      </c>
      <c r="N277" s="234" t="str">
        <f>IFERROR(VLOOKUP(N276,'P1-1'!$B:$AP,41,FALSE),"")</f>
        <v/>
      </c>
      <c r="O277" s="234" t="str">
        <f>IFERROR(VLOOKUP(O276,'P1-1'!$B:$AP,41,FALSE),"")</f>
        <v/>
      </c>
      <c r="P277" s="234" t="str">
        <f>IFERROR(VLOOKUP(P276,'P1-1'!$B:$AP,41,FALSE),"")</f>
        <v/>
      </c>
      <c r="Q277" s="234" t="str">
        <f>IFERROR(VLOOKUP(Q276,'P1-1'!$B:$AP,41,FALSE),"")</f>
        <v/>
      </c>
      <c r="R277" s="234" t="str">
        <f>IFERROR(VLOOKUP(R276,'P1-1'!$B:$AP,41,FALSE),"")</f>
        <v/>
      </c>
      <c r="S277" s="234" t="str">
        <f>IFERROR(VLOOKUP(S276,'P1-1'!$B:$AP,41,FALSE),"")</f>
        <v/>
      </c>
      <c r="T277" s="234" t="str">
        <f>IFERROR(VLOOKUP(T276,'P1-1'!$B:$AP,41,FALSE),"")</f>
        <v/>
      </c>
      <c r="U277" s="234" t="str">
        <f>IFERROR(VLOOKUP(U276,'P1-1'!$B:$AP,41,FALSE),"")</f>
        <v/>
      </c>
      <c r="V277" s="234" t="str">
        <f>IFERROR(VLOOKUP(V276,'P1-1'!$B:$AP,41,FALSE),"")</f>
        <v/>
      </c>
      <c r="W277" s="234" t="str">
        <f>IFERROR(VLOOKUP(W276,'P1-1'!$B:$AP,41,FALSE),"")</f>
        <v/>
      </c>
      <c r="X277" s="234" t="str">
        <f>IFERROR(VLOOKUP(X276,'P1-1'!$B:$AP,41,FALSE),"")</f>
        <v/>
      </c>
      <c r="Y277" s="234" t="str">
        <f>IFERROR(VLOOKUP(Y276,'P1-1'!$B:$AP,41,FALSE),"")</f>
        <v/>
      </c>
      <c r="Z277" s="234" t="str">
        <f>IFERROR(VLOOKUP(Z276,'P1-1'!$B:$AP,41,FALSE),"")</f>
        <v/>
      </c>
      <c r="AA277" s="234" t="str">
        <f>IFERROR(VLOOKUP(AA276,'P1-1'!$B:$AP,41,FALSE),"")</f>
        <v/>
      </c>
      <c r="AB277" s="234" t="str">
        <f>IFERROR(VLOOKUP(AB276,'P1-1'!$B:$AP,41,FALSE),"")</f>
        <v/>
      </c>
      <c r="AC277" s="234" t="str">
        <f>IFERROR(VLOOKUP(AC276,'P1-1'!$B:$AP,41,FALSE),"")</f>
        <v/>
      </c>
      <c r="AD277" s="234" t="str">
        <f>IFERROR(VLOOKUP(AD276,'P1-1'!$B:$AP,41,FALSE),"")</f>
        <v/>
      </c>
      <c r="AE277" s="234" t="str">
        <f>IFERROR(VLOOKUP(AE276,'P1-1'!$B:$AP,41,FALSE),"")</f>
        <v/>
      </c>
      <c r="AF277" s="234" t="str">
        <f>IFERROR(VLOOKUP(AF276,'P1-1'!$B:$AP,41,FALSE),"")</f>
        <v/>
      </c>
      <c r="AG277" s="234" t="str">
        <f>IFERROR(VLOOKUP(AG276,'P1-1'!$B:$AP,41,FALSE),"")</f>
        <v/>
      </c>
      <c r="AH277" s="234" t="str">
        <f>IFERROR(VLOOKUP(AH276,'P1-1'!$B:$AP,41,FALSE),"")</f>
        <v/>
      </c>
      <c r="AI277" s="234" t="str">
        <f>IFERROR(VLOOKUP(AI276,'P1-1'!$B:$AP,41,FALSE),"")</f>
        <v/>
      </c>
      <c r="AJ277" s="234" t="str">
        <f>IFERROR(VLOOKUP(AJ276,'P1-1'!$B:$AP,41,FALSE),"")</f>
        <v/>
      </c>
      <c r="AK277" s="234" t="str">
        <f>IFERROR(VLOOKUP(AK276,'P1-1'!$B:$AP,41,FALSE),"")</f>
        <v/>
      </c>
      <c r="AL277" s="234" t="str">
        <f>IFERROR(VLOOKUP(AL276,'P1-1'!$B:$AP,41,FALSE),"")</f>
        <v/>
      </c>
      <c r="AM277" s="234" t="str">
        <f>IFERROR(VLOOKUP(AM276,'P1-1'!$B:$AP,41,FALSE),"")</f>
        <v/>
      </c>
      <c r="AN277" s="729"/>
      <c r="AO277" s="701"/>
      <c r="AP277" s="705"/>
      <c r="AQ277" s="706"/>
      <c r="AR277" s="701"/>
      <c r="AS277" s="701"/>
      <c r="AT277" s="709"/>
      <c r="AU277" s="326" t="str">
        <f t="shared" ref="AU277" si="327">IFERROR(IF($D276="□",($AO276/$AK$7),($AO276/$AK$9)),"")</f>
        <v/>
      </c>
      <c r="AV277" s="326" t="str">
        <f t="shared" ref="AV277" si="328">IFERROR(IF($D276="□",($AN276/$AO$7),($AN276/$AO$9)),"")</f>
        <v/>
      </c>
    </row>
    <row r="278" spans="1:48" s="205" customFormat="1" ht="12" customHeight="1">
      <c r="A278" s="712"/>
      <c r="B278" s="715"/>
      <c r="C278" s="733"/>
      <c r="D278" s="721"/>
      <c r="E278" s="402"/>
      <c r="F278" s="726"/>
      <c r="G278" s="727"/>
      <c r="H278" s="235" t="s">
        <v>358</v>
      </c>
      <c r="I278" s="236" t="str">
        <f>IFERROR(VLOOKUP(I276,'P1-1'!$B:$AP,31,FALSE),"")</f>
        <v/>
      </c>
      <c r="J278" s="234" t="str">
        <f>IFERROR(VLOOKUP(J276,'P1-1'!$B:$AP,31,FALSE),"")</f>
        <v/>
      </c>
      <c r="K278" s="234" t="str">
        <f>IFERROR(VLOOKUP(K276,'P1-1'!$B:$AP,31,FALSE),"")</f>
        <v/>
      </c>
      <c r="L278" s="234" t="str">
        <f>IFERROR(VLOOKUP(L276,'P1-1'!$B:$AP,31,FALSE),"")</f>
        <v/>
      </c>
      <c r="M278" s="234" t="str">
        <f>IFERROR(VLOOKUP(M276,'P1-1'!$B:$AP,31,FALSE),"")</f>
        <v/>
      </c>
      <c r="N278" s="234" t="str">
        <f>IFERROR(VLOOKUP(N276,'P1-1'!$B:$AP,31,FALSE),"")</f>
        <v/>
      </c>
      <c r="O278" s="234" t="str">
        <f>IFERROR(VLOOKUP(O276,'P1-1'!$B:$AP,31,FALSE),"")</f>
        <v/>
      </c>
      <c r="P278" s="234" t="str">
        <f>IFERROR(VLOOKUP(P276,'P1-1'!$B:$AP,31,FALSE),"")</f>
        <v/>
      </c>
      <c r="Q278" s="234" t="str">
        <f>IFERROR(VLOOKUP(Q276,'P1-1'!$B:$AP,31,FALSE),"")</f>
        <v/>
      </c>
      <c r="R278" s="234" t="str">
        <f>IFERROR(VLOOKUP(R276,'P1-1'!$B:$AP,31,FALSE),"")</f>
        <v/>
      </c>
      <c r="S278" s="234" t="str">
        <f>IFERROR(VLOOKUP(S276,'P1-1'!$B:$AP,31,FALSE),"")</f>
        <v/>
      </c>
      <c r="T278" s="234" t="str">
        <f>IFERROR(VLOOKUP(T276,'P1-1'!$B:$AP,31,FALSE),"")</f>
        <v/>
      </c>
      <c r="U278" s="234" t="str">
        <f>IFERROR(VLOOKUP(U276,'P1-1'!$B:$AP,31,FALSE),"")</f>
        <v/>
      </c>
      <c r="V278" s="234" t="str">
        <f>IFERROR(VLOOKUP(V276,'P1-1'!$B:$AP,31,FALSE),"")</f>
        <v/>
      </c>
      <c r="W278" s="234" t="str">
        <f>IFERROR(VLOOKUP(W276,'P1-1'!$B:$AP,31,FALSE),"")</f>
        <v/>
      </c>
      <c r="X278" s="234" t="str">
        <f>IFERROR(VLOOKUP(X276,'P1-1'!$B:$AP,31,FALSE),"")</f>
        <v/>
      </c>
      <c r="Y278" s="234" t="str">
        <f>IFERROR(VLOOKUP(Y276,'P1-1'!$B:$AP,31,FALSE),"")</f>
        <v/>
      </c>
      <c r="Z278" s="234" t="str">
        <f>IFERROR(VLOOKUP(Z276,'P1-1'!$B:$AP,31,FALSE),"")</f>
        <v/>
      </c>
      <c r="AA278" s="234" t="str">
        <f>IFERROR(VLOOKUP(AA276,'P1-1'!$B:$AP,31,FALSE),"")</f>
        <v/>
      </c>
      <c r="AB278" s="234" t="str">
        <f>IFERROR(VLOOKUP(AB276,'P1-1'!$B:$AP,31,FALSE),"")</f>
        <v/>
      </c>
      <c r="AC278" s="234" t="str">
        <f>IFERROR(VLOOKUP(AC276,'P1-1'!$B:$AP,31,FALSE),"")</f>
        <v/>
      </c>
      <c r="AD278" s="234" t="str">
        <f>IFERROR(VLOOKUP(AD276,'P1-1'!$B:$AP,31,FALSE),"")</f>
        <v/>
      </c>
      <c r="AE278" s="234" t="str">
        <f>IFERROR(VLOOKUP(AE276,'P1-1'!$B:$AP,31,FALSE),"")</f>
        <v/>
      </c>
      <c r="AF278" s="234" t="str">
        <f>IFERROR(VLOOKUP(AF276,'P1-1'!$B:$AP,31,FALSE),"")</f>
        <v/>
      </c>
      <c r="AG278" s="234" t="str">
        <f>IFERROR(VLOOKUP(AG276,'P1-1'!$B:$AP,31,FALSE),"")</f>
        <v/>
      </c>
      <c r="AH278" s="234" t="str">
        <f>IFERROR(VLOOKUP(AH276,'P1-1'!$B:$AP,31,FALSE),"")</f>
        <v/>
      </c>
      <c r="AI278" s="234" t="str">
        <f>IFERROR(VLOOKUP(AI276,'P1-1'!$B:$AP,31,FALSE),"")</f>
        <v/>
      </c>
      <c r="AJ278" s="234" t="str">
        <f>IFERROR(VLOOKUP(AJ276,'P1-1'!$B:$AP,31,FALSE),"")</f>
        <v/>
      </c>
      <c r="AK278" s="234" t="str">
        <f>IFERROR(VLOOKUP(AK276,'P1-1'!$B:$AP,31,FALSE),"")</f>
        <v/>
      </c>
      <c r="AL278" s="234" t="str">
        <f>IFERROR(VLOOKUP(AL276,'P1-1'!$B:$AP,31,FALSE),"")</f>
        <v/>
      </c>
      <c r="AM278" s="234" t="str">
        <f>IFERROR(VLOOKUP(AM276,'P1-1'!$B:$AP,31,FALSE),"")</f>
        <v/>
      </c>
      <c r="AN278" s="730"/>
      <c r="AO278" s="702"/>
      <c r="AP278" s="707"/>
      <c r="AQ278" s="708"/>
      <c r="AR278" s="702"/>
      <c r="AS278" s="702"/>
      <c r="AT278" s="709"/>
      <c r="AU278" s="327"/>
      <c r="AV278" s="327"/>
    </row>
    <row r="279" spans="1:48" s="205" customFormat="1" ht="12" customHeight="1">
      <c r="A279" s="710">
        <v>86</v>
      </c>
      <c r="B279" s="713"/>
      <c r="C279" s="731"/>
      <c r="D279" s="719" t="s">
        <v>231</v>
      </c>
      <c r="E279" s="401"/>
      <c r="F279" s="722"/>
      <c r="G279" s="723"/>
      <c r="H279" s="232" t="s">
        <v>355</v>
      </c>
      <c r="I279" s="324"/>
      <c r="J279" s="324"/>
      <c r="K279" s="324"/>
      <c r="L279" s="324"/>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4"/>
      <c r="AL279" s="324"/>
      <c r="AM279" s="324"/>
      <c r="AN279" s="728">
        <f t="shared" ref="AN279" si="329">IF(LEFT($AN$2,6)="共同生活援助",SUM(I280:AM280),SUM(I280:AM281))</f>
        <v>0</v>
      </c>
      <c r="AO279" s="700">
        <f>IF($AN$4="４週",AN279/4,AN279/(DAY(EOMONTH($I$22,0))/7))</f>
        <v>0</v>
      </c>
      <c r="AP279" s="703"/>
      <c r="AQ279" s="704"/>
      <c r="AR279" s="700" t="str">
        <f t="shared" ref="AR279" si="330">IF($AN$4="４週",AU280,AV280)</f>
        <v/>
      </c>
      <c r="AS279" s="700"/>
      <c r="AT279" s="709"/>
      <c r="AU279" s="325" t="s">
        <v>617</v>
      </c>
      <c r="AV279" s="325" t="s">
        <v>356</v>
      </c>
    </row>
    <row r="280" spans="1:48" s="205" customFormat="1" ht="12" customHeight="1">
      <c r="A280" s="711"/>
      <c r="B280" s="714"/>
      <c r="C280" s="732"/>
      <c r="D280" s="720"/>
      <c r="E280" s="402"/>
      <c r="F280" s="724"/>
      <c r="G280" s="725"/>
      <c r="H280" s="233" t="s">
        <v>357</v>
      </c>
      <c r="I280" s="234" t="str">
        <f>IFERROR(VLOOKUP(I279,'P1-1'!$B:$AP,41,FALSE),"")</f>
        <v/>
      </c>
      <c r="J280" s="234" t="str">
        <f>IFERROR(VLOOKUP(J279,'P1-1'!$B:$AP,41,FALSE),"")</f>
        <v/>
      </c>
      <c r="K280" s="234" t="str">
        <f>IFERROR(VLOOKUP(K279,'P1-1'!$B:$AP,41,FALSE),"")</f>
        <v/>
      </c>
      <c r="L280" s="234" t="str">
        <f>IFERROR(VLOOKUP(L279,'P1-1'!$B:$AP,41,FALSE),"")</f>
        <v/>
      </c>
      <c r="M280" s="234" t="str">
        <f>IFERROR(VLOOKUP(M279,'P1-1'!$B:$AP,41,FALSE),"")</f>
        <v/>
      </c>
      <c r="N280" s="234" t="str">
        <f>IFERROR(VLOOKUP(N279,'P1-1'!$B:$AP,41,FALSE),"")</f>
        <v/>
      </c>
      <c r="O280" s="234" t="str">
        <f>IFERROR(VLOOKUP(O279,'P1-1'!$B:$AP,41,FALSE),"")</f>
        <v/>
      </c>
      <c r="P280" s="234" t="str">
        <f>IFERROR(VLOOKUP(P279,'P1-1'!$B:$AP,41,FALSE),"")</f>
        <v/>
      </c>
      <c r="Q280" s="234" t="str">
        <f>IFERROR(VLOOKUP(Q279,'P1-1'!$B:$AP,41,FALSE),"")</f>
        <v/>
      </c>
      <c r="R280" s="234" t="str">
        <f>IFERROR(VLOOKUP(R279,'P1-1'!$B:$AP,41,FALSE),"")</f>
        <v/>
      </c>
      <c r="S280" s="234" t="str">
        <f>IFERROR(VLOOKUP(S279,'P1-1'!$B:$AP,41,FALSE),"")</f>
        <v/>
      </c>
      <c r="T280" s="234" t="str">
        <f>IFERROR(VLOOKUP(T279,'P1-1'!$B:$AP,41,FALSE),"")</f>
        <v/>
      </c>
      <c r="U280" s="234" t="str">
        <f>IFERROR(VLOOKUP(U279,'P1-1'!$B:$AP,41,FALSE),"")</f>
        <v/>
      </c>
      <c r="V280" s="234" t="str">
        <f>IFERROR(VLOOKUP(V279,'P1-1'!$B:$AP,41,FALSE),"")</f>
        <v/>
      </c>
      <c r="W280" s="234" t="str">
        <f>IFERROR(VLOOKUP(W279,'P1-1'!$B:$AP,41,FALSE),"")</f>
        <v/>
      </c>
      <c r="X280" s="234" t="str">
        <f>IFERROR(VLOOKUP(X279,'P1-1'!$B:$AP,41,FALSE),"")</f>
        <v/>
      </c>
      <c r="Y280" s="234" t="str">
        <f>IFERROR(VLOOKUP(Y279,'P1-1'!$B:$AP,41,FALSE),"")</f>
        <v/>
      </c>
      <c r="Z280" s="234" t="str">
        <f>IFERROR(VLOOKUP(Z279,'P1-1'!$B:$AP,41,FALSE),"")</f>
        <v/>
      </c>
      <c r="AA280" s="234" t="str">
        <f>IFERROR(VLOOKUP(AA279,'P1-1'!$B:$AP,41,FALSE),"")</f>
        <v/>
      </c>
      <c r="AB280" s="234" t="str">
        <f>IFERROR(VLOOKUP(AB279,'P1-1'!$B:$AP,41,FALSE),"")</f>
        <v/>
      </c>
      <c r="AC280" s="234" t="str">
        <f>IFERROR(VLOOKUP(AC279,'P1-1'!$B:$AP,41,FALSE),"")</f>
        <v/>
      </c>
      <c r="AD280" s="234" t="str">
        <f>IFERROR(VLOOKUP(AD279,'P1-1'!$B:$AP,41,FALSE),"")</f>
        <v/>
      </c>
      <c r="AE280" s="234" t="str">
        <f>IFERROR(VLOOKUP(AE279,'P1-1'!$B:$AP,41,FALSE),"")</f>
        <v/>
      </c>
      <c r="AF280" s="234" t="str">
        <f>IFERROR(VLOOKUP(AF279,'P1-1'!$B:$AP,41,FALSE),"")</f>
        <v/>
      </c>
      <c r="AG280" s="234" t="str">
        <f>IFERROR(VLOOKUP(AG279,'P1-1'!$B:$AP,41,FALSE),"")</f>
        <v/>
      </c>
      <c r="AH280" s="234" t="str">
        <f>IFERROR(VLOOKUP(AH279,'P1-1'!$B:$AP,41,FALSE),"")</f>
        <v/>
      </c>
      <c r="AI280" s="234" t="str">
        <f>IFERROR(VLOOKUP(AI279,'P1-1'!$B:$AP,41,FALSE),"")</f>
        <v/>
      </c>
      <c r="AJ280" s="234" t="str">
        <f>IFERROR(VLOOKUP(AJ279,'P1-1'!$B:$AP,41,FALSE),"")</f>
        <v/>
      </c>
      <c r="AK280" s="234" t="str">
        <f>IFERROR(VLOOKUP(AK279,'P1-1'!$B:$AP,41,FALSE),"")</f>
        <v/>
      </c>
      <c r="AL280" s="234" t="str">
        <f>IFERROR(VLOOKUP(AL279,'P1-1'!$B:$AP,41,FALSE),"")</f>
        <v/>
      </c>
      <c r="AM280" s="234" t="str">
        <f>IFERROR(VLOOKUP(AM279,'P1-1'!$B:$AP,41,FALSE),"")</f>
        <v/>
      </c>
      <c r="AN280" s="729"/>
      <c r="AO280" s="701"/>
      <c r="AP280" s="705"/>
      <c r="AQ280" s="706"/>
      <c r="AR280" s="701"/>
      <c r="AS280" s="701"/>
      <c r="AT280" s="709"/>
      <c r="AU280" s="326" t="str">
        <f t="shared" ref="AU280" si="331">IFERROR(IF($D279="□",($AO279/$AK$7),($AO279/$AK$9)),"")</f>
        <v/>
      </c>
      <c r="AV280" s="326" t="str">
        <f t="shared" ref="AV280" si="332">IFERROR(IF($D279="□",($AN279/$AO$7),($AN279/$AO$9)),"")</f>
        <v/>
      </c>
    </row>
    <row r="281" spans="1:48" s="205" customFormat="1" ht="12" customHeight="1">
      <c r="A281" s="712"/>
      <c r="B281" s="715"/>
      <c r="C281" s="733"/>
      <c r="D281" s="721"/>
      <c r="E281" s="402"/>
      <c r="F281" s="726"/>
      <c r="G281" s="727"/>
      <c r="H281" s="235" t="s">
        <v>358</v>
      </c>
      <c r="I281" s="234" t="str">
        <f>IFERROR(VLOOKUP(I279,'P1-1'!$B:$AP,31,FALSE),"")</f>
        <v/>
      </c>
      <c r="J281" s="234" t="str">
        <f>IFERROR(VLOOKUP(J279,'P1-1'!$B:$AP,31,FALSE),"")</f>
        <v/>
      </c>
      <c r="K281" s="234" t="str">
        <f>IFERROR(VLOOKUP(K279,'P1-1'!$B:$AP,31,FALSE),"")</f>
        <v/>
      </c>
      <c r="L281" s="234" t="str">
        <f>IFERROR(VLOOKUP(L279,'P1-1'!$B:$AP,31,FALSE),"")</f>
        <v/>
      </c>
      <c r="M281" s="234" t="str">
        <f>IFERROR(VLOOKUP(M279,'P1-1'!$B:$AP,31,FALSE),"")</f>
        <v/>
      </c>
      <c r="N281" s="234" t="str">
        <f>IFERROR(VLOOKUP(N279,'P1-1'!$B:$AP,31,FALSE),"")</f>
        <v/>
      </c>
      <c r="O281" s="234" t="str">
        <f>IFERROR(VLOOKUP(O279,'P1-1'!$B:$AP,31,FALSE),"")</f>
        <v/>
      </c>
      <c r="P281" s="234" t="str">
        <f>IFERROR(VLOOKUP(P279,'P1-1'!$B:$AP,31,FALSE),"")</f>
        <v/>
      </c>
      <c r="Q281" s="234" t="str">
        <f>IFERROR(VLOOKUP(Q279,'P1-1'!$B:$AP,31,FALSE),"")</f>
        <v/>
      </c>
      <c r="R281" s="234" t="str">
        <f>IFERROR(VLOOKUP(R279,'P1-1'!$B:$AP,31,FALSE),"")</f>
        <v/>
      </c>
      <c r="S281" s="234" t="str">
        <f>IFERROR(VLOOKUP(S279,'P1-1'!$B:$AP,31,FALSE),"")</f>
        <v/>
      </c>
      <c r="T281" s="234" t="str">
        <f>IFERROR(VLOOKUP(T279,'P1-1'!$B:$AP,31,FALSE),"")</f>
        <v/>
      </c>
      <c r="U281" s="234" t="str">
        <f>IFERROR(VLOOKUP(U279,'P1-1'!$B:$AP,31,FALSE),"")</f>
        <v/>
      </c>
      <c r="V281" s="234" t="str">
        <f>IFERROR(VLOOKUP(V279,'P1-1'!$B:$AP,31,FALSE),"")</f>
        <v/>
      </c>
      <c r="W281" s="234" t="str">
        <f>IFERROR(VLOOKUP(W279,'P1-1'!$B:$AP,31,FALSE),"")</f>
        <v/>
      </c>
      <c r="X281" s="234" t="str">
        <f>IFERROR(VLOOKUP(X279,'P1-1'!$B:$AP,31,FALSE),"")</f>
        <v/>
      </c>
      <c r="Y281" s="234" t="str">
        <f>IFERROR(VLOOKUP(Y279,'P1-1'!$B:$AP,31,FALSE),"")</f>
        <v/>
      </c>
      <c r="Z281" s="234" t="str">
        <f>IFERROR(VLOOKUP(Z279,'P1-1'!$B:$AP,31,FALSE),"")</f>
        <v/>
      </c>
      <c r="AA281" s="234" t="str">
        <f>IFERROR(VLOOKUP(AA279,'P1-1'!$B:$AP,31,FALSE),"")</f>
        <v/>
      </c>
      <c r="AB281" s="234" t="str">
        <f>IFERROR(VLOOKUP(AB279,'P1-1'!$B:$AP,31,FALSE),"")</f>
        <v/>
      </c>
      <c r="AC281" s="234" t="str">
        <f>IFERROR(VLOOKUP(AC279,'P1-1'!$B:$AP,31,FALSE),"")</f>
        <v/>
      </c>
      <c r="AD281" s="234" t="str">
        <f>IFERROR(VLOOKUP(AD279,'P1-1'!$B:$AP,31,FALSE),"")</f>
        <v/>
      </c>
      <c r="AE281" s="234" t="str">
        <f>IFERROR(VLOOKUP(AE279,'P1-1'!$B:$AP,31,FALSE),"")</f>
        <v/>
      </c>
      <c r="AF281" s="234" t="str">
        <f>IFERROR(VLOOKUP(AF279,'P1-1'!$B:$AP,31,FALSE),"")</f>
        <v/>
      </c>
      <c r="AG281" s="234" t="str">
        <f>IFERROR(VLOOKUP(AG279,'P1-1'!$B:$AP,31,FALSE),"")</f>
        <v/>
      </c>
      <c r="AH281" s="234" t="str">
        <f>IFERROR(VLOOKUP(AH279,'P1-1'!$B:$AP,31,FALSE),"")</f>
        <v/>
      </c>
      <c r="AI281" s="234" t="str">
        <f>IFERROR(VLOOKUP(AI279,'P1-1'!$B:$AP,31,FALSE),"")</f>
        <v/>
      </c>
      <c r="AJ281" s="234" t="str">
        <f>IFERROR(VLOOKUP(AJ279,'P1-1'!$B:$AP,31,FALSE),"")</f>
        <v/>
      </c>
      <c r="AK281" s="234" t="str">
        <f>IFERROR(VLOOKUP(AK279,'P1-1'!$B:$AP,31,FALSE),"")</f>
        <v/>
      </c>
      <c r="AL281" s="234" t="str">
        <f>IFERROR(VLOOKUP(AL279,'P1-1'!$B:$AP,31,FALSE),"")</f>
        <v/>
      </c>
      <c r="AM281" s="234" t="str">
        <f>IFERROR(VLOOKUP(AM279,'P1-1'!$B:$AP,31,FALSE),"")</f>
        <v/>
      </c>
      <c r="AN281" s="730"/>
      <c r="AO281" s="702"/>
      <c r="AP281" s="707"/>
      <c r="AQ281" s="708"/>
      <c r="AR281" s="702"/>
      <c r="AS281" s="702"/>
      <c r="AT281" s="709"/>
      <c r="AU281" s="327"/>
      <c r="AV281" s="327"/>
    </row>
    <row r="282" spans="1:48" s="205" customFormat="1" ht="12" customHeight="1">
      <c r="A282" s="710">
        <v>87</v>
      </c>
      <c r="B282" s="713"/>
      <c r="C282" s="731"/>
      <c r="D282" s="719" t="s">
        <v>231</v>
      </c>
      <c r="E282" s="401"/>
      <c r="F282" s="722"/>
      <c r="G282" s="723"/>
      <c r="H282" s="232" t="s">
        <v>355</v>
      </c>
      <c r="I282" s="324"/>
      <c r="J282" s="324"/>
      <c r="K282" s="324"/>
      <c r="L282" s="324"/>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4"/>
      <c r="AL282" s="324"/>
      <c r="AM282" s="324"/>
      <c r="AN282" s="728">
        <f t="shared" ref="AN282" si="333">IF(LEFT($AN$2,6)="共同生活援助",SUM(I283:AM283),SUM(I283:AM284))</f>
        <v>0</v>
      </c>
      <c r="AO282" s="700">
        <f>IF($AN$4="４週",AN282/4,AN282/(DAY(EOMONTH($I$22,0))/7))</f>
        <v>0</v>
      </c>
      <c r="AP282" s="703"/>
      <c r="AQ282" s="704"/>
      <c r="AR282" s="700" t="str">
        <f t="shared" ref="AR282" si="334">IF($AN$4="４週",AU283,AV283)</f>
        <v/>
      </c>
      <c r="AS282" s="700"/>
      <c r="AT282" s="709"/>
      <c r="AU282" s="325" t="s">
        <v>617</v>
      </c>
      <c r="AV282" s="325" t="s">
        <v>356</v>
      </c>
    </row>
    <row r="283" spans="1:48" s="205" customFormat="1" ht="12" customHeight="1">
      <c r="A283" s="711"/>
      <c r="B283" s="714"/>
      <c r="C283" s="732"/>
      <c r="D283" s="720"/>
      <c r="E283" s="402"/>
      <c r="F283" s="724"/>
      <c r="G283" s="725"/>
      <c r="H283" s="233" t="s">
        <v>357</v>
      </c>
      <c r="I283" s="234" t="str">
        <f>IFERROR(VLOOKUP(I282,'P1-1'!$B:$AP,41,FALSE),"")</f>
        <v/>
      </c>
      <c r="J283" s="234" t="str">
        <f>IFERROR(VLOOKUP(J282,'P1-1'!$B:$AP,41,FALSE),"")</f>
        <v/>
      </c>
      <c r="K283" s="234" t="str">
        <f>IFERROR(VLOOKUP(K282,'P1-1'!$B:$AP,41,FALSE),"")</f>
        <v/>
      </c>
      <c r="L283" s="234" t="str">
        <f>IFERROR(VLOOKUP(L282,'P1-1'!$B:$AP,41,FALSE),"")</f>
        <v/>
      </c>
      <c r="M283" s="234" t="str">
        <f>IFERROR(VLOOKUP(M282,'P1-1'!$B:$AP,41,FALSE),"")</f>
        <v/>
      </c>
      <c r="N283" s="234" t="str">
        <f>IFERROR(VLOOKUP(N282,'P1-1'!$B:$AP,41,FALSE),"")</f>
        <v/>
      </c>
      <c r="O283" s="234" t="str">
        <f>IFERROR(VLOOKUP(O282,'P1-1'!$B:$AP,41,FALSE),"")</f>
        <v/>
      </c>
      <c r="P283" s="234" t="str">
        <f>IFERROR(VLOOKUP(P282,'P1-1'!$B:$AP,41,FALSE),"")</f>
        <v/>
      </c>
      <c r="Q283" s="234" t="str">
        <f>IFERROR(VLOOKUP(Q282,'P1-1'!$B:$AP,41,FALSE),"")</f>
        <v/>
      </c>
      <c r="R283" s="234" t="str">
        <f>IFERROR(VLOOKUP(R282,'P1-1'!$B:$AP,41,FALSE),"")</f>
        <v/>
      </c>
      <c r="S283" s="234" t="str">
        <f>IFERROR(VLOOKUP(S282,'P1-1'!$B:$AP,41,FALSE),"")</f>
        <v/>
      </c>
      <c r="T283" s="234" t="str">
        <f>IFERROR(VLOOKUP(T282,'P1-1'!$B:$AP,41,FALSE),"")</f>
        <v/>
      </c>
      <c r="U283" s="234" t="str">
        <f>IFERROR(VLOOKUP(U282,'P1-1'!$B:$AP,41,FALSE),"")</f>
        <v/>
      </c>
      <c r="V283" s="234" t="str">
        <f>IFERROR(VLOOKUP(V282,'P1-1'!$B:$AP,41,FALSE),"")</f>
        <v/>
      </c>
      <c r="W283" s="234" t="str">
        <f>IFERROR(VLOOKUP(W282,'P1-1'!$B:$AP,41,FALSE),"")</f>
        <v/>
      </c>
      <c r="X283" s="234" t="str">
        <f>IFERROR(VLOOKUP(X282,'P1-1'!$B:$AP,41,FALSE),"")</f>
        <v/>
      </c>
      <c r="Y283" s="234" t="str">
        <f>IFERROR(VLOOKUP(Y282,'P1-1'!$B:$AP,41,FALSE),"")</f>
        <v/>
      </c>
      <c r="Z283" s="234" t="str">
        <f>IFERROR(VLOOKUP(Z282,'P1-1'!$B:$AP,41,FALSE),"")</f>
        <v/>
      </c>
      <c r="AA283" s="234" t="str">
        <f>IFERROR(VLOOKUP(AA282,'P1-1'!$B:$AP,41,FALSE),"")</f>
        <v/>
      </c>
      <c r="AB283" s="234" t="str">
        <f>IFERROR(VLOOKUP(AB282,'P1-1'!$B:$AP,41,FALSE),"")</f>
        <v/>
      </c>
      <c r="AC283" s="234" t="str">
        <f>IFERROR(VLOOKUP(AC282,'P1-1'!$B:$AP,41,FALSE),"")</f>
        <v/>
      </c>
      <c r="AD283" s="234" t="str">
        <f>IFERROR(VLOOKUP(AD282,'P1-1'!$B:$AP,41,FALSE),"")</f>
        <v/>
      </c>
      <c r="AE283" s="234" t="str">
        <f>IFERROR(VLOOKUP(AE282,'P1-1'!$B:$AP,41,FALSE),"")</f>
        <v/>
      </c>
      <c r="AF283" s="234" t="str">
        <f>IFERROR(VLOOKUP(AF282,'P1-1'!$B:$AP,41,FALSE),"")</f>
        <v/>
      </c>
      <c r="AG283" s="234" t="str">
        <f>IFERROR(VLOOKUP(AG282,'P1-1'!$B:$AP,41,FALSE),"")</f>
        <v/>
      </c>
      <c r="AH283" s="234" t="str">
        <f>IFERROR(VLOOKUP(AH282,'P1-1'!$B:$AP,41,FALSE),"")</f>
        <v/>
      </c>
      <c r="AI283" s="234" t="str">
        <f>IFERROR(VLOOKUP(AI282,'P1-1'!$B:$AP,41,FALSE),"")</f>
        <v/>
      </c>
      <c r="AJ283" s="234" t="str">
        <f>IFERROR(VLOOKUP(AJ282,'P1-1'!$B:$AP,41,FALSE),"")</f>
        <v/>
      </c>
      <c r="AK283" s="234" t="str">
        <f>IFERROR(VLOOKUP(AK282,'P1-1'!$B:$AP,41,FALSE),"")</f>
        <v/>
      </c>
      <c r="AL283" s="234" t="str">
        <f>IFERROR(VLOOKUP(AL282,'P1-1'!$B:$AP,41,FALSE),"")</f>
        <v/>
      </c>
      <c r="AM283" s="234" t="str">
        <f>IFERROR(VLOOKUP(AM282,'P1-1'!$B:$AP,41,FALSE),"")</f>
        <v/>
      </c>
      <c r="AN283" s="729"/>
      <c r="AO283" s="701"/>
      <c r="AP283" s="705"/>
      <c r="AQ283" s="706"/>
      <c r="AR283" s="701"/>
      <c r="AS283" s="701"/>
      <c r="AT283" s="709"/>
      <c r="AU283" s="326" t="str">
        <f t="shared" ref="AU283" si="335">IFERROR(IF($D282="□",($AO282/$AK$7),($AO282/$AK$9)),"")</f>
        <v/>
      </c>
      <c r="AV283" s="326" t="str">
        <f t="shared" ref="AV283" si="336">IFERROR(IF($D282="□",($AN282/$AO$7),($AN282/$AO$9)),"")</f>
        <v/>
      </c>
    </row>
    <row r="284" spans="1:48" s="205" customFormat="1" ht="12" customHeight="1">
      <c r="A284" s="712"/>
      <c r="B284" s="715"/>
      <c r="C284" s="733"/>
      <c r="D284" s="721"/>
      <c r="E284" s="402"/>
      <c r="F284" s="726"/>
      <c r="G284" s="727"/>
      <c r="H284" s="235" t="s">
        <v>358</v>
      </c>
      <c r="I284" s="234" t="str">
        <f>IFERROR(VLOOKUP(I282,'P1-1'!$B:$AP,31,FALSE),"")</f>
        <v/>
      </c>
      <c r="J284" s="234" t="str">
        <f>IFERROR(VLOOKUP(J282,'P1-1'!$B:$AP,31,FALSE),"")</f>
        <v/>
      </c>
      <c r="K284" s="234" t="str">
        <f>IFERROR(VLOOKUP(K282,'P1-1'!$B:$AP,31,FALSE),"")</f>
        <v/>
      </c>
      <c r="L284" s="234" t="str">
        <f>IFERROR(VLOOKUP(L282,'P1-1'!$B:$AP,31,FALSE),"")</f>
        <v/>
      </c>
      <c r="M284" s="234" t="str">
        <f>IFERROR(VLOOKUP(M282,'P1-1'!$B:$AP,31,FALSE),"")</f>
        <v/>
      </c>
      <c r="N284" s="234" t="str">
        <f>IFERROR(VLOOKUP(N282,'P1-1'!$B:$AP,31,FALSE),"")</f>
        <v/>
      </c>
      <c r="O284" s="234" t="str">
        <f>IFERROR(VLOOKUP(O282,'P1-1'!$B:$AP,31,FALSE),"")</f>
        <v/>
      </c>
      <c r="P284" s="234" t="str">
        <f>IFERROR(VLOOKUP(P282,'P1-1'!$B:$AP,31,FALSE),"")</f>
        <v/>
      </c>
      <c r="Q284" s="234" t="str">
        <f>IFERROR(VLOOKUP(Q282,'P1-1'!$B:$AP,31,FALSE),"")</f>
        <v/>
      </c>
      <c r="R284" s="234" t="str">
        <f>IFERROR(VLOOKUP(R282,'P1-1'!$B:$AP,31,FALSE),"")</f>
        <v/>
      </c>
      <c r="S284" s="234" t="str">
        <f>IFERROR(VLOOKUP(S282,'P1-1'!$B:$AP,31,FALSE),"")</f>
        <v/>
      </c>
      <c r="T284" s="234" t="str">
        <f>IFERROR(VLOOKUP(T282,'P1-1'!$B:$AP,31,FALSE),"")</f>
        <v/>
      </c>
      <c r="U284" s="234" t="str">
        <f>IFERROR(VLOOKUP(U282,'P1-1'!$B:$AP,31,FALSE),"")</f>
        <v/>
      </c>
      <c r="V284" s="234" t="str">
        <f>IFERROR(VLOOKUP(V282,'P1-1'!$B:$AP,31,FALSE),"")</f>
        <v/>
      </c>
      <c r="W284" s="234" t="str">
        <f>IFERROR(VLOOKUP(W282,'P1-1'!$B:$AP,31,FALSE),"")</f>
        <v/>
      </c>
      <c r="X284" s="234" t="str">
        <f>IFERROR(VLOOKUP(X282,'P1-1'!$B:$AP,31,FALSE),"")</f>
        <v/>
      </c>
      <c r="Y284" s="234" t="str">
        <f>IFERROR(VLOOKUP(Y282,'P1-1'!$B:$AP,31,FALSE),"")</f>
        <v/>
      </c>
      <c r="Z284" s="234" t="str">
        <f>IFERROR(VLOOKUP(Z282,'P1-1'!$B:$AP,31,FALSE),"")</f>
        <v/>
      </c>
      <c r="AA284" s="234" t="str">
        <f>IFERROR(VLOOKUP(AA282,'P1-1'!$B:$AP,31,FALSE),"")</f>
        <v/>
      </c>
      <c r="AB284" s="234" t="str">
        <f>IFERROR(VLOOKUP(AB282,'P1-1'!$B:$AP,31,FALSE),"")</f>
        <v/>
      </c>
      <c r="AC284" s="234" t="str">
        <f>IFERROR(VLOOKUP(AC282,'P1-1'!$B:$AP,31,FALSE),"")</f>
        <v/>
      </c>
      <c r="AD284" s="234" t="str">
        <f>IFERROR(VLOOKUP(AD282,'P1-1'!$B:$AP,31,FALSE),"")</f>
        <v/>
      </c>
      <c r="AE284" s="234" t="str">
        <f>IFERROR(VLOOKUP(AE282,'P1-1'!$B:$AP,31,FALSE),"")</f>
        <v/>
      </c>
      <c r="AF284" s="234" t="str">
        <f>IFERROR(VLOOKUP(AF282,'P1-1'!$B:$AP,31,FALSE),"")</f>
        <v/>
      </c>
      <c r="AG284" s="234" t="str">
        <f>IFERROR(VLOOKUP(AG282,'P1-1'!$B:$AP,31,FALSE),"")</f>
        <v/>
      </c>
      <c r="AH284" s="234" t="str">
        <f>IFERROR(VLOOKUP(AH282,'P1-1'!$B:$AP,31,FALSE),"")</f>
        <v/>
      </c>
      <c r="AI284" s="234" t="str">
        <f>IFERROR(VLOOKUP(AI282,'P1-1'!$B:$AP,31,FALSE),"")</f>
        <v/>
      </c>
      <c r="AJ284" s="234" t="str">
        <f>IFERROR(VLOOKUP(AJ282,'P1-1'!$B:$AP,31,FALSE),"")</f>
        <v/>
      </c>
      <c r="AK284" s="234" t="str">
        <f>IFERROR(VLOOKUP(AK282,'P1-1'!$B:$AP,31,FALSE),"")</f>
        <v/>
      </c>
      <c r="AL284" s="234" t="str">
        <f>IFERROR(VLOOKUP(AL282,'P1-1'!$B:$AP,31,FALSE),"")</f>
        <v/>
      </c>
      <c r="AM284" s="234" t="str">
        <f>IFERROR(VLOOKUP(AM282,'P1-1'!$B:$AP,31,FALSE),"")</f>
        <v/>
      </c>
      <c r="AN284" s="730"/>
      <c r="AO284" s="702"/>
      <c r="AP284" s="707"/>
      <c r="AQ284" s="708"/>
      <c r="AR284" s="702"/>
      <c r="AS284" s="702"/>
      <c r="AT284" s="709"/>
      <c r="AU284" s="327"/>
      <c r="AV284" s="327"/>
    </row>
    <row r="285" spans="1:48" s="205" customFormat="1" ht="12" customHeight="1">
      <c r="A285" s="710">
        <v>88</v>
      </c>
      <c r="B285" s="713"/>
      <c r="C285" s="716"/>
      <c r="D285" s="719" t="s">
        <v>231</v>
      </c>
      <c r="E285" s="401"/>
      <c r="F285" s="722"/>
      <c r="G285" s="723"/>
      <c r="H285" s="232" t="s">
        <v>355</v>
      </c>
      <c r="I285" s="324"/>
      <c r="J285" s="324"/>
      <c r="K285" s="324"/>
      <c r="L285" s="324"/>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4"/>
      <c r="AL285" s="324"/>
      <c r="AM285" s="324"/>
      <c r="AN285" s="728">
        <f t="shared" ref="AN285" si="337">IF(LEFT($AN$2,6)="共同生活援助",SUM(I286:AM286),SUM(I286:AM287))</f>
        <v>0</v>
      </c>
      <c r="AO285" s="700">
        <f>IF($AN$4="４週",AN285/4,AN285/(DAY(EOMONTH($I$22,0))/7))</f>
        <v>0</v>
      </c>
      <c r="AP285" s="703"/>
      <c r="AQ285" s="704"/>
      <c r="AR285" s="700" t="str">
        <f t="shared" ref="AR285" si="338">IF($AN$4="４週",AU286,AV286)</f>
        <v/>
      </c>
      <c r="AS285" s="700"/>
      <c r="AT285" s="709"/>
      <c r="AU285" s="325" t="s">
        <v>617</v>
      </c>
      <c r="AV285" s="325" t="s">
        <v>356</v>
      </c>
    </row>
    <row r="286" spans="1:48" s="205" customFormat="1" ht="12" customHeight="1">
      <c r="A286" s="711"/>
      <c r="B286" s="714"/>
      <c r="C286" s="717"/>
      <c r="D286" s="720"/>
      <c r="E286" s="402"/>
      <c r="F286" s="724"/>
      <c r="G286" s="725"/>
      <c r="H286" s="233" t="s">
        <v>357</v>
      </c>
      <c r="I286" s="234" t="str">
        <f>IFERROR(VLOOKUP(I285,'P1-1'!$B:$AP,41,FALSE),"")</f>
        <v/>
      </c>
      <c r="J286" s="234" t="str">
        <f>IFERROR(VLOOKUP(J285,'P1-1'!$B:$AP,41,FALSE),"")</f>
        <v/>
      </c>
      <c r="K286" s="234" t="str">
        <f>IFERROR(VLOOKUP(K285,'P1-1'!$B:$AP,41,FALSE),"")</f>
        <v/>
      </c>
      <c r="L286" s="234" t="str">
        <f>IFERROR(VLOOKUP(L285,'P1-1'!$B:$AP,41,FALSE),"")</f>
        <v/>
      </c>
      <c r="M286" s="234" t="str">
        <f>IFERROR(VLOOKUP(M285,'P1-1'!$B:$AP,41,FALSE),"")</f>
        <v/>
      </c>
      <c r="N286" s="234" t="str">
        <f>IFERROR(VLOOKUP(N285,'P1-1'!$B:$AP,41,FALSE),"")</f>
        <v/>
      </c>
      <c r="O286" s="234" t="str">
        <f>IFERROR(VLOOKUP(O285,'P1-1'!$B:$AP,41,FALSE),"")</f>
        <v/>
      </c>
      <c r="P286" s="234" t="str">
        <f>IFERROR(VLOOKUP(P285,'P1-1'!$B:$AP,41,FALSE),"")</f>
        <v/>
      </c>
      <c r="Q286" s="234" t="str">
        <f>IFERROR(VLOOKUP(Q285,'P1-1'!$B:$AP,41,FALSE),"")</f>
        <v/>
      </c>
      <c r="R286" s="234" t="str">
        <f>IFERROR(VLOOKUP(R285,'P1-1'!$B:$AP,41,FALSE),"")</f>
        <v/>
      </c>
      <c r="S286" s="234" t="str">
        <f>IFERROR(VLOOKUP(S285,'P1-1'!$B:$AP,41,FALSE),"")</f>
        <v/>
      </c>
      <c r="T286" s="234" t="str">
        <f>IFERROR(VLOOKUP(T285,'P1-1'!$B:$AP,41,FALSE),"")</f>
        <v/>
      </c>
      <c r="U286" s="234" t="str">
        <f>IFERROR(VLOOKUP(U285,'P1-1'!$B:$AP,41,FALSE),"")</f>
        <v/>
      </c>
      <c r="V286" s="234" t="str">
        <f>IFERROR(VLOOKUP(V285,'P1-1'!$B:$AP,41,FALSE),"")</f>
        <v/>
      </c>
      <c r="W286" s="234" t="str">
        <f>IFERROR(VLOOKUP(W285,'P1-1'!$B:$AP,41,FALSE),"")</f>
        <v/>
      </c>
      <c r="X286" s="234" t="str">
        <f>IFERROR(VLOOKUP(X285,'P1-1'!$B:$AP,41,FALSE),"")</f>
        <v/>
      </c>
      <c r="Y286" s="234" t="str">
        <f>IFERROR(VLOOKUP(Y285,'P1-1'!$B:$AP,41,FALSE),"")</f>
        <v/>
      </c>
      <c r="Z286" s="234" t="str">
        <f>IFERROR(VLOOKUP(Z285,'P1-1'!$B:$AP,41,FALSE),"")</f>
        <v/>
      </c>
      <c r="AA286" s="234" t="str">
        <f>IFERROR(VLOOKUP(AA285,'P1-1'!$B:$AP,41,FALSE),"")</f>
        <v/>
      </c>
      <c r="AB286" s="234" t="str">
        <f>IFERROR(VLOOKUP(AB285,'P1-1'!$B:$AP,41,FALSE),"")</f>
        <v/>
      </c>
      <c r="AC286" s="234" t="str">
        <f>IFERROR(VLOOKUP(AC285,'P1-1'!$B:$AP,41,FALSE),"")</f>
        <v/>
      </c>
      <c r="AD286" s="234" t="str">
        <f>IFERROR(VLOOKUP(AD285,'P1-1'!$B:$AP,41,FALSE),"")</f>
        <v/>
      </c>
      <c r="AE286" s="234" t="str">
        <f>IFERROR(VLOOKUP(AE285,'P1-1'!$B:$AP,41,FALSE),"")</f>
        <v/>
      </c>
      <c r="AF286" s="234" t="str">
        <f>IFERROR(VLOOKUP(AF285,'P1-1'!$B:$AP,41,FALSE),"")</f>
        <v/>
      </c>
      <c r="AG286" s="234" t="str">
        <f>IFERROR(VLOOKUP(AG285,'P1-1'!$B:$AP,41,FALSE),"")</f>
        <v/>
      </c>
      <c r="AH286" s="234" t="str">
        <f>IFERROR(VLOOKUP(AH285,'P1-1'!$B:$AP,41,FALSE),"")</f>
        <v/>
      </c>
      <c r="AI286" s="234" t="str">
        <f>IFERROR(VLOOKUP(AI285,'P1-1'!$B:$AP,41,FALSE),"")</f>
        <v/>
      </c>
      <c r="AJ286" s="234" t="str">
        <f>IFERROR(VLOOKUP(AJ285,'P1-1'!$B:$AP,41,FALSE),"")</f>
        <v/>
      </c>
      <c r="AK286" s="234" t="str">
        <f>IFERROR(VLOOKUP(AK285,'P1-1'!$B:$AP,41,FALSE),"")</f>
        <v/>
      </c>
      <c r="AL286" s="234" t="str">
        <f>IFERROR(VLOOKUP(AL285,'P1-1'!$B:$AP,41,FALSE),"")</f>
        <v/>
      </c>
      <c r="AM286" s="234" t="str">
        <f>IFERROR(VLOOKUP(AM285,'P1-1'!$B:$AP,41,FALSE),"")</f>
        <v/>
      </c>
      <c r="AN286" s="729"/>
      <c r="AO286" s="701"/>
      <c r="AP286" s="705"/>
      <c r="AQ286" s="706"/>
      <c r="AR286" s="701"/>
      <c r="AS286" s="701"/>
      <c r="AT286" s="709"/>
      <c r="AU286" s="326" t="str">
        <f t="shared" ref="AU286" si="339">IFERROR(IF($D285="□",($AO285/$AK$7),($AO285/$AK$9)),"")</f>
        <v/>
      </c>
      <c r="AV286" s="326" t="str">
        <f t="shared" ref="AV286" si="340">IFERROR(IF($D285="□",($AN285/$AO$7),($AN285/$AO$9)),"")</f>
        <v/>
      </c>
    </row>
    <row r="287" spans="1:48" s="205" customFormat="1" ht="12" customHeight="1">
      <c r="A287" s="712"/>
      <c r="B287" s="715"/>
      <c r="C287" s="718"/>
      <c r="D287" s="721"/>
      <c r="E287" s="402"/>
      <c r="F287" s="726"/>
      <c r="G287" s="727"/>
      <c r="H287" s="235" t="s">
        <v>358</v>
      </c>
      <c r="I287" s="234" t="str">
        <f>IFERROR(VLOOKUP(I285,'P1-1'!$B:$AP,31,FALSE),"")</f>
        <v/>
      </c>
      <c r="J287" s="234" t="str">
        <f>IFERROR(VLOOKUP(J285,'P1-1'!$B:$AP,31,FALSE),"")</f>
        <v/>
      </c>
      <c r="K287" s="234" t="str">
        <f>IFERROR(VLOOKUP(K285,'P1-1'!$B:$AP,31,FALSE),"")</f>
        <v/>
      </c>
      <c r="L287" s="234" t="str">
        <f>IFERROR(VLOOKUP(L285,'P1-1'!$B:$AP,31,FALSE),"")</f>
        <v/>
      </c>
      <c r="M287" s="234" t="str">
        <f>IFERROR(VLOOKUP(M285,'P1-1'!$B:$AP,31,FALSE),"")</f>
        <v/>
      </c>
      <c r="N287" s="234" t="str">
        <f>IFERROR(VLOOKUP(N285,'P1-1'!$B:$AP,31,FALSE),"")</f>
        <v/>
      </c>
      <c r="O287" s="234" t="str">
        <f>IFERROR(VLOOKUP(O285,'P1-1'!$B:$AP,31,FALSE),"")</f>
        <v/>
      </c>
      <c r="P287" s="234" t="str">
        <f>IFERROR(VLOOKUP(P285,'P1-1'!$B:$AP,31,FALSE),"")</f>
        <v/>
      </c>
      <c r="Q287" s="234" t="str">
        <f>IFERROR(VLOOKUP(Q285,'P1-1'!$B:$AP,31,FALSE),"")</f>
        <v/>
      </c>
      <c r="R287" s="234" t="str">
        <f>IFERROR(VLOOKUP(R285,'P1-1'!$B:$AP,31,FALSE),"")</f>
        <v/>
      </c>
      <c r="S287" s="234" t="str">
        <f>IFERROR(VLOOKUP(S285,'P1-1'!$B:$AP,31,FALSE),"")</f>
        <v/>
      </c>
      <c r="T287" s="234" t="str">
        <f>IFERROR(VLOOKUP(T285,'P1-1'!$B:$AP,31,FALSE),"")</f>
        <v/>
      </c>
      <c r="U287" s="234" t="str">
        <f>IFERROR(VLOOKUP(U285,'P1-1'!$B:$AP,31,FALSE),"")</f>
        <v/>
      </c>
      <c r="V287" s="234" t="str">
        <f>IFERROR(VLOOKUP(V285,'P1-1'!$B:$AP,31,FALSE),"")</f>
        <v/>
      </c>
      <c r="W287" s="234" t="str">
        <f>IFERROR(VLOOKUP(W285,'P1-1'!$B:$AP,31,FALSE),"")</f>
        <v/>
      </c>
      <c r="X287" s="234" t="str">
        <f>IFERROR(VLOOKUP(X285,'P1-1'!$B:$AP,31,FALSE),"")</f>
        <v/>
      </c>
      <c r="Y287" s="234" t="str">
        <f>IFERROR(VLOOKUP(Y285,'P1-1'!$B:$AP,31,FALSE),"")</f>
        <v/>
      </c>
      <c r="Z287" s="234" t="str">
        <f>IFERROR(VLOOKUP(Z285,'P1-1'!$B:$AP,31,FALSE),"")</f>
        <v/>
      </c>
      <c r="AA287" s="234" t="str">
        <f>IFERROR(VLOOKUP(AA285,'P1-1'!$B:$AP,31,FALSE),"")</f>
        <v/>
      </c>
      <c r="AB287" s="234" t="str">
        <f>IFERROR(VLOOKUP(AB285,'P1-1'!$B:$AP,31,FALSE),"")</f>
        <v/>
      </c>
      <c r="AC287" s="234" t="str">
        <f>IFERROR(VLOOKUP(AC285,'P1-1'!$B:$AP,31,FALSE),"")</f>
        <v/>
      </c>
      <c r="AD287" s="234" t="str">
        <f>IFERROR(VLOOKUP(AD285,'P1-1'!$B:$AP,31,FALSE),"")</f>
        <v/>
      </c>
      <c r="AE287" s="234" t="str">
        <f>IFERROR(VLOOKUP(AE285,'P1-1'!$B:$AP,31,FALSE),"")</f>
        <v/>
      </c>
      <c r="AF287" s="234" t="str">
        <f>IFERROR(VLOOKUP(AF285,'P1-1'!$B:$AP,31,FALSE),"")</f>
        <v/>
      </c>
      <c r="AG287" s="234" t="str">
        <f>IFERROR(VLOOKUP(AG285,'P1-1'!$B:$AP,31,FALSE),"")</f>
        <v/>
      </c>
      <c r="AH287" s="234" t="str">
        <f>IFERROR(VLOOKUP(AH285,'P1-1'!$B:$AP,31,FALSE),"")</f>
        <v/>
      </c>
      <c r="AI287" s="234" t="str">
        <f>IFERROR(VLOOKUP(AI285,'P1-1'!$B:$AP,31,FALSE),"")</f>
        <v/>
      </c>
      <c r="AJ287" s="234" t="str">
        <f>IFERROR(VLOOKUP(AJ285,'P1-1'!$B:$AP,31,FALSE),"")</f>
        <v/>
      </c>
      <c r="AK287" s="234" t="str">
        <f>IFERROR(VLOOKUP(AK285,'P1-1'!$B:$AP,31,FALSE),"")</f>
        <v/>
      </c>
      <c r="AL287" s="234" t="str">
        <f>IFERROR(VLOOKUP(AL285,'P1-1'!$B:$AP,31,FALSE),"")</f>
        <v/>
      </c>
      <c r="AM287" s="234" t="str">
        <f>IFERROR(VLOOKUP(AM285,'P1-1'!$B:$AP,31,FALSE),"")</f>
        <v/>
      </c>
      <c r="AN287" s="730"/>
      <c r="AO287" s="702"/>
      <c r="AP287" s="707"/>
      <c r="AQ287" s="708"/>
      <c r="AR287" s="702"/>
      <c r="AS287" s="702"/>
      <c r="AT287" s="709"/>
      <c r="AU287" s="327"/>
      <c r="AV287" s="327"/>
    </row>
    <row r="288" spans="1:48" s="205" customFormat="1" ht="12" customHeight="1">
      <c r="A288" s="710">
        <v>89</v>
      </c>
      <c r="B288" s="713"/>
      <c r="C288" s="731"/>
      <c r="D288" s="719" t="s">
        <v>231</v>
      </c>
      <c r="E288" s="401"/>
      <c r="F288" s="722"/>
      <c r="G288" s="723"/>
      <c r="H288" s="232" t="s">
        <v>355</v>
      </c>
      <c r="I288" s="324"/>
      <c r="J288" s="324"/>
      <c r="K288" s="324"/>
      <c r="L288" s="324"/>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4"/>
      <c r="AL288" s="324"/>
      <c r="AM288" s="324"/>
      <c r="AN288" s="728">
        <f t="shared" ref="AN288" si="341">IF(LEFT($AN$2,6)="共同生活援助",SUM(I289:AM289),SUM(I289:AM290))</f>
        <v>0</v>
      </c>
      <c r="AO288" s="700">
        <f>IF($AN$4="４週",AN288/4,AN288/(DAY(EOMONTH($I$22,0))/7))</f>
        <v>0</v>
      </c>
      <c r="AP288" s="703"/>
      <c r="AQ288" s="704"/>
      <c r="AR288" s="700" t="str">
        <f t="shared" ref="AR288" si="342">IF($AN$4="４週",AU289,AV289)</f>
        <v/>
      </c>
      <c r="AS288" s="700"/>
      <c r="AT288" s="709"/>
      <c r="AU288" s="325" t="s">
        <v>617</v>
      </c>
      <c r="AV288" s="325" t="s">
        <v>356</v>
      </c>
    </row>
    <row r="289" spans="1:48" s="205" customFormat="1" ht="12" customHeight="1">
      <c r="A289" s="711"/>
      <c r="B289" s="714"/>
      <c r="C289" s="732"/>
      <c r="D289" s="720"/>
      <c r="E289" s="402"/>
      <c r="F289" s="724"/>
      <c r="G289" s="725"/>
      <c r="H289" s="233" t="s">
        <v>357</v>
      </c>
      <c r="I289" s="234" t="str">
        <f>IFERROR(VLOOKUP(I288,'P1-1'!$B:$AP,41,FALSE),"")</f>
        <v/>
      </c>
      <c r="J289" s="234" t="str">
        <f>IFERROR(VLOOKUP(J288,'P1-1'!$B:$AP,41,FALSE),"")</f>
        <v/>
      </c>
      <c r="K289" s="234" t="str">
        <f>IFERROR(VLOOKUP(K288,'P1-1'!$B:$AP,41,FALSE),"")</f>
        <v/>
      </c>
      <c r="L289" s="234" t="str">
        <f>IFERROR(VLOOKUP(L288,'P1-1'!$B:$AP,41,FALSE),"")</f>
        <v/>
      </c>
      <c r="M289" s="234" t="str">
        <f>IFERROR(VLOOKUP(M288,'P1-1'!$B:$AP,41,FALSE),"")</f>
        <v/>
      </c>
      <c r="N289" s="234" t="str">
        <f>IFERROR(VLOOKUP(N288,'P1-1'!$B:$AP,41,FALSE),"")</f>
        <v/>
      </c>
      <c r="O289" s="234" t="str">
        <f>IFERROR(VLOOKUP(O288,'P1-1'!$B:$AP,41,FALSE),"")</f>
        <v/>
      </c>
      <c r="P289" s="234" t="str">
        <f>IFERROR(VLOOKUP(P288,'P1-1'!$B:$AP,41,FALSE),"")</f>
        <v/>
      </c>
      <c r="Q289" s="234" t="str">
        <f>IFERROR(VLOOKUP(Q288,'P1-1'!$B:$AP,41,FALSE),"")</f>
        <v/>
      </c>
      <c r="R289" s="234" t="str">
        <f>IFERROR(VLOOKUP(R288,'P1-1'!$B:$AP,41,FALSE),"")</f>
        <v/>
      </c>
      <c r="S289" s="234" t="str">
        <f>IFERROR(VLOOKUP(S288,'P1-1'!$B:$AP,41,FALSE),"")</f>
        <v/>
      </c>
      <c r="T289" s="234" t="str">
        <f>IFERROR(VLOOKUP(T288,'P1-1'!$B:$AP,41,FALSE),"")</f>
        <v/>
      </c>
      <c r="U289" s="234" t="str">
        <f>IFERROR(VLOOKUP(U288,'P1-1'!$B:$AP,41,FALSE),"")</f>
        <v/>
      </c>
      <c r="V289" s="234" t="str">
        <f>IFERROR(VLOOKUP(V288,'P1-1'!$B:$AP,41,FALSE),"")</f>
        <v/>
      </c>
      <c r="W289" s="234" t="str">
        <f>IFERROR(VLOOKUP(W288,'P1-1'!$B:$AP,41,FALSE),"")</f>
        <v/>
      </c>
      <c r="X289" s="234" t="str">
        <f>IFERROR(VLOOKUP(X288,'P1-1'!$B:$AP,41,FALSE),"")</f>
        <v/>
      </c>
      <c r="Y289" s="234" t="str">
        <f>IFERROR(VLOOKUP(Y288,'P1-1'!$B:$AP,41,FALSE),"")</f>
        <v/>
      </c>
      <c r="Z289" s="234" t="str">
        <f>IFERROR(VLOOKUP(Z288,'P1-1'!$B:$AP,41,FALSE),"")</f>
        <v/>
      </c>
      <c r="AA289" s="234" t="str">
        <f>IFERROR(VLOOKUP(AA288,'P1-1'!$B:$AP,41,FALSE),"")</f>
        <v/>
      </c>
      <c r="AB289" s="234" t="str">
        <f>IFERROR(VLOOKUP(AB288,'P1-1'!$B:$AP,41,FALSE),"")</f>
        <v/>
      </c>
      <c r="AC289" s="234" t="str">
        <f>IFERROR(VLOOKUP(AC288,'P1-1'!$B:$AP,41,FALSE),"")</f>
        <v/>
      </c>
      <c r="AD289" s="234" t="str">
        <f>IFERROR(VLOOKUP(AD288,'P1-1'!$B:$AP,41,FALSE),"")</f>
        <v/>
      </c>
      <c r="AE289" s="234" t="str">
        <f>IFERROR(VLOOKUP(AE288,'P1-1'!$B:$AP,41,FALSE),"")</f>
        <v/>
      </c>
      <c r="AF289" s="234" t="str">
        <f>IFERROR(VLOOKUP(AF288,'P1-1'!$B:$AP,41,FALSE),"")</f>
        <v/>
      </c>
      <c r="AG289" s="234" t="str">
        <f>IFERROR(VLOOKUP(AG288,'P1-1'!$B:$AP,41,FALSE),"")</f>
        <v/>
      </c>
      <c r="AH289" s="234" t="str">
        <f>IFERROR(VLOOKUP(AH288,'P1-1'!$B:$AP,41,FALSE),"")</f>
        <v/>
      </c>
      <c r="AI289" s="234" t="str">
        <f>IFERROR(VLOOKUP(AI288,'P1-1'!$B:$AP,41,FALSE),"")</f>
        <v/>
      </c>
      <c r="AJ289" s="234" t="str">
        <f>IFERROR(VLOOKUP(AJ288,'P1-1'!$B:$AP,41,FALSE),"")</f>
        <v/>
      </c>
      <c r="AK289" s="234" t="str">
        <f>IFERROR(VLOOKUP(AK288,'P1-1'!$B:$AP,41,FALSE),"")</f>
        <v/>
      </c>
      <c r="AL289" s="234" t="str">
        <f>IFERROR(VLOOKUP(AL288,'P1-1'!$B:$AP,41,FALSE),"")</f>
        <v/>
      </c>
      <c r="AM289" s="234" t="str">
        <f>IFERROR(VLOOKUP(AM288,'P1-1'!$B:$AP,41,FALSE),"")</f>
        <v/>
      </c>
      <c r="AN289" s="729"/>
      <c r="AO289" s="701"/>
      <c r="AP289" s="705"/>
      <c r="AQ289" s="706"/>
      <c r="AR289" s="701"/>
      <c r="AS289" s="701"/>
      <c r="AT289" s="709"/>
      <c r="AU289" s="326" t="str">
        <f t="shared" ref="AU289" si="343">IFERROR(IF($D288="□",($AO288/$AK$7),($AO288/$AK$9)),"")</f>
        <v/>
      </c>
      <c r="AV289" s="326" t="str">
        <f t="shared" ref="AV289" si="344">IFERROR(IF($D288="□",($AN288/$AO$7),($AN288/$AO$9)),"")</f>
        <v/>
      </c>
    </row>
    <row r="290" spans="1:48" s="205" customFormat="1" ht="12" customHeight="1">
      <c r="A290" s="712"/>
      <c r="B290" s="715"/>
      <c r="C290" s="733"/>
      <c r="D290" s="721"/>
      <c r="E290" s="402"/>
      <c r="F290" s="726"/>
      <c r="G290" s="727"/>
      <c r="H290" s="235" t="s">
        <v>358</v>
      </c>
      <c r="I290" s="234" t="str">
        <f>IFERROR(VLOOKUP(I288,'P1-1'!$B:$AP,31,FALSE),"")</f>
        <v/>
      </c>
      <c r="J290" s="234" t="str">
        <f>IFERROR(VLOOKUP(J288,'P1-1'!$B:$AP,31,FALSE),"")</f>
        <v/>
      </c>
      <c r="K290" s="234" t="str">
        <f>IFERROR(VLOOKUP(K288,'P1-1'!$B:$AP,31,FALSE),"")</f>
        <v/>
      </c>
      <c r="L290" s="234" t="str">
        <f>IFERROR(VLOOKUP(L288,'P1-1'!$B:$AP,31,FALSE),"")</f>
        <v/>
      </c>
      <c r="M290" s="234" t="str">
        <f>IFERROR(VLOOKUP(M288,'P1-1'!$B:$AP,31,FALSE),"")</f>
        <v/>
      </c>
      <c r="N290" s="234" t="str">
        <f>IFERROR(VLOOKUP(N288,'P1-1'!$B:$AP,31,FALSE),"")</f>
        <v/>
      </c>
      <c r="O290" s="234" t="str">
        <f>IFERROR(VLOOKUP(O288,'P1-1'!$B:$AP,31,FALSE),"")</f>
        <v/>
      </c>
      <c r="P290" s="234" t="str">
        <f>IFERROR(VLOOKUP(P288,'P1-1'!$B:$AP,31,FALSE),"")</f>
        <v/>
      </c>
      <c r="Q290" s="234" t="str">
        <f>IFERROR(VLOOKUP(Q288,'P1-1'!$B:$AP,31,FALSE),"")</f>
        <v/>
      </c>
      <c r="R290" s="234" t="str">
        <f>IFERROR(VLOOKUP(R288,'P1-1'!$B:$AP,31,FALSE),"")</f>
        <v/>
      </c>
      <c r="S290" s="234" t="str">
        <f>IFERROR(VLOOKUP(S288,'P1-1'!$B:$AP,31,FALSE),"")</f>
        <v/>
      </c>
      <c r="T290" s="234" t="str">
        <f>IFERROR(VLOOKUP(T288,'P1-1'!$B:$AP,31,FALSE),"")</f>
        <v/>
      </c>
      <c r="U290" s="234" t="str">
        <f>IFERROR(VLOOKUP(U288,'P1-1'!$B:$AP,31,FALSE),"")</f>
        <v/>
      </c>
      <c r="V290" s="234" t="str">
        <f>IFERROR(VLOOKUP(V288,'P1-1'!$B:$AP,31,FALSE),"")</f>
        <v/>
      </c>
      <c r="W290" s="234" t="str">
        <f>IFERROR(VLOOKUP(W288,'P1-1'!$B:$AP,31,FALSE),"")</f>
        <v/>
      </c>
      <c r="X290" s="234" t="str">
        <f>IFERROR(VLOOKUP(X288,'P1-1'!$B:$AP,31,FALSE),"")</f>
        <v/>
      </c>
      <c r="Y290" s="234" t="str">
        <f>IFERROR(VLOOKUP(Y288,'P1-1'!$B:$AP,31,FALSE),"")</f>
        <v/>
      </c>
      <c r="Z290" s="234" t="str">
        <f>IFERROR(VLOOKUP(Z288,'P1-1'!$B:$AP,31,FALSE),"")</f>
        <v/>
      </c>
      <c r="AA290" s="234" t="str">
        <f>IFERROR(VLOOKUP(AA288,'P1-1'!$B:$AP,31,FALSE),"")</f>
        <v/>
      </c>
      <c r="AB290" s="234" t="str">
        <f>IFERROR(VLOOKUP(AB288,'P1-1'!$B:$AP,31,FALSE),"")</f>
        <v/>
      </c>
      <c r="AC290" s="234" t="str">
        <f>IFERROR(VLOOKUP(AC288,'P1-1'!$B:$AP,31,FALSE),"")</f>
        <v/>
      </c>
      <c r="AD290" s="234" t="str">
        <f>IFERROR(VLOOKUP(AD288,'P1-1'!$B:$AP,31,FALSE),"")</f>
        <v/>
      </c>
      <c r="AE290" s="234" t="str">
        <f>IFERROR(VLOOKUP(AE288,'P1-1'!$B:$AP,31,FALSE),"")</f>
        <v/>
      </c>
      <c r="AF290" s="234" t="str">
        <f>IFERROR(VLOOKUP(AF288,'P1-1'!$B:$AP,31,FALSE),"")</f>
        <v/>
      </c>
      <c r="AG290" s="234" t="str">
        <f>IFERROR(VLOOKUP(AG288,'P1-1'!$B:$AP,31,FALSE),"")</f>
        <v/>
      </c>
      <c r="AH290" s="234" t="str">
        <f>IFERROR(VLOOKUP(AH288,'P1-1'!$B:$AP,31,FALSE),"")</f>
        <v/>
      </c>
      <c r="AI290" s="234" t="str">
        <f>IFERROR(VLOOKUP(AI288,'P1-1'!$B:$AP,31,FALSE),"")</f>
        <v/>
      </c>
      <c r="AJ290" s="234" t="str">
        <f>IFERROR(VLOOKUP(AJ288,'P1-1'!$B:$AP,31,FALSE),"")</f>
        <v/>
      </c>
      <c r="AK290" s="234" t="str">
        <f>IFERROR(VLOOKUP(AK288,'P1-1'!$B:$AP,31,FALSE),"")</f>
        <v/>
      </c>
      <c r="AL290" s="234" t="str">
        <f>IFERROR(VLOOKUP(AL288,'P1-1'!$B:$AP,31,FALSE),"")</f>
        <v/>
      </c>
      <c r="AM290" s="234" t="str">
        <f>IFERROR(VLOOKUP(AM288,'P1-1'!$B:$AP,31,FALSE),"")</f>
        <v/>
      </c>
      <c r="AN290" s="730"/>
      <c r="AO290" s="702"/>
      <c r="AP290" s="707"/>
      <c r="AQ290" s="708"/>
      <c r="AR290" s="702"/>
      <c r="AS290" s="702"/>
      <c r="AT290" s="709"/>
      <c r="AU290" s="327"/>
      <c r="AV290" s="327"/>
    </row>
    <row r="291" spans="1:48" s="205" customFormat="1" ht="12" customHeight="1">
      <c r="A291" s="710">
        <v>90</v>
      </c>
      <c r="B291" s="713"/>
      <c r="C291" s="731"/>
      <c r="D291" s="719" t="s">
        <v>231</v>
      </c>
      <c r="E291" s="401"/>
      <c r="F291" s="722"/>
      <c r="G291" s="723"/>
      <c r="H291" s="232" t="s">
        <v>355</v>
      </c>
      <c r="I291" s="324"/>
      <c r="J291" s="324"/>
      <c r="K291" s="324"/>
      <c r="L291" s="324"/>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4"/>
      <c r="AL291" s="324"/>
      <c r="AM291" s="324"/>
      <c r="AN291" s="728">
        <f t="shared" ref="AN291" si="345">IF(LEFT($AN$2,6)="共同生活援助",SUM(I292:AM292),SUM(I292:AM293))</f>
        <v>0</v>
      </c>
      <c r="AO291" s="700">
        <f>IF($AN$4="４週",AN291/4,AN291/(DAY(EOMONTH($I$22,0))/7))</f>
        <v>0</v>
      </c>
      <c r="AP291" s="703"/>
      <c r="AQ291" s="704"/>
      <c r="AR291" s="700" t="str">
        <f t="shared" ref="AR291" si="346">IF($AN$4="４週",AU292,AV292)</f>
        <v/>
      </c>
      <c r="AS291" s="700"/>
      <c r="AT291" s="709"/>
      <c r="AU291" s="325" t="s">
        <v>617</v>
      </c>
      <c r="AV291" s="325" t="s">
        <v>356</v>
      </c>
    </row>
    <row r="292" spans="1:48" s="205" customFormat="1" ht="12" customHeight="1">
      <c r="A292" s="711"/>
      <c r="B292" s="714"/>
      <c r="C292" s="732"/>
      <c r="D292" s="720"/>
      <c r="E292" s="402"/>
      <c r="F292" s="724"/>
      <c r="G292" s="725"/>
      <c r="H292" s="233" t="s">
        <v>357</v>
      </c>
      <c r="I292" s="234" t="str">
        <f>IFERROR(VLOOKUP(I291,'P1-1'!$B:$AP,41,FALSE),"")</f>
        <v/>
      </c>
      <c r="J292" s="234" t="str">
        <f>IFERROR(VLOOKUP(J291,'P1-1'!$B:$AP,41,FALSE),"")</f>
        <v/>
      </c>
      <c r="K292" s="234" t="str">
        <f>IFERROR(VLOOKUP(K291,'P1-1'!$B:$AP,41,FALSE),"")</f>
        <v/>
      </c>
      <c r="L292" s="234" t="str">
        <f>IFERROR(VLOOKUP(L291,'P1-1'!$B:$AP,41,FALSE),"")</f>
        <v/>
      </c>
      <c r="M292" s="234" t="str">
        <f>IFERROR(VLOOKUP(M291,'P1-1'!$B:$AP,41,FALSE),"")</f>
        <v/>
      </c>
      <c r="N292" s="234" t="str">
        <f>IFERROR(VLOOKUP(N291,'P1-1'!$B:$AP,41,FALSE),"")</f>
        <v/>
      </c>
      <c r="O292" s="234" t="str">
        <f>IFERROR(VLOOKUP(O291,'P1-1'!$B:$AP,41,FALSE),"")</f>
        <v/>
      </c>
      <c r="P292" s="234" t="str">
        <f>IFERROR(VLOOKUP(P291,'P1-1'!$B:$AP,41,FALSE),"")</f>
        <v/>
      </c>
      <c r="Q292" s="234" t="str">
        <f>IFERROR(VLOOKUP(Q291,'P1-1'!$B:$AP,41,FALSE),"")</f>
        <v/>
      </c>
      <c r="R292" s="234" t="str">
        <f>IFERROR(VLOOKUP(R291,'P1-1'!$B:$AP,41,FALSE),"")</f>
        <v/>
      </c>
      <c r="S292" s="234" t="str">
        <f>IFERROR(VLOOKUP(S291,'P1-1'!$B:$AP,41,FALSE),"")</f>
        <v/>
      </c>
      <c r="T292" s="234" t="str">
        <f>IFERROR(VLOOKUP(T291,'P1-1'!$B:$AP,41,FALSE),"")</f>
        <v/>
      </c>
      <c r="U292" s="234" t="str">
        <f>IFERROR(VLOOKUP(U291,'P1-1'!$B:$AP,41,FALSE),"")</f>
        <v/>
      </c>
      <c r="V292" s="234" t="str">
        <f>IFERROR(VLOOKUP(V291,'P1-1'!$B:$AP,41,FALSE),"")</f>
        <v/>
      </c>
      <c r="W292" s="234" t="str">
        <f>IFERROR(VLOOKUP(W291,'P1-1'!$B:$AP,41,FALSE),"")</f>
        <v/>
      </c>
      <c r="X292" s="234" t="str">
        <f>IFERROR(VLOOKUP(X291,'P1-1'!$B:$AP,41,FALSE),"")</f>
        <v/>
      </c>
      <c r="Y292" s="234" t="str">
        <f>IFERROR(VLOOKUP(Y291,'P1-1'!$B:$AP,41,FALSE),"")</f>
        <v/>
      </c>
      <c r="Z292" s="234" t="str">
        <f>IFERROR(VLOOKUP(Z291,'P1-1'!$B:$AP,41,FALSE),"")</f>
        <v/>
      </c>
      <c r="AA292" s="234" t="str">
        <f>IFERROR(VLOOKUP(AA291,'P1-1'!$B:$AP,41,FALSE),"")</f>
        <v/>
      </c>
      <c r="AB292" s="234" t="str">
        <f>IFERROR(VLOOKUP(AB291,'P1-1'!$B:$AP,41,FALSE),"")</f>
        <v/>
      </c>
      <c r="AC292" s="234" t="str">
        <f>IFERROR(VLOOKUP(AC291,'P1-1'!$B:$AP,41,FALSE),"")</f>
        <v/>
      </c>
      <c r="AD292" s="234" t="str">
        <f>IFERROR(VLOOKUP(AD291,'P1-1'!$B:$AP,41,FALSE),"")</f>
        <v/>
      </c>
      <c r="AE292" s="234" t="str">
        <f>IFERROR(VLOOKUP(AE291,'P1-1'!$B:$AP,41,FALSE),"")</f>
        <v/>
      </c>
      <c r="AF292" s="234" t="str">
        <f>IFERROR(VLOOKUP(AF291,'P1-1'!$B:$AP,41,FALSE),"")</f>
        <v/>
      </c>
      <c r="AG292" s="234" t="str">
        <f>IFERROR(VLOOKUP(AG291,'P1-1'!$B:$AP,41,FALSE),"")</f>
        <v/>
      </c>
      <c r="AH292" s="234" t="str">
        <f>IFERROR(VLOOKUP(AH291,'P1-1'!$B:$AP,41,FALSE),"")</f>
        <v/>
      </c>
      <c r="AI292" s="234" t="str">
        <f>IFERROR(VLOOKUP(AI291,'P1-1'!$B:$AP,41,FALSE),"")</f>
        <v/>
      </c>
      <c r="AJ292" s="234" t="str">
        <f>IFERROR(VLOOKUP(AJ291,'P1-1'!$B:$AP,41,FALSE),"")</f>
        <v/>
      </c>
      <c r="AK292" s="234" t="str">
        <f>IFERROR(VLOOKUP(AK291,'P1-1'!$B:$AP,41,FALSE),"")</f>
        <v/>
      </c>
      <c r="AL292" s="234" t="str">
        <f>IFERROR(VLOOKUP(AL291,'P1-1'!$B:$AP,41,FALSE),"")</f>
        <v/>
      </c>
      <c r="AM292" s="234" t="str">
        <f>IFERROR(VLOOKUP(AM291,'P1-1'!$B:$AP,41,FALSE),"")</f>
        <v/>
      </c>
      <c r="AN292" s="729"/>
      <c r="AO292" s="701"/>
      <c r="AP292" s="705"/>
      <c r="AQ292" s="706"/>
      <c r="AR292" s="701"/>
      <c r="AS292" s="701"/>
      <c r="AT292" s="709"/>
      <c r="AU292" s="326" t="str">
        <f t="shared" ref="AU292" si="347">IFERROR(IF($D291="□",($AO291/$AK$7),($AO291/$AK$9)),"")</f>
        <v/>
      </c>
      <c r="AV292" s="326" t="str">
        <f t="shared" ref="AV292" si="348">IFERROR(IF($D291="□",($AN291/$AO$7),($AN291/$AO$9)),"")</f>
        <v/>
      </c>
    </row>
    <row r="293" spans="1:48" s="205" customFormat="1" ht="12" customHeight="1">
      <c r="A293" s="712"/>
      <c r="B293" s="715"/>
      <c r="C293" s="733"/>
      <c r="D293" s="721"/>
      <c r="E293" s="402"/>
      <c r="F293" s="726"/>
      <c r="G293" s="727"/>
      <c r="H293" s="235" t="s">
        <v>358</v>
      </c>
      <c r="I293" s="234" t="str">
        <f>IFERROR(VLOOKUP(I291,'P1-1'!$B:$AP,31,FALSE),"")</f>
        <v/>
      </c>
      <c r="J293" s="234" t="str">
        <f>IFERROR(VLOOKUP(J291,'P1-1'!$B:$AP,31,FALSE),"")</f>
        <v/>
      </c>
      <c r="K293" s="234" t="str">
        <f>IFERROR(VLOOKUP(K291,'P1-1'!$B:$AP,31,FALSE),"")</f>
        <v/>
      </c>
      <c r="L293" s="234" t="str">
        <f>IFERROR(VLOOKUP(L291,'P1-1'!$B:$AP,31,FALSE),"")</f>
        <v/>
      </c>
      <c r="M293" s="234" t="str">
        <f>IFERROR(VLOOKUP(M291,'P1-1'!$B:$AP,31,FALSE),"")</f>
        <v/>
      </c>
      <c r="N293" s="234" t="str">
        <f>IFERROR(VLOOKUP(N291,'P1-1'!$B:$AP,31,FALSE),"")</f>
        <v/>
      </c>
      <c r="O293" s="234" t="str">
        <f>IFERROR(VLOOKUP(O291,'P1-1'!$B:$AP,31,FALSE),"")</f>
        <v/>
      </c>
      <c r="P293" s="234" t="str">
        <f>IFERROR(VLOOKUP(P291,'P1-1'!$B:$AP,31,FALSE),"")</f>
        <v/>
      </c>
      <c r="Q293" s="234" t="str">
        <f>IFERROR(VLOOKUP(Q291,'P1-1'!$B:$AP,31,FALSE),"")</f>
        <v/>
      </c>
      <c r="R293" s="234" t="str">
        <f>IFERROR(VLOOKUP(R291,'P1-1'!$B:$AP,31,FALSE),"")</f>
        <v/>
      </c>
      <c r="S293" s="234" t="str">
        <f>IFERROR(VLOOKUP(S291,'P1-1'!$B:$AP,31,FALSE),"")</f>
        <v/>
      </c>
      <c r="T293" s="234" t="str">
        <f>IFERROR(VLOOKUP(T291,'P1-1'!$B:$AP,31,FALSE),"")</f>
        <v/>
      </c>
      <c r="U293" s="234" t="str">
        <f>IFERROR(VLOOKUP(U291,'P1-1'!$B:$AP,31,FALSE),"")</f>
        <v/>
      </c>
      <c r="V293" s="234" t="str">
        <f>IFERROR(VLOOKUP(V291,'P1-1'!$B:$AP,31,FALSE),"")</f>
        <v/>
      </c>
      <c r="W293" s="234" t="str">
        <f>IFERROR(VLOOKUP(W291,'P1-1'!$B:$AP,31,FALSE),"")</f>
        <v/>
      </c>
      <c r="X293" s="234" t="str">
        <f>IFERROR(VLOOKUP(X291,'P1-1'!$B:$AP,31,FALSE),"")</f>
        <v/>
      </c>
      <c r="Y293" s="234" t="str">
        <f>IFERROR(VLOOKUP(Y291,'P1-1'!$B:$AP,31,FALSE),"")</f>
        <v/>
      </c>
      <c r="Z293" s="234" t="str">
        <f>IFERROR(VLOOKUP(Z291,'P1-1'!$B:$AP,31,FALSE),"")</f>
        <v/>
      </c>
      <c r="AA293" s="234" t="str">
        <f>IFERROR(VLOOKUP(AA291,'P1-1'!$B:$AP,31,FALSE),"")</f>
        <v/>
      </c>
      <c r="AB293" s="234" t="str">
        <f>IFERROR(VLOOKUP(AB291,'P1-1'!$B:$AP,31,FALSE),"")</f>
        <v/>
      </c>
      <c r="AC293" s="234" t="str">
        <f>IFERROR(VLOOKUP(AC291,'P1-1'!$B:$AP,31,FALSE),"")</f>
        <v/>
      </c>
      <c r="AD293" s="234" t="str">
        <f>IFERROR(VLOOKUP(AD291,'P1-1'!$B:$AP,31,FALSE),"")</f>
        <v/>
      </c>
      <c r="AE293" s="234" t="str">
        <f>IFERROR(VLOOKUP(AE291,'P1-1'!$B:$AP,31,FALSE),"")</f>
        <v/>
      </c>
      <c r="AF293" s="234" t="str">
        <f>IFERROR(VLOOKUP(AF291,'P1-1'!$B:$AP,31,FALSE),"")</f>
        <v/>
      </c>
      <c r="AG293" s="234" t="str">
        <f>IFERROR(VLOOKUP(AG291,'P1-1'!$B:$AP,31,FALSE),"")</f>
        <v/>
      </c>
      <c r="AH293" s="234" t="str">
        <f>IFERROR(VLOOKUP(AH291,'P1-1'!$B:$AP,31,FALSE),"")</f>
        <v/>
      </c>
      <c r="AI293" s="234" t="str">
        <f>IFERROR(VLOOKUP(AI291,'P1-1'!$B:$AP,31,FALSE),"")</f>
        <v/>
      </c>
      <c r="AJ293" s="234" t="str">
        <f>IFERROR(VLOOKUP(AJ291,'P1-1'!$B:$AP,31,FALSE),"")</f>
        <v/>
      </c>
      <c r="AK293" s="234" t="str">
        <f>IFERROR(VLOOKUP(AK291,'P1-1'!$B:$AP,31,FALSE),"")</f>
        <v/>
      </c>
      <c r="AL293" s="234" t="str">
        <f>IFERROR(VLOOKUP(AL291,'P1-1'!$B:$AP,31,FALSE),"")</f>
        <v/>
      </c>
      <c r="AM293" s="234" t="str">
        <f>IFERROR(VLOOKUP(AM291,'P1-1'!$B:$AP,31,FALSE),"")</f>
        <v/>
      </c>
      <c r="AN293" s="730"/>
      <c r="AO293" s="702"/>
      <c r="AP293" s="707"/>
      <c r="AQ293" s="708"/>
      <c r="AR293" s="702"/>
      <c r="AS293" s="702"/>
      <c r="AT293" s="709"/>
      <c r="AU293" s="327"/>
      <c r="AV293" s="327"/>
    </row>
    <row r="294" spans="1:48" s="205" customFormat="1" ht="12" customHeight="1">
      <c r="A294" s="710">
        <v>91</v>
      </c>
      <c r="B294" s="713"/>
      <c r="C294" s="731"/>
      <c r="D294" s="719" t="s">
        <v>231</v>
      </c>
      <c r="E294" s="401"/>
      <c r="F294" s="722"/>
      <c r="G294" s="723"/>
      <c r="H294" s="232" t="s">
        <v>355</v>
      </c>
      <c r="I294" s="324"/>
      <c r="J294" s="324"/>
      <c r="K294" s="324"/>
      <c r="L294" s="324"/>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4"/>
      <c r="AL294" s="324"/>
      <c r="AM294" s="324"/>
      <c r="AN294" s="728">
        <f t="shared" ref="AN294" si="349">IF(LEFT($AN$2,6)="共同生活援助",SUM(I295:AM295),SUM(I295:AM296))</f>
        <v>0</v>
      </c>
      <c r="AO294" s="700">
        <f>IF($AN$4="４週",AN294/4,AN294/(DAY(EOMONTH($I$22,0))/7))</f>
        <v>0</v>
      </c>
      <c r="AP294" s="703"/>
      <c r="AQ294" s="704"/>
      <c r="AR294" s="700" t="str">
        <f t="shared" ref="AR294" si="350">IF($AN$4="４週",AU295,AV295)</f>
        <v/>
      </c>
      <c r="AS294" s="700"/>
      <c r="AT294" s="709"/>
      <c r="AU294" s="325" t="s">
        <v>617</v>
      </c>
      <c r="AV294" s="325" t="s">
        <v>356</v>
      </c>
    </row>
    <row r="295" spans="1:48" s="205" customFormat="1" ht="12" customHeight="1">
      <c r="A295" s="711"/>
      <c r="B295" s="714"/>
      <c r="C295" s="732"/>
      <c r="D295" s="720"/>
      <c r="E295" s="402"/>
      <c r="F295" s="724"/>
      <c r="G295" s="725"/>
      <c r="H295" s="233" t="s">
        <v>357</v>
      </c>
      <c r="I295" s="234" t="str">
        <f>IFERROR(VLOOKUP(I294,'P1-1'!$B:$AP,41,FALSE),"")</f>
        <v/>
      </c>
      <c r="J295" s="234" t="str">
        <f>IFERROR(VLOOKUP(J294,'P1-1'!$B:$AP,41,FALSE),"")</f>
        <v/>
      </c>
      <c r="K295" s="234" t="str">
        <f>IFERROR(VLOOKUP(K294,'P1-1'!$B:$AP,41,FALSE),"")</f>
        <v/>
      </c>
      <c r="L295" s="234" t="str">
        <f>IFERROR(VLOOKUP(L294,'P1-1'!$B:$AP,41,FALSE),"")</f>
        <v/>
      </c>
      <c r="M295" s="234" t="str">
        <f>IFERROR(VLOOKUP(M294,'P1-1'!$B:$AP,41,FALSE),"")</f>
        <v/>
      </c>
      <c r="N295" s="234" t="str">
        <f>IFERROR(VLOOKUP(N294,'P1-1'!$B:$AP,41,FALSE),"")</f>
        <v/>
      </c>
      <c r="O295" s="234" t="str">
        <f>IFERROR(VLOOKUP(O294,'P1-1'!$B:$AP,41,FALSE),"")</f>
        <v/>
      </c>
      <c r="P295" s="234" t="str">
        <f>IFERROR(VLOOKUP(P294,'P1-1'!$B:$AP,41,FALSE),"")</f>
        <v/>
      </c>
      <c r="Q295" s="234" t="str">
        <f>IFERROR(VLOOKUP(Q294,'P1-1'!$B:$AP,41,FALSE),"")</f>
        <v/>
      </c>
      <c r="R295" s="234" t="str">
        <f>IFERROR(VLOOKUP(R294,'P1-1'!$B:$AP,41,FALSE),"")</f>
        <v/>
      </c>
      <c r="S295" s="234" t="str">
        <f>IFERROR(VLOOKUP(S294,'P1-1'!$B:$AP,41,FALSE),"")</f>
        <v/>
      </c>
      <c r="T295" s="234" t="str">
        <f>IFERROR(VLOOKUP(T294,'P1-1'!$B:$AP,41,FALSE),"")</f>
        <v/>
      </c>
      <c r="U295" s="234" t="str">
        <f>IFERROR(VLOOKUP(U294,'P1-1'!$B:$AP,41,FALSE),"")</f>
        <v/>
      </c>
      <c r="V295" s="234" t="str">
        <f>IFERROR(VLOOKUP(V294,'P1-1'!$B:$AP,41,FALSE),"")</f>
        <v/>
      </c>
      <c r="W295" s="234" t="str">
        <f>IFERROR(VLOOKUP(W294,'P1-1'!$B:$AP,41,FALSE),"")</f>
        <v/>
      </c>
      <c r="X295" s="234" t="str">
        <f>IFERROR(VLOOKUP(X294,'P1-1'!$B:$AP,41,FALSE),"")</f>
        <v/>
      </c>
      <c r="Y295" s="234" t="str">
        <f>IFERROR(VLOOKUP(Y294,'P1-1'!$B:$AP,41,FALSE),"")</f>
        <v/>
      </c>
      <c r="Z295" s="234" t="str">
        <f>IFERROR(VLOOKUP(Z294,'P1-1'!$B:$AP,41,FALSE),"")</f>
        <v/>
      </c>
      <c r="AA295" s="234" t="str">
        <f>IFERROR(VLOOKUP(AA294,'P1-1'!$B:$AP,41,FALSE),"")</f>
        <v/>
      </c>
      <c r="AB295" s="234" t="str">
        <f>IFERROR(VLOOKUP(AB294,'P1-1'!$B:$AP,41,FALSE),"")</f>
        <v/>
      </c>
      <c r="AC295" s="234" t="str">
        <f>IFERROR(VLOOKUP(AC294,'P1-1'!$B:$AP,41,FALSE),"")</f>
        <v/>
      </c>
      <c r="AD295" s="234" t="str">
        <f>IFERROR(VLOOKUP(AD294,'P1-1'!$B:$AP,41,FALSE),"")</f>
        <v/>
      </c>
      <c r="AE295" s="234" t="str">
        <f>IFERROR(VLOOKUP(AE294,'P1-1'!$B:$AP,41,FALSE),"")</f>
        <v/>
      </c>
      <c r="AF295" s="234" t="str">
        <f>IFERROR(VLOOKUP(AF294,'P1-1'!$B:$AP,41,FALSE),"")</f>
        <v/>
      </c>
      <c r="AG295" s="234" t="str">
        <f>IFERROR(VLOOKUP(AG294,'P1-1'!$B:$AP,41,FALSE),"")</f>
        <v/>
      </c>
      <c r="AH295" s="234" t="str">
        <f>IFERROR(VLOOKUP(AH294,'P1-1'!$B:$AP,41,FALSE),"")</f>
        <v/>
      </c>
      <c r="AI295" s="234" t="str">
        <f>IFERROR(VLOOKUP(AI294,'P1-1'!$B:$AP,41,FALSE),"")</f>
        <v/>
      </c>
      <c r="AJ295" s="234" t="str">
        <f>IFERROR(VLOOKUP(AJ294,'P1-1'!$B:$AP,41,FALSE),"")</f>
        <v/>
      </c>
      <c r="AK295" s="234" t="str">
        <f>IFERROR(VLOOKUP(AK294,'P1-1'!$B:$AP,41,FALSE),"")</f>
        <v/>
      </c>
      <c r="AL295" s="234" t="str">
        <f>IFERROR(VLOOKUP(AL294,'P1-1'!$B:$AP,41,FALSE),"")</f>
        <v/>
      </c>
      <c r="AM295" s="234" t="str">
        <f>IFERROR(VLOOKUP(AM294,'P1-1'!$B:$AP,41,FALSE),"")</f>
        <v/>
      </c>
      <c r="AN295" s="729"/>
      <c r="AO295" s="701"/>
      <c r="AP295" s="705"/>
      <c r="AQ295" s="706"/>
      <c r="AR295" s="701"/>
      <c r="AS295" s="701"/>
      <c r="AT295" s="709"/>
      <c r="AU295" s="326" t="str">
        <f t="shared" ref="AU295" si="351">IFERROR(IF($D294="□",($AO294/$AK$7),($AO294/$AK$9)),"")</f>
        <v/>
      </c>
      <c r="AV295" s="326" t="str">
        <f t="shared" ref="AV295" si="352">IFERROR(IF($D294="□",($AN294/$AO$7),($AN294/$AO$9)),"")</f>
        <v/>
      </c>
    </row>
    <row r="296" spans="1:48" s="205" customFormat="1" ht="12" customHeight="1">
      <c r="A296" s="712"/>
      <c r="B296" s="715"/>
      <c r="C296" s="733"/>
      <c r="D296" s="721"/>
      <c r="E296" s="402"/>
      <c r="F296" s="726"/>
      <c r="G296" s="727"/>
      <c r="H296" s="235" t="s">
        <v>358</v>
      </c>
      <c r="I296" s="234" t="str">
        <f>IFERROR(VLOOKUP(I294,'P1-1'!$B:$AP,31,FALSE),"")</f>
        <v/>
      </c>
      <c r="J296" s="234" t="str">
        <f>IFERROR(VLOOKUP(J294,'P1-1'!$B:$AP,31,FALSE),"")</f>
        <v/>
      </c>
      <c r="K296" s="234" t="str">
        <f>IFERROR(VLOOKUP(K294,'P1-1'!$B:$AP,31,FALSE),"")</f>
        <v/>
      </c>
      <c r="L296" s="234" t="str">
        <f>IFERROR(VLOOKUP(L294,'P1-1'!$B:$AP,31,FALSE),"")</f>
        <v/>
      </c>
      <c r="M296" s="234" t="str">
        <f>IFERROR(VLOOKUP(M294,'P1-1'!$B:$AP,31,FALSE),"")</f>
        <v/>
      </c>
      <c r="N296" s="234" t="str">
        <f>IFERROR(VLOOKUP(N294,'P1-1'!$B:$AP,31,FALSE),"")</f>
        <v/>
      </c>
      <c r="O296" s="234" t="str">
        <f>IFERROR(VLOOKUP(O294,'P1-1'!$B:$AP,31,FALSE),"")</f>
        <v/>
      </c>
      <c r="P296" s="234" t="str">
        <f>IFERROR(VLOOKUP(P294,'P1-1'!$B:$AP,31,FALSE),"")</f>
        <v/>
      </c>
      <c r="Q296" s="234" t="str">
        <f>IFERROR(VLOOKUP(Q294,'P1-1'!$B:$AP,31,FALSE),"")</f>
        <v/>
      </c>
      <c r="R296" s="234" t="str">
        <f>IFERROR(VLOOKUP(R294,'P1-1'!$B:$AP,31,FALSE),"")</f>
        <v/>
      </c>
      <c r="S296" s="234" t="str">
        <f>IFERROR(VLOOKUP(S294,'P1-1'!$B:$AP,31,FALSE),"")</f>
        <v/>
      </c>
      <c r="T296" s="234" t="str">
        <f>IFERROR(VLOOKUP(T294,'P1-1'!$B:$AP,31,FALSE),"")</f>
        <v/>
      </c>
      <c r="U296" s="234" t="str">
        <f>IFERROR(VLOOKUP(U294,'P1-1'!$B:$AP,31,FALSE),"")</f>
        <v/>
      </c>
      <c r="V296" s="234" t="str">
        <f>IFERROR(VLOOKUP(V294,'P1-1'!$B:$AP,31,FALSE),"")</f>
        <v/>
      </c>
      <c r="W296" s="234" t="str">
        <f>IFERROR(VLOOKUP(W294,'P1-1'!$B:$AP,31,FALSE),"")</f>
        <v/>
      </c>
      <c r="X296" s="234" t="str">
        <f>IFERROR(VLOOKUP(X294,'P1-1'!$B:$AP,31,FALSE),"")</f>
        <v/>
      </c>
      <c r="Y296" s="234" t="str">
        <f>IFERROR(VLOOKUP(Y294,'P1-1'!$B:$AP,31,FALSE),"")</f>
        <v/>
      </c>
      <c r="Z296" s="234" t="str">
        <f>IFERROR(VLOOKUP(Z294,'P1-1'!$B:$AP,31,FALSE),"")</f>
        <v/>
      </c>
      <c r="AA296" s="234" t="str">
        <f>IFERROR(VLOOKUP(AA294,'P1-1'!$B:$AP,31,FALSE),"")</f>
        <v/>
      </c>
      <c r="AB296" s="234" t="str">
        <f>IFERROR(VLOOKUP(AB294,'P1-1'!$B:$AP,31,FALSE),"")</f>
        <v/>
      </c>
      <c r="AC296" s="234" t="str">
        <f>IFERROR(VLOOKUP(AC294,'P1-1'!$B:$AP,31,FALSE),"")</f>
        <v/>
      </c>
      <c r="AD296" s="234" t="str">
        <f>IFERROR(VLOOKUP(AD294,'P1-1'!$B:$AP,31,FALSE),"")</f>
        <v/>
      </c>
      <c r="AE296" s="234" t="str">
        <f>IFERROR(VLOOKUP(AE294,'P1-1'!$B:$AP,31,FALSE),"")</f>
        <v/>
      </c>
      <c r="AF296" s="234" t="str">
        <f>IFERROR(VLOOKUP(AF294,'P1-1'!$B:$AP,31,FALSE),"")</f>
        <v/>
      </c>
      <c r="AG296" s="234" t="str">
        <f>IFERROR(VLOOKUP(AG294,'P1-1'!$B:$AP,31,FALSE),"")</f>
        <v/>
      </c>
      <c r="AH296" s="234" t="str">
        <f>IFERROR(VLOOKUP(AH294,'P1-1'!$B:$AP,31,FALSE),"")</f>
        <v/>
      </c>
      <c r="AI296" s="234" t="str">
        <f>IFERROR(VLOOKUP(AI294,'P1-1'!$B:$AP,31,FALSE),"")</f>
        <v/>
      </c>
      <c r="AJ296" s="234" t="str">
        <f>IFERROR(VLOOKUP(AJ294,'P1-1'!$B:$AP,31,FALSE),"")</f>
        <v/>
      </c>
      <c r="AK296" s="234" t="str">
        <f>IFERROR(VLOOKUP(AK294,'P1-1'!$B:$AP,31,FALSE),"")</f>
        <v/>
      </c>
      <c r="AL296" s="234" t="str">
        <f>IFERROR(VLOOKUP(AL294,'P1-1'!$B:$AP,31,FALSE),"")</f>
        <v/>
      </c>
      <c r="AM296" s="234" t="str">
        <f>IFERROR(VLOOKUP(AM294,'P1-1'!$B:$AP,31,FALSE),"")</f>
        <v/>
      </c>
      <c r="AN296" s="730"/>
      <c r="AO296" s="702"/>
      <c r="AP296" s="707"/>
      <c r="AQ296" s="708"/>
      <c r="AR296" s="702"/>
      <c r="AS296" s="702"/>
      <c r="AT296" s="709"/>
      <c r="AU296" s="327"/>
      <c r="AV296" s="327"/>
    </row>
    <row r="297" spans="1:48" s="205" customFormat="1" ht="12" customHeight="1">
      <c r="A297" s="710">
        <v>92</v>
      </c>
      <c r="B297" s="713"/>
      <c r="C297" s="731"/>
      <c r="D297" s="719" t="s">
        <v>231</v>
      </c>
      <c r="E297" s="401"/>
      <c r="F297" s="722"/>
      <c r="G297" s="723"/>
      <c r="H297" s="232" t="s">
        <v>355</v>
      </c>
      <c r="I297" s="324"/>
      <c r="J297" s="324"/>
      <c r="K297" s="324"/>
      <c r="L297" s="324"/>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4"/>
      <c r="AL297" s="324"/>
      <c r="AM297" s="324"/>
      <c r="AN297" s="728">
        <f t="shared" ref="AN297" si="353">IF(LEFT($AN$2,6)="共同生活援助",SUM(I298:AM298),SUM(I298:AM299))</f>
        <v>0</v>
      </c>
      <c r="AO297" s="700">
        <f>IF($AN$4="４週",AN297/4,AN297/(DAY(EOMONTH($I$22,0))/7))</f>
        <v>0</v>
      </c>
      <c r="AP297" s="703"/>
      <c r="AQ297" s="704"/>
      <c r="AR297" s="700" t="str">
        <f t="shared" ref="AR297" si="354">IF($AN$4="４週",AU298,AV298)</f>
        <v/>
      </c>
      <c r="AS297" s="700"/>
      <c r="AT297" s="709"/>
      <c r="AU297" s="325" t="s">
        <v>617</v>
      </c>
      <c r="AV297" s="325" t="s">
        <v>356</v>
      </c>
    </row>
    <row r="298" spans="1:48" s="205" customFormat="1" ht="12" customHeight="1">
      <c r="A298" s="711"/>
      <c r="B298" s="714"/>
      <c r="C298" s="732"/>
      <c r="D298" s="720"/>
      <c r="E298" s="402"/>
      <c r="F298" s="724"/>
      <c r="G298" s="725"/>
      <c r="H298" s="233" t="s">
        <v>357</v>
      </c>
      <c r="I298" s="234" t="str">
        <f>IFERROR(VLOOKUP(I297,'P1-1'!$B:$AP,41,FALSE),"")</f>
        <v/>
      </c>
      <c r="J298" s="234" t="str">
        <f>IFERROR(VLOOKUP(J297,'P1-1'!$B:$AP,41,FALSE),"")</f>
        <v/>
      </c>
      <c r="K298" s="234" t="str">
        <f>IFERROR(VLOOKUP(K297,'P1-1'!$B:$AP,41,FALSE),"")</f>
        <v/>
      </c>
      <c r="L298" s="234" t="str">
        <f>IFERROR(VLOOKUP(L297,'P1-1'!$B:$AP,41,FALSE),"")</f>
        <v/>
      </c>
      <c r="M298" s="234" t="str">
        <f>IFERROR(VLOOKUP(M297,'P1-1'!$B:$AP,41,FALSE),"")</f>
        <v/>
      </c>
      <c r="N298" s="234" t="str">
        <f>IFERROR(VLOOKUP(N297,'P1-1'!$B:$AP,41,FALSE),"")</f>
        <v/>
      </c>
      <c r="O298" s="234" t="str">
        <f>IFERROR(VLOOKUP(O297,'P1-1'!$B:$AP,41,FALSE),"")</f>
        <v/>
      </c>
      <c r="P298" s="234" t="str">
        <f>IFERROR(VLOOKUP(P297,'P1-1'!$B:$AP,41,FALSE),"")</f>
        <v/>
      </c>
      <c r="Q298" s="234" t="str">
        <f>IFERROR(VLOOKUP(Q297,'P1-1'!$B:$AP,41,FALSE),"")</f>
        <v/>
      </c>
      <c r="R298" s="234" t="str">
        <f>IFERROR(VLOOKUP(R297,'P1-1'!$B:$AP,41,FALSE),"")</f>
        <v/>
      </c>
      <c r="S298" s="234" t="str">
        <f>IFERROR(VLOOKUP(S297,'P1-1'!$B:$AP,41,FALSE),"")</f>
        <v/>
      </c>
      <c r="T298" s="234" t="str">
        <f>IFERROR(VLOOKUP(T297,'P1-1'!$B:$AP,41,FALSE),"")</f>
        <v/>
      </c>
      <c r="U298" s="234" t="str">
        <f>IFERROR(VLOOKUP(U297,'P1-1'!$B:$AP,41,FALSE),"")</f>
        <v/>
      </c>
      <c r="V298" s="234" t="str">
        <f>IFERROR(VLOOKUP(V297,'P1-1'!$B:$AP,41,FALSE),"")</f>
        <v/>
      </c>
      <c r="W298" s="234" t="str">
        <f>IFERROR(VLOOKUP(W297,'P1-1'!$B:$AP,41,FALSE),"")</f>
        <v/>
      </c>
      <c r="X298" s="234" t="str">
        <f>IFERROR(VLOOKUP(X297,'P1-1'!$B:$AP,41,FALSE),"")</f>
        <v/>
      </c>
      <c r="Y298" s="234" t="str">
        <f>IFERROR(VLOOKUP(Y297,'P1-1'!$B:$AP,41,FALSE),"")</f>
        <v/>
      </c>
      <c r="Z298" s="234" t="str">
        <f>IFERROR(VLOOKUP(Z297,'P1-1'!$B:$AP,41,FALSE),"")</f>
        <v/>
      </c>
      <c r="AA298" s="234" t="str">
        <f>IFERROR(VLOOKUP(AA297,'P1-1'!$B:$AP,41,FALSE),"")</f>
        <v/>
      </c>
      <c r="AB298" s="234" t="str">
        <f>IFERROR(VLOOKUP(AB297,'P1-1'!$B:$AP,41,FALSE),"")</f>
        <v/>
      </c>
      <c r="AC298" s="234" t="str">
        <f>IFERROR(VLOOKUP(AC297,'P1-1'!$B:$AP,41,FALSE),"")</f>
        <v/>
      </c>
      <c r="AD298" s="234" t="str">
        <f>IFERROR(VLOOKUP(AD297,'P1-1'!$B:$AP,41,FALSE),"")</f>
        <v/>
      </c>
      <c r="AE298" s="234" t="str">
        <f>IFERROR(VLOOKUP(AE297,'P1-1'!$B:$AP,41,FALSE),"")</f>
        <v/>
      </c>
      <c r="AF298" s="234" t="str">
        <f>IFERROR(VLOOKUP(AF297,'P1-1'!$B:$AP,41,FALSE),"")</f>
        <v/>
      </c>
      <c r="AG298" s="234" t="str">
        <f>IFERROR(VLOOKUP(AG297,'P1-1'!$B:$AP,41,FALSE),"")</f>
        <v/>
      </c>
      <c r="AH298" s="234" t="str">
        <f>IFERROR(VLOOKUP(AH297,'P1-1'!$B:$AP,41,FALSE),"")</f>
        <v/>
      </c>
      <c r="AI298" s="234" t="str">
        <f>IFERROR(VLOOKUP(AI297,'P1-1'!$B:$AP,41,FALSE),"")</f>
        <v/>
      </c>
      <c r="AJ298" s="234" t="str">
        <f>IFERROR(VLOOKUP(AJ297,'P1-1'!$B:$AP,41,FALSE),"")</f>
        <v/>
      </c>
      <c r="AK298" s="234" t="str">
        <f>IFERROR(VLOOKUP(AK297,'P1-1'!$B:$AP,41,FALSE),"")</f>
        <v/>
      </c>
      <c r="AL298" s="234" t="str">
        <f>IFERROR(VLOOKUP(AL297,'P1-1'!$B:$AP,41,FALSE),"")</f>
        <v/>
      </c>
      <c r="AM298" s="234" t="str">
        <f>IFERROR(VLOOKUP(AM297,'P1-1'!$B:$AP,41,FALSE),"")</f>
        <v/>
      </c>
      <c r="AN298" s="729"/>
      <c r="AO298" s="701"/>
      <c r="AP298" s="705"/>
      <c r="AQ298" s="706"/>
      <c r="AR298" s="701"/>
      <c r="AS298" s="701"/>
      <c r="AT298" s="709"/>
      <c r="AU298" s="326" t="str">
        <f t="shared" ref="AU298" si="355">IFERROR(IF($D297="□",($AO297/$AK$7),($AO297/$AK$9)),"")</f>
        <v/>
      </c>
      <c r="AV298" s="326" t="str">
        <f t="shared" ref="AV298" si="356">IFERROR(IF($D297="□",($AN297/$AO$7),($AN297/$AO$9)),"")</f>
        <v/>
      </c>
    </row>
    <row r="299" spans="1:48" s="205" customFormat="1" ht="12" customHeight="1">
      <c r="A299" s="712"/>
      <c r="B299" s="715"/>
      <c r="C299" s="733"/>
      <c r="D299" s="721"/>
      <c r="E299" s="402"/>
      <c r="F299" s="726"/>
      <c r="G299" s="727"/>
      <c r="H299" s="235" t="s">
        <v>358</v>
      </c>
      <c r="I299" s="234" t="str">
        <f>IFERROR(VLOOKUP(I297,'P1-1'!$B:$AP,31,FALSE),"")</f>
        <v/>
      </c>
      <c r="J299" s="234" t="str">
        <f>IFERROR(VLOOKUP(J297,'P1-1'!$B:$AP,31,FALSE),"")</f>
        <v/>
      </c>
      <c r="K299" s="234" t="str">
        <f>IFERROR(VLOOKUP(K297,'P1-1'!$B:$AP,31,FALSE),"")</f>
        <v/>
      </c>
      <c r="L299" s="234" t="str">
        <f>IFERROR(VLOOKUP(L297,'P1-1'!$B:$AP,31,FALSE),"")</f>
        <v/>
      </c>
      <c r="M299" s="234" t="str">
        <f>IFERROR(VLOOKUP(M297,'P1-1'!$B:$AP,31,FALSE),"")</f>
        <v/>
      </c>
      <c r="N299" s="234" t="str">
        <f>IFERROR(VLOOKUP(N297,'P1-1'!$B:$AP,31,FALSE),"")</f>
        <v/>
      </c>
      <c r="O299" s="234" t="str">
        <f>IFERROR(VLOOKUP(O297,'P1-1'!$B:$AP,31,FALSE),"")</f>
        <v/>
      </c>
      <c r="P299" s="234" t="str">
        <f>IFERROR(VLOOKUP(P297,'P1-1'!$B:$AP,31,FALSE),"")</f>
        <v/>
      </c>
      <c r="Q299" s="234" t="str">
        <f>IFERROR(VLOOKUP(Q297,'P1-1'!$B:$AP,31,FALSE),"")</f>
        <v/>
      </c>
      <c r="R299" s="234" t="str">
        <f>IFERROR(VLOOKUP(R297,'P1-1'!$B:$AP,31,FALSE),"")</f>
        <v/>
      </c>
      <c r="S299" s="234" t="str">
        <f>IFERROR(VLOOKUP(S297,'P1-1'!$B:$AP,31,FALSE),"")</f>
        <v/>
      </c>
      <c r="T299" s="234" t="str">
        <f>IFERROR(VLOOKUP(T297,'P1-1'!$B:$AP,31,FALSE),"")</f>
        <v/>
      </c>
      <c r="U299" s="234" t="str">
        <f>IFERROR(VLOOKUP(U297,'P1-1'!$B:$AP,31,FALSE),"")</f>
        <v/>
      </c>
      <c r="V299" s="234" t="str">
        <f>IFERROR(VLOOKUP(V297,'P1-1'!$B:$AP,31,FALSE),"")</f>
        <v/>
      </c>
      <c r="W299" s="234" t="str">
        <f>IFERROR(VLOOKUP(W297,'P1-1'!$B:$AP,31,FALSE),"")</f>
        <v/>
      </c>
      <c r="X299" s="234" t="str">
        <f>IFERROR(VLOOKUP(X297,'P1-1'!$B:$AP,31,FALSE),"")</f>
        <v/>
      </c>
      <c r="Y299" s="234" t="str">
        <f>IFERROR(VLOOKUP(Y297,'P1-1'!$B:$AP,31,FALSE),"")</f>
        <v/>
      </c>
      <c r="Z299" s="234" t="str">
        <f>IFERROR(VLOOKUP(Z297,'P1-1'!$B:$AP,31,FALSE),"")</f>
        <v/>
      </c>
      <c r="AA299" s="234" t="str">
        <f>IFERROR(VLOOKUP(AA297,'P1-1'!$B:$AP,31,FALSE),"")</f>
        <v/>
      </c>
      <c r="AB299" s="234" t="str">
        <f>IFERROR(VLOOKUP(AB297,'P1-1'!$B:$AP,31,FALSE),"")</f>
        <v/>
      </c>
      <c r="AC299" s="234" t="str">
        <f>IFERROR(VLOOKUP(AC297,'P1-1'!$B:$AP,31,FALSE),"")</f>
        <v/>
      </c>
      <c r="AD299" s="234" t="str">
        <f>IFERROR(VLOOKUP(AD297,'P1-1'!$B:$AP,31,FALSE),"")</f>
        <v/>
      </c>
      <c r="AE299" s="234" t="str">
        <f>IFERROR(VLOOKUP(AE297,'P1-1'!$B:$AP,31,FALSE),"")</f>
        <v/>
      </c>
      <c r="AF299" s="234" t="str">
        <f>IFERROR(VLOOKUP(AF297,'P1-1'!$B:$AP,31,FALSE),"")</f>
        <v/>
      </c>
      <c r="AG299" s="234" t="str">
        <f>IFERROR(VLOOKUP(AG297,'P1-1'!$B:$AP,31,FALSE),"")</f>
        <v/>
      </c>
      <c r="AH299" s="234" t="str">
        <f>IFERROR(VLOOKUP(AH297,'P1-1'!$B:$AP,31,FALSE),"")</f>
        <v/>
      </c>
      <c r="AI299" s="234" t="str">
        <f>IFERROR(VLOOKUP(AI297,'P1-1'!$B:$AP,31,FALSE),"")</f>
        <v/>
      </c>
      <c r="AJ299" s="234" t="str">
        <f>IFERROR(VLOOKUP(AJ297,'P1-1'!$B:$AP,31,FALSE),"")</f>
        <v/>
      </c>
      <c r="AK299" s="234" t="str">
        <f>IFERROR(VLOOKUP(AK297,'P1-1'!$B:$AP,31,FALSE),"")</f>
        <v/>
      </c>
      <c r="AL299" s="234" t="str">
        <f>IFERROR(VLOOKUP(AL297,'P1-1'!$B:$AP,31,FALSE),"")</f>
        <v/>
      </c>
      <c r="AM299" s="234" t="str">
        <f>IFERROR(VLOOKUP(AM297,'P1-1'!$B:$AP,31,FALSE),"")</f>
        <v/>
      </c>
      <c r="AN299" s="730"/>
      <c r="AO299" s="702"/>
      <c r="AP299" s="707"/>
      <c r="AQ299" s="708"/>
      <c r="AR299" s="702"/>
      <c r="AS299" s="702"/>
      <c r="AT299" s="709"/>
      <c r="AU299" s="327"/>
      <c r="AV299" s="327"/>
    </row>
    <row r="300" spans="1:48" s="205" customFormat="1" ht="12" customHeight="1">
      <c r="A300" s="710">
        <v>93</v>
      </c>
      <c r="B300" s="713"/>
      <c r="C300" s="731"/>
      <c r="D300" s="719" t="s">
        <v>231</v>
      </c>
      <c r="E300" s="401"/>
      <c r="F300" s="722"/>
      <c r="G300" s="723"/>
      <c r="H300" s="232" t="s">
        <v>355</v>
      </c>
      <c r="I300" s="324"/>
      <c r="J300" s="324"/>
      <c r="K300" s="324"/>
      <c r="L300" s="324"/>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4"/>
      <c r="AL300" s="324"/>
      <c r="AM300" s="324"/>
      <c r="AN300" s="728">
        <f t="shared" ref="AN300" si="357">IF(LEFT($AN$2,6)="共同生活援助",SUM(I301:AM301),SUM(I301:AM302))</f>
        <v>0</v>
      </c>
      <c r="AO300" s="700">
        <f>IF($AN$4="４週",AN300/4,AN300/(DAY(EOMONTH($I$22,0))/7))</f>
        <v>0</v>
      </c>
      <c r="AP300" s="703"/>
      <c r="AQ300" s="704"/>
      <c r="AR300" s="700" t="str">
        <f t="shared" ref="AR300" si="358">IF($AN$4="４週",AU301,AV301)</f>
        <v/>
      </c>
      <c r="AS300" s="700"/>
      <c r="AT300" s="709"/>
      <c r="AU300" s="325" t="s">
        <v>617</v>
      </c>
      <c r="AV300" s="325" t="s">
        <v>356</v>
      </c>
    </row>
    <row r="301" spans="1:48" s="205" customFormat="1" ht="12" customHeight="1">
      <c r="A301" s="711"/>
      <c r="B301" s="714"/>
      <c r="C301" s="732"/>
      <c r="D301" s="720"/>
      <c r="E301" s="402"/>
      <c r="F301" s="724"/>
      <c r="G301" s="725"/>
      <c r="H301" s="233" t="s">
        <v>357</v>
      </c>
      <c r="I301" s="234" t="str">
        <f>IFERROR(VLOOKUP(I300,'P1-1'!$B:$AP,41,FALSE),"")</f>
        <v/>
      </c>
      <c r="J301" s="234" t="str">
        <f>IFERROR(VLOOKUP(J300,'P1-1'!$B:$AP,41,FALSE),"")</f>
        <v/>
      </c>
      <c r="K301" s="234" t="str">
        <f>IFERROR(VLOOKUP(K300,'P1-1'!$B:$AP,41,FALSE),"")</f>
        <v/>
      </c>
      <c r="L301" s="234" t="str">
        <f>IFERROR(VLOOKUP(L300,'P1-1'!$B:$AP,41,FALSE),"")</f>
        <v/>
      </c>
      <c r="M301" s="234" t="str">
        <f>IFERROR(VLOOKUP(M300,'P1-1'!$B:$AP,41,FALSE),"")</f>
        <v/>
      </c>
      <c r="N301" s="234" t="str">
        <f>IFERROR(VLOOKUP(N300,'P1-1'!$B:$AP,41,FALSE),"")</f>
        <v/>
      </c>
      <c r="O301" s="234" t="str">
        <f>IFERROR(VLOOKUP(O300,'P1-1'!$B:$AP,41,FALSE),"")</f>
        <v/>
      </c>
      <c r="P301" s="234" t="str">
        <f>IFERROR(VLOOKUP(P300,'P1-1'!$B:$AP,41,FALSE),"")</f>
        <v/>
      </c>
      <c r="Q301" s="234" t="str">
        <f>IFERROR(VLOOKUP(Q300,'P1-1'!$B:$AP,41,FALSE),"")</f>
        <v/>
      </c>
      <c r="R301" s="234" t="str">
        <f>IFERROR(VLOOKUP(R300,'P1-1'!$B:$AP,41,FALSE),"")</f>
        <v/>
      </c>
      <c r="S301" s="234" t="str">
        <f>IFERROR(VLOOKUP(S300,'P1-1'!$B:$AP,41,FALSE),"")</f>
        <v/>
      </c>
      <c r="T301" s="234" t="str">
        <f>IFERROR(VLOOKUP(T300,'P1-1'!$B:$AP,41,FALSE),"")</f>
        <v/>
      </c>
      <c r="U301" s="234" t="str">
        <f>IFERROR(VLOOKUP(U300,'P1-1'!$B:$AP,41,FALSE),"")</f>
        <v/>
      </c>
      <c r="V301" s="234" t="str">
        <f>IFERROR(VLOOKUP(V300,'P1-1'!$B:$AP,41,FALSE),"")</f>
        <v/>
      </c>
      <c r="W301" s="234" t="str">
        <f>IFERROR(VLOOKUP(W300,'P1-1'!$B:$AP,41,FALSE),"")</f>
        <v/>
      </c>
      <c r="X301" s="234" t="str">
        <f>IFERROR(VLOOKUP(X300,'P1-1'!$B:$AP,41,FALSE),"")</f>
        <v/>
      </c>
      <c r="Y301" s="234" t="str">
        <f>IFERROR(VLOOKUP(Y300,'P1-1'!$B:$AP,41,FALSE),"")</f>
        <v/>
      </c>
      <c r="Z301" s="234" t="str">
        <f>IFERROR(VLOOKUP(Z300,'P1-1'!$B:$AP,41,FALSE),"")</f>
        <v/>
      </c>
      <c r="AA301" s="234" t="str">
        <f>IFERROR(VLOOKUP(AA300,'P1-1'!$B:$AP,41,FALSE),"")</f>
        <v/>
      </c>
      <c r="AB301" s="234" t="str">
        <f>IFERROR(VLOOKUP(AB300,'P1-1'!$B:$AP,41,FALSE),"")</f>
        <v/>
      </c>
      <c r="AC301" s="234" t="str">
        <f>IFERROR(VLOOKUP(AC300,'P1-1'!$B:$AP,41,FALSE),"")</f>
        <v/>
      </c>
      <c r="AD301" s="234" t="str">
        <f>IFERROR(VLOOKUP(AD300,'P1-1'!$B:$AP,41,FALSE),"")</f>
        <v/>
      </c>
      <c r="AE301" s="234" t="str">
        <f>IFERROR(VLOOKUP(AE300,'P1-1'!$B:$AP,41,FALSE),"")</f>
        <v/>
      </c>
      <c r="AF301" s="234" t="str">
        <f>IFERROR(VLOOKUP(AF300,'P1-1'!$B:$AP,41,FALSE),"")</f>
        <v/>
      </c>
      <c r="AG301" s="234" t="str">
        <f>IFERROR(VLOOKUP(AG300,'P1-1'!$B:$AP,41,FALSE),"")</f>
        <v/>
      </c>
      <c r="AH301" s="234" t="str">
        <f>IFERROR(VLOOKUP(AH300,'P1-1'!$B:$AP,41,FALSE),"")</f>
        <v/>
      </c>
      <c r="AI301" s="234" t="str">
        <f>IFERROR(VLOOKUP(AI300,'P1-1'!$B:$AP,41,FALSE),"")</f>
        <v/>
      </c>
      <c r="AJ301" s="234" t="str">
        <f>IFERROR(VLOOKUP(AJ300,'P1-1'!$B:$AP,41,FALSE),"")</f>
        <v/>
      </c>
      <c r="AK301" s="234" t="str">
        <f>IFERROR(VLOOKUP(AK300,'P1-1'!$B:$AP,41,FALSE),"")</f>
        <v/>
      </c>
      <c r="AL301" s="234" t="str">
        <f>IFERROR(VLOOKUP(AL300,'P1-1'!$B:$AP,41,FALSE),"")</f>
        <v/>
      </c>
      <c r="AM301" s="234" t="str">
        <f>IFERROR(VLOOKUP(AM300,'P1-1'!$B:$AP,41,FALSE),"")</f>
        <v/>
      </c>
      <c r="AN301" s="729"/>
      <c r="AO301" s="701"/>
      <c r="AP301" s="705"/>
      <c r="AQ301" s="706"/>
      <c r="AR301" s="701"/>
      <c r="AS301" s="701"/>
      <c r="AT301" s="709"/>
      <c r="AU301" s="326" t="str">
        <f t="shared" ref="AU301" si="359">IFERROR(IF($D300="□",($AO300/$AK$7),($AO300/$AK$9)),"")</f>
        <v/>
      </c>
      <c r="AV301" s="326" t="str">
        <f t="shared" ref="AV301" si="360">IFERROR(IF($D300="□",($AN300/$AO$7),($AN300/$AO$9)),"")</f>
        <v/>
      </c>
    </row>
    <row r="302" spans="1:48" s="205" customFormat="1" ht="12" customHeight="1">
      <c r="A302" s="712"/>
      <c r="B302" s="715"/>
      <c r="C302" s="733"/>
      <c r="D302" s="721"/>
      <c r="E302" s="402"/>
      <c r="F302" s="726"/>
      <c r="G302" s="727"/>
      <c r="H302" s="235" t="s">
        <v>358</v>
      </c>
      <c r="I302" s="234" t="str">
        <f>IFERROR(VLOOKUP(I300,'P1-1'!$B:$AP,31,FALSE),"")</f>
        <v/>
      </c>
      <c r="J302" s="234" t="str">
        <f>IFERROR(VLOOKUP(J300,'P1-1'!$B:$AP,31,FALSE),"")</f>
        <v/>
      </c>
      <c r="K302" s="234" t="str">
        <f>IFERROR(VLOOKUP(K300,'P1-1'!$B:$AP,31,FALSE),"")</f>
        <v/>
      </c>
      <c r="L302" s="234" t="str">
        <f>IFERROR(VLOOKUP(L300,'P1-1'!$B:$AP,31,FALSE),"")</f>
        <v/>
      </c>
      <c r="M302" s="234" t="str">
        <f>IFERROR(VLOOKUP(M300,'P1-1'!$B:$AP,31,FALSE),"")</f>
        <v/>
      </c>
      <c r="N302" s="234" t="str">
        <f>IFERROR(VLOOKUP(N300,'P1-1'!$B:$AP,31,FALSE),"")</f>
        <v/>
      </c>
      <c r="O302" s="234" t="str">
        <f>IFERROR(VLOOKUP(O300,'P1-1'!$B:$AP,31,FALSE),"")</f>
        <v/>
      </c>
      <c r="P302" s="234" t="str">
        <f>IFERROR(VLOOKUP(P300,'P1-1'!$B:$AP,31,FALSE),"")</f>
        <v/>
      </c>
      <c r="Q302" s="234" t="str">
        <f>IFERROR(VLOOKUP(Q300,'P1-1'!$B:$AP,31,FALSE),"")</f>
        <v/>
      </c>
      <c r="R302" s="234" t="str">
        <f>IFERROR(VLOOKUP(R300,'P1-1'!$B:$AP,31,FALSE),"")</f>
        <v/>
      </c>
      <c r="S302" s="234" t="str">
        <f>IFERROR(VLOOKUP(S300,'P1-1'!$B:$AP,31,FALSE),"")</f>
        <v/>
      </c>
      <c r="T302" s="234" t="str">
        <f>IFERROR(VLOOKUP(T300,'P1-1'!$B:$AP,31,FALSE),"")</f>
        <v/>
      </c>
      <c r="U302" s="234" t="str">
        <f>IFERROR(VLOOKUP(U300,'P1-1'!$B:$AP,31,FALSE),"")</f>
        <v/>
      </c>
      <c r="V302" s="234" t="str">
        <f>IFERROR(VLOOKUP(V300,'P1-1'!$B:$AP,31,FALSE),"")</f>
        <v/>
      </c>
      <c r="W302" s="234" t="str">
        <f>IFERROR(VLOOKUP(W300,'P1-1'!$B:$AP,31,FALSE),"")</f>
        <v/>
      </c>
      <c r="X302" s="234" t="str">
        <f>IFERROR(VLOOKUP(X300,'P1-1'!$B:$AP,31,FALSE),"")</f>
        <v/>
      </c>
      <c r="Y302" s="234" t="str">
        <f>IFERROR(VLOOKUP(Y300,'P1-1'!$B:$AP,31,FALSE),"")</f>
        <v/>
      </c>
      <c r="Z302" s="234" t="str">
        <f>IFERROR(VLOOKUP(Z300,'P1-1'!$B:$AP,31,FALSE),"")</f>
        <v/>
      </c>
      <c r="AA302" s="234" t="str">
        <f>IFERROR(VLOOKUP(AA300,'P1-1'!$B:$AP,31,FALSE),"")</f>
        <v/>
      </c>
      <c r="AB302" s="234" t="str">
        <f>IFERROR(VLOOKUP(AB300,'P1-1'!$B:$AP,31,FALSE),"")</f>
        <v/>
      </c>
      <c r="AC302" s="234" t="str">
        <f>IFERROR(VLOOKUP(AC300,'P1-1'!$B:$AP,31,FALSE),"")</f>
        <v/>
      </c>
      <c r="AD302" s="234" t="str">
        <f>IFERROR(VLOOKUP(AD300,'P1-1'!$B:$AP,31,FALSE),"")</f>
        <v/>
      </c>
      <c r="AE302" s="234" t="str">
        <f>IFERROR(VLOOKUP(AE300,'P1-1'!$B:$AP,31,FALSE),"")</f>
        <v/>
      </c>
      <c r="AF302" s="234" t="str">
        <f>IFERROR(VLOOKUP(AF300,'P1-1'!$B:$AP,31,FALSE),"")</f>
        <v/>
      </c>
      <c r="AG302" s="234" t="str">
        <f>IFERROR(VLOOKUP(AG300,'P1-1'!$B:$AP,31,FALSE),"")</f>
        <v/>
      </c>
      <c r="AH302" s="234" t="str">
        <f>IFERROR(VLOOKUP(AH300,'P1-1'!$B:$AP,31,FALSE),"")</f>
        <v/>
      </c>
      <c r="AI302" s="234" t="str">
        <f>IFERROR(VLOOKUP(AI300,'P1-1'!$B:$AP,31,FALSE),"")</f>
        <v/>
      </c>
      <c r="AJ302" s="234" t="str">
        <f>IFERROR(VLOOKUP(AJ300,'P1-1'!$B:$AP,31,FALSE),"")</f>
        <v/>
      </c>
      <c r="AK302" s="234" t="str">
        <f>IFERROR(VLOOKUP(AK300,'P1-1'!$B:$AP,31,FALSE),"")</f>
        <v/>
      </c>
      <c r="AL302" s="234" t="str">
        <f>IFERROR(VLOOKUP(AL300,'P1-1'!$B:$AP,31,FALSE),"")</f>
        <v/>
      </c>
      <c r="AM302" s="234" t="str">
        <f>IFERROR(VLOOKUP(AM300,'P1-1'!$B:$AP,31,FALSE),"")</f>
        <v/>
      </c>
      <c r="AN302" s="730"/>
      <c r="AO302" s="702"/>
      <c r="AP302" s="707"/>
      <c r="AQ302" s="708"/>
      <c r="AR302" s="702"/>
      <c r="AS302" s="702"/>
      <c r="AT302" s="709"/>
      <c r="AU302" s="327"/>
      <c r="AV302" s="327"/>
    </row>
    <row r="303" spans="1:48" s="205" customFormat="1" ht="12" customHeight="1">
      <c r="A303" s="710">
        <v>94</v>
      </c>
      <c r="B303" s="713"/>
      <c r="C303" s="731"/>
      <c r="D303" s="719" t="s">
        <v>231</v>
      </c>
      <c r="E303" s="401"/>
      <c r="F303" s="722"/>
      <c r="G303" s="723"/>
      <c r="H303" s="232" t="s">
        <v>355</v>
      </c>
      <c r="I303" s="324"/>
      <c r="J303" s="324"/>
      <c r="K303" s="324"/>
      <c r="L303" s="324"/>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4"/>
      <c r="AL303" s="324"/>
      <c r="AM303" s="324"/>
      <c r="AN303" s="728">
        <f t="shared" ref="AN303" si="361">IF(LEFT($AN$2,6)="共同生活援助",SUM(I304:AM304),SUM(I304:AM305))</f>
        <v>0</v>
      </c>
      <c r="AO303" s="700">
        <f>IF($AN$4="４週",AN303/4,AN303/(DAY(EOMONTH($I$22,0))/7))</f>
        <v>0</v>
      </c>
      <c r="AP303" s="703"/>
      <c r="AQ303" s="704"/>
      <c r="AR303" s="700" t="str">
        <f t="shared" ref="AR303" si="362">IF($AN$4="４週",AU304,AV304)</f>
        <v/>
      </c>
      <c r="AS303" s="700"/>
      <c r="AT303" s="709"/>
      <c r="AU303" s="325" t="s">
        <v>617</v>
      </c>
      <c r="AV303" s="325" t="s">
        <v>356</v>
      </c>
    </row>
    <row r="304" spans="1:48" s="205" customFormat="1" ht="12" customHeight="1">
      <c r="A304" s="711"/>
      <c r="B304" s="714"/>
      <c r="C304" s="732"/>
      <c r="D304" s="720"/>
      <c r="E304" s="402"/>
      <c r="F304" s="724"/>
      <c r="G304" s="725"/>
      <c r="H304" s="233" t="s">
        <v>357</v>
      </c>
      <c r="I304" s="234" t="str">
        <f>IFERROR(VLOOKUP(I303,'P1-1'!$B:$AP,41,FALSE),"")</f>
        <v/>
      </c>
      <c r="J304" s="234" t="str">
        <f>IFERROR(VLOOKUP(J303,'P1-1'!$B:$AP,41,FALSE),"")</f>
        <v/>
      </c>
      <c r="K304" s="234" t="str">
        <f>IFERROR(VLOOKUP(K303,'P1-1'!$B:$AP,41,FALSE),"")</f>
        <v/>
      </c>
      <c r="L304" s="234" t="str">
        <f>IFERROR(VLOOKUP(L303,'P1-1'!$B:$AP,41,FALSE),"")</f>
        <v/>
      </c>
      <c r="M304" s="234" t="str">
        <f>IFERROR(VLOOKUP(M303,'P1-1'!$B:$AP,41,FALSE),"")</f>
        <v/>
      </c>
      <c r="N304" s="234" t="str">
        <f>IFERROR(VLOOKUP(N303,'P1-1'!$B:$AP,41,FALSE),"")</f>
        <v/>
      </c>
      <c r="O304" s="234" t="str">
        <f>IFERROR(VLOOKUP(O303,'P1-1'!$B:$AP,41,FALSE),"")</f>
        <v/>
      </c>
      <c r="P304" s="234" t="str">
        <f>IFERROR(VLOOKUP(P303,'P1-1'!$B:$AP,41,FALSE),"")</f>
        <v/>
      </c>
      <c r="Q304" s="234" t="str">
        <f>IFERROR(VLOOKUP(Q303,'P1-1'!$B:$AP,41,FALSE),"")</f>
        <v/>
      </c>
      <c r="R304" s="234" t="str">
        <f>IFERROR(VLOOKUP(R303,'P1-1'!$B:$AP,41,FALSE),"")</f>
        <v/>
      </c>
      <c r="S304" s="234" t="str">
        <f>IFERROR(VLOOKUP(S303,'P1-1'!$B:$AP,41,FALSE),"")</f>
        <v/>
      </c>
      <c r="T304" s="234" t="str">
        <f>IFERROR(VLOOKUP(T303,'P1-1'!$B:$AP,41,FALSE),"")</f>
        <v/>
      </c>
      <c r="U304" s="234" t="str">
        <f>IFERROR(VLOOKUP(U303,'P1-1'!$B:$AP,41,FALSE),"")</f>
        <v/>
      </c>
      <c r="V304" s="234" t="str">
        <f>IFERROR(VLOOKUP(V303,'P1-1'!$B:$AP,41,FALSE),"")</f>
        <v/>
      </c>
      <c r="W304" s="234" t="str">
        <f>IFERROR(VLOOKUP(W303,'P1-1'!$B:$AP,41,FALSE),"")</f>
        <v/>
      </c>
      <c r="X304" s="234" t="str">
        <f>IFERROR(VLOOKUP(X303,'P1-1'!$B:$AP,41,FALSE),"")</f>
        <v/>
      </c>
      <c r="Y304" s="234" t="str">
        <f>IFERROR(VLOOKUP(Y303,'P1-1'!$B:$AP,41,FALSE),"")</f>
        <v/>
      </c>
      <c r="Z304" s="234" t="str">
        <f>IFERROR(VLOOKUP(Z303,'P1-1'!$B:$AP,41,FALSE),"")</f>
        <v/>
      </c>
      <c r="AA304" s="234" t="str">
        <f>IFERROR(VLOOKUP(AA303,'P1-1'!$B:$AP,41,FALSE),"")</f>
        <v/>
      </c>
      <c r="AB304" s="234" t="str">
        <f>IFERROR(VLOOKUP(AB303,'P1-1'!$B:$AP,41,FALSE),"")</f>
        <v/>
      </c>
      <c r="AC304" s="234" t="str">
        <f>IFERROR(VLOOKUP(AC303,'P1-1'!$B:$AP,41,FALSE),"")</f>
        <v/>
      </c>
      <c r="AD304" s="234" t="str">
        <f>IFERROR(VLOOKUP(AD303,'P1-1'!$B:$AP,41,FALSE),"")</f>
        <v/>
      </c>
      <c r="AE304" s="234" t="str">
        <f>IFERROR(VLOOKUP(AE303,'P1-1'!$B:$AP,41,FALSE),"")</f>
        <v/>
      </c>
      <c r="AF304" s="234" t="str">
        <f>IFERROR(VLOOKUP(AF303,'P1-1'!$B:$AP,41,FALSE),"")</f>
        <v/>
      </c>
      <c r="AG304" s="234" t="str">
        <f>IFERROR(VLOOKUP(AG303,'P1-1'!$B:$AP,41,FALSE),"")</f>
        <v/>
      </c>
      <c r="AH304" s="234" t="str">
        <f>IFERROR(VLOOKUP(AH303,'P1-1'!$B:$AP,41,FALSE),"")</f>
        <v/>
      </c>
      <c r="AI304" s="234" t="str">
        <f>IFERROR(VLOOKUP(AI303,'P1-1'!$B:$AP,41,FALSE),"")</f>
        <v/>
      </c>
      <c r="AJ304" s="234" t="str">
        <f>IFERROR(VLOOKUP(AJ303,'P1-1'!$B:$AP,41,FALSE),"")</f>
        <v/>
      </c>
      <c r="AK304" s="234" t="str">
        <f>IFERROR(VLOOKUP(AK303,'P1-1'!$B:$AP,41,FALSE),"")</f>
        <v/>
      </c>
      <c r="AL304" s="234" t="str">
        <f>IFERROR(VLOOKUP(AL303,'P1-1'!$B:$AP,41,FALSE),"")</f>
        <v/>
      </c>
      <c r="AM304" s="234" t="str">
        <f>IFERROR(VLOOKUP(AM303,'P1-1'!$B:$AP,41,FALSE),"")</f>
        <v/>
      </c>
      <c r="AN304" s="729"/>
      <c r="AO304" s="701"/>
      <c r="AP304" s="705"/>
      <c r="AQ304" s="706"/>
      <c r="AR304" s="701"/>
      <c r="AS304" s="701"/>
      <c r="AT304" s="709"/>
      <c r="AU304" s="326" t="str">
        <f t="shared" ref="AU304" si="363">IFERROR(IF($D303="□",($AO303/$AK$7),($AO303/$AK$9)),"")</f>
        <v/>
      </c>
      <c r="AV304" s="326" t="str">
        <f t="shared" ref="AV304" si="364">IFERROR(IF($D303="□",($AN303/$AO$7),($AN303/$AO$9)),"")</f>
        <v/>
      </c>
    </row>
    <row r="305" spans="1:48" s="205" customFormat="1" ht="12" customHeight="1">
      <c r="A305" s="712"/>
      <c r="B305" s="715"/>
      <c r="C305" s="733"/>
      <c r="D305" s="721"/>
      <c r="E305" s="402"/>
      <c r="F305" s="726"/>
      <c r="G305" s="727"/>
      <c r="H305" s="235" t="s">
        <v>358</v>
      </c>
      <c r="I305" s="234" t="str">
        <f>IFERROR(VLOOKUP(I303,'P1-1'!$B:$AP,31,FALSE),"")</f>
        <v/>
      </c>
      <c r="J305" s="234" t="str">
        <f>IFERROR(VLOOKUP(J303,'P1-1'!$B:$AP,31,FALSE),"")</f>
        <v/>
      </c>
      <c r="K305" s="234" t="str">
        <f>IFERROR(VLOOKUP(K303,'P1-1'!$B:$AP,31,FALSE),"")</f>
        <v/>
      </c>
      <c r="L305" s="234" t="str">
        <f>IFERROR(VLOOKUP(L303,'P1-1'!$B:$AP,31,FALSE),"")</f>
        <v/>
      </c>
      <c r="M305" s="234" t="str">
        <f>IFERROR(VLOOKUP(M303,'P1-1'!$B:$AP,31,FALSE),"")</f>
        <v/>
      </c>
      <c r="N305" s="234" t="str">
        <f>IFERROR(VLOOKUP(N303,'P1-1'!$B:$AP,31,FALSE),"")</f>
        <v/>
      </c>
      <c r="O305" s="234" t="str">
        <f>IFERROR(VLOOKUP(O303,'P1-1'!$B:$AP,31,FALSE),"")</f>
        <v/>
      </c>
      <c r="P305" s="234" t="str">
        <f>IFERROR(VLOOKUP(P303,'P1-1'!$B:$AP,31,FALSE),"")</f>
        <v/>
      </c>
      <c r="Q305" s="234" t="str">
        <f>IFERROR(VLOOKUP(Q303,'P1-1'!$B:$AP,31,FALSE),"")</f>
        <v/>
      </c>
      <c r="R305" s="234" t="str">
        <f>IFERROR(VLOOKUP(R303,'P1-1'!$B:$AP,31,FALSE),"")</f>
        <v/>
      </c>
      <c r="S305" s="234" t="str">
        <f>IFERROR(VLOOKUP(S303,'P1-1'!$B:$AP,31,FALSE),"")</f>
        <v/>
      </c>
      <c r="T305" s="234" t="str">
        <f>IFERROR(VLOOKUP(T303,'P1-1'!$B:$AP,31,FALSE),"")</f>
        <v/>
      </c>
      <c r="U305" s="234" t="str">
        <f>IFERROR(VLOOKUP(U303,'P1-1'!$B:$AP,31,FALSE),"")</f>
        <v/>
      </c>
      <c r="V305" s="234" t="str">
        <f>IFERROR(VLOOKUP(V303,'P1-1'!$B:$AP,31,FALSE),"")</f>
        <v/>
      </c>
      <c r="W305" s="234" t="str">
        <f>IFERROR(VLOOKUP(W303,'P1-1'!$B:$AP,31,FALSE),"")</f>
        <v/>
      </c>
      <c r="X305" s="234" t="str">
        <f>IFERROR(VLOOKUP(X303,'P1-1'!$B:$AP,31,FALSE),"")</f>
        <v/>
      </c>
      <c r="Y305" s="234" t="str">
        <f>IFERROR(VLOOKUP(Y303,'P1-1'!$B:$AP,31,FALSE),"")</f>
        <v/>
      </c>
      <c r="Z305" s="234" t="str">
        <f>IFERROR(VLOOKUP(Z303,'P1-1'!$B:$AP,31,FALSE),"")</f>
        <v/>
      </c>
      <c r="AA305" s="234" t="str">
        <f>IFERROR(VLOOKUP(AA303,'P1-1'!$B:$AP,31,FALSE),"")</f>
        <v/>
      </c>
      <c r="AB305" s="234" t="str">
        <f>IFERROR(VLOOKUP(AB303,'P1-1'!$B:$AP,31,FALSE),"")</f>
        <v/>
      </c>
      <c r="AC305" s="234" t="str">
        <f>IFERROR(VLOOKUP(AC303,'P1-1'!$B:$AP,31,FALSE),"")</f>
        <v/>
      </c>
      <c r="AD305" s="234" t="str">
        <f>IFERROR(VLOOKUP(AD303,'P1-1'!$B:$AP,31,FALSE),"")</f>
        <v/>
      </c>
      <c r="AE305" s="234" t="str">
        <f>IFERROR(VLOOKUP(AE303,'P1-1'!$B:$AP,31,FALSE),"")</f>
        <v/>
      </c>
      <c r="AF305" s="234" t="str">
        <f>IFERROR(VLOOKUP(AF303,'P1-1'!$B:$AP,31,FALSE),"")</f>
        <v/>
      </c>
      <c r="AG305" s="234" t="str">
        <f>IFERROR(VLOOKUP(AG303,'P1-1'!$B:$AP,31,FALSE),"")</f>
        <v/>
      </c>
      <c r="AH305" s="234" t="str">
        <f>IFERROR(VLOOKUP(AH303,'P1-1'!$B:$AP,31,FALSE),"")</f>
        <v/>
      </c>
      <c r="AI305" s="234" t="str">
        <f>IFERROR(VLOOKUP(AI303,'P1-1'!$B:$AP,31,FALSE),"")</f>
        <v/>
      </c>
      <c r="AJ305" s="234" t="str">
        <f>IFERROR(VLOOKUP(AJ303,'P1-1'!$B:$AP,31,FALSE),"")</f>
        <v/>
      </c>
      <c r="AK305" s="234" t="str">
        <f>IFERROR(VLOOKUP(AK303,'P1-1'!$B:$AP,31,FALSE),"")</f>
        <v/>
      </c>
      <c r="AL305" s="234" t="str">
        <f>IFERROR(VLOOKUP(AL303,'P1-1'!$B:$AP,31,FALSE),"")</f>
        <v/>
      </c>
      <c r="AM305" s="234" t="str">
        <f>IFERROR(VLOOKUP(AM303,'P1-1'!$B:$AP,31,FALSE),"")</f>
        <v/>
      </c>
      <c r="AN305" s="730"/>
      <c r="AO305" s="702"/>
      <c r="AP305" s="707"/>
      <c r="AQ305" s="708"/>
      <c r="AR305" s="702"/>
      <c r="AS305" s="702"/>
      <c r="AT305" s="709"/>
      <c r="AU305" s="327"/>
      <c r="AV305" s="327"/>
    </row>
    <row r="306" spans="1:48" s="205" customFormat="1" ht="12" customHeight="1">
      <c r="A306" s="710">
        <v>95</v>
      </c>
      <c r="B306" s="713"/>
      <c r="C306" s="731"/>
      <c r="D306" s="719" t="s">
        <v>231</v>
      </c>
      <c r="E306" s="401"/>
      <c r="F306" s="722"/>
      <c r="G306" s="723"/>
      <c r="H306" s="232" t="s">
        <v>355</v>
      </c>
      <c r="I306" s="324"/>
      <c r="J306" s="324"/>
      <c r="K306" s="324"/>
      <c r="L306" s="324"/>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4"/>
      <c r="AL306" s="324"/>
      <c r="AM306" s="324"/>
      <c r="AN306" s="728">
        <f t="shared" ref="AN306" si="365">IF(LEFT($AN$2,6)="共同生活援助",SUM(I307:AM307),SUM(I307:AM308))</f>
        <v>0</v>
      </c>
      <c r="AO306" s="700">
        <f>IF($AN$4="４週",AN306/4,AN306/(DAY(EOMONTH($I$22,0))/7))</f>
        <v>0</v>
      </c>
      <c r="AP306" s="703"/>
      <c r="AQ306" s="704"/>
      <c r="AR306" s="700" t="str">
        <f t="shared" ref="AR306" si="366">IF($AN$4="４週",AU307,AV307)</f>
        <v/>
      </c>
      <c r="AS306" s="700"/>
      <c r="AT306" s="709"/>
      <c r="AU306" s="325" t="s">
        <v>617</v>
      </c>
      <c r="AV306" s="325" t="s">
        <v>356</v>
      </c>
    </row>
    <row r="307" spans="1:48" s="205" customFormat="1" ht="12" customHeight="1">
      <c r="A307" s="711"/>
      <c r="B307" s="714"/>
      <c r="C307" s="732"/>
      <c r="D307" s="720"/>
      <c r="E307" s="402"/>
      <c r="F307" s="724"/>
      <c r="G307" s="725"/>
      <c r="H307" s="233" t="s">
        <v>357</v>
      </c>
      <c r="I307" s="234" t="str">
        <f>IFERROR(VLOOKUP(I306,'P1-1'!$B:$AP,41,FALSE),"")</f>
        <v/>
      </c>
      <c r="J307" s="234" t="str">
        <f>IFERROR(VLOOKUP(J306,'P1-1'!$B:$AP,41,FALSE),"")</f>
        <v/>
      </c>
      <c r="K307" s="234" t="str">
        <f>IFERROR(VLOOKUP(K306,'P1-1'!$B:$AP,41,FALSE),"")</f>
        <v/>
      </c>
      <c r="L307" s="234" t="str">
        <f>IFERROR(VLOOKUP(L306,'P1-1'!$B:$AP,41,FALSE),"")</f>
        <v/>
      </c>
      <c r="M307" s="234" t="str">
        <f>IFERROR(VLOOKUP(M306,'P1-1'!$B:$AP,41,FALSE),"")</f>
        <v/>
      </c>
      <c r="N307" s="234" t="str">
        <f>IFERROR(VLOOKUP(N306,'P1-1'!$B:$AP,41,FALSE),"")</f>
        <v/>
      </c>
      <c r="O307" s="234" t="str">
        <f>IFERROR(VLOOKUP(O306,'P1-1'!$B:$AP,41,FALSE),"")</f>
        <v/>
      </c>
      <c r="P307" s="234" t="str">
        <f>IFERROR(VLOOKUP(P306,'P1-1'!$B:$AP,41,FALSE),"")</f>
        <v/>
      </c>
      <c r="Q307" s="234" t="str">
        <f>IFERROR(VLOOKUP(Q306,'P1-1'!$B:$AP,41,FALSE),"")</f>
        <v/>
      </c>
      <c r="R307" s="234" t="str">
        <f>IFERROR(VLOOKUP(R306,'P1-1'!$B:$AP,41,FALSE),"")</f>
        <v/>
      </c>
      <c r="S307" s="234" t="str">
        <f>IFERROR(VLOOKUP(S306,'P1-1'!$B:$AP,41,FALSE),"")</f>
        <v/>
      </c>
      <c r="T307" s="234" t="str">
        <f>IFERROR(VLOOKUP(T306,'P1-1'!$B:$AP,41,FALSE),"")</f>
        <v/>
      </c>
      <c r="U307" s="234" t="str">
        <f>IFERROR(VLOOKUP(U306,'P1-1'!$B:$AP,41,FALSE),"")</f>
        <v/>
      </c>
      <c r="V307" s="234" t="str">
        <f>IFERROR(VLOOKUP(V306,'P1-1'!$B:$AP,41,FALSE),"")</f>
        <v/>
      </c>
      <c r="W307" s="234" t="str">
        <f>IFERROR(VLOOKUP(W306,'P1-1'!$B:$AP,41,FALSE),"")</f>
        <v/>
      </c>
      <c r="X307" s="234" t="str">
        <f>IFERROR(VLOOKUP(X306,'P1-1'!$B:$AP,41,FALSE),"")</f>
        <v/>
      </c>
      <c r="Y307" s="234" t="str">
        <f>IFERROR(VLOOKUP(Y306,'P1-1'!$B:$AP,41,FALSE),"")</f>
        <v/>
      </c>
      <c r="Z307" s="234" t="str">
        <f>IFERROR(VLOOKUP(Z306,'P1-1'!$B:$AP,41,FALSE),"")</f>
        <v/>
      </c>
      <c r="AA307" s="234" t="str">
        <f>IFERROR(VLOOKUP(AA306,'P1-1'!$B:$AP,41,FALSE),"")</f>
        <v/>
      </c>
      <c r="AB307" s="234" t="str">
        <f>IFERROR(VLOOKUP(AB306,'P1-1'!$B:$AP,41,FALSE),"")</f>
        <v/>
      </c>
      <c r="AC307" s="234" t="str">
        <f>IFERROR(VLOOKUP(AC306,'P1-1'!$B:$AP,41,FALSE),"")</f>
        <v/>
      </c>
      <c r="AD307" s="234" t="str">
        <f>IFERROR(VLOOKUP(AD306,'P1-1'!$B:$AP,41,FALSE),"")</f>
        <v/>
      </c>
      <c r="AE307" s="234" t="str">
        <f>IFERROR(VLOOKUP(AE306,'P1-1'!$B:$AP,41,FALSE),"")</f>
        <v/>
      </c>
      <c r="AF307" s="234" t="str">
        <f>IFERROR(VLOOKUP(AF306,'P1-1'!$B:$AP,41,FALSE),"")</f>
        <v/>
      </c>
      <c r="AG307" s="234" t="str">
        <f>IFERROR(VLOOKUP(AG306,'P1-1'!$B:$AP,41,FALSE),"")</f>
        <v/>
      </c>
      <c r="AH307" s="234" t="str">
        <f>IFERROR(VLOOKUP(AH306,'P1-1'!$B:$AP,41,FALSE),"")</f>
        <v/>
      </c>
      <c r="AI307" s="234" t="str">
        <f>IFERROR(VLOOKUP(AI306,'P1-1'!$B:$AP,41,FALSE),"")</f>
        <v/>
      </c>
      <c r="AJ307" s="234" t="str">
        <f>IFERROR(VLOOKUP(AJ306,'P1-1'!$B:$AP,41,FALSE),"")</f>
        <v/>
      </c>
      <c r="AK307" s="234" t="str">
        <f>IFERROR(VLOOKUP(AK306,'P1-1'!$B:$AP,41,FALSE),"")</f>
        <v/>
      </c>
      <c r="AL307" s="234" t="str">
        <f>IFERROR(VLOOKUP(AL306,'P1-1'!$B:$AP,41,FALSE),"")</f>
        <v/>
      </c>
      <c r="AM307" s="234" t="str">
        <f>IFERROR(VLOOKUP(AM306,'P1-1'!$B:$AP,41,FALSE),"")</f>
        <v/>
      </c>
      <c r="AN307" s="729"/>
      <c r="AO307" s="701"/>
      <c r="AP307" s="705"/>
      <c r="AQ307" s="706"/>
      <c r="AR307" s="701"/>
      <c r="AS307" s="701"/>
      <c r="AT307" s="709"/>
      <c r="AU307" s="326" t="str">
        <f t="shared" ref="AU307" si="367">IFERROR(IF($D306="□",($AO306/$AK$7),($AO306/$AK$9)),"")</f>
        <v/>
      </c>
      <c r="AV307" s="326" t="str">
        <f t="shared" ref="AV307" si="368">IFERROR(IF($D306="□",($AN306/$AO$7),($AN306/$AO$9)),"")</f>
        <v/>
      </c>
    </row>
    <row r="308" spans="1:48" s="205" customFormat="1" ht="12" customHeight="1">
      <c r="A308" s="712"/>
      <c r="B308" s="715"/>
      <c r="C308" s="733"/>
      <c r="D308" s="721"/>
      <c r="E308" s="402"/>
      <c r="F308" s="726"/>
      <c r="G308" s="727"/>
      <c r="H308" s="235" t="s">
        <v>358</v>
      </c>
      <c r="I308" s="234" t="str">
        <f>IFERROR(VLOOKUP(I306,'P1-1'!$B:$AP,31,FALSE),"")</f>
        <v/>
      </c>
      <c r="J308" s="234" t="str">
        <f>IFERROR(VLOOKUP(J306,'P1-1'!$B:$AP,31,FALSE),"")</f>
        <v/>
      </c>
      <c r="K308" s="234" t="str">
        <f>IFERROR(VLOOKUP(K306,'P1-1'!$B:$AP,31,FALSE),"")</f>
        <v/>
      </c>
      <c r="L308" s="234" t="str">
        <f>IFERROR(VLOOKUP(L306,'P1-1'!$B:$AP,31,FALSE),"")</f>
        <v/>
      </c>
      <c r="M308" s="234" t="str">
        <f>IFERROR(VLOOKUP(M306,'P1-1'!$B:$AP,31,FALSE),"")</f>
        <v/>
      </c>
      <c r="N308" s="234" t="str">
        <f>IFERROR(VLOOKUP(N306,'P1-1'!$B:$AP,31,FALSE),"")</f>
        <v/>
      </c>
      <c r="O308" s="234" t="str">
        <f>IFERROR(VLOOKUP(O306,'P1-1'!$B:$AP,31,FALSE),"")</f>
        <v/>
      </c>
      <c r="P308" s="234" t="str">
        <f>IFERROR(VLOOKUP(P306,'P1-1'!$B:$AP,31,FALSE),"")</f>
        <v/>
      </c>
      <c r="Q308" s="234" t="str">
        <f>IFERROR(VLOOKUP(Q306,'P1-1'!$B:$AP,31,FALSE),"")</f>
        <v/>
      </c>
      <c r="R308" s="234" t="str">
        <f>IFERROR(VLOOKUP(R306,'P1-1'!$B:$AP,31,FALSE),"")</f>
        <v/>
      </c>
      <c r="S308" s="234" t="str">
        <f>IFERROR(VLOOKUP(S306,'P1-1'!$B:$AP,31,FALSE),"")</f>
        <v/>
      </c>
      <c r="T308" s="234" t="str">
        <f>IFERROR(VLOOKUP(T306,'P1-1'!$B:$AP,31,FALSE),"")</f>
        <v/>
      </c>
      <c r="U308" s="234" t="str">
        <f>IFERROR(VLOOKUP(U306,'P1-1'!$B:$AP,31,FALSE),"")</f>
        <v/>
      </c>
      <c r="V308" s="234" t="str">
        <f>IFERROR(VLOOKUP(V306,'P1-1'!$B:$AP,31,FALSE),"")</f>
        <v/>
      </c>
      <c r="W308" s="234" t="str">
        <f>IFERROR(VLOOKUP(W306,'P1-1'!$B:$AP,31,FALSE),"")</f>
        <v/>
      </c>
      <c r="X308" s="234" t="str">
        <f>IFERROR(VLOOKUP(X306,'P1-1'!$B:$AP,31,FALSE),"")</f>
        <v/>
      </c>
      <c r="Y308" s="234" t="str">
        <f>IFERROR(VLOOKUP(Y306,'P1-1'!$B:$AP,31,FALSE),"")</f>
        <v/>
      </c>
      <c r="Z308" s="234" t="str">
        <f>IFERROR(VLOOKUP(Z306,'P1-1'!$B:$AP,31,FALSE),"")</f>
        <v/>
      </c>
      <c r="AA308" s="234" t="str">
        <f>IFERROR(VLOOKUP(AA306,'P1-1'!$B:$AP,31,FALSE),"")</f>
        <v/>
      </c>
      <c r="AB308" s="234" t="str">
        <f>IFERROR(VLOOKUP(AB306,'P1-1'!$B:$AP,31,FALSE),"")</f>
        <v/>
      </c>
      <c r="AC308" s="234" t="str">
        <f>IFERROR(VLOOKUP(AC306,'P1-1'!$B:$AP,31,FALSE),"")</f>
        <v/>
      </c>
      <c r="AD308" s="234" t="str">
        <f>IFERROR(VLOOKUP(AD306,'P1-1'!$B:$AP,31,FALSE),"")</f>
        <v/>
      </c>
      <c r="AE308" s="234" t="str">
        <f>IFERROR(VLOOKUP(AE306,'P1-1'!$B:$AP,31,FALSE),"")</f>
        <v/>
      </c>
      <c r="AF308" s="234" t="str">
        <f>IFERROR(VLOOKUP(AF306,'P1-1'!$B:$AP,31,FALSE),"")</f>
        <v/>
      </c>
      <c r="AG308" s="234" t="str">
        <f>IFERROR(VLOOKUP(AG306,'P1-1'!$B:$AP,31,FALSE),"")</f>
        <v/>
      </c>
      <c r="AH308" s="234" t="str">
        <f>IFERROR(VLOOKUP(AH306,'P1-1'!$B:$AP,31,FALSE),"")</f>
        <v/>
      </c>
      <c r="AI308" s="234" t="str">
        <f>IFERROR(VLOOKUP(AI306,'P1-1'!$B:$AP,31,FALSE),"")</f>
        <v/>
      </c>
      <c r="AJ308" s="234" t="str">
        <f>IFERROR(VLOOKUP(AJ306,'P1-1'!$B:$AP,31,FALSE),"")</f>
        <v/>
      </c>
      <c r="AK308" s="234" t="str">
        <f>IFERROR(VLOOKUP(AK306,'P1-1'!$B:$AP,31,FALSE),"")</f>
        <v/>
      </c>
      <c r="AL308" s="234" t="str">
        <f>IFERROR(VLOOKUP(AL306,'P1-1'!$B:$AP,31,FALSE),"")</f>
        <v/>
      </c>
      <c r="AM308" s="234" t="str">
        <f>IFERROR(VLOOKUP(AM306,'P1-1'!$B:$AP,31,FALSE),"")</f>
        <v/>
      </c>
      <c r="AN308" s="730"/>
      <c r="AO308" s="702"/>
      <c r="AP308" s="707"/>
      <c r="AQ308" s="708"/>
      <c r="AR308" s="702"/>
      <c r="AS308" s="702"/>
      <c r="AT308" s="709"/>
      <c r="AU308" s="327"/>
      <c r="AV308" s="327"/>
    </row>
    <row r="309" spans="1:48" s="205" customFormat="1" ht="12" customHeight="1">
      <c r="A309" s="710">
        <v>96</v>
      </c>
      <c r="B309" s="713"/>
      <c r="C309" s="731"/>
      <c r="D309" s="719" t="s">
        <v>231</v>
      </c>
      <c r="E309" s="401"/>
      <c r="F309" s="722"/>
      <c r="G309" s="723"/>
      <c r="H309" s="232" t="s">
        <v>355</v>
      </c>
      <c r="I309" s="324"/>
      <c r="J309" s="324"/>
      <c r="K309" s="324"/>
      <c r="L309" s="324"/>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4"/>
      <c r="AL309" s="324"/>
      <c r="AM309" s="324"/>
      <c r="AN309" s="728">
        <f t="shared" ref="AN309" si="369">IF(LEFT($AN$2,6)="共同生活援助",SUM(I310:AM310),SUM(I310:AM311))</f>
        <v>0</v>
      </c>
      <c r="AO309" s="700">
        <f>IF($AN$4="４週",AN309/4,AN309/(DAY(EOMONTH($I$22,0))/7))</f>
        <v>0</v>
      </c>
      <c r="AP309" s="703"/>
      <c r="AQ309" s="704"/>
      <c r="AR309" s="700" t="str">
        <f t="shared" ref="AR309" si="370">IF($AN$4="４週",AU310,AV310)</f>
        <v/>
      </c>
      <c r="AS309" s="700"/>
      <c r="AT309" s="709"/>
      <c r="AU309" s="325" t="s">
        <v>617</v>
      </c>
      <c r="AV309" s="325" t="s">
        <v>356</v>
      </c>
    </row>
    <row r="310" spans="1:48" s="205" customFormat="1" ht="12" customHeight="1">
      <c r="A310" s="711"/>
      <c r="B310" s="714"/>
      <c r="C310" s="732"/>
      <c r="D310" s="720"/>
      <c r="E310" s="402"/>
      <c r="F310" s="724"/>
      <c r="G310" s="725"/>
      <c r="H310" s="233" t="s">
        <v>357</v>
      </c>
      <c r="I310" s="234" t="str">
        <f>IFERROR(VLOOKUP(I309,'P1-1'!$B:$AP,41,FALSE),"")</f>
        <v/>
      </c>
      <c r="J310" s="234" t="str">
        <f>IFERROR(VLOOKUP(J309,'P1-1'!$B:$AP,41,FALSE),"")</f>
        <v/>
      </c>
      <c r="K310" s="234" t="str">
        <f>IFERROR(VLOOKUP(K309,'P1-1'!$B:$AP,41,FALSE),"")</f>
        <v/>
      </c>
      <c r="L310" s="234" t="str">
        <f>IFERROR(VLOOKUP(L309,'P1-1'!$B:$AP,41,FALSE),"")</f>
        <v/>
      </c>
      <c r="M310" s="234" t="str">
        <f>IFERROR(VLOOKUP(M309,'P1-1'!$B:$AP,41,FALSE),"")</f>
        <v/>
      </c>
      <c r="N310" s="234" t="str">
        <f>IFERROR(VLOOKUP(N309,'P1-1'!$B:$AP,41,FALSE),"")</f>
        <v/>
      </c>
      <c r="O310" s="234" t="str">
        <f>IFERROR(VLOOKUP(O309,'P1-1'!$B:$AP,41,FALSE),"")</f>
        <v/>
      </c>
      <c r="P310" s="234" t="str">
        <f>IFERROR(VLOOKUP(P309,'P1-1'!$B:$AP,41,FALSE),"")</f>
        <v/>
      </c>
      <c r="Q310" s="234" t="str">
        <f>IFERROR(VLOOKUP(Q309,'P1-1'!$B:$AP,41,FALSE),"")</f>
        <v/>
      </c>
      <c r="R310" s="234" t="str">
        <f>IFERROR(VLOOKUP(R309,'P1-1'!$B:$AP,41,FALSE),"")</f>
        <v/>
      </c>
      <c r="S310" s="234" t="str">
        <f>IFERROR(VLOOKUP(S309,'P1-1'!$B:$AP,41,FALSE),"")</f>
        <v/>
      </c>
      <c r="T310" s="234" t="str">
        <f>IFERROR(VLOOKUP(T309,'P1-1'!$B:$AP,41,FALSE),"")</f>
        <v/>
      </c>
      <c r="U310" s="234" t="str">
        <f>IFERROR(VLOOKUP(U309,'P1-1'!$B:$AP,41,FALSE),"")</f>
        <v/>
      </c>
      <c r="V310" s="234" t="str">
        <f>IFERROR(VLOOKUP(V309,'P1-1'!$B:$AP,41,FALSE),"")</f>
        <v/>
      </c>
      <c r="W310" s="234" t="str">
        <f>IFERROR(VLOOKUP(W309,'P1-1'!$B:$AP,41,FALSE),"")</f>
        <v/>
      </c>
      <c r="X310" s="234" t="str">
        <f>IFERROR(VLOOKUP(X309,'P1-1'!$B:$AP,41,FALSE),"")</f>
        <v/>
      </c>
      <c r="Y310" s="234" t="str">
        <f>IFERROR(VLOOKUP(Y309,'P1-1'!$B:$AP,41,FALSE),"")</f>
        <v/>
      </c>
      <c r="Z310" s="234" t="str">
        <f>IFERROR(VLOOKUP(Z309,'P1-1'!$B:$AP,41,FALSE),"")</f>
        <v/>
      </c>
      <c r="AA310" s="234" t="str">
        <f>IFERROR(VLOOKUP(AA309,'P1-1'!$B:$AP,41,FALSE),"")</f>
        <v/>
      </c>
      <c r="AB310" s="234" t="str">
        <f>IFERROR(VLOOKUP(AB309,'P1-1'!$B:$AP,41,FALSE),"")</f>
        <v/>
      </c>
      <c r="AC310" s="234" t="str">
        <f>IFERROR(VLOOKUP(AC309,'P1-1'!$B:$AP,41,FALSE),"")</f>
        <v/>
      </c>
      <c r="AD310" s="234" t="str">
        <f>IFERROR(VLOOKUP(AD309,'P1-1'!$B:$AP,41,FALSE),"")</f>
        <v/>
      </c>
      <c r="AE310" s="234" t="str">
        <f>IFERROR(VLOOKUP(AE309,'P1-1'!$B:$AP,41,FALSE),"")</f>
        <v/>
      </c>
      <c r="AF310" s="234" t="str">
        <f>IFERROR(VLOOKUP(AF309,'P1-1'!$B:$AP,41,FALSE),"")</f>
        <v/>
      </c>
      <c r="AG310" s="234" t="str">
        <f>IFERROR(VLOOKUP(AG309,'P1-1'!$B:$AP,41,FALSE),"")</f>
        <v/>
      </c>
      <c r="AH310" s="234" t="str">
        <f>IFERROR(VLOOKUP(AH309,'P1-1'!$B:$AP,41,FALSE),"")</f>
        <v/>
      </c>
      <c r="AI310" s="234" t="str">
        <f>IFERROR(VLOOKUP(AI309,'P1-1'!$B:$AP,41,FALSE),"")</f>
        <v/>
      </c>
      <c r="AJ310" s="234" t="str">
        <f>IFERROR(VLOOKUP(AJ309,'P1-1'!$B:$AP,41,FALSE),"")</f>
        <v/>
      </c>
      <c r="AK310" s="234" t="str">
        <f>IFERROR(VLOOKUP(AK309,'P1-1'!$B:$AP,41,FALSE),"")</f>
        <v/>
      </c>
      <c r="AL310" s="234" t="str">
        <f>IFERROR(VLOOKUP(AL309,'P1-1'!$B:$AP,41,FALSE),"")</f>
        <v/>
      </c>
      <c r="AM310" s="234" t="str">
        <f>IFERROR(VLOOKUP(AM309,'P1-1'!$B:$AP,41,FALSE),"")</f>
        <v/>
      </c>
      <c r="AN310" s="729"/>
      <c r="AO310" s="701"/>
      <c r="AP310" s="705"/>
      <c r="AQ310" s="706"/>
      <c r="AR310" s="701"/>
      <c r="AS310" s="701"/>
      <c r="AT310" s="709"/>
      <c r="AU310" s="326" t="str">
        <f t="shared" ref="AU310" si="371">IFERROR(IF($D309="□",($AO309/$AK$7),($AO309/$AK$9)),"")</f>
        <v/>
      </c>
      <c r="AV310" s="326" t="str">
        <f t="shared" ref="AV310" si="372">IFERROR(IF($D309="□",($AN309/$AO$7),($AN309/$AO$9)),"")</f>
        <v/>
      </c>
    </row>
    <row r="311" spans="1:48" s="205" customFormat="1" ht="12" customHeight="1">
      <c r="A311" s="712"/>
      <c r="B311" s="715"/>
      <c r="C311" s="733"/>
      <c r="D311" s="721"/>
      <c r="E311" s="402"/>
      <c r="F311" s="726"/>
      <c r="G311" s="727"/>
      <c r="H311" s="235" t="s">
        <v>358</v>
      </c>
      <c r="I311" s="236" t="str">
        <f>IFERROR(VLOOKUP(I309,'P1-1'!$B:$AP,31,FALSE),"")</f>
        <v/>
      </c>
      <c r="J311" s="234" t="str">
        <f>IFERROR(VLOOKUP(J309,'P1-1'!$B:$AP,31,FALSE),"")</f>
        <v/>
      </c>
      <c r="K311" s="234" t="str">
        <f>IFERROR(VLOOKUP(K309,'P1-1'!$B:$AP,31,FALSE),"")</f>
        <v/>
      </c>
      <c r="L311" s="234" t="str">
        <f>IFERROR(VLOOKUP(L309,'P1-1'!$B:$AP,31,FALSE),"")</f>
        <v/>
      </c>
      <c r="M311" s="234" t="str">
        <f>IFERROR(VLOOKUP(M309,'P1-1'!$B:$AP,31,FALSE),"")</f>
        <v/>
      </c>
      <c r="N311" s="234" t="str">
        <f>IFERROR(VLOOKUP(N309,'P1-1'!$B:$AP,31,FALSE),"")</f>
        <v/>
      </c>
      <c r="O311" s="234" t="str">
        <f>IFERROR(VLOOKUP(O309,'P1-1'!$B:$AP,31,FALSE),"")</f>
        <v/>
      </c>
      <c r="P311" s="234" t="str">
        <f>IFERROR(VLOOKUP(P309,'P1-1'!$B:$AP,31,FALSE),"")</f>
        <v/>
      </c>
      <c r="Q311" s="234" t="str">
        <f>IFERROR(VLOOKUP(Q309,'P1-1'!$B:$AP,31,FALSE),"")</f>
        <v/>
      </c>
      <c r="R311" s="234" t="str">
        <f>IFERROR(VLOOKUP(R309,'P1-1'!$B:$AP,31,FALSE),"")</f>
        <v/>
      </c>
      <c r="S311" s="234" t="str">
        <f>IFERROR(VLOOKUP(S309,'P1-1'!$B:$AP,31,FALSE),"")</f>
        <v/>
      </c>
      <c r="T311" s="234" t="str">
        <f>IFERROR(VLOOKUP(T309,'P1-1'!$B:$AP,31,FALSE),"")</f>
        <v/>
      </c>
      <c r="U311" s="234" t="str">
        <f>IFERROR(VLOOKUP(U309,'P1-1'!$B:$AP,31,FALSE),"")</f>
        <v/>
      </c>
      <c r="V311" s="234" t="str">
        <f>IFERROR(VLOOKUP(V309,'P1-1'!$B:$AP,31,FALSE),"")</f>
        <v/>
      </c>
      <c r="W311" s="234" t="str">
        <f>IFERROR(VLOOKUP(W309,'P1-1'!$B:$AP,31,FALSE),"")</f>
        <v/>
      </c>
      <c r="X311" s="234" t="str">
        <f>IFERROR(VLOOKUP(X309,'P1-1'!$B:$AP,31,FALSE),"")</f>
        <v/>
      </c>
      <c r="Y311" s="234" t="str">
        <f>IFERROR(VLOOKUP(Y309,'P1-1'!$B:$AP,31,FALSE),"")</f>
        <v/>
      </c>
      <c r="Z311" s="234" t="str">
        <f>IFERROR(VLOOKUP(Z309,'P1-1'!$B:$AP,31,FALSE),"")</f>
        <v/>
      </c>
      <c r="AA311" s="234" t="str">
        <f>IFERROR(VLOOKUP(AA309,'P1-1'!$B:$AP,31,FALSE),"")</f>
        <v/>
      </c>
      <c r="AB311" s="234" t="str">
        <f>IFERROR(VLOOKUP(AB309,'P1-1'!$B:$AP,31,FALSE),"")</f>
        <v/>
      </c>
      <c r="AC311" s="234" t="str">
        <f>IFERROR(VLOOKUP(AC309,'P1-1'!$B:$AP,31,FALSE),"")</f>
        <v/>
      </c>
      <c r="AD311" s="234" t="str">
        <f>IFERROR(VLOOKUP(AD309,'P1-1'!$B:$AP,31,FALSE),"")</f>
        <v/>
      </c>
      <c r="AE311" s="234" t="str">
        <f>IFERROR(VLOOKUP(AE309,'P1-1'!$B:$AP,31,FALSE),"")</f>
        <v/>
      </c>
      <c r="AF311" s="234" t="str">
        <f>IFERROR(VLOOKUP(AF309,'P1-1'!$B:$AP,31,FALSE),"")</f>
        <v/>
      </c>
      <c r="AG311" s="234" t="str">
        <f>IFERROR(VLOOKUP(AG309,'P1-1'!$B:$AP,31,FALSE),"")</f>
        <v/>
      </c>
      <c r="AH311" s="234" t="str">
        <f>IFERROR(VLOOKUP(AH309,'P1-1'!$B:$AP,31,FALSE),"")</f>
        <v/>
      </c>
      <c r="AI311" s="234" t="str">
        <f>IFERROR(VLOOKUP(AI309,'P1-1'!$B:$AP,31,FALSE),"")</f>
        <v/>
      </c>
      <c r="AJ311" s="234" t="str">
        <f>IFERROR(VLOOKUP(AJ309,'P1-1'!$B:$AP,31,FALSE),"")</f>
        <v/>
      </c>
      <c r="AK311" s="234" t="str">
        <f>IFERROR(VLOOKUP(AK309,'P1-1'!$B:$AP,31,FALSE),"")</f>
        <v/>
      </c>
      <c r="AL311" s="234" t="str">
        <f>IFERROR(VLOOKUP(AL309,'P1-1'!$B:$AP,31,FALSE),"")</f>
        <v/>
      </c>
      <c r="AM311" s="234" t="str">
        <f>IFERROR(VLOOKUP(AM309,'P1-1'!$B:$AP,31,FALSE),"")</f>
        <v/>
      </c>
      <c r="AN311" s="730"/>
      <c r="AO311" s="702"/>
      <c r="AP311" s="707"/>
      <c r="AQ311" s="708"/>
      <c r="AR311" s="702"/>
      <c r="AS311" s="702"/>
      <c r="AT311" s="709"/>
      <c r="AU311" s="327"/>
      <c r="AV311" s="327"/>
    </row>
    <row r="312" spans="1:48" s="205" customFormat="1" ht="12" customHeight="1">
      <c r="A312" s="710">
        <v>97</v>
      </c>
      <c r="B312" s="713"/>
      <c r="C312" s="731"/>
      <c r="D312" s="719" t="s">
        <v>231</v>
      </c>
      <c r="E312" s="401"/>
      <c r="F312" s="722"/>
      <c r="G312" s="723"/>
      <c r="H312" s="232" t="s">
        <v>355</v>
      </c>
      <c r="I312" s="324"/>
      <c r="J312" s="324"/>
      <c r="K312" s="324"/>
      <c r="L312" s="324"/>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4"/>
      <c r="AL312" s="324"/>
      <c r="AM312" s="324"/>
      <c r="AN312" s="728">
        <f t="shared" ref="AN312" si="373">IF(LEFT($AN$2,6)="共同生活援助",SUM(I313:AM313),SUM(I313:AM314))</f>
        <v>0</v>
      </c>
      <c r="AO312" s="700">
        <f>IF($AN$4="４週",AN312/4,AN312/(DAY(EOMONTH($I$22,0))/7))</f>
        <v>0</v>
      </c>
      <c r="AP312" s="703"/>
      <c r="AQ312" s="704"/>
      <c r="AR312" s="700" t="str">
        <f t="shared" ref="AR312" si="374">IF($AN$4="４週",AU313,AV313)</f>
        <v/>
      </c>
      <c r="AS312" s="700"/>
      <c r="AT312" s="709"/>
      <c r="AU312" s="325" t="s">
        <v>617</v>
      </c>
      <c r="AV312" s="325" t="s">
        <v>356</v>
      </c>
    </row>
    <row r="313" spans="1:48" s="205" customFormat="1" ht="12" customHeight="1">
      <c r="A313" s="711"/>
      <c r="B313" s="714"/>
      <c r="C313" s="732"/>
      <c r="D313" s="720"/>
      <c r="E313" s="402"/>
      <c r="F313" s="724"/>
      <c r="G313" s="725"/>
      <c r="H313" s="233" t="s">
        <v>357</v>
      </c>
      <c r="I313" s="234" t="str">
        <f>IFERROR(VLOOKUP(I312,'P1-1'!$B:$AP,41,FALSE),"")</f>
        <v/>
      </c>
      <c r="J313" s="234" t="str">
        <f>IFERROR(VLOOKUP(J312,'P1-1'!$B:$AP,41,FALSE),"")</f>
        <v/>
      </c>
      <c r="K313" s="234" t="str">
        <f>IFERROR(VLOOKUP(K312,'P1-1'!$B:$AP,41,FALSE),"")</f>
        <v/>
      </c>
      <c r="L313" s="234" t="str">
        <f>IFERROR(VLOOKUP(L312,'P1-1'!$B:$AP,41,FALSE),"")</f>
        <v/>
      </c>
      <c r="M313" s="234" t="str">
        <f>IFERROR(VLOOKUP(M312,'P1-1'!$B:$AP,41,FALSE),"")</f>
        <v/>
      </c>
      <c r="N313" s="234" t="str">
        <f>IFERROR(VLOOKUP(N312,'P1-1'!$B:$AP,41,FALSE),"")</f>
        <v/>
      </c>
      <c r="O313" s="234" t="str">
        <f>IFERROR(VLOOKUP(O312,'P1-1'!$B:$AP,41,FALSE),"")</f>
        <v/>
      </c>
      <c r="P313" s="234" t="str">
        <f>IFERROR(VLOOKUP(P312,'P1-1'!$B:$AP,41,FALSE),"")</f>
        <v/>
      </c>
      <c r="Q313" s="234" t="str">
        <f>IFERROR(VLOOKUP(Q312,'P1-1'!$B:$AP,41,FALSE),"")</f>
        <v/>
      </c>
      <c r="R313" s="234" t="str">
        <f>IFERROR(VLOOKUP(R312,'P1-1'!$B:$AP,41,FALSE),"")</f>
        <v/>
      </c>
      <c r="S313" s="234" t="str">
        <f>IFERROR(VLOOKUP(S312,'P1-1'!$B:$AP,41,FALSE),"")</f>
        <v/>
      </c>
      <c r="T313" s="234" t="str">
        <f>IFERROR(VLOOKUP(T312,'P1-1'!$B:$AP,41,FALSE),"")</f>
        <v/>
      </c>
      <c r="U313" s="234" t="str">
        <f>IFERROR(VLOOKUP(U312,'P1-1'!$B:$AP,41,FALSE),"")</f>
        <v/>
      </c>
      <c r="V313" s="234" t="str">
        <f>IFERROR(VLOOKUP(V312,'P1-1'!$B:$AP,41,FALSE),"")</f>
        <v/>
      </c>
      <c r="W313" s="234" t="str">
        <f>IFERROR(VLOOKUP(W312,'P1-1'!$B:$AP,41,FALSE),"")</f>
        <v/>
      </c>
      <c r="X313" s="234" t="str">
        <f>IFERROR(VLOOKUP(X312,'P1-1'!$B:$AP,41,FALSE),"")</f>
        <v/>
      </c>
      <c r="Y313" s="234" t="str">
        <f>IFERROR(VLOOKUP(Y312,'P1-1'!$B:$AP,41,FALSE),"")</f>
        <v/>
      </c>
      <c r="Z313" s="234" t="str">
        <f>IFERROR(VLOOKUP(Z312,'P1-1'!$B:$AP,41,FALSE),"")</f>
        <v/>
      </c>
      <c r="AA313" s="234" t="str">
        <f>IFERROR(VLOOKUP(AA312,'P1-1'!$B:$AP,41,FALSE),"")</f>
        <v/>
      </c>
      <c r="AB313" s="234" t="str">
        <f>IFERROR(VLOOKUP(AB312,'P1-1'!$B:$AP,41,FALSE),"")</f>
        <v/>
      </c>
      <c r="AC313" s="234" t="str">
        <f>IFERROR(VLOOKUP(AC312,'P1-1'!$B:$AP,41,FALSE),"")</f>
        <v/>
      </c>
      <c r="AD313" s="234" t="str">
        <f>IFERROR(VLOOKUP(AD312,'P1-1'!$B:$AP,41,FALSE),"")</f>
        <v/>
      </c>
      <c r="AE313" s="234" t="str">
        <f>IFERROR(VLOOKUP(AE312,'P1-1'!$B:$AP,41,FALSE),"")</f>
        <v/>
      </c>
      <c r="AF313" s="234" t="str">
        <f>IFERROR(VLOOKUP(AF312,'P1-1'!$B:$AP,41,FALSE),"")</f>
        <v/>
      </c>
      <c r="AG313" s="234" t="str">
        <f>IFERROR(VLOOKUP(AG312,'P1-1'!$B:$AP,41,FALSE),"")</f>
        <v/>
      </c>
      <c r="AH313" s="234" t="str">
        <f>IFERROR(VLOOKUP(AH312,'P1-1'!$B:$AP,41,FALSE),"")</f>
        <v/>
      </c>
      <c r="AI313" s="234" t="str">
        <f>IFERROR(VLOOKUP(AI312,'P1-1'!$B:$AP,41,FALSE),"")</f>
        <v/>
      </c>
      <c r="AJ313" s="234" t="str">
        <f>IFERROR(VLOOKUP(AJ312,'P1-1'!$B:$AP,41,FALSE),"")</f>
        <v/>
      </c>
      <c r="AK313" s="234" t="str">
        <f>IFERROR(VLOOKUP(AK312,'P1-1'!$B:$AP,41,FALSE),"")</f>
        <v/>
      </c>
      <c r="AL313" s="234" t="str">
        <f>IFERROR(VLOOKUP(AL312,'P1-1'!$B:$AP,41,FALSE),"")</f>
        <v/>
      </c>
      <c r="AM313" s="234" t="str">
        <f>IFERROR(VLOOKUP(AM312,'P1-1'!$B:$AP,41,FALSE),"")</f>
        <v/>
      </c>
      <c r="AN313" s="729"/>
      <c r="AO313" s="701"/>
      <c r="AP313" s="705"/>
      <c r="AQ313" s="706"/>
      <c r="AR313" s="701"/>
      <c r="AS313" s="701"/>
      <c r="AT313" s="709"/>
      <c r="AU313" s="326" t="str">
        <f t="shared" ref="AU313" si="375">IFERROR(IF($D312="□",($AO312/$AK$7),($AO312/$AK$9)),"")</f>
        <v/>
      </c>
      <c r="AV313" s="326" t="str">
        <f t="shared" ref="AV313" si="376">IFERROR(IF($D312="□",($AN312/$AO$7),($AN312/$AO$9)),"")</f>
        <v/>
      </c>
    </row>
    <row r="314" spans="1:48" s="205" customFormat="1" ht="12" customHeight="1">
      <c r="A314" s="712"/>
      <c r="B314" s="715"/>
      <c r="C314" s="733"/>
      <c r="D314" s="721"/>
      <c r="E314" s="402"/>
      <c r="F314" s="726"/>
      <c r="G314" s="727"/>
      <c r="H314" s="235" t="s">
        <v>358</v>
      </c>
      <c r="I314" s="234" t="str">
        <f>IFERROR(VLOOKUP(I312,'P1-1'!$B:$AP,31,FALSE),"")</f>
        <v/>
      </c>
      <c r="J314" s="234" t="str">
        <f>IFERROR(VLOOKUP(J312,'P1-1'!$B:$AP,31,FALSE),"")</f>
        <v/>
      </c>
      <c r="K314" s="234" t="str">
        <f>IFERROR(VLOOKUP(K312,'P1-1'!$B:$AP,31,FALSE),"")</f>
        <v/>
      </c>
      <c r="L314" s="234" t="str">
        <f>IFERROR(VLOOKUP(L312,'P1-1'!$B:$AP,31,FALSE),"")</f>
        <v/>
      </c>
      <c r="M314" s="234" t="str">
        <f>IFERROR(VLOOKUP(M312,'P1-1'!$B:$AP,31,FALSE),"")</f>
        <v/>
      </c>
      <c r="N314" s="234" t="str">
        <f>IFERROR(VLOOKUP(N312,'P1-1'!$B:$AP,31,FALSE),"")</f>
        <v/>
      </c>
      <c r="O314" s="234" t="str">
        <f>IFERROR(VLOOKUP(O312,'P1-1'!$B:$AP,31,FALSE),"")</f>
        <v/>
      </c>
      <c r="P314" s="234" t="str">
        <f>IFERROR(VLOOKUP(P312,'P1-1'!$B:$AP,31,FALSE),"")</f>
        <v/>
      </c>
      <c r="Q314" s="234" t="str">
        <f>IFERROR(VLOOKUP(Q312,'P1-1'!$B:$AP,31,FALSE),"")</f>
        <v/>
      </c>
      <c r="R314" s="234" t="str">
        <f>IFERROR(VLOOKUP(R312,'P1-1'!$B:$AP,31,FALSE),"")</f>
        <v/>
      </c>
      <c r="S314" s="234" t="str">
        <f>IFERROR(VLOOKUP(S312,'P1-1'!$B:$AP,31,FALSE),"")</f>
        <v/>
      </c>
      <c r="T314" s="234" t="str">
        <f>IFERROR(VLOOKUP(T312,'P1-1'!$B:$AP,31,FALSE),"")</f>
        <v/>
      </c>
      <c r="U314" s="234" t="str">
        <f>IFERROR(VLOOKUP(U312,'P1-1'!$B:$AP,31,FALSE),"")</f>
        <v/>
      </c>
      <c r="V314" s="234" t="str">
        <f>IFERROR(VLOOKUP(V312,'P1-1'!$B:$AP,31,FALSE),"")</f>
        <v/>
      </c>
      <c r="W314" s="234" t="str">
        <f>IFERROR(VLOOKUP(W312,'P1-1'!$B:$AP,31,FALSE),"")</f>
        <v/>
      </c>
      <c r="X314" s="234" t="str">
        <f>IFERROR(VLOOKUP(X312,'P1-1'!$B:$AP,31,FALSE),"")</f>
        <v/>
      </c>
      <c r="Y314" s="234" t="str">
        <f>IFERROR(VLOOKUP(Y312,'P1-1'!$B:$AP,31,FALSE),"")</f>
        <v/>
      </c>
      <c r="Z314" s="234" t="str">
        <f>IFERROR(VLOOKUP(Z312,'P1-1'!$B:$AP,31,FALSE),"")</f>
        <v/>
      </c>
      <c r="AA314" s="234" t="str">
        <f>IFERROR(VLOOKUP(AA312,'P1-1'!$B:$AP,31,FALSE),"")</f>
        <v/>
      </c>
      <c r="AB314" s="234" t="str">
        <f>IFERROR(VLOOKUP(AB312,'P1-1'!$B:$AP,31,FALSE),"")</f>
        <v/>
      </c>
      <c r="AC314" s="234" t="str">
        <f>IFERROR(VLOOKUP(AC312,'P1-1'!$B:$AP,31,FALSE),"")</f>
        <v/>
      </c>
      <c r="AD314" s="234" t="str">
        <f>IFERROR(VLOOKUP(AD312,'P1-1'!$B:$AP,31,FALSE),"")</f>
        <v/>
      </c>
      <c r="AE314" s="234" t="str">
        <f>IFERROR(VLOOKUP(AE312,'P1-1'!$B:$AP,31,FALSE),"")</f>
        <v/>
      </c>
      <c r="AF314" s="234" t="str">
        <f>IFERROR(VLOOKUP(AF312,'P1-1'!$B:$AP,31,FALSE),"")</f>
        <v/>
      </c>
      <c r="AG314" s="234" t="str">
        <f>IFERROR(VLOOKUP(AG312,'P1-1'!$B:$AP,31,FALSE),"")</f>
        <v/>
      </c>
      <c r="AH314" s="234" t="str">
        <f>IFERROR(VLOOKUP(AH312,'P1-1'!$B:$AP,31,FALSE),"")</f>
        <v/>
      </c>
      <c r="AI314" s="234" t="str">
        <f>IFERROR(VLOOKUP(AI312,'P1-1'!$B:$AP,31,FALSE),"")</f>
        <v/>
      </c>
      <c r="AJ314" s="234" t="str">
        <f>IFERROR(VLOOKUP(AJ312,'P1-1'!$B:$AP,31,FALSE),"")</f>
        <v/>
      </c>
      <c r="AK314" s="234" t="str">
        <f>IFERROR(VLOOKUP(AK312,'P1-1'!$B:$AP,31,FALSE),"")</f>
        <v/>
      </c>
      <c r="AL314" s="234" t="str">
        <f>IFERROR(VLOOKUP(AL312,'P1-1'!$B:$AP,31,FALSE),"")</f>
        <v/>
      </c>
      <c r="AM314" s="234" t="str">
        <f>IFERROR(VLOOKUP(AM312,'P1-1'!$B:$AP,31,FALSE),"")</f>
        <v/>
      </c>
      <c r="AN314" s="730"/>
      <c r="AO314" s="702"/>
      <c r="AP314" s="707"/>
      <c r="AQ314" s="708"/>
      <c r="AR314" s="702"/>
      <c r="AS314" s="702"/>
      <c r="AT314" s="709"/>
      <c r="AU314" s="327"/>
      <c r="AV314" s="327"/>
    </row>
    <row r="315" spans="1:48" s="205" customFormat="1" ht="12" customHeight="1">
      <c r="A315" s="710">
        <v>98</v>
      </c>
      <c r="B315" s="713"/>
      <c r="C315" s="731"/>
      <c r="D315" s="719" t="s">
        <v>231</v>
      </c>
      <c r="E315" s="401"/>
      <c r="F315" s="722"/>
      <c r="G315" s="723"/>
      <c r="H315" s="232" t="s">
        <v>355</v>
      </c>
      <c r="I315" s="324"/>
      <c r="J315" s="324"/>
      <c r="K315" s="324"/>
      <c r="L315" s="324"/>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4"/>
      <c r="AL315" s="324"/>
      <c r="AM315" s="324"/>
      <c r="AN315" s="728">
        <f t="shared" ref="AN315" si="377">IF(LEFT($AN$2,6)="共同生活援助",SUM(I316:AM316),SUM(I316:AM317))</f>
        <v>0</v>
      </c>
      <c r="AO315" s="700">
        <f>IF($AN$4="４週",AN315/4,AN315/(DAY(EOMONTH($I$22,0))/7))</f>
        <v>0</v>
      </c>
      <c r="AP315" s="703"/>
      <c r="AQ315" s="704"/>
      <c r="AR315" s="700" t="str">
        <f t="shared" ref="AR315" si="378">IF($AN$4="４週",AU316,AV316)</f>
        <v/>
      </c>
      <c r="AS315" s="700"/>
      <c r="AT315" s="709"/>
      <c r="AU315" s="325" t="s">
        <v>617</v>
      </c>
      <c r="AV315" s="325" t="s">
        <v>356</v>
      </c>
    </row>
    <row r="316" spans="1:48" s="205" customFormat="1" ht="12" customHeight="1">
      <c r="A316" s="711"/>
      <c r="B316" s="714"/>
      <c r="C316" s="732"/>
      <c r="D316" s="720"/>
      <c r="E316" s="402"/>
      <c r="F316" s="724"/>
      <c r="G316" s="725"/>
      <c r="H316" s="233" t="s">
        <v>357</v>
      </c>
      <c r="I316" s="234" t="str">
        <f>IFERROR(VLOOKUP(I315,'P1-1'!$B:$AP,41,FALSE),"")</f>
        <v/>
      </c>
      <c r="J316" s="234" t="str">
        <f>IFERROR(VLOOKUP(J315,'P1-1'!$B:$AP,41,FALSE),"")</f>
        <v/>
      </c>
      <c r="K316" s="234" t="str">
        <f>IFERROR(VLOOKUP(K315,'P1-1'!$B:$AP,41,FALSE),"")</f>
        <v/>
      </c>
      <c r="L316" s="234" t="str">
        <f>IFERROR(VLOOKUP(L315,'P1-1'!$B:$AP,41,FALSE),"")</f>
        <v/>
      </c>
      <c r="M316" s="234" t="str">
        <f>IFERROR(VLOOKUP(M315,'P1-1'!$B:$AP,41,FALSE),"")</f>
        <v/>
      </c>
      <c r="N316" s="234" t="str">
        <f>IFERROR(VLOOKUP(N315,'P1-1'!$B:$AP,41,FALSE),"")</f>
        <v/>
      </c>
      <c r="O316" s="234" t="str">
        <f>IFERROR(VLOOKUP(O315,'P1-1'!$B:$AP,41,FALSE),"")</f>
        <v/>
      </c>
      <c r="P316" s="234" t="str">
        <f>IFERROR(VLOOKUP(P315,'P1-1'!$B:$AP,41,FALSE),"")</f>
        <v/>
      </c>
      <c r="Q316" s="234" t="str">
        <f>IFERROR(VLOOKUP(Q315,'P1-1'!$B:$AP,41,FALSE),"")</f>
        <v/>
      </c>
      <c r="R316" s="234" t="str">
        <f>IFERROR(VLOOKUP(R315,'P1-1'!$B:$AP,41,FALSE),"")</f>
        <v/>
      </c>
      <c r="S316" s="234" t="str">
        <f>IFERROR(VLOOKUP(S315,'P1-1'!$B:$AP,41,FALSE),"")</f>
        <v/>
      </c>
      <c r="T316" s="234" t="str">
        <f>IFERROR(VLOOKUP(T315,'P1-1'!$B:$AP,41,FALSE),"")</f>
        <v/>
      </c>
      <c r="U316" s="234" t="str">
        <f>IFERROR(VLOOKUP(U315,'P1-1'!$B:$AP,41,FALSE),"")</f>
        <v/>
      </c>
      <c r="V316" s="234" t="str">
        <f>IFERROR(VLOOKUP(V315,'P1-1'!$B:$AP,41,FALSE),"")</f>
        <v/>
      </c>
      <c r="W316" s="234" t="str">
        <f>IFERROR(VLOOKUP(W315,'P1-1'!$B:$AP,41,FALSE),"")</f>
        <v/>
      </c>
      <c r="X316" s="234" t="str">
        <f>IFERROR(VLOOKUP(X315,'P1-1'!$B:$AP,41,FALSE),"")</f>
        <v/>
      </c>
      <c r="Y316" s="234" t="str">
        <f>IFERROR(VLOOKUP(Y315,'P1-1'!$B:$AP,41,FALSE),"")</f>
        <v/>
      </c>
      <c r="Z316" s="234" t="str">
        <f>IFERROR(VLOOKUP(Z315,'P1-1'!$B:$AP,41,FALSE),"")</f>
        <v/>
      </c>
      <c r="AA316" s="234" t="str">
        <f>IFERROR(VLOOKUP(AA315,'P1-1'!$B:$AP,41,FALSE),"")</f>
        <v/>
      </c>
      <c r="AB316" s="234" t="str">
        <f>IFERROR(VLOOKUP(AB315,'P1-1'!$B:$AP,41,FALSE),"")</f>
        <v/>
      </c>
      <c r="AC316" s="234" t="str">
        <f>IFERROR(VLOOKUP(AC315,'P1-1'!$B:$AP,41,FALSE),"")</f>
        <v/>
      </c>
      <c r="AD316" s="234" t="str">
        <f>IFERROR(VLOOKUP(AD315,'P1-1'!$B:$AP,41,FALSE),"")</f>
        <v/>
      </c>
      <c r="AE316" s="234" t="str">
        <f>IFERROR(VLOOKUP(AE315,'P1-1'!$B:$AP,41,FALSE),"")</f>
        <v/>
      </c>
      <c r="AF316" s="234" t="str">
        <f>IFERROR(VLOOKUP(AF315,'P1-1'!$B:$AP,41,FALSE),"")</f>
        <v/>
      </c>
      <c r="AG316" s="234" t="str">
        <f>IFERROR(VLOOKUP(AG315,'P1-1'!$B:$AP,41,FALSE),"")</f>
        <v/>
      </c>
      <c r="AH316" s="234" t="str">
        <f>IFERROR(VLOOKUP(AH315,'P1-1'!$B:$AP,41,FALSE),"")</f>
        <v/>
      </c>
      <c r="AI316" s="234" t="str">
        <f>IFERROR(VLOOKUP(AI315,'P1-1'!$B:$AP,41,FALSE),"")</f>
        <v/>
      </c>
      <c r="AJ316" s="234" t="str">
        <f>IFERROR(VLOOKUP(AJ315,'P1-1'!$B:$AP,41,FALSE),"")</f>
        <v/>
      </c>
      <c r="AK316" s="234" t="str">
        <f>IFERROR(VLOOKUP(AK315,'P1-1'!$B:$AP,41,FALSE),"")</f>
        <v/>
      </c>
      <c r="AL316" s="234" t="str">
        <f>IFERROR(VLOOKUP(AL315,'P1-1'!$B:$AP,41,FALSE),"")</f>
        <v/>
      </c>
      <c r="AM316" s="234" t="str">
        <f>IFERROR(VLOOKUP(AM315,'P1-1'!$B:$AP,41,FALSE),"")</f>
        <v/>
      </c>
      <c r="AN316" s="729"/>
      <c r="AO316" s="701"/>
      <c r="AP316" s="705"/>
      <c r="AQ316" s="706"/>
      <c r="AR316" s="701"/>
      <c r="AS316" s="701"/>
      <c r="AT316" s="709"/>
      <c r="AU316" s="326" t="str">
        <f t="shared" ref="AU316" si="379">IFERROR(IF($D315="□",($AO315/$AK$7),($AO315/$AK$9)),"")</f>
        <v/>
      </c>
      <c r="AV316" s="326" t="str">
        <f t="shared" ref="AV316" si="380">IFERROR(IF($D315="□",($AN315/$AO$7),($AN315/$AO$9)),"")</f>
        <v/>
      </c>
    </row>
    <row r="317" spans="1:48" s="205" customFormat="1" ht="12" customHeight="1">
      <c r="A317" s="712"/>
      <c r="B317" s="715"/>
      <c r="C317" s="733"/>
      <c r="D317" s="721"/>
      <c r="E317" s="402"/>
      <c r="F317" s="726"/>
      <c r="G317" s="727"/>
      <c r="H317" s="235" t="s">
        <v>358</v>
      </c>
      <c r="I317" s="234" t="str">
        <f>IFERROR(VLOOKUP(I315,'P1-1'!$B:$AP,31,FALSE),"")</f>
        <v/>
      </c>
      <c r="J317" s="234" t="str">
        <f>IFERROR(VLOOKUP(J315,'P1-1'!$B:$AP,31,FALSE),"")</f>
        <v/>
      </c>
      <c r="K317" s="234" t="str">
        <f>IFERROR(VLOOKUP(K315,'P1-1'!$B:$AP,31,FALSE),"")</f>
        <v/>
      </c>
      <c r="L317" s="234" t="str">
        <f>IFERROR(VLOOKUP(L315,'P1-1'!$B:$AP,31,FALSE),"")</f>
        <v/>
      </c>
      <c r="M317" s="234" t="str">
        <f>IFERROR(VLOOKUP(M315,'P1-1'!$B:$AP,31,FALSE),"")</f>
        <v/>
      </c>
      <c r="N317" s="234" t="str">
        <f>IFERROR(VLOOKUP(N315,'P1-1'!$B:$AP,31,FALSE),"")</f>
        <v/>
      </c>
      <c r="O317" s="234" t="str">
        <f>IFERROR(VLOOKUP(O315,'P1-1'!$B:$AP,31,FALSE),"")</f>
        <v/>
      </c>
      <c r="P317" s="234" t="str">
        <f>IFERROR(VLOOKUP(P315,'P1-1'!$B:$AP,31,FALSE),"")</f>
        <v/>
      </c>
      <c r="Q317" s="234" t="str">
        <f>IFERROR(VLOOKUP(Q315,'P1-1'!$B:$AP,31,FALSE),"")</f>
        <v/>
      </c>
      <c r="R317" s="234" t="str">
        <f>IFERROR(VLOOKUP(R315,'P1-1'!$B:$AP,31,FALSE),"")</f>
        <v/>
      </c>
      <c r="S317" s="234" t="str">
        <f>IFERROR(VLOOKUP(S315,'P1-1'!$B:$AP,31,FALSE),"")</f>
        <v/>
      </c>
      <c r="T317" s="234" t="str">
        <f>IFERROR(VLOOKUP(T315,'P1-1'!$B:$AP,31,FALSE),"")</f>
        <v/>
      </c>
      <c r="U317" s="234" t="str">
        <f>IFERROR(VLOOKUP(U315,'P1-1'!$B:$AP,31,FALSE),"")</f>
        <v/>
      </c>
      <c r="V317" s="234" t="str">
        <f>IFERROR(VLOOKUP(V315,'P1-1'!$B:$AP,31,FALSE),"")</f>
        <v/>
      </c>
      <c r="W317" s="234" t="str">
        <f>IFERROR(VLOOKUP(W315,'P1-1'!$B:$AP,31,FALSE),"")</f>
        <v/>
      </c>
      <c r="X317" s="234" t="str">
        <f>IFERROR(VLOOKUP(X315,'P1-1'!$B:$AP,31,FALSE),"")</f>
        <v/>
      </c>
      <c r="Y317" s="234" t="str">
        <f>IFERROR(VLOOKUP(Y315,'P1-1'!$B:$AP,31,FALSE),"")</f>
        <v/>
      </c>
      <c r="Z317" s="234" t="str">
        <f>IFERROR(VLOOKUP(Z315,'P1-1'!$B:$AP,31,FALSE),"")</f>
        <v/>
      </c>
      <c r="AA317" s="234" t="str">
        <f>IFERROR(VLOOKUP(AA315,'P1-1'!$B:$AP,31,FALSE),"")</f>
        <v/>
      </c>
      <c r="AB317" s="234" t="str">
        <f>IFERROR(VLOOKUP(AB315,'P1-1'!$B:$AP,31,FALSE),"")</f>
        <v/>
      </c>
      <c r="AC317" s="234" t="str">
        <f>IFERROR(VLOOKUP(AC315,'P1-1'!$B:$AP,31,FALSE),"")</f>
        <v/>
      </c>
      <c r="AD317" s="234" t="str">
        <f>IFERROR(VLOOKUP(AD315,'P1-1'!$B:$AP,31,FALSE),"")</f>
        <v/>
      </c>
      <c r="AE317" s="234" t="str">
        <f>IFERROR(VLOOKUP(AE315,'P1-1'!$B:$AP,31,FALSE),"")</f>
        <v/>
      </c>
      <c r="AF317" s="234" t="str">
        <f>IFERROR(VLOOKUP(AF315,'P1-1'!$B:$AP,31,FALSE),"")</f>
        <v/>
      </c>
      <c r="AG317" s="234" t="str">
        <f>IFERROR(VLOOKUP(AG315,'P1-1'!$B:$AP,31,FALSE),"")</f>
        <v/>
      </c>
      <c r="AH317" s="234" t="str">
        <f>IFERROR(VLOOKUP(AH315,'P1-1'!$B:$AP,31,FALSE),"")</f>
        <v/>
      </c>
      <c r="AI317" s="234" t="str">
        <f>IFERROR(VLOOKUP(AI315,'P1-1'!$B:$AP,31,FALSE),"")</f>
        <v/>
      </c>
      <c r="AJ317" s="234" t="str">
        <f>IFERROR(VLOOKUP(AJ315,'P1-1'!$B:$AP,31,FALSE),"")</f>
        <v/>
      </c>
      <c r="AK317" s="234" t="str">
        <f>IFERROR(VLOOKUP(AK315,'P1-1'!$B:$AP,31,FALSE),"")</f>
        <v/>
      </c>
      <c r="AL317" s="234" t="str">
        <f>IFERROR(VLOOKUP(AL315,'P1-1'!$B:$AP,31,FALSE),"")</f>
        <v/>
      </c>
      <c r="AM317" s="234" t="str">
        <f>IFERROR(VLOOKUP(AM315,'P1-1'!$B:$AP,31,FALSE),"")</f>
        <v/>
      </c>
      <c r="AN317" s="730"/>
      <c r="AO317" s="702"/>
      <c r="AP317" s="707"/>
      <c r="AQ317" s="708"/>
      <c r="AR317" s="702"/>
      <c r="AS317" s="702"/>
      <c r="AT317" s="709"/>
      <c r="AU317" s="327"/>
      <c r="AV317" s="327"/>
    </row>
    <row r="318" spans="1:48" s="205" customFormat="1" ht="12" customHeight="1">
      <c r="A318" s="710">
        <v>99</v>
      </c>
      <c r="B318" s="713"/>
      <c r="C318" s="716"/>
      <c r="D318" s="719" t="s">
        <v>231</v>
      </c>
      <c r="E318" s="401"/>
      <c r="F318" s="722"/>
      <c r="G318" s="723"/>
      <c r="H318" s="232" t="s">
        <v>355</v>
      </c>
      <c r="I318" s="324"/>
      <c r="J318" s="324"/>
      <c r="K318" s="324"/>
      <c r="L318" s="324"/>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4"/>
      <c r="AL318" s="324"/>
      <c r="AM318" s="324"/>
      <c r="AN318" s="728">
        <f t="shared" ref="AN318" si="381">IF(LEFT($AN$2,6)="共同生活援助",SUM(I319:AM319),SUM(I319:AM320))</f>
        <v>0</v>
      </c>
      <c r="AO318" s="700">
        <f>IF($AN$4="４週",AN318/4,AN318/(DAY(EOMONTH($I$22,0))/7))</f>
        <v>0</v>
      </c>
      <c r="AP318" s="703"/>
      <c r="AQ318" s="704"/>
      <c r="AR318" s="700" t="str">
        <f t="shared" ref="AR318" si="382">IF($AN$4="４週",AU319,AV319)</f>
        <v/>
      </c>
      <c r="AS318" s="700"/>
      <c r="AT318" s="709"/>
      <c r="AU318" s="325" t="s">
        <v>617</v>
      </c>
      <c r="AV318" s="325" t="s">
        <v>356</v>
      </c>
    </row>
    <row r="319" spans="1:48" s="205" customFormat="1" ht="12" customHeight="1">
      <c r="A319" s="711"/>
      <c r="B319" s="714"/>
      <c r="C319" s="717"/>
      <c r="D319" s="720"/>
      <c r="E319" s="402"/>
      <c r="F319" s="724"/>
      <c r="G319" s="725"/>
      <c r="H319" s="233" t="s">
        <v>357</v>
      </c>
      <c r="I319" s="234" t="str">
        <f>IFERROR(VLOOKUP(I318,'P1-1'!$B:$AP,41,FALSE),"")</f>
        <v/>
      </c>
      <c r="J319" s="234" t="str">
        <f>IFERROR(VLOOKUP(J318,'P1-1'!$B:$AP,41,FALSE),"")</f>
        <v/>
      </c>
      <c r="K319" s="234" t="str">
        <f>IFERROR(VLOOKUP(K318,'P1-1'!$B:$AP,41,FALSE),"")</f>
        <v/>
      </c>
      <c r="L319" s="234" t="str">
        <f>IFERROR(VLOOKUP(L318,'P1-1'!$B:$AP,41,FALSE),"")</f>
        <v/>
      </c>
      <c r="M319" s="234" t="str">
        <f>IFERROR(VLOOKUP(M318,'P1-1'!$B:$AP,41,FALSE),"")</f>
        <v/>
      </c>
      <c r="N319" s="234" t="str">
        <f>IFERROR(VLOOKUP(N318,'P1-1'!$B:$AP,41,FALSE),"")</f>
        <v/>
      </c>
      <c r="O319" s="234" t="str">
        <f>IFERROR(VLOOKUP(O318,'P1-1'!$B:$AP,41,FALSE),"")</f>
        <v/>
      </c>
      <c r="P319" s="234" t="str">
        <f>IFERROR(VLOOKUP(P318,'P1-1'!$B:$AP,41,FALSE),"")</f>
        <v/>
      </c>
      <c r="Q319" s="234" t="str">
        <f>IFERROR(VLOOKUP(Q318,'P1-1'!$B:$AP,41,FALSE),"")</f>
        <v/>
      </c>
      <c r="R319" s="234" t="str">
        <f>IFERROR(VLOOKUP(R318,'P1-1'!$B:$AP,41,FALSE),"")</f>
        <v/>
      </c>
      <c r="S319" s="234" t="str">
        <f>IFERROR(VLOOKUP(S318,'P1-1'!$B:$AP,41,FALSE),"")</f>
        <v/>
      </c>
      <c r="T319" s="234" t="str">
        <f>IFERROR(VLOOKUP(T318,'P1-1'!$B:$AP,41,FALSE),"")</f>
        <v/>
      </c>
      <c r="U319" s="234" t="str">
        <f>IFERROR(VLOOKUP(U318,'P1-1'!$B:$AP,41,FALSE),"")</f>
        <v/>
      </c>
      <c r="V319" s="234" t="str">
        <f>IFERROR(VLOOKUP(V318,'P1-1'!$B:$AP,41,FALSE),"")</f>
        <v/>
      </c>
      <c r="W319" s="234" t="str">
        <f>IFERROR(VLOOKUP(W318,'P1-1'!$B:$AP,41,FALSE),"")</f>
        <v/>
      </c>
      <c r="X319" s="234" t="str">
        <f>IFERROR(VLOOKUP(X318,'P1-1'!$B:$AP,41,FALSE),"")</f>
        <v/>
      </c>
      <c r="Y319" s="234" t="str">
        <f>IFERROR(VLOOKUP(Y318,'P1-1'!$B:$AP,41,FALSE),"")</f>
        <v/>
      </c>
      <c r="Z319" s="234" t="str">
        <f>IFERROR(VLOOKUP(Z318,'P1-1'!$B:$AP,41,FALSE),"")</f>
        <v/>
      </c>
      <c r="AA319" s="234" t="str">
        <f>IFERROR(VLOOKUP(AA318,'P1-1'!$B:$AP,41,FALSE),"")</f>
        <v/>
      </c>
      <c r="AB319" s="234" t="str">
        <f>IFERROR(VLOOKUP(AB318,'P1-1'!$B:$AP,41,FALSE),"")</f>
        <v/>
      </c>
      <c r="AC319" s="234" t="str">
        <f>IFERROR(VLOOKUP(AC318,'P1-1'!$B:$AP,41,FALSE),"")</f>
        <v/>
      </c>
      <c r="AD319" s="234" t="str">
        <f>IFERROR(VLOOKUP(AD318,'P1-1'!$B:$AP,41,FALSE),"")</f>
        <v/>
      </c>
      <c r="AE319" s="234" t="str">
        <f>IFERROR(VLOOKUP(AE318,'P1-1'!$B:$AP,41,FALSE),"")</f>
        <v/>
      </c>
      <c r="AF319" s="234" t="str">
        <f>IFERROR(VLOOKUP(AF318,'P1-1'!$B:$AP,41,FALSE),"")</f>
        <v/>
      </c>
      <c r="AG319" s="234" t="str">
        <f>IFERROR(VLOOKUP(AG318,'P1-1'!$B:$AP,41,FALSE),"")</f>
        <v/>
      </c>
      <c r="AH319" s="234" t="str">
        <f>IFERROR(VLOOKUP(AH318,'P1-1'!$B:$AP,41,FALSE),"")</f>
        <v/>
      </c>
      <c r="AI319" s="234" t="str">
        <f>IFERROR(VLOOKUP(AI318,'P1-1'!$B:$AP,41,FALSE),"")</f>
        <v/>
      </c>
      <c r="AJ319" s="234" t="str">
        <f>IFERROR(VLOOKUP(AJ318,'P1-1'!$B:$AP,41,FALSE),"")</f>
        <v/>
      </c>
      <c r="AK319" s="234" t="str">
        <f>IFERROR(VLOOKUP(AK318,'P1-1'!$B:$AP,41,FALSE),"")</f>
        <v/>
      </c>
      <c r="AL319" s="234" t="str">
        <f>IFERROR(VLOOKUP(AL318,'P1-1'!$B:$AP,41,FALSE),"")</f>
        <v/>
      </c>
      <c r="AM319" s="234" t="str">
        <f>IFERROR(VLOOKUP(AM318,'P1-1'!$B:$AP,41,FALSE),"")</f>
        <v/>
      </c>
      <c r="AN319" s="729"/>
      <c r="AO319" s="701"/>
      <c r="AP319" s="705"/>
      <c r="AQ319" s="706"/>
      <c r="AR319" s="701"/>
      <c r="AS319" s="701"/>
      <c r="AT319" s="709"/>
      <c r="AU319" s="326" t="str">
        <f t="shared" ref="AU319" si="383">IFERROR(IF($D318="□",($AO318/$AK$7),($AO318/$AK$9)),"")</f>
        <v/>
      </c>
      <c r="AV319" s="326" t="str">
        <f t="shared" ref="AV319" si="384">IFERROR(IF($D318="□",($AN318/$AO$7),($AN318/$AO$9)),"")</f>
        <v/>
      </c>
    </row>
    <row r="320" spans="1:48" s="205" customFormat="1" ht="12" customHeight="1">
      <c r="A320" s="712"/>
      <c r="B320" s="715"/>
      <c r="C320" s="718"/>
      <c r="D320" s="721"/>
      <c r="E320" s="402"/>
      <c r="F320" s="726"/>
      <c r="G320" s="727"/>
      <c r="H320" s="235" t="s">
        <v>358</v>
      </c>
      <c r="I320" s="234" t="str">
        <f>IFERROR(VLOOKUP(I318,'P1-1'!$B:$AP,31,FALSE),"")</f>
        <v/>
      </c>
      <c r="J320" s="234" t="str">
        <f>IFERROR(VLOOKUP(J318,'P1-1'!$B:$AP,31,FALSE),"")</f>
        <v/>
      </c>
      <c r="K320" s="234" t="str">
        <f>IFERROR(VLOOKUP(K318,'P1-1'!$B:$AP,31,FALSE),"")</f>
        <v/>
      </c>
      <c r="L320" s="234" t="str">
        <f>IFERROR(VLOOKUP(L318,'P1-1'!$B:$AP,31,FALSE),"")</f>
        <v/>
      </c>
      <c r="M320" s="234" t="str">
        <f>IFERROR(VLOOKUP(M318,'P1-1'!$B:$AP,31,FALSE),"")</f>
        <v/>
      </c>
      <c r="N320" s="234" t="str">
        <f>IFERROR(VLOOKUP(N318,'P1-1'!$B:$AP,31,FALSE),"")</f>
        <v/>
      </c>
      <c r="O320" s="234" t="str">
        <f>IFERROR(VLOOKUP(O318,'P1-1'!$B:$AP,31,FALSE),"")</f>
        <v/>
      </c>
      <c r="P320" s="234" t="str">
        <f>IFERROR(VLOOKUP(P318,'P1-1'!$B:$AP,31,FALSE),"")</f>
        <v/>
      </c>
      <c r="Q320" s="234" t="str">
        <f>IFERROR(VLOOKUP(Q318,'P1-1'!$B:$AP,31,FALSE),"")</f>
        <v/>
      </c>
      <c r="R320" s="234" t="str">
        <f>IFERROR(VLOOKUP(R318,'P1-1'!$B:$AP,31,FALSE),"")</f>
        <v/>
      </c>
      <c r="S320" s="234" t="str">
        <f>IFERROR(VLOOKUP(S318,'P1-1'!$B:$AP,31,FALSE),"")</f>
        <v/>
      </c>
      <c r="T320" s="234" t="str">
        <f>IFERROR(VLOOKUP(T318,'P1-1'!$B:$AP,31,FALSE),"")</f>
        <v/>
      </c>
      <c r="U320" s="234" t="str">
        <f>IFERROR(VLOOKUP(U318,'P1-1'!$B:$AP,31,FALSE),"")</f>
        <v/>
      </c>
      <c r="V320" s="234" t="str">
        <f>IFERROR(VLOOKUP(V318,'P1-1'!$B:$AP,31,FALSE),"")</f>
        <v/>
      </c>
      <c r="W320" s="234" t="str">
        <f>IFERROR(VLOOKUP(W318,'P1-1'!$B:$AP,31,FALSE),"")</f>
        <v/>
      </c>
      <c r="X320" s="234" t="str">
        <f>IFERROR(VLOOKUP(X318,'P1-1'!$B:$AP,31,FALSE),"")</f>
        <v/>
      </c>
      <c r="Y320" s="234" t="str">
        <f>IFERROR(VLOOKUP(Y318,'P1-1'!$B:$AP,31,FALSE),"")</f>
        <v/>
      </c>
      <c r="Z320" s="234" t="str">
        <f>IFERROR(VLOOKUP(Z318,'P1-1'!$B:$AP,31,FALSE),"")</f>
        <v/>
      </c>
      <c r="AA320" s="234" t="str">
        <f>IFERROR(VLOOKUP(AA318,'P1-1'!$B:$AP,31,FALSE),"")</f>
        <v/>
      </c>
      <c r="AB320" s="234" t="str">
        <f>IFERROR(VLOOKUP(AB318,'P1-1'!$B:$AP,31,FALSE),"")</f>
        <v/>
      </c>
      <c r="AC320" s="234" t="str">
        <f>IFERROR(VLOOKUP(AC318,'P1-1'!$B:$AP,31,FALSE),"")</f>
        <v/>
      </c>
      <c r="AD320" s="234" t="str">
        <f>IFERROR(VLOOKUP(AD318,'P1-1'!$B:$AP,31,FALSE),"")</f>
        <v/>
      </c>
      <c r="AE320" s="234" t="str">
        <f>IFERROR(VLOOKUP(AE318,'P1-1'!$B:$AP,31,FALSE),"")</f>
        <v/>
      </c>
      <c r="AF320" s="234" t="str">
        <f>IFERROR(VLOOKUP(AF318,'P1-1'!$B:$AP,31,FALSE),"")</f>
        <v/>
      </c>
      <c r="AG320" s="234" t="str">
        <f>IFERROR(VLOOKUP(AG318,'P1-1'!$B:$AP,31,FALSE),"")</f>
        <v/>
      </c>
      <c r="AH320" s="234" t="str">
        <f>IFERROR(VLOOKUP(AH318,'P1-1'!$B:$AP,31,FALSE),"")</f>
        <v/>
      </c>
      <c r="AI320" s="234" t="str">
        <f>IFERROR(VLOOKUP(AI318,'P1-1'!$B:$AP,31,FALSE),"")</f>
        <v/>
      </c>
      <c r="AJ320" s="234" t="str">
        <f>IFERROR(VLOOKUP(AJ318,'P1-1'!$B:$AP,31,FALSE),"")</f>
        <v/>
      </c>
      <c r="AK320" s="234" t="str">
        <f>IFERROR(VLOOKUP(AK318,'P1-1'!$B:$AP,31,FALSE),"")</f>
        <v/>
      </c>
      <c r="AL320" s="234" t="str">
        <f>IFERROR(VLOOKUP(AL318,'P1-1'!$B:$AP,31,FALSE),"")</f>
        <v/>
      </c>
      <c r="AM320" s="234" t="str">
        <f>IFERROR(VLOOKUP(AM318,'P1-1'!$B:$AP,31,FALSE),"")</f>
        <v/>
      </c>
      <c r="AN320" s="730"/>
      <c r="AO320" s="702"/>
      <c r="AP320" s="707"/>
      <c r="AQ320" s="708"/>
      <c r="AR320" s="702"/>
      <c r="AS320" s="702"/>
      <c r="AT320" s="709"/>
      <c r="AU320" s="327"/>
      <c r="AV320" s="327"/>
    </row>
    <row r="321" spans="1:48" ht="12" customHeight="1">
      <c r="A321" s="404"/>
      <c r="B321" s="405"/>
      <c r="C321" s="405"/>
      <c r="D321" s="406"/>
      <c r="E321" s="407"/>
      <c r="F321" s="408"/>
      <c r="G321" s="408"/>
      <c r="H321" s="409"/>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1"/>
      <c r="AO321" s="412"/>
      <c r="AP321" s="413"/>
      <c r="AQ321" s="413"/>
      <c r="AR321" s="412"/>
      <c r="AS321" s="412"/>
      <c r="AT321" s="414"/>
      <c r="AU321" s="415"/>
      <c r="AV321" s="415"/>
    </row>
    <row r="322" spans="1:48" ht="15" customHeight="1">
      <c r="A322" s="417" t="s">
        <v>359</v>
      </c>
      <c r="B322" s="418"/>
      <c r="C322" s="419"/>
      <c r="D322" s="419"/>
      <c r="E322" s="419"/>
      <c r="F322" s="419"/>
      <c r="G322" s="419"/>
      <c r="H322" s="419"/>
      <c r="I322" s="420"/>
      <c r="J322" s="419"/>
      <c r="K322" s="421"/>
      <c r="L322" s="421"/>
      <c r="M322" s="421"/>
      <c r="N322" s="421"/>
      <c r="O322" s="421"/>
      <c r="P322" s="421"/>
      <c r="Q322" s="421"/>
      <c r="R322" s="421"/>
      <c r="S322" s="421"/>
      <c r="T322" s="421"/>
      <c r="U322" s="421"/>
      <c r="V322" s="421"/>
      <c r="W322" s="421"/>
      <c r="X322" s="421"/>
      <c r="Y322" s="421"/>
      <c r="Z322" s="421"/>
      <c r="AA322" s="421"/>
      <c r="AB322" s="421"/>
      <c r="AC322" s="421"/>
      <c r="AD322" s="421"/>
      <c r="AE322" s="421"/>
      <c r="AF322" s="421"/>
      <c r="AG322" s="421"/>
      <c r="AH322" s="421"/>
      <c r="AI322" s="421"/>
      <c r="AJ322" s="422"/>
      <c r="AK322" s="422"/>
      <c r="AL322" s="422"/>
      <c r="AM322" s="422"/>
      <c r="AN322" s="423"/>
      <c r="AO322" s="423"/>
      <c r="AP322" s="423"/>
      <c r="AQ322" s="424"/>
    </row>
    <row r="323" spans="1:48" ht="15" customHeight="1">
      <c r="A323" s="417" t="s">
        <v>360</v>
      </c>
      <c r="B323" s="427"/>
      <c r="C323" s="427"/>
      <c r="D323" s="427"/>
      <c r="E323" s="427"/>
      <c r="F323" s="427"/>
      <c r="G323" s="427"/>
      <c r="H323" s="427"/>
      <c r="I323" s="427"/>
      <c r="J323" s="427"/>
      <c r="K323" s="428"/>
      <c r="L323" s="428"/>
      <c r="M323" s="428"/>
      <c r="N323" s="428"/>
      <c r="O323" s="428"/>
      <c r="P323" s="428"/>
      <c r="Q323" s="428"/>
      <c r="R323" s="428"/>
      <c r="S323" s="428"/>
      <c r="T323" s="428"/>
      <c r="U323" s="428"/>
      <c r="V323" s="428"/>
      <c r="W323" s="428"/>
      <c r="X323" s="428"/>
      <c r="Y323" s="428"/>
      <c r="Z323" s="428"/>
      <c r="AA323" s="428"/>
      <c r="AB323" s="428"/>
      <c r="AC323" s="428"/>
      <c r="AD323" s="428"/>
      <c r="AE323" s="428"/>
      <c r="AF323" s="428"/>
      <c r="AG323" s="428"/>
      <c r="AH323" s="428"/>
      <c r="AI323" s="428"/>
      <c r="AJ323" s="428"/>
      <c r="AK323" s="428"/>
      <c r="AL323" s="428"/>
      <c r="AM323" s="428"/>
      <c r="AN323" s="428"/>
      <c r="AO323" s="428"/>
      <c r="AP323" s="428"/>
      <c r="AQ323" s="428"/>
      <c r="AR323" s="416"/>
      <c r="AS323" s="416"/>
    </row>
    <row r="324" spans="1:48" ht="15" customHeight="1">
      <c r="A324" s="417" t="s">
        <v>361</v>
      </c>
      <c r="B324" s="427"/>
      <c r="C324" s="427"/>
      <c r="D324" s="427"/>
      <c r="E324" s="427"/>
      <c r="F324" s="427"/>
      <c r="G324" s="427"/>
      <c r="H324" s="427"/>
      <c r="I324" s="427"/>
      <c r="J324" s="427"/>
      <c r="K324" s="428"/>
      <c r="L324" s="428"/>
      <c r="M324" s="428"/>
      <c r="N324" s="428"/>
      <c r="O324" s="428"/>
      <c r="P324" s="428"/>
      <c r="Q324" s="428"/>
      <c r="R324" s="428"/>
      <c r="S324" s="428"/>
      <c r="T324" s="428"/>
      <c r="U324" s="428"/>
      <c r="V324" s="428"/>
      <c r="W324" s="428"/>
      <c r="X324" s="428"/>
      <c r="Y324" s="428"/>
      <c r="Z324" s="428"/>
      <c r="AA324" s="428"/>
      <c r="AB324" s="428"/>
      <c r="AC324" s="428"/>
      <c r="AD324" s="428"/>
      <c r="AE324" s="428"/>
      <c r="AF324" s="428"/>
      <c r="AG324" s="428"/>
      <c r="AH324" s="428"/>
      <c r="AI324" s="428"/>
      <c r="AJ324" s="428"/>
      <c r="AK324" s="428"/>
      <c r="AL324" s="428"/>
      <c r="AM324" s="428"/>
      <c r="AN324" s="428"/>
      <c r="AO324" s="428"/>
      <c r="AP324" s="428"/>
      <c r="AQ324" s="428"/>
      <c r="AR324" s="416"/>
      <c r="AS324" s="416"/>
    </row>
    <row r="325" spans="1:48" ht="15" customHeight="1">
      <c r="A325" s="417" t="s">
        <v>362</v>
      </c>
      <c r="B325" s="427"/>
      <c r="C325" s="427"/>
      <c r="D325" s="427"/>
      <c r="E325" s="427"/>
      <c r="F325" s="427"/>
      <c r="G325" s="427"/>
      <c r="H325" s="427"/>
      <c r="I325" s="427"/>
      <c r="J325" s="427"/>
      <c r="K325" s="428"/>
      <c r="L325" s="428"/>
      <c r="M325" s="428"/>
      <c r="N325" s="428"/>
      <c r="O325" s="428"/>
      <c r="P325" s="428"/>
      <c r="Q325" s="428"/>
      <c r="R325" s="428"/>
      <c r="S325" s="428"/>
      <c r="T325" s="428"/>
      <c r="U325" s="428"/>
      <c r="V325" s="428"/>
      <c r="W325" s="428"/>
      <c r="X325" s="428"/>
      <c r="Y325" s="428"/>
      <c r="Z325" s="428"/>
      <c r="AA325" s="428"/>
      <c r="AB325" s="428"/>
      <c r="AC325" s="428"/>
      <c r="AD325" s="428"/>
      <c r="AE325" s="428"/>
      <c r="AF325" s="428"/>
      <c r="AG325" s="428"/>
      <c r="AH325" s="428"/>
      <c r="AI325" s="428"/>
      <c r="AJ325" s="428"/>
      <c r="AK325" s="428"/>
      <c r="AL325" s="428"/>
      <c r="AM325" s="428"/>
      <c r="AN325" s="428"/>
      <c r="AO325" s="428"/>
      <c r="AP325" s="428"/>
      <c r="AQ325" s="428"/>
      <c r="AR325" s="416"/>
      <c r="AS325" s="416"/>
    </row>
    <row r="326" spans="1:48" ht="15" customHeight="1">
      <c r="A326" s="417" t="s">
        <v>363</v>
      </c>
      <c r="B326" s="427"/>
      <c r="C326" s="427"/>
      <c r="D326" s="427"/>
      <c r="E326" s="427"/>
      <c r="F326" s="427"/>
      <c r="G326" s="427"/>
      <c r="H326" s="427"/>
      <c r="I326" s="427"/>
      <c r="J326" s="427"/>
      <c r="K326" s="428"/>
      <c r="L326" s="428"/>
      <c r="M326" s="428"/>
      <c r="N326" s="428"/>
      <c r="O326" s="428"/>
      <c r="P326" s="428"/>
      <c r="Q326" s="428"/>
      <c r="R326" s="428"/>
      <c r="S326" s="428"/>
      <c r="T326" s="428"/>
      <c r="U326" s="428"/>
      <c r="V326" s="428"/>
      <c r="W326" s="428"/>
      <c r="X326" s="428"/>
      <c r="Y326" s="428"/>
      <c r="Z326" s="428"/>
      <c r="AA326" s="428"/>
      <c r="AB326" s="428"/>
      <c r="AC326" s="428"/>
      <c r="AD326" s="428"/>
      <c r="AE326" s="428"/>
      <c r="AF326" s="428"/>
      <c r="AG326" s="428"/>
      <c r="AH326" s="428"/>
      <c r="AI326" s="428"/>
      <c r="AJ326" s="428"/>
      <c r="AK326" s="428"/>
      <c r="AL326" s="428"/>
      <c r="AM326" s="428"/>
      <c r="AN326" s="428"/>
      <c r="AO326" s="428"/>
      <c r="AP326" s="428"/>
      <c r="AQ326" s="428"/>
      <c r="AR326" s="416"/>
      <c r="AS326" s="416"/>
    </row>
    <row r="327" spans="1:48" ht="15" customHeight="1">
      <c r="A327" s="416" t="s">
        <v>364</v>
      </c>
      <c r="B327" s="429"/>
      <c r="C327" s="416"/>
      <c r="D327" s="416"/>
      <c r="E327" s="416"/>
      <c r="F327" s="416"/>
      <c r="G327" s="416"/>
      <c r="H327" s="416"/>
      <c r="I327" s="416"/>
      <c r="J327" s="416"/>
    </row>
    <row r="328" spans="1:48" ht="15" customHeight="1">
      <c r="A328" s="416" t="s">
        <v>365</v>
      </c>
      <c r="B328" s="429"/>
      <c r="C328" s="416"/>
      <c r="D328" s="416"/>
      <c r="E328" s="416"/>
      <c r="F328" s="416"/>
      <c r="G328" s="416"/>
      <c r="H328" s="416"/>
      <c r="I328" s="416"/>
      <c r="J328" s="416"/>
    </row>
    <row r="329" spans="1:48" ht="15" customHeight="1">
      <c r="A329" s="416"/>
      <c r="B329" s="430" t="s">
        <v>366</v>
      </c>
      <c r="C329" s="697" t="s">
        <v>367</v>
      </c>
      <c r="D329" s="698"/>
      <c r="E329" s="699"/>
      <c r="F329" s="411"/>
      <c r="G329" s="411"/>
      <c r="H329" s="416"/>
      <c r="I329" s="416"/>
      <c r="AS329" s="416"/>
    </row>
    <row r="330" spans="1:48" ht="15" customHeight="1">
      <c r="A330" s="416"/>
      <c r="B330" s="431" t="s">
        <v>368</v>
      </c>
      <c r="C330" s="697" t="s">
        <v>369</v>
      </c>
      <c r="D330" s="698"/>
      <c r="E330" s="699"/>
      <c r="F330" s="415"/>
      <c r="G330" s="415"/>
      <c r="H330" s="416"/>
      <c r="I330" s="416"/>
      <c r="AS330" s="416"/>
    </row>
    <row r="331" spans="1:48" ht="15" customHeight="1">
      <c r="A331" s="416"/>
      <c r="B331" s="431" t="s">
        <v>370</v>
      </c>
      <c r="C331" s="697" t="s">
        <v>371</v>
      </c>
      <c r="D331" s="698"/>
      <c r="E331" s="699"/>
      <c r="F331" s="415"/>
      <c r="G331" s="415"/>
      <c r="H331" s="416"/>
      <c r="I331" s="416"/>
      <c r="AS331" s="416"/>
    </row>
    <row r="332" spans="1:48" ht="15" customHeight="1">
      <c r="A332" s="416"/>
      <c r="B332" s="431" t="s">
        <v>372</v>
      </c>
      <c r="C332" s="697" t="s">
        <v>373</v>
      </c>
      <c r="D332" s="698"/>
      <c r="E332" s="699"/>
      <c r="F332" s="415"/>
      <c r="G332" s="415"/>
      <c r="H332" s="416"/>
      <c r="I332" s="416"/>
      <c r="AS332" s="416"/>
    </row>
    <row r="333" spans="1:48" ht="15" customHeight="1">
      <c r="A333" s="416"/>
      <c r="B333" s="431" t="s">
        <v>374</v>
      </c>
      <c r="C333" s="697" t="s">
        <v>375</v>
      </c>
      <c r="D333" s="698"/>
      <c r="E333" s="699"/>
      <c r="F333" s="415"/>
      <c r="G333" s="415"/>
      <c r="H333" s="416"/>
      <c r="I333" s="416"/>
      <c r="AS333" s="416"/>
    </row>
    <row r="334" spans="1:48" ht="15" customHeight="1">
      <c r="A334" s="416"/>
      <c r="B334" s="417" t="s">
        <v>376</v>
      </c>
      <c r="C334" s="416"/>
      <c r="D334" s="416"/>
      <c r="E334" s="416"/>
      <c r="F334" s="416"/>
      <c r="G334" s="416"/>
      <c r="H334" s="416"/>
      <c r="I334" s="416"/>
      <c r="J334" s="416"/>
    </row>
    <row r="335" spans="1:48" ht="15" customHeight="1">
      <c r="A335" s="416"/>
      <c r="B335" s="417" t="s">
        <v>377</v>
      </c>
      <c r="C335" s="416"/>
      <c r="D335" s="416"/>
      <c r="E335" s="416"/>
      <c r="F335" s="416"/>
      <c r="G335" s="416"/>
      <c r="H335" s="416"/>
      <c r="I335" s="416"/>
      <c r="J335" s="416"/>
    </row>
    <row r="336" spans="1:48" ht="15" customHeight="1">
      <c r="A336" s="416"/>
      <c r="B336" s="417" t="s">
        <v>378</v>
      </c>
      <c r="C336" s="416"/>
      <c r="D336" s="416"/>
      <c r="E336" s="416"/>
      <c r="F336" s="416"/>
      <c r="G336" s="416"/>
      <c r="H336" s="416"/>
      <c r="I336" s="416"/>
      <c r="J336" s="416"/>
      <c r="K336" s="416"/>
      <c r="L336" s="416"/>
      <c r="M336" s="416"/>
      <c r="N336" s="416"/>
      <c r="O336" s="416"/>
      <c r="P336" s="416"/>
      <c r="Q336" s="416"/>
      <c r="R336" s="416"/>
      <c r="S336" s="416"/>
      <c r="T336" s="416"/>
      <c r="U336" s="416"/>
      <c r="V336" s="416"/>
      <c r="W336" s="416"/>
      <c r="X336" s="416"/>
      <c r="Y336" s="416"/>
      <c r="Z336" s="416"/>
      <c r="AA336" s="416"/>
      <c r="AB336" s="416"/>
      <c r="AC336" s="416"/>
      <c r="AD336" s="416"/>
      <c r="AE336" s="416"/>
      <c r="AF336" s="416"/>
      <c r="AG336" s="416"/>
      <c r="AH336" s="416"/>
      <c r="AI336" s="416"/>
      <c r="AJ336" s="416"/>
      <c r="AK336" s="416"/>
      <c r="AL336" s="416"/>
      <c r="AM336" s="416"/>
      <c r="AN336" s="416"/>
      <c r="AO336" s="416"/>
      <c r="AP336" s="416"/>
      <c r="AQ336" s="416"/>
      <c r="AR336" s="416"/>
      <c r="AS336" s="416"/>
      <c r="AT336" s="416"/>
    </row>
    <row r="337" spans="1:46" ht="15" customHeight="1">
      <c r="A337" s="416" t="s">
        <v>379</v>
      </c>
      <c r="B337" s="429"/>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6"/>
      <c r="AD337" s="416"/>
      <c r="AE337" s="416"/>
      <c r="AF337" s="416"/>
      <c r="AG337" s="416"/>
      <c r="AH337" s="416"/>
      <c r="AI337" s="416"/>
      <c r="AJ337" s="416"/>
      <c r="AK337" s="416"/>
      <c r="AL337" s="416"/>
      <c r="AM337" s="416"/>
      <c r="AN337" s="416"/>
      <c r="AO337" s="416"/>
      <c r="AP337" s="416"/>
      <c r="AQ337" s="416"/>
      <c r="AR337" s="416"/>
      <c r="AS337" s="416"/>
      <c r="AT337" s="416"/>
    </row>
    <row r="338" spans="1:46" ht="15" customHeight="1">
      <c r="A338" s="416" t="s">
        <v>380</v>
      </c>
      <c r="B338" s="429"/>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6"/>
      <c r="AD338" s="416"/>
      <c r="AE338" s="416"/>
      <c r="AF338" s="416"/>
      <c r="AG338" s="416"/>
      <c r="AH338" s="416"/>
      <c r="AI338" s="416"/>
      <c r="AJ338" s="416"/>
      <c r="AK338" s="416"/>
      <c r="AL338" s="416"/>
      <c r="AM338" s="416"/>
      <c r="AN338" s="416"/>
      <c r="AO338" s="416"/>
      <c r="AP338" s="416"/>
      <c r="AQ338" s="416"/>
      <c r="AR338" s="416"/>
      <c r="AS338" s="416"/>
      <c r="AT338" s="416"/>
    </row>
    <row r="339" spans="1:46" ht="15" customHeight="1">
      <c r="A339" s="416" t="s">
        <v>381</v>
      </c>
      <c r="B339" s="429"/>
      <c r="C339" s="416"/>
      <c r="D339" s="416"/>
      <c r="E339" s="416"/>
      <c r="F339" s="416"/>
      <c r="G339" s="416"/>
      <c r="H339" s="416"/>
      <c r="I339" s="416"/>
      <c r="J339" s="416"/>
      <c r="K339" s="416"/>
      <c r="L339" s="416"/>
      <c r="M339" s="416"/>
      <c r="N339" s="416"/>
      <c r="O339" s="416"/>
      <c r="P339" s="416"/>
      <c r="Q339" s="416"/>
      <c r="R339" s="416"/>
      <c r="S339" s="416"/>
      <c r="T339" s="416"/>
      <c r="U339" s="416"/>
      <c r="V339" s="416"/>
      <c r="W339" s="416"/>
      <c r="X339" s="416"/>
      <c r="Y339" s="416"/>
      <c r="Z339" s="416"/>
      <c r="AA339" s="416"/>
      <c r="AB339" s="416"/>
      <c r="AC339" s="416"/>
      <c r="AD339" s="416"/>
      <c r="AE339" s="416"/>
      <c r="AF339" s="416"/>
      <c r="AG339" s="416"/>
      <c r="AH339" s="416"/>
      <c r="AI339" s="416"/>
      <c r="AJ339" s="416"/>
      <c r="AK339" s="416"/>
      <c r="AL339" s="416"/>
      <c r="AM339" s="416"/>
      <c r="AN339" s="416"/>
      <c r="AO339" s="416"/>
      <c r="AP339" s="416"/>
      <c r="AQ339" s="416"/>
      <c r="AR339" s="416"/>
      <c r="AS339" s="416"/>
      <c r="AT339" s="416"/>
    </row>
    <row r="340" spans="1:46" ht="15" customHeight="1">
      <c r="A340" s="416" t="s">
        <v>382</v>
      </c>
      <c r="B340" s="429"/>
      <c r="C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c r="Z340" s="416"/>
      <c r="AA340" s="416"/>
      <c r="AB340" s="416"/>
      <c r="AC340" s="416"/>
      <c r="AD340" s="416"/>
      <c r="AE340" s="416"/>
      <c r="AF340" s="416"/>
      <c r="AG340" s="416"/>
      <c r="AH340" s="416"/>
      <c r="AI340" s="416"/>
      <c r="AJ340" s="416"/>
      <c r="AK340" s="416"/>
      <c r="AL340" s="416"/>
      <c r="AM340" s="416"/>
      <c r="AN340" s="416"/>
      <c r="AO340" s="416"/>
      <c r="AP340" s="416"/>
      <c r="AQ340" s="416"/>
      <c r="AR340" s="416"/>
      <c r="AS340" s="416"/>
      <c r="AT340" s="416"/>
    </row>
    <row r="341" spans="1:46" ht="15" customHeight="1">
      <c r="A341" s="416" t="s">
        <v>383</v>
      </c>
      <c r="B341" s="429"/>
      <c r="C341" s="416"/>
      <c r="D341" s="416"/>
      <c r="E341" s="416"/>
      <c r="F341" s="416"/>
      <c r="G341" s="416"/>
      <c r="H341" s="416"/>
      <c r="I341" s="416"/>
      <c r="J341" s="416"/>
      <c r="K341" s="416"/>
      <c r="L341" s="416"/>
      <c r="M341" s="416"/>
      <c r="N341" s="416"/>
      <c r="O341" s="416"/>
      <c r="P341" s="416"/>
      <c r="Q341" s="416"/>
      <c r="R341" s="416"/>
      <c r="S341" s="416"/>
      <c r="T341" s="416"/>
      <c r="U341" s="416"/>
      <c r="V341" s="416"/>
      <c r="W341" s="416"/>
      <c r="X341" s="416"/>
      <c r="Y341" s="416"/>
      <c r="Z341" s="416"/>
      <c r="AA341" s="416"/>
      <c r="AB341" s="416"/>
      <c r="AC341" s="416"/>
      <c r="AD341" s="416"/>
      <c r="AE341" s="416"/>
      <c r="AF341" s="416"/>
      <c r="AG341" s="416"/>
      <c r="AH341" s="416"/>
      <c r="AI341" s="416"/>
      <c r="AJ341" s="416"/>
      <c r="AK341" s="416"/>
      <c r="AL341" s="416"/>
      <c r="AM341" s="416"/>
      <c r="AN341" s="416"/>
      <c r="AO341" s="416"/>
      <c r="AP341" s="416"/>
      <c r="AQ341" s="416"/>
      <c r="AR341" s="416"/>
      <c r="AS341" s="416"/>
      <c r="AT341" s="416"/>
    </row>
    <row r="342" spans="1:46" ht="15" customHeight="1">
      <c r="A342" s="416" t="s">
        <v>384</v>
      </c>
      <c r="B342" s="429"/>
      <c r="C342" s="416"/>
      <c r="D342" s="416"/>
      <c r="E342" s="416"/>
      <c r="F342" s="416"/>
      <c r="G342" s="416"/>
      <c r="H342" s="416"/>
      <c r="I342" s="416"/>
      <c r="J342" s="416"/>
      <c r="K342" s="416"/>
      <c r="L342" s="416"/>
      <c r="M342" s="416"/>
      <c r="N342" s="416"/>
      <c r="O342" s="416"/>
      <c r="P342" s="416"/>
      <c r="Q342" s="416"/>
      <c r="R342" s="416"/>
      <c r="S342" s="416"/>
      <c r="T342" s="416"/>
      <c r="U342" s="416"/>
      <c r="V342" s="416"/>
      <c r="W342" s="416"/>
      <c r="X342" s="416"/>
      <c r="Y342" s="416"/>
      <c r="Z342" s="416"/>
      <c r="AA342" s="416"/>
      <c r="AB342" s="416"/>
      <c r="AC342" s="416"/>
      <c r="AD342" s="416"/>
      <c r="AE342" s="416"/>
      <c r="AF342" s="416"/>
      <c r="AG342" s="416"/>
      <c r="AH342" s="416"/>
      <c r="AI342" s="416"/>
      <c r="AJ342" s="416"/>
      <c r="AK342" s="416"/>
      <c r="AL342" s="416"/>
      <c r="AM342" s="416"/>
      <c r="AN342" s="416"/>
      <c r="AO342" s="416"/>
      <c r="AP342" s="416"/>
      <c r="AQ342" s="416"/>
      <c r="AR342" s="416"/>
      <c r="AS342" s="416"/>
      <c r="AT342" s="416"/>
    </row>
    <row r="343" spans="1:46" ht="15" customHeight="1">
      <c r="A343" s="416" t="s">
        <v>385</v>
      </c>
      <c r="B343" s="429"/>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6"/>
      <c r="AD343" s="416"/>
      <c r="AE343" s="416"/>
      <c r="AF343" s="416"/>
      <c r="AG343" s="416"/>
      <c r="AH343" s="416"/>
      <c r="AI343" s="416"/>
      <c r="AJ343" s="416"/>
      <c r="AK343" s="416"/>
      <c r="AL343" s="416"/>
      <c r="AM343" s="416"/>
      <c r="AN343" s="416"/>
      <c r="AO343" s="416"/>
      <c r="AP343" s="416"/>
      <c r="AQ343" s="416"/>
      <c r="AR343" s="416"/>
      <c r="AS343" s="416"/>
      <c r="AT343" s="416"/>
    </row>
    <row r="344" spans="1:46" ht="15" customHeight="1">
      <c r="A344" s="416" t="s">
        <v>386</v>
      </c>
      <c r="B344" s="429"/>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6"/>
      <c r="AD344" s="416"/>
      <c r="AE344" s="416"/>
      <c r="AF344" s="416"/>
      <c r="AG344" s="416"/>
      <c r="AH344" s="416"/>
      <c r="AI344" s="416"/>
      <c r="AJ344" s="416"/>
      <c r="AK344" s="416"/>
      <c r="AL344" s="416"/>
      <c r="AM344" s="416"/>
      <c r="AN344" s="416"/>
      <c r="AO344" s="416"/>
      <c r="AP344" s="416"/>
      <c r="AQ344" s="416"/>
      <c r="AR344" s="416"/>
      <c r="AS344" s="416"/>
      <c r="AT344" s="416"/>
    </row>
    <row r="345" spans="1:46" ht="15" customHeight="1">
      <c r="A345" s="416" t="s">
        <v>387</v>
      </c>
      <c r="B345" s="429"/>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6"/>
      <c r="AD345" s="416"/>
      <c r="AE345" s="416"/>
      <c r="AF345" s="416"/>
      <c r="AG345" s="416"/>
      <c r="AH345" s="416"/>
      <c r="AI345" s="416"/>
      <c r="AJ345" s="416"/>
      <c r="AK345" s="416"/>
      <c r="AL345" s="416"/>
      <c r="AM345" s="416"/>
      <c r="AN345" s="416"/>
      <c r="AO345" s="416"/>
      <c r="AP345" s="416"/>
      <c r="AQ345" s="416"/>
      <c r="AR345" s="416"/>
      <c r="AS345" s="416"/>
      <c r="AT345" s="416"/>
    </row>
    <row r="346" spans="1:46" ht="15" customHeight="1">
      <c r="A346" s="416" t="s">
        <v>388</v>
      </c>
      <c r="B346" s="429"/>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6"/>
      <c r="AD346" s="416"/>
      <c r="AE346" s="416"/>
      <c r="AF346" s="416"/>
      <c r="AG346" s="416"/>
      <c r="AH346" s="416"/>
      <c r="AI346" s="416"/>
      <c r="AJ346" s="416"/>
      <c r="AK346" s="416"/>
      <c r="AL346" s="416"/>
      <c r="AM346" s="416"/>
      <c r="AN346" s="416"/>
      <c r="AO346" s="416"/>
      <c r="AP346" s="416"/>
      <c r="AQ346" s="416"/>
      <c r="AR346" s="416"/>
      <c r="AS346" s="416"/>
      <c r="AT346" s="416"/>
    </row>
    <row r="347" spans="1:46" ht="15" customHeight="1">
      <c r="A347" s="416" t="s">
        <v>389</v>
      </c>
      <c r="B347" s="429"/>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6"/>
      <c r="AD347" s="416"/>
      <c r="AE347" s="416"/>
      <c r="AF347" s="416"/>
      <c r="AG347" s="416"/>
      <c r="AH347" s="416"/>
      <c r="AI347" s="416"/>
      <c r="AJ347" s="416"/>
      <c r="AK347" s="416"/>
      <c r="AL347" s="416"/>
      <c r="AM347" s="416"/>
      <c r="AN347" s="416"/>
      <c r="AO347" s="416"/>
      <c r="AP347" s="416"/>
      <c r="AQ347" s="416"/>
      <c r="AR347" s="416"/>
      <c r="AS347" s="416"/>
      <c r="AT347" s="416"/>
    </row>
    <row r="348" spans="1:46" ht="15" customHeight="1">
      <c r="A348" s="416" t="s">
        <v>390</v>
      </c>
      <c r="B348" s="429"/>
      <c r="C348" s="416"/>
      <c r="D348" s="416"/>
      <c r="E348" s="416"/>
      <c r="F348" s="416"/>
      <c r="G348" s="416"/>
      <c r="H348" s="416"/>
      <c r="I348" s="416"/>
      <c r="J348" s="416"/>
      <c r="K348" s="416"/>
      <c r="L348" s="416"/>
      <c r="M348" s="416"/>
      <c r="N348" s="416"/>
      <c r="O348" s="416"/>
      <c r="P348" s="416"/>
      <c r="Q348" s="416"/>
      <c r="R348" s="416"/>
      <c r="S348" s="416"/>
      <c r="T348" s="416"/>
      <c r="U348" s="416"/>
      <c r="V348" s="416"/>
      <c r="W348" s="416"/>
      <c r="X348" s="416"/>
      <c r="Y348" s="416"/>
      <c r="Z348" s="416"/>
      <c r="AA348" s="416"/>
      <c r="AB348" s="416"/>
      <c r="AC348" s="416"/>
      <c r="AD348" s="416"/>
      <c r="AE348" s="416"/>
      <c r="AF348" s="416"/>
      <c r="AG348" s="416"/>
      <c r="AH348" s="416"/>
      <c r="AI348" s="416"/>
      <c r="AJ348" s="416"/>
      <c r="AK348" s="416"/>
      <c r="AL348" s="416"/>
      <c r="AM348" s="416"/>
      <c r="AN348" s="416"/>
      <c r="AO348" s="416"/>
      <c r="AP348" s="416"/>
      <c r="AQ348" s="416"/>
      <c r="AR348" s="416"/>
      <c r="AS348" s="416"/>
      <c r="AT348" s="416"/>
    </row>
    <row r="349" spans="1:46" ht="15" customHeight="1">
      <c r="A349" s="416" t="s">
        <v>391</v>
      </c>
      <c r="B349" s="429"/>
      <c r="C349" s="416"/>
      <c r="D349" s="416"/>
      <c r="E349" s="416"/>
      <c r="F349" s="416"/>
      <c r="G349" s="416"/>
      <c r="H349" s="416"/>
      <c r="I349" s="416"/>
      <c r="J349" s="416"/>
      <c r="K349" s="416"/>
      <c r="L349" s="416"/>
      <c r="M349" s="416"/>
      <c r="N349" s="416"/>
      <c r="O349" s="416"/>
      <c r="P349" s="416"/>
      <c r="Q349" s="416"/>
      <c r="R349" s="416"/>
      <c r="S349" s="416"/>
      <c r="T349" s="416"/>
      <c r="U349" s="416"/>
      <c r="V349" s="416"/>
      <c r="W349" s="416"/>
      <c r="X349" s="416"/>
      <c r="Y349" s="416"/>
      <c r="Z349" s="416"/>
      <c r="AA349" s="416"/>
      <c r="AB349" s="416"/>
      <c r="AC349" s="416"/>
      <c r="AD349" s="416"/>
      <c r="AE349" s="416"/>
      <c r="AF349" s="416"/>
      <c r="AG349" s="416"/>
      <c r="AH349" s="416"/>
      <c r="AI349" s="416"/>
      <c r="AJ349" s="416"/>
      <c r="AK349" s="416"/>
      <c r="AL349" s="416"/>
      <c r="AM349" s="416"/>
      <c r="AN349" s="416"/>
      <c r="AO349" s="416"/>
      <c r="AP349" s="416"/>
      <c r="AQ349" s="416"/>
      <c r="AR349" s="416"/>
      <c r="AS349" s="416"/>
      <c r="AT349" s="416"/>
    </row>
  </sheetData>
  <sheetProtection password="CF57" sheet="1" formatRows="0" insertRows="0" deleteRows="0" selectLockedCells="1"/>
  <mergeCells count="1202">
    <mergeCell ref="B1:L1"/>
    <mergeCell ref="AN2:AQ2"/>
    <mergeCell ref="P3:S3"/>
    <mergeCell ref="T3:U3"/>
    <mergeCell ref="V3:W3"/>
    <mergeCell ref="X3:Y3"/>
    <mergeCell ref="AN3:AQ3"/>
    <mergeCell ref="V12:AA12"/>
    <mergeCell ref="AB12:AG12"/>
    <mergeCell ref="AH12:AM12"/>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 ref="AB11:AG11"/>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V13:X13"/>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U23:AV23"/>
    <mergeCell ref="A24:A26"/>
    <mergeCell ref="B24:B26"/>
    <mergeCell ref="C24:C26"/>
    <mergeCell ref="D24:D26"/>
    <mergeCell ref="F24:G26"/>
    <mergeCell ref="AN24:AN26"/>
    <mergeCell ref="AO24:AO26"/>
    <mergeCell ref="AP24:AQ26"/>
    <mergeCell ref="AR24:AR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AR27:AR29"/>
    <mergeCell ref="AS27:AS29"/>
    <mergeCell ref="AT27:AT29"/>
    <mergeCell ref="A30:A32"/>
    <mergeCell ref="B30:B32"/>
    <mergeCell ref="C30:C32"/>
    <mergeCell ref="D30:D32"/>
    <mergeCell ref="F30:G32"/>
    <mergeCell ref="AN30:AN32"/>
    <mergeCell ref="AO30:AO32"/>
    <mergeCell ref="AS24:AS26"/>
    <mergeCell ref="AT24:AT26"/>
    <mergeCell ref="A27:A29"/>
    <mergeCell ref="B27:B29"/>
    <mergeCell ref="C27:C29"/>
    <mergeCell ref="D27:D29"/>
    <mergeCell ref="F27:G29"/>
    <mergeCell ref="AN27:AN29"/>
    <mergeCell ref="AO27:AO29"/>
    <mergeCell ref="AP27:AQ29"/>
    <mergeCell ref="AN36:AN38"/>
    <mergeCell ref="AO36:AO38"/>
    <mergeCell ref="AP36:AQ38"/>
    <mergeCell ref="AR36:AR38"/>
    <mergeCell ref="AS36:AS38"/>
    <mergeCell ref="AT36:AT38"/>
    <mergeCell ref="AO33:AO35"/>
    <mergeCell ref="AP33:AQ35"/>
    <mergeCell ref="AR33:AR35"/>
    <mergeCell ref="AS33:AS35"/>
    <mergeCell ref="AT33:AT35"/>
    <mergeCell ref="A36:A38"/>
    <mergeCell ref="B36:B38"/>
    <mergeCell ref="C36:C38"/>
    <mergeCell ref="D36:D38"/>
    <mergeCell ref="F36:G38"/>
    <mergeCell ref="AP30:AQ32"/>
    <mergeCell ref="AR30:AR32"/>
    <mergeCell ref="AS30:AS32"/>
    <mergeCell ref="AT30:AT32"/>
    <mergeCell ref="A33:A35"/>
    <mergeCell ref="B33:B35"/>
    <mergeCell ref="C33:C35"/>
    <mergeCell ref="D33:D35"/>
    <mergeCell ref="F33:G35"/>
    <mergeCell ref="AN33:AN35"/>
    <mergeCell ref="AN42:AN44"/>
    <mergeCell ref="AO42:AO44"/>
    <mergeCell ref="AP42:AQ44"/>
    <mergeCell ref="AR42:AR44"/>
    <mergeCell ref="AS42:AS44"/>
    <mergeCell ref="AT42:AT44"/>
    <mergeCell ref="AO39:AO41"/>
    <mergeCell ref="AP39:AQ41"/>
    <mergeCell ref="AR39:AR41"/>
    <mergeCell ref="AS39:AS41"/>
    <mergeCell ref="AT39:AT41"/>
    <mergeCell ref="A42:A44"/>
    <mergeCell ref="B42:B44"/>
    <mergeCell ref="C42:C44"/>
    <mergeCell ref="D42:D44"/>
    <mergeCell ref="F42:G44"/>
    <mergeCell ref="A39:A41"/>
    <mergeCell ref="B39:B41"/>
    <mergeCell ref="C39:C41"/>
    <mergeCell ref="D39:D41"/>
    <mergeCell ref="F39:G41"/>
    <mergeCell ref="AN39:AN41"/>
    <mergeCell ref="AN48:AN50"/>
    <mergeCell ref="AO48:AO50"/>
    <mergeCell ref="AP48:AQ50"/>
    <mergeCell ref="AR48:AR50"/>
    <mergeCell ref="AS48:AS50"/>
    <mergeCell ref="AT48:AT50"/>
    <mergeCell ref="AO45:AO47"/>
    <mergeCell ref="AP45:AQ47"/>
    <mergeCell ref="AR45:AR47"/>
    <mergeCell ref="AS45:AS47"/>
    <mergeCell ref="AT45:AT47"/>
    <mergeCell ref="A48:A50"/>
    <mergeCell ref="B48:B50"/>
    <mergeCell ref="C48:C50"/>
    <mergeCell ref="D48:D50"/>
    <mergeCell ref="F48:G50"/>
    <mergeCell ref="A45:A47"/>
    <mergeCell ref="B45:B47"/>
    <mergeCell ref="C45:C47"/>
    <mergeCell ref="D45:D47"/>
    <mergeCell ref="F45:G47"/>
    <mergeCell ref="AN45:AN47"/>
    <mergeCell ref="AN54:AN56"/>
    <mergeCell ref="AO54:AO56"/>
    <mergeCell ref="AP54:AQ56"/>
    <mergeCell ref="AR54:AR56"/>
    <mergeCell ref="AS54:AS56"/>
    <mergeCell ref="AT54:AT56"/>
    <mergeCell ref="AO51:AO53"/>
    <mergeCell ref="AP51:AQ53"/>
    <mergeCell ref="AR51:AR53"/>
    <mergeCell ref="AS51:AS53"/>
    <mergeCell ref="AT51:AT53"/>
    <mergeCell ref="A54:A56"/>
    <mergeCell ref="B54:B56"/>
    <mergeCell ref="C54:C56"/>
    <mergeCell ref="D54:D56"/>
    <mergeCell ref="F54:G56"/>
    <mergeCell ref="A51:A53"/>
    <mergeCell ref="B51:B53"/>
    <mergeCell ref="C51:C53"/>
    <mergeCell ref="D51:D53"/>
    <mergeCell ref="F51:G53"/>
    <mergeCell ref="AN51:AN53"/>
    <mergeCell ref="AN60:AN62"/>
    <mergeCell ref="AO60:AO62"/>
    <mergeCell ref="AP60:AQ62"/>
    <mergeCell ref="AR60:AR62"/>
    <mergeCell ref="AS60:AS62"/>
    <mergeCell ref="AT60:AT62"/>
    <mergeCell ref="AO57:AO59"/>
    <mergeCell ref="AP57:AQ59"/>
    <mergeCell ref="AR57:AR59"/>
    <mergeCell ref="AS57:AS59"/>
    <mergeCell ref="AT57:AT59"/>
    <mergeCell ref="A60:A62"/>
    <mergeCell ref="B60:B62"/>
    <mergeCell ref="C60:C62"/>
    <mergeCell ref="D60:D62"/>
    <mergeCell ref="F60:G62"/>
    <mergeCell ref="A57:A59"/>
    <mergeCell ref="B57:B59"/>
    <mergeCell ref="C57:C59"/>
    <mergeCell ref="D57:D59"/>
    <mergeCell ref="F57:G59"/>
    <mergeCell ref="AN57:AN59"/>
    <mergeCell ref="AN66:AN68"/>
    <mergeCell ref="AO66:AO68"/>
    <mergeCell ref="AP66:AQ68"/>
    <mergeCell ref="AR66:AR68"/>
    <mergeCell ref="AS66:AS68"/>
    <mergeCell ref="AT66:AT68"/>
    <mergeCell ref="AO63:AO65"/>
    <mergeCell ref="AP63:AQ65"/>
    <mergeCell ref="AR63:AR65"/>
    <mergeCell ref="AS63:AS65"/>
    <mergeCell ref="AT63:AT65"/>
    <mergeCell ref="A66:A68"/>
    <mergeCell ref="B66:B68"/>
    <mergeCell ref="C66:C68"/>
    <mergeCell ref="D66:D68"/>
    <mergeCell ref="F66:G68"/>
    <mergeCell ref="A63:A65"/>
    <mergeCell ref="B63:B65"/>
    <mergeCell ref="C63:C65"/>
    <mergeCell ref="D63:D65"/>
    <mergeCell ref="F63:G65"/>
    <mergeCell ref="AN63:AN65"/>
    <mergeCell ref="AN72:AN74"/>
    <mergeCell ref="AO72:AO74"/>
    <mergeCell ref="AP72:AQ74"/>
    <mergeCell ref="AR72:AR74"/>
    <mergeCell ref="AS72:AS74"/>
    <mergeCell ref="AT72:AT74"/>
    <mergeCell ref="AO69:AO71"/>
    <mergeCell ref="AP69:AQ71"/>
    <mergeCell ref="AR69:AR71"/>
    <mergeCell ref="AS69:AS71"/>
    <mergeCell ref="AT69:AT71"/>
    <mergeCell ref="A72:A74"/>
    <mergeCell ref="B72:B74"/>
    <mergeCell ref="C72:C74"/>
    <mergeCell ref="D72:D74"/>
    <mergeCell ref="F72:G74"/>
    <mergeCell ref="A69:A71"/>
    <mergeCell ref="B69:B71"/>
    <mergeCell ref="C69:C71"/>
    <mergeCell ref="D69:D71"/>
    <mergeCell ref="F69:G71"/>
    <mergeCell ref="AN69:AN71"/>
    <mergeCell ref="AN78:AN80"/>
    <mergeCell ref="AO78:AO80"/>
    <mergeCell ref="AP78:AQ80"/>
    <mergeCell ref="AR78:AR80"/>
    <mergeCell ref="AS78:AS80"/>
    <mergeCell ref="AT78:AT80"/>
    <mergeCell ref="AO75:AO77"/>
    <mergeCell ref="AP75:AQ77"/>
    <mergeCell ref="AR75:AR77"/>
    <mergeCell ref="AS75:AS77"/>
    <mergeCell ref="AT75:AT77"/>
    <mergeCell ref="A78:A80"/>
    <mergeCell ref="B78:B80"/>
    <mergeCell ref="C78:C80"/>
    <mergeCell ref="D78:D80"/>
    <mergeCell ref="F78:G80"/>
    <mergeCell ref="A75:A77"/>
    <mergeCell ref="B75:B77"/>
    <mergeCell ref="C75:C77"/>
    <mergeCell ref="D75:D77"/>
    <mergeCell ref="F75:G77"/>
    <mergeCell ref="AN75:AN77"/>
    <mergeCell ref="AN84:AN86"/>
    <mergeCell ref="AO84:AO86"/>
    <mergeCell ref="AP84:AQ86"/>
    <mergeCell ref="AR84:AR86"/>
    <mergeCell ref="AS84:AS86"/>
    <mergeCell ref="AT84:AT86"/>
    <mergeCell ref="AO81:AO83"/>
    <mergeCell ref="AP81:AQ83"/>
    <mergeCell ref="AR81:AR83"/>
    <mergeCell ref="AS81:AS83"/>
    <mergeCell ref="AT81:AT83"/>
    <mergeCell ref="A84:A86"/>
    <mergeCell ref="B84:B86"/>
    <mergeCell ref="C84:C86"/>
    <mergeCell ref="D84:D86"/>
    <mergeCell ref="F84:G86"/>
    <mergeCell ref="A81:A83"/>
    <mergeCell ref="B81:B83"/>
    <mergeCell ref="C81:C83"/>
    <mergeCell ref="D81:D83"/>
    <mergeCell ref="F81:G83"/>
    <mergeCell ref="AN81:AN83"/>
    <mergeCell ref="AN90:AN92"/>
    <mergeCell ref="AO90:AO92"/>
    <mergeCell ref="AP90:AQ92"/>
    <mergeCell ref="AR90:AR92"/>
    <mergeCell ref="AS90:AS92"/>
    <mergeCell ref="AT90:AT92"/>
    <mergeCell ref="AO87:AO89"/>
    <mergeCell ref="AP87:AQ89"/>
    <mergeCell ref="AR87:AR89"/>
    <mergeCell ref="AS87:AS89"/>
    <mergeCell ref="AT87:AT89"/>
    <mergeCell ref="A90:A92"/>
    <mergeCell ref="B90:B92"/>
    <mergeCell ref="C90:C92"/>
    <mergeCell ref="D90:D92"/>
    <mergeCell ref="F90:G92"/>
    <mergeCell ref="A87:A89"/>
    <mergeCell ref="B87:B89"/>
    <mergeCell ref="C87:C89"/>
    <mergeCell ref="D87:D89"/>
    <mergeCell ref="F87:G89"/>
    <mergeCell ref="AN87:AN89"/>
    <mergeCell ref="AN96:AN98"/>
    <mergeCell ref="AO96:AO98"/>
    <mergeCell ref="AP96:AQ98"/>
    <mergeCell ref="AR96:AR98"/>
    <mergeCell ref="AS96:AS98"/>
    <mergeCell ref="AT96:AT98"/>
    <mergeCell ref="AO93:AO95"/>
    <mergeCell ref="AP93:AQ95"/>
    <mergeCell ref="AR93:AR95"/>
    <mergeCell ref="AS93:AS95"/>
    <mergeCell ref="AT93:AT95"/>
    <mergeCell ref="A96:A98"/>
    <mergeCell ref="B96:B98"/>
    <mergeCell ref="C96:C98"/>
    <mergeCell ref="D96:D98"/>
    <mergeCell ref="F96:G98"/>
    <mergeCell ref="A93:A95"/>
    <mergeCell ref="B93:B95"/>
    <mergeCell ref="C93:C95"/>
    <mergeCell ref="D93:D95"/>
    <mergeCell ref="F93:G95"/>
    <mergeCell ref="AN93:AN95"/>
    <mergeCell ref="AN102:AN104"/>
    <mergeCell ref="AO102:AO104"/>
    <mergeCell ref="AP102:AQ104"/>
    <mergeCell ref="AR102:AR104"/>
    <mergeCell ref="AS102:AS104"/>
    <mergeCell ref="AT102:AT104"/>
    <mergeCell ref="AO99:AO101"/>
    <mergeCell ref="AP99:AQ101"/>
    <mergeCell ref="AR99:AR101"/>
    <mergeCell ref="AS99:AS101"/>
    <mergeCell ref="AT99:AT101"/>
    <mergeCell ref="A102:A104"/>
    <mergeCell ref="B102:B104"/>
    <mergeCell ref="C102:C104"/>
    <mergeCell ref="D102:D104"/>
    <mergeCell ref="F102:G104"/>
    <mergeCell ref="A99:A101"/>
    <mergeCell ref="B99:B101"/>
    <mergeCell ref="C99:C101"/>
    <mergeCell ref="D99:D101"/>
    <mergeCell ref="F99:G101"/>
    <mergeCell ref="AN99:AN101"/>
    <mergeCell ref="AN108:AN110"/>
    <mergeCell ref="AO108:AO110"/>
    <mergeCell ref="AP108:AQ110"/>
    <mergeCell ref="AR108:AR110"/>
    <mergeCell ref="AS108:AS110"/>
    <mergeCell ref="AT108:AT110"/>
    <mergeCell ref="AO105:AO107"/>
    <mergeCell ref="AP105:AQ107"/>
    <mergeCell ref="AR105:AR107"/>
    <mergeCell ref="AS105:AS107"/>
    <mergeCell ref="AT105:AT107"/>
    <mergeCell ref="A108:A110"/>
    <mergeCell ref="B108:B110"/>
    <mergeCell ref="C108:C110"/>
    <mergeCell ref="D108:D110"/>
    <mergeCell ref="F108:G110"/>
    <mergeCell ref="A105:A107"/>
    <mergeCell ref="B105:B107"/>
    <mergeCell ref="C105:C107"/>
    <mergeCell ref="D105:D107"/>
    <mergeCell ref="F105:G107"/>
    <mergeCell ref="AN105:AN107"/>
    <mergeCell ref="AN114:AN116"/>
    <mergeCell ref="AO114:AO116"/>
    <mergeCell ref="AP114:AQ116"/>
    <mergeCell ref="AR114:AR116"/>
    <mergeCell ref="AS114:AS116"/>
    <mergeCell ref="AT114:AT116"/>
    <mergeCell ref="AO111:AO113"/>
    <mergeCell ref="AP111:AQ113"/>
    <mergeCell ref="AR111:AR113"/>
    <mergeCell ref="AS111:AS113"/>
    <mergeCell ref="AT111:AT113"/>
    <mergeCell ref="A114:A116"/>
    <mergeCell ref="B114:B116"/>
    <mergeCell ref="C114:C116"/>
    <mergeCell ref="D114:D116"/>
    <mergeCell ref="F114:G116"/>
    <mergeCell ref="A111:A113"/>
    <mergeCell ref="B111:B113"/>
    <mergeCell ref="C111:C113"/>
    <mergeCell ref="D111:D113"/>
    <mergeCell ref="F111:G113"/>
    <mergeCell ref="AN111:AN113"/>
    <mergeCell ref="AN120:AN122"/>
    <mergeCell ref="AO120:AO122"/>
    <mergeCell ref="AP120:AQ122"/>
    <mergeCell ref="AR120:AR122"/>
    <mergeCell ref="AS120:AS122"/>
    <mergeCell ref="AT120:AT122"/>
    <mergeCell ref="AO117:AO119"/>
    <mergeCell ref="AP117:AQ119"/>
    <mergeCell ref="AR117:AR119"/>
    <mergeCell ref="AS117:AS119"/>
    <mergeCell ref="AT117:AT119"/>
    <mergeCell ref="A120:A122"/>
    <mergeCell ref="B120:B122"/>
    <mergeCell ref="C120:C122"/>
    <mergeCell ref="D120:D122"/>
    <mergeCell ref="F120:G122"/>
    <mergeCell ref="A117:A119"/>
    <mergeCell ref="B117:B119"/>
    <mergeCell ref="C117:C119"/>
    <mergeCell ref="D117:D119"/>
    <mergeCell ref="F117:G119"/>
    <mergeCell ref="AN117:AN119"/>
    <mergeCell ref="AN126:AN128"/>
    <mergeCell ref="AO126:AO128"/>
    <mergeCell ref="AP126:AQ128"/>
    <mergeCell ref="AR126:AR128"/>
    <mergeCell ref="AS126:AS128"/>
    <mergeCell ref="AT126:AT128"/>
    <mergeCell ref="AO123:AO125"/>
    <mergeCell ref="AP123:AQ125"/>
    <mergeCell ref="AR123:AR125"/>
    <mergeCell ref="AS123:AS125"/>
    <mergeCell ref="AT123:AT125"/>
    <mergeCell ref="A126:A128"/>
    <mergeCell ref="B126:B128"/>
    <mergeCell ref="C126:C128"/>
    <mergeCell ref="D126:D128"/>
    <mergeCell ref="F126:G128"/>
    <mergeCell ref="A123:A125"/>
    <mergeCell ref="B123:B125"/>
    <mergeCell ref="C123:C125"/>
    <mergeCell ref="D123:D125"/>
    <mergeCell ref="F123:G125"/>
    <mergeCell ref="AN123:AN125"/>
    <mergeCell ref="AN132:AN134"/>
    <mergeCell ref="AO132:AO134"/>
    <mergeCell ref="AP132:AQ134"/>
    <mergeCell ref="AR132:AR134"/>
    <mergeCell ref="AS132:AS134"/>
    <mergeCell ref="AT132:AT134"/>
    <mergeCell ref="AO129:AO131"/>
    <mergeCell ref="AP129:AQ131"/>
    <mergeCell ref="AR129:AR131"/>
    <mergeCell ref="AS129:AS131"/>
    <mergeCell ref="AT129:AT131"/>
    <mergeCell ref="A132:A134"/>
    <mergeCell ref="B132:B134"/>
    <mergeCell ref="C132:C134"/>
    <mergeCell ref="D132:D134"/>
    <mergeCell ref="F132:G134"/>
    <mergeCell ref="A129:A131"/>
    <mergeCell ref="B129:B131"/>
    <mergeCell ref="C129:C131"/>
    <mergeCell ref="D129:D131"/>
    <mergeCell ref="F129:G131"/>
    <mergeCell ref="AN129:AN131"/>
    <mergeCell ref="AN138:AN140"/>
    <mergeCell ref="AO138:AO140"/>
    <mergeCell ref="AP138:AQ140"/>
    <mergeCell ref="AR138:AR140"/>
    <mergeCell ref="AS138:AS140"/>
    <mergeCell ref="AT138:AT140"/>
    <mergeCell ref="AO135:AO137"/>
    <mergeCell ref="AP135:AQ137"/>
    <mergeCell ref="AR135:AR137"/>
    <mergeCell ref="AS135:AS137"/>
    <mergeCell ref="AT135:AT137"/>
    <mergeCell ref="A138:A140"/>
    <mergeCell ref="B138:B140"/>
    <mergeCell ref="C138:C140"/>
    <mergeCell ref="D138:D140"/>
    <mergeCell ref="F138:G140"/>
    <mergeCell ref="A135:A137"/>
    <mergeCell ref="B135:B137"/>
    <mergeCell ref="C135:C137"/>
    <mergeCell ref="D135:D137"/>
    <mergeCell ref="F135:G137"/>
    <mergeCell ref="AN135:AN137"/>
    <mergeCell ref="AN144:AN146"/>
    <mergeCell ref="AO144:AO146"/>
    <mergeCell ref="AP144:AQ146"/>
    <mergeCell ref="AR144:AR146"/>
    <mergeCell ref="AS144:AS146"/>
    <mergeCell ref="AT144:AT146"/>
    <mergeCell ref="AO141:AO143"/>
    <mergeCell ref="AP141:AQ143"/>
    <mergeCell ref="AR141:AR143"/>
    <mergeCell ref="AS141:AS143"/>
    <mergeCell ref="AT141:AT143"/>
    <mergeCell ref="A144:A146"/>
    <mergeCell ref="B144:B146"/>
    <mergeCell ref="C144:C146"/>
    <mergeCell ref="D144:D146"/>
    <mergeCell ref="F144:G146"/>
    <mergeCell ref="A141:A143"/>
    <mergeCell ref="B141:B143"/>
    <mergeCell ref="C141:C143"/>
    <mergeCell ref="D141:D143"/>
    <mergeCell ref="F141:G143"/>
    <mergeCell ref="AN141:AN143"/>
    <mergeCell ref="AN150:AN152"/>
    <mergeCell ref="AO150:AO152"/>
    <mergeCell ref="AP150:AQ152"/>
    <mergeCell ref="AR150:AR152"/>
    <mergeCell ref="AS150:AS152"/>
    <mergeCell ref="AT150:AT152"/>
    <mergeCell ref="AO147:AO149"/>
    <mergeCell ref="AP147:AQ149"/>
    <mergeCell ref="AR147:AR149"/>
    <mergeCell ref="AS147:AS149"/>
    <mergeCell ref="AT147:AT149"/>
    <mergeCell ref="A150:A152"/>
    <mergeCell ref="B150:B152"/>
    <mergeCell ref="C150:C152"/>
    <mergeCell ref="D150:D152"/>
    <mergeCell ref="F150:G152"/>
    <mergeCell ref="A147:A149"/>
    <mergeCell ref="B147:B149"/>
    <mergeCell ref="C147:C149"/>
    <mergeCell ref="D147:D149"/>
    <mergeCell ref="F147:G149"/>
    <mergeCell ref="AN147:AN149"/>
    <mergeCell ref="AN156:AN158"/>
    <mergeCell ref="AO156:AO158"/>
    <mergeCell ref="AP156:AQ158"/>
    <mergeCell ref="AR156:AR158"/>
    <mergeCell ref="AS156:AS158"/>
    <mergeCell ref="AT156:AT158"/>
    <mergeCell ref="AO153:AO155"/>
    <mergeCell ref="AP153:AQ155"/>
    <mergeCell ref="AR153:AR155"/>
    <mergeCell ref="AS153:AS155"/>
    <mergeCell ref="AT153:AT155"/>
    <mergeCell ref="A156:A158"/>
    <mergeCell ref="B156:B158"/>
    <mergeCell ref="C156:C158"/>
    <mergeCell ref="D156:D158"/>
    <mergeCell ref="F156:G158"/>
    <mergeCell ref="A153:A155"/>
    <mergeCell ref="B153:B155"/>
    <mergeCell ref="C153:C155"/>
    <mergeCell ref="D153:D155"/>
    <mergeCell ref="F153:G155"/>
    <mergeCell ref="AN153:AN155"/>
    <mergeCell ref="AN162:AN164"/>
    <mergeCell ref="AO162:AO164"/>
    <mergeCell ref="AP162:AQ164"/>
    <mergeCell ref="AR162:AR164"/>
    <mergeCell ref="AS162:AS164"/>
    <mergeCell ref="AT162:AT164"/>
    <mergeCell ref="AO159:AO161"/>
    <mergeCell ref="AP159:AQ161"/>
    <mergeCell ref="AR159:AR161"/>
    <mergeCell ref="AS159:AS161"/>
    <mergeCell ref="AT159:AT161"/>
    <mergeCell ref="A162:A164"/>
    <mergeCell ref="B162:B164"/>
    <mergeCell ref="C162:C164"/>
    <mergeCell ref="D162:D164"/>
    <mergeCell ref="F162:G164"/>
    <mergeCell ref="A159:A161"/>
    <mergeCell ref="B159:B161"/>
    <mergeCell ref="C159:C161"/>
    <mergeCell ref="D159:D161"/>
    <mergeCell ref="F159:G161"/>
    <mergeCell ref="AN159:AN161"/>
    <mergeCell ref="AN168:AN170"/>
    <mergeCell ref="AO168:AO170"/>
    <mergeCell ref="AP168:AQ170"/>
    <mergeCell ref="AR168:AR170"/>
    <mergeCell ref="AS168:AS170"/>
    <mergeCell ref="AT168:AT170"/>
    <mergeCell ref="AO165:AO167"/>
    <mergeCell ref="AP165:AQ167"/>
    <mergeCell ref="AR165:AR167"/>
    <mergeCell ref="AS165:AS167"/>
    <mergeCell ref="AT165:AT167"/>
    <mergeCell ref="A168:A170"/>
    <mergeCell ref="B168:B170"/>
    <mergeCell ref="C168:C170"/>
    <mergeCell ref="D168:D170"/>
    <mergeCell ref="F168:G170"/>
    <mergeCell ref="A165:A167"/>
    <mergeCell ref="B165:B167"/>
    <mergeCell ref="C165:C167"/>
    <mergeCell ref="D165:D167"/>
    <mergeCell ref="F165:G167"/>
    <mergeCell ref="AN165:AN167"/>
    <mergeCell ref="AN174:AN176"/>
    <mergeCell ref="AO174:AO176"/>
    <mergeCell ref="AP174:AQ176"/>
    <mergeCell ref="AR174:AR176"/>
    <mergeCell ref="AS174:AS176"/>
    <mergeCell ref="AT174:AT176"/>
    <mergeCell ref="AO171:AO173"/>
    <mergeCell ref="AP171:AQ173"/>
    <mergeCell ref="AR171:AR173"/>
    <mergeCell ref="AS171:AS173"/>
    <mergeCell ref="AT171:AT173"/>
    <mergeCell ref="A174:A176"/>
    <mergeCell ref="B174:B176"/>
    <mergeCell ref="C174:C176"/>
    <mergeCell ref="D174:D176"/>
    <mergeCell ref="F174:G176"/>
    <mergeCell ref="A171:A173"/>
    <mergeCell ref="B171:B173"/>
    <mergeCell ref="C171:C173"/>
    <mergeCell ref="D171:D173"/>
    <mergeCell ref="F171:G173"/>
    <mergeCell ref="AN171:AN173"/>
    <mergeCell ref="AN180:AN182"/>
    <mergeCell ref="AO180:AO182"/>
    <mergeCell ref="AP180:AQ182"/>
    <mergeCell ref="AR180:AR182"/>
    <mergeCell ref="AS180:AS182"/>
    <mergeCell ref="AT180:AT182"/>
    <mergeCell ref="AO177:AO179"/>
    <mergeCell ref="AP177:AQ179"/>
    <mergeCell ref="AR177:AR179"/>
    <mergeCell ref="AS177:AS179"/>
    <mergeCell ref="AT177:AT179"/>
    <mergeCell ref="A180:A182"/>
    <mergeCell ref="B180:B182"/>
    <mergeCell ref="C180:C182"/>
    <mergeCell ref="D180:D182"/>
    <mergeCell ref="F180:G182"/>
    <mergeCell ref="A177:A179"/>
    <mergeCell ref="B177:B179"/>
    <mergeCell ref="C177:C179"/>
    <mergeCell ref="D177:D179"/>
    <mergeCell ref="F177:G179"/>
    <mergeCell ref="AN177:AN179"/>
    <mergeCell ref="AN186:AN188"/>
    <mergeCell ref="AO186:AO188"/>
    <mergeCell ref="AP186:AQ188"/>
    <mergeCell ref="AR186:AR188"/>
    <mergeCell ref="AS186:AS188"/>
    <mergeCell ref="AT186:AT188"/>
    <mergeCell ref="AO183:AO185"/>
    <mergeCell ref="AP183:AQ185"/>
    <mergeCell ref="AR183:AR185"/>
    <mergeCell ref="AS183:AS185"/>
    <mergeCell ref="AT183:AT185"/>
    <mergeCell ref="A186:A188"/>
    <mergeCell ref="B186:B188"/>
    <mergeCell ref="C186:C188"/>
    <mergeCell ref="D186:D188"/>
    <mergeCell ref="F186:G188"/>
    <mergeCell ref="A183:A185"/>
    <mergeCell ref="B183:B185"/>
    <mergeCell ref="C183:C185"/>
    <mergeCell ref="D183:D185"/>
    <mergeCell ref="F183:G185"/>
    <mergeCell ref="AN183:AN185"/>
    <mergeCell ref="AN192:AN194"/>
    <mergeCell ref="AO192:AO194"/>
    <mergeCell ref="AP192:AQ194"/>
    <mergeCell ref="AR192:AR194"/>
    <mergeCell ref="AS192:AS194"/>
    <mergeCell ref="AT192:AT194"/>
    <mergeCell ref="AO189:AO191"/>
    <mergeCell ref="AP189:AQ191"/>
    <mergeCell ref="AR189:AR191"/>
    <mergeCell ref="AS189:AS191"/>
    <mergeCell ref="AT189:AT191"/>
    <mergeCell ref="A192:A194"/>
    <mergeCell ref="B192:B194"/>
    <mergeCell ref="C192:C194"/>
    <mergeCell ref="D192:D194"/>
    <mergeCell ref="F192:G194"/>
    <mergeCell ref="A189:A191"/>
    <mergeCell ref="B189:B191"/>
    <mergeCell ref="C189:C191"/>
    <mergeCell ref="D189:D191"/>
    <mergeCell ref="F189:G191"/>
    <mergeCell ref="AN189:AN191"/>
    <mergeCell ref="AN198:AN200"/>
    <mergeCell ref="AO198:AO200"/>
    <mergeCell ref="AP198:AQ200"/>
    <mergeCell ref="AR198:AR200"/>
    <mergeCell ref="AS198:AS200"/>
    <mergeCell ref="AT198:AT200"/>
    <mergeCell ref="AO195:AO197"/>
    <mergeCell ref="AP195:AQ197"/>
    <mergeCell ref="AR195:AR197"/>
    <mergeCell ref="AS195:AS197"/>
    <mergeCell ref="AT195:AT197"/>
    <mergeCell ref="A198:A200"/>
    <mergeCell ref="B198:B200"/>
    <mergeCell ref="C198:C200"/>
    <mergeCell ref="D198:D200"/>
    <mergeCell ref="F198:G200"/>
    <mergeCell ref="A195:A197"/>
    <mergeCell ref="B195:B197"/>
    <mergeCell ref="C195:C197"/>
    <mergeCell ref="D195:D197"/>
    <mergeCell ref="F195:G197"/>
    <mergeCell ref="AN195:AN197"/>
    <mergeCell ref="AN204:AN206"/>
    <mergeCell ref="AO204:AO206"/>
    <mergeCell ref="AP204:AQ206"/>
    <mergeCell ref="AR204:AR206"/>
    <mergeCell ref="AS204:AS206"/>
    <mergeCell ref="AT204:AT206"/>
    <mergeCell ref="AO201:AO203"/>
    <mergeCell ref="AP201:AQ203"/>
    <mergeCell ref="AR201:AR203"/>
    <mergeCell ref="AS201:AS203"/>
    <mergeCell ref="AT201:AT203"/>
    <mergeCell ref="A204:A206"/>
    <mergeCell ref="B204:B206"/>
    <mergeCell ref="C204:C206"/>
    <mergeCell ref="D204:D206"/>
    <mergeCell ref="F204:G206"/>
    <mergeCell ref="A201:A203"/>
    <mergeCell ref="B201:B203"/>
    <mergeCell ref="C201:C203"/>
    <mergeCell ref="D201:D203"/>
    <mergeCell ref="F201:G203"/>
    <mergeCell ref="AN201:AN203"/>
    <mergeCell ref="AN210:AN212"/>
    <mergeCell ref="AO210:AO212"/>
    <mergeCell ref="AP210:AQ212"/>
    <mergeCell ref="AR210:AR212"/>
    <mergeCell ref="AS210:AS212"/>
    <mergeCell ref="AT210:AT212"/>
    <mergeCell ref="AO207:AO209"/>
    <mergeCell ref="AP207:AQ209"/>
    <mergeCell ref="AR207:AR209"/>
    <mergeCell ref="AS207:AS209"/>
    <mergeCell ref="AT207:AT209"/>
    <mergeCell ref="A210:A212"/>
    <mergeCell ref="B210:B212"/>
    <mergeCell ref="C210:C212"/>
    <mergeCell ref="D210:D212"/>
    <mergeCell ref="F210:G212"/>
    <mergeCell ref="A207:A209"/>
    <mergeCell ref="B207:B209"/>
    <mergeCell ref="C207:C209"/>
    <mergeCell ref="D207:D209"/>
    <mergeCell ref="F207:G209"/>
    <mergeCell ref="AN207:AN209"/>
    <mergeCell ref="AN216:AN218"/>
    <mergeCell ref="AO216:AO218"/>
    <mergeCell ref="AP216:AQ218"/>
    <mergeCell ref="AR216:AR218"/>
    <mergeCell ref="AS216:AS218"/>
    <mergeCell ref="AT216:AT218"/>
    <mergeCell ref="AO213:AO215"/>
    <mergeCell ref="AP213:AQ215"/>
    <mergeCell ref="AR213:AR215"/>
    <mergeCell ref="AS213:AS215"/>
    <mergeCell ref="AT213:AT215"/>
    <mergeCell ref="A216:A218"/>
    <mergeCell ref="B216:B218"/>
    <mergeCell ref="C216:C218"/>
    <mergeCell ref="D216:D218"/>
    <mergeCell ref="F216:G218"/>
    <mergeCell ref="A213:A215"/>
    <mergeCell ref="B213:B215"/>
    <mergeCell ref="C213:C215"/>
    <mergeCell ref="D213:D215"/>
    <mergeCell ref="F213:G215"/>
    <mergeCell ref="AN213:AN215"/>
    <mergeCell ref="AN222:AN224"/>
    <mergeCell ref="AO222:AO224"/>
    <mergeCell ref="AP222:AQ224"/>
    <mergeCell ref="AR222:AR224"/>
    <mergeCell ref="AS222:AS224"/>
    <mergeCell ref="AT222:AT224"/>
    <mergeCell ref="AO219:AO221"/>
    <mergeCell ref="AP219:AQ221"/>
    <mergeCell ref="AR219:AR221"/>
    <mergeCell ref="AS219:AS221"/>
    <mergeCell ref="AT219:AT221"/>
    <mergeCell ref="A222:A224"/>
    <mergeCell ref="B222:B224"/>
    <mergeCell ref="C222:C224"/>
    <mergeCell ref="D222:D224"/>
    <mergeCell ref="F222:G224"/>
    <mergeCell ref="A219:A221"/>
    <mergeCell ref="B219:B221"/>
    <mergeCell ref="C219:C221"/>
    <mergeCell ref="D219:D221"/>
    <mergeCell ref="F219:G221"/>
    <mergeCell ref="AN219:AN221"/>
    <mergeCell ref="AN228:AN230"/>
    <mergeCell ref="AO228:AO230"/>
    <mergeCell ref="AP228:AQ230"/>
    <mergeCell ref="AR228:AR230"/>
    <mergeCell ref="AS228:AS230"/>
    <mergeCell ref="AT228:AT230"/>
    <mergeCell ref="AO225:AO227"/>
    <mergeCell ref="AP225:AQ227"/>
    <mergeCell ref="AR225:AR227"/>
    <mergeCell ref="AS225:AS227"/>
    <mergeCell ref="AT225:AT227"/>
    <mergeCell ref="A228:A230"/>
    <mergeCell ref="B228:B230"/>
    <mergeCell ref="C228:C230"/>
    <mergeCell ref="D228:D230"/>
    <mergeCell ref="F228:G230"/>
    <mergeCell ref="A225:A227"/>
    <mergeCell ref="B225:B227"/>
    <mergeCell ref="C225:C227"/>
    <mergeCell ref="D225:D227"/>
    <mergeCell ref="F225:G227"/>
    <mergeCell ref="AN225:AN227"/>
    <mergeCell ref="AN234:AN236"/>
    <mergeCell ref="AO234:AO236"/>
    <mergeCell ref="AP234:AQ236"/>
    <mergeCell ref="AR234:AR236"/>
    <mergeCell ref="AS234:AS236"/>
    <mergeCell ref="AT234:AT236"/>
    <mergeCell ref="AO231:AO233"/>
    <mergeCell ref="AP231:AQ233"/>
    <mergeCell ref="AR231:AR233"/>
    <mergeCell ref="AS231:AS233"/>
    <mergeCell ref="AT231:AT233"/>
    <mergeCell ref="A234:A236"/>
    <mergeCell ref="B234:B236"/>
    <mergeCell ref="C234:C236"/>
    <mergeCell ref="D234:D236"/>
    <mergeCell ref="F234:G236"/>
    <mergeCell ref="A231:A233"/>
    <mergeCell ref="B231:B233"/>
    <mergeCell ref="C231:C233"/>
    <mergeCell ref="D231:D233"/>
    <mergeCell ref="F231:G233"/>
    <mergeCell ref="AN231:AN233"/>
    <mergeCell ref="AN240:AN242"/>
    <mergeCell ref="AO240:AO242"/>
    <mergeCell ref="AP240:AQ242"/>
    <mergeCell ref="AR240:AR242"/>
    <mergeCell ref="AS240:AS242"/>
    <mergeCell ref="AT240:AT242"/>
    <mergeCell ref="AO237:AO239"/>
    <mergeCell ref="AP237:AQ239"/>
    <mergeCell ref="AR237:AR239"/>
    <mergeCell ref="AS237:AS239"/>
    <mergeCell ref="AT237:AT239"/>
    <mergeCell ref="A240:A242"/>
    <mergeCell ref="B240:B242"/>
    <mergeCell ref="C240:C242"/>
    <mergeCell ref="D240:D242"/>
    <mergeCell ref="F240:G242"/>
    <mergeCell ref="A237:A239"/>
    <mergeCell ref="B237:B239"/>
    <mergeCell ref="C237:C239"/>
    <mergeCell ref="D237:D239"/>
    <mergeCell ref="F237:G239"/>
    <mergeCell ref="AN237:AN239"/>
    <mergeCell ref="AN246:AN248"/>
    <mergeCell ref="AO246:AO248"/>
    <mergeCell ref="AP246:AQ248"/>
    <mergeCell ref="AR246:AR248"/>
    <mergeCell ref="AS246:AS248"/>
    <mergeCell ref="AT246:AT248"/>
    <mergeCell ref="AO243:AO245"/>
    <mergeCell ref="AP243:AQ245"/>
    <mergeCell ref="AR243:AR245"/>
    <mergeCell ref="AS243:AS245"/>
    <mergeCell ref="AT243:AT245"/>
    <mergeCell ref="A246:A248"/>
    <mergeCell ref="B246:B248"/>
    <mergeCell ref="C246:C248"/>
    <mergeCell ref="D246:D248"/>
    <mergeCell ref="F246:G248"/>
    <mergeCell ref="A243:A245"/>
    <mergeCell ref="B243:B245"/>
    <mergeCell ref="C243:C245"/>
    <mergeCell ref="D243:D245"/>
    <mergeCell ref="F243:G245"/>
    <mergeCell ref="AN243:AN245"/>
    <mergeCell ref="AN252:AN254"/>
    <mergeCell ref="AO252:AO254"/>
    <mergeCell ref="AP252:AQ254"/>
    <mergeCell ref="AR252:AR254"/>
    <mergeCell ref="AS252:AS254"/>
    <mergeCell ref="AT252:AT254"/>
    <mergeCell ref="AO249:AO251"/>
    <mergeCell ref="AP249:AQ251"/>
    <mergeCell ref="AR249:AR251"/>
    <mergeCell ref="AS249:AS251"/>
    <mergeCell ref="AT249:AT251"/>
    <mergeCell ref="A252:A254"/>
    <mergeCell ref="B252:B254"/>
    <mergeCell ref="C252:C254"/>
    <mergeCell ref="D252:D254"/>
    <mergeCell ref="F252:G254"/>
    <mergeCell ref="A249:A251"/>
    <mergeCell ref="B249:B251"/>
    <mergeCell ref="C249:C251"/>
    <mergeCell ref="D249:D251"/>
    <mergeCell ref="F249:G251"/>
    <mergeCell ref="AN249:AN251"/>
    <mergeCell ref="AN258:AN260"/>
    <mergeCell ref="AO258:AO260"/>
    <mergeCell ref="AP258:AQ260"/>
    <mergeCell ref="AR258:AR260"/>
    <mergeCell ref="AS258:AS260"/>
    <mergeCell ref="AT258:AT260"/>
    <mergeCell ref="AO255:AO257"/>
    <mergeCell ref="AP255:AQ257"/>
    <mergeCell ref="AR255:AR257"/>
    <mergeCell ref="AS255:AS257"/>
    <mergeCell ref="AT255:AT257"/>
    <mergeCell ref="A258:A260"/>
    <mergeCell ref="B258:B260"/>
    <mergeCell ref="C258:C260"/>
    <mergeCell ref="D258:D260"/>
    <mergeCell ref="F258:G260"/>
    <mergeCell ref="A255:A257"/>
    <mergeCell ref="B255:B257"/>
    <mergeCell ref="C255:C257"/>
    <mergeCell ref="D255:D257"/>
    <mergeCell ref="F255:G257"/>
    <mergeCell ref="AN255:AN257"/>
    <mergeCell ref="AN264:AN266"/>
    <mergeCell ref="AO264:AO266"/>
    <mergeCell ref="AP264:AQ266"/>
    <mergeCell ref="AR264:AR266"/>
    <mergeCell ref="AS264:AS266"/>
    <mergeCell ref="AT264:AT266"/>
    <mergeCell ref="AO261:AO263"/>
    <mergeCell ref="AP261:AQ263"/>
    <mergeCell ref="AR261:AR263"/>
    <mergeCell ref="AS261:AS263"/>
    <mergeCell ref="AT261:AT263"/>
    <mergeCell ref="A264:A266"/>
    <mergeCell ref="B264:B266"/>
    <mergeCell ref="C264:C266"/>
    <mergeCell ref="D264:D266"/>
    <mergeCell ref="F264:G266"/>
    <mergeCell ref="A261:A263"/>
    <mergeCell ref="B261:B263"/>
    <mergeCell ref="C261:C263"/>
    <mergeCell ref="D261:D263"/>
    <mergeCell ref="F261:G263"/>
    <mergeCell ref="AN261:AN263"/>
    <mergeCell ref="AN270:AN272"/>
    <mergeCell ref="AO270:AO272"/>
    <mergeCell ref="AP270:AQ272"/>
    <mergeCell ref="AR270:AR272"/>
    <mergeCell ref="AS270:AS272"/>
    <mergeCell ref="AT270:AT272"/>
    <mergeCell ref="AO267:AO269"/>
    <mergeCell ref="AP267:AQ269"/>
    <mergeCell ref="AR267:AR269"/>
    <mergeCell ref="AS267:AS269"/>
    <mergeCell ref="AT267:AT269"/>
    <mergeCell ref="A270:A272"/>
    <mergeCell ref="B270:B272"/>
    <mergeCell ref="C270:C272"/>
    <mergeCell ref="D270:D272"/>
    <mergeCell ref="F270:G272"/>
    <mergeCell ref="A267:A269"/>
    <mergeCell ref="B267:B269"/>
    <mergeCell ref="C267:C269"/>
    <mergeCell ref="D267:D269"/>
    <mergeCell ref="F267:G269"/>
    <mergeCell ref="AN267:AN269"/>
    <mergeCell ref="AN276:AN278"/>
    <mergeCell ref="AO276:AO278"/>
    <mergeCell ref="AP276:AQ278"/>
    <mergeCell ref="AR276:AR278"/>
    <mergeCell ref="AS276:AS278"/>
    <mergeCell ref="AT276:AT278"/>
    <mergeCell ref="AO273:AO275"/>
    <mergeCell ref="AP273:AQ275"/>
    <mergeCell ref="AR273:AR275"/>
    <mergeCell ref="AS273:AS275"/>
    <mergeCell ref="AT273:AT275"/>
    <mergeCell ref="A276:A278"/>
    <mergeCell ref="B276:B278"/>
    <mergeCell ref="C276:C278"/>
    <mergeCell ref="D276:D278"/>
    <mergeCell ref="F276:G278"/>
    <mergeCell ref="A273:A275"/>
    <mergeCell ref="B273:B275"/>
    <mergeCell ref="C273:C275"/>
    <mergeCell ref="D273:D275"/>
    <mergeCell ref="F273:G275"/>
    <mergeCell ref="AN273:AN275"/>
    <mergeCell ref="AN282:AN284"/>
    <mergeCell ref="AO282:AO284"/>
    <mergeCell ref="AP282:AQ284"/>
    <mergeCell ref="AR282:AR284"/>
    <mergeCell ref="AS282:AS284"/>
    <mergeCell ref="AT282:AT284"/>
    <mergeCell ref="AO279:AO281"/>
    <mergeCell ref="AP279:AQ281"/>
    <mergeCell ref="AR279:AR281"/>
    <mergeCell ref="AS279:AS281"/>
    <mergeCell ref="AT279:AT281"/>
    <mergeCell ref="A282:A284"/>
    <mergeCell ref="B282:B284"/>
    <mergeCell ref="C282:C284"/>
    <mergeCell ref="D282:D284"/>
    <mergeCell ref="F282:G284"/>
    <mergeCell ref="A279:A281"/>
    <mergeCell ref="B279:B281"/>
    <mergeCell ref="C279:C281"/>
    <mergeCell ref="D279:D281"/>
    <mergeCell ref="F279:G281"/>
    <mergeCell ref="AN279:AN281"/>
    <mergeCell ref="AN288:AN290"/>
    <mergeCell ref="AO288:AO290"/>
    <mergeCell ref="AP288:AQ290"/>
    <mergeCell ref="AR288:AR290"/>
    <mergeCell ref="AS288:AS290"/>
    <mergeCell ref="AT288:AT290"/>
    <mergeCell ref="AO285:AO287"/>
    <mergeCell ref="AP285:AQ287"/>
    <mergeCell ref="AR285:AR287"/>
    <mergeCell ref="AS285:AS287"/>
    <mergeCell ref="AT285:AT287"/>
    <mergeCell ref="A288:A290"/>
    <mergeCell ref="B288:B290"/>
    <mergeCell ref="C288:C290"/>
    <mergeCell ref="D288:D290"/>
    <mergeCell ref="F288:G290"/>
    <mergeCell ref="A285:A287"/>
    <mergeCell ref="B285:B287"/>
    <mergeCell ref="C285:C287"/>
    <mergeCell ref="D285:D287"/>
    <mergeCell ref="F285:G287"/>
    <mergeCell ref="AN285:AN287"/>
    <mergeCell ref="AN294:AN296"/>
    <mergeCell ref="AO294:AO296"/>
    <mergeCell ref="AP294:AQ296"/>
    <mergeCell ref="AR294:AR296"/>
    <mergeCell ref="AS294:AS296"/>
    <mergeCell ref="AT294:AT296"/>
    <mergeCell ref="AO291:AO293"/>
    <mergeCell ref="AP291:AQ293"/>
    <mergeCell ref="AR291:AR293"/>
    <mergeCell ref="AS291:AS293"/>
    <mergeCell ref="AT291:AT293"/>
    <mergeCell ref="A294:A296"/>
    <mergeCell ref="B294:B296"/>
    <mergeCell ref="C294:C296"/>
    <mergeCell ref="D294:D296"/>
    <mergeCell ref="F294:G296"/>
    <mergeCell ref="A291:A293"/>
    <mergeCell ref="B291:B293"/>
    <mergeCell ref="C291:C293"/>
    <mergeCell ref="D291:D293"/>
    <mergeCell ref="F291:G293"/>
    <mergeCell ref="AN291:AN293"/>
    <mergeCell ref="AN300:AN302"/>
    <mergeCell ref="AO300:AO302"/>
    <mergeCell ref="AP300:AQ302"/>
    <mergeCell ref="AR300:AR302"/>
    <mergeCell ref="AS300:AS302"/>
    <mergeCell ref="AT300:AT302"/>
    <mergeCell ref="AO297:AO299"/>
    <mergeCell ref="AP297:AQ299"/>
    <mergeCell ref="AR297:AR299"/>
    <mergeCell ref="AS297:AS299"/>
    <mergeCell ref="AT297:AT299"/>
    <mergeCell ref="A300:A302"/>
    <mergeCell ref="B300:B302"/>
    <mergeCell ref="C300:C302"/>
    <mergeCell ref="D300:D302"/>
    <mergeCell ref="F300:G302"/>
    <mergeCell ref="A297:A299"/>
    <mergeCell ref="B297:B299"/>
    <mergeCell ref="C297:C299"/>
    <mergeCell ref="D297:D299"/>
    <mergeCell ref="F297:G299"/>
    <mergeCell ref="AN297:AN299"/>
    <mergeCell ref="AN306:AN308"/>
    <mergeCell ref="AO306:AO308"/>
    <mergeCell ref="AP306:AQ308"/>
    <mergeCell ref="AR306:AR308"/>
    <mergeCell ref="AS306:AS308"/>
    <mergeCell ref="AT306:AT308"/>
    <mergeCell ref="AO303:AO305"/>
    <mergeCell ref="AP303:AQ305"/>
    <mergeCell ref="AR303:AR305"/>
    <mergeCell ref="AS303:AS305"/>
    <mergeCell ref="AT303:AT305"/>
    <mergeCell ref="A306:A308"/>
    <mergeCell ref="B306:B308"/>
    <mergeCell ref="C306:C308"/>
    <mergeCell ref="D306:D308"/>
    <mergeCell ref="F306:G308"/>
    <mergeCell ref="A303:A305"/>
    <mergeCell ref="B303:B305"/>
    <mergeCell ref="C303:C305"/>
    <mergeCell ref="D303:D305"/>
    <mergeCell ref="F303:G305"/>
    <mergeCell ref="AN303:AN305"/>
    <mergeCell ref="AN312:AN314"/>
    <mergeCell ref="AO312:AO314"/>
    <mergeCell ref="AP312:AQ314"/>
    <mergeCell ref="AR312:AR314"/>
    <mergeCell ref="AS312:AS314"/>
    <mergeCell ref="AT312:AT314"/>
    <mergeCell ref="AO309:AO311"/>
    <mergeCell ref="AP309:AQ311"/>
    <mergeCell ref="AR309:AR311"/>
    <mergeCell ref="AS309:AS311"/>
    <mergeCell ref="AT309:AT311"/>
    <mergeCell ref="A312:A314"/>
    <mergeCell ref="B312:B314"/>
    <mergeCell ref="C312:C314"/>
    <mergeCell ref="D312:D314"/>
    <mergeCell ref="F312:G314"/>
    <mergeCell ref="A309:A311"/>
    <mergeCell ref="B309:B311"/>
    <mergeCell ref="C309:C311"/>
    <mergeCell ref="D309:D311"/>
    <mergeCell ref="F309:G311"/>
    <mergeCell ref="AN309:AN311"/>
    <mergeCell ref="C329:E329"/>
    <mergeCell ref="C330:E330"/>
    <mergeCell ref="C331:E331"/>
    <mergeCell ref="C332:E332"/>
    <mergeCell ref="C333:E333"/>
    <mergeCell ref="AN318:AN320"/>
    <mergeCell ref="AO318:AO320"/>
    <mergeCell ref="AP318:AQ320"/>
    <mergeCell ref="AR318:AR320"/>
    <mergeCell ref="AS318:AS320"/>
    <mergeCell ref="AT318:AT320"/>
    <mergeCell ref="AO315:AO317"/>
    <mergeCell ref="AP315:AQ317"/>
    <mergeCell ref="AR315:AR317"/>
    <mergeCell ref="AS315:AS317"/>
    <mergeCell ref="AT315:AT317"/>
    <mergeCell ref="A318:A320"/>
    <mergeCell ref="B318:B320"/>
    <mergeCell ref="C318:C320"/>
    <mergeCell ref="D318:D320"/>
    <mergeCell ref="F318:G320"/>
    <mergeCell ref="A315:A317"/>
    <mergeCell ref="B315:B317"/>
    <mergeCell ref="C315:C317"/>
    <mergeCell ref="D315:D317"/>
    <mergeCell ref="F315:G317"/>
    <mergeCell ref="AN315:AN317"/>
  </mergeCells>
  <phoneticPr fontId="4"/>
  <conditionalFormatting sqref="J17:O17">
    <cfRule type="expression" dxfId="13" priority="2">
      <formula>OR($AN$2="就労継続支援Ａ型", $AN$2="就労継続支援Ｂ型", $AN$2="就労移行支援")</formula>
    </cfRule>
  </conditionalFormatting>
  <conditionalFormatting sqref="AN2:AQ2">
    <cfRule type="expression" dxfId="12" priority="1">
      <formula>$AN$2="プルダウンからサービスを選択"</formula>
    </cfRule>
  </conditionalFormatting>
  <dataValidations count="7">
    <dataValidation type="list" allowBlank="1" showInputMessage="1" showErrorMessage="1" sqref="AN2:AQ2">
      <formula1>"プルダウンからサービスを選択,共同生活援助・介護サービス包括型,共同生活援助・外部サービス利用型,共同生活援助・日中サービス支援型"</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formula1>INDIRECT($AN$2)</formula1>
    </dataValidation>
    <dataValidation type="custom" errorStyle="warning" allowBlank="1" showInputMessage="1" showErrorMessage="1" errorTitle="警告" error="職業指導員と生活支援員の数を左へまとめて入力してください。" sqref="J17:O17">
      <formula1>AND($AN$2&lt;&gt;"就労継続支援Ａ型", $AN$2&lt;&gt;"就労継続支援Ｂ型", $AN$2&lt;&gt;"就労移行支援")</formula1>
    </dataValidation>
    <dataValidation type="list" allowBlank="1" showInputMessage="1" showErrorMessage="1" sqref="AN5:AN6 AO6:AQ6">
      <formula1>"予定,実績"</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formula1>$B$330:$B$333</formula1>
    </dataValidation>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formula1>"□,☑"</formula1>
    </dataValidation>
    <dataValidation allowBlank="1" showInputMessage="1" sqref="A1:D1 M1:XFD1"/>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x14:formula1>
            <xm:f>選択肢!$B$33:$AB$33</xm:f>
          </x14:formula1>
          <xm:sqref>E24:E320</xm:sqref>
        </x14:dataValidation>
        <x14:dataValidation type="list" allowBlank="1" showInputMessage="1" showErrorMessage="1">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7"/>
  <sheetViews>
    <sheetView view="pageBreakPreview" zoomScale="90" zoomScaleNormal="100" zoomScaleSheetLayoutView="90" workbookViewId="0">
      <selection activeCell="C7" sqref="C7"/>
    </sheetView>
  </sheetViews>
  <sheetFormatPr defaultRowHeight="21" customHeight="1"/>
  <cols>
    <col min="1" max="1" width="3" style="469" customWidth="1"/>
    <col min="2" max="2" width="4.5" style="502" customWidth="1"/>
    <col min="3" max="3" width="23.25" style="470" customWidth="1"/>
    <col min="4" max="4" width="15.875" style="470" customWidth="1"/>
    <col min="5" max="5" width="9" style="470"/>
    <col min="6" max="6" width="13.25" style="267" customWidth="1"/>
    <col min="7" max="14" width="6.375" style="267" customWidth="1"/>
    <col min="15" max="15" width="19.625" style="470" customWidth="1"/>
    <col min="16" max="16" width="10" style="470" bestFit="1" customWidth="1"/>
    <col min="17" max="17" width="16.375" style="470" bestFit="1" customWidth="1"/>
    <col min="18" max="18" width="4.25" style="470" customWidth="1"/>
    <col min="19" max="19" width="0" style="470" hidden="1" customWidth="1"/>
    <col min="20" max="20" width="9" style="470" hidden="1" customWidth="1"/>
    <col min="21" max="21" width="8.125" style="470" hidden="1" customWidth="1"/>
    <col min="22" max="22" width="9.5" style="470" hidden="1" customWidth="1"/>
    <col min="23" max="24" width="12.25" style="470" hidden="1" customWidth="1"/>
    <col min="25" max="25" width="4.125" style="470" hidden="1" customWidth="1"/>
    <col min="26" max="26" width="15" style="470" hidden="1" customWidth="1"/>
    <col min="27" max="27" width="34" style="470" hidden="1" customWidth="1"/>
    <col min="28" max="16384" width="9" style="470"/>
  </cols>
  <sheetData>
    <row r="1" spans="1:28" s="267" customFormat="1" ht="19.5" customHeight="1" thickTop="1" thickBot="1">
      <c r="A1" s="338" t="s">
        <v>584</v>
      </c>
      <c r="B1" s="265"/>
      <c r="C1" s="265"/>
      <c r="D1" s="265"/>
      <c r="E1" s="265"/>
      <c r="O1" s="265"/>
      <c r="P1" s="265"/>
      <c r="Q1" s="266"/>
      <c r="R1" s="266"/>
      <c r="S1" s="266"/>
      <c r="T1" s="450" t="s">
        <v>647</v>
      </c>
      <c r="U1" s="452" t="s">
        <v>648</v>
      </c>
      <c r="V1" s="451">
        <f>DATE(YEAR(45658),MONTH(45658)+【共通】!P9-1-2,DAY(45658))</f>
        <v>45809</v>
      </c>
      <c r="W1" s="266"/>
      <c r="X1" s="266"/>
      <c r="Y1" s="454" t="s">
        <v>656</v>
      </c>
      <c r="Z1" s="454" t="s">
        <v>660</v>
      </c>
      <c r="AA1" s="345" t="s">
        <v>659</v>
      </c>
      <c r="AB1" s="266"/>
    </row>
    <row r="2" spans="1:28" s="267" customFormat="1" ht="19.5" customHeight="1" thickTop="1" thickBot="1">
      <c r="A2" s="338"/>
      <c r="B2" s="265"/>
      <c r="C2" s="265"/>
      <c r="D2" s="265"/>
      <c r="E2" s="265"/>
      <c r="K2" s="468" t="s">
        <v>716</v>
      </c>
      <c r="O2" s="265"/>
      <c r="P2" s="265"/>
      <c r="Q2" s="266"/>
      <c r="R2" s="337"/>
      <c r="S2" s="266"/>
      <c r="T2" s="266"/>
      <c r="U2" s="266"/>
      <c r="V2" s="266"/>
      <c r="Y2" s="454" t="s">
        <v>657</v>
      </c>
      <c r="Z2" s="454" t="s">
        <v>661</v>
      </c>
      <c r="AA2" s="345" t="s">
        <v>654</v>
      </c>
    </row>
    <row r="3" spans="1:28" ht="21" customHeight="1" thickTop="1" thickBot="1">
      <c r="B3" s="803"/>
      <c r="C3" s="803" t="s">
        <v>586</v>
      </c>
      <c r="D3" s="803"/>
      <c r="E3" s="803" t="s">
        <v>670</v>
      </c>
      <c r="F3" s="811" t="s">
        <v>673</v>
      </c>
      <c r="G3" s="818" t="s">
        <v>681</v>
      </c>
      <c r="H3" s="819"/>
      <c r="I3" s="819"/>
      <c r="J3" s="820"/>
      <c r="K3" s="818" t="s">
        <v>682</v>
      </c>
      <c r="L3" s="819"/>
      <c r="M3" s="819"/>
      <c r="N3" s="820"/>
      <c r="O3" s="804" t="s">
        <v>663</v>
      </c>
      <c r="P3" s="804"/>
      <c r="Q3" s="805"/>
      <c r="R3" s="469"/>
      <c r="T3" s="471">
        <f>COUNTIF(T6:T200,"A")+COUNTIF(T6:T200,"新")</f>
        <v>0</v>
      </c>
      <c r="Y3" s="472" t="s">
        <v>658</v>
      </c>
      <c r="Z3" s="454" t="s">
        <v>662</v>
      </c>
      <c r="AA3" s="345" t="s">
        <v>655</v>
      </c>
    </row>
    <row r="4" spans="1:28" ht="21" customHeight="1" thickTop="1">
      <c r="B4" s="803"/>
      <c r="C4" s="803" t="s">
        <v>585</v>
      </c>
      <c r="D4" s="803" t="s">
        <v>587</v>
      </c>
      <c r="E4" s="803"/>
      <c r="F4" s="812"/>
      <c r="G4" s="821"/>
      <c r="H4" s="822"/>
      <c r="I4" s="822"/>
      <c r="J4" s="823"/>
      <c r="K4" s="821"/>
      <c r="L4" s="822"/>
      <c r="M4" s="822"/>
      <c r="N4" s="823"/>
      <c r="O4" s="806" t="s">
        <v>595</v>
      </c>
      <c r="P4" s="808" t="s">
        <v>597</v>
      </c>
      <c r="Q4" s="810" t="s">
        <v>596</v>
      </c>
      <c r="R4" s="469"/>
      <c r="T4" s="828" t="s">
        <v>649</v>
      </c>
      <c r="U4" s="824" t="s">
        <v>653</v>
      </c>
      <c r="V4" s="825"/>
      <c r="W4" s="816" t="s">
        <v>664</v>
      </c>
      <c r="X4" s="814" t="s">
        <v>666</v>
      </c>
    </row>
    <row r="5" spans="1:28" ht="21" customHeight="1" thickBot="1">
      <c r="B5" s="803"/>
      <c r="C5" s="803"/>
      <c r="D5" s="803"/>
      <c r="E5" s="803"/>
      <c r="F5" s="813"/>
      <c r="G5" s="473">
        <v>3</v>
      </c>
      <c r="H5" s="474">
        <v>4</v>
      </c>
      <c r="I5" s="474">
        <v>5</v>
      </c>
      <c r="J5" s="475">
        <v>6</v>
      </c>
      <c r="K5" s="473">
        <v>3</v>
      </c>
      <c r="L5" s="474">
        <v>4</v>
      </c>
      <c r="M5" s="474">
        <v>5</v>
      </c>
      <c r="N5" s="475">
        <v>6</v>
      </c>
      <c r="O5" s="807"/>
      <c r="P5" s="809"/>
      <c r="Q5" s="809"/>
      <c r="R5" s="469"/>
      <c r="T5" s="829"/>
      <c r="U5" s="826"/>
      <c r="V5" s="827"/>
      <c r="W5" s="817"/>
      <c r="X5" s="815"/>
    </row>
    <row r="6" spans="1:28" ht="21" customHeight="1" thickTop="1">
      <c r="B6" s="476" t="s">
        <v>675</v>
      </c>
      <c r="C6" s="477" t="s">
        <v>676</v>
      </c>
      <c r="D6" s="478">
        <v>45200</v>
      </c>
      <c r="E6" s="477">
        <v>8</v>
      </c>
      <c r="F6" s="479">
        <f>IF(T3&lt;&gt;0,7.5,4.9)</f>
        <v>4.9000000000000004</v>
      </c>
      <c r="G6" s="480">
        <v>1</v>
      </c>
      <c r="H6" s="477">
        <v>1</v>
      </c>
      <c r="I6" s="477">
        <v>1</v>
      </c>
      <c r="J6" s="481">
        <v>0.9</v>
      </c>
      <c r="K6" s="480">
        <v>1.8</v>
      </c>
      <c r="L6" s="477"/>
      <c r="M6" s="477">
        <v>1.8</v>
      </c>
      <c r="N6" s="481"/>
      <c r="O6" s="482">
        <v>45413</v>
      </c>
      <c r="P6" s="477" t="s">
        <v>665</v>
      </c>
      <c r="Q6" s="477">
        <v>4</v>
      </c>
      <c r="R6" s="469"/>
      <c r="T6" s="483" t="str">
        <f t="shared" ref="T6:T10" si="0">IF(D6="","",IF(DATEDIF(D6,$V$1,"m")&lt;6,"新",IF(AND(U6&gt;0,U6&lt;6),"A",IF(AND(U6&gt;=6,U6&lt;12),"B",IF(U6&gt;12,"C","")))))</f>
        <v/>
      </c>
      <c r="U6" s="484"/>
      <c r="V6" s="485"/>
      <c r="W6" s="486"/>
      <c r="X6" s="487"/>
    </row>
    <row r="7" spans="1:28" ht="21" customHeight="1">
      <c r="B7" s="488">
        <v>1</v>
      </c>
      <c r="C7" s="503"/>
      <c r="D7" s="504"/>
      <c r="E7" s="503"/>
      <c r="F7" s="505"/>
      <c r="G7" s="506"/>
      <c r="H7" s="503"/>
      <c r="I7" s="503"/>
      <c r="J7" s="507"/>
      <c r="K7" s="508"/>
      <c r="L7" s="509"/>
      <c r="M7" s="509"/>
      <c r="N7" s="510"/>
      <c r="O7" s="511"/>
      <c r="P7" s="512"/>
      <c r="Q7" s="503"/>
      <c r="R7" s="469"/>
      <c r="T7" s="489" t="str">
        <f t="shared" si="0"/>
        <v/>
      </c>
      <c r="U7" s="490">
        <f>IF(O7="",0,DATEDIF(O7,$V$1,"m"))</f>
        <v>0</v>
      </c>
      <c r="V7" s="491" t="str">
        <f>IF(O7="","","ヶ月")</f>
        <v/>
      </c>
      <c r="W7" s="492">
        <f>IF(DATEDIF(D7,$V$1,"m")&lt;6,0,E7-Q7)</f>
        <v>0</v>
      </c>
      <c r="X7" s="493" t="str">
        <f t="shared" ref="X7:X8" si="1">IF(DATEDIF(D7,$V$1,"m")&lt;6,E7,IF(P7="増員",Q7,""))</f>
        <v/>
      </c>
    </row>
    <row r="8" spans="1:28" ht="21" customHeight="1">
      <c r="B8" s="494">
        <v>2</v>
      </c>
      <c r="C8" s="261"/>
      <c r="D8" s="513"/>
      <c r="E8" s="261"/>
      <c r="F8" s="514"/>
      <c r="G8" s="515"/>
      <c r="H8" s="261"/>
      <c r="I8" s="261"/>
      <c r="J8" s="516"/>
      <c r="K8" s="517"/>
      <c r="L8" s="518"/>
      <c r="M8" s="518"/>
      <c r="N8" s="519"/>
      <c r="O8" s="520"/>
      <c r="P8" s="521"/>
      <c r="Q8" s="261"/>
      <c r="R8" s="469"/>
      <c r="T8" s="489" t="str">
        <f t="shared" si="0"/>
        <v/>
      </c>
      <c r="U8" s="495">
        <f>IF(O8="",0,DATEDIF(O8,$V$1,"m"))</f>
        <v>0</v>
      </c>
      <c r="V8" s="491" t="str">
        <f>IF(O8="","","ヶ月")</f>
        <v/>
      </c>
      <c r="W8" s="496">
        <f>IF(DATEDIF(D8,$V$1,"m")&lt;6,0,E8-Q8)</f>
        <v>0</v>
      </c>
      <c r="X8" s="497" t="str">
        <f t="shared" si="1"/>
        <v/>
      </c>
    </row>
    <row r="9" spans="1:28" ht="21" customHeight="1">
      <c r="B9" s="494">
        <v>3</v>
      </c>
      <c r="C9" s="261"/>
      <c r="D9" s="513"/>
      <c r="E9" s="261"/>
      <c r="F9" s="514"/>
      <c r="G9" s="515"/>
      <c r="H9" s="261"/>
      <c r="I9" s="261"/>
      <c r="J9" s="516"/>
      <c r="K9" s="517"/>
      <c r="L9" s="518"/>
      <c r="M9" s="518"/>
      <c r="N9" s="519"/>
      <c r="O9" s="522"/>
      <c r="P9" s="521"/>
      <c r="Q9" s="261"/>
      <c r="R9" s="469"/>
      <c r="T9" s="489" t="str">
        <f t="shared" si="0"/>
        <v/>
      </c>
      <c r="U9" s="495">
        <f>IF(O9="",0,DATEDIF(O9,$V$1,"m"))</f>
        <v>0</v>
      </c>
      <c r="V9" s="491" t="str">
        <f>IF(O9="","","ヶ月")</f>
        <v/>
      </c>
      <c r="W9" s="496">
        <f t="shared" ref="W9:W36" si="2">IF(DATEDIF(D9,$V$1,"m")&lt;6,0,E9-Q9)</f>
        <v>0</v>
      </c>
      <c r="X9" s="497" t="str">
        <f>IF(DATEDIF(D9,$V$1,"m")&lt;6,E9,IF(P9="増員",Q9,""))</f>
        <v/>
      </c>
    </row>
    <row r="10" spans="1:28" ht="21" customHeight="1">
      <c r="B10" s="494">
        <v>4</v>
      </c>
      <c r="C10" s="261"/>
      <c r="D10" s="513"/>
      <c r="E10" s="261"/>
      <c r="F10" s="514"/>
      <c r="G10" s="515"/>
      <c r="H10" s="261"/>
      <c r="I10" s="261"/>
      <c r="J10" s="516"/>
      <c r="K10" s="517"/>
      <c r="L10" s="518"/>
      <c r="M10" s="518"/>
      <c r="N10" s="519"/>
      <c r="O10" s="520"/>
      <c r="P10" s="521"/>
      <c r="Q10" s="261"/>
      <c r="R10" s="469"/>
      <c r="T10" s="489" t="str">
        <f t="shared" si="0"/>
        <v/>
      </c>
      <c r="U10" s="495">
        <f t="shared" ref="U10:U36" si="3">IF(O10="",0,DATEDIF(O10,$V$1,"m"))</f>
        <v>0</v>
      </c>
      <c r="V10" s="491" t="str">
        <f t="shared" ref="V10:V36" si="4">IF(O10="","","ヶ月")</f>
        <v/>
      </c>
      <c r="W10" s="496">
        <f t="shared" si="2"/>
        <v>0</v>
      </c>
      <c r="X10" s="497" t="str">
        <f t="shared" ref="X10:X36" si="5">IF(DATEDIF(D10,$V$1,"m")&lt;6,E10,IF(P10="増員",Q10,""))</f>
        <v/>
      </c>
    </row>
    <row r="11" spans="1:28" ht="21" customHeight="1">
      <c r="B11" s="494">
        <v>5</v>
      </c>
      <c r="C11" s="261"/>
      <c r="D11" s="504"/>
      <c r="E11" s="261"/>
      <c r="F11" s="514"/>
      <c r="G11" s="515"/>
      <c r="H11" s="261"/>
      <c r="I11" s="261"/>
      <c r="J11" s="516"/>
      <c r="K11" s="517"/>
      <c r="L11" s="518"/>
      <c r="M11" s="518"/>
      <c r="N11" s="519"/>
      <c r="O11" s="522"/>
      <c r="P11" s="521"/>
      <c r="Q11" s="261"/>
      <c r="R11" s="469"/>
      <c r="T11" s="489" t="str">
        <f>IF(D11="","",IF(DATEDIF(D11,$V$1,"m")&lt;6,"新",IF(AND(U11&gt;0,U11&lt;6),"A",IF(AND(U11&gt;=6,U11&lt;12),"B",IF(U11&gt;12,"C","")))))</f>
        <v/>
      </c>
      <c r="U11" s="495">
        <f t="shared" si="3"/>
        <v>0</v>
      </c>
      <c r="V11" s="491" t="str">
        <f t="shared" si="4"/>
        <v/>
      </c>
      <c r="W11" s="496">
        <f t="shared" si="2"/>
        <v>0</v>
      </c>
      <c r="X11" s="497" t="str">
        <f t="shared" si="5"/>
        <v/>
      </c>
    </row>
    <row r="12" spans="1:28" ht="21" customHeight="1">
      <c r="B12" s="494">
        <v>6</v>
      </c>
      <c r="C12" s="261"/>
      <c r="D12" s="261"/>
      <c r="E12" s="261"/>
      <c r="F12" s="514"/>
      <c r="G12" s="515"/>
      <c r="H12" s="261"/>
      <c r="I12" s="261"/>
      <c r="J12" s="516"/>
      <c r="K12" s="517"/>
      <c r="L12" s="518"/>
      <c r="M12" s="518"/>
      <c r="N12" s="519"/>
      <c r="O12" s="522"/>
      <c r="P12" s="521"/>
      <c r="Q12" s="261"/>
      <c r="R12" s="469"/>
      <c r="T12" s="489" t="str">
        <f t="shared" ref="T12:T36" si="6">IF(D12="","",IF(DATEDIF(D12,$V$1,"m")&lt;6,"新",IF(AND(U12&gt;0,U12&lt;6),"A",IF(AND(U12&gt;=6,U12&lt;12),"B",IF(U12&gt;12,"C","")))))</f>
        <v/>
      </c>
      <c r="U12" s="495">
        <f t="shared" si="3"/>
        <v>0</v>
      </c>
      <c r="V12" s="491" t="str">
        <f t="shared" si="4"/>
        <v/>
      </c>
      <c r="W12" s="496">
        <f t="shared" si="2"/>
        <v>0</v>
      </c>
      <c r="X12" s="497" t="str">
        <f t="shared" si="5"/>
        <v/>
      </c>
    </row>
    <row r="13" spans="1:28" ht="21" customHeight="1">
      <c r="B13" s="494">
        <v>7</v>
      </c>
      <c r="C13" s="261"/>
      <c r="D13" s="261"/>
      <c r="E13" s="261"/>
      <c r="F13" s="514"/>
      <c r="G13" s="515"/>
      <c r="H13" s="261"/>
      <c r="I13" s="261"/>
      <c r="J13" s="516"/>
      <c r="K13" s="517"/>
      <c r="L13" s="518"/>
      <c r="M13" s="518"/>
      <c r="N13" s="519"/>
      <c r="O13" s="522"/>
      <c r="P13" s="521"/>
      <c r="Q13" s="261"/>
      <c r="R13" s="469"/>
      <c r="T13" s="489" t="str">
        <f t="shared" si="6"/>
        <v/>
      </c>
      <c r="U13" s="495">
        <f t="shared" si="3"/>
        <v>0</v>
      </c>
      <c r="V13" s="491" t="str">
        <f t="shared" si="4"/>
        <v/>
      </c>
      <c r="W13" s="496">
        <f t="shared" si="2"/>
        <v>0</v>
      </c>
      <c r="X13" s="497" t="str">
        <f t="shared" si="5"/>
        <v/>
      </c>
    </row>
    <row r="14" spans="1:28" ht="21" customHeight="1">
      <c r="B14" s="494">
        <v>8</v>
      </c>
      <c r="C14" s="261"/>
      <c r="D14" s="261"/>
      <c r="E14" s="261"/>
      <c r="F14" s="514"/>
      <c r="G14" s="515"/>
      <c r="H14" s="261"/>
      <c r="I14" s="261"/>
      <c r="J14" s="516"/>
      <c r="K14" s="517"/>
      <c r="L14" s="518"/>
      <c r="M14" s="518"/>
      <c r="N14" s="519"/>
      <c r="O14" s="522"/>
      <c r="P14" s="521"/>
      <c r="Q14" s="261"/>
      <c r="R14" s="469"/>
      <c r="T14" s="489" t="str">
        <f t="shared" si="6"/>
        <v/>
      </c>
      <c r="U14" s="495">
        <f t="shared" si="3"/>
        <v>0</v>
      </c>
      <c r="V14" s="491" t="str">
        <f t="shared" si="4"/>
        <v/>
      </c>
      <c r="W14" s="496">
        <f t="shared" si="2"/>
        <v>0</v>
      </c>
      <c r="X14" s="497" t="str">
        <f t="shared" si="5"/>
        <v/>
      </c>
    </row>
    <row r="15" spans="1:28" ht="21" customHeight="1">
      <c r="B15" s="494">
        <v>9</v>
      </c>
      <c r="C15" s="261"/>
      <c r="D15" s="261"/>
      <c r="E15" s="261"/>
      <c r="F15" s="514"/>
      <c r="G15" s="515"/>
      <c r="H15" s="261"/>
      <c r="I15" s="261"/>
      <c r="J15" s="516"/>
      <c r="K15" s="517"/>
      <c r="L15" s="518"/>
      <c r="M15" s="518"/>
      <c r="N15" s="519"/>
      <c r="O15" s="522"/>
      <c r="P15" s="521"/>
      <c r="Q15" s="261"/>
      <c r="R15" s="469"/>
      <c r="T15" s="489" t="str">
        <f t="shared" si="6"/>
        <v/>
      </c>
      <c r="U15" s="495">
        <f t="shared" si="3"/>
        <v>0</v>
      </c>
      <c r="V15" s="491" t="str">
        <f t="shared" si="4"/>
        <v/>
      </c>
      <c r="W15" s="496">
        <f t="shared" si="2"/>
        <v>0</v>
      </c>
      <c r="X15" s="497" t="str">
        <f t="shared" si="5"/>
        <v/>
      </c>
    </row>
    <row r="16" spans="1:28" ht="21" customHeight="1">
      <c r="B16" s="494">
        <v>10</v>
      </c>
      <c r="C16" s="261"/>
      <c r="D16" s="261"/>
      <c r="E16" s="261"/>
      <c r="F16" s="514"/>
      <c r="G16" s="515"/>
      <c r="H16" s="261"/>
      <c r="I16" s="261"/>
      <c r="J16" s="516"/>
      <c r="K16" s="517"/>
      <c r="L16" s="518"/>
      <c r="M16" s="518"/>
      <c r="N16" s="519"/>
      <c r="O16" s="522"/>
      <c r="P16" s="521"/>
      <c r="Q16" s="261"/>
      <c r="R16" s="469"/>
      <c r="T16" s="489" t="str">
        <f t="shared" si="6"/>
        <v/>
      </c>
      <c r="U16" s="495">
        <f t="shared" si="3"/>
        <v>0</v>
      </c>
      <c r="V16" s="491" t="str">
        <f t="shared" si="4"/>
        <v/>
      </c>
      <c r="W16" s="496">
        <f t="shared" si="2"/>
        <v>0</v>
      </c>
      <c r="X16" s="497" t="str">
        <f t="shared" si="5"/>
        <v/>
      </c>
    </row>
    <row r="17" spans="2:24" ht="21" customHeight="1">
      <c r="B17" s="494">
        <v>11</v>
      </c>
      <c r="C17" s="261"/>
      <c r="D17" s="261"/>
      <c r="E17" s="261"/>
      <c r="F17" s="514"/>
      <c r="G17" s="515"/>
      <c r="H17" s="261"/>
      <c r="I17" s="261"/>
      <c r="J17" s="516"/>
      <c r="K17" s="517"/>
      <c r="L17" s="518"/>
      <c r="M17" s="518"/>
      <c r="N17" s="519"/>
      <c r="O17" s="522"/>
      <c r="P17" s="521"/>
      <c r="Q17" s="261"/>
      <c r="R17" s="469"/>
      <c r="T17" s="489" t="str">
        <f t="shared" si="6"/>
        <v/>
      </c>
      <c r="U17" s="495">
        <f t="shared" si="3"/>
        <v>0</v>
      </c>
      <c r="V17" s="491" t="str">
        <f t="shared" si="4"/>
        <v/>
      </c>
      <c r="W17" s="496">
        <f t="shared" si="2"/>
        <v>0</v>
      </c>
      <c r="X17" s="497" t="str">
        <f t="shared" si="5"/>
        <v/>
      </c>
    </row>
    <row r="18" spans="2:24" ht="21" customHeight="1">
      <c r="B18" s="494">
        <v>12</v>
      </c>
      <c r="C18" s="261"/>
      <c r="D18" s="261"/>
      <c r="E18" s="261"/>
      <c r="F18" s="514"/>
      <c r="G18" s="515"/>
      <c r="H18" s="261"/>
      <c r="I18" s="261"/>
      <c r="J18" s="516"/>
      <c r="K18" s="517"/>
      <c r="L18" s="518"/>
      <c r="M18" s="518"/>
      <c r="N18" s="519"/>
      <c r="O18" s="522"/>
      <c r="P18" s="521"/>
      <c r="Q18" s="261"/>
      <c r="R18" s="469"/>
      <c r="T18" s="489" t="str">
        <f t="shared" si="6"/>
        <v/>
      </c>
      <c r="U18" s="495">
        <f t="shared" si="3"/>
        <v>0</v>
      </c>
      <c r="V18" s="491" t="str">
        <f t="shared" si="4"/>
        <v/>
      </c>
      <c r="W18" s="496">
        <f t="shared" si="2"/>
        <v>0</v>
      </c>
      <c r="X18" s="497" t="str">
        <f t="shared" si="5"/>
        <v/>
      </c>
    </row>
    <row r="19" spans="2:24" ht="21" customHeight="1">
      <c r="B19" s="494">
        <v>13</v>
      </c>
      <c r="C19" s="261"/>
      <c r="D19" s="261"/>
      <c r="E19" s="261"/>
      <c r="F19" s="514"/>
      <c r="G19" s="515"/>
      <c r="H19" s="261"/>
      <c r="I19" s="261"/>
      <c r="J19" s="516"/>
      <c r="K19" s="517"/>
      <c r="L19" s="518"/>
      <c r="M19" s="518"/>
      <c r="N19" s="519"/>
      <c r="O19" s="522"/>
      <c r="P19" s="521"/>
      <c r="Q19" s="261"/>
      <c r="R19" s="469"/>
      <c r="T19" s="489" t="str">
        <f t="shared" si="6"/>
        <v/>
      </c>
      <c r="U19" s="495">
        <f t="shared" si="3"/>
        <v>0</v>
      </c>
      <c r="V19" s="491" t="str">
        <f t="shared" si="4"/>
        <v/>
      </c>
      <c r="W19" s="496">
        <f t="shared" si="2"/>
        <v>0</v>
      </c>
      <c r="X19" s="497" t="str">
        <f t="shared" si="5"/>
        <v/>
      </c>
    </row>
    <row r="20" spans="2:24" ht="21" customHeight="1">
      <c r="B20" s="494">
        <v>14</v>
      </c>
      <c r="C20" s="261"/>
      <c r="D20" s="261"/>
      <c r="E20" s="261"/>
      <c r="F20" s="514"/>
      <c r="G20" s="515"/>
      <c r="H20" s="261"/>
      <c r="I20" s="261"/>
      <c r="J20" s="516"/>
      <c r="K20" s="517"/>
      <c r="L20" s="518"/>
      <c r="M20" s="518"/>
      <c r="N20" s="519"/>
      <c r="O20" s="522"/>
      <c r="P20" s="521"/>
      <c r="Q20" s="261"/>
      <c r="R20" s="469"/>
      <c r="T20" s="489" t="str">
        <f t="shared" si="6"/>
        <v/>
      </c>
      <c r="U20" s="495">
        <f t="shared" si="3"/>
        <v>0</v>
      </c>
      <c r="V20" s="491" t="str">
        <f t="shared" si="4"/>
        <v/>
      </c>
      <c r="W20" s="496">
        <f t="shared" si="2"/>
        <v>0</v>
      </c>
      <c r="X20" s="497" t="str">
        <f t="shared" si="5"/>
        <v/>
      </c>
    </row>
    <row r="21" spans="2:24" ht="21" customHeight="1">
      <c r="B21" s="494">
        <v>15</v>
      </c>
      <c r="C21" s="261"/>
      <c r="D21" s="261"/>
      <c r="E21" s="261"/>
      <c r="F21" s="514"/>
      <c r="G21" s="515"/>
      <c r="H21" s="261"/>
      <c r="I21" s="261"/>
      <c r="J21" s="516"/>
      <c r="K21" s="517"/>
      <c r="L21" s="518"/>
      <c r="M21" s="518"/>
      <c r="N21" s="519"/>
      <c r="O21" s="522"/>
      <c r="P21" s="521"/>
      <c r="Q21" s="261"/>
      <c r="R21" s="469"/>
      <c r="T21" s="489" t="str">
        <f t="shared" si="6"/>
        <v/>
      </c>
      <c r="U21" s="495">
        <f t="shared" si="3"/>
        <v>0</v>
      </c>
      <c r="V21" s="491" t="str">
        <f t="shared" si="4"/>
        <v/>
      </c>
      <c r="W21" s="496">
        <f t="shared" si="2"/>
        <v>0</v>
      </c>
      <c r="X21" s="497" t="str">
        <f t="shared" si="5"/>
        <v/>
      </c>
    </row>
    <row r="22" spans="2:24" ht="21" customHeight="1">
      <c r="B22" s="494">
        <v>16</v>
      </c>
      <c r="C22" s="261"/>
      <c r="D22" s="261"/>
      <c r="E22" s="261"/>
      <c r="F22" s="514"/>
      <c r="G22" s="515"/>
      <c r="H22" s="261"/>
      <c r="I22" s="261"/>
      <c r="J22" s="516"/>
      <c r="K22" s="517"/>
      <c r="L22" s="518"/>
      <c r="M22" s="518"/>
      <c r="N22" s="519"/>
      <c r="O22" s="522"/>
      <c r="P22" s="521"/>
      <c r="Q22" s="261"/>
      <c r="R22" s="469"/>
      <c r="T22" s="489" t="str">
        <f t="shared" si="6"/>
        <v/>
      </c>
      <c r="U22" s="495">
        <f t="shared" si="3"/>
        <v>0</v>
      </c>
      <c r="V22" s="491" t="str">
        <f t="shared" si="4"/>
        <v/>
      </c>
      <c r="W22" s="496">
        <f t="shared" si="2"/>
        <v>0</v>
      </c>
      <c r="X22" s="497" t="str">
        <f t="shared" si="5"/>
        <v/>
      </c>
    </row>
    <row r="23" spans="2:24" ht="21" customHeight="1">
      <c r="B23" s="494">
        <v>17</v>
      </c>
      <c r="C23" s="261"/>
      <c r="D23" s="261"/>
      <c r="E23" s="261"/>
      <c r="F23" s="514"/>
      <c r="G23" s="515"/>
      <c r="H23" s="261"/>
      <c r="I23" s="261"/>
      <c r="J23" s="516"/>
      <c r="K23" s="517"/>
      <c r="L23" s="518"/>
      <c r="M23" s="518"/>
      <c r="N23" s="519"/>
      <c r="O23" s="522"/>
      <c r="P23" s="521"/>
      <c r="Q23" s="261"/>
      <c r="R23" s="469"/>
      <c r="T23" s="489" t="str">
        <f t="shared" si="6"/>
        <v/>
      </c>
      <c r="U23" s="495">
        <f t="shared" si="3"/>
        <v>0</v>
      </c>
      <c r="V23" s="491" t="str">
        <f t="shared" si="4"/>
        <v/>
      </c>
      <c r="W23" s="496">
        <f t="shared" si="2"/>
        <v>0</v>
      </c>
      <c r="X23" s="497" t="str">
        <f t="shared" si="5"/>
        <v/>
      </c>
    </row>
    <row r="24" spans="2:24" ht="21" customHeight="1">
      <c r="B24" s="494">
        <v>18</v>
      </c>
      <c r="C24" s="261"/>
      <c r="D24" s="261"/>
      <c r="E24" s="261"/>
      <c r="F24" s="514"/>
      <c r="G24" s="515"/>
      <c r="H24" s="261"/>
      <c r="I24" s="261"/>
      <c r="J24" s="516"/>
      <c r="K24" s="517"/>
      <c r="L24" s="518"/>
      <c r="M24" s="518"/>
      <c r="N24" s="519"/>
      <c r="O24" s="522"/>
      <c r="P24" s="521"/>
      <c r="Q24" s="261"/>
      <c r="R24" s="469"/>
      <c r="T24" s="489" t="str">
        <f t="shared" si="6"/>
        <v/>
      </c>
      <c r="U24" s="495">
        <f t="shared" si="3"/>
        <v>0</v>
      </c>
      <c r="V24" s="491" t="str">
        <f t="shared" si="4"/>
        <v/>
      </c>
      <c r="W24" s="496">
        <f t="shared" si="2"/>
        <v>0</v>
      </c>
      <c r="X24" s="497" t="str">
        <f t="shared" si="5"/>
        <v/>
      </c>
    </row>
    <row r="25" spans="2:24" ht="21" customHeight="1">
      <c r="B25" s="494">
        <v>19</v>
      </c>
      <c r="C25" s="261"/>
      <c r="D25" s="261"/>
      <c r="E25" s="261"/>
      <c r="F25" s="514"/>
      <c r="G25" s="515"/>
      <c r="H25" s="261"/>
      <c r="I25" s="261"/>
      <c r="J25" s="516"/>
      <c r="K25" s="517"/>
      <c r="L25" s="518"/>
      <c r="M25" s="518"/>
      <c r="N25" s="519"/>
      <c r="O25" s="522"/>
      <c r="P25" s="521"/>
      <c r="Q25" s="261"/>
      <c r="R25" s="469"/>
      <c r="T25" s="489" t="str">
        <f t="shared" si="6"/>
        <v/>
      </c>
      <c r="U25" s="495">
        <f t="shared" si="3"/>
        <v>0</v>
      </c>
      <c r="V25" s="491" t="str">
        <f t="shared" si="4"/>
        <v/>
      </c>
      <c r="W25" s="496">
        <f t="shared" si="2"/>
        <v>0</v>
      </c>
      <c r="X25" s="497" t="str">
        <f t="shared" si="5"/>
        <v/>
      </c>
    </row>
    <row r="26" spans="2:24" ht="21" customHeight="1">
      <c r="B26" s="494">
        <v>20</v>
      </c>
      <c r="C26" s="261"/>
      <c r="D26" s="261"/>
      <c r="E26" s="261"/>
      <c r="F26" s="514"/>
      <c r="G26" s="515"/>
      <c r="H26" s="261"/>
      <c r="I26" s="261"/>
      <c r="J26" s="516"/>
      <c r="K26" s="517"/>
      <c r="L26" s="518"/>
      <c r="M26" s="518"/>
      <c r="N26" s="519"/>
      <c r="O26" s="522"/>
      <c r="P26" s="521"/>
      <c r="Q26" s="261"/>
      <c r="R26" s="469"/>
      <c r="T26" s="489" t="str">
        <f t="shared" si="6"/>
        <v/>
      </c>
      <c r="U26" s="495">
        <f t="shared" si="3"/>
        <v>0</v>
      </c>
      <c r="V26" s="491" t="str">
        <f t="shared" si="4"/>
        <v/>
      </c>
      <c r="W26" s="496">
        <f t="shared" si="2"/>
        <v>0</v>
      </c>
      <c r="X26" s="497" t="str">
        <f t="shared" si="5"/>
        <v/>
      </c>
    </row>
    <row r="27" spans="2:24" ht="21" customHeight="1">
      <c r="B27" s="494">
        <v>21</v>
      </c>
      <c r="C27" s="261"/>
      <c r="D27" s="261"/>
      <c r="E27" s="261"/>
      <c r="F27" s="514"/>
      <c r="G27" s="515"/>
      <c r="H27" s="261"/>
      <c r="I27" s="261"/>
      <c r="J27" s="516"/>
      <c r="K27" s="517"/>
      <c r="L27" s="518"/>
      <c r="M27" s="518"/>
      <c r="N27" s="519"/>
      <c r="O27" s="522"/>
      <c r="P27" s="521"/>
      <c r="Q27" s="261"/>
      <c r="R27" s="469"/>
      <c r="T27" s="489" t="str">
        <f t="shared" si="6"/>
        <v/>
      </c>
      <c r="U27" s="495">
        <f t="shared" si="3"/>
        <v>0</v>
      </c>
      <c r="V27" s="491" t="str">
        <f t="shared" si="4"/>
        <v/>
      </c>
      <c r="W27" s="496">
        <f t="shared" si="2"/>
        <v>0</v>
      </c>
      <c r="X27" s="497" t="str">
        <f t="shared" si="5"/>
        <v/>
      </c>
    </row>
    <row r="28" spans="2:24" ht="21" customHeight="1">
      <c r="B28" s="494">
        <v>22</v>
      </c>
      <c r="C28" s="261"/>
      <c r="D28" s="261"/>
      <c r="E28" s="261"/>
      <c r="F28" s="514"/>
      <c r="G28" s="515"/>
      <c r="H28" s="261"/>
      <c r="I28" s="261"/>
      <c r="J28" s="516"/>
      <c r="K28" s="517"/>
      <c r="L28" s="518"/>
      <c r="M28" s="518"/>
      <c r="N28" s="519"/>
      <c r="O28" s="522"/>
      <c r="P28" s="521"/>
      <c r="Q28" s="261"/>
      <c r="R28" s="469"/>
      <c r="T28" s="489" t="str">
        <f t="shared" si="6"/>
        <v/>
      </c>
      <c r="U28" s="495">
        <f t="shared" si="3"/>
        <v>0</v>
      </c>
      <c r="V28" s="491" t="str">
        <f t="shared" si="4"/>
        <v/>
      </c>
      <c r="W28" s="496">
        <f t="shared" si="2"/>
        <v>0</v>
      </c>
      <c r="X28" s="497" t="str">
        <f t="shared" si="5"/>
        <v/>
      </c>
    </row>
    <row r="29" spans="2:24" ht="21" customHeight="1">
      <c r="B29" s="494">
        <v>23</v>
      </c>
      <c r="C29" s="261"/>
      <c r="D29" s="261"/>
      <c r="E29" s="261"/>
      <c r="F29" s="514"/>
      <c r="G29" s="515"/>
      <c r="H29" s="261"/>
      <c r="I29" s="261"/>
      <c r="J29" s="516"/>
      <c r="K29" s="517"/>
      <c r="L29" s="518"/>
      <c r="M29" s="518"/>
      <c r="N29" s="519"/>
      <c r="O29" s="522"/>
      <c r="P29" s="521"/>
      <c r="Q29" s="261"/>
      <c r="R29" s="469"/>
      <c r="T29" s="489" t="str">
        <f t="shared" si="6"/>
        <v/>
      </c>
      <c r="U29" s="495">
        <f t="shared" si="3"/>
        <v>0</v>
      </c>
      <c r="V29" s="491" t="str">
        <f t="shared" si="4"/>
        <v/>
      </c>
      <c r="W29" s="496">
        <f t="shared" si="2"/>
        <v>0</v>
      </c>
      <c r="X29" s="497" t="str">
        <f t="shared" si="5"/>
        <v/>
      </c>
    </row>
    <row r="30" spans="2:24" ht="21" customHeight="1">
      <c r="B30" s="494">
        <v>24</v>
      </c>
      <c r="C30" s="261"/>
      <c r="D30" s="261"/>
      <c r="E30" s="261"/>
      <c r="F30" s="514"/>
      <c r="G30" s="515"/>
      <c r="H30" s="261"/>
      <c r="I30" s="261"/>
      <c r="J30" s="516"/>
      <c r="K30" s="517"/>
      <c r="L30" s="518"/>
      <c r="M30" s="518"/>
      <c r="N30" s="519"/>
      <c r="O30" s="522"/>
      <c r="P30" s="521"/>
      <c r="Q30" s="261"/>
      <c r="R30" s="469"/>
      <c r="T30" s="489" t="str">
        <f t="shared" si="6"/>
        <v/>
      </c>
      <c r="U30" s="495">
        <f t="shared" si="3"/>
        <v>0</v>
      </c>
      <c r="V30" s="491" t="str">
        <f t="shared" si="4"/>
        <v/>
      </c>
      <c r="W30" s="496">
        <f t="shared" si="2"/>
        <v>0</v>
      </c>
      <c r="X30" s="497" t="str">
        <f t="shared" si="5"/>
        <v/>
      </c>
    </row>
    <row r="31" spans="2:24" ht="21" customHeight="1">
      <c r="B31" s="494">
        <v>25</v>
      </c>
      <c r="C31" s="261"/>
      <c r="D31" s="261"/>
      <c r="E31" s="261"/>
      <c r="F31" s="514"/>
      <c r="G31" s="515"/>
      <c r="H31" s="261"/>
      <c r="I31" s="261"/>
      <c r="J31" s="516"/>
      <c r="K31" s="517"/>
      <c r="L31" s="518"/>
      <c r="M31" s="518"/>
      <c r="N31" s="519"/>
      <c r="O31" s="522"/>
      <c r="P31" s="521"/>
      <c r="Q31" s="261"/>
      <c r="R31" s="469"/>
      <c r="T31" s="489" t="str">
        <f t="shared" si="6"/>
        <v/>
      </c>
      <c r="U31" s="495">
        <f t="shared" si="3"/>
        <v>0</v>
      </c>
      <c r="V31" s="491" t="str">
        <f t="shared" si="4"/>
        <v/>
      </c>
      <c r="W31" s="496">
        <f t="shared" si="2"/>
        <v>0</v>
      </c>
      <c r="X31" s="497" t="str">
        <f t="shared" si="5"/>
        <v/>
      </c>
    </row>
    <row r="32" spans="2:24" ht="21" customHeight="1">
      <c r="B32" s="494">
        <v>26</v>
      </c>
      <c r="C32" s="261"/>
      <c r="D32" s="261"/>
      <c r="E32" s="261"/>
      <c r="F32" s="514"/>
      <c r="G32" s="515"/>
      <c r="H32" s="261"/>
      <c r="I32" s="261"/>
      <c r="J32" s="516"/>
      <c r="K32" s="517"/>
      <c r="L32" s="518"/>
      <c r="M32" s="518"/>
      <c r="N32" s="519"/>
      <c r="O32" s="522"/>
      <c r="P32" s="521"/>
      <c r="Q32" s="261"/>
      <c r="R32" s="469"/>
      <c r="T32" s="489" t="str">
        <f t="shared" si="6"/>
        <v/>
      </c>
      <c r="U32" s="495">
        <f t="shared" si="3"/>
        <v>0</v>
      </c>
      <c r="V32" s="491" t="str">
        <f t="shared" si="4"/>
        <v/>
      </c>
      <c r="W32" s="496">
        <f t="shared" si="2"/>
        <v>0</v>
      </c>
      <c r="X32" s="497" t="str">
        <f t="shared" si="5"/>
        <v/>
      </c>
    </row>
    <row r="33" spans="2:24" ht="21" customHeight="1">
      <c r="B33" s="494">
        <v>27</v>
      </c>
      <c r="C33" s="261"/>
      <c r="D33" s="261"/>
      <c r="E33" s="261"/>
      <c r="F33" s="514"/>
      <c r="G33" s="515"/>
      <c r="H33" s="261"/>
      <c r="I33" s="261"/>
      <c r="J33" s="516"/>
      <c r="K33" s="517"/>
      <c r="L33" s="518"/>
      <c r="M33" s="518"/>
      <c r="N33" s="519"/>
      <c r="O33" s="522"/>
      <c r="P33" s="521"/>
      <c r="Q33" s="261"/>
      <c r="R33" s="469"/>
      <c r="T33" s="489" t="str">
        <f t="shared" si="6"/>
        <v/>
      </c>
      <c r="U33" s="495">
        <f t="shared" si="3"/>
        <v>0</v>
      </c>
      <c r="V33" s="491" t="str">
        <f t="shared" si="4"/>
        <v/>
      </c>
      <c r="W33" s="496">
        <f t="shared" si="2"/>
        <v>0</v>
      </c>
      <c r="X33" s="497" t="str">
        <f t="shared" si="5"/>
        <v/>
      </c>
    </row>
    <row r="34" spans="2:24" ht="21" customHeight="1">
      <c r="B34" s="494">
        <v>28</v>
      </c>
      <c r="C34" s="261"/>
      <c r="D34" s="261"/>
      <c r="E34" s="261"/>
      <c r="F34" s="514"/>
      <c r="G34" s="515"/>
      <c r="H34" s="261"/>
      <c r="I34" s="261"/>
      <c r="J34" s="516"/>
      <c r="K34" s="517"/>
      <c r="L34" s="518"/>
      <c r="M34" s="518"/>
      <c r="N34" s="519"/>
      <c r="O34" s="522"/>
      <c r="P34" s="521"/>
      <c r="Q34" s="261"/>
      <c r="R34" s="469"/>
      <c r="T34" s="489" t="str">
        <f t="shared" si="6"/>
        <v/>
      </c>
      <c r="U34" s="495">
        <f t="shared" si="3"/>
        <v>0</v>
      </c>
      <c r="V34" s="491" t="str">
        <f t="shared" si="4"/>
        <v/>
      </c>
      <c r="W34" s="496">
        <f t="shared" si="2"/>
        <v>0</v>
      </c>
      <c r="X34" s="497" t="str">
        <f t="shared" si="5"/>
        <v/>
      </c>
    </row>
    <row r="35" spans="2:24" ht="21" customHeight="1">
      <c r="B35" s="494">
        <v>29</v>
      </c>
      <c r="C35" s="261"/>
      <c r="D35" s="261"/>
      <c r="E35" s="261"/>
      <c r="F35" s="514"/>
      <c r="G35" s="515"/>
      <c r="H35" s="261"/>
      <c r="I35" s="261"/>
      <c r="J35" s="516"/>
      <c r="K35" s="517"/>
      <c r="L35" s="518"/>
      <c r="M35" s="518"/>
      <c r="N35" s="519"/>
      <c r="O35" s="522"/>
      <c r="P35" s="521"/>
      <c r="Q35" s="261"/>
      <c r="R35" s="469"/>
      <c r="T35" s="489" t="str">
        <f t="shared" si="6"/>
        <v/>
      </c>
      <c r="U35" s="495">
        <f t="shared" si="3"/>
        <v>0</v>
      </c>
      <c r="V35" s="491" t="str">
        <f t="shared" si="4"/>
        <v/>
      </c>
      <c r="W35" s="496">
        <f t="shared" si="2"/>
        <v>0</v>
      </c>
      <c r="X35" s="497" t="str">
        <f t="shared" si="5"/>
        <v/>
      </c>
    </row>
    <row r="36" spans="2:24" ht="21" customHeight="1" thickBot="1">
      <c r="B36" s="498">
        <v>30</v>
      </c>
      <c r="C36" s="523"/>
      <c r="D36" s="523"/>
      <c r="E36" s="523"/>
      <c r="F36" s="514"/>
      <c r="G36" s="524"/>
      <c r="H36" s="525"/>
      <c r="I36" s="525"/>
      <c r="J36" s="526"/>
      <c r="K36" s="527"/>
      <c r="L36" s="528"/>
      <c r="M36" s="528"/>
      <c r="N36" s="529"/>
      <c r="O36" s="530"/>
      <c r="P36" s="531"/>
      <c r="Q36" s="523"/>
      <c r="R36" s="469"/>
      <c r="T36" s="499" t="str">
        <f t="shared" si="6"/>
        <v/>
      </c>
      <c r="U36" s="500">
        <f t="shared" si="3"/>
        <v>0</v>
      </c>
      <c r="V36" s="501" t="str">
        <f t="shared" si="4"/>
        <v/>
      </c>
      <c r="W36" s="496">
        <f t="shared" si="2"/>
        <v>0</v>
      </c>
      <c r="X36" s="497" t="str">
        <f t="shared" si="5"/>
        <v/>
      </c>
    </row>
    <row r="37" spans="2:24" ht="21" customHeight="1" thickTop="1">
      <c r="G37" s="267" t="s">
        <v>644</v>
      </c>
      <c r="H37" s="267" t="s">
        <v>644</v>
      </c>
      <c r="I37" s="267" t="s">
        <v>644</v>
      </c>
      <c r="J37" s="267" t="s">
        <v>644</v>
      </c>
      <c r="K37" s="267" t="s">
        <v>644</v>
      </c>
      <c r="L37" s="267" t="s">
        <v>644</v>
      </c>
      <c r="M37" s="267" t="s">
        <v>644</v>
      </c>
      <c r="N37" s="267" t="s">
        <v>644</v>
      </c>
      <c r="O37" s="267" t="s">
        <v>644</v>
      </c>
      <c r="P37" s="267" t="s">
        <v>644</v>
      </c>
      <c r="Q37" s="267" t="s">
        <v>644</v>
      </c>
    </row>
  </sheetData>
  <sheetProtection password="CF57" sheet="1" objects="1" scenarios="1" insertColumns="0" insertRows="0" deleteColumns="0" deleteRows="0" selectLockedCells="1" sort="0"/>
  <mergeCells count="16">
    <mergeCell ref="X4:X5"/>
    <mergeCell ref="W4:W5"/>
    <mergeCell ref="G3:J4"/>
    <mergeCell ref="K3:N4"/>
    <mergeCell ref="U4:V5"/>
    <mergeCell ref="T4:T5"/>
    <mergeCell ref="B3:B5"/>
    <mergeCell ref="O3:Q3"/>
    <mergeCell ref="C4:C5"/>
    <mergeCell ref="D4:D5"/>
    <mergeCell ref="E3:E5"/>
    <mergeCell ref="C3:D3"/>
    <mergeCell ref="O4:O5"/>
    <mergeCell ref="P4:P5"/>
    <mergeCell ref="Q4:Q5"/>
    <mergeCell ref="F3:F5"/>
  </mergeCells>
  <phoneticPr fontId="4"/>
  <conditionalFormatting sqref="Q7:Q36">
    <cfRule type="expression" dxfId="11" priority="7">
      <formula>$P$7="減員"</formula>
    </cfRule>
  </conditionalFormatting>
  <conditionalFormatting sqref="K3:N6">
    <cfRule type="expression" dxfId="10" priority="6">
      <formula>$T$3=0</formula>
    </cfRule>
  </conditionalFormatting>
  <conditionalFormatting sqref="K7:N36 K38:N200">
    <cfRule type="expression" dxfId="9" priority="4">
      <formula>$T7="A"</formula>
    </cfRule>
    <cfRule type="expression" dxfId="8" priority="5">
      <formula>$T7="新"</formula>
    </cfRule>
  </conditionalFormatting>
  <conditionalFormatting sqref="K2">
    <cfRule type="expression" dxfId="7" priority="1">
      <formula>$T7="新"</formula>
    </cfRule>
    <cfRule type="expression" dxfId="6" priority="2">
      <formula>$T7="A"</formula>
    </cfRule>
  </conditionalFormatting>
  <dataValidations count="1">
    <dataValidation type="list" allowBlank="1" showInputMessage="1" sqref="P7:P36">
      <formula1>"増員,減員"</formula1>
    </dataValidation>
  </dataValidations>
  <pageMargins left="0.7" right="0.7" top="0.75" bottom="0.75" header="0.3" footer="0.3"/>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53</vt:i4>
      </vt:variant>
    </vt:vector>
  </HeadingPairs>
  <TitlesOfParts>
    <vt:vector size="70" baseType="lpstr">
      <vt:lpstr>資料一覧</vt:lpstr>
      <vt:lpstr>【共通】</vt:lpstr>
      <vt:lpstr>P1-1</vt:lpstr>
      <vt:lpstr>ますた君 </vt:lpstr>
      <vt:lpstr>P1-2</vt:lpstr>
      <vt:lpstr>選択肢</vt:lpstr>
      <vt:lpstr>P1-3</vt:lpstr>
      <vt:lpstr>P1-4</vt:lpstr>
      <vt:lpstr>P2</vt:lpstr>
      <vt:lpstr>P3</vt:lpstr>
      <vt:lpstr>P4</vt:lpstr>
      <vt:lpstr>浜松市担当確認用</vt:lpstr>
      <vt:lpstr>P5</vt:lpstr>
      <vt:lpstr>P6</vt:lpstr>
      <vt:lpstr>P7</vt:lpstr>
      <vt:lpstr>P8</vt:lpstr>
      <vt:lpstr>P9</vt:lpstr>
      <vt:lpstr>【共通】!Print_Area</vt:lpstr>
      <vt:lpstr>'P1-1'!Print_Area</vt:lpstr>
      <vt:lpstr>'P1-2'!Print_Area</vt:lpstr>
      <vt:lpstr>'P1-3'!Print_Area</vt:lpstr>
      <vt:lpstr>'P1-4'!Print_Area</vt:lpstr>
      <vt:lpstr>'P2'!Print_Area</vt:lpstr>
      <vt:lpstr>'P3'!Print_Area</vt:lpstr>
      <vt:lpstr>'P4'!Print_Area</vt:lpstr>
      <vt:lpstr>'P5'!Print_Area</vt:lpstr>
      <vt:lpstr>'P6'!Print_Area</vt:lpstr>
      <vt:lpstr>'P7'!Print_Area</vt:lpstr>
      <vt:lpstr>'P8'!Print_Area</vt:lpstr>
      <vt:lpstr>'P9'!Print_Area</vt:lpstr>
      <vt:lpstr>'ますた君 '!Print_Area</vt:lpstr>
      <vt:lpstr>資料一覧!Print_Area</vt:lpstr>
      <vt:lpstr>選択肢!なし</vt:lpstr>
      <vt:lpstr>選択肢!医療型障害児入所施設</vt:lpstr>
      <vt:lpstr>選択肢!一般相談支援事業</vt:lpstr>
      <vt:lpstr>選択肢!管理者</vt:lpstr>
      <vt:lpstr>選択肢!機能訓練</vt:lpstr>
      <vt:lpstr>選択肢!居宅介護</vt:lpstr>
      <vt:lpstr>選択肢!居宅介護・重度訪問介護・同行援護・行動援護</vt:lpstr>
      <vt:lpstr>選択肢!居宅訪問型児童発達支援</vt:lpstr>
      <vt:lpstr>選択肢!共同生活援助</vt:lpstr>
      <vt:lpstr>選択肢!共同生活援助・介護サービス包括型</vt:lpstr>
      <vt:lpstr>共同生活援助・介護サービス包括型</vt:lpstr>
      <vt:lpstr>選択肢!共同生活援助・外部サービス利用型</vt:lpstr>
      <vt:lpstr>共同生活援助・外部サービス利用型</vt:lpstr>
      <vt:lpstr>選択肢!共同生活援助・日中サービス支援型</vt:lpstr>
      <vt:lpstr>共同生活援助・日中サービス支援型</vt:lpstr>
      <vt:lpstr>選択肢!行動援護</vt:lpstr>
      <vt:lpstr>選択肢!児童発達支援・児童発達支援センターであるもの</vt:lpstr>
      <vt:lpstr>選択肢!児童発達支援・主として重症心身障害児を対象とする場合</vt:lpstr>
      <vt:lpstr>選択肢!児童発達支援・放課後等デイサービス</vt:lpstr>
      <vt:lpstr>選択肢!自立生活援助</vt:lpstr>
      <vt:lpstr>選択肢!就労移行支援</vt:lpstr>
      <vt:lpstr>選択肢!就労継続支援Ａ型</vt:lpstr>
      <vt:lpstr>選択肢!就労継続支援Ｂ型</vt:lpstr>
      <vt:lpstr>選択肢!就労定着支援</vt:lpstr>
      <vt:lpstr>選択肢!重度障害者等包括支援</vt:lpstr>
      <vt:lpstr>選択肢!重度訪問介護</vt:lpstr>
      <vt:lpstr>選択肢!障害者支援施設</vt:lpstr>
      <vt:lpstr>選択肢!生活介護</vt:lpstr>
      <vt:lpstr>選択肢!生活訓練</vt:lpstr>
      <vt:lpstr>選択肢!短期入所・空床利用型</vt:lpstr>
      <vt:lpstr>選択肢!短期入所・単独型</vt:lpstr>
      <vt:lpstr>選択肢!短期入所・併設型</vt:lpstr>
      <vt:lpstr>選択肢!同行援護</vt:lpstr>
      <vt:lpstr>選択肢!特定相談支援・障害児相談支援</vt:lpstr>
      <vt:lpstr>選択肢!認定指定就労移行支援</vt:lpstr>
      <vt:lpstr>選択肢!福祉型障害児入所施設</vt:lpstr>
      <vt:lpstr>選択肢!保育所等訪問支援</vt:lpstr>
      <vt:lpstr>選択肢!療養介護</vt:lpstr>
    </vt:vector>
  </TitlesOfParts>
  <Company>静岡県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H0501</dc:creator>
  <cp:lastModifiedBy>堀畑　大輝</cp:lastModifiedBy>
  <cp:lastPrinted>2024-11-21T10:31:03Z</cp:lastPrinted>
  <dcterms:created xsi:type="dcterms:W3CDTF">2006-05-19T04:07:36Z</dcterms:created>
  <dcterms:modified xsi:type="dcterms:W3CDTF">2025-06-30T07:21:20Z</dcterms:modified>
</cp:coreProperties>
</file>